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otonac-my.sharepoint.com/personal/mjp1g15_soton_ac_uk/Documents/PhD/PhD Files from Computer 230920/"/>
    </mc:Choice>
  </mc:AlternateContent>
  <xr:revisionPtr revIDLastSave="1" documentId="8_{9A9A6F76-B698-4632-AF05-6E7FF1855A14}" xr6:coauthVersionLast="47" xr6:coauthVersionMax="47" xr10:uidLastSave="{80209951-54E3-4420-978A-8B0071F22972}"/>
  <bookViews>
    <workbookView xWindow="-110" yWindow="-110" windowWidth="19420" windowHeight="11500" activeTab="2" xr2:uid="{D85F92E2-669D-45D0-8029-D404ACDB991E}"/>
  </bookViews>
  <sheets>
    <sheet name="tim3g,per4g 231025" sheetId="4" r:id="rId1"/>
    <sheet name="DNcyc 231018" sheetId="3" r:id="rId2"/>
    <sheet name="per01;;UASper16 231016" sheetId="2" r:id="rId3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2756" i="4" l="1"/>
  <c r="AN2756" i="4"/>
  <c r="AM2756" i="4"/>
  <c r="AL2756" i="4"/>
  <c r="H2756" i="4"/>
  <c r="N2756" i="4"/>
  <c r="M2756" i="4"/>
  <c r="L2756" i="4"/>
  <c r="AH2755" i="4"/>
  <c r="AN2755" i="4"/>
  <c r="AM2755" i="4"/>
  <c r="AL2755" i="4"/>
  <c r="H2755" i="4"/>
  <c r="N2755" i="4"/>
  <c r="M2755" i="4"/>
  <c r="L2755" i="4"/>
  <c r="AH2754" i="4"/>
  <c r="AN2754" i="4"/>
  <c r="AM2754" i="4"/>
  <c r="AL2754" i="4"/>
  <c r="H2754" i="4"/>
  <c r="N2754" i="4"/>
  <c r="M2754" i="4"/>
  <c r="L2754" i="4"/>
  <c r="AH2753" i="4"/>
  <c r="AN2753" i="4"/>
  <c r="AM2753" i="4"/>
  <c r="AL2753" i="4"/>
  <c r="H2753" i="4"/>
  <c r="N2753" i="4"/>
  <c r="M2753" i="4"/>
  <c r="L2753" i="4"/>
  <c r="AH2752" i="4"/>
  <c r="AN2752" i="4"/>
  <c r="AM2752" i="4"/>
  <c r="AL2752" i="4"/>
  <c r="H2752" i="4"/>
  <c r="N2752" i="4"/>
  <c r="M2752" i="4"/>
  <c r="L2752" i="4"/>
  <c r="AH2751" i="4"/>
  <c r="AN2751" i="4"/>
  <c r="AM2751" i="4"/>
  <c r="AL2751" i="4"/>
  <c r="H2751" i="4"/>
  <c r="N2751" i="4"/>
  <c r="M2751" i="4"/>
  <c r="L2751" i="4"/>
  <c r="AH2750" i="4"/>
  <c r="AN2750" i="4"/>
  <c r="AM2750" i="4"/>
  <c r="AL2750" i="4"/>
  <c r="H2750" i="4"/>
  <c r="N2750" i="4"/>
  <c r="M2750" i="4"/>
  <c r="L2750" i="4"/>
  <c r="AH2749" i="4"/>
  <c r="AN2749" i="4"/>
  <c r="AM2749" i="4"/>
  <c r="AL2749" i="4"/>
  <c r="H2749" i="4"/>
  <c r="N2749" i="4"/>
  <c r="M2749" i="4"/>
  <c r="L2749" i="4"/>
  <c r="AH2748" i="4"/>
  <c r="AN2748" i="4"/>
  <c r="AM2748" i="4"/>
  <c r="AL2748" i="4"/>
  <c r="H2748" i="4"/>
  <c r="N2748" i="4"/>
  <c r="M2748" i="4"/>
  <c r="L2748" i="4"/>
  <c r="AH2747" i="4"/>
  <c r="AN2747" i="4"/>
  <c r="AM2747" i="4"/>
  <c r="AL2747" i="4"/>
  <c r="H2747" i="4"/>
  <c r="N2747" i="4"/>
  <c r="M2747" i="4"/>
  <c r="L2747" i="4"/>
  <c r="AH2746" i="4"/>
  <c r="AN2746" i="4"/>
  <c r="AM2746" i="4"/>
  <c r="AL2746" i="4"/>
  <c r="H2746" i="4"/>
  <c r="N2746" i="4"/>
  <c r="M2746" i="4"/>
  <c r="L2746" i="4"/>
  <c r="AH2745" i="4"/>
  <c r="AN2745" i="4"/>
  <c r="AM2745" i="4"/>
  <c r="AL2745" i="4"/>
  <c r="H2745" i="4"/>
  <c r="N2745" i="4"/>
  <c r="M2745" i="4"/>
  <c r="L2745" i="4"/>
  <c r="AH2744" i="4"/>
  <c r="AN2744" i="4"/>
  <c r="AM2744" i="4"/>
  <c r="AL2744" i="4"/>
  <c r="H2744" i="4"/>
  <c r="N2744" i="4"/>
  <c r="M2744" i="4"/>
  <c r="L2744" i="4"/>
  <c r="AH2743" i="4"/>
  <c r="AN2743" i="4"/>
  <c r="AM2743" i="4"/>
  <c r="AL2743" i="4"/>
  <c r="H2743" i="4"/>
  <c r="N2743" i="4"/>
  <c r="M2743" i="4"/>
  <c r="L2743" i="4"/>
  <c r="AH2742" i="4"/>
  <c r="AN2742" i="4"/>
  <c r="AM2742" i="4"/>
  <c r="AL2742" i="4"/>
  <c r="H2742" i="4"/>
  <c r="N2742" i="4"/>
  <c r="M2742" i="4"/>
  <c r="L2742" i="4"/>
  <c r="AH2741" i="4"/>
  <c r="AN2741" i="4"/>
  <c r="AM2741" i="4"/>
  <c r="AL2741" i="4"/>
  <c r="H2741" i="4"/>
  <c r="N2741" i="4"/>
  <c r="M2741" i="4"/>
  <c r="L2741" i="4"/>
  <c r="AH2740" i="4"/>
  <c r="AN2740" i="4"/>
  <c r="AM2740" i="4"/>
  <c r="AL2740" i="4"/>
  <c r="H2740" i="4"/>
  <c r="N2740" i="4"/>
  <c r="M2740" i="4"/>
  <c r="L2740" i="4"/>
  <c r="AH2739" i="4"/>
  <c r="AN2739" i="4"/>
  <c r="AM2739" i="4"/>
  <c r="AL2739" i="4"/>
  <c r="H2739" i="4"/>
  <c r="N2739" i="4"/>
  <c r="M2739" i="4"/>
  <c r="L2739" i="4"/>
  <c r="AH2738" i="4"/>
  <c r="AN2738" i="4"/>
  <c r="AM2738" i="4"/>
  <c r="AL2738" i="4"/>
  <c r="H2738" i="4"/>
  <c r="N2738" i="4"/>
  <c r="M2738" i="4"/>
  <c r="L2738" i="4"/>
  <c r="AH2737" i="4"/>
  <c r="AN2737" i="4"/>
  <c r="AM2737" i="4"/>
  <c r="AL2737" i="4"/>
  <c r="H2737" i="4"/>
  <c r="N2737" i="4"/>
  <c r="M2737" i="4"/>
  <c r="L2737" i="4"/>
  <c r="AH2736" i="4"/>
  <c r="AN2736" i="4"/>
  <c r="AM2736" i="4"/>
  <c r="AL2736" i="4"/>
  <c r="H2736" i="4"/>
  <c r="N2736" i="4"/>
  <c r="M2736" i="4"/>
  <c r="L2736" i="4"/>
  <c r="AH2735" i="4"/>
  <c r="AN2735" i="4"/>
  <c r="AM2735" i="4"/>
  <c r="AL2735" i="4"/>
  <c r="H2735" i="4"/>
  <c r="N2735" i="4"/>
  <c r="M2735" i="4"/>
  <c r="L2735" i="4"/>
  <c r="AH2734" i="4"/>
  <c r="AN2734" i="4"/>
  <c r="AM2734" i="4"/>
  <c r="AL2734" i="4"/>
  <c r="H2734" i="4"/>
  <c r="N2734" i="4"/>
  <c r="M2734" i="4"/>
  <c r="L2734" i="4"/>
  <c r="AH2733" i="4"/>
  <c r="AN2733" i="4"/>
  <c r="AM2733" i="4"/>
  <c r="AL2733" i="4"/>
  <c r="H2733" i="4"/>
  <c r="N2733" i="4"/>
  <c r="M2733" i="4"/>
  <c r="L2733" i="4"/>
  <c r="AH2732" i="4"/>
  <c r="AN2732" i="4"/>
  <c r="AM2732" i="4"/>
  <c r="AL2732" i="4"/>
  <c r="H2732" i="4"/>
  <c r="N2732" i="4"/>
  <c r="M2732" i="4"/>
  <c r="L2732" i="4"/>
  <c r="AH2731" i="4"/>
  <c r="AN2731" i="4"/>
  <c r="AM2731" i="4"/>
  <c r="AL2731" i="4"/>
  <c r="H2731" i="4"/>
  <c r="N2731" i="4"/>
  <c r="M2731" i="4"/>
  <c r="L2731" i="4"/>
  <c r="AH2730" i="4"/>
  <c r="AN2730" i="4"/>
  <c r="AM2730" i="4"/>
  <c r="AL2730" i="4"/>
  <c r="H2730" i="4"/>
  <c r="N2730" i="4"/>
  <c r="M2730" i="4"/>
  <c r="L2730" i="4"/>
  <c r="AH2729" i="4"/>
  <c r="AN2729" i="4"/>
  <c r="AM2729" i="4"/>
  <c r="AL2729" i="4"/>
  <c r="H2729" i="4"/>
  <c r="N2729" i="4"/>
  <c r="M2729" i="4"/>
  <c r="L2729" i="4"/>
  <c r="AH2728" i="4"/>
  <c r="AN2728" i="4"/>
  <c r="AM2728" i="4"/>
  <c r="AL2728" i="4"/>
  <c r="H2728" i="4"/>
  <c r="N2728" i="4"/>
  <c r="M2728" i="4"/>
  <c r="L2728" i="4"/>
  <c r="AH2727" i="4"/>
  <c r="AN2727" i="4"/>
  <c r="AM2727" i="4"/>
  <c r="AL2727" i="4"/>
  <c r="H2727" i="4"/>
  <c r="N2727" i="4"/>
  <c r="M2727" i="4"/>
  <c r="L2727" i="4"/>
  <c r="AH2726" i="4"/>
  <c r="AN2726" i="4"/>
  <c r="AM2726" i="4"/>
  <c r="AL2726" i="4"/>
  <c r="H2726" i="4"/>
  <c r="N2726" i="4"/>
  <c r="M2726" i="4"/>
  <c r="L2726" i="4"/>
  <c r="AH2725" i="4"/>
  <c r="AN2725" i="4"/>
  <c r="AM2725" i="4"/>
  <c r="AL2725" i="4"/>
  <c r="H2725" i="4"/>
  <c r="N2725" i="4"/>
  <c r="M2725" i="4"/>
  <c r="L2725" i="4"/>
  <c r="AH2724" i="4"/>
  <c r="AN2724" i="4"/>
  <c r="AM2724" i="4"/>
  <c r="AL2724" i="4"/>
  <c r="H2724" i="4"/>
  <c r="N2724" i="4"/>
  <c r="M2724" i="4"/>
  <c r="L2724" i="4"/>
  <c r="AH2723" i="4"/>
  <c r="AN2723" i="4"/>
  <c r="AM2723" i="4"/>
  <c r="AL2723" i="4"/>
  <c r="H2723" i="4"/>
  <c r="N2723" i="4"/>
  <c r="M2723" i="4"/>
  <c r="L2723" i="4"/>
  <c r="AH2722" i="4"/>
  <c r="AN2722" i="4"/>
  <c r="AM2722" i="4"/>
  <c r="AL2722" i="4"/>
  <c r="H2722" i="4"/>
  <c r="N2722" i="4"/>
  <c r="M2722" i="4"/>
  <c r="L2722" i="4"/>
  <c r="AH2721" i="4"/>
  <c r="AN2721" i="4"/>
  <c r="AM2721" i="4"/>
  <c r="AL2721" i="4"/>
  <c r="H2721" i="4"/>
  <c r="N2721" i="4"/>
  <c r="M2721" i="4"/>
  <c r="L2721" i="4"/>
  <c r="AH2720" i="4"/>
  <c r="AN2720" i="4"/>
  <c r="AM2720" i="4"/>
  <c r="AL2720" i="4"/>
  <c r="H2720" i="4"/>
  <c r="N2720" i="4"/>
  <c r="M2720" i="4"/>
  <c r="L2720" i="4"/>
  <c r="AH2719" i="4"/>
  <c r="AN2719" i="4"/>
  <c r="AM2719" i="4"/>
  <c r="AL2719" i="4"/>
  <c r="H2719" i="4"/>
  <c r="N2719" i="4"/>
  <c r="M2719" i="4"/>
  <c r="L2719" i="4"/>
  <c r="AH2718" i="4"/>
  <c r="AN2718" i="4"/>
  <c r="AM2718" i="4"/>
  <c r="AL2718" i="4"/>
  <c r="H2718" i="4"/>
  <c r="N2718" i="4"/>
  <c r="M2718" i="4"/>
  <c r="L2718" i="4"/>
  <c r="AH2717" i="4"/>
  <c r="AN2717" i="4"/>
  <c r="AM2717" i="4"/>
  <c r="AL2717" i="4"/>
  <c r="H2717" i="4"/>
  <c r="N2717" i="4"/>
  <c r="M2717" i="4"/>
  <c r="L2717" i="4"/>
  <c r="AH2716" i="4"/>
  <c r="AN2716" i="4"/>
  <c r="AM2716" i="4"/>
  <c r="AL2716" i="4"/>
  <c r="H2716" i="4"/>
  <c r="N2716" i="4"/>
  <c r="M2716" i="4"/>
  <c r="L2716" i="4"/>
  <c r="AH2715" i="4"/>
  <c r="AN2715" i="4"/>
  <c r="AM2715" i="4"/>
  <c r="AL2715" i="4"/>
  <c r="H2715" i="4"/>
  <c r="N2715" i="4"/>
  <c r="M2715" i="4"/>
  <c r="L2715" i="4"/>
  <c r="AH2714" i="4"/>
  <c r="AN2714" i="4"/>
  <c r="AM2714" i="4"/>
  <c r="AL2714" i="4"/>
  <c r="H2714" i="4"/>
  <c r="N2714" i="4"/>
  <c r="M2714" i="4"/>
  <c r="L2714" i="4"/>
  <c r="AH2713" i="4"/>
  <c r="AN2713" i="4"/>
  <c r="AM2713" i="4"/>
  <c r="AL2713" i="4"/>
  <c r="H2713" i="4"/>
  <c r="N2713" i="4"/>
  <c r="M2713" i="4"/>
  <c r="L2713" i="4"/>
  <c r="AH2712" i="4"/>
  <c r="AN2712" i="4"/>
  <c r="AM2712" i="4"/>
  <c r="AL2712" i="4"/>
  <c r="H2712" i="4"/>
  <c r="N2712" i="4"/>
  <c r="M2712" i="4"/>
  <c r="L2712" i="4"/>
  <c r="AH2711" i="4"/>
  <c r="AN2711" i="4"/>
  <c r="AM2711" i="4"/>
  <c r="AL2711" i="4"/>
  <c r="H2711" i="4"/>
  <c r="N2711" i="4"/>
  <c r="M2711" i="4"/>
  <c r="L2711" i="4"/>
  <c r="AH2710" i="4"/>
  <c r="AN2710" i="4"/>
  <c r="AM2710" i="4"/>
  <c r="AL2710" i="4"/>
  <c r="H2710" i="4"/>
  <c r="N2710" i="4"/>
  <c r="M2710" i="4"/>
  <c r="L2710" i="4"/>
  <c r="AH2709" i="4"/>
  <c r="AN2709" i="4"/>
  <c r="AM2709" i="4"/>
  <c r="AL2709" i="4"/>
  <c r="H2709" i="4"/>
  <c r="N2709" i="4"/>
  <c r="M2709" i="4"/>
  <c r="L2709" i="4"/>
  <c r="AH2708" i="4"/>
  <c r="AN2708" i="4"/>
  <c r="AM2708" i="4"/>
  <c r="AL2708" i="4"/>
  <c r="H2708" i="4"/>
  <c r="N2708" i="4"/>
  <c r="M2708" i="4"/>
  <c r="L2708" i="4"/>
  <c r="AH2707" i="4"/>
  <c r="AN2707" i="4"/>
  <c r="AM2707" i="4"/>
  <c r="AL2707" i="4"/>
  <c r="H2707" i="4"/>
  <c r="N2707" i="4"/>
  <c r="M2707" i="4"/>
  <c r="L2707" i="4"/>
  <c r="AH2706" i="4"/>
  <c r="AN2706" i="4"/>
  <c r="AM2706" i="4"/>
  <c r="AL2706" i="4"/>
  <c r="H2706" i="4"/>
  <c r="N2706" i="4"/>
  <c r="M2706" i="4"/>
  <c r="L2706" i="4"/>
  <c r="AH2705" i="4"/>
  <c r="AN2705" i="4"/>
  <c r="AM2705" i="4"/>
  <c r="AL2705" i="4"/>
  <c r="H2705" i="4"/>
  <c r="N2705" i="4"/>
  <c r="M2705" i="4"/>
  <c r="L2705" i="4"/>
  <c r="AH2704" i="4"/>
  <c r="AN2704" i="4"/>
  <c r="AM2704" i="4"/>
  <c r="AL2704" i="4"/>
  <c r="H2704" i="4"/>
  <c r="N2704" i="4"/>
  <c r="M2704" i="4"/>
  <c r="L2704" i="4"/>
  <c r="AH2703" i="4"/>
  <c r="AN2703" i="4"/>
  <c r="AM2703" i="4"/>
  <c r="AL2703" i="4"/>
  <c r="H2703" i="4"/>
  <c r="N2703" i="4"/>
  <c r="M2703" i="4"/>
  <c r="L2703" i="4"/>
  <c r="AH2702" i="4"/>
  <c r="AN2702" i="4"/>
  <c r="AM2702" i="4"/>
  <c r="AL2702" i="4"/>
  <c r="H2702" i="4"/>
  <c r="N2702" i="4"/>
  <c r="M2702" i="4"/>
  <c r="L2702" i="4"/>
  <c r="AH2701" i="4"/>
  <c r="AN2701" i="4"/>
  <c r="AM2701" i="4"/>
  <c r="AL2701" i="4"/>
  <c r="H2701" i="4"/>
  <c r="N2701" i="4"/>
  <c r="M2701" i="4"/>
  <c r="L2701" i="4"/>
  <c r="AH2700" i="4"/>
  <c r="AN2700" i="4"/>
  <c r="AM2700" i="4"/>
  <c r="AL2700" i="4"/>
  <c r="H2700" i="4"/>
  <c r="N2700" i="4"/>
  <c r="M2700" i="4"/>
  <c r="L2700" i="4"/>
  <c r="AH2699" i="4"/>
  <c r="AN2699" i="4"/>
  <c r="AM2699" i="4"/>
  <c r="AL2699" i="4"/>
  <c r="H2699" i="4"/>
  <c r="N2699" i="4"/>
  <c r="M2699" i="4"/>
  <c r="L2699" i="4"/>
  <c r="AH2698" i="4"/>
  <c r="AN2698" i="4"/>
  <c r="AM2698" i="4"/>
  <c r="AL2698" i="4"/>
  <c r="H2698" i="4"/>
  <c r="N2698" i="4"/>
  <c r="M2698" i="4"/>
  <c r="L2698" i="4"/>
  <c r="AH2697" i="4"/>
  <c r="AN2697" i="4"/>
  <c r="AM2697" i="4"/>
  <c r="AL2697" i="4"/>
  <c r="H2697" i="4"/>
  <c r="N2697" i="4"/>
  <c r="M2697" i="4"/>
  <c r="L2697" i="4"/>
  <c r="AH2696" i="4"/>
  <c r="AN2696" i="4"/>
  <c r="AM2696" i="4"/>
  <c r="AL2696" i="4"/>
  <c r="H2696" i="4"/>
  <c r="N2696" i="4"/>
  <c r="M2696" i="4"/>
  <c r="L2696" i="4"/>
  <c r="AH2695" i="4"/>
  <c r="AN2695" i="4"/>
  <c r="AM2695" i="4"/>
  <c r="AL2695" i="4"/>
  <c r="H2695" i="4"/>
  <c r="N2695" i="4"/>
  <c r="M2695" i="4"/>
  <c r="L2695" i="4"/>
  <c r="AH2694" i="4"/>
  <c r="AN2694" i="4"/>
  <c r="AM2694" i="4"/>
  <c r="AL2694" i="4"/>
  <c r="H2694" i="4"/>
  <c r="N2694" i="4"/>
  <c r="M2694" i="4"/>
  <c r="L2694" i="4"/>
  <c r="AH2693" i="4"/>
  <c r="AN2693" i="4"/>
  <c r="AM2693" i="4"/>
  <c r="AL2693" i="4"/>
  <c r="H2693" i="4"/>
  <c r="N2693" i="4"/>
  <c r="M2693" i="4"/>
  <c r="L2693" i="4"/>
  <c r="AH2692" i="4"/>
  <c r="AN2692" i="4"/>
  <c r="AM2692" i="4"/>
  <c r="AL2692" i="4"/>
  <c r="H2692" i="4"/>
  <c r="N2692" i="4"/>
  <c r="M2692" i="4"/>
  <c r="L2692" i="4"/>
  <c r="AH2691" i="4"/>
  <c r="AN2691" i="4"/>
  <c r="AM2691" i="4"/>
  <c r="AL2691" i="4"/>
  <c r="H2691" i="4"/>
  <c r="N2691" i="4"/>
  <c r="M2691" i="4"/>
  <c r="L2691" i="4"/>
  <c r="AH2690" i="4"/>
  <c r="AN2690" i="4"/>
  <c r="AM2690" i="4"/>
  <c r="AL2690" i="4"/>
  <c r="H2690" i="4"/>
  <c r="N2690" i="4"/>
  <c r="M2690" i="4"/>
  <c r="L2690" i="4"/>
  <c r="AH2689" i="4"/>
  <c r="AN2689" i="4"/>
  <c r="AM2689" i="4"/>
  <c r="AL2689" i="4"/>
  <c r="H2689" i="4"/>
  <c r="N2689" i="4"/>
  <c r="M2689" i="4"/>
  <c r="L2689" i="4"/>
  <c r="AH2688" i="4"/>
  <c r="AN2688" i="4"/>
  <c r="AM2688" i="4"/>
  <c r="AL2688" i="4"/>
  <c r="H2688" i="4"/>
  <c r="N2688" i="4"/>
  <c r="M2688" i="4"/>
  <c r="L2688" i="4"/>
  <c r="AH2687" i="4"/>
  <c r="AN2687" i="4"/>
  <c r="AM2687" i="4"/>
  <c r="AL2687" i="4"/>
  <c r="H2687" i="4"/>
  <c r="N2687" i="4"/>
  <c r="M2687" i="4"/>
  <c r="L2687" i="4"/>
  <c r="AH2686" i="4"/>
  <c r="AN2686" i="4"/>
  <c r="AM2686" i="4"/>
  <c r="AL2686" i="4"/>
  <c r="H2686" i="4"/>
  <c r="N2686" i="4"/>
  <c r="M2686" i="4"/>
  <c r="L2686" i="4"/>
  <c r="AH2685" i="4"/>
  <c r="AN2685" i="4"/>
  <c r="AM2685" i="4"/>
  <c r="AL2685" i="4"/>
  <c r="H2685" i="4"/>
  <c r="N2685" i="4"/>
  <c r="M2685" i="4"/>
  <c r="L2685" i="4"/>
  <c r="AH2684" i="4"/>
  <c r="AN2684" i="4"/>
  <c r="AM2684" i="4"/>
  <c r="AL2684" i="4"/>
  <c r="H2684" i="4"/>
  <c r="N2684" i="4"/>
  <c r="M2684" i="4"/>
  <c r="L2684" i="4"/>
  <c r="AH2683" i="4"/>
  <c r="AN2683" i="4"/>
  <c r="AM2683" i="4"/>
  <c r="AL2683" i="4"/>
  <c r="H2683" i="4"/>
  <c r="N2683" i="4"/>
  <c r="M2683" i="4"/>
  <c r="L2683" i="4"/>
  <c r="AH2682" i="4"/>
  <c r="AN2682" i="4"/>
  <c r="AM2682" i="4"/>
  <c r="AL2682" i="4"/>
  <c r="H2682" i="4"/>
  <c r="N2682" i="4"/>
  <c r="M2682" i="4"/>
  <c r="L2682" i="4"/>
  <c r="AH2681" i="4"/>
  <c r="AN2681" i="4"/>
  <c r="AM2681" i="4"/>
  <c r="AL2681" i="4"/>
  <c r="H2681" i="4"/>
  <c r="N2681" i="4"/>
  <c r="M2681" i="4"/>
  <c r="L2681" i="4"/>
  <c r="AH2680" i="4"/>
  <c r="AN2680" i="4"/>
  <c r="AM2680" i="4"/>
  <c r="AL2680" i="4"/>
  <c r="H2680" i="4"/>
  <c r="N2680" i="4"/>
  <c r="M2680" i="4"/>
  <c r="L2680" i="4"/>
  <c r="AH2679" i="4"/>
  <c r="AN2679" i="4"/>
  <c r="AM2679" i="4"/>
  <c r="AL2679" i="4"/>
  <c r="H2679" i="4"/>
  <c r="N2679" i="4"/>
  <c r="M2679" i="4"/>
  <c r="L2679" i="4"/>
  <c r="AH2678" i="4"/>
  <c r="AN2678" i="4"/>
  <c r="AM2678" i="4"/>
  <c r="AL2678" i="4"/>
  <c r="H2678" i="4"/>
  <c r="N2678" i="4"/>
  <c r="M2678" i="4"/>
  <c r="L2678" i="4"/>
  <c r="AH2677" i="4"/>
  <c r="AN2677" i="4"/>
  <c r="AM2677" i="4"/>
  <c r="AL2677" i="4"/>
  <c r="H2677" i="4"/>
  <c r="N2677" i="4"/>
  <c r="M2677" i="4"/>
  <c r="L2677" i="4"/>
  <c r="AH2676" i="4"/>
  <c r="AN2676" i="4"/>
  <c r="AM2676" i="4"/>
  <c r="AL2676" i="4"/>
  <c r="H2676" i="4"/>
  <c r="N2676" i="4"/>
  <c r="M2676" i="4"/>
  <c r="L2676" i="4"/>
  <c r="AH2675" i="4"/>
  <c r="AN2675" i="4"/>
  <c r="AM2675" i="4"/>
  <c r="AL2675" i="4"/>
  <c r="H2675" i="4"/>
  <c r="N2675" i="4"/>
  <c r="M2675" i="4"/>
  <c r="L2675" i="4"/>
  <c r="AH2674" i="4"/>
  <c r="AN2674" i="4"/>
  <c r="AM2674" i="4"/>
  <c r="AL2674" i="4"/>
  <c r="H2674" i="4"/>
  <c r="N2674" i="4"/>
  <c r="M2674" i="4"/>
  <c r="L2674" i="4"/>
  <c r="AH2673" i="4"/>
  <c r="AN2673" i="4"/>
  <c r="AM2673" i="4"/>
  <c r="AL2673" i="4"/>
  <c r="H2673" i="4"/>
  <c r="N2673" i="4"/>
  <c r="M2673" i="4"/>
  <c r="L2673" i="4"/>
  <c r="AH2672" i="4"/>
  <c r="AN2672" i="4"/>
  <c r="AM2672" i="4"/>
  <c r="AL2672" i="4"/>
  <c r="H2672" i="4"/>
  <c r="N2672" i="4"/>
  <c r="M2672" i="4"/>
  <c r="L2672" i="4"/>
  <c r="AH2671" i="4"/>
  <c r="AN2671" i="4"/>
  <c r="AM2671" i="4"/>
  <c r="AL2671" i="4"/>
  <c r="H2671" i="4"/>
  <c r="N2671" i="4"/>
  <c r="M2671" i="4"/>
  <c r="L2671" i="4"/>
  <c r="AH2670" i="4"/>
  <c r="AN2670" i="4"/>
  <c r="AM2670" i="4"/>
  <c r="AL2670" i="4"/>
  <c r="H2670" i="4"/>
  <c r="N2670" i="4"/>
  <c r="M2670" i="4"/>
  <c r="L2670" i="4"/>
  <c r="AH2669" i="4"/>
  <c r="AN2669" i="4"/>
  <c r="AM2669" i="4"/>
  <c r="AL2669" i="4"/>
  <c r="H2669" i="4"/>
  <c r="N2669" i="4"/>
  <c r="M2669" i="4"/>
  <c r="L2669" i="4"/>
  <c r="AH2668" i="4"/>
  <c r="AN2668" i="4"/>
  <c r="AM2668" i="4"/>
  <c r="AL2668" i="4"/>
  <c r="H2668" i="4"/>
  <c r="N2668" i="4"/>
  <c r="M2668" i="4"/>
  <c r="L2668" i="4"/>
  <c r="AH2667" i="4"/>
  <c r="AN2667" i="4"/>
  <c r="AM2667" i="4"/>
  <c r="AL2667" i="4"/>
  <c r="H2667" i="4"/>
  <c r="N2667" i="4"/>
  <c r="M2667" i="4"/>
  <c r="L2667" i="4"/>
  <c r="AH2666" i="4"/>
  <c r="AN2666" i="4"/>
  <c r="AM2666" i="4"/>
  <c r="AL2666" i="4"/>
  <c r="H2666" i="4"/>
  <c r="N2666" i="4"/>
  <c r="M2666" i="4"/>
  <c r="L2666" i="4"/>
  <c r="AH2665" i="4"/>
  <c r="AN2665" i="4"/>
  <c r="AM2665" i="4"/>
  <c r="AL2665" i="4"/>
  <c r="H2665" i="4"/>
  <c r="N2665" i="4"/>
  <c r="M2665" i="4"/>
  <c r="L2665" i="4"/>
  <c r="AH2664" i="4"/>
  <c r="AN2664" i="4"/>
  <c r="AM2664" i="4"/>
  <c r="AL2664" i="4"/>
  <c r="H2664" i="4"/>
  <c r="N2664" i="4"/>
  <c r="M2664" i="4"/>
  <c r="L2664" i="4"/>
  <c r="AH2663" i="4"/>
  <c r="AN2663" i="4"/>
  <c r="AM2663" i="4"/>
  <c r="AL2663" i="4"/>
  <c r="H2663" i="4"/>
  <c r="N2663" i="4"/>
  <c r="M2663" i="4"/>
  <c r="L2663" i="4"/>
  <c r="AH2662" i="4"/>
  <c r="AN2662" i="4"/>
  <c r="AM2662" i="4"/>
  <c r="AL2662" i="4"/>
  <c r="H2662" i="4"/>
  <c r="N2662" i="4"/>
  <c r="M2662" i="4"/>
  <c r="L2662" i="4"/>
  <c r="AH2661" i="4"/>
  <c r="AN2661" i="4"/>
  <c r="AM2661" i="4"/>
  <c r="AL2661" i="4"/>
  <c r="H2661" i="4"/>
  <c r="N2661" i="4"/>
  <c r="M2661" i="4"/>
  <c r="L2661" i="4"/>
  <c r="AH2660" i="4"/>
  <c r="AN2660" i="4"/>
  <c r="AM2660" i="4"/>
  <c r="AL2660" i="4"/>
  <c r="H2660" i="4"/>
  <c r="N2660" i="4"/>
  <c r="M2660" i="4"/>
  <c r="L2660" i="4"/>
  <c r="AH2659" i="4"/>
  <c r="AN2659" i="4"/>
  <c r="AM2659" i="4"/>
  <c r="AL2659" i="4"/>
  <c r="H2659" i="4"/>
  <c r="N2659" i="4"/>
  <c r="M2659" i="4"/>
  <c r="L2659" i="4"/>
  <c r="AH2658" i="4"/>
  <c r="AN2658" i="4"/>
  <c r="AM2658" i="4"/>
  <c r="AL2658" i="4"/>
  <c r="H2658" i="4"/>
  <c r="N2658" i="4"/>
  <c r="M2658" i="4"/>
  <c r="L2658" i="4"/>
  <c r="AH2657" i="4"/>
  <c r="AN2657" i="4"/>
  <c r="AM2657" i="4"/>
  <c r="AL2657" i="4"/>
  <c r="H2657" i="4"/>
  <c r="N2657" i="4"/>
  <c r="M2657" i="4"/>
  <c r="L2657" i="4"/>
  <c r="AH2656" i="4"/>
  <c r="AN2656" i="4"/>
  <c r="AM2656" i="4"/>
  <c r="AL2656" i="4"/>
  <c r="H2656" i="4"/>
  <c r="N2656" i="4"/>
  <c r="M2656" i="4"/>
  <c r="L2656" i="4"/>
  <c r="AH2655" i="4"/>
  <c r="AN2655" i="4"/>
  <c r="AM2655" i="4"/>
  <c r="AL2655" i="4"/>
  <c r="H2655" i="4"/>
  <c r="N2655" i="4"/>
  <c r="M2655" i="4"/>
  <c r="L2655" i="4"/>
  <c r="AH2654" i="4"/>
  <c r="AN2654" i="4"/>
  <c r="AM2654" i="4"/>
  <c r="AL2654" i="4"/>
  <c r="H2654" i="4"/>
  <c r="N2654" i="4"/>
  <c r="M2654" i="4"/>
  <c r="L2654" i="4"/>
  <c r="AH2653" i="4"/>
  <c r="AN2653" i="4"/>
  <c r="AM2653" i="4"/>
  <c r="AL2653" i="4"/>
  <c r="H2653" i="4"/>
  <c r="N2653" i="4"/>
  <c r="M2653" i="4"/>
  <c r="L2653" i="4"/>
  <c r="AH2652" i="4"/>
  <c r="AN2652" i="4"/>
  <c r="AM2652" i="4"/>
  <c r="AL2652" i="4"/>
  <c r="H2652" i="4"/>
  <c r="N2652" i="4"/>
  <c r="M2652" i="4"/>
  <c r="L2652" i="4"/>
  <c r="AH2651" i="4"/>
  <c r="AN2651" i="4"/>
  <c r="AM2651" i="4"/>
  <c r="AL2651" i="4"/>
  <c r="H2651" i="4"/>
  <c r="N2651" i="4"/>
  <c r="M2651" i="4"/>
  <c r="L2651" i="4"/>
  <c r="AH2650" i="4"/>
  <c r="AN2650" i="4"/>
  <c r="AM2650" i="4"/>
  <c r="AL2650" i="4"/>
  <c r="H2650" i="4"/>
  <c r="N2650" i="4"/>
  <c r="M2650" i="4"/>
  <c r="L2650" i="4"/>
  <c r="AH2649" i="4"/>
  <c r="AN2649" i="4"/>
  <c r="AM2649" i="4"/>
  <c r="AL2649" i="4"/>
  <c r="H2649" i="4"/>
  <c r="N2649" i="4"/>
  <c r="M2649" i="4"/>
  <c r="L2649" i="4"/>
  <c r="AH2648" i="4"/>
  <c r="AN2648" i="4"/>
  <c r="AM2648" i="4"/>
  <c r="AL2648" i="4"/>
  <c r="H2648" i="4"/>
  <c r="N2648" i="4"/>
  <c r="M2648" i="4"/>
  <c r="L2648" i="4"/>
  <c r="AH2647" i="4"/>
  <c r="AN2647" i="4"/>
  <c r="AM2647" i="4"/>
  <c r="AL2647" i="4"/>
  <c r="H2647" i="4"/>
  <c r="N2647" i="4"/>
  <c r="M2647" i="4"/>
  <c r="L2647" i="4"/>
  <c r="AH2646" i="4"/>
  <c r="AN2646" i="4"/>
  <c r="AM2646" i="4"/>
  <c r="AL2646" i="4"/>
  <c r="H2646" i="4"/>
  <c r="N2646" i="4"/>
  <c r="M2646" i="4"/>
  <c r="L2646" i="4"/>
  <c r="AH2645" i="4"/>
  <c r="AN2645" i="4"/>
  <c r="AM2645" i="4"/>
  <c r="AL2645" i="4"/>
  <c r="H2645" i="4"/>
  <c r="N2645" i="4"/>
  <c r="M2645" i="4"/>
  <c r="L2645" i="4"/>
  <c r="AH2644" i="4"/>
  <c r="AN2644" i="4"/>
  <c r="AM2644" i="4"/>
  <c r="AL2644" i="4"/>
  <c r="H2644" i="4"/>
  <c r="N2644" i="4"/>
  <c r="M2644" i="4"/>
  <c r="L2644" i="4"/>
  <c r="AH2643" i="4"/>
  <c r="AN2643" i="4"/>
  <c r="AM2643" i="4"/>
  <c r="AL2643" i="4"/>
  <c r="H2643" i="4"/>
  <c r="N2643" i="4"/>
  <c r="M2643" i="4"/>
  <c r="L2643" i="4"/>
  <c r="AH2642" i="4"/>
  <c r="AN2642" i="4"/>
  <c r="AM2642" i="4"/>
  <c r="AL2642" i="4"/>
  <c r="H2642" i="4"/>
  <c r="N2642" i="4"/>
  <c r="M2642" i="4"/>
  <c r="L2642" i="4"/>
  <c r="AH2641" i="4"/>
  <c r="AN2641" i="4"/>
  <c r="AM2641" i="4"/>
  <c r="AL2641" i="4"/>
  <c r="H2641" i="4"/>
  <c r="N2641" i="4"/>
  <c r="M2641" i="4"/>
  <c r="L2641" i="4"/>
  <c r="AH2640" i="4"/>
  <c r="AN2640" i="4"/>
  <c r="AM2640" i="4"/>
  <c r="AL2640" i="4"/>
  <c r="H2640" i="4"/>
  <c r="N2640" i="4"/>
  <c r="M2640" i="4"/>
  <c r="L2640" i="4"/>
  <c r="AH2639" i="4"/>
  <c r="AN2639" i="4"/>
  <c r="AM2639" i="4"/>
  <c r="AL2639" i="4"/>
  <c r="H2639" i="4"/>
  <c r="N2639" i="4"/>
  <c r="M2639" i="4"/>
  <c r="L2639" i="4"/>
  <c r="AH2638" i="4"/>
  <c r="AN2638" i="4"/>
  <c r="AM2638" i="4"/>
  <c r="AL2638" i="4"/>
  <c r="H2638" i="4"/>
  <c r="N2638" i="4"/>
  <c r="M2638" i="4"/>
  <c r="L2638" i="4"/>
  <c r="AH2637" i="4"/>
  <c r="AN2637" i="4"/>
  <c r="AM2637" i="4"/>
  <c r="AL2637" i="4"/>
  <c r="H2637" i="4"/>
  <c r="N2637" i="4"/>
  <c r="M2637" i="4"/>
  <c r="L2637" i="4"/>
  <c r="AH2636" i="4"/>
  <c r="AN2636" i="4"/>
  <c r="AM2636" i="4"/>
  <c r="AL2636" i="4"/>
  <c r="H2636" i="4"/>
  <c r="N2636" i="4"/>
  <c r="M2636" i="4"/>
  <c r="L2636" i="4"/>
  <c r="AH2635" i="4"/>
  <c r="AN2635" i="4"/>
  <c r="AM2635" i="4"/>
  <c r="AL2635" i="4"/>
  <c r="H2635" i="4"/>
  <c r="N2635" i="4"/>
  <c r="M2635" i="4"/>
  <c r="L2635" i="4"/>
  <c r="AH2634" i="4"/>
  <c r="AN2634" i="4"/>
  <c r="AM2634" i="4"/>
  <c r="AL2634" i="4"/>
  <c r="H2634" i="4"/>
  <c r="N2634" i="4"/>
  <c r="M2634" i="4"/>
  <c r="L2634" i="4"/>
  <c r="AH2633" i="4"/>
  <c r="AN2633" i="4"/>
  <c r="AM2633" i="4"/>
  <c r="AL2633" i="4"/>
  <c r="H2633" i="4"/>
  <c r="N2633" i="4"/>
  <c r="M2633" i="4"/>
  <c r="L2633" i="4"/>
  <c r="AH2632" i="4"/>
  <c r="AN2632" i="4"/>
  <c r="AM2632" i="4"/>
  <c r="AL2632" i="4"/>
  <c r="H2632" i="4"/>
  <c r="N2632" i="4"/>
  <c r="M2632" i="4"/>
  <c r="L2632" i="4"/>
  <c r="AH2631" i="4"/>
  <c r="AN2631" i="4"/>
  <c r="AM2631" i="4"/>
  <c r="AL2631" i="4"/>
  <c r="H2631" i="4"/>
  <c r="N2631" i="4"/>
  <c r="M2631" i="4"/>
  <c r="L2631" i="4"/>
  <c r="AH2630" i="4"/>
  <c r="AN2630" i="4"/>
  <c r="AM2630" i="4"/>
  <c r="AL2630" i="4"/>
  <c r="H2630" i="4"/>
  <c r="N2630" i="4"/>
  <c r="M2630" i="4"/>
  <c r="L2630" i="4"/>
  <c r="AH2629" i="4"/>
  <c r="AN2629" i="4"/>
  <c r="AM2629" i="4"/>
  <c r="AL2629" i="4"/>
  <c r="H2629" i="4"/>
  <c r="N2629" i="4"/>
  <c r="M2629" i="4"/>
  <c r="L2629" i="4"/>
  <c r="AH2628" i="4"/>
  <c r="AN2628" i="4"/>
  <c r="AM2628" i="4"/>
  <c r="AL2628" i="4"/>
  <c r="H2628" i="4"/>
  <c r="N2628" i="4"/>
  <c r="M2628" i="4"/>
  <c r="L2628" i="4"/>
  <c r="AH2627" i="4"/>
  <c r="AN2627" i="4"/>
  <c r="AM2627" i="4"/>
  <c r="AL2627" i="4"/>
  <c r="H2627" i="4"/>
  <c r="N2627" i="4"/>
  <c r="M2627" i="4"/>
  <c r="L2627" i="4"/>
  <c r="AH2626" i="4"/>
  <c r="AN2626" i="4"/>
  <c r="AM2626" i="4"/>
  <c r="AL2626" i="4"/>
  <c r="H2626" i="4"/>
  <c r="N2626" i="4"/>
  <c r="M2626" i="4"/>
  <c r="L2626" i="4"/>
  <c r="AH2625" i="4"/>
  <c r="AN2625" i="4"/>
  <c r="AM2625" i="4"/>
  <c r="AL2625" i="4"/>
  <c r="H2625" i="4"/>
  <c r="N2625" i="4"/>
  <c r="M2625" i="4"/>
  <c r="L2625" i="4"/>
  <c r="AH2624" i="4"/>
  <c r="AN2624" i="4"/>
  <c r="AM2624" i="4"/>
  <c r="AL2624" i="4"/>
  <c r="H2624" i="4"/>
  <c r="N2624" i="4"/>
  <c r="M2624" i="4"/>
  <c r="L2624" i="4"/>
  <c r="AH2623" i="4"/>
  <c r="AN2623" i="4"/>
  <c r="AM2623" i="4"/>
  <c r="AL2623" i="4"/>
  <c r="H2623" i="4"/>
  <c r="N2623" i="4"/>
  <c r="M2623" i="4"/>
  <c r="L2623" i="4"/>
  <c r="AH2622" i="4"/>
  <c r="AN2622" i="4"/>
  <c r="AM2622" i="4"/>
  <c r="AL2622" i="4"/>
  <c r="H2622" i="4"/>
  <c r="N2622" i="4"/>
  <c r="M2622" i="4"/>
  <c r="L2622" i="4"/>
  <c r="AH2621" i="4"/>
  <c r="AN2621" i="4"/>
  <c r="AM2621" i="4"/>
  <c r="AL2621" i="4"/>
  <c r="H2621" i="4"/>
  <c r="N2621" i="4"/>
  <c r="M2621" i="4"/>
  <c r="L2621" i="4"/>
  <c r="AH2620" i="4"/>
  <c r="AN2620" i="4"/>
  <c r="AM2620" i="4"/>
  <c r="AL2620" i="4"/>
  <c r="H2620" i="4"/>
  <c r="N2620" i="4"/>
  <c r="M2620" i="4"/>
  <c r="L2620" i="4"/>
  <c r="AH2619" i="4"/>
  <c r="AN2619" i="4"/>
  <c r="AM2619" i="4"/>
  <c r="AL2619" i="4"/>
  <c r="H2619" i="4"/>
  <c r="N2619" i="4"/>
  <c r="M2619" i="4"/>
  <c r="L2619" i="4"/>
  <c r="AH2618" i="4"/>
  <c r="AN2618" i="4"/>
  <c r="AM2618" i="4"/>
  <c r="AL2618" i="4"/>
  <c r="H2618" i="4"/>
  <c r="N2618" i="4"/>
  <c r="M2618" i="4"/>
  <c r="L2618" i="4"/>
  <c r="AH2617" i="4"/>
  <c r="AN2617" i="4"/>
  <c r="AM2617" i="4"/>
  <c r="AL2617" i="4"/>
  <c r="H2617" i="4"/>
  <c r="N2617" i="4"/>
  <c r="M2617" i="4"/>
  <c r="L2617" i="4"/>
  <c r="AH2616" i="4"/>
  <c r="AN2616" i="4"/>
  <c r="AM2616" i="4"/>
  <c r="AL2616" i="4"/>
  <c r="H2616" i="4"/>
  <c r="N2616" i="4"/>
  <c r="M2616" i="4"/>
  <c r="L2616" i="4"/>
  <c r="AH2615" i="4"/>
  <c r="AN2615" i="4"/>
  <c r="AM2615" i="4"/>
  <c r="AL2615" i="4"/>
  <c r="H2615" i="4"/>
  <c r="N2615" i="4"/>
  <c r="M2615" i="4"/>
  <c r="L2615" i="4"/>
  <c r="AH2614" i="4"/>
  <c r="AN2614" i="4"/>
  <c r="AM2614" i="4"/>
  <c r="AL2614" i="4"/>
  <c r="H2614" i="4"/>
  <c r="N2614" i="4"/>
  <c r="M2614" i="4"/>
  <c r="L2614" i="4"/>
  <c r="AH2613" i="4"/>
  <c r="AN2613" i="4"/>
  <c r="AM2613" i="4"/>
  <c r="AL2613" i="4"/>
  <c r="H2613" i="4"/>
  <c r="N2613" i="4"/>
  <c r="M2613" i="4"/>
  <c r="L2613" i="4"/>
  <c r="AH2612" i="4"/>
  <c r="AN2612" i="4"/>
  <c r="AM2612" i="4"/>
  <c r="AL2612" i="4"/>
  <c r="H2612" i="4"/>
  <c r="N2612" i="4"/>
  <c r="M2612" i="4"/>
  <c r="L2612" i="4"/>
  <c r="AH2611" i="4"/>
  <c r="AN2611" i="4"/>
  <c r="AM2611" i="4"/>
  <c r="AL2611" i="4"/>
  <c r="H2611" i="4"/>
  <c r="N2611" i="4"/>
  <c r="M2611" i="4"/>
  <c r="L2611" i="4"/>
  <c r="AH2610" i="4"/>
  <c r="AN2610" i="4"/>
  <c r="AM2610" i="4"/>
  <c r="AL2610" i="4"/>
  <c r="H2610" i="4"/>
  <c r="N2610" i="4"/>
  <c r="M2610" i="4"/>
  <c r="L2610" i="4"/>
  <c r="AH2609" i="4"/>
  <c r="AN2609" i="4"/>
  <c r="AM2609" i="4"/>
  <c r="AL2609" i="4"/>
  <c r="H2609" i="4"/>
  <c r="N2609" i="4"/>
  <c r="M2609" i="4"/>
  <c r="L2609" i="4"/>
  <c r="AH2608" i="4"/>
  <c r="AN2608" i="4"/>
  <c r="AM2608" i="4"/>
  <c r="AL2608" i="4"/>
  <c r="H2608" i="4"/>
  <c r="N2608" i="4"/>
  <c r="M2608" i="4"/>
  <c r="L2608" i="4"/>
  <c r="AH2607" i="4"/>
  <c r="AN2607" i="4"/>
  <c r="AM2607" i="4"/>
  <c r="AL2607" i="4"/>
  <c r="H2607" i="4"/>
  <c r="N2607" i="4"/>
  <c r="M2607" i="4"/>
  <c r="L2607" i="4"/>
  <c r="AH2606" i="4"/>
  <c r="AN2606" i="4"/>
  <c r="AM2606" i="4"/>
  <c r="AL2606" i="4"/>
  <c r="H2606" i="4"/>
  <c r="N2606" i="4"/>
  <c r="M2606" i="4"/>
  <c r="L2606" i="4"/>
  <c r="AH2605" i="4"/>
  <c r="AN2605" i="4"/>
  <c r="AM2605" i="4"/>
  <c r="AL2605" i="4"/>
  <c r="H2605" i="4"/>
  <c r="N2605" i="4"/>
  <c r="M2605" i="4"/>
  <c r="L2605" i="4"/>
  <c r="AH2604" i="4"/>
  <c r="AN2604" i="4"/>
  <c r="AM2604" i="4"/>
  <c r="AL2604" i="4"/>
  <c r="H2604" i="4"/>
  <c r="N2604" i="4"/>
  <c r="M2604" i="4"/>
  <c r="L2604" i="4"/>
  <c r="AH2603" i="4"/>
  <c r="AN2603" i="4"/>
  <c r="AM2603" i="4"/>
  <c r="AL2603" i="4"/>
  <c r="H2603" i="4"/>
  <c r="N2603" i="4"/>
  <c r="M2603" i="4"/>
  <c r="L2603" i="4"/>
  <c r="AH2602" i="4"/>
  <c r="AN2602" i="4"/>
  <c r="AM2602" i="4"/>
  <c r="AL2602" i="4"/>
  <c r="H2602" i="4"/>
  <c r="N2602" i="4"/>
  <c r="M2602" i="4"/>
  <c r="L2602" i="4"/>
  <c r="AH2601" i="4"/>
  <c r="AN2601" i="4"/>
  <c r="AM2601" i="4"/>
  <c r="AL2601" i="4"/>
  <c r="H2601" i="4"/>
  <c r="N2601" i="4"/>
  <c r="M2601" i="4"/>
  <c r="L2601" i="4"/>
  <c r="AH2600" i="4"/>
  <c r="AN2600" i="4"/>
  <c r="AM2600" i="4"/>
  <c r="AL2600" i="4"/>
  <c r="H2600" i="4"/>
  <c r="N2600" i="4"/>
  <c r="M2600" i="4"/>
  <c r="L2600" i="4"/>
  <c r="AH2599" i="4"/>
  <c r="AN2599" i="4"/>
  <c r="AM2599" i="4"/>
  <c r="AL2599" i="4"/>
  <c r="H2599" i="4"/>
  <c r="N2599" i="4"/>
  <c r="M2599" i="4"/>
  <c r="L2599" i="4"/>
  <c r="AH2598" i="4"/>
  <c r="AN2598" i="4"/>
  <c r="AM2598" i="4"/>
  <c r="AL2598" i="4"/>
  <c r="H2598" i="4"/>
  <c r="N2598" i="4"/>
  <c r="M2598" i="4"/>
  <c r="L2598" i="4"/>
  <c r="AH2597" i="4"/>
  <c r="AN2597" i="4"/>
  <c r="AM2597" i="4"/>
  <c r="AL2597" i="4"/>
  <c r="H2597" i="4"/>
  <c r="N2597" i="4"/>
  <c r="M2597" i="4"/>
  <c r="L2597" i="4"/>
  <c r="AH2596" i="4"/>
  <c r="AN2596" i="4"/>
  <c r="AM2596" i="4"/>
  <c r="AL2596" i="4"/>
  <c r="H2596" i="4"/>
  <c r="N2596" i="4"/>
  <c r="M2596" i="4"/>
  <c r="L2596" i="4"/>
  <c r="AH2595" i="4"/>
  <c r="AN2595" i="4"/>
  <c r="AM2595" i="4"/>
  <c r="AL2595" i="4"/>
  <c r="H2595" i="4"/>
  <c r="N2595" i="4"/>
  <c r="M2595" i="4"/>
  <c r="L2595" i="4"/>
  <c r="AH2594" i="4"/>
  <c r="AN2594" i="4"/>
  <c r="AM2594" i="4"/>
  <c r="AL2594" i="4"/>
  <c r="H2594" i="4"/>
  <c r="N2594" i="4"/>
  <c r="M2594" i="4"/>
  <c r="L2594" i="4"/>
  <c r="AH2593" i="4"/>
  <c r="AN2593" i="4"/>
  <c r="AM2593" i="4"/>
  <c r="AL2593" i="4"/>
  <c r="H2593" i="4"/>
  <c r="N2593" i="4"/>
  <c r="M2593" i="4"/>
  <c r="L2593" i="4"/>
  <c r="AH2592" i="4"/>
  <c r="AN2592" i="4"/>
  <c r="AM2592" i="4"/>
  <c r="AL2592" i="4"/>
  <c r="H2592" i="4"/>
  <c r="N2592" i="4"/>
  <c r="M2592" i="4"/>
  <c r="L2592" i="4"/>
  <c r="AH2591" i="4"/>
  <c r="AN2591" i="4"/>
  <c r="AM2591" i="4"/>
  <c r="AL2591" i="4"/>
  <c r="H2591" i="4"/>
  <c r="N2591" i="4"/>
  <c r="M2591" i="4"/>
  <c r="L2591" i="4"/>
  <c r="AH2590" i="4"/>
  <c r="AN2590" i="4"/>
  <c r="AM2590" i="4"/>
  <c r="AL2590" i="4"/>
  <c r="H2590" i="4"/>
  <c r="N2590" i="4"/>
  <c r="M2590" i="4"/>
  <c r="L2590" i="4"/>
  <c r="AH2589" i="4"/>
  <c r="AN2589" i="4"/>
  <c r="AM2589" i="4"/>
  <c r="AL2589" i="4"/>
  <c r="H2589" i="4"/>
  <c r="N2589" i="4"/>
  <c r="M2589" i="4"/>
  <c r="L2589" i="4"/>
  <c r="AH2588" i="4"/>
  <c r="AN2588" i="4"/>
  <c r="AM2588" i="4"/>
  <c r="AL2588" i="4"/>
  <c r="H2588" i="4"/>
  <c r="N2588" i="4"/>
  <c r="M2588" i="4"/>
  <c r="L2588" i="4"/>
  <c r="AH2587" i="4"/>
  <c r="AN2587" i="4"/>
  <c r="AM2587" i="4"/>
  <c r="AL2587" i="4"/>
  <c r="H2587" i="4"/>
  <c r="N2587" i="4"/>
  <c r="M2587" i="4"/>
  <c r="L2587" i="4"/>
  <c r="AH2586" i="4"/>
  <c r="AN2586" i="4"/>
  <c r="AM2586" i="4"/>
  <c r="AL2586" i="4"/>
  <c r="H2586" i="4"/>
  <c r="N2586" i="4"/>
  <c r="M2586" i="4"/>
  <c r="L2586" i="4"/>
  <c r="AH2585" i="4"/>
  <c r="AN2585" i="4"/>
  <c r="AM2585" i="4"/>
  <c r="AL2585" i="4"/>
  <c r="H2585" i="4"/>
  <c r="N2585" i="4"/>
  <c r="M2585" i="4"/>
  <c r="L2585" i="4"/>
  <c r="AH2584" i="4"/>
  <c r="AN2584" i="4"/>
  <c r="AM2584" i="4"/>
  <c r="AL2584" i="4"/>
  <c r="H2584" i="4"/>
  <c r="N2584" i="4"/>
  <c r="M2584" i="4"/>
  <c r="L2584" i="4"/>
  <c r="AH2583" i="4"/>
  <c r="AN2583" i="4"/>
  <c r="AM2583" i="4"/>
  <c r="AL2583" i="4"/>
  <c r="H2583" i="4"/>
  <c r="N2583" i="4"/>
  <c r="M2583" i="4"/>
  <c r="L2583" i="4"/>
  <c r="AH2582" i="4"/>
  <c r="AN2582" i="4"/>
  <c r="AM2582" i="4"/>
  <c r="AL2582" i="4"/>
  <c r="H2582" i="4"/>
  <c r="N2582" i="4"/>
  <c r="M2582" i="4"/>
  <c r="L2582" i="4"/>
  <c r="AH2581" i="4"/>
  <c r="AN2581" i="4"/>
  <c r="AM2581" i="4"/>
  <c r="AL2581" i="4"/>
  <c r="H2581" i="4"/>
  <c r="N2581" i="4"/>
  <c r="M2581" i="4"/>
  <c r="L2581" i="4"/>
  <c r="AH2580" i="4"/>
  <c r="AN2580" i="4"/>
  <c r="AM2580" i="4"/>
  <c r="AL2580" i="4"/>
  <c r="H2580" i="4"/>
  <c r="N2580" i="4"/>
  <c r="M2580" i="4"/>
  <c r="L2580" i="4"/>
  <c r="AH2579" i="4"/>
  <c r="AN2579" i="4"/>
  <c r="AM2579" i="4"/>
  <c r="AL2579" i="4"/>
  <c r="H2579" i="4"/>
  <c r="N2579" i="4"/>
  <c r="M2579" i="4"/>
  <c r="L2579" i="4"/>
  <c r="AH2578" i="4"/>
  <c r="AN2578" i="4"/>
  <c r="AM2578" i="4"/>
  <c r="AL2578" i="4"/>
  <c r="H2578" i="4"/>
  <c r="N2578" i="4"/>
  <c r="M2578" i="4"/>
  <c r="L2578" i="4"/>
  <c r="AH2577" i="4"/>
  <c r="AN2577" i="4"/>
  <c r="AM2577" i="4"/>
  <c r="AL2577" i="4"/>
  <c r="H2577" i="4"/>
  <c r="N2577" i="4"/>
  <c r="M2577" i="4"/>
  <c r="L2577" i="4"/>
  <c r="AH2576" i="4"/>
  <c r="AN2576" i="4"/>
  <c r="AM2576" i="4"/>
  <c r="AL2576" i="4"/>
  <c r="H2576" i="4"/>
  <c r="N2576" i="4"/>
  <c r="M2576" i="4"/>
  <c r="L2576" i="4"/>
  <c r="AH2575" i="4"/>
  <c r="AN2575" i="4"/>
  <c r="AM2575" i="4"/>
  <c r="AL2575" i="4"/>
  <c r="H2575" i="4"/>
  <c r="N2575" i="4"/>
  <c r="M2575" i="4"/>
  <c r="L2575" i="4"/>
  <c r="AH2574" i="4"/>
  <c r="AN2574" i="4"/>
  <c r="AM2574" i="4"/>
  <c r="AL2574" i="4"/>
  <c r="H2574" i="4"/>
  <c r="N2574" i="4"/>
  <c r="M2574" i="4"/>
  <c r="L2574" i="4"/>
  <c r="AH2573" i="4"/>
  <c r="AN2573" i="4"/>
  <c r="AM2573" i="4"/>
  <c r="AL2573" i="4"/>
  <c r="H2573" i="4"/>
  <c r="N2573" i="4"/>
  <c r="M2573" i="4"/>
  <c r="L2573" i="4"/>
  <c r="AH2572" i="4"/>
  <c r="AN2572" i="4"/>
  <c r="AM2572" i="4"/>
  <c r="AL2572" i="4"/>
  <c r="H2572" i="4"/>
  <c r="N2572" i="4"/>
  <c r="M2572" i="4"/>
  <c r="L2572" i="4"/>
  <c r="AH2571" i="4"/>
  <c r="AN2571" i="4"/>
  <c r="AM2571" i="4"/>
  <c r="AL2571" i="4"/>
  <c r="H2571" i="4"/>
  <c r="N2571" i="4"/>
  <c r="M2571" i="4"/>
  <c r="L2571" i="4"/>
  <c r="AH2570" i="4"/>
  <c r="AN2570" i="4"/>
  <c r="AM2570" i="4"/>
  <c r="AL2570" i="4"/>
  <c r="H2570" i="4"/>
  <c r="N2570" i="4"/>
  <c r="M2570" i="4"/>
  <c r="L2570" i="4"/>
  <c r="AH2569" i="4"/>
  <c r="AN2569" i="4"/>
  <c r="AM2569" i="4"/>
  <c r="AL2569" i="4"/>
  <c r="H2569" i="4"/>
  <c r="N2569" i="4"/>
  <c r="M2569" i="4"/>
  <c r="L2569" i="4"/>
  <c r="AH2568" i="4"/>
  <c r="AN2568" i="4"/>
  <c r="AM2568" i="4"/>
  <c r="AL2568" i="4"/>
  <c r="H2568" i="4"/>
  <c r="N2568" i="4"/>
  <c r="M2568" i="4"/>
  <c r="L2568" i="4"/>
  <c r="AH2567" i="4"/>
  <c r="AN2567" i="4"/>
  <c r="AM2567" i="4"/>
  <c r="AL2567" i="4"/>
  <c r="H2567" i="4"/>
  <c r="N2567" i="4"/>
  <c r="M2567" i="4"/>
  <c r="L2567" i="4"/>
  <c r="AH2566" i="4"/>
  <c r="AN2566" i="4"/>
  <c r="AM2566" i="4"/>
  <c r="AL2566" i="4"/>
  <c r="H2566" i="4"/>
  <c r="N2566" i="4"/>
  <c r="M2566" i="4"/>
  <c r="L2566" i="4"/>
  <c r="AH2565" i="4"/>
  <c r="AN2565" i="4"/>
  <c r="AM2565" i="4"/>
  <c r="AL2565" i="4"/>
  <c r="H2565" i="4"/>
  <c r="N2565" i="4"/>
  <c r="M2565" i="4"/>
  <c r="L2565" i="4"/>
  <c r="AH2564" i="4"/>
  <c r="AN2564" i="4"/>
  <c r="AM2564" i="4"/>
  <c r="AL2564" i="4"/>
  <c r="H2564" i="4"/>
  <c r="N2564" i="4"/>
  <c r="M2564" i="4"/>
  <c r="L2564" i="4"/>
  <c r="AH2563" i="4"/>
  <c r="AN2563" i="4"/>
  <c r="AM2563" i="4"/>
  <c r="AL2563" i="4"/>
  <c r="H2563" i="4"/>
  <c r="N2563" i="4"/>
  <c r="M2563" i="4"/>
  <c r="L2563" i="4"/>
  <c r="AH2562" i="4"/>
  <c r="AN2562" i="4"/>
  <c r="AM2562" i="4"/>
  <c r="AL2562" i="4"/>
  <c r="H2562" i="4"/>
  <c r="N2562" i="4"/>
  <c r="M2562" i="4"/>
  <c r="L2562" i="4"/>
  <c r="AH2561" i="4"/>
  <c r="AN2561" i="4"/>
  <c r="AM2561" i="4"/>
  <c r="AL2561" i="4"/>
  <c r="H2561" i="4"/>
  <c r="N2561" i="4"/>
  <c r="M2561" i="4"/>
  <c r="L2561" i="4"/>
  <c r="AH2560" i="4"/>
  <c r="AN2560" i="4"/>
  <c r="AM2560" i="4"/>
  <c r="AL2560" i="4"/>
  <c r="H2560" i="4"/>
  <c r="N2560" i="4"/>
  <c r="M2560" i="4"/>
  <c r="L2560" i="4"/>
  <c r="AH2559" i="4"/>
  <c r="AN2559" i="4"/>
  <c r="AM2559" i="4"/>
  <c r="AL2559" i="4"/>
  <c r="H2559" i="4"/>
  <c r="N2559" i="4"/>
  <c r="M2559" i="4"/>
  <c r="L2559" i="4"/>
  <c r="AH2558" i="4"/>
  <c r="AN2558" i="4"/>
  <c r="AM2558" i="4"/>
  <c r="AL2558" i="4"/>
  <c r="H2558" i="4"/>
  <c r="N2558" i="4"/>
  <c r="M2558" i="4"/>
  <c r="L2558" i="4"/>
  <c r="AH2557" i="4"/>
  <c r="AN2557" i="4"/>
  <c r="AM2557" i="4"/>
  <c r="AL2557" i="4"/>
  <c r="H2557" i="4"/>
  <c r="N2557" i="4"/>
  <c r="M2557" i="4"/>
  <c r="L2557" i="4"/>
  <c r="AH2556" i="4"/>
  <c r="AN2556" i="4"/>
  <c r="AM2556" i="4"/>
  <c r="AL2556" i="4"/>
  <c r="H2556" i="4"/>
  <c r="N2556" i="4"/>
  <c r="M2556" i="4"/>
  <c r="L2556" i="4"/>
  <c r="AH2555" i="4"/>
  <c r="AN2555" i="4"/>
  <c r="AM2555" i="4"/>
  <c r="AL2555" i="4"/>
  <c r="H2555" i="4"/>
  <c r="N2555" i="4"/>
  <c r="M2555" i="4"/>
  <c r="L2555" i="4"/>
  <c r="AH2554" i="4"/>
  <c r="AN2554" i="4"/>
  <c r="AM2554" i="4"/>
  <c r="AL2554" i="4"/>
  <c r="H2554" i="4"/>
  <c r="N2554" i="4"/>
  <c r="M2554" i="4"/>
  <c r="L2554" i="4"/>
  <c r="AH2553" i="4"/>
  <c r="AN2553" i="4"/>
  <c r="AM2553" i="4"/>
  <c r="AL2553" i="4"/>
  <c r="H2553" i="4"/>
  <c r="N2553" i="4"/>
  <c r="M2553" i="4"/>
  <c r="L2553" i="4"/>
  <c r="AH2552" i="4"/>
  <c r="AN2552" i="4"/>
  <c r="AM2552" i="4"/>
  <c r="AL2552" i="4"/>
  <c r="H2552" i="4"/>
  <c r="N2552" i="4"/>
  <c r="M2552" i="4"/>
  <c r="L2552" i="4"/>
  <c r="AH2551" i="4"/>
  <c r="AN2551" i="4"/>
  <c r="AM2551" i="4"/>
  <c r="AL2551" i="4"/>
  <c r="H2551" i="4"/>
  <c r="N2551" i="4"/>
  <c r="M2551" i="4"/>
  <c r="L2551" i="4"/>
  <c r="AH2550" i="4"/>
  <c r="AN2550" i="4"/>
  <c r="AM2550" i="4"/>
  <c r="AL2550" i="4"/>
  <c r="H2550" i="4"/>
  <c r="N2550" i="4"/>
  <c r="M2550" i="4"/>
  <c r="L2550" i="4"/>
  <c r="AH2549" i="4"/>
  <c r="AN2549" i="4"/>
  <c r="AM2549" i="4"/>
  <c r="AL2549" i="4"/>
  <c r="H2549" i="4"/>
  <c r="N2549" i="4"/>
  <c r="M2549" i="4"/>
  <c r="L2549" i="4"/>
  <c r="AH2548" i="4"/>
  <c r="AN2548" i="4"/>
  <c r="AM2548" i="4"/>
  <c r="AL2548" i="4"/>
  <c r="H2548" i="4"/>
  <c r="N2548" i="4"/>
  <c r="M2548" i="4"/>
  <c r="L2548" i="4"/>
  <c r="AH2547" i="4"/>
  <c r="AN2547" i="4"/>
  <c r="AM2547" i="4"/>
  <c r="AL2547" i="4"/>
  <c r="H2547" i="4"/>
  <c r="N2547" i="4"/>
  <c r="M2547" i="4"/>
  <c r="L2547" i="4"/>
  <c r="AH2545" i="4"/>
  <c r="AN2545" i="4"/>
  <c r="AM2545" i="4"/>
  <c r="AL2545" i="4"/>
  <c r="H2545" i="4"/>
  <c r="N2545" i="4"/>
  <c r="M2545" i="4"/>
  <c r="L2545" i="4"/>
  <c r="AH2544" i="4"/>
  <c r="AN2544" i="4"/>
  <c r="AM2544" i="4"/>
  <c r="AL2544" i="4"/>
  <c r="H2544" i="4"/>
  <c r="N2544" i="4"/>
  <c r="M2544" i="4"/>
  <c r="L2544" i="4"/>
  <c r="AH2543" i="4"/>
  <c r="AN2543" i="4"/>
  <c r="AM2543" i="4"/>
  <c r="AL2543" i="4"/>
  <c r="H2543" i="4"/>
  <c r="N2543" i="4"/>
  <c r="M2543" i="4"/>
  <c r="L2543" i="4"/>
  <c r="AH2542" i="4"/>
  <c r="AN2542" i="4"/>
  <c r="AM2542" i="4"/>
  <c r="AL2542" i="4"/>
  <c r="H2542" i="4"/>
  <c r="N2542" i="4"/>
  <c r="M2542" i="4"/>
  <c r="L2542" i="4"/>
  <c r="AH2541" i="4"/>
  <c r="AN2541" i="4"/>
  <c r="AM2541" i="4"/>
  <c r="AL2541" i="4"/>
  <c r="H2541" i="4"/>
  <c r="N2541" i="4"/>
  <c r="M2541" i="4"/>
  <c r="L2541" i="4"/>
  <c r="AH2540" i="4"/>
  <c r="AN2540" i="4"/>
  <c r="AM2540" i="4"/>
  <c r="AL2540" i="4"/>
  <c r="H2540" i="4"/>
  <c r="N2540" i="4"/>
  <c r="M2540" i="4"/>
  <c r="L2540" i="4"/>
  <c r="AH2539" i="4"/>
  <c r="AN2539" i="4"/>
  <c r="AM2539" i="4"/>
  <c r="AL2539" i="4"/>
  <c r="H2539" i="4"/>
  <c r="N2539" i="4"/>
  <c r="M2539" i="4"/>
  <c r="L2539" i="4"/>
  <c r="AH2538" i="4"/>
  <c r="AN2538" i="4"/>
  <c r="AM2538" i="4"/>
  <c r="AL2538" i="4"/>
  <c r="H2538" i="4"/>
  <c r="N2538" i="4"/>
  <c r="M2538" i="4"/>
  <c r="L2538" i="4"/>
  <c r="AH2537" i="4"/>
  <c r="AN2537" i="4"/>
  <c r="AM2537" i="4"/>
  <c r="AL2537" i="4"/>
  <c r="H2537" i="4"/>
  <c r="N2537" i="4"/>
  <c r="M2537" i="4"/>
  <c r="L2537" i="4"/>
  <c r="AH2536" i="4"/>
  <c r="AN2536" i="4"/>
  <c r="AM2536" i="4"/>
  <c r="AL2536" i="4"/>
  <c r="H2536" i="4"/>
  <c r="N2536" i="4"/>
  <c r="M2536" i="4"/>
  <c r="L2536" i="4"/>
  <c r="AH2535" i="4"/>
  <c r="AN2535" i="4"/>
  <c r="AM2535" i="4"/>
  <c r="AL2535" i="4"/>
  <c r="H2535" i="4"/>
  <c r="N2535" i="4"/>
  <c r="M2535" i="4"/>
  <c r="L2535" i="4"/>
  <c r="AH2534" i="4"/>
  <c r="AN2534" i="4"/>
  <c r="AM2534" i="4"/>
  <c r="AL2534" i="4"/>
  <c r="H2534" i="4"/>
  <c r="N2534" i="4"/>
  <c r="M2534" i="4"/>
  <c r="L2534" i="4"/>
  <c r="AH2533" i="4"/>
  <c r="AN2533" i="4"/>
  <c r="AM2533" i="4"/>
  <c r="AL2533" i="4"/>
  <c r="H2533" i="4"/>
  <c r="N2533" i="4"/>
  <c r="M2533" i="4"/>
  <c r="L2533" i="4"/>
  <c r="AH2532" i="4"/>
  <c r="AN2532" i="4"/>
  <c r="AM2532" i="4"/>
  <c r="AL2532" i="4"/>
  <c r="H2532" i="4"/>
  <c r="N2532" i="4"/>
  <c r="M2532" i="4"/>
  <c r="L2532" i="4"/>
  <c r="AH2531" i="4"/>
  <c r="AN2531" i="4"/>
  <c r="AM2531" i="4"/>
  <c r="AL2531" i="4"/>
  <c r="H2531" i="4"/>
  <c r="N2531" i="4"/>
  <c r="M2531" i="4"/>
  <c r="L2531" i="4"/>
  <c r="AH2530" i="4"/>
  <c r="AN2530" i="4"/>
  <c r="AM2530" i="4"/>
  <c r="AL2530" i="4"/>
  <c r="H2530" i="4"/>
  <c r="N2530" i="4"/>
  <c r="M2530" i="4"/>
  <c r="L2530" i="4"/>
  <c r="AH2529" i="4"/>
  <c r="AN2529" i="4"/>
  <c r="AM2529" i="4"/>
  <c r="AL2529" i="4"/>
  <c r="H2529" i="4"/>
  <c r="N2529" i="4"/>
  <c r="M2529" i="4"/>
  <c r="L2529" i="4"/>
  <c r="AH2528" i="4"/>
  <c r="AN2528" i="4"/>
  <c r="AM2528" i="4"/>
  <c r="AL2528" i="4"/>
  <c r="H2528" i="4"/>
  <c r="N2528" i="4"/>
  <c r="M2528" i="4"/>
  <c r="L2528" i="4"/>
  <c r="AH2527" i="4"/>
  <c r="AN2527" i="4"/>
  <c r="AM2527" i="4"/>
  <c r="AL2527" i="4"/>
  <c r="H2527" i="4"/>
  <c r="N2527" i="4"/>
  <c r="M2527" i="4"/>
  <c r="L2527" i="4"/>
  <c r="AH2526" i="4"/>
  <c r="AN2526" i="4"/>
  <c r="AM2526" i="4"/>
  <c r="AL2526" i="4"/>
  <c r="H2526" i="4"/>
  <c r="N2526" i="4"/>
  <c r="M2526" i="4"/>
  <c r="L2526" i="4"/>
  <c r="AH2525" i="4"/>
  <c r="AN2525" i="4"/>
  <c r="AM2525" i="4"/>
  <c r="AL2525" i="4"/>
  <c r="H2525" i="4"/>
  <c r="N2525" i="4"/>
  <c r="M2525" i="4"/>
  <c r="L2525" i="4"/>
  <c r="AH2524" i="4"/>
  <c r="AN2524" i="4"/>
  <c r="AM2524" i="4"/>
  <c r="AL2524" i="4"/>
  <c r="H2524" i="4"/>
  <c r="N2524" i="4"/>
  <c r="M2524" i="4"/>
  <c r="L2524" i="4"/>
  <c r="AH2523" i="4"/>
  <c r="AN2523" i="4"/>
  <c r="AM2523" i="4"/>
  <c r="AL2523" i="4"/>
  <c r="H2523" i="4"/>
  <c r="N2523" i="4"/>
  <c r="M2523" i="4"/>
  <c r="L2523" i="4"/>
  <c r="AH2522" i="4"/>
  <c r="AN2522" i="4"/>
  <c r="AM2522" i="4"/>
  <c r="AL2522" i="4"/>
  <c r="H2522" i="4"/>
  <c r="N2522" i="4"/>
  <c r="M2522" i="4"/>
  <c r="L2522" i="4"/>
  <c r="AH2521" i="4"/>
  <c r="AN2521" i="4"/>
  <c r="AM2521" i="4"/>
  <c r="AL2521" i="4"/>
  <c r="H2521" i="4"/>
  <c r="N2521" i="4"/>
  <c r="M2521" i="4"/>
  <c r="L2521" i="4"/>
  <c r="AH2520" i="4"/>
  <c r="AN2520" i="4"/>
  <c r="AM2520" i="4"/>
  <c r="AL2520" i="4"/>
  <c r="H2520" i="4"/>
  <c r="N2520" i="4"/>
  <c r="M2520" i="4"/>
  <c r="L2520" i="4"/>
  <c r="AH2519" i="4"/>
  <c r="AN2519" i="4"/>
  <c r="AM2519" i="4"/>
  <c r="AL2519" i="4"/>
  <c r="H2519" i="4"/>
  <c r="N2519" i="4"/>
  <c r="M2519" i="4"/>
  <c r="L2519" i="4"/>
  <c r="AH2518" i="4"/>
  <c r="AN2518" i="4"/>
  <c r="AM2518" i="4"/>
  <c r="AL2518" i="4"/>
  <c r="H2518" i="4"/>
  <c r="N2518" i="4"/>
  <c r="M2518" i="4"/>
  <c r="L2518" i="4"/>
  <c r="AH2517" i="4"/>
  <c r="AN2517" i="4"/>
  <c r="AM2517" i="4"/>
  <c r="AL2517" i="4"/>
  <c r="H2517" i="4"/>
  <c r="N2517" i="4"/>
  <c r="M2517" i="4"/>
  <c r="L2517" i="4"/>
  <c r="AH2516" i="4"/>
  <c r="AN2516" i="4"/>
  <c r="AM2516" i="4"/>
  <c r="AL2516" i="4"/>
  <c r="H2516" i="4"/>
  <c r="N2516" i="4"/>
  <c r="M2516" i="4"/>
  <c r="L2516" i="4"/>
  <c r="AH2515" i="4"/>
  <c r="AN2515" i="4"/>
  <c r="AM2515" i="4"/>
  <c r="AL2515" i="4"/>
  <c r="H2515" i="4"/>
  <c r="N2515" i="4"/>
  <c r="M2515" i="4"/>
  <c r="L2515" i="4"/>
  <c r="AH2514" i="4"/>
  <c r="AN2514" i="4"/>
  <c r="AM2514" i="4"/>
  <c r="AL2514" i="4"/>
  <c r="H2514" i="4"/>
  <c r="N2514" i="4"/>
  <c r="M2514" i="4"/>
  <c r="L2514" i="4"/>
  <c r="AH2513" i="4"/>
  <c r="AN2513" i="4"/>
  <c r="AM2513" i="4"/>
  <c r="AL2513" i="4"/>
  <c r="H2513" i="4"/>
  <c r="N2513" i="4"/>
  <c r="M2513" i="4"/>
  <c r="L2513" i="4"/>
  <c r="AH2512" i="4"/>
  <c r="AN2512" i="4"/>
  <c r="AM2512" i="4"/>
  <c r="AL2512" i="4"/>
  <c r="H2512" i="4"/>
  <c r="N2512" i="4"/>
  <c r="M2512" i="4"/>
  <c r="L2512" i="4"/>
  <c r="AH2511" i="4"/>
  <c r="AN2511" i="4"/>
  <c r="AM2511" i="4"/>
  <c r="AL2511" i="4"/>
  <c r="H2511" i="4"/>
  <c r="N2511" i="4"/>
  <c r="M2511" i="4"/>
  <c r="L2511" i="4"/>
  <c r="AH2510" i="4"/>
  <c r="AN2510" i="4"/>
  <c r="AM2510" i="4"/>
  <c r="AL2510" i="4"/>
  <c r="H2510" i="4"/>
  <c r="N2510" i="4"/>
  <c r="M2510" i="4"/>
  <c r="L2510" i="4"/>
  <c r="AH2509" i="4"/>
  <c r="AN2509" i="4"/>
  <c r="AM2509" i="4"/>
  <c r="AL2509" i="4"/>
  <c r="H2509" i="4"/>
  <c r="N2509" i="4"/>
  <c r="M2509" i="4"/>
  <c r="L2509" i="4"/>
  <c r="AH2508" i="4"/>
  <c r="AN2508" i="4"/>
  <c r="AM2508" i="4"/>
  <c r="AL2508" i="4"/>
  <c r="H2508" i="4"/>
  <c r="N2508" i="4"/>
  <c r="M2508" i="4"/>
  <c r="L2508" i="4"/>
  <c r="AH2507" i="4"/>
  <c r="AN2507" i="4"/>
  <c r="AM2507" i="4"/>
  <c r="AL2507" i="4"/>
  <c r="H2507" i="4"/>
  <c r="N2507" i="4"/>
  <c r="M2507" i="4"/>
  <c r="L2507" i="4"/>
  <c r="AH2506" i="4"/>
  <c r="AN2506" i="4"/>
  <c r="AM2506" i="4"/>
  <c r="AL2506" i="4"/>
  <c r="H2506" i="4"/>
  <c r="N2506" i="4"/>
  <c r="M2506" i="4"/>
  <c r="L2506" i="4"/>
  <c r="AH2505" i="4"/>
  <c r="AN2505" i="4"/>
  <c r="AM2505" i="4"/>
  <c r="AL2505" i="4"/>
  <c r="H2505" i="4"/>
  <c r="N2505" i="4"/>
  <c r="M2505" i="4"/>
  <c r="L2505" i="4"/>
  <c r="AH2504" i="4"/>
  <c r="AN2504" i="4"/>
  <c r="AM2504" i="4"/>
  <c r="AL2504" i="4"/>
  <c r="H2504" i="4"/>
  <c r="N2504" i="4"/>
  <c r="M2504" i="4"/>
  <c r="L2504" i="4"/>
  <c r="AH2503" i="4"/>
  <c r="AN2503" i="4"/>
  <c r="AM2503" i="4"/>
  <c r="AL2503" i="4"/>
  <c r="H2503" i="4"/>
  <c r="N2503" i="4"/>
  <c r="M2503" i="4"/>
  <c r="L2503" i="4"/>
  <c r="AH2502" i="4"/>
  <c r="AN2502" i="4"/>
  <c r="AM2502" i="4"/>
  <c r="AL2502" i="4"/>
  <c r="H2502" i="4"/>
  <c r="N2502" i="4"/>
  <c r="M2502" i="4"/>
  <c r="L2502" i="4"/>
  <c r="AH2501" i="4"/>
  <c r="AN2501" i="4"/>
  <c r="AM2501" i="4"/>
  <c r="AL2501" i="4"/>
  <c r="H2501" i="4"/>
  <c r="N2501" i="4"/>
  <c r="M2501" i="4"/>
  <c r="L2501" i="4"/>
  <c r="AH2500" i="4"/>
  <c r="AN2500" i="4"/>
  <c r="AM2500" i="4"/>
  <c r="AL2500" i="4"/>
  <c r="H2500" i="4"/>
  <c r="N2500" i="4"/>
  <c r="M2500" i="4"/>
  <c r="L2500" i="4"/>
  <c r="AH2499" i="4"/>
  <c r="AN2499" i="4"/>
  <c r="AM2499" i="4"/>
  <c r="AL2499" i="4"/>
  <c r="H2499" i="4"/>
  <c r="N2499" i="4"/>
  <c r="M2499" i="4"/>
  <c r="L2499" i="4"/>
  <c r="AH2498" i="4"/>
  <c r="AN2498" i="4"/>
  <c r="AM2498" i="4"/>
  <c r="AL2498" i="4"/>
  <c r="H2498" i="4"/>
  <c r="N2498" i="4"/>
  <c r="M2498" i="4"/>
  <c r="L2498" i="4"/>
  <c r="AH2497" i="4"/>
  <c r="AN2497" i="4"/>
  <c r="AM2497" i="4"/>
  <c r="AL2497" i="4"/>
  <c r="H2497" i="4"/>
  <c r="N2497" i="4"/>
  <c r="M2497" i="4"/>
  <c r="L2497" i="4"/>
  <c r="AH2496" i="4"/>
  <c r="AN2496" i="4"/>
  <c r="AM2496" i="4"/>
  <c r="AL2496" i="4"/>
  <c r="H2496" i="4"/>
  <c r="N2496" i="4"/>
  <c r="M2496" i="4"/>
  <c r="L2496" i="4"/>
  <c r="AH2495" i="4"/>
  <c r="AN2495" i="4"/>
  <c r="AM2495" i="4"/>
  <c r="AL2495" i="4"/>
  <c r="H2495" i="4"/>
  <c r="N2495" i="4"/>
  <c r="M2495" i="4"/>
  <c r="L2495" i="4"/>
  <c r="AH2494" i="4"/>
  <c r="AN2494" i="4"/>
  <c r="AM2494" i="4"/>
  <c r="AL2494" i="4"/>
  <c r="H2494" i="4"/>
  <c r="N2494" i="4"/>
  <c r="M2494" i="4"/>
  <c r="L2494" i="4"/>
  <c r="AH2493" i="4"/>
  <c r="AN2493" i="4"/>
  <c r="AM2493" i="4"/>
  <c r="AL2493" i="4"/>
  <c r="H2493" i="4"/>
  <c r="N2493" i="4"/>
  <c r="M2493" i="4"/>
  <c r="L2493" i="4"/>
  <c r="AH2492" i="4"/>
  <c r="AN2492" i="4"/>
  <c r="AM2492" i="4"/>
  <c r="AL2492" i="4"/>
  <c r="H2492" i="4"/>
  <c r="N2492" i="4"/>
  <c r="M2492" i="4"/>
  <c r="L2492" i="4"/>
  <c r="AH2491" i="4"/>
  <c r="AN2491" i="4"/>
  <c r="AM2491" i="4"/>
  <c r="AL2491" i="4"/>
  <c r="H2491" i="4"/>
  <c r="N2491" i="4"/>
  <c r="M2491" i="4"/>
  <c r="L2491" i="4"/>
  <c r="AH2490" i="4"/>
  <c r="AN2490" i="4"/>
  <c r="AM2490" i="4"/>
  <c r="AL2490" i="4"/>
  <c r="H2490" i="4"/>
  <c r="N2490" i="4"/>
  <c r="M2490" i="4"/>
  <c r="L2490" i="4"/>
  <c r="AH2489" i="4"/>
  <c r="AN2489" i="4"/>
  <c r="AM2489" i="4"/>
  <c r="AL2489" i="4"/>
  <c r="H2489" i="4"/>
  <c r="N2489" i="4"/>
  <c r="M2489" i="4"/>
  <c r="L2489" i="4"/>
  <c r="AH2488" i="4"/>
  <c r="AN2488" i="4"/>
  <c r="AM2488" i="4"/>
  <c r="AL2488" i="4"/>
  <c r="H2488" i="4"/>
  <c r="N2488" i="4"/>
  <c r="M2488" i="4"/>
  <c r="L2488" i="4"/>
  <c r="AH2487" i="4"/>
  <c r="AN2487" i="4"/>
  <c r="AM2487" i="4"/>
  <c r="AL2487" i="4"/>
  <c r="H2487" i="4"/>
  <c r="N2487" i="4"/>
  <c r="M2487" i="4"/>
  <c r="L2487" i="4"/>
  <c r="AH2486" i="4"/>
  <c r="AN2486" i="4"/>
  <c r="AM2486" i="4"/>
  <c r="AL2486" i="4"/>
  <c r="H2486" i="4"/>
  <c r="N2486" i="4"/>
  <c r="M2486" i="4"/>
  <c r="L2486" i="4"/>
  <c r="AH2485" i="4"/>
  <c r="AN2485" i="4"/>
  <c r="AM2485" i="4"/>
  <c r="AL2485" i="4"/>
  <c r="H2485" i="4"/>
  <c r="N2485" i="4"/>
  <c r="M2485" i="4"/>
  <c r="L2485" i="4"/>
  <c r="AH2484" i="4"/>
  <c r="AN2484" i="4"/>
  <c r="AM2484" i="4"/>
  <c r="AL2484" i="4"/>
  <c r="H2484" i="4"/>
  <c r="N2484" i="4"/>
  <c r="M2484" i="4"/>
  <c r="L2484" i="4"/>
  <c r="AH2483" i="4"/>
  <c r="AN2483" i="4"/>
  <c r="AM2483" i="4"/>
  <c r="AL2483" i="4"/>
  <c r="H2483" i="4"/>
  <c r="N2483" i="4"/>
  <c r="M2483" i="4"/>
  <c r="L2483" i="4"/>
  <c r="AH2482" i="4"/>
  <c r="AN2482" i="4"/>
  <c r="AM2482" i="4"/>
  <c r="AL2482" i="4"/>
  <c r="H2482" i="4"/>
  <c r="N2482" i="4"/>
  <c r="M2482" i="4"/>
  <c r="L2482" i="4"/>
  <c r="AH2481" i="4"/>
  <c r="AN2481" i="4"/>
  <c r="AM2481" i="4"/>
  <c r="AL2481" i="4"/>
  <c r="H2481" i="4"/>
  <c r="N2481" i="4"/>
  <c r="M2481" i="4"/>
  <c r="L2481" i="4"/>
  <c r="AH2480" i="4"/>
  <c r="AN2480" i="4"/>
  <c r="AM2480" i="4"/>
  <c r="AL2480" i="4"/>
  <c r="H2480" i="4"/>
  <c r="N2480" i="4"/>
  <c r="M2480" i="4"/>
  <c r="L2480" i="4"/>
  <c r="AH2479" i="4"/>
  <c r="AN2479" i="4"/>
  <c r="AM2479" i="4"/>
  <c r="AL2479" i="4"/>
  <c r="H2479" i="4"/>
  <c r="N2479" i="4"/>
  <c r="M2479" i="4"/>
  <c r="L2479" i="4"/>
  <c r="AH2478" i="4"/>
  <c r="AN2478" i="4"/>
  <c r="AM2478" i="4"/>
  <c r="AL2478" i="4"/>
  <c r="H2478" i="4"/>
  <c r="N2478" i="4"/>
  <c r="M2478" i="4"/>
  <c r="L2478" i="4"/>
  <c r="AH2477" i="4"/>
  <c r="AN2477" i="4"/>
  <c r="AM2477" i="4"/>
  <c r="AL2477" i="4"/>
  <c r="H2477" i="4"/>
  <c r="N2477" i="4"/>
  <c r="M2477" i="4"/>
  <c r="L2477" i="4"/>
  <c r="AH2476" i="4"/>
  <c r="AN2476" i="4"/>
  <c r="AM2476" i="4"/>
  <c r="AL2476" i="4"/>
  <c r="H2476" i="4"/>
  <c r="N2476" i="4"/>
  <c r="M2476" i="4"/>
  <c r="L2476" i="4"/>
  <c r="AH2475" i="4"/>
  <c r="AN2475" i="4"/>
  <c r="AM2475" i="4"/>
  <c r="AL2475" i="4"/>
  <c r="H2475" i="4"/>
  <c r="N2475" i="4"/>
  <c r="M2475" i="4"/>
  <c r="L2475" i="4"/>
  <c r="AH2474" i="4"/>
  <c r="AN2474" i="4"/>
  <c r="AM2474" i="4"/>
  <c r="AL2474" i="4"/>
  <c r="H2474" i="4"/>
  <c r="N2474" i="4"/>
  <c r="M2474" i="4"/>
  <c r="L2474" i="4"/>
  <c r="AH2473" i="4"/>
  <c r="AN2473" i="4"/>
  <c r="AM2473" i="4"/>
  <c r="AL2473" i="4"/>
  <c r="H2473" i="4"/>
  <c r="N2473" i="4"/>
  <c r="M2473" i="4"/>
  <c r="L2473" i="4"/>
  <c r="AH2472" i="4"/>
  <c r="AN2472" i="4"/>
  <c r="AM2472" i="4"/>
  <c r="AL2472" i="4"/>
  <c r="H2472" i="4"/>
  <c r="N2472" i="4"/>
  <c r="M2472" i="4"/>
  <c r="L2472" i="4"/>
  <c r="AH2471" i="4"/>
  <c r="AN2471" i="4"/>
  <c r="AM2471" i="4"/>
  <c r="AL2471" i="4"/>
  <c r="H2471" i="4"/>
  <c r="N2471" i="4"/>
  <c r="M2471" i="4"/>
  <c r="L2471" i="4"/>
  <c r="AH2470" i="4"/>
  <c r="AN2470" i="4"/>
  <c r="AM2470" i="4"/>
  <c r="AL2470" i="4"/>
  <c r="H2470" i="4"/>
  <c r="N2470" i="4"/>
  <c r="M2470" i="4"/>
  <c r="L2470" i="4"/>
  <c r="AH2469" i="4"/>
  <c r="AN2469" i="4"/>
  <c r="AM2469" i="4"/>
  <c r="AL2469" i="4"/>
  <c r="H2469" i="4"/>
  <c r="N2469" i="4"/>
  <c r="M2469" i="4"/>
  <c r="L2469" i="4"/>
  <c r="AH2468" i="4"/>
  <c r="AN2468" i="4"/>
  <c r="AM2468" i="4"/>
  <c r="AL2468" i="4"/>
  <c r="H2468" i="4"/>
  <c r="N2468" i="4"/>
  <c r="M2468" i="4"/>
  <c r="L2468" i="4"/>
  <c r="AH2467" i="4"/>
  <c r="AN2467" i="4"/>
  <c r="AM2467" i="4"/>
  <c r="AL2467" i="4"/>
  <c r="H2467" i="4"/>
  <c r="N2467" i="4"/>
  <c r="M2467" i="4"/>
  <c r="L2467" i="4"/>
  <c r="AH2466" i="4"/>
  <c r="AN2466" i="4"/>
  <c r="AM2466" i="4"/>
  <c r="AL2466" i="4"/>
  <c r="H2466" i="4"/>
  <c r="N2466" i="4"/>
  <c r="M2466" i="4"/>
  <c r="L2466" i="4"/>
  <c r="AH2465" i="4"/>
  <c r="AN2465" i="4"/>
  <c r="AM2465" i="4"/>
  <c r="AL2465" i="4"/>
  <c r="H2465" i="4"/>
  <c r="N2465" i="4"/>
  <c r="M2465" i="4"/>
  <c r="L2465" i="4"/>
  <c r="AH2464" i="4"/>
  <c r="AN2464" i="4"/>
  <c r="AM2464" i="4"/>
  <c r="AL2464" i="4"/>
  <c r="H2464" i="4"/>
  <c r="N2464" i="4"/>
  <c r="M2464" i="4"/>
  <c r="L2464" i="4"/>
  <c r="AH2463" i="4"/>
  <c r="AN2463" i="4"/>
  <c r="AM2463" i="4"/>
  <c r="AL2463" i="4"/>
  <c r="H2463" i="4"/>
  <c r="N2463" i="4"/>
  <c r="M2463" i="4"/>
  <c r="L2463" i="4"/>
  <c r="AH2462" i="4"/>
  <c r="AN2462" i="4"/>
  <c r="AM2462" i="4"/>
  <c r="AL2462" i="4"/>
  <c r="H2462" i="4"/>
  <c r="N2462" i="4"/>
  <c r="M2462" i="4"/>
  <c r="L2462" i="4"/>
  <c r="AH2461" i="4"/>
  <c r="AN2461" i="4"/>
  <c r="AM2461" i="4"/>
  <c r="AL2461" i="4"/>
  <c r="H2461" i="4"/>
  <c r="N2461" i="4"/>
  <c r="M2461" i="4"/>
  <c r="L2461" i="4"/>
  <c r="AH2460" i="4"/>
  <c r="AN2460" i="4"/>
  <c r="AM2460" i="4"/>
  <c r="AL2460" i="4"/>
  <c r="H2460" i="4"/>
  <c r="N2460" i="4"/>
  <c r="M2460" i="4"/>
  <c r="L2460" i="4"/>
  <c r="AH2459" i="4"/>
  <c r="AN2459" i="4"/>
  <c r="AM2459" i="4"/>
  <c r="AL2459" i="4"/>
  <c r="H2459" i="4"/>
  <c r="N2459" i="4"/>
  <c r="M2459" i="4"/>
  <c r="L2459" i="4"/>
  <c r="AH2458" i="4"/>
  <c r="AN2458" i="4"/>
  <c r="AM2458" i="4"/>
  <c r="AL2458" i="4"/>
  <c r="H2458" i="4"/>
  <c r="N2458" i="4"/>
  <c r="M2458" i="4"/>
  <c r="L2458" i="4"/>
  <c r="AH2457" i="4"/>
  <c r="AN2457" i="4"/>
  <c r="AM2457" i="4"/>
  <c r="AL2457" i="4"/>
  <c r="H2457" i="4"/>
  <c r="N2457" i="4"/>
  <c r="M2457" i="4"/>
  <c r="L2457" i="4"/>
  <c r="AH2456" i="4"/>
  <c r="AN2456" i="4"/>
  <c r="AM2456" i="4"/>
  <c r="AL2456" i="4"/>
  <c r="H2456" i="4"/>
  <c r="N2456" i="4"/>
  <c r="M2456" i="4"/>
  <c r="L2456" i="4"/>
  <c r="AH2455" i="4"/>
  <c r="AN2455" i="4"/>
  <c r="AM2455" i="4"/>
  <c r="AL2455" i="4"/>
  <c r="H2455" i="4"/>
  <c r="N2455" i="4"/>
  <c r="M2455" i="4"/>
  <c r="L2455" i="4"/>
  <c r="AH2454" i="4"/>
  <c r="AN2454" i="4"/>
  <c r="AM2454" i="4"/>
  <c r="AL2454" i="4"/>
  <c r="H2454" i="4"/>
  <c r="N2454" i="4"/>
  <c r="M2454" i="4"/>
  <c r="L2454" i="4"/>
  <c r="AH2453" i="4"/>
  <c r="AN2453" i="4"/>
  <c r="AM2453" i="4"/>
  <c r="AL2453" i="4"/>
  <c r="H2453" i="4"/>
  <c r="N2453" i="4"/>
  <c r="M2453" i="4"/>
  <c r="L2453" i="4"/>
  <c r="AH2452" i="4"/>
  <c r="AN2452" i="4"/>
  <c r="AM2452" i="4"/>
  <c r="AL2452" i="4"/>
  <c r="H2452" i="4"/>
  <c r="N2452" i="4"/>
  <c r="M2452" i="4"/>
  <c r="L2452" i="4"/>
  <c r="AH2451" i="4"/>
  <c r="AN2451" i="4"/>
  <c r="AM2451" i="4"/>
  <c r="AL2451" i="4"/>
  <c r="H2451" i="4"/>
  <c r="N2451" i="4"/>
  <c r="M2451" i="4"/>
  <c r="L2451" i="4"/>
  <c r="AH2450" i="4"/>
  <c r="AN2450" i="4"/>
  <c r="AM2450" i="4"/>
  <c r="AL2450" i="4"/>
  <c r="H2450" i="4"/>
  <c r="N2450" i="4"/>
  <c r="M2450" i="4"/>
  <c r="L2450" i="4"/>
  <c r="AH2449" i="4"/>
  <c r="AN2449" i="4"/>
  <c r="AM2449" i="4"/>
  <c r="AL2449" i="4"/>
  <c r="H2449" i="4"/>
  <c r="N2449" i="4"/>
  <c r="M2449" i="4"/>
  <c r="L2449" i="4"/>
  <c r="AH2448" i="4"/>
  <c r="AN2448" i="4"/>
  <c r="AM2448" i="4"/>
  <c r="AL2448" i="4"/>
  <c r="H2448" i="4"/>
  <c r="N2448" i="4"/>
  <c r="M2448" i="4"/>
  <c r="L2448" i="4"/>
  <c r="AH2447" i="4"/>
  <c r="AN2447" i="4"/>
  <c r="AM2447" i="4"/>
  <c r="AL2447" i="4"/>
  <c r="H2447" i="4"/>
  <c r="N2447" i="4"/>
  <c r="M2447" i="4"/>
  <c r="L2447" i="4"/>
  <c r="AH2446" i="4"/>
  <c r="AN2446" i="4"/>
  <c r="AM2446" i="4"/>
  <c r="AL2446" i="4"/>
  <c r="H2446" i="4"/>
  <c r="N2446" i="4"/>
  <c r="M2446" i="4"/>
  <c r="L2446" i="4"/>
  <c r="AH2445" i="4"/>
  <c r="AN2445" i="4"/>
  <c r="AM2445" i="4"/>
  <c r="AL2445" i="4"/>
  <c r="H2445" i="4"/>
  <c r="N2445" i="4"/>
  <c r="M2445" i="4"/>
  <c r="L2445" i="4"/>
  <c r="AH2444" i="4"/>
  <c r="AN2444" i="4"/>
  <c r="AM2444" i="4"/>
  <c r="AL2444" i="4"/>
  <c r="H2444" i="4"/>
  <c r="N2444" i="4"/>
  <c r="M2444" i="4"/>
  <c r="L2444" i="4"/>
  <c r="AH2443" i="4"/>
  <c r="AN2443" i="4"/>
  <c r="AM2443" i="4"/>
  <c r="AL2443" i="4"/>
  <c r="H2443" i="4"/>
  <c r="N2443" i="4"/>
  <c r="M2443" i="4"/>
  <c r="L2443" i="4"/>
  <c r="AH2442" i="4"/>
  <c r="AN2442" i="4"/>
  <c r="AM2442" i="4"/>
  <c r="AL2442" i="4"/>
  <c r="H2442" i="4"/>
  <c r="N2442" i="4"/>
  <c r="M2442" i="4"/>
  <c r="L2442" i="4"/>
  <c r="AH2441" i="4"/>
  <c r="AN2441" i="4"/>
  <c r="AM2441" i="4"/>
  <c r="AL2441" i="4"/>
  <c r="H2441" i="4"/>
  <c r="N2441" i="4"/>
  <c r="M2441" i="4"/>
  <c r="L2441" i="4"/>
  <c r="AH2440" i="4"/>
  <c r="AN2440" i="4"/>
  <c r="AM2440" i="4"/>
  <c r="AL2440" i="4"/>
  <c r="H2440" i="4"/>
  <c r="N2440" i="4"/>
  <c r="M2440" i="4"/>
  <c r="L2440" i="4"/>
  <c r="AH2439" i="4"/>
  <c r="AN2439" i="4"/>
  <c r="AM2439" i="4"/>
  <c r="AL2439" i="4"/>
  <c r="H2439" i="4"/>
  <c r="N2439" i="4"/>
  <c r="M2439" i="4"/>
  <c r="L2439" i="4"/>
  <c r="AH2438" i="4"/>
  <c r="AN2438" i="4"/>
  <c r="AM2438" i="4"/>
  <c r="AL2438" i="4"/>
  <c r="H2438" i="4"/>
  <c r="N2438" i="4"/>
  <c r="M2438" i="4"/>
  <c r="L2438" i="4"/>
  <c r="AH2437" i="4"/>
  <c r="AN2437" i="4"/>
  <c r="AM2437" i="4"/>
  <c r="AL2437" i="4"/>
  <c r="H2437" i="4"/>
  <c r="N2437" i="4"/>
  <c r="M2437" i="4"/>
  <c r="L2437" i="4"/>
  <c r="AH2436" i="4"/>
  <c r="AN2436" i="4"/>
  <c r="AM2436" i="4"/>
  <c r="AL2436" i="4"/>
  <c r="H2436" i="4"/>
  <c r="N2436" i="4"/>
  <c r="M2436" i="4"/>
  <c r="L2436" i="4"/>
  <c r="AH2435" i="4"/>
  <c r="AN2435" i="4"/>
  <c r="AM2435" i="4"/>
  <c r="AL2435" i="4"/>
  <c r="H2435" i="4"/>
  <c r="N2435" i="4"/>
  <c r="M2435" i="4"/>
  <c r="L2435" i="4"/>
  <c r="AH2434" i="4"/>
  <c r="AN2434" i="4"/>
  <c r="AM2434" i="4"/>
  <c r="AL2434" i="4"/>
  <c r="H2434" i="4"/>
  <c r="N2434" i="4"/>
  <c r="M2434" i="4"/>
  <c r="L2434" i="4"/>
  <c r="AH2433" i="4"/>
  <c r="AN2433" i="4"/>
  <c r="AM2433" i="4"/>
  <c r="AL2433" i="4"/>
  <c r="H2433" i="4"/>
  <c r="N2433" i="4"/>
  <c r="M2433" i="4"/>
  <c r="L2433" i="4"/>
  <c r="AH2432" i="4"/>
  <c r="AN2432" i="4"/>
  <c r="AM2432" i="4"/>
  <c r="AL2432" i="4"/>
  <c r="H2432" i="4"/>
  <c r="N2432" i="4"/>
  <c r="M2432" i="4"/>
  <c r="L2432" i="4"/>
  <c r="AH2431" i="4"/>
  <c r="AN2431" i="4"/>
  <c r="AM2431" i="4"/>
  <c r="AL2431" i="4"/>
  <c r="H2431" i="4"/>
  <c r="N2431" i="4"/>
  <c r="M2431" i="4"/>
  <c r="L2431" i="4"/>
  <c r="AH2430" i="4"/>
  <c r="AN2430" i="4"/>
  <c r="AM2430" i="4"/>
  <c r="AL2430" i="4"/>
  <c r="H2430" i="4"/>
  <c r="N2430" i="4"/>
  <c r="M2430" i="4"/>
  <c r="L2430" i="4"/>
  <c r="AH2429" i="4"/>
  <c r="AN2429" i="4"/>
  <c r="AM2429" i="4"/>
  <c r="AL2429" i="4"/>
  <c r="H2429" i="4"/>
  <c r="N2429" i="4"/>
  <c r="M2429" i="4"/>
  <c r="L2429" i="4"/>
  <c r="AH2428" i="4"/>
  <c r="AN2428" i="4"/>
  <c r="AM2428" i="4"/>
  <c r="AL2428" i="4"/>
  <c r="H2428" i="4"/>
  <c r="N2428" i="4"/>
  <c r="M2428" i="4"/>
  <c r="L2428" i="4"/>
  <c r="AH2427" i="4"/>
  <c r="AN2427" i="4"/>
  <c r="AM2427" i="4"/>
  <c r="AL2427" i="4"/>
  <c r="H2427" i="4"/>
  <c r="N2427" i="4"/>
  <c r="M2427" i="4"/>
  <c r="L2427" i="4"/>
  <c r="AH2426" i="4"/>
  <c r="AN2426" i="4"/>
  <c r="AM2426" i="4"/>
  <c r="AL2426" i="4"/>
  <c r="H2426" i="4"/>
  <c r="N2426" i="4"/>
  <c r="M2426" i="4"/>
  <c r="L2426" i="4"/>
  <c r="AH2425" i="4"/>
  <c r="AN2425" i="4"/>
  <c r="AM2425" i="4"/>
  <c r="AL2425" i="4"/>
  <c r="H2425" i="4"/>
  <c r="N2425" i="4"/>
  <c r="M2425" i="4"/>
  <c r="L2425" i="4"/>
  <c r="AH2424" i="4"/>
  <c r="AN2424" i="4"/>
  <c r="AM2424" i="4"/>
  <c r="AL2424" i="4"/>
  <c r="H2424" i="4"/>
  <c r="N2424" i="4"/>
  <c r="M2424" i="4"/>
  <c r="L2424" i="4"/>
  <c r="AH2423" i="4"/>
  <c r="AN2423" i="4"/>
  <c r="AM2423" i="4"/>
  <c r="AL2423" i="4"/>
  <c r="H2423" i="4"/>
  <c r="N2423" i="4"/>
  <c r="M2423" i="4"/>
  <c r="L2423" i="4"/>
  <c r="AH2422" i="4"/>
  <c r="AN2422" i="4"/>
  <c r="AM2422" i="4"/>
  <c r="AL2422" i="4"/>
  <c r="H2422" i="4"/>
  <c r="N2422" i="4"/>
  <c r="M2422" i="4"/>
  <c r="L2422" i="4"/>
  <c r="AH2421" i="4"/>
  <c r="AN2421" i="4"/>
  <c r="AM2421" i="4"/>
  <c r="AL2421" i="4"/>
  <c r="H2421" i="4"/>
  <c r="N2421" i="4"/>
  <c r="M2421" i="4"/>
  <c r="L2421" i="4"/>
  <c r="AH2420" i="4"/>
  <c r="AN2420" i="4"/>
  <c r="AM2420" i="4"/>
  <c r="AL2420" i="4"/>
  <c r="H2420" i="4"/>
  <c r="N2420" i="4"/>
  <c r="M2420" i="4"/>
  <c r="L2420" i="4"/>
  <c r="AH2419" i="4"/>
  <c r="AN2419" i="4"/>
  <c r="AM2419" i="4"/>
  <c r="AL2419" i="4"/>
  <c r="H2419" i="4"/>
  <c r="N2419" i="4"/>
  <c r="M2419" i="4"/>
  <c r="L2419" i="4"/>
  <c r="AH2418" i="4"/>
  <c r="AN2418" i="4"/>
  <c r="AM2418" i="4"/>
  <c r="AL2418" i="4"/>
  <c r="H2418" i="4"/>
  <c r="N2418" i="4"/>
  <c r="M2418" i="4"/>
  <c r="L2418" i="4"/>
  <c r="AH2417" i="4"/>
  <c r="AN2417" i="4"/>
  <c r="AM2417" i="4"/>
  <c r="AL2417" i="4"/>
  <c r="H2417" i="4"/>
  <c r="N2417" i="4"/>
  <c r="M2417" i="4"/>
  <c r="L2417" i="4"/>
  <c r="AH2416" i="4"/>
  <c r="AN2416" i="4"/>
  <c r="AM2416" i="4"/>
  <c r="AL2416" i="4"/>
  <c r="H2416" i="4"/>
  <c r="N2416" i="4"/>
  <c r="M2416" i="4"/>
  <c r="L2416" i="4"/>
  <c r="AH2415" i="4"/>
  <c r="AN2415" i="4"/>
  <c r="AM2415" i="4"/>
  <c r="AL2415" i="4"/>
  <c r="H2415" i="4"/>
  <c r="N2415" i="4"/>
  <c r="M2415" i="4"/>
  <c r="L2415" i="4"/>
  <c r="AH2414" i="4"/>
  <c r="AN2414" i="4"/>
  <c r="AM2414" i="4"/>
  <c r="AL2414" i="4"/>
  <c r="H2414" i="4"/>
  <c r="N2414" i="4"/>
  <c r="M2414" i="4"/>
  <c r="L2414" i="4"/>
  <c r="AH2413" i="4"/>
  <c r="AN2413" i="4"/>
  <c r="AM2413" i="4"/>
  <c r="AL2413" i="4"/>
  <c r="H2413" i="4"/>
  <c r="N2413" i="4"/>
  <c r="M2413" i="4"/>
  <c r="L2413" i="4"/>
  <c r="AH2412" i="4"/>
  <c r="AN2412" i="4"/>
  <c r="AM2412" i="4"/>
  <c r="AL2412" i="4"/>
  <c r="H2412" i="4"/>
  <c r="N2412" i="4"/>
  <c r="M2412" i="4"/>
  <c r="L2412" i="4"/>
  <c r="AH2411" i="4"/>
  <c r="AN2411" i="4"/>
  <c r="AM2411" i="4"/>
  <c r="AL2411" i="4"/>
  <c r="H2411" i="4"/>
  <c r="N2411" i="4"/>
  <c r="M2411" i="4"/>
  <c r="L2411" i="4"/>
  <c r="AH2410" i="4"/>
  <c r="AN2410" i="4"/>
  <c r="AM2410" i="4"/>
  <c r="AL2410" i="4"/>
  <c r="H2410" i="4"/>
  <c r="N2410" i="4"/>
  <c r="M2410" i="4"/>
  <c r="L2410" i="4"/>
  <c r="AH2409" i="4"/>
  <c r="AN2409" i="4"/>
  <c r="AM2409" i="4"/>
  <c r="AL2409" i="4"/>
  <c r="H2409" i="4"/>
  <c r="N2409" i="4"/>
  <c r="M2409" i="4"/>
  <c r="L2409" i="4"/>
  <c r="AH2408" i="4"/>
  <c r="AN2408" i="4"/>
  <c r="AM2408" i="4"/>
  <c r="AL2408" i="4"/>
  <c r="H2408" i="4"/>
  <c r="N2408" i="4"/>
  <c r="M2408" i="4"/>
  <c r="L2408" i="4"/>
  <c r="AH2407" i="4"/>
  <c r="AN2407" i="4"/>
  <c r="AM2407" i="4"/>
  <c r="AL2407" i="4"/>
  <c r="H2407" i="4"/>
  <c r="N2407" i="4"/>
  <c r="M2407" i="4"/>
  <c r="L2407" i="4"/>
  <c r="AH2406" i="4"/>
  <c r="AN2406" i="4"/>
  <c r="AM2406" i="4"/>
  <c r="AL2406" i="4"/>
  <c r="H2406" i="4"/>
  <c r="N2406" i="4"/>
  <c r="M2406" i="4"/>
  <c r="L2406" i="4"/>
  <c r="AH2405" i="4"/>
  <c r="AN2405" i="4"/>
  <c r="AM2405" i="4"/>
  <c r="AL2405" i="4"/>
  <c r="H2405" i="4"/>
  <c r="N2405" i="4"/>
  <c r="M2405" i="4"/>
  <c r="L2405" i="4"/>
  <c r="AH2404" i="4"/>
  <c r="AN2404" i="4"/>
  <c r="AM2404" i="4"/>
  <c r="AL2404" i="4"/>
  <c r="H2404" i="4"/>
  <c r="N2404" i="4"/>
  <c r="M2404" i="4"/>
  <c r="L2404" i="4"/>
  <c r="AH2403" i="4"/>
  <c r="AN2403" i="4"/>
  <c r="AM2403" i="4"/>
  <c r="AL2403" i="4"/>
  <c r="H2403" i="4"/>
  <c r="N2403" i="4"/>
  <c r="M2403" i="4"/>
  <c r="L2403" i="4"/>
  <c r="AH2402" i="4"/>
  <c r="AN2402" i="4"/>
  <c r="AM2402" i="4"/>
  <c r="AL2402" i="4"/>
  <c r="H2402" i="4"/>
  <c r="N2402" i="4"/>
  <c r="M2402" i="4"/>
  <c r="L2402" i="4"/>
  <c r="AH2401" i="4"/>
  <c r="AN2401" i="4"/>
  <c r="AM2401" i="4"/>
  <c r="AL2401" i="4"/>
  <c r="H2401" i="4"/>
  <c r="N2401" i="4"/>
  <c r="M2401" i="4"/>
  <c r="L2401" i="4"/>
  <c r="AH2400" i="4"/>
  <c r="AN2400" i="4"/>
  <c r="AM2400" i="4"/>
  <c r="AL2400" i="4"/>
  <c r="H2400" i="4"/>
  <c r="N2400" i="4"/>
  <c r="M2400" i="4"/>
  <c r="L2400" i="4"/>
  <c r="AH2399" i="4"/>
  <c r="AN2399" i="4"/>
  <c r="AM2399" i="4"/>
  <c r="AL2399" i="4"/>
  <c r="H2399" i="4"/>
  <c r="N2399" i="4"/>
  <c r="M2399" i="4"/>
  <c r="L2399" i="4"/>
  <c r="AH2398" i="4"/>
  <c r="AN2398" i="4"/>
  <c r="AM2398" i="4"/>
  <c r="AL2398" i="4"/>
  <c r="H2398" i="4"/>
  <c r="N2398" i="4"/>
  <c r="M2398" i="4"/>
  <c r="L2398" i="4"/>
  <c r="AH2397" i="4"/>
  <c r="AN2397" i="4"/>
  <c r="AM2397" i="4"/>
  <c r="AL2397" i="4"/>
  <c r="H2397" i="4"/>
  <c r="N2397" i="4"/>
  <c r="M2397" i="4"/>
  <c r="L2397" i="4"/>
  <c r="AH2396" i="4"/>
  <c r="AN2396" i="4"/>
  <c r="AM2396" i="4"/>
  <c r="AL2396" i="4"/>
  <c r="H2396" i="4"/>
  <c r="N2396" i="4"/>
  <c r="M2396" i="4"/>
  <c r="L2396" i="4"/>
  <c r="AH2395" i="4"/>
  <c r="AN2395" i="4"/>
  <c r="AM2395" i="4"/>
  <c r="AL2395" i="4"/>
  <c r="H2395" i="4"/>
  <c r="N2395" i="4"/>
  <c r="M2395" i="4"/>
  <c r="L2395" i="4"/>
  <c r="AH2394" i="4"/>
  <c r="AN2394" i="4"/>
  <c r="AM2394" i="4"/>
  <c r="AL2394" i="4"/>
  <c r="H2394" i="4"/>
  <c r="N2394" i="4"/>
  <c r="M2394" i="4"/>
  <c r="L2394" i="4"/>
  <c r="AH2393" i="4"/>
  <c r="AN2393" i="4"/>
  <c r="AM2393" i="4"/>
  <c r="AL2393" i="4"/>
  <c r="H2393" i="4"/>
  <c r="N2393" i="4"/>
  <c r="M2393" i="4"/>
  <c r="L2393" i="4"/>
  <c r="AH2392" i="4"/>
  <c r="AN2392" i="4"/>
  <c r="AM2392" i="4"/>
  <c r="AL2392" i="4"/>
  <c r="H2392" i="4"/>
  <c r="N2392" i="4"/>
  <c r="M2392" i="4"/>
  <c r="L2392" i="4"/>
  <c r="AH2391" i="4"/>
  <c r="AN2391" i="4"/>
  <c r="AM2391" i="4"/>
  <c r="AL2391" i="4"/>
  <c r="H2391" i="4"/>
  <c r="N2391" i="4"/>
  <c r="M2391" i="4"/>
  <c r="L2391" i="4"/>
  <c r="AH2390" i="4"/>
  <c r="AN2390" i="4"/>
  <c r="AM2390" i="4"/>
  <c r="AL2390" i="4"/>
  <c r="H2390" i="4"/>
  <c r="N2390" i="4"/>
  <c r="M2390" i="4"/>
  <c r="L2390" i="4"/>
  <c r="AH2389" i="4"/>
  <c r="AN2389" i="4"/>
  <c r="AM2389" i="4"/>
  <c r="AL2389" i="4"/>
  <c r="H2389" i="4"/>
  <c r="N2389" i="4"/>
  <c r="M2389" i="4"/>
  <c r="L2389" i="4"/>
  <c r="AH2388" i="4"/>
  <c r="AN2388" i="4"/>
  <c r="AM2388" i="4"/>
  <c r="AL2388" i="4"/>
  <c r="H2388" i="4"/>
  <c r="N2388" i="4"/>
  <c r="M2388" i="4"/>
  <c r="L2388" i="4"/>
  <c r="AH2387" i="4"/>
  <c r="AN2387" i="4"/>
  <c r="AM2387" i="4"/>
  <c r="AL2387" i="4"/>
  <c r="H2387" i="4"/>
  <c r="N2387" i="4"/>
  <c r="M2387" i="4"/>
  <c r="L2387" i="4"/>
  <c r="AH2386" i="4"/>
  <c r="AN2386" i="4"/>
  <c r="AM2386" i="4"/>
  <c r="AL2386" i="4"/>
  <c r="H2386" i="4"/>
  <c r="N2386" i="4"/>
  <c r="M2386" i="4"/>
  <c r="L2386" i="4"/>
  <c r="AH2385" i="4"/>
  <c r="AN2385" i="4"/>
  <c r="AM2385" i="4"/>
  <c r="AL2385" i="4"/>
  <c r="H2385" i="4"/>
  <c r="N2385" i="4"/>
  <c r="M2385" i="4"/>
  <c r="L2385" i="4"/>
  <c r="AH2384" i="4"/>
  <c r="AN2384" i="4"/>
  <c r="AM2384" i="4"/>
  <c r="AL2384" i="4"/>
  <c r="H2384" i="4"/>
  <c r="N2384" i="4"/>
  <c r="M2384" i="4"/>
  <c r="L2384" i="4"/>
  <c r="AH2383" i="4"/>
  <c r="AN2383" i="4"/>
  <c r="AM2383" i="4"/>
  <c r="AL2383" i="4"/>
  <c r="H2383" i="4"/>
  <c r="N2383" i="4"/>
  <c r="M2383" i="4"/>
  <c r="L2383" i="4"/>
  <c r="AH2382" i="4"/>
  <c r="AN2382" i="4"/>
  <c r="AM2382" i="4"/>
  <c r="AL2382" i="4"/>
  <c r="H2382" i="4"/>
  <c r="N2382" i="4"/>
  <c r="M2382" i="4"/>
  <c r="L2382" i="4"/>
  <c r="AH2381" i="4"/>
  <c r="AN2381" i="4"/>
  <c r="AM2381" i="4"/>
  <c r="AL2381" i="4"/>
  <c r="H2381" i="4"/>
  <c r="N2381" i="4"/>
  <c r="M2381" i="4"/>
  <c r="L2381" i="4"/>
  <c r="AH2380" i="4"/>
  <c r="AN2380" i="4"/>
  <c r="AM2380" i="4"/>
  <c r="AL2380" i="4"/>
  <c r="H2380" i="4"/>
  <c r="N2380" i="4"/>
  <c r="M2380" i="4"/>
  <c r="L2380" i="4"/>
  <c r="AH2379" i="4"/>
  <c r="AN2379" i="4"/>
  <c r="AM2379" i="4"/>
  <c r="AL2379" i="4"/>
  <c r="H2379" i="4"/>
  <c r="N2379" i="4"/>
  <c r="M2379" i="4"/>
  <c r="L2379" i="4"/>
  <c r="AH2378" i="4"/>
  <c r="AN2378" i="4"/>
  <c r="AM2378" i="4"/>
  <c r="AL2378" i="4"/>
  <c r="H2378" i="4"/>
  <c r="N2378" i="4"/>
  <c r="M2378" i="4"/>
  <c r="L2378" i="4"/>
  <c r="AH2377" i="4"/>
  <c r="AN2377" i="4"/>
  <c r="AM2377" i="4"/>
  <c r="AL2377" i="4"/>
  <c r="H2377" i="4"/>
  <c r="N2377" i="4"/>
  <c r="M2377" i="4"/>
  <c r="L2377" i="4"/>
  <c r="AH2376" i="4"/>
  <c r="AN2376" i="4"/>
  <c r="AM2376" i="4"/>
  <c r="AL2376" i="4"/>
  <c r="H2376" i="4"/>
  <c r="N2376" i="4"/>
  <c r="M2376" i="4"/>
  <c r="L2376" i="4"/>
  <c r="AH2375" i="4"/>
  <c r="AN2375" i="4"/>
  <c r="AM2375" i="4"/>
  <c r="AL2375" i="4"/>
  <c r="H2375" i="4"/>
  <c r="N2375" i="4"/>
  <c r="M2375" i="4"/>
  <c r="L2375" i="4"/>
  <c r="AH2374" i="4"/>
  <c r="AN2374" i="4"/>
  <c r="AM2374" i="4"/>
  <c r="AL2374" i="4"/>
  <c r="H2374" i="4"/>
  <c r="N2374" i="4"/>
  <c r="M2374" i="4"/>
  <c r="L2374" i="4"/>
  <c r="AH2373" i="4"/>
  <c r="AN2373" i="4"/>
  <c r="AM2373" i="4"/>
  <c r="AL2373" i="4"/>
  <c r="H2373" i="4"/>
  <c r="N2373" i="4"/>
  <c r="M2373" i="4"/>
  <c r="L2373" i="4"/>
  <c r="AH2372" i="4"/>
  <c r="AN2372" i="4"/>
  <c r="AM2372" i="4"/>
  <c r="AL2372" i="4"/>
  <c r="H2372" i="4"/>
  <c r="N2372" i="4"/>
  <c r="M2372" i="4"/>
  <c r="L2372" i="4"/>
  <c r="AH2371" i="4"/>
  <c r="AN2371" i="4"/>
  <c r="AM2371" i="4"/>
  <c r="AL2371" i="4"/>
  <c r="H2371" i="4"/>
  <c r="N2371" i="4"/>
  <c r="M2371" i="4"/>
  <c r="L2371" i="4"/>
  <c r="AH2370" i="4"/>
  <c r="AN2370" i="4"/>
  <c r="AM2370" i="4"/>
  <c r="AL2370" i="4"/>
  <c r="H2370" i="4"/>
  <c r="N2370" i="4"/>
  <c r="M2370" i="4"/>
  <c r="L2370" i="4"/>
  <c r="AH2369" i="4"/>
  <c r="AN2369" i="4"/>
  <c r="AM2369" i="4"/>
  <c r="AL2369" i="4"/>
  <c r="H2369" i="4"/>
  <c r="N2369" i="4"/>
  <c r="M2369" i="4"/>
  <c r="L2369" i="4"/>
  <c r="AH2368" i="4"/>
  <c r="AN2368" i="4"/>
  <c r="AM2368" i="4"/>
  <c r="AL2368" i="4"/>
  <c r="H2368" i="4"/>
  <c r="N2368" i="4"/>
  <c r="M2368" i="4"/>
  <c r="L2368" i="4"/>
  <c r="AH2367" i="4"/>
  <c r="AN2367" i="4"/>
  <c r="AM2367" i="4"/>
  <c r="AL2367" i="4"/>
  <c r="H2367" i="4"/>
  <c r="N2367" i="4"/>
  <c r="M2367" i="4"/>
  <c r="L2367" i="4"/>
  <c r="AH2366" i="4"/>
  <c r="AN2366" i="4"/>
  <c r="AM2366" i="4"/>
  <c r="AL2366" i="4"/>
  <c r="H2366" i="4"/>
  <c r="N2366" i="4"/>
  <c r="M2366" i="4"/>
  <c r="L2366" i="4"/>
  <c r="AH2365" i="4"/>
  <c r="AN2365" i="4"/>
  <c r="AM2365" i="4"/>
  <c r="AL2365" i="4"/>
  <c r="H2365" i="4"/>
  <c r="N2365" i="4"/>
  <c r="M2365" i="4"/>
  <c r="L2365" i="4"/>
  <c r="AH2364" i="4"/>
  <c r="AN2364" i="4"/>
  <c r="AM2364" i="4"/>
  <c r="AL2364" i="4"/>
  <c r="H2364" i="4"/>
  <c r="N2364" i="4"/>
  <c r="M2364" i="4"/>
  <c r="L2364" i="4"/>
  <c r="AH2363" i="4"/>
  <c r="AN2363" i="4"/>
  <c r="AM2363" i="4"/>
  <c r="AL2363" i="4"/>
  <c r="H2363" i="4"/>
  <c r="N2363" i="4"/>
  <c r="M2363" i="4"/>
  <c r="L2363" i="4"/>
  <c r="AH2362" i="4"/>
  <c r="AN2362" i="4"/>
  <c r="AM2362" i="4"/>
  <c r="AL2362" i="4"/>
  <c r="H2362" i="4"/>
  <c r="N2362" i="4"/>
  <c r="M2362" i="4"/>
  <c r="L2362" i="4"/>
  <c r="AH2361" i="4"/>
  <c r="AN2361" i="4"/>
  <c r="AM2361" i="4"/>
  <c r="AL2361" i="4"/>
  <c r="H2361" i="4"/>
  <c r="N2361" i="4"/>
  <c r="M2361" i="4"/>
  <c r="L2361" i="4"/>
  <c r="AH2360" i="4"/>
  <c r="AN2360" i="4"/>
  <c r="AM2360" i="4"/>
  <c r="AL2360" i="4"/>
  <c r="H2360" i="4"/>
  <c r="N2360" i="4"/>
  <c r="M2360" i="4"/>
  <c r="L2360" i="4"/>
  <c r="AH2359" i="4"/>
  <c r="AN2359" i="4"/>
  <c r="AM2359" i="4"/>
  <c r="AL2359" i="4"/>
  <c r="H2359" i="4"/>
  <c r="N2359" i="4"/>
  <c r="M2359" i="4"/>
  <c r="L2359" i="4"/>
  <c r="AH2358" i="4"/>
  <c r="AN2358" i="4"/>
  <c r="AM2358" i="4"/>
  <c r="AL2358" i="4"/>
  <c r="H2358" i="4"/>
  <c r="N2358" i="4"/>
  <c r="M2358" i="4"/>
  <c r="L2358" i="4"/>
  <c r="AH2357" i="4"/>
  <c r="AN2357" i="4"/>
  <c r="AM2357" i="4"/>
  <c r="AL2357" i="4"/>
  <c r="H2357" i="4"/>
  <c r="N2357" i="4"/>
  <c r="M2357" i="4"/>
  <c r="L2357" i="4"/>
  <c r="AH2356" i="4"/>
  <c r="AN2356" i="4"/>
  <c r="AM2356" i="4"/>
  <c r="AL2356" i="4"/>
  <c r="H2356" i="4"/>
  <c r="N2356" i="4"/>
  <c r="M2356" i="4"/>
  <c r="L2356" i="4"/>
  <c r="AH2355" i="4"/>
  <c r="AN2355" i="4"/>
  <c r="AM2355" i="4"/>
  <c r="AL2355" i="4"/>
  <c r="H2355" i="4"/>
  <c r="N2355" i="4"/>
  <c r="M2355" i="4"/>
  <c r="L2355" i="4"/>
  <c r="AH2354" i="4"/>
  <c r="AN2354" i="4"/>
  <c r="AM2354" i="4"/>
  <c r="AL2354" i="4"/>
  <c r="H2354" i="4"/>
  <c r="N2354" i="4"/>
  <c r="M2354" i="4"/>
  <c r="L2354" i="4"/>
  <c r="AH2353" i="4"/>
  <c r="AN2353" i="4"/>
  <c r="AM2353" i="4"/>
  <c r="AL2353" i="4"/>
  <c r="H2353" i="4"/>
  <c r="N2353" i="4"/>
  <c r="M2353" i="4"/>
  <c r="L2353" i="4"/>
  <c r="AH2352" i="4"/>
  <c r="AN2352" i="4"/>
  <c r="AM2352" i="4"/>
  <c r="AL2352" i="4"/>
  <c r="H2352" i="4"/>
  <c r="N2352" i="4"/>
  <c r="M2352" i="4"/>
  <c r="L2352" i="4"/>
  <c r="AH2351" i="4"/>
  <c r="AN2351" i="4"/>
  <c r="AM2351" i="4"/>
  <c r="AL2351" i="4"/>
  <c r="H2351" i="4"/>
  <c r="N2351" i="4"/>
  <c r="M2351" i="4"/>
  <c r="L2351" i="4"/>
  <c r="AH2350" i="4"/>
  <c r="AN2350" i="4"/>
  <c r="AM2350" i="4"/>
  <c r="AL2350" i="4"/>
  <c r="H2350" i="4"/>
  <c r="N2350" i="4"/>
  <c r="M2350" i="4"/>
  <c r="L2350" i="4"/>
  <c r="AH2349" i="4"/>
  <c r="AN2349" i="4"/>
  <c r="AM2349" i="4"/>
  <c r="AL2349" i="4"/>
  <c r="H2349" i="4"/>
  <c r="N2349" i="4"/>
  <c r="M2349" i="4"/>
  <c r="L2349" i="4"/>
  <c r="AH2348" i="4"/>
  <c r="AN2348" i="4"/>
  <c r="AM2348" i="4"/>
  <c r="AL2348" i="4"/>
  <c r="H2348" i="4"/>
  <c r="N2348" i="4"/>
  <c r="M2348" i="4"/>
  <c r="L2348" i="4"/>
  <c r="AH2347" i="4"/>
  <c r="AN2347" i="4"/>
  <c r="AM2347" i="4"/>
  <c r="AL2347" i="4"/>
  <c r="H2347" i="4"/>
  <c r="N2347" i="4"/>
  <c r="M2347" i="4"/>
  <c r="L2347" i="4"/>
  <c r="AH2346" i="4"/>
  <c r="AN2346" i="4"/>
  <c r="AM2346" i="4"/>
  <c r="AL2346" i="4"/>
  <c r="H2346" i="4"/>
  <c r="N2346" i="4"/>
  <c r="M2346" i="4"/>
  <c r="L2346" i="4"/>
  <c r="AH2345" i="4"/>
  <c r="AN2345" i="4"/>
  <c r="AM2345" i="4"/>
  <c r="AL2345" i="4"/>
  <c r="H2345" i="4"/>
  <c r="N2345" i="4"/>
  <c r="M2345" i="4"/>
  <c r="L2345" i="4"/>
  <c r="AH2344" i="4"/>
  <c r="AN2344" i="4"/>
  <c r="AM2344" i="4"/>
  <c r="AL2344" i="4"/>
  <c r="H2344" i="4"/>
  <c r="N2344" i="4"/>
  <c r="M2344" i="4"/>
  <c r="L2344" i="4"/>
  <c r="AH2343" i="4"/>
  <c r="AN2343" i="4"/>
  <c r="AM2343" i="4"/>
  <c r="AL2343" i="4"/>
  <c r="H2343" i="4"/>
  <c r="N2343" i="4"/>
  <c r="M2343" i="4"/>
  <c r="L2343" i="4"/>
  <c r="AH2342" i="4"/>
  <c r="AN2342" i="4"/>
  <c r="AM2342" i="4"/>
  <c r="AL2342" i="4"/>
  <c r="H2342" i="4"/>
  <c r="N2342" i="4"/>
  <c r="M2342" i="4"/>
  <c r="L2342" i="4"/>
  <c r="AH2341" i="4"/>
  <c r="AN2341" i="4"/>
  <c r="AM2341" i="4"/>
  <c r="AL2341" i="4"/>
  <c r="H2341" i="4"/>
  <c r="N2341" i="4"/>
  <c r="M2341" i="4"/>
  <c r="L2341" i="4"/>
  <c r="AH2340" i="4"/>
  <c r="AN2340" i="4"/>
  <c r="AM2340" i="4"/>
  <c r="AL2340" i="4"/>
  <c r="H2340" i="4"/>
  <c r="N2340" i="4"/>
  <c r="M2340" i="4"/>
  <c r="L2340" i="4"/>
  <c r="AH2339" i="4"/>
  <c r="AN2339" i="4"/>
  <c r="AM2339" i="4"/>
  <c r="AL2339" i="4"/>
  <c r="H2339" i="4"/>
  <c r="N2339" i="4"/>
  <c r="M2339" i="4"/>
  <c r="L2339" i="4"/>
  <c r="AH2338" i="4"/>
  <c r="AN2338" i="4"/>
  <c r="AM2338" i="4"/>
  <c r="AL2338" i="4"/>
  <c r="H2338" i="4"/>
  <c r="N2338" i="4"/>
  <c r="M2338" i="4"/>
  <c r="L2338" i="4"/>
  <c r="AH2337" i="4"/>
  <c r="AN2337" i="4"/>
  <c r="AM2337" i="4"/>
  <c r="AL2337" i="4"/>
  <c r="H2337" i="4"/>
  <c r="N2337" i="4"/>
  <c r="M2337" i="4"/>
  <c r="L2337" i="4"/>
  <c r="AH2336" i="4"/>
  <c r="AN2336" i="4"/>
  <c r="AM2336" i="4"/>
  <c r="AL2336" i="4"/>
  <c r="H2336" i="4"/>
  <c r="N2336" i="4"/>
  <c r="M2336" i="4"/>
  <c r="L2336" i="4"/>
  <c r="AH2335" i="4"/>
  <c r="AN2335" i="4"/>
  <c r="AM2335" i="4"/>
  <c r="AL2335" i="4"/>
  <c r="H2335" i="4"/>
  <c r="N2335" i="4"/>
  <c r="M2335" i="4"/>
  <c r="L2335" i="4"/>
  <c r="AH2334" i="4"/>
  <c r="AN2334" i="4"/>
  <c r="AM2334" i="4"/>
  <c r="AL2334" i="4"/>
  <c r="H2334" i="4"/>
  <c r="N2334" i="4"/>
  <c r="M2334" i="4"/>
  <c r="L2334" i="4"/>
  <c r="AH2333" i="4"/>
  <c r="AN2333" i="4"/>
  <c r="AM2333" i="4"/>
  <c r="AL2333" i="4"/>
  <c r="H2333" i="4"/>
  <c r="N2333" i="4"/>
  <c r="M2333" i="4"/>
  <c r="L2333" i="4"/>
  <c r="AH2332" i="4"/>
  <c r="AN2332" i="4"/>
  <c r="AM2332" i="4"/>
  <c r="AL2332" i="4"/>
  <c r="H2332" i="4"/>
  <c r="N2332" i="4"/>
  <c r="M2332" i="4"/>
  <c r="L2332" i="4"/>
  <c r="AH2331" i="4"/>
  <c r="AN2331" i="4"/>
  <c r="AM2331" i="4"/>
  <c r="AL2331" i="4"/>
  <c r="H2331" i="4"/>
  <c r="N2331" i="4"/>
  <c r="M2331" i="4"/>
  <c r="L2331" i="4"/>
  <c r="AH2330" i="4"/>
  <c r="AN2330" i="4"/>
  <c r="AM2330" i="4"/>
  <c r="AL2330" i="4"/>
  <c r="H2330" i="4"/>
  <c r="N2330" i="4"/>
  <c r="M2330" i="4"/>
  <c r="L2330" i="4"/>
  <c r="AH2329" i="4"/>
  <c r="AN2329" i="4"/>
  <c r="AM2329" i="4"/>
  <c r="AL2329" i="4"/>
  <c r="H2329" i="4"/>
  <c r="N2329" i="4"/>
  <c r="M2329" i="4"/>
  <c r="L2329" i="4"/>
  <c r="AH2328" i="4"/>
  <c r="AN2328" i="4"/>
  <c r="AM2328" i="4"/>
  <c r="AL2328" i="4"/>
  <c r="H2328" i="4"/>
  <c r="N2328" i="4"/>
  <c r="M2328" i="4"/>
  <c r="L2328" i="4"/>
  <c r="AH2327" i="4"/>
  <c r="AN2327" i="4"/>
  <c r="AM2327" i="4"/>
  <c r="AL2327" i="4"/>
  <c r="H2327" i="4"/>
  <c r="N2327" i="4"/>
  <c r="M2327" i="4"/>
  <c r="L2327" i="4"/>
  <c r="AH2326" i="4"/>
  <c r="AN2326" i="4"/>
  <c r="AM2326" i="4"/>
  <c r="AL2326" i="4"/>
  <c r="H2326" i="4"/>
  <c r="N2326" i="4"/>
  <c r="M2326" i="4"/>
  <c r="L2326" i="4"/>
  <c r="AH2325" i="4"/>
  <c r="AN2325" i="4"/>
  <c r="AM2325" i="4"/>
  <c r="AL2325" i="4"/>
  <c r="H2325" i="4"/>
  <c r="N2325" i="4"/>
  <c r="M2325" i="4"/>
  <c r="L2325" i="4"/>
  <c r="AH2324" i="4"/>
  <c r="AN2324" i="4"/>
  <c r="AM2324" i="4"/>
  <c r="AL2324" i="4"/>
  <c r="H2324" i="4"/>
  <c r="N2324" i="4"/>
  <c r="M2324" i="4"/>
  <c r="L2324" i="4"/>
  <c r="AH2323" i="4"/>
  <c r="AN2323" i="4"/>
  <c r="AM2323" i="4"/>
  <c r="AL2323" i="4"/>
  <c r="H2323" i="4"/>
  <c r="N2323" i="4"/>
  <c r="M2323" i="4"/>
  <c r="L2323" i="4"/>
  <c r="AH2322" i="4"/>
  <c r="AN2322" i="4"/>
  <c r="AM2322" i="4"/>
  <c r="AL2322" i="4"/>
  <c r="H2322" i="4"/>
  <c r="N2322" i="4"/>
  <c r="M2322" i="4"/>
  <c r="L2322" i="4"/>
  <c r="AH2321" i="4"/>
  <c r="AN2321" i="4"/>
  <c r="AM2321" i="4"/>
  <c r="AL2321" i="4"/>
  <c r="H2321" i="4"/>
  <c r="N2321" i="4"/>
  <c r="M2321" i="4"/>
  <c r="L2321" i="4"/>
  <c r="AH2320" i="4"/>
  <c r="AN2320" i="4"/>
  <c r="AM2320" i="4"/>
  <c r="AL2320" i="4"/>
  <c r="H2320" i="4"/>
  <c r="N2320" i="4"/>
  <c r="M2320" i="4"/>
  <c r="L2320" i="4"/>
  <c r="AH2319" i="4"/>
  <c r="AN2319" i="4"/>
  <c r="AM2319" i="4"/>
  <c r="AL2319" i="4"/>
  <c r="H2319" i="4"/>
  <c r="N2319" i="4"/>
  <c r="M2319" i="4"/>
  <c r="L2319" i="4"/>
  <c r="AH2318" i="4"/>
  <c r="AN2318" i="4"/>
  <c r="AM2318" i="4"/>
  <c r="AL2318" i="4"/>
  <c r="H2318" i="4"/>
  <c r="N2318" i="4"/>
  <c r="M2318" i="4"/>
  <c r="L2318" i="4"/>
  <c r="AH2317" i="4"/>
  <c r="AN2317" i="4"/>
  <c r="AM2317" i="4"/>
  <c r="AL2317" i="4"/>
  <c r="H2317" i="4"/>
  <c r="N2317" i="4"/>
  <c r="M2317" i="4"/>
  <c r="L2317" i="4"/>
  <c r="AH2316" i="4"/>
  <c r="AN2316" i="4"/>
  <c r="AM2316" i="4"/>
  <c r="AL2316" i="4"/>
  <c r="H2316" i="4"/>
  <c r="N2316" i="4"/>
  <c r="M2316" i="4"/>
  <c r="L2316" i="4"/>
  <c r="AH2315" i="4"/>
  <c r="AN2315" i="4"/>
  <c r="AM2315" i="4"/>
  <c r="AL2315" i="4"/>
  <c r="H2315" i="4"/>
  <c r="N2315" i="4"/>
  <c r="M2315" i="4"/>
  <c r="L2315" i="4"/>
  <c r="AH2314" i="4"/>
  <c r="AN2314" i="4"/>
  <c r="AM2314" i="4"/>
  <c r="AL2314" i="4"/>
  <c r="H2314" i="4"/>
  <c r="N2314" i="4"/>
  <c r="M2314" i="4"/>
  <c r="L2314" i="4"/>
  <c r="AH2313" i="4"/>
  <c r="AN2313" i="4"/>
  <c r="AM2313" i="4"/>
  <c r="AL2313" i="4"/>
  <c r="H2313" i="4"/>
  <c r="N2313" i="4"/>
  <c r="M2313" i="4"/>
  <c r="L2313" i="4"/>
  <c r="AH2312" i="4"/>
  <c r="AN2312" i="4"/>
  <c r="AM2312" i="4"/>
  <c r="AL2312" i="4"/>
  <c r="H2312" i="4"/>
  <c r="N2312" i="4"/>
  <c r="M2312" i="4"/>
  <c r="L2312" i="4"/>
  <c r="AH2311" i="4"/>
  <c r="AN2311" i="4"/>
  <c r="AM2311" i="4"/>
  <c r="AL2311" i="4"/>
  <c r="H2311" i="4"/>
  <c r="N2311" i="4"/>
  <c r="M2311" i="4"/>
  <c r="L2311" i="4"/>
  <c r="AH2310" i="4"/>
  <c r="AN2310" i="4"/>
  <c r="AM2310" i="4"/>
  <c r="AL2310" i="4"/>
  <c r="H2310" i="4"/>
  <c r="N2310" i="4"/>
  <c r="M2310" i="4"/>
  <c r="L2310" i="4"/>
  <c r="AH2309" i="4"/>
  <c r="AN2309" i="4"/>
  <c r="AM2309" i="4"/>
  <c r="AL2309" i="4"/>
  <c r="H2309" i="4"/>
  <c r="N2309" i="4"/>
  <c r="M2309" i="4"/>
  <c r="L2309" i="4"/>
  <c r="AH2308" i="4"/>
  <c r="AN2308" i="4"/>
  <c r="AM2308" i="4"/>
  <c r="AL2308" i="4"/>
  <c r="H2308" i="4"/>
  <c r="N2308" i="4"/>
  <c r="M2308" i="4"/>
  <c r="L2308" i="4"/>
  <c r="AH2307" i="4"/>
  <c r="AN2307" i="4"/>
  <c r="AM2307" i="4"/>
  <c r="AL2307" i="4"/>
  <c r="H2307" i="4"/>
  <c r="N2307" i="4"/>
  <c r="M2307" i="4"/>
  <c r="L2307" i="4"/>
  <c r="AH2306" i="4"/>
  <c r="AN2306" i="4"/>
  <c r="AM2306" i="4"/>
  <c r="AL2306" i="4"/>
  <c r="H2306" i="4"/>
  <c r="N2306" i="4"/>
  <c r="M2306" i="4"/>
  <c r="L2306" i="4"/>
  <c r="AH2305" i="4"/>
  <c r="AN2305" i="4"/>
  <c r="AM2305" i="4"/>
  <c r="AL2305" i="4"/>
  <c r="H2305" i="4"/>
  <c r="N2305" i="4"/>
  <c r="M2305" i="4"/>
  <c r="L2305" i="4"/>
  <c r="AH2304" i="4"/>
  <c r="AN2304" i="4"/>
  <c r="AM2304" i="4"/>
  <c r="AL2304" i="4"/>
  <c r="H2304" i="4"/>
  <c r="N2304" i="4"/>
  <c r="M2304" i="4"/>
  <c r="L2304" i="4"/>
  <c r="AH2303" i="4"/>
  <c r="AN2303" i="4"/>
  <c r="AM2303" i="4"/>
  <c r="AL2303" i="4"/>
  <c r="H2303" i="4"/>
  <c r="N2303" i="4"/>
  <c r="M2303" i="4"/>
  <c r="L2303" i="4"/>
  <c r="AH2302" i="4"/>
  <c r="AN2302" i="4"/>
  <c r="AM2302" i="4"/>
  <c r="AL2302" i="4"/>
  <c r="H2302" i="4"/>
  <c r="N2302" i="4"/>
  <c r="M2302" i="4"/>
  <c r="L2302" i="4"/>
  <c r="AH2301" i="4"/>
  <c r="AN2301" i="4"/>
  <c r="AM2301" i="4"/>
  <c r="AL2301" i="4"/>
  <c r="H2301" i="4"/>
  <c r="N2301" i="4"/>
  <c r="M2301" i="4"/>
  <c r="L2301" i="4"/>
  <c r="AH2300" i="4"/>
  <c r="AN2300" i="4"/>
  <c r="AM2300" i="4"/>
  <c r="AL2300" i="4"/>
  <c r="H2300" i="4"/>
  <c r="N2300" i="4"/>
  <c r="M2300" i="4"/>
  <c r="L2300" i="4"/>
  <c r="AH2299" i="4"/>
  <c r="AN2299" i="4"/>
  <c r="AM2299" i="4"/>
  <c r="AL2299" i="4"/>
  <c r="H2299" i="4"/>
  <c r="N2299" i="4"/>
  <c r="M2299" i="4"/>
  <c r="L2299" i="4"/>
  <c r="AH2298" i="4"/>
  <c r="AN2298" i="4"/>
  <c r="AM2298" i="4"/>
  <c r="AL2298" i="4"/>
  <c r="H2298" i="4"/>
  <c r="N2298" i="4"/>
  <c r="M2298" i="4"/>
  <c r="L2298" i="4"/>
  <c r="AH2297" i="4"/>
  <c r="AN2297" i="4"/>
  <c r="AM2297" i="4"/>
  <c r="AL2297" i="4"/>
  <c r="H2297" i="4"/>
  <c r="N2297" i="4"/>
  <c r="M2297" i="4"/>
  <c r="L2297" i="4"/>
  <c r="AH2296" i="4"/>
  <c r="AN2296" i="4"/>
  <c r="AM2296" i="4"/>
  <c r="AL2296" i="4"/>
  <c r="H2296" i="4"/>
  <c r="N2296" i="4"/>
  <c r="M2296" i="4"/>
  <c r="L2296" i="4"/>
  <c r="AH2295" i="4"/>
  <c r="AN2295" i="4"/>
  <c r="AM2295" i="4"/>
  <c r="AL2295" i="4"/>
  <c r="H2295" i="4"/>
  <c r="N2295" i="4"/>
  <c r="M2295" i="4"/>
  <c r="L2295" i="4"/>
  <c r="AH2294" i="4"/>
  <c r="AN2294" i="4"/>
  <c r="AM2294" i="4"/>
  <c r="AL2294" i="4"/>
  <c r="H2294" i="4"/>
  <c r="N2294" i="4"/>
  <c r="M2294" i="4"/>
  <c r="L2294" i="4"/>
  <c r="AH2293" i="4"/>
  <c r="AN2293" i="4"/>
  <c r="AM2293" i="4"/>
  <c r="AL2293" i="4"/>
  <c r="H2293" i="4"/>
  <c r="N2293" i="4"/>
  <c r="M2293" i="4"/>
  <c r="L2293" i="4"/>
  <c r="AH2292" i="4"/>
  <c r="AN2292" i="4"/>
  <c r="AM2292" i="4"/>
  <c r="AL2292" i="4"/>
  <c r="H2292" i="4"/>
  <c r="N2292" i="4"/>
  <c r="M2292" i="4"/>
  <c r="L2292" i="4"/>
  <c r="AH2291" i="4"/>
  <c r="AN2291" i="4"/>
  <c r="AM2291" i="4"/>
  <c r="AL2291" i="4"/>
  <c r="H2291" i="4"/>
  <c r="N2291" i="4"/>
  <c r="M2291" i="4"/>
  <c r="L2291" i="4"/>
  <c r="AH2290" i="4"/>
  <c r="AN2290" i="4"/>
  <c r="AM2290" i="4"/>
  <c r="AL2290" i="4"/>
  <c r="H2290" i="4"/>
  <c r="N2290" i="4"/>
  <c r="M2290" i="4"/>
  <c r="L2290" i="4"/>
  <c r="AH2289" i="4"/>
  <c r="AN2289" i="4"/>
  <c r="AM2289" i="4"/>
  <c r="AL2289" i="4"/>
  <c r="H2289" i="4"/>
  <c r="N2289" i="4"/>
  <c r="M2289" i="4"/>
  <c r="L2289" i="4"/>
  <c r="AH2288" i="4"/>
  <c r="AN2288" i="4"/>
  <c r="AM2288" i="4"/>
  <c r="AL2288" i="4"/>
  <c r="H2288" i="4"/>
  <c r="N2288" i="4"/>
  <c r="M2288" i="4"/>
  <c r="L2288" i="4"/>
  <c r="AH2287" i="4"/>
  <c r="AN2287" i="4"/>
  <c r="AM2287" i="4"/>
  <c r="AL2287" i="4"/>
  <c r="H2287" i="4"/>
  <c r="N2287" i="4"/>
  <c r="M2287" i="4"/>
  <c r="L2287" i="4"/>
  <c r="AH2286" i="4"/>
  <c r="AN2286" i="4"/>
  <c r="AM2286" i="4"/>
  <c r="AL2286" i="4"/>
  <c r="H2286" i="4"/>
  <c r="N2286" i="4"/>
  <c r="M2286" i="4"/>
  <c r="L2286" i="4"/>
  <c r="AH2285" i="4"/>
  <c r="AN2285" i="4"/>
  <c r="AM2285" i="4"/>
  <c r="AL2285" i="4"/>
  <c r="H2285" i="4"/>
  <c r="N2285" i="4"/>
  <c r="M2285" i="4"/>
  <c r="L2285" i="4"/>
  <c r="AH2284" i="4"/>
  <c r="AN2284" i="4"/>
  <c r="AM2284" i="4"/>
  <c r="AL2284" i="4"/>
  <c r="H2284" i="4"/>
  <c r="N2284" i="4"/>
  <c r="M2284" i="4"/>
  <c r="L2284" i="4"/>
  <c r="AH2283" i="4"/>
  <c r="AN2283" i="4"/>
  <c r="AM2283" i="4"/>
  <c r="AL2283" i="4"/>
  <c r="H2283" i="4"/>
  <c r="N2283" i="4"/>
  <c r="M2283" i="4"/>
  <c r="L2283" i="4"/>
  <c r="AH2282" i="4"/>
  <c r="AN2282" i="4"/>
  <c r="AM2282" i="4"/>
  <c r="AL2282" i="4"/>
  <c r="H2282" i="4"/>
  <c r="N2282" i="4"/>
  <c r="M2282" i="4"/>
  <c r="L2282" i="4"/>
  <c r="AH2281" i="4"/>
  <c r="AN2281" i="4"/>
  <c r="AM2281" i="4"/>
  <c r="AL2281" i="4"/>
  <c r="H2281" i="4"/>
  <c r="N2281" i="4"/>
  <c r="M2281" i="4"/>
  <c r="L2281" i="4"/>
  <c r="AX2280" i="4"/>
  <c r="AW2280" i="4"/>
  <c r="AS2280" i="4"/>
  <c r="AR2280" i="4"/>
  <c r="AQ2280" i="4"/>
  <c r="AH2280" i="4"/>
  <c r="AN2280" i="4"/>
  <c r="AM2280" i="4"/>
  <c r="AL2280" i="4"/>
  <c r="X2280" i="4"/>
  <c r="W2280" i="4"/>
  <c r="U2280" i="4"/>
  <c r="T2280" i="4"/>
  <c r="S2280" i="4"/>
  <c r="R2280" i="4"/>
  <c r="Q2280" i="4"/>
  <c r="H2280" i="4"/>
  <c r="N2280" i="4"/>
  <c r="M2280" i="4"/>
  <c r="L2280" i="4"/>
  <c r="AX2279" i="4"/>
  <c r="AW2279" i="4"/>
  <c r="AU2279" i="4"/>
  <c r="AT2279" i="4"/>
  <c r="AS2279" i="4"/>
  <c r="AR2279" i="4"/>
  <c r="AQ2279" i="4"/>
  <c r="AH2279" i="4"/>
  <c r="AN2279" i="4"/>
  <c r="AM2279" i="4"/>
  <c r="AL2279" i="4"/>
  <c r="X2279" i="4"/>
  <c r="W2279" i="4"/>
  <c r="U2279" i="4"/>
  <c r="T2279" i="4"/>
  <c r="S2279" i="4"/>
  <c r="R2279" i="4"/>
  <c r="Q2279" i="4"/>
  <c r="H2279" i="4"/>
  <c r="N2279" i="4"/>
  <c r="M2279" i="4"/>
  <c r="L2279" i="4"/>
  <c r="AX2278" i="4"/>
  <c r="AW2278" i="4"/>
  <c r="AU2278" i="4"/>
  <c r="AT2278" i="4"/>
  <c r="AS2278" i="4"/>
  <c r="AR2278" i="4"/>
  <c r="AQ2278" i="4"/>
  <c r="AH2278" i="4"/>
  <c r="AN2278" i="4"/>
  <c r="AM2278" i="4"/>
  <c r="AL2278" i="4"/>
  <c r="X2278" i="4"/>
  <c r="W2278" i="4"/>
  <c r="U2278" i="4"/>
  <c r="T2278" i="4"/>
  <c r="S2278" i="4"/>
  <c r="R2278" i="4"/>
  <c r="Q2278" i="4"/>
  <c r="H2278" i="4"/>
  <c r="N2278" i="4"/>
  <c r="M2278" i="4"/>
  <c r="L2278" i="4"/>
  <c r="AX2277" i="4"/>
  <c r="AW2277" i="4"/>
  <c r="AS2277" i="4"/>
  <c r="AR2277" i="4"/>
  <c r="AQ2277" i="4"/>
  <c r="AH2277" i="4"/>
  <c r="AN2277" i="4"/>
  <c r="AM2277" i="4"/>
  <c r="AL2277" i="4"/>
  <c r="X2277" i="4"/>
  <c r="W2277" i="4"/>
  <c r="U2277" i="4"/>
  <c r="T2277" i="4"/>
  <c r="S2277" i="4"/>
  <c r="R2277" i="4"/>
  <c r="Q2277" i="4"/>
  <c r="H2277" i="4"/>
  <c r="N2277" i="4"/>
  <c r="M2277" i="4"/>
  <c r="L2277" i="4"/>
  <c r="AX2276" i="4"/>
  <c r="AW2276" i="4"/>
  <c r="AS2276" i="4"/>
  <c r="AR2276" i="4"/>
  <c r="AQ2276" i="4"/>
  <c r="AH2276" i="4"/>
  <c r="AN2276" i="4"/>
  <c r="AM2276" i="4"/>
  <c r="AL2276" i="4"/>
  <c r="X2276" i="4"/>
  <c r="W2276" i="4"/>
  <c r="S2276" i="4"/>
  <c r="R2276" i="4"/>
  <c r="Q2276" i="4"/>
  <c r="H2276" i="4"/>
  <c r="N2276" i="4"/>
  <c r="M2276" i="4"/>
  <c r="L2276" i="4"/>
  <c r="AX2275" i="4"/>
  <c r="AW2275" i="4"/>
  <c r="AS2275" i="4"/>
  <c r="AR2275" i="4"/>
  <c r="AQ2275" i="4"/>
  <c r="AH2275" i="4"/>
  <c r="AN2275" i="4"/>
  <c r="AM2275" i="4"/>
  <c r="AL2275" i="4"/>
  <c r="X2275" i="4"/>
  <c r="W2275" i="4"/>
  <c r="S2275" i="4"/>
  <c r="R2275" i="4"/>
  <c r="Q2275" i="4"/>
  <c r="H2275" i="4"/>
  <c r="N2275" i="4"/>
  <c r="M2275" i="4"/>
  <c r="L2275" i="4"/>
  <c r="AX2274" i="4"/>
  <c r="AW2274" i="4"/>
  <c r="AS2274" i="4"/>
  <c r="AR2274" i="4"/>
  <c r="AQ2274" i="4"/>
  <c r="AH2274" i="4"/>
  <c r="AN2274" i="4"/>
  <c r="AM2274" i="4"/>
  <c r="AL2274" i="4"/>
  <c r="X2274" i="4"/>
  <c r="W2274" i="4"/>
  <c r="S2274" i="4"/>
  <c r="R2274" i="4"/>
  <c r="Q2274" i="4"/>
  <c r="H2274" i="4"/>
  <c r="N2274" i="4"/>
  <c r="M2274" i="4"/>
  <c r="L2274" i="4"/>
  <c r="AX2273" i="4"/>
  <c r="AW2273" i="4"/>
  <c r="AS2273" i="4"/>
  <c r="AR2273" i="4"/>
  <c r="AQ2273" i="4"/>
  <c r="AH2273" i="4"/>
  <c r="AN2273" i="4"/>
  <c r="AM2273" i="4"/>
  <c r="AL2273" i="4"/>
  <c r="X2273" i="4"/>
  <c r="W2273" i="4"/>
  <c r="U2273" i="4"/>
  <c r="T2273" i="4"/>
  <c r="S2273" i="4"/>
  <c r="R2273" i="4"/>
  <c r="Q2273" i="4"/>
  <c r="H2273" i="4"/>
  <c r="N2273" i="4"/>
  <c r="M2273" i="4"/>
  <c r="L2273" i="4"/>
  <c r="AX2272" i="4"/>
  <c r="AW2272" i="4"/>
  <c r="AS2272" i="4"/>
  <c r="AR2272" i="4"/>
  <c r="AQ2272" i="4"/>
  <c r="AH2272" i="4"/>
  <c r="AN2272" i="4"/>
  <c r="AM2272" i="4"/>
  <c r="AL2272" i="4"/>
  <c r="X2272" i="4"/>
  <c r="W2272" i="4"/>
  <c r="S2272" i="4"/>
  <c r="R2272" i="4"/>
  <c r="Q2272" i="4"/>
  <c r="H2272" i="4"/>
  <c r="N2272" i="4"/>
  <c r="M2272" i="4"/>
  <c r="L2272" i="4"/>
  <c r="AX2271" i="4"/>
  <c r="AW2271" i="4"/>
  <c r="AS2271" i="4"/>
  <c r="AR2271" i="4"/>
  <c r="AQ2271" i="4"/>
  <c r="AH2271" i="4"/>
  <c r="AN2271" i="4"/>
  <c r="AM2271" i="4"/>
  <c r="AL2271" i="4"/>
  <c r="X2271" i="4"/>
  <c r="W2271" i="4"/>
  <c r="U2271" i="4"/>
  <c r="T2271" i="4"/>
  <c r="S2271" i="4"/>
  <c r="R2271" i="4"/>
  <c r="Q2271" i="4"/>
  <c r="H2271" i="4"/>
  <c r="N2271" i="4"/>
  <c r="M2271" i="4"/>
  <c r="L2271" i="4"/>
  <c r="AX2270" i="4"/>
  <c r="AW2270" i="4"/>
  <c r="AS2270" i="4"/>
  <c r="AR2270" i="4"/>
  <c r="AQ2270" i="4"/>
  <c r="AH2270" i="4"/>
  <c r="AN2270" i="4"/>
  <c r="AM2270" i="4"/>
  <c r="AL2270" i="4"/>
  <c r="X2270" i="4"/>
  <c r="W2270" i="4"/>
  <c r="U2270" i="4"/>
  <c r="T2270" i="4"/>
  <c r="S2270" i="4"/>
  <c r="R2270" i="4"/>
  <c r="Q2270" i="4"/>
  <c r="H2270" i="4"/>
  <c r="N2270" i="4"/>
  <c r="M2270" i="4"/>
  <c r="L2270" i="4"/>
  <c r="AX2269" i="4"/>
  <c r="AW2269" i="4"/>
  <c r="AS2269" i="4"/>
  <c r="AR2269" i="4"/>
  <c r="AQ2269" i="4"/>
  <c r="AH2269" i="4"/>
  <c r="AN2269" i="4"/>
  <c r="AM2269" i="4"/>
  <c r="AL2269" i="4"/>
  <c r="X2269" i="4"/>
  <c r="W2269" i="4"/>
  <c r="S2269" i="4"/>
  <c r="R2269" i="4"/>
  <c r="Q2269" i="4"/>
  <c r="H2269" i="4"/>
  <c r="N2269" i="4"/>
  <c r="M2269" i="4"/>
  <c r="L2269" i="4"/>
  <c r="AX2268" i="4"/>
  <c r="AW2268" i="4"/>
  <c r="AU2268" i="4"/>
  <c r="AT2268" i="4"/>
  <c r="AS2268" i="4"/>
  <c r="AR2268" i="4"/>
  <c r="AQ2268" i="4"/>
  <c r="AH2268" i="4"/>
  <c r="AN2268" i="4"/>
  <c r="AM2268" i="4"/>
  <c r="AL2268" i="4"/>
  <c r="X2268" i="4"/>
  <c r="W2268" i="4"/>
  <c r="S2268" i="4"/>
  <c r="R2268" i="4"/>
  <c r="Q2268" i="4"/>
  <c r="H2268" i="4"/>
  <c r="N2268" i="4"/>
  <c r="M2268" i="4"/>
  <c r="L2268" i="4"/>
  <c r="AX2267" i="4"/>
  <c r="AW2267" i="4"/>
  <c r="AU2267" i="4"/>
  <c r="AT2267" i="4"/>
  <c r="AS2267" i="4"/>
  <c r="AR2267" i="4"/>
  <c r="AQ2267" i="4"/>
  <c r="AH2267" i="4"/>
  <c r="AN2267" i="4"/>
  <c r="AM2267" i="4"/>
  <c r="AL2267" i="4"/>
  <c r="X2267" i="4"/>
  <c r="W2267" i="4"/>
  <c r="U2267" i="4"/>
  <c r="T2267" i="4"/>
  <c r="S2267" i="4"/>
  <c r="R2267" i="4"/>
  <c r="Q2267" i="4"/>
  <c r="H2267" i="4"/>
  <c r="N2267" i="4"/>
  <c r="M2267" i="4"/>
  <c r="L2267" i="4"/>
  <c r="AX2266" i="4"/>
  <c r="AW2266" i="4"/>
  <c r="AU2266" i="4"/>
  <c r="AT2266" i="4"/>
  <c r="AS2266" i="4"/>
  <c r="AR2266" i="4"/>
  <c r="AQ2266" i="4"/>
  <c r="AH2266" i="4"/>
  <c r="AN2266" i="4"/>
  <c r="AM2266" i="4"/>
  <c r="AL2266" i="4"/>
  <c r="X2266" i="4"/>
  <c r="W2266" i="4"/>
  <c r="U2266" i="4"/>
  <c r="T2266" i="4"/>
  <c r="S2266" i="4"/>
  <c r="R2266" i="4"/>
  <c r="Q2266" i="4"/>
  <c r="H2266" i="4"/>
  <c r="N2266" i="4"/>
  <c r="M2266" i="4"/>
  <c r="L2266" i="4"/>
  <c r="AX2265" i="4"/>
  <c r="AW2265" i="4"/>
  <c r="AU2265" i="4"/>
  <c r="AT2265" i="4"/>
  <c r="AS2265" i="4"/>
  <c r="AR2265" i="4"/>
  <c r="AQ2265" i="4"/>
  <c r="AH2265" i="4"/>
  <c r="AN2265" i="4"/>
  <c r="AM2265" i="4"/>
  <c r="AL2265" i="4"/>
  <c r="X2265" i="4"/>
  <c r="W2265" i="4"/>
  <c r="U2265" i="4"/>
  <c r="T2265" i="4"/>
  <c r="S2265" i="4"/>
  <c r="R2265" i="4"/>
  <c r="Q2265" i="4"/>
  <c r="H2265" i="4"/>
  <c r="N2265" i="4"/>
  <c r="M2265" i="4"/>
  <c r="L2265" i="4"/>
  <c r="AX2264" i="4"/>
  <c r="AW2264" i="4"/>
  <c r="AS2264" i="4"/>
  <c r="AR2264" i="4"/>
  <c r="AQ2264" i="4"/>
  <c r="AH2264" i="4"/>
  <c r="AN2264" i="4"/>
  <c r="AM2264" i="4"/>
  <c r="AL2264" i="4"/>
  <c r="X2264" i="4"/>
  <c r="W2264" i="4"/>
  <c r="S2264" i="4"/>
  <c r="R2264" i="4"/>
  <c r="Q2264" i="4"/>
  <c r="H2264" i="4"/>
  <c r="N2264" i="4"/>
  <c r="M2264" i="4"/>
  <c r="L2264" i="4"/>
  <c r="AX2263" i="4"/>
  <c r="AW2263" i="4"/>
  <c r="AS2263" i="4"/>
  <c r="AR2263" i="4"/>
  <c r="AQ2263" i="4"/>
  <c r="AH2263" i="4"/>
  <c r="AN2263" i="4"/>
  <c r="AM2263" i="4"/>
  <c r="AL2263" i="4"/>
  <c r="X2263" i="4"/>
  <c r="W2263" i="4"/>
  <c r="S2263" i="4"/>
  <c r="R2263" i="4"/>
  <c r="Q2263" i="4"/>
  <c r="H2263" i="4"/>
  <c r="N2263" i="4"/>
  <c r="M2263" i="4"/>
  <c r="L2263" i="4"/>
  <c r="AX2262" i="4"/>
  <c r="AW2262" i="4"/>
  <c r="AS2262" i="4"/>
  <c r="AR2262" i="4"/>
  <c r="AQ2262" i="4"/>
  <c r="AH2262" i="4"/>
  <c r="AN2262" i="4"/>
  <c r="AM2262" i="4"/>
  <c r="AL2262" i="4"/>
  <c r="X2262" i="4"/>
  <c r="W2262" i="4"/>
  <c r="S2262" i="4"/>
  <c r="R2262" i="4"/>
  <c r="Q2262" i="4"/>
  <c r="H2262" i="4"/>
  <c r="N2262" i="4"/>
  <c r="M2262" i="4"/>
  <c r="L2262" i="4"/>
  <c r="AX2261" i="4"/>
  <c r="AW2261" i="4"/>
  <c r="AU2261" i="4"/>
  <c r="AT2261" i="4"/>
  <c r="AS2261" i="4"/>
  <c r="AR2261" i="4"/>
  <c r="AQ2261" i="4"/>
  <c r="AH2261" i="4"/>
  <c r="AN2261" i="4"/>
  <c r="AM2261" i="4"/>
  <c r="AL2261" i="4"/>
  <c r="X2261" i="4"/>
  <c r="W2261" i="4"/>
  <c r="S2261" i="4"/>
  <c r="R2261" i="4"/>
  <c r="Q2261" i="4"/>
  <c r="H2261" i="4"/>
  <c r="N2261" i="4"/>
  <c r="M2261" i="4"/>
  <c r="L2261" i="4"/>
  <c r="AX2260" i="4"/>
  <c r="AW2260" i="4"/>
  <c r="AU2260" i="4"/>
  <c r="AT2260" i="4"/>
  <c r="AS2260" i="4"/>
  <c r="AR2260" i="4"/>
  <c r="AQ2260" i="4"/>
  <c r="AH2260" i="4"/>
  <c r="AN2260" i="4"/>
  <c r="AM2260" i="4"/>
  <c r="AL2260" i="4"/>
  <c r="X2260" i="4"/>
  <c r="W2260" i="4"/>
  <c r="S2260" i="4"/>
  <c r="R2260" i="4"/>
  <c r="Q2260" i="4"/>
  <c r="H2260" i="4"/>
  <c r="N2260" i="4"/>
  <c r="M2260" i="4"/>
  <c r="L2260" i="4"/>
  <c r="AX2259" i="4"/>
  <c r="AW2259" i="4"/>
  <c r="AU2259" i="4"/>
  <c r="AT2259" i="4"/>
  <c r="AS2259" i="4"/>
  <c r="AR2259" i="4"/>
  <c r="AQ2259" i="4"/>
  <c r="AH2259" i="4"/>
  <c r="AN2259" i="4"/>
  <c r="AM2259" i="4"/>
  <c r="AL2259" i="4"/>
  <c r="X2259" i="4"/>
  <c r="W2259" i="4"/>
  <c r="U2259" i="4"/>
  <c r="T2259" i="4"/>
  <c r="S2259" i="4"/>
  <c r="R2259" i="4"/>
  <c r="Q2259" i="4"/>
  <c r="H2259" i="4"/>
  <c r="N2259" i="4"/>
  <c r="M2259" i="4"/>
  <c r="L2259" i="4"/>
  <c r="AX2258" i="4"/>
  <c r="AW2258" i="4"/>
  <c r="AU2258" i="4"/>
  <c r="AT2258" i="4"/>
  <c r="AS2258" i="4"/>
  <c r="AR2258" i="4"/>
  <c r="AQ2258" i="4"/>
  <c r="AH2258" i="4"/>
  <c r="AN2258" i="4"/>
  <c r="AM2258" i="4"/>
  <c r="AL2258" i="4"/>
  <c r="X2258" i="4"/>
  <c r="W2258" i="4"/>
  <c r="U2258" i="4"/>
  <c r="T2258" i="4"/>
  <c r="S2258" i="4"/>
  <c r="R2258" i="4"/>
  <c r="Q2258" i="4"/>
  <c r="H2258" i="4"/>
  <c r="N2258" i="4"/>
  <c r="M2258" i="4"/>
  <c r="L2258" i="4"/>
  <c r="AX2257" i="4"/>
  <c r="AW2257" i="4"/>
  <c r="AU2257" i="4"/>
  <c r="AT2257" i="4"/>
  <c r="AS2257" i="4"/>
  <c r="AR2257" i="4"/>
  <c r="AQ2257" i="4"/>
  <c r="AH2257" i="4"/>
  <c r="AN2257" i="4"/>
  <c r="AM2257" i="4"/>
  <c r="AL2257" i="4"/>
  <c r="X2257" i="4"/>
  <c r="W2257" i="4"/>
  <c r="U2257" i="4"/>
  <c r="T2257" i="4"/>
  <c r="S2257" i="4"/>
  <c r="R2257" i="4"/>
  <c r="Q2257" i="4"/>
  <c r="H2257" i="4"/>
  <c r="N2257" i="4"/>
  <c r="M2257" i="4"/>
  <c r="L2257" i="4"/>
  <c r="AX2256" i="4"/>
  <c r="AW2256" i="4"/>
  <c r="AU2256" i="4"/>
  <c r="AT2256" i="4"/>
  <c r="AS2256" i="4"/>
  <c r="AR2256" i="4"/>
  <c r="AQ2256" i="4"/>
  <c r="AH2256" i="4"/>
  <c r="AN2256" i="4"/>
  <c r="AM2256" i="4"/>
  <c r="AL2256" i="4"/>
  <c r="X2256" i="4"/>
  <c r="W2256" i="4"/>
  <c r="U2256" i="4"/>
  <c r="T2256" i="4"/>
  <c r="S2256" i="4"/>
  <c r="R2256" i="4"/>
  <c r="Q2256" i="4"/>
  <c r="H2256" i="4"/>
  <c r="N2256" i="4"/>
  <c r="M2256" i="4"/>
  <c r="L2256" i="4"/>
  <c r="AH2255" i="4"/>
  <c r="AN2255" i="4"/>
  <c r="AM2255" i="4"/>
  <c r="AL2255" i="4"/>
  <c r="H2255" i="4"/>
  <c r="N2255" i="4"/>
  <c r="M2255" i="4"/>
  <c r="L2255" i="4"/>
  <c r="AH2254" i="4"/>
  <c r="AN2254" i="4"/>
  <c r="AM2254" i="4"/>
  <c r="AL2254" i="4"/>
  <c r="H2254" i="4"/>
  <c r="N2254" i="4"/>
  <c r="M2254" i="4"/>
  <c r="L2254" i="4"/>
  <c r="AH2253" i="4"/>
  <c r="AN2253" i="4"/>
  <c r="AM2253" i="4"/>
  <c r="AL2253" i="4"/>
  <c r="H2253" i="4"/>
  <c r="N2253" i="4"/>
  <c r="M2253" i="4"/>
  <c r="L2253" i="4"/>
  <c r="AX2252" i="4"/>
  <c r="AW2252" i="4"/>
  <c r="AU2252" i="4"/>
  <c r="AT2252" i="4"/>
  <c r="AS2252" i="4"/>
  <c r="AR2252" i="4"/>
  <c r="AQ2252" i="4"/>
  <c r="AH2252" i="4"/>
  <c r="AN2252" i="4"/>
  <c r="AM2252" i="4"/>
  <c r="AL2252" i="4"/>
  <c r="X2252" i="4"/>
  <c r="W2252" i="4"/>
  <c r="U2252" i="4"/>
  <c r="T2252" i="4"/>
  <c r="S2252" i="4"/>
  <c r="R2252" i="4"/>
  <c r="Q2252" i="4"/>
  <c r="H2252" i="4"/>
  <c r="N2252" i="4"/>
  <c r="M2252" i="4"/>
  <c r="L2252" i="4"/>
  <c r="AX2251" i="4"/>
  <c r="AW2251" i="4"/>
  <c r="AU2251" i="4"/>
  <c r="AT2251" i="4"/>
  <c r="AS2251" i="4"/>
  <c r="AR2251" i="4"/>
  <c r="AQ2251" i="4"/>
  <c r="AH2251" i="4"/>
  <c r="AN2251" i="4"/>
  <c r="AM2251" i="4"/>
  <c r="AL2251" i="4"/>
  <c r="X2251" i="4"/>
  <c r="W2251" i="4"/>
  <c r="U2251" i="4"/>
  <c r="T2251" i="4"/>
  <c r="S2251" i="4"/>
  <c r="R2251" i="4"/>
  <c r="Q2251" i="4"/>
  <c r="H2251" i="4"/>
  <c r="N2251" i="4"/>
  <c r="M2251" i="4"/>
  <c r="L2251" i="4"/>
  <c r="AX2250" i="4"/>
  <c r="AW2250" i="4"/>
  <c r="AU2250" i="4"/>
  <c r="AT2250" i="4"/>
  <c r="AS2250" i="4"/>
  <c r="AR2250" i="4"/>
  <c r="AQ2250" i="4"/>
  <c r="AH2250" i="4"/>
  <c r="AN2250" i="4"/>
  <c r="AM2250" i="4"/>
  <c r="AL2250" i="4"/>
  <c r="X2250" i="4"/>
  <c r="W2250" i="4"/>
  <c r="U2250" i="4"/>
  <c r="T2250" i="4"/>
  <c r="S2250" i="4"/>
  <c r="R2250" i="4"/>
  <c r="Q2250" i="4"/>
  <c r="H2250" i="4"/>
  <c r="N2250" i="4"/>
  <c r="M2250" i="4"/>
  <c r="L2250" i="4"/>
  <c r="AX2249" i="4"/>
  <c r="AW2249" i="4"/>
  <c r="AU2249" i="4"/>
  <c r="AT2249" i="4"/>
  <c r="AS2249" i="4"/>
  <c r="AR2249" i="4"/>
  <c r="AQ2249" i="4"/>
  <c r="AH2249" i="4"/>
  <c r="AN2249" i="4"/>
  <c r="AM2249" i="4"/>
  <c r="AL2249" i="4"/>
  <c r="X2249" i="4"/>
  <c r="W2249" i="4"/>
  <c r="U2249" i="4"/>
  <c r="T2249" i="4"/>
  <c r="S2249" i="4"/>
  <c r="R2249" i="4"/>
  <c r="Q2249" i="4"/>
  <c r="H2249" i="4"/>
  <c r="N2249" i="4"/>
  <c r="M2249" i="4"/>
  <c r="L2249" i="4"/>
  <c r="AX2248" i="4"/>
  <c r="AW2248" i="4"/>
  <c r="AU2248" i="4"/>
  <c r="AT2248" i="4"/>
  <c r="AS2248" i="4"/>
  <c r="AR2248" i="4"/>
  <c r="AQ2248" i="4"/>
  <c r="AH2248" i="4"/>
  <c r="AN2248" i="4"/>
  <c r="AM2248" i="4"/>
  <c r="AL2248" i="4"/>
  <c r="X2248" i="4"/>
  <c r="W2248" i="4"/>
  <c r="S2248" i="4"/>
  <c r="R2248" i="4"/>
  <c r="Q2248" i="4"/>
  <c r="H2248" i="4"/>
  <c r="N2248" i="4"/>
  <c r="M2248" i="4"/>
  <c r="L2248" i="4"/>
  <c r="AX2247" i="4"/>
  <c r="AW2247" i="4"/>
  <c r="AU2247" i="4"/>
  <c r="AT2247" i="4"/>
  <c r="AS2247" i="4"/>
  <c r="AR2247" i="4"/>
  <c r="AQ2247" i="4"/>
  <c r="AH2247" i="4"/>
  <c r="AN2247" i="4"/>
  <c r="AM2247" i="4"/>
  <c r="AL2247" i="4"/>
  <c r="X2247" i="4"/>
  <c r="W2247" i="4"/>
  <c r="S2247" i="4"/>
  <c r="R2247" i="4"/>
  <c r="Q2247" i="4"/>
  <c r="H2247" i="4"/>
  <c r="N2247" i="4"/>
  <c r="M2247" i="4"/>
  <c r="L2247" i="4"/>
  <c r="AX2246" i="4"/>
  <c r="AW2246" i="4"/>
  <c r="AS2246" i="4"/>
  <c r="AR2246" i="4"/>
  <c r="AQ2246" i="4"/>
  <c r="AH2246" i="4"/>
  <c r="AN2246" i="4"/>
  <c r="AM2246" i="4"/>
  <c r="AL2246" i="4"/>
  <c r="X2246" i="4"/>
  <c r="W2246" i="4"/>
  <c r="S2246" i="4"/>
  <c r="R2246" i="4"/>
  <c r="Q2246" i="4"/>
  <c r="H2246" i="4"/>
  <c r="N2246" i="4"/>
  <c r="M2246" i="4"/>
  <c r="L2246" i="4"/>
  <c r="AX2245" i="4"/>
  <c r="AW2245" i="4"/>
  <c r="AU2245" i="4"/>
  <c r="AT2245" i="4"/>
  <c r="AS2245" i="4"/>
  <c r="AR2245" i="4"/>
  <c r="AQ2245" i="4"/>
  <c r="AH2245" i="4"/>
  <c r="AN2245" i="4"/>
  <c r="AM2245" i="4"/>
  <c r="AL2245" i="4"/>
  <c r="X2245" i="4"/>
  <c r="W2245" i="4"/>
  <c r="S2245" i="4"/>
  <c r="R2245" i="4"/>
  <c r="Q2245" i="4"/>
  <c r="H2245" i="4"/>
  <c r="N2245" i="4"/>
  <c r="M2245" i="4"/>
  <c r="L2245" i="4"/>
  <c r="AX2244" i="4"/>
  <c r="AW2244" i="4"/>
  <c r="AU2244" i="4"/>
  <c r="AT2244" i="4"/>
  <c r="AS2244" i="4"/>
  <c r="AR2244" i="4"/>
  <c r="AQ2244" i="4"/>
  <c r="AH2244" i="4"/>
  <c r="AN2244" i="4"/>
  <c r="AM2244" i="4"/>
  <c r="AL2244" i="4"/>
  <c r="X2244" i="4"/>
  <c r="W2244" i="4"/>
  <c r="U2244" i="4"/>
  <c r="T2244" i="4"/>
  <c r="S2244" i="4"/>
  <c r="R2244" i="4"/>
  <c r="Q2244" i="4"/>
  <c r="H2244" i="4"/>
  <c r="N2244" i="4"/>
  <c r="M2244" i="4"/>
  <c r="L2244" i="4"/>
  <c r="AX2243" i="4"/>
  <c r="AW2243" i="4"/>
  <c r="AU2243" i="4"/>
  <c r="AT2243" i="4"/>
  <c r="AS2243" i="4"/>
  <c r="AR2243" i="4"/>
  <c r="AQ2243" i="4"/>
  <c r="AH2243" i="4"/>
  <c r="AN2243" i="4"/>
  <c r="AM2243" i="4"/>
  <c r="AL2243" i="4"/>
  <c r="X2243" i="4"/>
  <c r="W2243" i="4"/>
  <c r="S2243" i="4"/>
  <c r="R2243" i="4"/>
  <c r="Q2243" i="4"/>
  <c r="H2243" i="4"/>
  <c r="N2243" i="4"/>
  <c r="M2243" i="4"/>
  <c r="L2243" i="4"/>
  <c r="AX2242" i="4"/>
  <c r="AW2242" i="4"/>
  <c r="AU2242" i="4"/>
  <c r="AT2242" i="4"/>
  <c r="AS2242" i="4"/>
  <c r="AR2242" i="4"/>
  <c r="AQ2242" i="4"/>
  <c r="AH2242" i="4"/>
  <c r="AN2242" i="4"/>
  <c r="AM2242" i="4"/>
  <c r="AL2242" i="4"/>
  <c r="X2242" i="4"/>
  <c r="W2242" i="4"/>
  <c r="U2242" i="4"/>
  <c r="T2242" i="4"/>
  <c r="S2242" i="4"/>
  <c r="R2242" i="4"/>
  <c r="Q2242" i="4"/>
  <c r="H2242" i="4"/>
  <c r="N2242" i="4"/>
  <c r="M2242" i="4"/>
  <c r="L2242" i="4"/>
  <c r="AX2241" i="4"/>
  <c r="AW2241" i="4"/>
  <c r="AS2241" i="4"/>
  <c r="AR2241" i="4"/>
  <c r="AQ2241" i="4"/>
  <c r="AH2241" i="4"/>
  <c r="AN2241" i="4"/>
  <c r="AM2241" i="4"/>
  <c r="AL2241" i="4"/>
  <c r="X2241" i="4"/>
  <c r="W2241" i="4"/>
  <c r="U2241" i="4"/>
  <c r="T2241" i="4"/>
  <c r="S2241" i="4"/>
  <c r="R2241" i="4"/>
  <c r="Q2241" i="4"/>
  <c r="H2241" i="4"/>
  <c r="N2241" i="4"/>
  <c r="M2241" i="4"/>
  <c r="L2241" i="4"/>
  <c r="AX2240" i="4"/>
  <c r="AW2240" i="4"/>
  <c r="AU2240" i="4"/>
  <c r="AT2240" i="4"/>
  <c r="AS2240" i="4"/>
  <c r="AR2240" i="4"/>
  <c r="AQ2240" i="4"/>
  <c r="AH2240" i="4"/>
  <c r="AN2240" i="4"/>
  <c r="AM2240" i="4"/>
  <c r="AL2240" i="4"/>
  <c r="X2240" i="4"/>
  <c r="W2240" i="4"/>
  <c r="S2240" i="4"/>
  <c r="R2240" i="4"/>
  <c r="Q2240" i="4"/>
  <c r="H2240" i="4"/>
  <c r="N2240" i="4"/>
  <c r="M2240" i="4"/>
  <c r="L2240" i="4"/>
  <c r="AX2239" i="4"/>
  <c r="AW2239" i="4"/>
  <c r="AU2239" i="4"/>
  <c r="AT2239" i="4"/>
  <c r="AS2239" i="4"/>
  <c r="AR2239" i="4"/>
  <c r="AQ2239" i="4"/>
  <c r="AH2239" i="4"/>
  <c r="AN2239" i="4"/>
  <c r="AM2239" i="4"/>
  <c r="AL2239" i="4"/>
  <c r="X2239" i="4"/>
  <c r="W2239" i="4"/>
  <c r="U2239" i="4"/>
  <c r="T2239" i="4"/>
  <c r="S2239" i="4"/>
  <c r="R2239" i="4"/>
  <c r="Q2239" i="4"/>
  <c r="H2239" i="4"/>
  <c r="N2239" i="4"/>
  <c r="M2239" i="4"/>
  <c r="L2239" i="4"/>
  <c r="AX2238" i="4"/>
  <c r="AW2238" i="4"/>
  <c r="AU2238" i="4"/>
  <c r="AT2238" i="4"/>
  <c r="AS2238" i="4"/>
  <c r="AR2238" i="4"/>
  <c r="AQ2238" i="4"/>
  <c r="AH2238" i="4"/>
  <c r="AN2238" i="4"/>
  <c r="AM2238" i="4"/>
  <c r="AL2238" i="4"/>
  <c r="X2238" i="4"/>
  <c r="W2238" i="4"/>
  <c r="U2238" i="4"/>
  <c r="T2238" i="4"/>
  <c r="S2238" i="4"/>
  <c r="R2238" i="4"/>
  <c r="Q2238" i="4"/>
  <c r="H2238" i="4"/>
  <c r="N2238" i="4"/>
  <c r="M2238" i="4"/>
  <c r="L2238" i="4"/>
  <c r="AX2237" i="4"/>
  <c r="AW2237" i="4"/>
  <c r="AU2237" i="4"/>
  <c r="AT2237" i="4"/>
  <c r="AS2237" i="4"/>
  <c r="AR2237" i="4"/>
  <c r="AQ2237" i="4"/>
  <c r="AH2237" i="4"/>
  <c r="AN2237" i="4"/>
  <c r="AM2237" i="4"/>
  <c r="AL2237" i="4"/>
  <c r="X2237" i="4"/>
  <c r="W2237" i="4"/>
  <c r="U2237" i="4"/>
  <c r="T2237" i="4"/>
  <c r="S2237" i="4"/>
  <c r="R2237" i="4"/>
  <c r="Q2237" i="4"/>
  <c r="H2237" i="4"/>
  <c r="N2237" i="4"/>
  <c r="M2237" i="4"/>
  <c r="L2237" i="4"/>
  <c r="AX2236" i="4"/>
  <c r="AW2236" i="4"/>
  <c r="AU2236" i="4"/>
  <c r="AT2236" i="4"/>
  <c r="AS2236" i="4"/>
  <c r="AR2236" i="4"/>
  <c r="AQ2236" i="4"/>
  <c r="AH2236" i="4"/>
  <c r="AN2236" i="4"/>
  <c r="AM2236" i="4"/>
  <c r="AL2236" i="4"/>
  <c r="X2236" i="4"/>
  <c r="W2236" i="4"/>
  <c r="U2236" i="4"/>
  <c r="T2236" i="4"/>
  <c r="S2236" i="4"/>
  <c r="R2236" i="4"/>
  <c r="Q2236" i="4"/>
  <c r="H2236" i="4"/>
  <c r="N2236" i="4"/>
  <c r="M2236" i="4"/>
  <c r="L2236" i="4"/>
  <c r="AX2235" i="4"/>
  <c r="AW2235" i="4"/>
  <c r="AU2235" i="4"/>
  <c r="AT2235" i="4"/>
  <c r="AS2235" i="4"/>
  <c r="AR2235" i="4"/>
  <c r="AQ2235" i="4"/>
  <c r="AH2235" i="4"/>
  <c r="AN2235" i="4"/>
  <c r="AM2235" i="4"/>
  <c r="AL2235" i="4"/>
  <c r="X2235" i="4"/>
  <c r="W2235" i="4"/>
  <c r="S2235" i="4"/>
  <c r="R2235" i="4"/>
  <c r="Q2235" i="4"/>
  <c r="H2235" i="4"/>
  <c r="N2235" i="4"/>
  <c r="M2235" i="4"/>
  <c r="L2235" i="4"/>
  <c r="AX2234" i="4"/>
  <c r="AW2234" i="4"/>
  <c r="AU2234" i="4"/>
  <c r="AT2234" i="4"/>
  <c r="AS2234" i="4"/>
  <c r="AR2234" i="4"/>
  <c r="AQ2234" i="4"/>
  <c r="AH2234" i="4"/>
  <c r="AN2234" i="4"/>
  <c r="AM2234" i="4"/>
  <c r="AL2234" i="4"/>
  <c r="X2234" i="4"/>
  <c r="W2234" i="4"/>
  <c r="U2234" i="4"/>
  <c r="T2234" i="4"/>
  <c r="S2234" i="4"/>
  <c r="R2234" i="4"/>
  <c r="Q2234" i="4"/>
  <c r="H2234" i="4"/>
  <c r="N2234" i="4"/>
  <c r="M2234" i="4"/>
  <c r="L2234" i="4"/>
  <c r="AX2233" i="4"/>
  <c r="AW2233" i="4"/>
  <c r="AU2233" i="4"/>
  <c r="AT2233" i="4"/>
  <c r="AS2233" i="4"/>
  <c r="AR2233" i="4"/>
  <c r="AQ2233" i="4"/>
  <c r="AH2233" i="4"/>
  <c r="AN2233" i="4"/>
  <c r="AM2233" i="4"/>
  <c r="AL2233" i="4"/>
  <c r="X2233" i="4"/>
  <c r="W2233" i="4"/>
  <c r="U2233" i="4"/>
  <c r="T2233" i="4"/>
  <c r="S2233" i="4"/>
  <c r="R2233" i="4"/>
  <c r="Q2233" i="4"/>
  <c r="H2233" i="4"/>
  <c r="N2233" i="4"/>
  <c r="M2233" i="4"/>
  <c r="L2233" i="4"/>
  <c r="AX2232" i="4"/>
  <c r="AW2232" i="4"/>
  <c r="AU2232" i="4"/>
  <c r="AT2232" i="4"/>
  <c r="AS2232" i="4"/>
  <c r="AR2232" i="4"/>
  <c r="AQ2232" i="4"/>
  <c r="AH2232" i="4"/>
  <c r="AN2232" i="4"/>
  <c r="AM2232" i="4"/>
  <c r="AL2232" i="4"/>
  <c r="X2232" i="4"/>
  <c r="W2232" i="4"/>
  <c r="U2232" i="4"/>
  <c r="T2232" i="4"/>
  <c r="S2232" i="4"/>
  <c r="R2232" i="4"/>
  <c r="Q2232" i="4"/>
  <c r="H2232" i="4"/>
  <c r="N2232" i="4"/>
  <c r="M2232" i="4"/>
  <c r="L2232" i="4"/>
  <c r="AX2231" i="4"/>
  <c r="AW2231" i="4"/>
  <c r="AU2231" i="4"/>
  <c r="AT2231" i="4"/>
  <c r="AS2231" i="4"/>
  <c r="AR2231" i="4"/>
  <c r="AQ2231" i="4"/>
  <c r="AH2231" i="4"/>
  <c r="AN2231" i="4"/>
  <c r="AM2231" i="4"/>
  <c r="AL2231" i="4"/>
  <c r="X2231" i="4"/>
  <c r="W2231" i="4"/>
  <c r="U2231" i="4"/>
  <c r="T2231" i="4"/>
  <c r="S2231" i="4"/>
  <c r="R2231" i="4"/>
  <c r="Q2231" i="4"/>
  <c r="H2231" i="4"/>
  <c r="N2231" i="4"/>
  <c r="M2231" i="4"/>
  <c r="L2231" i="4"/>
  <c r="AX2230" i="4"/>
  <c r="AW2230" i="4"/>
  <c r="AU2230" i="4"/>
  <c r="AT2230" i="4"/>
  <c r="AS2230" i="4"/>
  <c r="AR2230" i="4"/>
  <c r="AQ2230" i="4"/>
  <c r="AH2230" i="4"/>
  <c r="AN2230" i="4"/>
  <c r="AM2230" i="4"/>
  <c r="AL2230" i="4"/>
  <c r="X2230" i="4"/>
  <c r="W2230" i="4"/>
  <c r="U2230" i="4"/>
  <c r="T2230" i="4"/>
  <c r="S2230" i="4"/>
  <c r="R2230" i="4"/>
  <c r="Q2230" i="4"/>
  <c r="H2230" i="4"/>
  <c r="N2230" i="4"/>
  <c r="M2230" i="4"/>
  <c r="L2230" i="4"/>
  <c r="AX2229" i="4"/>
  <c r="AW2229" i="4"/>
  <c r="AU2229" i="4"/>
  <c r="AT2229" i="4"/>
  <c r="AS2229" i="4"/>
  <c r="AR2229" i="4"/>
  <c r="AQ2229" i="4"/>
  <c r="AH2229" i="4"/>
  <c r="AN2229" i="4"/>
  <c r="AM2229" i="4"/>
  <c r="AL2229" i="4"/>
  <c r="X2229" i="4"/>
  <c r="W2229" i="4"/>
  <c r="U2229" i="4"/>
  <c r="T2229" i="4"/>
  <c r="S2229" i="4"/>
  <c r="R2229" i="4"/>
  <c r="Q2229" i="4"/>
  <c r="H2229" i="4"/>
  <c r="N2229" i="4"/>
  <c r="M2229" i="4"/>
  <c r="L2229" i="4"/>
  <c r="AX2228" i="4"/>
  <c r="AW2228" i="4"/>
  <c r="AU2228" i="4"/>
  <c r="AT2228" i="4"/>
  <c r="AS2228" i="4"/>
  <c r="AR2228" i="4"/>
  <c r="AQ2228" i="4"/>
  <c r="AH2228" i="4"/>
  <c r="AN2228" i="4"/>
  <c r="AM2228" i="4"/>
  <c r="AL2228" i="4"/>
  <c r="X2228" i="4"/>
  <c r="W2228" i="4"/>
  <c r="U2228" i="4"/>
  <c r="T2228" i="4"/>
  <c r="S2228" i="4"/>
  <c r="R2228" i="4"/>
  <c r="Q2228" i="4"/>
  <c r="H2228" i="4"/>
  <c r="N2228" i="4"/>
  <c r="M2228" i="4"/>
  <c r="L2228" i="4"/>
  <c r="AH2227" i="4"/>
  <c r="AN2227" i="4"/>
  <c r="AM2227" i="4"/>
  <c r="AL2227" i="4"/>
  <c r="H2227" i="4"/>
  <c r="N2227" i="4"/>
  <c r="M2227" i="4"/>
  <c r="L2227" i="4"/>
  <c r="AH2226" i="4"/>
  <c r="AN2226" i="4"/>
  <c r="AM2226" i="4"/>
  <c r="AL2226" i="4"/>
  <c r="H2226" i="4"/>
  <c r="N2226" i="4"/>
  <c r="M2226" i="4"/>
  <c r="L2226" i="4"/>
  <c r="AH2225" i="4"/>
  <c r="AN2225" i="4"/>
  <c r="AM2225" i="4"/>
  <c r="AL2225" i="4"/>
  <c r="H2225" i="4"/>
  <c r="N2225" i="4"/>
  <c r="M2225" i="4"/>
  <c r="L2225" i="4"/>
  <c r="AH2224" i="4"/>
  <c r="AN2224" i="4"/>
  <c r="AM2224" i="4"/>
  <c r="AL2224" i="4"/>
  <c r="H2224" i="4"/>
  <c r="N2224" i="4"/>
  <c r="M2224" i="4"/>
  <c r="L2224" i="4"/>
  <c r="AH2223" i="4"/>
  <c r="AN2223" i="4"/>
  <c r="AM2223" i="4"/>
  <c r="AL2223" i="4"/>
  <c r="H2223" i="4"/>
  <c r="N2223" i="4"/>
  <c r="M2223" i="4"/>
  <c r="L2223" i="4"/>
  <c r="AH2222" i="4"/>
  <c r="AN2222" i="4"/>
  <c r="AM2222" i="4"/>
  <c r="AL2222" i="4"/>
  <c r="H2222" i="4"/>
  <c r="N2222" i="4"/>
  <c r="M2222" i="4"/>
  <c r="L2222" i="4"/>
  <c r="AH2221" i="4"/>
  <c r="AN2221" i="4"/>
  <c r="AM2221" i="4"/>
  <c r="AL2221" i="4"/>
  <c r="H2221" i="4"/>
  <c r="N2221" i="4"/>
  <c r="M2221" i="4"/>
  <c r="L2221" i="4"/>
  <c r="AH2220" i="4"/>
  <c r="AN2220" i="4"/>
  <c r="AM2220" i="4"/>
  <c r="AL2220" i="4"/>
  <c r="H2220" i="4"/>
  <c r="N2220" i="4"/>
  <c r="M2220" i="4"/>
  <c r="L2220" i="4"/>
  <c r="AH2219" i="4"/>
  <c r="AN2219" i="4"/>
  <c r="AM2219" i="4"/>
  <c r="AL2219" i="4"/>
  <c r="H2219" i="4"/>
  <c r="N2219" i="4"/>
  <c r="M2219" i="4"/>
  <c r="L2219" i="4"/>
  <c r="AH2218" i="4"/>
  <c r="AN2218" i="4"/>
  <c r="AM2218" i="4"/>
  <c r="AL2218" i="4"/>
  <c r="H2218" i="4"/>
  <c r="N2218" i="4"/>
  <c r="M2218" i="4"/>
  <c r="L2218" i="4"/>
  <c r="AH2217" i="4"/>
  <c r="AN2217" i="4"/>
  <c r="AM2217" i="4"/>
  <c r="AL2217" i="4"/>
  <c r="H2217" i="4"/>
  <c r="N2217" i="4"/>
  <c r="M2217" i="4"/>
  <c r="L2217" i="4"/>
  <c r="AH2216" i="4"/>
  <c r="AN2216" i="4"/>
  <c r="AM2216" i="4"/>
  <c r="AL2216" i="4"/>
  <c r="H2216" i="4"/>
  <c r="N2216" i="4"/>
  <c r="M2216" i="4"/>
  <c r="L2216" i="4"/>
  <c r="AH2215" i="4"/>
  <c r="AN2215" i="4"/>
  <c r="AM2215" i="4"/>
  <c r="AL2215" i="4"/>
  <c r="H2215" i="4"/>
  <c r="N2215" i="4"/>
  <c r="M2215" i="4"/>
  <c r="L2215" i="4"/>
  <c r="AH2214" i="4"/>
  <c r="AN2214" i="4"/>
  <c r="AM2214" i="4"/>
  <c r="AL2214" i="4"/>
  <c r="H2214" i="4"/>
  <c r="N2214" i="4"/>
  <c r="M2214" i="4"/>
  <c r="L2214" i="4"/>
  <c r="AH2213" i="4"/>
  <c r="AN2213" i="4"/>
  <c r="AM2213" i="4"/>
  <c r="AL2213" i="4"/>
  <c r="H2213" i="4"/>
  <c r="N2213" i="4"/>
  <c r="M2213" i="4"/>
  <c r="L2213" i="4"/>
  <c r="AH2212" i="4"/>
  <c r="AN2212" i="4"/>
  <c r="AM2212" i="4"/>
  <c r="AL2212" i="4"/>
  <c r="H2212" i="4"/>
  <c r="N2212" i="4"/>
  <c r="M2212" i="4"/>
  <c r="L2212" i="4"/>
  <c r="AH2211" i="4"/>
  <c r="AN2211" i="4"/>
  <c r="AM2211" i="4"/>
  <c r="AL2211" i="4"/>
  <c r="H2211" i="4"/>
  <c r="N2211" i="4"/>
  <c r="M2211" i="4"/>
  <c r="L2211" i="4"/>
  <c r="AH2210" i="4"/>
  <c r="AN2210" i="4"/>
  <c r="AM2210" i="4"/>
  <c r="AL2210" i="4"/>
  <c r="H2210" i="4"/>
  <c r="N2210" i="4"/>
  <c r="M2210" i="4"/>
  <c r="L2210" i="4"/>
  <c r="AH2209" i="4"/>
  <c r="AN2209" i="4"/>
  <c r="AM2209" i="4"/>
  <c r="AL2209" i="4"/>
  <c r="H2209" i="4"/>
  <c r="N2209" i="4"/>
  <c r="M2209" i="4"/>
  <c r="L2209" i="4"/>
  <c r="AH2208" i="4"/>
  <c r="AN2208" i="4"/>
  <c r="AM2208" i="4"/>
  <c r="AL2208" i="4"/>
  <c r="H2208" i="4"/>
  <c r="N2208" i="4"/>
  <c r="M2208" i="4"/>
  <c r="L2208" i="4"/>
  <c r="AH2207" i="4"/>
  <c r="AN2207" i="4"/>
  <c r="AM2207" i="4"/>
  <c r="AL2207" i="4"/>
  <c r="H2207" i="4"/>
  <c r="N2207" i="4"/>
  <c r="M2207" i="4"/>
  <c r="L2207" i="4"/>
  <c r="AH2206" i="4"/>
  <c r="AN2206" i="4"/>
  <c r="AM2206" i="4"/>
  <c r="AL2206" i="4"/>
  <c r="H2206" i="4"/>
  <c r="N2206" i="4"/>
  <c r="M2206" i="4"/>
  <c r="L2206" i="4"/>
  <c r="AH2205" i="4"/>
  <c r="AN2205" i="4"/>
  <c r="AM2205" i="4"/>
  <c r="AL2205" i="4"/>
  <c r="H2205" i="4"/>
  <c r="N2205" i="4"/>
  <c r="M2205" i="4"/>
  <c r="L2205" i="4"/>
  <c r="AH2204" i="4"/>
  <c r="AN2204" i="4"/>
  <c r="AM2204" i="4"/>
  <c r="AL2204" i="4"/>
  <c r="H2204" i="4"/>
  <c r="N2204" i="4"/>
  <c r="M2204" i="4"/>
  <c r="L2204" i="4"/>
  <c r="AH2203" i="4"/>
  <c r="AN2203" i="4"/>
  <c r="AM2203" i="4"/>
  <c r="AL2203" i="4"/>
  <c r="H2203" i="4"/>
  <c r="N2203" i="4"/>
  <c r="M2203" i="4"/>
  <c r="L2203" i="4"/>
  <c r="AH2202" i="4"/>
  <c r="AN2202" i="4"/>
  <c r="AM2202" i="4"/>
  <c r="AL2202" i="4"/>
  <c r="H2202" i="4"/>
  <c r="N2202" i="4"/>
  <c r="M2202" i="4"/>
  <c r="L2202" i="4"/>
  <c r="AH2201" i="4"/>
  <c r="AN2201" i="4"/>
  <c r="AM2201" i="4"/>
  <c r="AL2201" i="4"/>
  <c r="H2201" i="4"/>
  <c r="N2201" i="4"/>
  <c r="M2201" i="4"/>
  <c r="L2201" i="4"/>
  <c r="AH2200" i="4"/>
  <c r="AN2200" i="4"/>
  <c r="AM2200" i="4"/>
  <c r="AL2200" i="4"/>
  <c r="H2200" i="4"/>
  <c r="N2200" i="4"/>
  <c r="M2200" i="4"/>
  <c r="L2200" i="4"/>
  <c r="AH2199" i="4"/>
  <c r="AN2199" i="4"/>
  <c r="AM2199" i="4"/>
  <c r="AL2199" i="4"/>
  <c r="H2199" i="4"/>
  <c r="N2199" i="4"/>
  <c r="M2199" i="4"/>
  <c r="L2199" i="4"/>
  <c r="AH2198" i="4"/>
  <c r="AN2198" i="4"/>
  <c r="AM2198" i="4"/>
  <c r="AL2198" i="4"/>
  <c r="H2198" i="4"/>
  <c r="N2198" i="4"/>
  <c r="M2198" i="4"/>
  <c r="L2198" i="4"/>
  <c r="AH2197" i="4"/>
  <c r="AN2197" i="4"/>
  <c r="AM2197" i="4"/>
  <c r="AL2197" i="4"/>
  <c r="H2197" i="4"/>
  <c r="N2197" i="4"/>
  <c r="M2197" i="4"/>
  <c r="L2197" i="4"/>
  <c r="AH2196" i="4"/>
  <c r="AN2196" i="4"/>
  <c r="AM2196" i="4"/>
  <c r="AL2196" i="4"/>
  <c r="H2196" i="4"/>
  <c r="N2196" i="4"/>
  <c r="M2196" i="4"/>
  <c r="L2196" i="4"/>
  <c r="AH2195" i="4"/>
  <c r="AN2195" i="4"/>
  <c r="AM2195" i="4"/>
  <c r="AL2195" i="4"/>
  <c r="H2195" i="4"/>
  <c r="N2195" i="4"/>
  <c r="M2195" i="4"/>
  <c r="L2195" i="4"/>
  <c r="AH2194" i="4"/>
  <c r="AN2194" i="4"/>
  <c r="AM2194" i="4"/>
  <c r="AL2194" i="4"/>
  <c r="H2194" i="4"/>
  <c r="N2194" i="4"/>
  <c r="M2194" i="4"/>
  <c r="L2194" i="4"/>
  <c r="AH2193" i="4"/>
  <c r="AN2193" i="4"/>
  <c r="AM2193" i="4"/>
  <c r="AL2193" i="4"/>
  <c r="H2193" i="4"/>
  <c r="N2193" i="4"/>
  <c r="M2193" i="4"/>
  <c r="L2193" i="4"/>
  <c r="AH2192" i="4"/>
  <c r="AN2192" i="4"/>
  <c r="AM2192" i="4"/>
  <c r="AL2192" i="4"/>
  <c r="H2192" i="4"/>
  <c r="N2192" i="4"/>
  <c r="M2192" i="4"/>
  <c r="L2192" i="4"/>
  <c r="AH2191" i="4"/>
  <c r="AN2191" i="4"/>
  <c r="AM2191" i="4"/>
  <c r="AL2191" i="4"/>
  <c r="H2191" i="4"/>
  <c r="N2191" i="4"/>
  <c r="M2191" i="4"/>
  <c r="L2191" i="4"/>
  <c r="AH2190" i="4"/>
  <c r="AN2190" i="4"/>
  <c r="AM2190" i="4"/>
  <c r="AL2190" i="4"/>
  <c r="H2190" i="4"/>
  <c r="N2190" i="4"/>
  <c r="M2190" i="4"/>
  <c r="L2190" i="4"/>
  <c r="AH2189" i="4"/>
  <c r="AN2189" i="4"/>
  <c r="AM2189" i="4"/>
  <c r="AL2189" i="4"/>
  <c r="H2189" i="4"/>
  <c r="N2189" i="4"/>
  <c r="M2189" i="4"/>
  <c r="L2189" i="4"/>
  <c r="AH2188" i="4"/>
  <c r="AN2188" i="4"/>
  <c r="AM2188" i="4"/>
  <c r="AL2188" i="4"/>
  <c r="H2188" i="4"/>
  <c r="N2188" i="4"/>
  <c r="M2188" i="4"/>
  <c r="L2188" i="4"/>
  <c r="AH2187" i="4"/>
  <c r="AN2187" i="4"/>
  <c r="AM2187" i="4"/>
  <c r="AL2187" i="4"/>
  <c r="H2187" i="4"/>
  <c r="N2187" i="4"/>
  <c r="M2187" i="4"/>
  <c r="L2187" i="4"/>
  <c r="AH2186" i="4"/>
  <c r="AN2186" i="4"/>
  <c r="AM2186" i="4"/>
  <c r="AL2186" i="4"/>
  <c r="H2186" i="4"/>
  <c r="N2186" i="4"/>
  <c r="M2186" i="4"/>
  <c r="L2186" i="4"/>
  <c r="AH2185" i="4"/>
  <c r="AN2185" i="4"/>
  <c r="AM2185" i="4"/>
  <c r="AL2185" i="4"/>
  <c r="H2185" i="4"/>
  <c r="N2185" i="4"/>
  <c r="M2185" i="4"/>
  <c r="L2185" i="4"/>
  <c r="AH2184" i="4"/>
  <c r="AN2184" i="4"/>
  <c r="AM2184" i="4"/>
  <c r="AL2184" i="4"/>
  <c r="H2184" i="4"/>
  <c r="N2184" i="4"/>
  <c r="M2184" i="4"/>
  <c r="L2184" i="4"/>
  <c r="AH2183" i="4"/>
  <c r="AN2183" i="4"/>
  <c r="AM2183" i="4"/>
  <c r="AL2183" i="4"/>
  <c r="H2183" i="4"/>
  <c r="N2183" i="4"/>
  <c r="M2183" i="4"/>
  <c r="L2183" i="4"/>
  <c r="AH2182" i="4"/>
  <c r="AN2182" i="4"/>
  <c r="AM2182" i="4"/>
  <c r="AL2182" i="4"/>
  <c r="H2182" i="4"/>
  <c r="N2182" i="4"/>
  <c r="M2182" i="4"/>
  <c r="L2182" i="4"/>
  <c r="AH2181" i="4"/>
  <c r="AN2181" i="4"/>
  <c r="AM2181" i="4"/>
  <c r="AL2181" i="4"/>
  <c r="H2181" i="4"/>
  <c r="N2181" i="4"/>
  <c r="M2181" i="4"/>
  <c r="L2181" i="4"/>
  <c r="AH2180" i="4"/>
  <c r="AN2180" i="4"/>
  <c r="AM2180" i="4"/>
  <c r="AL2180" i="4"/>
  <c r="H2180" i="4"/>
  <c r="N2180" i="4"/>
  <c r="M2180" i="4"/>
  <c r="L2180" i="4"/>
  <c r="AH2179" i="4"/>
  <c r="AN2179" i="4"/>
  <c r="AM2179" i="4"/>
  <c r="AL2179" i="4"/>
  <c r="H2179" i="4"/>
  <c r="N2179" i="4"/>
  <c r="M2179" i="4"/>
  <c r="L2179" i="4"/>
  <c r="AH2178" i="4"/>
  <c r="AN2178" i="4"/>
  <c r="AM2178" i="4"/>
  <c r="AL2178" i="4"/>
  <c r="H2178" i="4"/>
  <c r="N2178" i="4"/>
  <c r="M2178" i="4"/>
  <c r="L2178" i="4"/>
  <c r="AH2177" i="4"/>
  <c r="AN2177" i="4"/>
  <c r="AM2177" i="4"/>
  <c r="AL2177" i="4"/>
  <c r="H2177" i="4"/>
  <c r="N2177" i="4"/>
  <c r="M2177" i="4"/>
  <c r="L2177" i="4"/>
  <c r="AH2176" i="4"/>
  <c r="AN2176" i="4"/>
  <c r="AM2176" i="4"/>
  <c r="AL2176" i="4"/>
  <c r="H2176" i="4"/>
  <c r="N2176" i="4"/>
  <c r="M2176" i="4"/>
  <c r="L2176" i="4"/>
  <c r="AH2175" i="4"/>
  <c r="AN2175" i="4"/>
  <c r="AM2175" i="4"/>
  <c r="AL2175" i="4"/>
  <c r="H2175" i="4"/>
  <c r="N2175" i="4"/>
  <c r="M2175" i="4"/>
  <c r="L2175" i="4"/>
  <c r="AH2174" i="4"/>
  <c r="AN2174" i="4"/>
  <c r="AM2174" i="4"/>
  <c r="AL2174" i="4"/>
  <c r="H2174" i="4"/>
  <c r="N2174" i="4"/>
  <c r="M2174" i="4"/>
  <c r="L2174" i="4"/>
  <c r="AH2173" i="4"/>
  <c r="AN2173" i="4"/>
  <c r="AM2173" i="4"/>
  <c r="AL2173" i="4"/>
  <c r="H2173" i="4"/>
  <c r="N2173" i="4"/>
  <c r="M2173" i="4"/>
  <c r="L2173" i="4"/>
  <c r="AH2172" i="4"/>
  <c r="AN2172" i="4"/>
  <c r="AM2172" i="4"/>
  <c r="AL2172" i="4"/>
  <c r="H2172" i="4"/>
  <c r="N2172" i="4"/>
  <c r="M2172" i="4"/>
  <c r="L2172" i="4"/>
  <c r="AH2171" i="4"/>
  <c r="AN2171" i="4"/>
  <c r="AM2171" i="4"/>
  <c r="AL2171" i="4"/>
  <c r="H2171" i="4"/>
  <c r="N2171" i="4"/>
  <c r="M2171" i="4"/>
  <c r="L2171" i="4"/>
  <c r="AH2170" i="4"/>
  <c r="AN2170" i="4"/>
  <c r="AM2170" i="4"/>
  <c r="AL2170" i="4"/>
  <c r="H2170" i="4"/>
  <c r="N2170" i="4"/>
  <c r="M2170" i="4"/>
  <c r="L2170" i="4"/>
  <c r="AH2169" i="4"/>
  <c r="AN2169" i="4"/>
  <c r="AM2169" i="4"/>
  <c r="AL2169" i="4"/>
  <c r="H2169" i="4"/>
  <c r="N2169" i="4"/>
  <c r="M2169" i="4"/>
  <c r="L2169" i="4"/>
  <c r="AH2168" i="4"/>
  <c r="AN2168" i="4"/>
  <c r="AM2168" i="4"/>
  <c r="AL2168" i="4"/>
  <c r="H2168" i="4"/>
  <c r="N2168" i="4"/>
  <c r="M2168" i="4"/>
  <c r="L2168" i="4"/>
  <c r="AH2167" i="4"/>
  <c r="AN2167" i="4"/>
  <c r="AM2167" i="4"/>
  <c r="AL2167" i="4"/>
  <c r="H2167" i="4"/>
  <c r="N2167" i="4"/>
  <c r="M2167" i="4"/>
  <c r="L2167" i="4"/>
  <c r="AH2166" i="4"/>
  <c r="AN2166" i="4"/>
  <c r="AM2166" i="4"/>
  <c r="AL2166" i="4"/>
  <c r="H2166" i="4"/>
  <c r="N2166" i="4"/>
  <c r="M2166" i="4"/>
  <c r="L2166" i="4"/>
  <c r="AH2165" i="4"/>
  <c r="AN2165" i="4"/>
  <c r="AM2165" i="4"/>
  <c r="AL2165" i="4"/>
  <c r="H2165" i="4"/>
  <c r="N2165" i="4"/>
  <c r="M2165" i="4"/>
  <c r="L2165" i="4"/>
  <c r="AH2164" i="4"/>
  <c r="AN2164" i="4"/>
  <c r="AM2164" i="4"/>
  <c r="AL2164" i="4"/>
  <c r="H2164" i="4"/>
  <c r="N2164" i="4"/>
  <c r="M2164" i="4"/>
  <c r="L2164" i="4"/>
  <c r="AH2163" i="4"/>
  <c r="AN2163" i="4"/>
  <c r="AM2163" i="4"/>
  <c r="AL2163" i="4"/>
  <c r="H2163" i="4"/>
  <c r="N2163" i="4"/>
  <c r="M2163" i="4"/>
  <c r="L2163" i="4"/>
  <c r="AH2162" i="4"/>
  <c r="AN2162" i="4"/>
  <c r="AM2162" i="4"/>
  <c r="AL2162" i="4"/>
  <c r="H2162" i="4"/>
  <c r="N2162" i="4"/>
  <c r="M2162" i="4"/>
  <c r="L2162" i="4"/>
  <c r="AH2161" i="4"/>
  <c r="AN2161" i="4"/>
  <c r="AM2161" i="4"/>
  <c r="AL2161" i="4"/>
  <c r="H2161" i="4"/>
  <c r="N2161" i="4"/>
  <c r="M2161" i="4"/>
  <c r="L2161" i="4"/>
  <c r="AH2160" i="4"/>
  <c r="AN2160" i="4"/>
  <c r="AM2160" i="4"/>
  <c r="AL2160" i="4"/>
  <c r="H2160" i="4"/>
  <c r="N2160" i="4"/>
  <c r="M2160" i="4"/>
  <c r="L2160" i="4"/>
  <c r="AH2159" i="4"/>
  <c r="AN2159" i="4"/>
  <c r="AM2159" i="4"/>
  <c r="AL2159" i="4"/>
  <c r="H2159" i="4"/>
  <c r="N2159" i="4"/>
  <c r="M2159" i="4"/>
  <c r="L2159" i="4"/>
  <c r="AH2158" i="4"/>
  <c r="AN2158" i="4"/>
  <c r="AM2158" i="4"/>
  <c r="AL2158" i="4"/>
  <c r="H2158" i="4"/>
  <c r="N2158" i="4"/>
  <c r="M2158" i="4"/>
  <c r="L2158" i="4"/>
  <c r="AH2157" i="4"/>
  <c r="AN2157" i="4"/>
  <c r="AM2157" i="4"/>
  <c r="AL2157" i="4"/>
  <c r="H2157" i="4"/>
  <c r="N2157" i="4"/>
  <c r="M2157" i="4"/>
  <c r="L2157" i="4"/>
  <c r="AH2156" i="4"/>
  <c r="AN2156" i="4"/>
  <c r="AM2156" i="4"/>
  <c r="AL2156" i="4"/>
  <c r="H2156" i="4"/>
  <c r="N2156" i="4"/>
  <c r="M2156" i="4"/>
  <c r="L2156" i="4"/>
  <c r="AH2155" i="4"/>
  <c r="AN2155" i="4"/>
  <c r="AM2155" i="4"/>
  <c r="AL2155" i="4"/>
  <c r="H2155" i="4"/>
  <c r="N2155" i="4"/>
  <c r="M2155" i="4"/>
  <c r="L2155" i="4"/>
  <c r="AH2154" i="4"/>
  <c r="AN2154" i="4"/>
  <c r="AM2154" i="4"/>
  <c r="AL2154" i="4"/>
  <c r="H2154" i="4"/>
  <c r="N2154" i="4"/>
  <c r="M2154" i="4"/>
  <c r="L2154" i="4"/>
  <c r="AH2153" i="4"/>
  <c r="AN2153" i="4"/>
  <c r="AM2153" i="4"/>
  <c r="AL2153" i="4"/>
  <c r="H2153" i="4"/>
  <c r="N2153" i="4"/>
  <c r="M2153" i="4"/>
  <c r="L2153" i="4"/>
  <c r="AH2152" i="4"/>
  <c r="AN2152" i="4"/>
  <c r="AM2152" i="4"/>
  <c r="AL2152" i="4"/>
  <c r="H2152" i="4"/>
  <c r="N2152" i="4"/>
  <c r="M2152" i="4"/>
  <c r="L2152" i="4"/>
  <c r="AH2151" i="4"/>
  <c r="AN2151" i="4"/>
  <c r="AM2151" i="4"/>
  <c r="AL2151" i="4"/>
  <c r="H2151" i="4"/>
  <c r="N2151" i="4"/>
  <c r="M2151" i="4"/>
  <c r="L2151" i="4"/>
  <c r="AH2150" i="4"/>
  <c r="AN2150" i="4"/>
  <c r="AM2150" i="4"/>
  <c r="AL2150" i="4"/>
  <c r="H2150" i="4"/>
  <c r="N2150" i="4"/>
  <c r="M2150" i="4"/>
  <c r="L2150" i="4"/>
  <c r="AH2149" i="4"/>
  <c r="AN2149" i="4"/>
  <c r="AM2149" i="4"/>
  <c r="AL2149" i="4"/>
  <c r="H2149" i="4"/>
  <c r="N2149" i="4"/>
  <c r="M2149" i="4"/>
  <c r="L2149" i="4"/>
  <c r="AH2148" i="4"/>
  <c r="AN2148" i="4"/>
  <c r="AM2148" i="4"/>
  <c r="AL2148" i="4"/>
  <c r="H2148" i="4"/>
  <c r="N2148" i="4"/>
  <c r="M2148" i="4"/>
  <c r="L2148" i="4"/>
  <c r="AH2147" i="4"/>
  <c r="AN2147" i="4"/>
  <c r="AM2147" i="4"/>
  <c r="AL2147" i="4"/>
  <c r="H2147" i="4"/>
  <c r="N2147" i="4"/>
  <c r="M2147" i="4"/>
  <c r="L2147" i="4"/>
  <c r="AH2146" i="4"/>
  <c r="AN2146" i="4"/>
  <c r="AM2146" i="4"/>
  <c r="AL2146" i="4"/>
  <c r="H2146" i="4"/>
  <c r="N2146" i="4"/>
  <c r="M2146" i="4"/>
  <c r="L2146" i="4"/>
  <c r="AH2145" i="4"/>
  <c r="AN2145" i="4"/>
  <c r="AM2145" i="4"/>
  <c r="AL2145" i="4"/>
  <c r="H2145" i="4"/>
  <c r="N2145" i="4"/>
  <c r="M2145" i="4"/>
  <c r="L2145" i="4"/>
  <c r="AH2144" i="4"/>
  <c r="AN2144" i="4"/>
  <c r="AM2144" i="4"/>
  <c r="AL2144" i="4"/>
  <c r="H2144" i="4"/>
  <c r="N2144" i="4"/>
  <c r="M2144" i="4"/>
  <c r="L2144" i="4"/>
  <c r="AH2143" i="4"/>
  <c r="AN2143" i="4"/>
  <c r="AM2143" i="4"/>
  <c r="AL2143" i="4"/>
  <c r="H2143" i="4"/>
  <c r="N2143" i="4"/>
  <c r="M2143" i="4"/>
  <c r="L2143" i="4"/>
  <c r="AH2142" i="4"/>
  <c r="AN2142" i="4"/>
  <c r="AM2142" i="4"/>
  <c r="AL2142" i="4"/>
  <c r="H2142" i="4"/>
  <c r="N2142" i="4"/>
  <c r="M2142" i="4"/>
  <c r="L2142" i="4"/>
  <c r="AH2141" i="4"/>
  <c r="AN2141" i="4"/>
  <c r="AM2141" i="4"/>
  <c r="AL2141" i="4"/>
  <c r="H2141" i="4"/>
  <c r="N2141" i="4"/>
  <c r="M2141" i="4"/>
  <c r="L2141" i="4"/>
  <c r="AH2140" i="4"/>
  <c r="AN2140" i="4"/>
  <c r="AM2140" i="4"/>
  <c r="AL2140" i="4"/>
  <c r="H2140" i="4"/>
  <c r="N2140" i="4"/>
  <c r="M2140" i="4"/>
  <c r="L2140" i="4"/>
  <c r="AH2139" i="4"/>
  <c r="AN2139" i="4"/>
  <c r="AM2139" i="4"/>
  <c r="AL2139" i="4"/>
  <c r="H2139" i="4"/>
  <c r="N2139" i="4"/>
  <c r="M2139" i="4"/>
  <c r="L2139" i="4"/>
  <c r="AH2138" i="4"/>
  <c r="AN2138" i="4"/>
  <c r="AM2138" i="4"/>
  <c r="AL2138" i="4"/>
  <c r="H2138" i="4"/>
  <c r="N2138" i="4"/>
  <c r="M2138" i="4"/>
  <c r="L2138" i="4"/>
  <c r="AH2137" i="4"/>
  <c r="AN2137" i="4"/>
  <c r="AM2137" i="4"/>
  <c r="AL2137" i="4"/>
  <c r="H2137" i="4"/>
  <c r="N2137" i="4"/>
  <c r="M2137" i="4"/>
  <c r="L2137" i="4"/>
  <c r="AH2136" i="4"/>
  <c r="AN2136" i="4"/>
  <c r="AM2136" i="4"/>
  <c r="AL2136" i="4"/>
  <c r="H2136" i="4"/>
  <c r="N2136" i="4"/>
  <c r="M2136" i="4"/>
  <c r="L2136" i="4"/>
  <c r="AH2135" i="4"/>
  <c r="AN2135" i="4"/>
  <c r="AM2135" i="4"/>
  <c r="AL2135" i="4"/>
  <c r="H2135" i="4"/>
  <c r="N2135" i="4"/>
  <c r="M2135" i="4"/>
  <c r="L2135" i="4"/>
  <c r="AH2134" i="4"/>
  <c r="AN2134" i="4"/>
  <c r="AM2134" i="4"/>
  <c r="AL2134" i="4"/>
  <c r="H2134" i="4"/>
  <c r="N2134" i="4"/>
  <c r="M2134" i="4"/>
  <c r="L2134" i="4"/>
  <c r="AH2133" i="4"/>
  <c r="AN2133" i="4"/>
  <c r="AM2133" i="4"/>
  <c r="AL2133" i="4"/>
  <c r="H2133" i="4"/>
  <c r="N2133" i="4"/>
  <c r="M2133" i="4"/>
  <c r="L2133" i="4"/>
  <c r="AH2132" i="4"/>
  <c r="AN2132" i="4"/>
  <c r="AM2132" i="4"/>
  <c r="AL2132" i="4"/>
  <c r="H2132" i="4"/>
  <c r="N2132" i="4"/>
  <c r="M2132" i="4"/>
  <c r="L2132" i="4"/>
  <c r="AH2131" i="4"/>
  <c r="AN2131" i="4"/>
  <c r="AM2131" i="4"/>
  <c r="AL2131" i="4"/>
  <c r="H2131" i="4"/>
  <c r="N2131" i="4"/>
  <c r="M2131" i="4"/>
  <c r="L2131" i="4"/>
  <c r="AH2130" i="4"/>
  <c r="AN2130" i="4"/>
  <c r="AM2130" i="4"/>
  <c r="AL2130" i="4"/>
  <c r="H2130" i="4"/>
  <c r="N2130" i="4"/>
  <c r="M2130" i="4"/>
  <c r="L2130" i="4"/>
  <c r="AH2129" i="4"/>
  <c r="AN2129" i="4"/>
  <c r="AM2129" i="4"/>
  <c r="AL2129" i="4"/>
  <c r="H2129" i="4"/>
  <c r="N2129" i="4"/>
  <c r="M2129" i="4"/>
  <c r="L2129" i="4"/>
  <c r="AH2128" i="4"/>
  <c r="AN2128" i="4"/>
  <c r="AM2128" i="4"/>
  <c r="AL2128" i="4"/>
  <c r="H2128" i="4"/>
  <c r="N2128" i="4"/>
  <c r="M2128" i="4"/>
  <c r="L2128" i="4"/>
  <c r="AH2127" i="4"/>
  <c r="AN2127" i="4"/>
  <c r="AM2127" i="4"/>
  <c r="AL2127" i="4"/>
  <c r="H2127" i="4"/>
  <c r="N2127" i="4"/>
  <c r="M2127" i="4"/>
  <c r="L2127" i="4"/>
  <c r="AH2126" i="4"/>
  <c r="AN2126" i="4"/>
  <c r="AM2126" i="4"/>
  <c r="AL2126" i="4"/>
  <c r="H2126" i="4"/>
  <c r="N2126" i="4"/>
  <c r="M2126" i="4"/>
  <c r="L2126" i="4"/>
  <c r="AH2125" i="4"/>
  <c r="AN2125" i="4"/>
  <c r="AM2125" i="4"/>
  <c r="AL2125" i="4"/>
  <c r="H2125" i="4"/>
  <c r="N2125" i="4"/>
  <c r="M2125" i="4"/>
  <c r="L2125" i="4"/>
  <c r="AH2124" i="4"/>
  <c r="AN2124" i="4"/>
  <c r="AM2124" i="4"/>
  <c r="AL2124" i="4"/>
  <c r="H2124" i="4"/>
  <c r="N2124" i="4"/>
  <c r="M2124" i="4"/>
  <c r="L2124" i="4"/>
  <c r="AH2123" i="4"/>
  <c r="AN2123" i="4"/>
  <c r="AM2123" i="4"/>
  <c r="AL2123" i="4"/>
  <c r="H2123" i="4"/>
  <c r="N2123" i="4"/>
  <c r="M2123" i="4"/>
  <c r="L2123" i="4"/>
  <c r="AH2122" i="4"/>
  <c r="AN2122" i="4"/>
  <c r="AM2122" i="4"/>
  <c r="AL2122" i="4"/>
  <c r="H2122" i="4"/>
  <c r="N2122" i="4"/>
  <c r="M2122" i="4"/>
  <c r="L2122" i="4"/>
  <c r="AH2121" i="4"/>
  <c r="AN2121" i="4"/>
  <c r="AM2121" i="4"/>
  <c r="AL2121" i="4"/>
  <c r="H2121" i="4"/>
  <c r="N2121" i="4"/>
  <c r="M2121" i="4"/>
  <c r="L2121" i="4"/>
  <c r="AH2120" i="4"/>
  <c r="AN2120" i="4"/>
  <c r="AM2120" i="4"/>
  <c r="AL2120" i="4"/>
  <c r="H2120" i="4"/>
  <c r="N2120" i="4"/>
  <c r="M2120" i="4"/>
  <c r="L2120" i="4"/>
  <c r="AH2119" i="4"/>
  <c r="AN2119" i="4"/>
  <c r="AM2119" i="4"/>
  <c r="AL2119" i="4"/>
  <c r="H2119" i="4"/>
  <c r="N2119" i="4"/>
  <c r="M2119" i="4"/>
  <c r="L2119" i="4"/>
  <c r="AH2118" i="4"/>
  <c r="AN2118" i="4"/>
  <c r="AM2118" i="4"/>
  <c r="AL2118" i="4"/>
  <c r="H2118" i="4"/>
  <c r="N2118" i="4"/>
  <c r="M2118" i="4"/>
  <c r="L2118" i="4"/>
  <c r="AH2117" i="4"/>
  <c r="AN2117" i="4"/>
  <c r="AM2117" i="4"/>
  <c r="AL2117" i="4"/>
  <c r="H2117" i="4"/>
  <c r="N2117" i="4"/>
  <c r="M2117" i="4"/>
  <c r="L2117" i="4"/>
  <c r="AH2116" i="4"/>
  <c r="AN2116" i="4"/>
  <c r="AM2116" i="4"/>
  <c r="AL2116" i="4"/>
  <c r="H2116" i="4"/>
  <c r="N2116" i="4"/>
  <c r="M2116" i="4"/>
  <c r="L2116" i="4"/>
  <c r="AH2115" i="4"/>
  <c r="AN2115" i="4"/>
  <c r="AM2115" i="4"/>
  <c r="AL2115" i="4"/>
  <c r="H2115" i="4"/>
  <c r="N2115" i="4"/>
  <c r="M2115" i="4"/>
  <c r="L2115" i="4"/>
  <c r="AH2114" i="4"/>
  <c r="AN2114" i="4"/>
  <c r="AM2114" i="4"/>
  <c r="AL2114" i="4"/>
  <c r="H2114" i="4"/>
  <c r="N2114" i="4"/>
  <c r="M2114" i="4"/>
  <c r="L2114" i="4"/>
  <c r="AH2113" i="4"/>
  <c r="AN2113" i="4"/>
  <c r="AM2113" i="4"/>
  <c r="AL2113" i="4"/>
  <c r="H2113" i="4"/>
  <c r="N2113" i="4"/>
  <c r="M2113" i="4"/>
  <c r="L2113" i="4"/>
  <c r="AH2112" i="4"/>
  <c r="AN2112" i="4"/>
  <c r="AM2112" i="4"/>
  <c r="AL2112" i="4"/>
  <c r="H2112" i="4"/>
  <c r="N2112" i="4"/>
  <c r="M2112" i="4"/>
  <c r="L2112" i="4"/>
  <c r="AH2111" i="4"/>
  <c r="AN2111" i="4"/>
  <c r="AM2111" i="4"/>
  <c r="AL2111" i="4"/>
  <c r="H2111" i="4"/>
  <c r="N2111" i="4"/>
  <c r="M2111" i="4"/>
  <c r="L2111" i="4"/>
  <c r="AH2110" i="4"/>
  <c r="AN2110" i="4"/>
  <c r="AM2110" i="4"/>
  <c r="AL2110" i="4"/>
  <c r="H2110" i="4"/>
  <c r="N2110" i="4"/>
  <c r="M2110" i="4"/>
  <c r="L2110" i="4"/>
  <c r="AH2109" i="4"/>
  <c r="AN2109" i="4"/>
  <c r="AM2109" i="4"/>
  <c r="AL2109" i="4"/>
  <c r="H2109" i="4"/>
  <c r="N2109" i="4"/>
  <c r="M2109" i="4"/>
  <c r="L2109" i="4"/>
  <c r="AH2108" i="4"/>
  <c r="AN2108" i="4"/>
  <c r="AM2108" i="4"/>
  <c r="AL2108" i="4"/>
  <c r="H2108" i="4"/>
  <c r="N2108" i="4"/>
  <c r="M2108" i="4"/>
  <c r="L2108" i="4"/>
  <c r="AH2107" i="4"/>
  <c r="AN2107" i="4"/>
  <c r="AM2107" i="4"/>
  <c r="AL2107" i="4"/>
  <c r="H2107" i="4"/>
  <c r="N2107" i="4"/>
  <c r="M2107" i="4"/>
  <c r="L2107" i="4"/>
  <c r="AH2106" i="4"/>
  <c r="AN2106" i="4"/>
  <c r="AM2106" i="4"/>
  <c r="AL2106" i="4"/>
  <c r="H2106" i="4"/>
  <c r="N2106" i="4"/>
  <c r="M2106" i="4"/>
  <c r="L2106" i="4"/>
  <c r="AH2105" i="4"/>
  <c r="AN2105" i="4"/>
  <c r="AM2105" i="4"/>
  <c r="AL2105" i="4"/>
  <c r="H2105" i="4"/>
  <c r="N2105" i="4"/>
  <c r="M2105" i="4"/>
  <c r="L2105" i="4"/>
  <c r="AH2104" i="4"/>
  <c r="AN2104" i="4"/>
  <c r="AM2104" i="4"/>
  <c r="AL2104" i="4"/>
  <c r="H2104" i="4"/>
  <c r="N2104" i="4"/>
  <c r="M2104" i="4"/>
  <c r="L2104" i="4"/>
  <c r="AH2103" i="4"/>
  <c r="AN2103" i="4"/>
  <c r="AM2103" i="4"/>
  <c r="AL2103" i="4"/>
  <c r="H2103" i="4"/>
  <c r="N2103" i="4"/>
  <c r="M2103" i="4"/>
  <c r="L2103" i="4"/>
  <c r="AH2102" i="4"/>
  <c r="AN2102" i="4"/>
  <c r="AM2102" i="4"/>
  <c r="AL2102" i="4"/>
  <c r="H2102" i="4"/>
  <c r="N2102" i="4"/>
  <c r="M2102" i="4"/>
  <c r="L2102" i="4"/>
  <c r="AH2101" i="4"/>
  <c r="AN2101" i="4"/>
  <c r="AM2101" i="4"/>
  <c r="AL2101" i="4"/>
  <c r="H2101" i="4"/>
  <c r="N2101" i="4"/>
  <c r="M2101" i="4"/>
  <c r="L2101" i="4"/>
  <c r="AH2100" i="4"/>
  <c r="AN2100" i="4"/>
  <c r="AM2100" i="4"/>
  <c r="AL2100" i="4"/>
  <c r="H2100" i="4"/>
  <c r="N2100" i="4"/>
  <c r="M2100" i="4"/>
  <c r="L2100" i="4"/>
  <c r="AH2099" i="4"/>
  <c r="AN2099" i="4"/>
  <c r="AM2099" i="4"/>
  <c r="AL2099" i="4"/>
  <c r="H2099" i="4"/>
  <c r="N2099" i="4"/>
  <c r="M2099" i="4"/>
  <c r="L2099" i="4"/>
  <c r="AH2098" i="4"/>
  <c r="AN2098" i="4"/>
  <c r="AM2098" i="4"/>
  <c r="AL2098" i="4"/>
  <c r="H2098" i="4"/>
  <c r="N2098" i="4"/>
  <c r="M2098" i="4"/>
  <c r="L2098" i="4"/>
  <c r="AH2097" i="4"/>
  <c r="AN2097" i="4"/>
  <c r="AM2097" i="4"/>
  <c r="AL2097" i="4"/>
  <c r="H2097" i="4"/>
  <c r="N2097" i="4"/>
  <c r="M2097" i="4"/>
  <c r="L2097" i="4"/>
  <c r="AH2096" i="4"/>
  <c r="AN2096" i="4"/>
  <c r="AM2096" i="4"/>
  <c r="AL2096" i="4"/>
  <c r="H2096" i="4"/>
  <c r="N2096" i="4"/>
  <c r="M2096" i="4"/>
  <c r="L2096" i="4"/>
  <c r="AH2095" i="4"/>
  <c r="AN2095" i="4"/>
  <c r="AM2095" i="4"/>
  <c r="AL2095" i="4"/>
  <c r="H2095" i="4"/>
  <c r="N2095" i="4"/>
  <c r="M2095" i="4"/>
  <c r="L2095" i="4"/>
  <c r="AH2094" i="4"/>
  <c r="AN2094" i="4"/>
  <c r="AM2094" i="4"/>
  <c r="AL2094" i="4"/>
  <c r="H2094" i="4"/>
  <c r="N2094" i="4"/>
  <c r="M2094" i="4"/>
  <c r="L2094" i="4"/>
  <c r="AH2093" i="4"/>
  <c r="AN2093" i="4"/>
  <c r="AM2093" i="4"/>
  <c r="AL2093" i="4"/>
  <c r="H2093" i="4"/>
  <c r="N2093" i="4"/>
  <c r="M2093" i="4"/>
  <c r="L2093" i="4"/>
  <c r="AH2092" i="4"/>
  <c r="AN2092" i="4"/>
  <c r="AM2092" i="4"/>
  <c r="AL2092" i="4"/>
  <c r="H2092" i="4"/>
  <c r="N2092" i="4"/>
  <c r="M2092" i="4"/>
  <c r="L2092" i="4"/>
  <c r="AH2091" i="4"/>
  <c r="AN2091" i="4"/>
  <c r="AM2091" i="4"/>
  <c r="AL2091" i="4"/>
  <c r="H2091" i="4"/>
  <c r="N2091" i="4"/>
  <c r="M2091" i="4"/>
  <c r="L2091" i="4"/>
  <c r="AH2090" i="4"/>
  <c r="AN2090" i="4"/>
  <c r="AM2090" i="4"/>
  <c r="AL2090" i="4"/>
  <c r="H2090" i="4"/>
  <c r="N2090" i="4"/>
  <c r="M2090" i="4"/>
  <c r="L2090" i="4"/>
  <c r="AH2089" i="4"/>
  <c r="AN2089" i="4"/>
  <c r="AM2089" i="4"/>
  <c r="AL2089" i="4"/>
  <c r="H2089" i="4"/>
  <c r="N2089" i="4"/>
  <c r="M2089" i="4"/>
  <c r="L2089" i="4"/>
  <c r="AH2088" i="4"/>
  <c r="AN2088" i="4"/>
  <c r="AM2088" i="4"/>
  <c r="AL2088" i="4"/>
  <c r="H2088" i="4"/>
  <c r="N2088" i="4"/>
  <c r="M2088" i="4"/>
  <c r="L2088" i="4"/>
  <c r="AH2087" i="4"/>
  <c r="AN2087" i="4"/>
  <c r="AM2087" i="4"/>
  <c r="AL2087" i="4"/>
  <c r="H2087" i="4"/>
  <c r="N2087" i="4"/>
  <c r="M2087" i="4"/>
  <c r="L2087" i="4"/>
  <c r="AH2086" i="4"/>
  <c r="AN2086" i="4"/>
  <c r="AM2086" i="4"/>
  <c r="AL2086" i="4"/>
  <c r="H2086" i="4"/>
  <c r="N2086" i="4"/>
  <c r="M2086" i="4"/>
  <c r="L2086" i="4"/>
  <c r="AH2085" i="4"/>
  <c r="AN2085" i="4"/>
  <c r="AM2085" i="4"/>
  <c r="AL2085" i="4"/>
  <c r="H2085" i="4"/>
  <c r="N2085" i="4"/>
  <c r="M2085" i="4"/>
  <c r="L2085" i="4"/>
  <c r="AH2084" i="4"/>
  <c r="AN2084" i="4"/>
  <c r="AM2084" i="4"/>
  <c r="AL2084" i="4"/>
  <c r="H2084" i="4"/>
  <c r="N2084" i="4"/>
  <c r="M2084" i="4"/>
  <c r="L2084" i="4"/>
  <c r="AH2083" i="4"/>
  <c r="AN2083" i="4"/>
  <c r="AM2083" i="4"/>
  <c r="AL2083" i="4"/>
  <c r="H2083" i="4"/>
  <c r="N2083" i="4"/>
  <c r="M2083" i="4"/>
  <c r="L2083" i="4"/>
  <c r="AH2082" i="4"/>
  <c r="AN2082" i="4"/>
  <c r="AM2082" i="4"/>
  <c r="AL2082" i="4"/>
  <c r="H2082" i="4"/>
  <c r="N2082" i="4"/>
  <c r="M2082" i="4"/>
  <c r="L2082" i="4"/>
  <c r="AH2081" i="4"/>
  <c r="AN2081" i="4"/>
  <c r="AM2081" i="4"/>
  <c r="AL2081" i="4"/>
  <c r="H2081" i="4"/>
  <c r="N2081" i="4"/>
  <c r="M2081" i="4"/>
  <c r="L2081" i="4"/>
  <c r="AH2080" i="4"/>
  <c r="AN2080" i="4"/>
  <c r="AM2080" i="4"/>
  <c r="AL2080" i="4"/>
  <c r="H2080" i="4"/>
  <c r="N2080" i="4"/>
  <c r="M2080" i="4"/>
  <c r="L2080" i="4"/>
  <c r="AH2079" i="4"/>
  <c r="AN2079" i="4"/>
  <c r="AM2079" i="4"/>
  <c r="AL2079" i="4"/>
  <c r="H2079" i="4"/>
  <c r="N2079" i="4"/>
  <c r="M2079" i="4"/>
  <c r="L2079" i="4"/>
  <c r="AH2078" i="4"/>
  <c r="AN2078" i="4"/>
  <c r="AM2078" i="4"/>
  <c r="AL2078" i="4"/>
  <c r="H2078" i="4"/>
  <c r="N2078" i="4"/>
  <c r="M2078" i="4"/>
  <c r="L2078" i="4"/>
  <c r="AH2077" i="4"/>
  <c r="AN2077" i="4"/>
  <c r="AM2077" i="4"/>
  <c r="AL2077" i="4"/>
  <c r="H2077" i="4"/>
  <c r="N2077" i="4"/>
  <c r="M2077" i="4"/>
  <c r="L2077" i="4"/>
  <c r="AH2076" i="4"/>
  <c r="AN2076" i="4"/>
  <c r="AM2076" i="4"/>
  <c r="AL2076" i="4"/>
  <c r="H2076" i="4"/>
  <c r="N2076" i="4"/>
  <c r="M2076" i="4"/>
  <c r="L2076" i="4"/>
  <c r="AH2075" i="4"/>
  <c r="AN2075" i="4"/>
  <c r="AM2075" i="4"/>
  <c r="AL2075" i="4"/>
  <c r="H2075" i="4"/>
  <c r="N2075" i="4"/>
  <c r="M2075" i="4"/>
  <c r="L2075" i="4"/>
  <c r="AH2074" i="4"/>
  <c r="AN2074" i="4"/>
  <c r="AM2074" i="4"/>
  <c r="AL2074" i="4"/>
  <c r="H2074" i="4"/>
  <c r="N2074" i="4"/>
  <c r="M2074" i="4"/>
  <c r="L2074" i="4"/>
  <c r="AH2073" i="4"/>
  <c r="AN2073" i="4"/>
  <c r="AM2073" i="4"/>
  <c r="AL2073" i="4"/>
  <c r="H2073" i="4"/>
  <c r="N2073" i="4"/>
  <c r="M2073" i="4"/>
  <c r="L2073" i="4"/>
  <c r="AH2072" i="4"/>
  <c r="AN2072" i="4"/>
  <c r="AM2072" i="4"/>
  <c r="AL2072" i="4"/>
  <c r="H2072" i="4"/>
  <c r="N2072" i="4"/>
  <c r="M2072" i="4"/>
  <c r="L2072" i="4"/>
  <c r="AH2071" i="4"/>
  <c r="AN2071" i="4"/>
  <c r="AM2071" i="4"/>
  <c r="AL2071" i="4"/>
  <c r="H2071" i="4"/>
  <c r="N2071" i="4"/>
  <c r="M2071" i="4"/>
  <c r="L2071" i="4"/>
  <c r="AH2070" i="4"/>
  <c r="AN2070" i="4"/>
  <c r="AM2070" i="4"/>
  <c r="AL2070" i="4"/>
  <c r="H2070" i="4"/>
  <c r="N2070" i="4"/>
  <c r="M2070" i="4"/>
  <c r="L2070" i="4"/>
  <c r="AH2069" i="4"/>
  <c r="AN2069" i="4"/>
  <c r="AM2069" i="4"/>
  <c r="AL2069" i="4"/>
  <c r="H2069" i="4"/>
  <c r="N2069" i="4"/>
  <c r="M2069" i="4"/>
  <c r="L2069" i="4"/>
  <c r="AH2068" i="4"/>
  <c r="AN2068" i="4"/>
  <c r="AM2068" i="4"/>
  <c r="AL2068" i="4"/>
  <c r="H2068" i="4"/>
  <c r="N2068" i="4"/>
  <c r="M2068" i="4"/>
  <c r="L2068" i="4"/>
  <c r="AH2067" i="4"/>
  <c r="AN2067" i="4"/>
  <c r="AM2067" i="4"/>
  <c r="AL2067" i="4"/>
  <c r="H2067" i="4"/>
  <c r="N2067" i="4"/>
  <c r="M2067" i="4"/>
  <c r="L2067" i="4"/>
  <c r="AH2066" i="4"/>
  <c r="AN2066" i="4"/>
  <c r="AM2066" i="4"/>
  <c r="AL2066" i="4"/>
  <c r="H2066" i="4"/>
  <c r="N2066" i="4"/>
  <c r="M2066" i="4"/>
  <c r="L2066" i="4"/>
  <c r="AH2065" i="4"/>
  <c r="AN2065" i="4"/>
  <c r="AM2065" i="4"/>
  <c r="AL2065" i="4"/>
  <c r="H2065" i="4"/>
  <c r="N2065" i="4"/>
  <c r="M2065" i="4"/>
  <c r="L2065" i="4"/>
  <c r="AH2064" i="4"/>
  <c r="AN2064" i="4"/>
  <c r="AM2064" i="4"/>
  <c r="AL2064" i="4"/>
  <c r="H2064" i="4"/>
  <c r="N2064" i="4"/>
  <c r="M2064" i="4"/>
  <c r="L2064" i="4"/>
  <c r="AH2063" i="4"/>
  <c r="AN2063" i="4"/>
  <c r="AM2063" i="4"/>
  <c r="AL2063" i="4"/>
  <c r="H2063" i="4"/>
  <c r="N2063" i="4"/>
  <c r="M2063" i="4"/>
  <c r="L2063" i="4"/>
  <c r="AH2062" i="4"/>
  <c r="AN2062" i="4"/>
  <c r="AM2062" i="4"/>
  <c r="AL2062" i="4"/>
  <c r="H2062" i="4"/>
  <c r="N2062" i="4"/>
  <c r="M2062" i="4"/>
  <c r="L2062" i="4"/>
  <c r="AH2061" i="4"/>
  <c r="AN2061" i="4"/>
  <c r="AM2061" i="4"/>
  <c r="AL2061" i="4"/>
  <c r="H2061" i="4"/>
  <c r="N2061" i="4"/>
  <c r="M2061" i="4"/>
  <c r="L2061" i="4"/>
  <c r="AH2060" i="4"/>
  <c r="AN2060" i="4"/>
  <c r="AM2060" i="4"/>
  <c r="AL2060" i="4"/>
  <c r="H2060" i="4"/>
  <c r="N2060" i="4"/>
  <c r="M2060" i="4"/>
  <c r="L2060" i="4"/>
  <c r="AH2059" i="4"/>
  <c r="AN2059" i="4"/>
  <c r="AM2059" i="4"/>
  <c r="AL2059" i="4"/>
  <c r="H2059" i="4"/>
  <c r="N2059" i="4"/>
  <c r="M2059" i="4"/>
  <c r="L2059" i="4"/>
  <c r="AH2058" i="4"/>
  <c r="AN2058" i="4"/>
  <c r="AM2058" i="4"/>
  <c r="AL2058" i="4"/>
  <c r="H2058" i="4"/>
  <c r="N2058" i="4"/>
  <c r="M2058" i="4"/>
  <c r="L2058" i="4"/>
  <c r="AH2057" i="4"/>
  <c r="AN2057" i="4"/>
  <c r="AM2057" i="4"/>
  <c r="AL2057" i="4"/>
  <c r="H2057" i="4"/>
  <c r="N2057" i="4"/>
  <c r="M2057" i="4"/>
  <c r="L2057" i="4"/>
  <c r="AH2056" i="4"/>
  <c r="AN2056" i="4"/>
  <c r="AM2056" i="4"/>
  <c r="AL2056" i="4"/>
  <c r="H2056" i="4"/>
  <c r="N2056" i="4"/>
  <c r="M2056" i="4"/>
  <c r="L2056" i="4"/>
  <c r="AH2055" i="4"/>
  <c r="AN2055" i="4"/>
  <c r="AM2055" i="4"/>
  <c r="AL2055" i="4"/>
  <c r="H2055" i="4"/>
  <c r="N2055" i="4"/>
  <c r="M2055" i="4"/>
  <c r="L2055" i="4"/>
  <c r="AH2054" i="4"/>
  <c r="AN2054" i="4"/>
  <c r="AM2054" i="4"/>
  <c r="AL2054" i="4"/>
  <c r="H2054" i="4"/>
  <c r="N2054" i="4"/>
  <c r="M2054" i="4"/>
  <c r="L2054" i="4"/>
  <c r="AH2053" i="4"/>
  <c r="AN2053" i="4"/>
  <c r="AM2053" i="4"/>
  <c r="AL2053" i="4"/>
  <c r="H2053" i="4"/>
  <c r="N2053" i="4"/>
  <c r="M2053" i="4"/>
  <c r="L2053" i="4"/>
  <c r="AH2052" i="4"/>
  <c r="AN2052" i="4"/>
  <c r="AM2052" i="4"/>
  <c r="AL2052" i="4"/>
  <c r="H2052" i="4"/>
  <c r="N2052" i="4"/>
  <c r="M2052" i="4"/>
  <c r="L2052" i="4"/>
  <c r="AH2051" i="4"/>
  <c r="AN2051" i="4"/>
  <c r="AM2051" i="4"/>
  <c r="AL2051" i="4"/>
  <c r="H2051" i="4"/>
  <c r="N2051" i="4"/>
  <c r="M2051" i="4"/>
  <c r="L2051" i="4"/>
  <c r="AH2050" i="4"/>
  <c r="AN2050" i="4"/>
  <c r="AM2050" i="4"/>
  <c r="AL2050" i="4"/>
  <c r="H2050" i="4"/>
  <c r="N2050" i="4"/>
  <c r="M2050" i="4"/>
  <c r="L2050" i="4"/>
  <c r="AH2049" i="4"/>
  <c r="AN2049" i="4"/>
  <c r="AM2049" i="4"/>
  <c r="AL2049" i="4"/>
  <c r="H2049" i="4"/>
  <c r="N2049" i="4"/>
  <c r="M2049" i="4"/>
  <c r="L2049" i="4"/>
  <c r="AH2048" i="4"/>
  <c r="AN2048" i="4"/>
  <c r="AM2048" i="4"/>
  <c r="AL2048" i="4"/>
  <c r="H2048" i="4"/>
  <c r="N2048" i="4"/>
  <c r="M2048" i="4"/>
  <c r="L2048" i="4"/>
  <c r="AH2047" i="4"/>
  <c r="AN2047" i="4"/>
  <c r="AM2047" i="4"/>
  <c r="AL2047" i="4"/>
  <c r="H2047" i="4"/>
  <c r="N2047" i="4"/>
  <c r="M2047" i="4"/>
  <c r="L2047" i="4"/>
  <c r="AH2046" i="4"/>
  <c r="AN2046" i="4"/>
  <c r="AM2046" i="4"/>
  <c r="AL2046" i="4"/>
  <c r="H2046" i="4"/>
  <c r="N2046" i="4"/>
  <c r="M2046" i="4"/>
  <c r="L2046" i="4"/>
  <c r="AH2045" i="4"/>
  <c r="AN2045" i="4"/>
  <c r="AM2045" i="4"/>
  <c r="AL2045" i="4"/>
  <c r="H2045" i="4"/>
  <c r="N2045" i="4"/>
  <c r="M2045" i="4"/>
  <c r="L2045" i="4"/>
  <c r="AH2044" i="4"/>
  <c r="AN2044" i="4"/>
  <c r="AM2044" i="4"/>
  <c r="AL2044" i="4"/>
  <c r="H2044" i="4"/>
  <c r="N2044" i="4"/>
  <c r="M2044" i="4"/>
  <c r="L2044" i="4"/>
  <c r="AH2043" i="4"/>
  <c r="AN2043" i="4"/>
  <c r="AM2043" i="4"/>
  <c r="AL2043" i="4"/>
  <c r="H2043" i="4"/>
  <c r="N2043" i="4"/>
  <c r="M2043" i="4"/>
  <c r="L2043" i="4"/>
  <c r="AH2042" i="4"/>
  <c r="AN2042" i="4"/>
  <c r="AM2042" i="4"/>
  <c r="AL2042" i="4"/>
  <c r="H2042" i="4"/>
  <c r="N2042" i="4"/>
  <c r="M2042" i="4"/>
  <c r="L2042" i="4"/>
  <c r="AH2041" i="4"/>
  <c r="AN2041" i="4"/>
  <c r="AM2041" i="4"/>
  <c r="AL2041" i="4"/>
  <c r="H2041" i="4"/>
  <c r="N2041" i="4"/>
  <c r="M2041" i="4"/>
  <c r="L2041" i="4"/>
  <c r="AH2040" i="4"/>
  <c r="AN2040" i="4"/>
  <c r="AM2040" i="4"/>
  <c r="AL2040" i="4"/>
  <c r="H2040" i="4"/>
  <c r="N2040" i="4"/>
  <c r="M2040" i="4"/>
  <c r="L2040" i="4"/>
  <c r="AH2039" i="4"/>
  <c r="AN2039" i="4"/>
  <c r="AM2039" i="4"/>
  <c r="AL2039" i="4"/>
  <c r="H2039" i="4"/>
  <c r="N2039" i="4"/>
  <c r="M2039" i="4"/>
  <c r="L2039" i="4"/>
  <c r="AH2038" i="4"/>
  <c r="AN2038" i="4"/>
  <c r="AM2038" i="4"/>
  <c r="AL2038" i="4"/>
  <c r="H2038" i="4"/>
  <c r="N2038" i="4"/>
  <c r="M2038" i="4"/>
  <c r="L2038" i="4"/>
  <c r="AH2037" i="4"/>
  <c r="AN2037" i="4"/>
  <c r="AM2037" i="4"/>
  <c r="AL2037" i="4"/>
  <c r="H2037" i="4"/>
  <c r="N2037" i="4"/>
  <c r="M2037" i="4"/>
  <c r="L2037" i="4"/>
  <c r="AH2036" i="4"/>
  <c r="AN2036" i="4"/>
  <c r="AM2036" i="4"/>
  <c r="AL2036" i="4"/>
  <c r="H2036" i="4"/>
  <c r="N2036" i="4"/>
  <c r="M2036" i="4"/>
  <c r="L2036" i="4"/>
  <c r="AH2035" i="4"/>
  <c r="AN2035" i="4"/>
  <c r="AM2035" i="4"/>
  <c r="AL2035" i="4"/>
  <c r="H2035" i="4"/>
  <c r="N2035" i="4"/>
  <c r="M2035" i="4"/>
  <c r="L2035" i="4"/>
  <c r="AH2034" i="4"/>
  <c r="AN2034" i="4"/>
  <c r="AM2034" i="4"/>
  <c r="AL2034" i="4"/>
  <c r="H2034" i="4"/>
  <c r="N2034" i="4"/>
  <c r="M2034" i="4"/>
  <c r="L2034" i="4"/>
  <c r="AH2033" i="4"/>
  <c r="AN2033" i="4"/>
  <c r="AM2033" i="4"/>
  <c r="AL2033" i="4"/>
  <c r="H2033" i="4"/>
  <c r="N2033" i="4"/>
  <c r="M2033" i="4"/>
  <c r="L2033" i="4"/>
  <c r="AH2032" i="4"/>
  <c r="AN2032" i="4"/>
  <c r="AM2032" i="4"/>
  <c r="AL2032" i="4"/>
  <c r="H2032" i="4"/>
  <c r="N2032" i="4"/>
  <c r="M2032" i="4"/>
  <c r="L2032" i="4"/>
  <c r="AH2031" i="4"/>
  <c r="AN2031" i="4"/>
  <c r="AM2031" i="4"/>
  <c r="AL2031" i="4"/>
  <c r="H2031" i="4"/>
  <c r="N2031" i="4"/>
  <c r="M2031" i="4"/>
  <c r="L2031" i="4"/>
  <c r="AH2030" i="4"/>
  <c r="AN2030" i="4"/>
  <c r="AM2030" i="4"/>
  <c r="AL2030" i="4"/>
  <c r="H2030" i="4"/>
  <c r="N2030" i="4"/>
  <c r="M2030" i="4"/>
  <c r="L2030" i="4"/>
  <c r="AH2029" i="4"/>
  <c r="AN2029" i="4"/>
  <c r="AM2029" i="4"/>
  <c r="AL2029" i="4"/>
  <c r="H2029" i="4"/>
  <c r="N2029" i="4"/>
  <c r="M2029" i="4"/>
  <c r="L2029" i="4"/>
  <c r="AH2028" i="4"/>
  <c r="AN2028" i="4"/>
  <c r="AM2028" i="4"/>
  <c r="AL2028" i="4"/>
  <c r="H2028" i="4"/>
  <c r="N2028" i="4"/>
  <c r="M2028" i="4"/>
  <c r="L2028" i="4"/>
  <c r="AH2027" i="4"/>
  <c r="AN2027" i="4"/>
  <c r="AM2027" i="4"/>
  <c r="AL2027" i="4"/>
  <c r="H2027" i="4"/>
  <c r="N2027" i="4"/>
  <c r="M2027" i="4"/>
  <c r="L2027" i="4"/>
  <c r="AH2026" i="4"/>
  <c r="AN2026" i="4"/>
  <c r="AM2026" i="4"/>
  <c r="AL2026" i="4"/>
  <c r="H2026" i="4"/>
  <c r="N2026" i="4"/>
  <c r="M2026" i="4"/>
  <c r="L2026" i="4"/>
  <c r="AH2025" i="4"/>
  <c r="AN2025" i="4"/>
  <c r="AM2025" i="4"/>
  <c r="AL2025" i="4"/>
  <c r="H2025" i="4"/>
  <c r="N2025" i="4"/>
  <c r="M2025" i="4"/>
  <c r="L2025" i="4"/>
  <c r="AH2024" i="4"/>
  <c r="AN2024" i="4"/>
  <c r="AM2024" i="4"/>
  <c r="AL2024" i="4"/>
  <c r="H2024" i="4"/>
  <c r="N2024" i="4"/>
  <c r="M2024" i="4"/>
  <c r="L2024" i="4"/>
  <c r="AH2023" i="4"/>
  <c r="AN2023" i="4"/>
  <c r="AM2023" i="4"/>
  <c r="AL2023" i="4"/>
  <c r="H2023" i="4"/>
  <c r="N2023" i="4"/>
  <c r="M2023" i="4"/>
  <c r="L2023" i="4"/>
  <c r="AH2022" i="4"/>
  <c r="AN2022" i="4"/>
  <c r="AM2022" i="4"/>
  <c r="AL2022" i="4"/>
  <c r="H2022" i="4"/>
  <c r="N2022" i="4"/>
  <c r="M2022" i="4"/>
  <c r="L2022" i="4"/>
  <c r="AH2021" i="4"/>
  <c r="AN2021" i="4"/>
  <c r="AM2021" i="4"/>
  <c r="AL2021" i="4"/>
  <c r="H2021" i="4"/>
  <c r="N2021" i="4"/>
  <c r="M2021" i="4"/>
  <c r="L2021" i="4"/>
  <c r="AH2020" i="4"/>
  <c r="AN2020" i="4"/>
  <c r="AM2020" i="4"/>
  <c r="AL2020" i="4"/>
  <c r="H2020" i="4"/>
  <c r="N2020" i="4"/>
  <c r="M2020" i="4"/>
  <c r="L2020" i="4"/>
  <c r="AH2019" i="4"/>
  <c r="AN2019" i="4"/>
  <c r="AM2019" i="4"/>
  <c r="AL2019" i="4"/>
  <c r="H2019" i="4"/>
  <c r="N2019" i="4"/>
  <c r="M2019" i="4"/>
  <c r="L2019" i="4"/>
  <c r="AH2018" i="4"/>
  <c r="AN2018" i="4"/>
  <c r="AM2018" i="4"/>
  <c r="AL2018" i="4"/>
  <c r="H2018" i="4"/>
  <c r="N2018" i="4"/>
  <c r="M2018" i="4"/>
  <c r="L2018" i="4"/>
  <c r="AH2017" i="4"/>
  <c r="AN2017" i="4"/>
  <c r="AM2017" i="4"/>
  <c r="AL2017" i="4"/>
  <c r="H2017" i="4"/>
  <c r="N2017" i="4"/>
  <c r="M2017" i="4"/>
  <c r="L2017" i="4"/>
  <c r="AH2016" i="4"/>
  <c r="AN2016" i="4"/>
  <c r="AM2016" i="4"/>
  <c r="AL2016" i="4"/>
  <c r="H2016" i="4"/>
  <c r="N2016" i="4"/>
  <c r="M2016" i="4"/>
  <c r="L2016" i="4"/>
  <c r="AH2015" i="4"/>
  <c r="AN2015" i="4"/>
  <c r="AM2015" i="4"/>
  <c r="AL2015" i="4"/>
  <c r="H2015" i="4"/>
  <c r="N2015" i="4"/>
  <c r="M2015" i="4"/>
  <c r="L2015" i="4"/>
  <c r="AH2014" i="4"/>
  <c r="AN2014" i="4"/>
  <c r="AM2014" i="4"/>
  <c r="AL2014" i="4"/>
  <c r="H2014" i="4"/>
  <c r="N2014" i="4"/>
  <c r="M2014" i="4"/>
  <c r="L2014" i="4"/>
  <c r="AH2013" i="4"/>
  <c r="AN2013" i="4"/>
  <c r="AM2013" i="4"/>
  <c r="AL2013" i="4"/>
  <c r="H2013" i="4"/>
  <c r="N2013" i="4"/>
  <c r="M2013" i="4"/>
  <c r="L2013" i="4"/>
  <c r="AH2012" i="4"/>
  <c r="AN2012" i="4"/>
  <c r="AM2012" i="4"/>
  <c r="AL2012" i="4"/>
  <c r="H2012" i="4"/>
  <c r="N2012" i="4"/>
  <c r="M2012" i="4"/>
  <c r="L2012" i="4"/>
  <c r="AH2011" i="4"/>
  <c r="AN2011" i="4"/>
  <c r="AM2011" i="4"/>
  <c r="AL2011" i="4"/>
  <c r="H2011" i="4"/>
  <c r="N2011" i="4"/>
  <c r="M2011" i="4"/>
  <c r="L2011" i="4"/>
  <c r="AH2010" i="4"/>
  <c r="AN2010" i="4"/>
  <c r="AM2010" i="4"/>
  <c r="AL2010" i="4"/>
  <c r="H2010" i="4"/>
  <c r="N2010" i="4"/>
  <c r="M2010" i="4"/>
  <c r="L2010" i="4"/>
  <c r="AH2009" i="4"/>
  <c r="AN2009" i="4"/>
  <c r="AM2009" i="4"/>
  <c r="AL2009" i="4"/>
  <c r="H2009" i="4"/>
  <c r="N2009" i="4"/>
  <c r="M2009" i="4"/>
  <c r="L2009" i="4"/>
  <c r="AH2008" i="4"/>
  <c r="AN2008" i="4"/>
  <c r="AM2008" i="4"/>
  <c r="AL2008" i="4"/>
  <c r="H2008" i="4"/>
  <c r="N2008" i="4"/>
  <c r="M2008" i="4"/>
  <c r="L2008" i="4"/>
  <c r="AH2007" i="4"/>
  <c r="AN2007" i="4"/>
  <c r="AM2007" i="4"/>
  <c r="AL2007" i="4"/>
  <c r="H2007" i="4"/>
  <c r="N2007" i="4"/>
  <c r="M2007" i="4"/>
  <c r="L2007" i="4"/>
  <c r="AH2006" i="4"/>
  <c r="AN2006" i="4"/>
  <c r="AM2006" i="4"/>
  <c r="AL2006" i="4"/>
  <c r="H2006" i="4"/>
  <c r="N2006" i="4"/>
  <c r="M2006" i="4"/>
  <c r="L2006" i="4"/>
  <c r="AH2005" i="4"/>
  <c r="AN2005" i="4"/>
  <c r="AM2005" i="4"/>
  <c r="AL2005" i="4"/>
  <c r="H2005" i="4"/>
  <c r="N2005" i="4"/>
  <c r="M2005" i="4"/>
  <c r="L2005" i="4"/>
  <c r="AH2004" i="4"/>
  <c r="AN2004" i="4"/>
  <c r="AM2004" i="4"/>
  <c r="AL2004" i="4"/>
  <c r="H2004" i="4"/>
  <c r="N2004" i="4"/>
  <c r="M2004" i="4"/>
  <c r="L2004" i="4"/>
  <c r="AH2003" i="4"/>
  <c r="AN2003" i="4"/>
  <c r="AM2003" i="4"/>
  <c r="AL2003" i="4"/>
  <c r="H2003" i="4"/>
  <c r="N2003" i="4"/>
  <c r="M2003" i="4"/>
  <c r="L2003" i="4"/>
  <c r="AH2002" i="4"/>
  <c r="AN2002" i="4"/>
  <c r="AM2002" i="4"/>
  <c r="AL2002" i="4"/>
  <c r="H2002" i="4"/>
  <c r="N2002" i="4"/>
  <c r="M2002" i="4"/>
  <c r="L2002" i="4"/>
  <c r="AH2001" i="4"/>
  <c r="AN2001" i="4"/>
  <c r="AM2001" i="4"/>
  <c r="AL2001" i="4"/>
  <c r="H2001" i="4"/>
  <c r="N2001" i="4"/>
  <c r="M2001" i="4"/>
  <c r="L2001" i="4"/>
  <c r="AH2000" i="4"/>
  <c r="AN2000" i="4"/>
  <c r="AM2000" i="4"/>
  <c r="AL2000" i="4"/>
  <c r="H2000" i="4"/>
  <c r="N2000" i="4"/>
  <c r="M2000" i="4"/>
  <c r="L2000" i="4"/>
  <c r="AH1999" i="4"/>
  <c r="AN1999" i="4"/>
  <c r="AM1999" i="4"/>
  <c r="AL1999" i="4"/>
  <c r="H1999" i="4"/>
  <c r="N1999" i="4"/>
  <c r="M1999" i="4"/>
  <c r="L1999" i="4"/>
  <c r="AH1998" i="4"/>
  <c r="AN1998" i="4"/>
  <c r="AM1998" i="4"/>
  <c r="AL1998" i="4"/>
  <c r="H1998" i="4"/>
  <c r="N1998" i="4"/>
  <c r="M1998" i="4"/>
  <c r="L1998" i="4"/>
  <c r="AH1997" i="4"/>
  <c r="AN1997" i="4"/>
  <c r="AM1997" i="4"/>
  <c r="AL1997" i="4"/>
  <c r="H1997" i="4"/>
  <c r="N1997" i="4"/>
  <c r="M1997" i="4"/>
  <c r="L1997" i="4"/>
  <c r="AH1996" i="4"/>
  <c r="AN1996" i="4"/>
  <c r="AM1996" i="4"/>
  <c r="AL1996" i="4"/>
  <c r="H1996" i="4"/>
  <c r="N1996" i="4"/>
  <c r="M1996" i="4"/>
  <c r="L1996" i="4"/>
  <c r="AH1995" i="4"/>
  <c r="AN1995" i="4"/>
  <c r="AM1995" i="4"/>
  <c r="AL1995" i="4"/>
  <c r="H1995" i="4"/>
  <c r="N1995" i="4"/>
  <c r="M1995" i="4"/>
  <c r="L1995" i="4"/>
  <c r="AH1994" i="4"/>
  <c r="AN1994" i="4"/>
  <c r="AM1994" i="4"/>
  <c r="AL1994" i="4"/>
  <c r="H1994" i="4"/>
  <c r="N1994" i="4"/>
  <c r="M1994" i="4"/>
  <c r="L1994" i="4"/>
  <c r="AH1993" i="4"/>
  <c r="AN1993" i="4"/>
  <c r="AM1993" i="4"/>
  <c r="AL1993" i="4"/>
  <c r="H1993" i="4"/>
  <c r="N1993" i="4"/>
  <c r="M1993" i="4"/>
  <c r="L1993" i="4"/>
  <c r="AH1992" i="4"/>
  <c r="AN1992" i="4"/>
  <c r="AM1992" i="4"/>
  <c r="AL1992" i="4"/>
  <c r="H1992" i="4"/>
  <c r="N1992" i="4"/>
  <c r="M1992" i="4"/>
  <c r="L1992" i="4"/>
  <c r="AH1991" i="4"/>
  <c r="AN1991" i="4"/>
  <c r="AM1991" i="4"/>
  <c r="AL1991" i="4"/>
  <c r="H1991" i="4"/>
  <c r="N1991" i="4"/>
  <c r="M1991" i="4"/>
  <c r="L1991" i="4"/>
  <c r="AH1990" i="4"/>
  <c r="AN1990" i="4"/>
  <c r="AM1990" i="4"/>
  <c r="AL1990" i="4"/>
  <c r="H1990" i="4"/>
  <c r="N1990" i="4"/>
  <c r="M1990" i="4"/>
  <c r="L1990" i="4"/>
  <c r="AH1989" i="4"/>
  <c r="AN1989" i="4"/>
  <c r="AM1989" i="4"/>
  <c r="AL1989" i="4"/>
  <c r="H1989" i="4"/>
  <c r="N1989" i="4"/>
  <c r="M1989" i="4"/>
  <c r="L1989" i="4"/>
  <c r="AH1988" i="4"/>
  <c r="AN1988" i="4"/>
  <c r="AM1988" i="4"/>
  <c r="AL1988" i="4"/>
  <c r="H1988" i="4"/>
  <c r="N1988" i="4"/>
  <c r="M1988" i="4"/>
  <c r="L1988" i="4"/>
  <c r="AH1987" i="4"/>
  <c r="AN1987" i="4"/>
  <c r="AM1987" i="4"/>
  <c r="AL1987" i="4"/>
  <c r="H1987" i="4"/>
  <c r="N1987" i="4"/>
  <c r="M1987" i="4"/>
  <c r="L1987" i="4"/>
  <c r="AH1986" i="4"/>
  <c r="AN1986" i="4"/>
  <c r="AM1986" i="4"/>
  <c r="AL1986" i="4"/>
  <c r="H1986" i="4"/>
  <c r="N1986" i="4"/>
  <c r="M1986" i="4"/>
  <c r="L1986" i="4"/>
  <c r="AH1985" i="4"/>
  <c r="AN1985" i="4"/>
  <c r="AM1985" i="4"/>
  <c r="AL1985" i="4"/>
  <c r="H1985" i="4"/>
  <c r="N1985" i="4"/>
  <c r="M1985" i="4"/>
  <c r="L1985" i="4"/>
  <c r="AH1984" i="4"/>
  <c r="AN1984" i="4"/>
  <c r="AM1984" i="4"/>
  <c r="AL1984" i="4"/>
  <c r="H1984" i="4"/>
  <c r="N1984" i="4"/>
  <c r="M1984" i="4"/>
  <c r="L1984" i="4"/>
  <c r="AH1983" i="4"/>
  <c r="AN1983" i="4"/>
  <c r="AM1983" i="4"/>
  <c r="AL1983" i="4"/>
  <c r="H1983" i="4"/>
  <c r="N1983" i="4"/>
  <c r="M1983" i="4"/>
  <c r="L1983" i="4"/>
  <c r="AH1982" i="4"/>
  <c r="AN1982" i="4"/>
  <c r="AM1982" i="4"/>
  <c r="AL1982" i="4"/>
  <c r="H1982" i="4"/>
  <c r="N1982" i="4"/>
  <c r="M1982" i="4"/>
  <c r="L1982" i="4"/>
  <c r="AH1981" i="4"/>
  <c r="AN1981" i="4"/>
  <c r="AM1981" i="4"/>
  <c r="AL1981" i="4"/>
  <c r="H1981" i="4"/>
  <c r="N1981" i="4"/>
  <c r="M1981" i="4"/>
  <c r="L1981" i="4"/>
  <c r="AH1980" i="4"/>
  <c r="AN1980" i="4"/>
  <c r="AM1980" i="4"/>
  <c r="AL1980" i="4"/>
  <c r="H1980" i="4"/>
  <c r="N1980" i="4"/>
  <c r="M1980" i="4"/>
  <c r="L1980" i="4"/>
  <c r="AH1979" i="4"/>
  <c r="AN1979" i="4"/>
  <c r="AM1979" i="4"/>
  <c r="AL1979" i="4"/>
  <c r="H1979" i="4"/>
  <c r="N1979" i="4"/>
  <c r="M1979" i="4"/>
  <c r="L1979" i="4"/>
  <c r="AH1978" i="4"/>
  <c r="AN1978" i="4"/>
  <c r="AM1978" i="4"/>
  <c r="AL1978" i="4"/>
  <c r="H1978" i="4"/>
  <c r="N1978" i="4"/>
  <c r="M1978" i="4"/>
  <c r="L1978" i="4"/>
  <c r="AH1977" i="4"/>
  <c r="AN1977" i="4"/>
  <c r="AM1977" i="4"/>
  <c r="AL1977" i="4"/>
  <c r="H1977" i="4"/>
  <c r="N1977" i="4"/>
  <c r="M1977" i="4"/>
  <c r="L1977" i="4"/>
  <c r="AH1976" i="4"/>
  <c r="AN1976" i="4"/>
  <c r="AM1976" i="4"/>
  <c r="AL1976" i="4"/>
  <c r="H1976" i="4"/>
  <c r="N1976" i="4"/>
  <c r="M1976" i="4"/>
  <c r="L1976" i="4"/>
  <c r="AH1975" i="4"/>
  <c r="AN1975" i="4"/>
  <c r="AM1975" i="4"/>
  <c r="AL1975" i="4"/>
  <c r="H1975" i="4"/>
  <c r="N1975" i="4"/>
  <c r="M1975" i="4"/>
  <c r="L1975" i="4"/>
  <c r="AH1974" i="4"/>
  <c r="AN1974" i="4"/>
  <c r="AM1974" i="4"/>
  <c r="AL1974" i="4"/>
  <c r="H1974" i="4"/>
  <c r="N1974" i="4"/>
  <c r="M1974" i="4"/>
  <c r="L1974" i="4"/>
  <c r="AH1973" i="4"/>
  <c r="AN1973" i="4"/>
  <c r="AM1973" i="4"/>
  <c r="AL1973" i="4"/>
  <c r="H1973" i="4"/>
  <c r="N1973" i="4"/>
  <c r="M1973" i="4"/>
  <c r="L1973" i="4"/>
  <c r="AH1972" i="4"/>
  <c r="AN1972" i="4"/>
  <c r="AM1972" i="4"/>
  <c r="AL1972" i="4"/>
  <c r="H1972" i="4"/>
  <c r="N1972" i="4"/>
  <c r="M1972" i="4"/>
  <c r="L1972" i="4"/>
  <c r="AH1971" i="4"/>
  <c r="AN1971" i="4"/>
  <c r="AM1971" i="4"/>
  <c r="AL1971" i="4"/>
  <c r="H1971" i="4"/>
  <c r="N1971" i="4"/>
  <c r="M1971" i="4"/>
  <c r="L1971" i="4"/>
  <c r="AH1970" i="4"/>
  <c r="AN1970" i="4"/>
  <c r="AM1970" i="4"/>
  <c r="AL1970" i="4"/>
  <c r="H1970" i="4"/>
  <c r="N1970" i="4"/>
  <c r="M1970" i="4"/>
  <c r="L1970" i="4"/>
  <c r="AH1969" i="4"/>
  <c r="AN1969" i="4"/>
  <c r="AM1969" i="4"/>
  <c r="AL1969" i="4"/>
  <c r="H1969" i="4"/>
  <c r="N1969" i="4"/>
  <c r="M1969" i="4"/>
  <c r="L1969" i="4"/>
  <c r="AH1968" i="4"/>
  <c r="AN1968" i="4"/>
  <c r="AM1968" i="4"/>
  <c r="AL1968" i="4"/>
  <c r="H1968" i="4"/>
  <c r="N1968" i="4"/>
  <c r="M1968" i="4"/>
  <c r="L1968" i="4"/>
  <c r="AH1967" i="4"/>
  <c r="AN1967" i="4"/>
  <c r="AM1967" i="4"/>
  <c r="AL1967" i="4"/>
  <c r="H1967" i="4"/>
  <c r="N1967" i="4"/>
  <c r="M1967" i="4"/>
  <c r="L1967" i="4"/>
  <c r="AH1966" i="4"/>
  <c r="AN1966" i="4"/>
  <c r="AM1966" i="4"/>
  <c r="AL1966" i="4"/>
  <c r="H1966" i="4"/>
  <c r="N1966" i="4"/>
  <c r="M1966" i="4"/>
  <c r="L1966" i="4"/>
  <c r="AH1965" i="4"/>
  <c r="AN1965" i="4"/>
  <c r="AM1965" i="4"/>
  <c r="AL1965" i="4"/>
  <c r="H1965" i="4"/>
  <c r="N1965" i="4"/>
  <c r="M1965" i="4"/>
  <c r="L1965" i="4"/>
  <c r="AH1964" i="4"/>
  <c r="AN1964" i="4"/>
  <c r="AM1964" i="4"/>
  <c r="AL1964" i="4"/>
  <c r="H1964" i="4"/>
  <c r="N1964" i="4"/>
  <c r="M1964" i="4"/>
  <c r="L1964" i="4"/>
  <c r="AH1963" i="4"/>
  <c r="AN1963" i="4"/>
  <c r="AM1963" i="4"/>
  <c r="AL1963" i="4"/>
  <c r="H1963" i="4"/>
  <c r="N1963" i="4"/>
  <c r="M1963" i="4"/>
  <c r="L1963" i="4"/>
  <c r="AH1962" i="4"/>
  <c r="AN1962" i="4"/>
  <c r="AM1962" i="4"/>
  <c r="AL1962" i="4"/>
  <c r="H1962" i="4"/>
  <c r="N1962" i="4"/>
  <c r="M1962" i="4"/>
  <c r="L1962" i="4"/>
  <c r="AH1961" i="4"/>
  <c r="AN1961" i="4"/>
  <c r="AM1961" i="4"/>
  <c r="AL1961" i="4"/>
  <c r="H1961" i="4"/>
  <c r="N1961" i="4"/>
  <c r="M1961" i="4"/>
  <c r="L1961" i="4"/>
  <c r="AH1960" i="4"/>
  <c r="AN1960" i="4"/>
  <c r="AM1960" i="4"/>
  <c r="AL1960" i="4"/>
  <c r="H1960" i="4"/>
  <c r="N1960" i="4"/>
  <c r="M1960" i="4"/>
  <c r="L1960" i="4"/>
  <c r="AH1959" i="4"/>
  <c r="AN1959" i="4"/>
  <c r="AM1959" i="4"/>
  <c r="AL1959" i="4"/>
  <c r="H1959" i="4"/>
  <c r="N1959" i="4"/>
  <c r="M1959" i="4"/>
  <c r="L1959" i="4"/>
  <c r="AH1958" i="4"/>
  <c r="AN1958" i="4"/>
  <c r="AM1958" i="4"/>
  <c r="AL1958" i="4"/>
  <c r="H1958" i="4"/>
  <c r="N1958" i="4"/>
  <c r="M1958" i="4"/>
  <c r="L1958" i="4"/>
  <c r="AH1957" i="4"/>
  <c r="AN1957" i="4"/>
  <c r="AM1957" i="4"/>
  <c r="AL1957" i="4"/>
  <c r="H1957" i="4"/>
  <c r="N1957" i="4"/>
  <c r="M1957" i="4"/>
  <c r="L1957" i="4"/>
  <c r="AH1956" i="4"/>
  <c r="AN1956" i="4"/>
  <c r="AM1956" i="4"/>
  <c r="AL1956" i="4"/>
  <c r="H1956" i="4"/>
  <c r="N1956" i="4"/>
  <c r="M1956" i="4"/>
  <c r="L1956" i="4"/>
  <c r="AH1955" i="4"/>
  <c r="AN1955" i="4"/>
  <c r="AM1955" i="4"/>
  <c r="AL1955" i="4"/>
  <c r="H1955" i="4"/>
  <c r="N1955" i="4"/>
  <c r="M1955" i="4"/>
  <c r="L1955" i="4"/>
  <c r="AH1954" i="4"/>
  <c r="AN1954" i="4"/>
  <c r="AM1954" i="4"/>
  <c r="AL1954" i="4"/>
  <c r="H1954" i="4"/>
  <c r="N1954" i="4"/>
  <c r="M1954" i="4"/>
  <c r="L1954" i="4"/>
  <c r="AH1953" i="4"/>
  <c r="AN1953" i="4"/>
  <c r="AM1953" i="4"/>
  <c r="AL1953" i="4"/>
  <c r="H1953" i="4"/>
  <c r="N1953" i="4"/>
  <c r="M1953" i="4"/>
  <c r="L1953" i="4"/>
  <c r="AH1952" i="4"/>
  <c r="AN1952" i="4"/>
  <c r="AM1952" i="4"/>
  <c r="AL1952" i="4"/>
  <c r="H1952" i="4"/>
  <c r="N1952" i="4"/>
  <c r="M1952" i="4"/>
  <c r="L1952" i="4"/>
  <c r="AH1951" i="4"/>
  <c r="AN1951" i="4"/>
  <c r="AM1951" i="4"/>
  <c r="AL1951" i="4"/>
  <c r="H1951" i="4"/>
  <c r="N1951" i="4"/>
  <c r="M1951" i="4"/>
  <c r="L1951" i="4"/>
  <c r="AH1950" i="4"/>
  <c r="AN1950" i="4"/>
  <c r="AM1950" i="4"/>
  <c r="AL1950" i="4"/>
  <c r="H1950" i="4"/>
  <c r="N1950" i="4"/>
  <c r="M1950" i="4"/>
  <c r="L1950" i="4"/>
  <c r="AH1949" i="4"/>
  <c r="AN1949" i="4"/>
  <c r="AM1949" i="4"/>
  <c r="AL1949" i="4"/>
  <c r="H1949" i="4"/>
  <c r="N1949" i="4"/>
  <c r="M1949" i="4"/>
  <c r="L1949" i="4"/>
  <c r="AH1948" i="4"/>
  <c r="AN1948" i="4"/>
  <c r="AM1948" i="4"/>
  <c r="AL1948" i="4"/>
  <c r="H1948" i="4"/>
  <c r="N1948" i="4"/>
  <c r="M1948" i="4"/>
  <c r="L1948" i="4"/>
  <c r="AH1947" i="4"/>
  <c r="AN1947" i="4"/>
  <c r="AM1947" i="4"/>
  <c r="AL1947" i="4"/>
  <c r="H1947" i="4"/>
  <c r="N1947" i="4"/>
  <c r="M1947" i="4"/>
  <c r="L1947" i="4"/>
  <c r="AH1946" i="4"/>
  <c r="AN1946" i="4"/>
  <c r="AM1946" i="4"/>
  <c r="AL1946" i="4"/>
  <c r="H1946" i="4"/>
  <c r="N1946" i="4"/>
  <c r="M1946" i="4"/>
  <c r="L1946" i="4"/>
  <c r="AH1945" i="4"/>
  <c r="AN1945" i="4"/>
  <c r="AM1945" i="4"/>
  <c r="AL1945" i="4"/>
  <c r="H1945" i="4"/>
  <c r="N1945" i="4"/>
  <c r="M1945" i="4"/>
  <c r="L1945" i="4"/>
  <c r="AH1944" i="4"/>
  <c r="AN1944" i="4"/>
  <c r="AM1944" i="4"/>
  <c r="AL1944" i="4"/>
  <c r="H1944" i="4"/>
  <c r="N1944" i="4"/>
  <c r="M1944" i="4"/>
  <c r="L1944" i="4"/>
  <c r="AH1943" i="4"/>
  <c r="AN1943" i="4"/>
  <c r="AM1943" i="4"/>
  <c r="AL1943" i="4"/>
  <c r="H1943" i="4"/>
  <c r="N1943" i="4"/>
  <c r="M1943" i="4"/>
  <c r="L1943" i="4"/>
  <c r="AH1942" i="4"/>
  <c r="AN1942" i="4"/>
  <c r="AM1942" i="4"/>
  <c r="AL1942" i="4"/>
  <c r="H1942" i="4"/>
  <c r="N1942" i="4"/>
  <c r="M1942" i="4"/>
  <c r="L1942" i="4"/>
  <c r="AH1941" i="4"/>
  <c r="AN1941" i="4"/>
  <c r="AM1941" i="4"/>
  <c r="AL1941" i="4"/>
  <c r="H1941" i="4"/>
  <c r="N1941" i="4"/>
  <c r="M1941" i="4"/>
  <c r="L1941" i="4"/>
  <c r="AH1940" i="4"/>
  <c r="AN1940" i="4"/>
  <c r="AM1940" i="4"/>
  <c r="AL1940" i="4"/>
  <c r="H1940" i="4"/>
  <c r="N1940" i="4"/>
  <c r="M1940" i="4"/>
  <c r="L1940" i="4"/>
  <c r="AH1939" i="4"/>
  <c r="AN1939" i="4"/>
  <c r="AM1939" i="4"/>
  <c r="AL1939" i="4"/>
  <c r="H1939" i="4"/>
  <c r="N1939" i="4"/>
  <c r="M1939" i="4"/>
  <c r="L1939" i="4"/>
  <c r="AH1938" i="4"/>
  <c r="AN1938" i="4"/>
  <c r="AM1938" i="4"/>
  <c r="AL1938" i="4"/>
  <c r="H1938" i="4"/>
  <c r="N1938" i="4"/>
  <c r="M1938" i="4"/>
  <c r="L1938" i="4"/>
  <c r="AH1937" i="4"/>
  <c r="AN1937" i="4"/>
  <c r="AM1937" i="4"/>
  <c r="AL1937" i="4"/>
  <c r="H1937" i="4"/>
  <c r="N1937" i="4"/>
  <c r="M1937" i="4"/>
  <c r="L1937" i="4"/>
  <c r="AH1936" i="4"/>
  <c r="AN1936" i="4"/>
  <c r="AM1936" i="4"/>
  <c r="AL1936" i="4"/>
  <c r="H1936" i="4"/>
  <c r="N1936" i="4"/>
  <c r="M1936" i="4"/>
  <c r="L1936" i="4"/>
  <c r="AH1935" i="4"/>
  <c r="AN1935" i="4"/>
  <c r="AM1935" i="4"/>
  <c r="AL1935" i="4"/>
  <c r="H1935" i="4"/>
  <c r="N1935" i="4"/>
  <c r="M1935" i="4"/>
  <c r="L1935" i="4"/>
  <c r="AH1934" i="4"/>
  <c r="AN1934" i="4"/>
  <c r="AM1934" i="4"/>
  <c r="AL1934" i="4"/>
  <c r="H1934" i="4"/>
  <c r="N1934" i="4"/>
  <c r="M1934" i="4"/>
  <c r="L1934" i="4"/>
  <c r="AH1933" i="4"/>
  <c r="AN1933" i="4"/>
  <c r="AM1933" i="4"/>
  <c r="AL1933" i="4"/>
  <c r="H1933" i="4"/>
  <c r="N1933" i="4"/>
  <c r="M1933" i="4"/>
  <c r="L1933" i="4"/>
  <c r="AH1932" i="4"/>
  <c r="AN1932" i="4"/>
  <c r="AM1932" i="4"/>
  <c r="AL1932" i="4"/>
  <c r="H1932" i="4"/>
  <c r="N1932" i="4"/>
  <c r="M1932" i="4"/>
  <c r="L1932" i="4"/>
  <c r="AH1931" i="4"/>
  <c r="AN1931" i="4"/>
  <c r="AM1931" i="4"/>
  <c r="AL1931" i="4"/>
  <c r="H1931" i="4"/>
  <c r="N1931" i="4"/>
  <c r="M1931" i="4"/>
  <c r="L1931" i="4"/>
  <c r="AH1930" i="4"/>
  <c r="AN1930" i="4"/>
  <c r="AM1930" i="4"/>
  <c r="AL1930" i="4"/>
  <c r="H1930" i="4"/>
  <c r="N1930" i="4"/>
  <c r="M1930" i="4"/>
  <c r="L1930" i="4"/>
  <c r="AH1929" i="4"/>
  <c r="AN1929" i="4"/>
  <c r="AM1929" i="4"/>
  <c r="AL1929" i="4"/>
  <c r="H1929" i="4"/>
  <c r="N1929" i="4"/>
  <c r="M1929" i="4"/>
  <c r="L1929" i="4"/>
  <c r="AH1928" i="4"/>
  <c r="AN1928" i="4"/>
  <c r="AM1928" i="4"/>
  <c r="AL1928" i="4"/>
  <c r="H1928" i="4"/>
  <c r="N1928" i="4"/>
  <c r="M1928" i="4"/>
  <c r="L1928" i="4"/>
  <c r="AH1927" i="4"/>
  <c r="AN1927" i="4"/>
  <c r="AM1927" i="4"/>
  <c r="AL1927" i="4"/>
  <c r="H1927" i="4"/>
  <c r="N1927" i="4"/>
  <c r="M1927" i="4"/>
  <c r="L1927" i="4"/>
  <c r="AH1926" i="4"/>
  <c r="AN1926" i="4"/>
  <c r="AM1926" i="4"/>
  <c r="AL1926" i="4"/>
  <c r="H1926" i="4"/>
  <c r="N1926" i="4"/>
  <c r="M1926" i="4"/>
  <c r="L1926" i="4"/>
  <c r="AH1925" i="4"/>
  <c r="AN1925" i="4"/>
  <c r="AM1925" i="4"/>
  <c r="AL1925" i="4"/>
  <c r="H1925" i="4"/>
  <c r="N1925" i="4"/>
  <c r="M1925" i="4"/>
  <c r="L1925" i="4"/>
  <c r="AH1924" i="4"/>
  <c r="AN1924" i="4"/>
  <c r="AM1924" i="4"/>
  <c r="AL1924" i="4"/>
  <c r="H1924" i="4"/>
  <c r="N1924" i="4"/>
  <c r="M1924" i="4"/>
  <c r="L1924" i="4"/>
  <c r="AH1923" i="4"/>
  <c r="AN1923" i="4"/>
  <c r="AM1923" i="4"/>
  <c r="AL1923" i="4"/>
  <c r="H1923" i="4"/>
  <c r="N1923" i="4"/>
  <c r="M1923" i="4"/>
  <c r="L1923" i="4"/>
  <c r="AH1922" i="4"/>
  <c r="AN1922" i="4"/>
  <c r="AM1922" i="4"/>
  <c r="AL1922" i="4"/>
  <c r="H1922" i="4"/>
  <c r="N1922" i="4"/>
  <c r="M1922" i="4"/>
  <c r="L1922" i="4"/>
  <c r="AH1921" i="4"/>
  <c r="AN1921" i="4"/>
  <c r="AM1921" i="4"/>
  <c r="AL1921" i="4"/>
  <c r="H1921" i="4"/>
  <c r="N1921" i="4"/>
  <c r="M1921" i="4"/>
  <c r="L1921" i="4"/>
  <c r="AH1920" i="4"/>
  <c r="AN1920" i="4"/>
  <c r="AM1920" i="4"/>
  <c r="AL1920" i="4"/>
  <c r="H1920" i="4"/>
  <c r="N1920" i="4"/>
  <c r="M1920" i="4"/>
  <c r="L1920" i="4"/>
  <c r="AH1919" i="4"/>
  <c r="AN1919" i="4"/>
  <c r="AM1919" i="4"/>
  <c r="AL1919" i="4"/>
  <c r="H1919" i="4"/>
  <c r="N1919" i="4"/>
  <c r="M1919" i="4"/>
  <c r="L1919" i="4"/>
  <c r="AH1918" i="4"/>
  <c r="AN1918" i="4"/>
  <c r="AM1918" i="4"/>
  <c r="AL1918" i="4"/>
  <c r="H1918" i="4"/>
  <c r="N1918" i="4"/>
  <c r="M1918" i="4"/>
  <c r="L1918" i="4"/>
  <c r="AH1917" i="4"/>
  <c r="AN1917" i="4"/>
  <c r="AM1917" i="4"/>
  <c r="AL1917" i="4"/>
  <c r="H1917" i="4"/>
  <c r="N1917" i="4"/>
  <c r="M1917" i="4"/>
  <c r="L1917" i="4"/>
  <c r="AH1916" i="4"/>
  <c r="AN1916" i="4"/>
  <c r="AM1916" i="4"/>
  <c r="AL1916" i="4"/>
  <c r="H1916" i="4"/>
  <c r="N1916" i="4"/>
  <c r="M1916" i="4"/>
  <c r="L1916" i="4"/>
  <c r="AH1915" i="4"/>
  <c r="AN1915" i="4"/>
  <c r="AM1915" i="4"/>
  <c r="AL1915" i="4"/>
  <c r="H1915" i="4"/>
  <c r="N1915" i="4"/>
  <c r="M1915" i="4"/>
  <c r="L1915" i="4"/>
  <c r="AH1914" i="4"/>
  <c r="AN1914" i="4"/>
  <c r="AM1914" i="4"/>
  <c r="AL1914" i="4"/>
  <c r="H1914" i="4"/>
  <c r="N1914" i="4"/>
  <c r="M1914" i="4"/>
  <c r="L1914" i="4"/>
  <c r="AH1913" i="4"/>
  <c r="AN1913" i="4"/>
  <c r="AM1913" i="4"/>
  <c r="AL1913" i="4"/>
  <c r="H1913" i="4"/>
  <c r="N1913" i="4"/>
  <c r="M1913" i="4"/>
  <c r="L1913" i="4"/>
  <c r="AH1912" i="4"/>
  <c r="AN1912" i="4"/>
  <c r="AM1912" i="4"/>
  <c r="AL1912" i="4"/>
  <c r="H1912" i="4"/>
  <c r="N1912" i="4"/>
  <c r="M1912" i="4"/>
  <c r="L1912" i="4"/>
  <c r="AH1911" i="4"/>
  <c r="AN1911" i="4"/>
  <c r="AM1911" i="4"/>
  <c r="AL1911" i="4"/>
  <c r="H1911" i="4"/>
  <c r="N1911" i="4"/>
  <c r="M1911" i="4"/>
  <c r="L1911" i="4"/>
  <c r="AH1910" i="4"/>
  <c r="AN1910" i="4"/>
  <c r="AM1910" i="4"/>
  <c r="AL1910" i="4"/>
  <c r="H1910" i="4"/>
  <c r="N1910" i="4"/>
  <c r="M1910" i="4"/>
  <c r="L1910" i="4"/>
  <c r="AH1909" i="4"/>
  <c r="AN1909" i="4"/>
  <c r="AM1909" i="4"/>
  <c r="AL1909" i="4"/>
  <c r="H1909" i="4"/>
  <c r="N1909" i="4"/>
  <c r="M1909" i="4"/>
  <c r="L1909" i="4"/>
  <c r="AH1908" i="4"/>
  <c r="AN1908" i="4"/>
  <c r="AM1908" i="4"/>
  <c r="AL1908" i="4"/>
  <c r="H1908" i="4"/>
  <c r="N1908" i="4"/>
  <c r="M1908" i="4"/>
  <c r="L1908" i="4"/>
  <c r="AH1907" i="4"/>
  <c r="AN1907" i="4"/>
  <c r="AM1907" i="4"/>
  <c r="AL1907" i="4"/>
  <c r="H1907" i="4"/>
  <c r="N1907" i="4"/>
  <c r="M1907" i="4"/>
  <c r="L1907" i="4"/>
  <c r="AH1906" i="4"/>
  <c r="AN1906" i="4"/>
  <c r="AM1906" i="4"/>
  <c r="AL1906" i="4"/>
  <c r="H1906" i="4"/>
  <c r="N1906" i="4"/>
  <c r="M1906" i="4"/>
  <c r="L1906" i="4"/>
  <c r="AH1905" i="4"/>
  <c r="AN1905" i="4"/>
  <c r="AM1905" i="4"/>
  <c r="AL1905" i="4"/>
  <c r="H1905" i="4"/>
  <c r="N1905" i="4"/>
  <c r="M1905" i="4"/>
  <c r="L1905" i="4"/>
  <c r="AH1904" i="4"/>
  <c r="AN1904" i="4"/>
  <c r="AM1904" i="4"/>
  <c r="AL1904" i="4"/>
  <c r="H1904" i="4"/>
  <c r="N1904" i="4"/>
  <c r="M1904" i="4"/>
  <c r="L1904" i="4"/>
  <c r="AH1903" i="4"/>
  <c r="AN1903" i="4"/>
  <c r="AM1903" i="4"/>
  <c r="AL1903" i="4"/>
  <c r="H1903" i="4"/>
  <c r="N1903" i="4"/>
  <c r="M1903" i="4"/>
  <c r="L1903" i="4"/>
  <c r="AH1902" i="4"/>
  <c r="AN1902" i="4"/>
  <c r="AM1902" i="4"/>
  <c r="AL1902" i="4"/>
  <c r="H1902" i="4"/>
  <c r="N1902" i="4"/>
  <c r="M1902" i="4"/>
  <c r="L1902" i="4"/>
  <c r="AH1901" i="4"/>
  <c r="AN1901" i="4"/>
  <c r="AM1901" i="4"/>
  <c r="AL1901" i="4"/>
  <c r="H1901" i="4"/>
  <c r="N1901" i="4"/>
  <c r="M1901" i="4"/>
  <c r="L1901" i="4"/>
  <c r="AH1900" i="4"/>
  <c r="AN1900" i="4"/>
  <c r="AM1900" i="4"/>
  <c r="AL1900" i="4"/>
  <c r="H1900" i="4"/>
  <c r="N1900" i="4"/>
  <c r="M1900" i="4"/>
  <c r="L1900" i="4"/>
  <c r="AH1899" i="4"/>
  <c r="AN1899" i="4"/>
  <c r="AM1899" i="4"/>
  <c r="AL1899" i="4"/>
  <c r="H1899" i="4"/>
  <c r="N1899" i="4"/>
  <c r="M1899" i="4"/>
  <c r="L1899" i="4"/>
  <c r="AH1898" i="4"/>
  <c r="AN1898" i="4"/>
  <c r="AM1898" i="4"/>
  <c r="AL1898" i="4"/>
  <c r="H1898" i="4"/>
  <c r="N1898" i="4"/>
  <c r="M1898" i="4"/>
  <c r="L1898" i="4"/>
  <c r="AH1897" i="4"/>
  <c r="AN1897" i="4"/>
  <c r="AM1897" i="4"/>
  <c r="AL1897" i="4"/>
  <c r="H1897" i="4"/>
  <c r="N1897" i="4"/>
  <c r="M1897" i="4"/>
  <c r="L1897" i="4"/>
  <c r="AH1896" i="4"/>
  <c r="AN1896" i="4"/>
  <c r="AM1896" i="4"/>
  <c r="AL1896" i="4"/>
  <c r="H1896" i="4"/>
  <c r="N1896" i="4"/>
  <c r="M1896" i="4"/>
  <c r="L1896" i="4"/>
  <c r="AH1895" i="4"/>
  <c r="AN1895" i="4"/>
  <c r="AM1895" i="4"/>
  <c r="AL1895" i="4"/>
  <c r="H1895" i="4"/>
  <c r="N1895" i="4"/>
  <c r="M1895" i="4"/>
  <c r="L1895" i="4"/>
  <c r="AH1894" i="4"/>
  <c r="AN1894" i="4"/>
  <c r="AM1894" i="4"/>
  <c r="AL1894" i="4"/>
  <c r="H1894" i="4"/>
  <c r="N1894" i="4"/>
  <c r="M1894" i="4"/>
  <c r="L1894" i="4"/>
  <c r="AH1893" i="4"/>
  <c r="AN1893" i="4"/>
  <c r="AM1893" i="4"/>
  <c r="AL1893" i="4"/>
  <c r="H1893" i="4"/>
  <c r="N1893" i="4"/>
  <c r="M1893" i="4"/>
  <c r="L1893" i="4"/>
  <c r="AH1892" i="4"/>
  <c r="AN1892" i="4"/>
  <c r="AM1892" i="4"/>
  <c r="AL1892" i="4"/>
  <c r="H1892" i="4"/>
  <c r="N1892" i="4"/>
  <c r="M1892" i="4"/>
  <c r="L1892" i="4"/>
  <c r="AH1891" i="4"/>
  <c r="AN1891" i="4"/>
  <c r="AM1891" i="4"/>
  <c r="AL1891" i="4"/>
  <c r="H1891" i="4"/>
  <c r="N1891" i="4"/>
  <c r="M1891" i="4"/>
  <c r="L1891" i="4"/>
  <c r="AH1890" i="4"/>
  <c r="AN1890" i="4"/>
  <c r="AM1890" i="4"/>
  <c r="AL1890" i="4"/>
  <c r="H1890" i="4"/>
  <c r="N1890" i="4"/>
  <c r="M1890" i="4"/>
  <c r="L1890" i="4"/>
  <c r="AH1889" i="4"/>
  <c r="AN1889" i="4"/>
  <c r="AM1889" i="4"/>
  <c r="AL1889" i="4"/>
  <c r="H1889" i="4"/>
  <c r="N1889" i="4"/>
  <c r="M1889" i="4"/>
  <c r="L1889" i="4"/>
  <c r="AH1888" i="4"/>
  <c r="AN1888" i="4"/>
  <c r="AM1888" i="4"/>
  <c r="AL1888" i="4"/>
  <c r="H1888" i="4"/>
  <c r="N1888" i="4"/>
  <c r="M1888" i="4"/>
  <c r="L1888" i="4"/>
  <c r="AH1887" i="4"/>
  <c r="AN1887" i="4"/>
  <c r="AM1887" i="4"/>
  <c r="AL1887" i="4"/>
  <c r="H1887" i="4"/>
  <c r="N1887" i="4"/>
  <c r="M1887" i="4"/>
  <c r="L1887" i="4"/>
  <c r="AH1886" i="4"/>
  <c r="AN1886" i="4"/>
  <c r="AM1886" i="4"/>
  <c r="AL1886" i="4"/>
  <c r="H1886" i="4"/>
  <c r="N1886" i="4"/>
  <c r="M1886" i="4"/>
  <c r="L1886" i="4"/>
  <c r="AH1885" i="4"/>
  <c r="AN1885" i="4"/>
  <c r="AM1885" i="4"/>
  <c r="AL1885" i="4"/>
  <c r="H1885" i="4"/>
  <c r="N1885" i="4"/>
  <c r="M1885" i="4"/>
  <c r="L1885" i="4"/>
  <c r="AH1884" i="4"/>
  <c r="AN1884" i="4"/>
  <c r="AM1884" i="4"/>
  <c r="AL1884" i="4"/>
  <c r="H1884" i="4"/>
  <c r="N1884" i="4"/>
  <c r="M1884" i="4"/>
  <c r="L1884" i="4"/>
  <c r="AH1883" i="4"/>
  <c r="AN1883" i="4"/>
  <c r="AM1883" i="4"/>
  <c r="AL1883" i="4"/>
  <c r="H1883" i="4"/>
  <c r="N1883" i="4"/>
  <c r="M1883" i="4"/>
  <c r="L1883" i="4"/>
  <c r="AH1882" i="4"/>
  <c r="AN1882" i="4"/>
  <c r="AM1882" i="4"/>
  <c r="AL1882" i="4"/>
  <c r="H1882" i="4"/>
  <c r="N1882" i="4"/>
  <c r="M1882" i="4"/>
  <c r="L1882" i="4"/>
  <c r="AH1881" i="4"/>
  <c r="AN1881" i="4"/>
  <c r="AM1881" i="4"/>
  <c r="AL1881" i="4"/>
  <c r="H1881" i="4"/>
  <c r="N1881" i="4"/>
  <c r="M1881" i="4"/>
  <c r="L1881" i="4"/>
  <c r="AH1880" i="4"/>
  <c r="AN1880" i="4"/>
  <c r="AM1880" i="4"/>
  <c r="AL1880" i="4"/>
  <c r="H1880" i="4"/>
  <c r="N1880" i="4"/>
  <c r="M1880" i="4"/>
  <c r="L1880" i="4"/>
  <c r="AH1879" i="4"/>
  <c r="AN1879" i="4"/>
  <c r="AM1879" i="4"/>
  <c r="AL1879" i="4"/>
  <c r="H1879" i="4"/>
  <c r="N1879" i="4"/>
  <c r="M1879" i="4"/>
  <c r="L1879" i="4"/>
  <c r="AH1878" i="4"/>
  <c r="AN1878" i="4"/>
  <c r="AM1878" i="4"/>
  <c r="AL1878" i="4"/>
  <c r="H1878" i="4"/>
  <c r="N1878" i="4"/>
  <c r="M1878" i="4"/>
  <c r="L1878" i="4"/>
  <c r="AH1877" i="4"/>
  <c r="AN1877" i="4"/>
  <c r="AM1877" i="4"/>
  <c r="AL1877" i="4"/>
  <c r="H1877" i="4"/>
  <c r="N1877" i="4"/>
  <c r="M1877" i="4"/>
  <c r="L1877" i="4"/>
  <c r="AH1876" i="4"/>
  <c r="AN1876" i="4"/>
  <c r="AM1876" i="4"/>
  <c r="AL1876" i="4"/>
  <c r="H1876" i="4"/>
  <c r="N1876" i="4"/>
  <c r="M1876" i="4"/>
  <c r="L1876" i="4"/>
  <c r="AH1875" i="4"/>
  <c r="AN1875" i="4"/>
  <c r="AM1875" i="4"/>
  <c r="AL1875" i="4"/>
  <c r="H1875" i="4"/>
  <c r="N1875" i="4"/>
  <c r="M1875" i="4"/>
  <c r="L1875" i="4"/>
  <c r="AH1874" i="4"/>
  <c r="AN1874" i="4"/>
  <c r="AM1874" i="4"/>
  <c r="AL1874" i="4"/>
  <c r="H1874" i="4"/>
  <c r="N1874" i="4"/>
  <c r="M1874" i="4"/>
  <c r="L1874" i="4"/>
  <c r="AH1873" i="4"/>
  <c r="AN1873" i="4"/>
  <c r="AM1873" i="4"/>
  <c r="AL1873" i="4"/>
  <c r="H1873" i="4"/>
  <c r="N1873" i="4"/>
  <c r="M1873" i="4"/>
  <c r="L1873" i="4"/>
  <c r="AH1872" i="4"/>
  <c r="AN1872" i="4"/>
  <c r="AM1872" i="4"/>
  <c r="AL1872" i="4"/>
  <c r="H1872" i="4"/>
  <c r="N1872" i="4"/>
  <c r="M1872" i="4"/>
  <c r="L1872" i="4"/>
  <c r="AH1871" i="4"/>
  <c r="AN1871" i="4"/>
  <c r="AM1871" i="4"/>
  <c r="AL1871" i="4"/>
  <c r="H1871" i="4"/>
  <c r="N1871" i="4"/>
  <c r="M1871" i="4"/>
  <c r="L1871" i="4"/>
  <c r="AH1870" i="4"/>
  <c r="AN1870" i="4"/>
  <c r="AM1870" i="4"/>
  <c r="AL1870" i="4"/>
  <c r="H1870" i="4"/>
  <c r="N1870" i="4"/>
  <c r="M1870" i="4"/>
  <c r="L1870" i="4"/>
  <c r="AH1869" i="4"/>
  <c r="AN1869" i="4"/>
  <c r="AM1869" i="4"/>
  <c r="AL1869" i="4"/>
  <c r="H1869" i="4"/>
  <c r="N1869" i="4"/>
  <c r="M1869" i="4"/>
  <c r="L1869" i="4"/>
  <c r="AH1868" i="4"/>
  <c r="AN1868" i="4"/>
  <c r="AM1868" i="4"/>
  <c r="AL1868" i="4"/>
  <c r="H1868" i="4"/>
  <c r="N1868" i="4"/>
  <c r="M1868" i="4"/>
  <c r="L1868" i="4"/>
  <c r="AH1867" i="4"/>
  <c r="AN1867" i="4"/>
  <c r="AM1867" i="4"/>
  <c r="AL1867" i="4"/>
  <c r="H1867" i="4"/>
  <c r="N1867" i="4"/>
  <c r="M1867" i="4"/>
  <c r="L1867" i="4"/>
  <c r="AH1866" i="4"/>
  <c r="AN1866" i="4"/>
  <c r="AM1866" i="4"/>
  <c r="AL1866" i="4"/>
  <c r="H1866" i="4"/>
  <c r="N1866" i="4"/>
  <c r="M1866" i="4"/>
  <c r="L1866" i="4"/>
  <c r="AH1865" i="4"/>
  <c r="AN1865" i="4"/>
  <c r="AM1865" i="4"/>
  <c r="AL1865" i="4"/>
  <c r="H1865" i="4"/>
  <c r="N1865" i="4"/>
  <c r="M1865" i="4"/>
  <c r="L1865" i="4"/>
  <c r="AH1864" i="4"/>
  <c r="AN1864" i="4"/>
  <c r="AM1864" i="4"/>
  <c r="AL1864" i="4"/>
  <c r="H1864" i="4"/>
  <c r="N1864" i="4"/>
  <c r="M1864" i="4"/>
  <c r="L1864" i="4"/>
  <c r="AH1863" i="4"/>
  <c r="AN1863" i="4"/>
  <c r="AM1863" i="4"/>
  <c r="AL1863" i="4"/>
  <c r="H1863" i="4"/>
  <c r="N1863" i="4"/>
  <c r="M1863" i="4"/>
  <c r="L1863" i="4"/>
  <c r="AH1862" i="4"/>
  <c r="AN1862" i="4"/>
  <c r="AM1862" i="4"/>
  <c r="AL1862" i="4"/>
  <c r="H1862" i="4"/>
  <c r="N1862" i="4"/>
  <c r="M1862" i="4"/>
  <c r="L1862" i="4"/>
  <c r="AH1861" i="4"/>
  <c r="AN1861" i="4"/>
  <c r="AM1861" i="4"/>
  <c r="AL1861" i="4"/>
  <c r="H1861" i="4"/>
  <c r="N1861" i="4"/>
  <c r="M1861" i="4"/>
  <c r="L1861" i="4"/>
  <c r="AH1860" i="4"/>
  <c r="AN1860" i="4"/>
  <c r="AM1860" i="4"/>
  <c r="AL1860" i="4"/>
  <c r="H1860" i="4"/>
  <c r="N1860" i="4"/>
  <c r="M1860" i="4"/>
  <c r="L1860" i="4"/>
  <c r="AH1859" i="4"/>
  <c r="AN1859" i="4"/>
  <c r="AM1859" i="4"/>
  <c r="AL1859" i="4"/>
  <c r="H1859" i="4"/>
  <c r="N1859" i="4"/>
  <c r="M1859" i="4"/>
  <c r="L1859" i="4"/>
  <c r="AH1858" i="4"/>
  <c r="AN1858" i="4"/>
  <c r="AM1858" i="4"/>
  <c r="AL1858" i="4"/>
  <c r="H1858" i="4"/>
  <c r="N1858" i="4"/>
  <c r="M1858" i="4"/>
  <c r="L1858" i="4"/>
  <c r="AH1857" i="4"/>
  <c r="AN1857" i="4"/>
  <c r="AM1857" i="4"/>
  <c r="AL1857" i="4"/>
  <c r="H1857" i="4"/>
  <c r="N1857" i="4"/>
  <c r="M1857" i="4"/>
  <c r="L1857" i="4"/>
  <c r="AH1856" i="4"/>
  <c r="AN1856" i="4"/>
  <c r="AM1856" i="4"/>
  <c r="AL1856" i="4"/>
  <c r="H1856" i="4"/>
  <c r="N1856" i="4"/>
  <c r="M1856" i="4"/>
  <c r="L1856" i="4"/>
  <c r="AH1855" i="4"/>
  <c r="AN1855" i="4"/>
  <c r="AM1855" i="4"/>
  <c r="AL1855" i="4"/>
  <c r="H1855" i="4"/>
  <c r="N1855" i="4"/>
  <c r="M1855" i="4"/>
  <c r="L1855" i="4"/>
  <c r="AH1854" i="4"/>
  <c r="AN1854" i="4"/>
  <c r="AM1854" i="4"/>
  <c r="AL1854" i="4"/>
  <c r="H1854" i="4"/>
  <c r="N1854" i="4"/>
  <c r="M1854" i="4"/>
  <c r="L1854" i="4"/>
  <c r="AH1853" i="4"/>
  <c r="AN1853" i="4"/>
  <c r="AM1853" i="4"/>
  <c r="AL1853" i="4"/>
  <c r="H1853" i="4"/>
  <c r="N1853" i="4"/>
  <c r="M1853" i="4"/>
  <c r="L1853" i="4"/>
  <c r="AH1852" i="4"/>
  <c r="AN1852" i="4"/>
  <c r="AM1852" i="4"/>
  <c r="AL1852" i="4"/>
  <c r="H1852" i="4"/>
  <c r="N1852" i="4"/>
  <c r="M1852" i="4"/>
  <c r="L1852" i="4"/>
  <c r="AH1851" i="4"/>
  <c r="AN1851" i="4"/>
  <c r="AM1851" i="4"/>
  <c r="AL1851" i="4"/>
  <c r="H1851" i="4"/>
  <c r="N1851" i="4"/>
  <c r="M1851" i="4"/>
  <c r="L1851" i="4"/>
  <c r="AH1850" i="4"/>
  <c r="AN1850" i="4"/>
  <c r="AM1850" i="4"/>
  <c r="AL1850" i="4"/>
  <c r="H1850" i="4"/>
  <c r="N1850" i="4"/>
  <c r="M1850" i="4"/>
  <c r="L1850" i="4"/>
  <c r="AH1849" i="4"/>
  <c r="AN1849" i="4"/>
  <c r="AM1849" i="4"/>
  <c r="AL1849" i="4"/>
  <c r="H1849" i="4"/>
  <c r="N1849" i="4"/>
  <c r="M1849" i="4"/>
  <c r="L1849" i="4"/>
  <c r="AH1848" i="4"/>
  <c r="AN1848" i="4"/>
  <c r="AM1848" i="4"/>
  <c r="AL1848" i="4"/>
  <c r="H1848" i="4"/>
  <c r="N1848" i="4"/>
  <c r="M1848" i="4"/>
  <c r="L1848" i="4"/>
  <c r="AH1847" i="4"/>
  <c r="AN1847" i="4"/>
  <c r="AM1847" i="4"/>
  <c r="AL1847" i="4"/>
  <c r="H1847" i="4"/>
  <c r="N1847" i="4"/>
  <c r="M1847" i="4"/>
  <c r="L1847" i="4"/>
  <c r="AH1846" i="4"/>
  <c r="AN1846" i="4"/>
  <c r="AM1846" i="4"/>
  <c r="AL1846" i="4"/>
  <c r="H1846" i="4"/>
  <c r="N1846" i="4"/>
  <c r="M1846" i="4"/>
  <c r="L1846" i="4"/>
  <c r="AH1845" i="4"/>
  <c r="AN1845" i="4"/>
  <c r="AM1845" i="4"/>
  <c r="AL1845" i="4"/>
  <c r="H1845" i="4"/>
  <c r="N1845" i="4"/>
  <c r="M1845" i="4"/>
  <c r="L1845" i="4"/>
  <c r="AH1844" i="4"/>
  <c r="AN1844" i="4"/>
  <c r="AM1844" i="4"/>
  <c r="AL1844" i="4"/>
  <c r="H1844" i="4"/>
  <c r="N1844" i="4"/>
  <c r="M1844" i="4"/>
  <c r="L1844" i="4"/>
  <c r="AH1843" i="4"/>
  <c r="AN1843" i="4"/>
  <c r="AM1843" i="4"/>
  <c r="AL1843" i="4"/>
  <c r="H1843" i="4"/>
  <c r="N1843" i="4"/>
  <c r="M1843" i="4"/>
  <c r="L1843" i="4"/>
  <c r="AH1842" i="4"/>
  <c r="AN1842" i="4"/>
  <c r="AM1842" i="4"/>
  <c r="AL1842" i="4"/>
  <c r="H1842" i="4"/>
  <c r="N1842" i="4"/>
  <c r="M1842" i="4"/>
  <c r="L1842" i="4"/>
  <c r="AH1841" i="4"/>
  <c r="AN1841" i="4"/>
  <c r="AM1841" i="4"/>
  <c r="AL1841" i="4"/>
  <c r="H1841" i="4"/>
  <c r="N1841" i="4"/>
  <c r="M1841" i="4"/>
  <c r="L1841" i="4"/>
  <c r="AH1840" i="4"/>
  <c r="AN1840" i="4"/>
  <c r="AM1840" i="4"/>
  <c r="AL1840" i="4"/>
  <c r="H1840" i="4"/>
  <c r="N1840" i="4"/>
  <c r="M1840" i="4"/>
  <c r="L1840" i="4"/>
  <c r="AH1839" i="4"/>
  <c r="AN1839" i="4"/>
  <c r="AM1839" i="4"/>
  <c r="AL1839" i="4"/>
  <c r="H1839" i="4"/>
  <c r="N1839" i="4"/>
  <c r="M1839" i="4"/>
  <c r="L1839" i="4"/>
  <c r="AH1838" i="4"/>
  <c r="AN1838" i="4"/>
  <c r="AM1838" i="4"/>
  <c r="AL1838" i="4"/>
  <c r="H1838" i="4"/>
  <c r="N1838" i="4"/>
  <c r="M1838" i="4"/>
  <c r="L1838" i="4"/>
  <c r="AH1837" i="4"/>
  <c r="AN1837" i="4"/>
  <c r="AM1837" i="4"/>
  <c r="AL1837" i="4"/>
  <c r="H1837" i="4"/>
  <c r="N1837" i="4"/>
  <c r="M1837" i="4"/>
  <c r="L1837" i="4"/>
  <c r="AH1836" i="4"/>
  <c r="AN1836" i="4"/>
  <c r="AM1836" i="4"/>
  <c r="AL1836" i="4"/>
  <c r="H1836" i="4"/>
  <c r="N1836" i="4"/>
  <c r="M1836" i="4"/>
  <c r="L1836" i="4"/>
  <c r="AH1835" i="4"/>
  <c r="AN1835" i="4"/>
  <c r="AM1835" i="4"/>
  <c r="AL1835" i="4"/>
  <c r="H1835" i="4"/>
  <c r="N1835" i="4"/>
  <c r="M1835" i="4"/>
  <c r="L1835" i="4"/>
  <c r="AH1834" i="4"/>
  <c r="AN1834" i="4"/>
  <c r="AM1834" i="4"/>
  <c r="AL1834" i="4"/>
  <c r="H1834" i="4"/>
  <c r="N1834" i="4"/>
  <c r="M1834" i="4"/>
  <c r="L1834" i="4"/>
  <c r="AH1833" i="4"/>
  <c r="AN1833" i="4"/>
  <c r="AM1833" i="4"/>
  <c r="AL1833" i="4"/>
  <c r="H1833" i="4"/>
  <c r="N1833" i="4"/>
  <c r="M1833" i="4"/>
  <c r="L1833" i="4"/>
  <c r="AH1832" i="4"/>
  <c r="AN1832" i="4"/>
  <c r="AM1832" i="4"/>
  <c r="AL1832" i="4"/>
  <c r="H1832" i="4"/>
  <c r="N1832" i="4"/>
  <c r="M1832" i="4"/>
  <c r="L1832" i="4"/>
  <c r="AH1831" i="4"/>
  <c r="AN1831" i="4"/>
  <c r="AM1831" i="4"/>
  <c r="AL1831" i="4"/>
  <c r="H1831" i="4"/>
  <c r="N1831" i="4"/>
  <c r="M1831" i="4"/>
  <c r="L1831" i="4"/>
  <c r="AH1830" i="4"/>
  <c r="AN1830" i="4"/>
  <c r="AM1830" i="4"/>
  <c r="AL1830" i="4"/>
  <c r="H1830" i="4"/>
  <c r="N1830" i="4"/>
  <c r="M1830" i="4"/>
  <c r="L1830" i="4"/>
  <c r="AH1829" i="4"/>
  <c r="AN1829" i="4"/>
  <c r="AM1829" i="4"/>
  <c r="AL1829" i="4"/>
  <c r="H1829" i="4"/>
  <c r="N1829" i="4"/>
  <c r="M1829" i="4"/>
  <c r="L1829" i="4"/>
  <c r="AH1828" i="4"/>
  <c r="AN1828" i="4"/>
  <c r="AM1828" i="4"/>
  <c r="AL1828" i="4"/>
  <c r="H1828" i="4"/>
  <c r="N1828" i="4"/>
  <c r="M1828" i="4"/>
  <c r="L1828" i="4"/>
  <c r="AH1827" i="4"/>
  <c r="AN1827" i="4"/>
  <c r="AM1827" i="4"/>
  <c r="AL1827" i="4"/>
  <c r="H1827" i="4"/>
  <c r="N1827" i="4"/>
  <c r="M1827" i="4"/>
  <c r="L1827" i="4"/>
  <c r="AH1826" i="4"/>
  <c r="AN1826" i="4"/>
  <c r="AM1826" i="4"/>
  <c r="AL1826" i="4"/>
  <c r="H1826" i="4"/>
  <c r="N1826" i="4"/>
  <c r="M1826" i="4"/>
  <c r="L1826" i="4"/>
  <c r="AH1825" i="4"/>
  <c r="AN1825" i="4"/>
  <c r="AM1825" i="4"/>
  <c r="AL1825" i="4"/>
  <c r="H1825" i="4"/>
  <c r="N1825" i="4"/>
  <c r="M1825" i="4"/>
  <c r="L1825" i="4"/>
  <c r="AH1824" i="4"/>
  <c r="AN1824" i="4"/>
  <c r="AM1824" i="4"/>
  <c r="AL1824" i="4"/>
  <c r="H1824" i="4"/>
  <c r="N1824" i="4"/>
  <c r="M1824" i="4"/>
  <c r="L1824" i="4"/>
  <c r="AH1823" i="4"/>
  <c r="AN1823" i="4"/>
  <c r="AM1823" i="4"/>
  <c r="AL1823" i="4"/>
  <c r="H1823" i="4"/>
  <c r="N1823" i="4"/>
  <c r="M1823" i="4"/>
  <c r="L1823" i="4"/>
  <c r="AH1822" i="4"/>
  <c r="AN1822" i="4"/>
  <c r="AM1822" i="4"/>
  <c r="AL1822" i="4"/>
  <c r="H1822" i="4"/>
  <c r="N1822" i="4"/>
  <c r="M1822" i="4"/>
  <c r="L1822" i="4"/>
  <c r="AH1821" i="4"/>
  <c r="AN1821" i="4"/>
  <c r="AM1821" i="4"/>
  <c r="AL1821" i="4"/>
  <c r="H1821" i="4"/>
  <c r="N1821" i="4"/>
  <c r="M1821" i="4"/>
  <c r="L1821" i="4"/>
  <c r="AH1820" i="4"/>
  <c r="AN1820" i="4"/>
  <c r="AM1820" i="4"/>
  <c r="AL1820" i="4"/>
  <c r="H1820" i="4"/>
  <c r="N1820" i="4"/>
  <c r="M1820" i="4"/>
  <c r="L1820" i="4"/>
  <c r="AH1819" i="4"/>
  <c r="AN1819" i="4"/>
  <c r="AM1819" i="4"/>
  <c r="AL1819" i="4"/>
  <c r="H1819" i="4"/>
  <c r="N1819" i="4"/>
  <c r="M1819" i="4"/>
  <c r="L1819" i="4"/>
  <c r="AH1818" i="4"/>
  <c r="AN1818" i="4"/>
  <c r="AM1818" i="4"/>
  <c r="AL1818" i="4"/>
  <c r="H1818" i="4"/>
  <c r="N1818" i="4"/>
  <c r="M1818" i="4"/>
  <c r="L1818" i="4"/>
  <c r="AH1817" i="4"/>
  <c r="AN1817" i="4"/>
  <c r="AM1817" i="4"/>
  <c r="AL1817" i="4"/>
  <c r="H1817" i="4"/>
  <c r="N1817" i="4"/>
  <c r="M1817" i="4"/>
  <c r="L1817" i="4"/>
  <c r="AH1816" i="4"/>
  <c r="AN1816" i="4"/>
  <c r="AM1816" i="4"/>
  <c r="AL1816" i="4"/>
  <c r="H1816" i="4"/>
  <c r="N1816" i="4"/>
  <c r="M1816" i="4"/>
  <c r="L1816" i="4"/>
  <c r="AH1815" i="4"/>
  <c r="AN1815" i="4"/>
  <c r="AM1815" i="4"/>
  <c r="AL1815" i="4"/>
  <c r="H1815" i="4"/>
  <c r="N1815" i="4"/>
  <c r="M1815" i="4"/>
  <c r="L1815" i="4"/>
  <c r="AH1814" i="4"/>
  <c r="AN1814" i="4"/>
  <c r="AM1814" i="4"/>
  <c r="AL1814" i="4"/>
  <c r="H1814" i="4"/>
  <c r="N1814" i="4"/>
  <c r="M1814" i="4"/>
  <c r="L1814" i="4"/>
  <c r="AH1813" i="4"/>
  <c r="AN1813" i="4"/>
  <c r="AM1813" i="4"/>
  <c r="AL1813" i="4"/>
  <c r="H1813" i="4"/>
  <c r="N1813" i="4"/>
  <c r="M1813" i="4"/>
  <c r="L1813" i="4"/>
  <c r="AH1812" i="4"/>
  <c r="AN1812" i="4"/>
  <c r="AM1812" i="4"/>
  <c r="AL1812" i="4"/>
  <c r="H1812" i="4"/>
  <c r="N1812" i="4"/>
  <c r="M1812" i="4"/>
  <c r="L1812" i="4"/>
  <c r="AH1811" i="4"/>
  <c r="AN1811" i="4"/>
  <c r="AM1811" i="4"/>
  <c r="AL1811" i="4"/>
  <c r="H1811" i="4"/>
  <c r="N1811" i="4"/>
  <c r="M1811" i="4"/>
  <c r="L1811" i="4"/>
  <c r="AH1810" i="4"/>
  <c r="AN1810" i="4"/>
  <c r="AM1810" i="4"/>
  <c r="AL1810" i="4"/>
  <c r="H1810" i="4"/>
  <c r="N1810" i="4"/>
  <c r="M1810" i="4"/>
  <c r="L1810" i="4"/>
  <c r="AH1809" i="4"/>
  <c r="AN1809" i="4"/>
  <c r="AM1809" i="4"/>
  <c r="AL1809" i="4"/>
  <c r="H1809" i="4"/>
  <c r="N1809" i="4"/>
  <c r="M1809" i="4"/>
  <c r="L1809" i="4"/>
  <c r="AH1808" i="4"/>
  <c r="AN1808" i="4"/>
  <c r="AM1808" i="4"/>
  <c r="AL1808" i="4"/>
  <c r="H1808" i="4"/>
  <c r="N1808" i="4"/>
  <c r="M1808" i="4"/>
  <c r="L1808" i="4"/>
  <c r="AH1807" i="4"/>
  <c r="AN1807" i="4"/>
  <c r="AM1807" i="4"/>
  <c r="AL1807" i="4"/>
  <c r="H1807" i="4"/>
  <c r="N1807" i="4"/>
  <c r="M1807" i="4"/>
  <c r="L1807" i="4"/>
  <c r="AH1806" i="4"/>
  <c r="AN1806" i="4"/>
  <c r="AM1806" i="4"/>
  <c r="AL1806" i="4"/>
  <c r="H1806" i="4"/>
  <c r="N1806" i="4"/>
  <c r="M1806" i="4"/>
  <c r="L1806" i="4"/>
  <c r="AH1805" i="4"/>
  <c r="AN1805" i="4"/>
  <c r="AM1805" i="4"/>
  <c r="AL1805" i="4"/>
  <c r="H1805" i="4"/>
  <c r="N1805" i="4"/>
  <c r="M1805" i="4"/>
  <c r="L1805" i="4"/>
  <c r="AH1804" i="4"/>
  <c r="AN1804" i="4"/>
  <c r="AM1804" i="4"/>
  <c r="AL1804" i="4"/>
  <c r="H1804" i="4"/>
  <c r="N1804" i="4"/>
  <c r="M1804" i="4"/>
  <c r="L1804" i="4"/>
  <c r="AH1803" i="4"/>
  <c r="AN1803" i="4"/>
  <c r="AM1803" i="4"/>
  <c r="AL1803" i="4"/>
  <c r="H1803" i="4"/>
  <c r="N1803" i="4"/>
  <c r="M1803" i="4"/>
  <c r="L1803" i="4"/>
  <c r="AH1802" i="4"/>
  <c r="AN1802" i="4"/>
  <c r="AM1802" i="4"/>
  <c r="AL1802" i="4"/>
  <c r="H1802" i="4"/>
  <c r="N1802" i="4"/>
  <c r="M1802" i="4"/>
  <c r="L1802" i="4"/>
  <c r="AH1801" i="4"/>
  <c r="AN1801" i="4"/>
  <c r="AM1801" i="4"/>
  <c r="AL1801" i="4"/>
  <c r="H1801" i="4"/>
  <c r="N1801" i="4"/>
  <c r="M1801" i="4"/>
  <c r="L1801" i="4"/>
  <c r="AH1800" i="4"/>
  <c r="AN1800" i="4"/>
  <c r="AM1800" i="4"/>
  <c r="AL1800" i="4"/>
  <c r="H1800" i="4"/>
  <c r="N1800" i="4"/>
  <c r="M1800" i="4"/>
  <c r="L1800" i="4"/>
  <c r="AH1799" i="4"/>
  <c r="AN1799" i="4"/>
  <c r="AM1799" i="4"/>
  <c r="AL1799" i="4"/>
  <c r="H1799" i="4"/>
  <c r="N1799" i="4"/>
  <c r="M1799" i="4"/>
  <c r="L1799" i="4"/>
  <c r="AH1798" i="4"/>
  <c r="AN1798" i="4"/>
  <c r="AM1798" i="4"/>
  <c r="AL1798" i="4"/>
  <c r="H1798" i="4"/>
  <c r="N1798" i="4"/>
  <c r="M1798" i="4"/>
  <c r="L1798" i="4"/>
  <c r="AH1797" i="4"/>
  <c r="AN1797" i="4"/>
  <c r="AM1797" i="4"/>
  <c r="AL1797" i="4"/>
  <c r="H1797" i="4"/>
  <c r="N1797" i="4"/>
  <c r="M1797" i="4"/>
  <c r="L1797" i="4"/>
  <c r="AH1796" i="4"/>
  <c r="AN1796" i="4"/>
  <c r="AM1796" i="4"/>
  <c r="AL1796" i="4"/>
  <c r="H1796" i="4"/>
  <c r="N1796" i="4"/>
  <c r="M1796" i="4"/>
  <c r="L1796" i="4"/>
  <c r="AH1795" i="4"/>
  <c r="AN1795" i="4"/>
  <c r="AM1795" i="4"/>
  <c r="AL1795" i="4"/>
  <c r="H1795" i="4"/>
  <c r="N1795" i="4"/>
  <c r="M1795" i="4"/>
  <c r="L1795" i="4"/>
  <c r="AH1794" i="4"/>
  <c r="AN1794" i="4"/>
  <c r="AM1794" i="4"/>
  <c r="AL1794" i="4"/>
  <c r="H1794" i="4"/>
  <c r="N1794" i="4"/>
  <c r="M1794" i="4"/>
  <c r="L1794" i="4"/>
  <c r="AH1793" i="4"/>
  <c r="AN1793" i="4"/>
  <c r="AM1793" i="4"/>
  <c r="AL1793" i="4"/>
  <c r="H1793" i="4"/>
  <c r="N1793" i="4"/>
  <c r="M1793" i="4"/>
  <c r="L1793" i="4"/>
  <c r="AH1792" i="4"/>
  <c r="AN1792" i="4"/>
  <c r="AM1792" i="4"/>
  <c r="AL1792" i="4"/>
  <c r="H1792" i="4"/>
  <c r="N1792" i="4"/>
  <c r="M1792" i="4"/>
  <c r="L1792" i="4"/>
  <c r="AH1791" i="4"/>
  <c r="AN1791" i="4"/>
  <c r="AM1791" i="4"/>
  <c r="AL1791" i="4"/>
  <c r="H1791" i="4"/>
  <c r="N1791" i="4"/>
  <c r="M1791" i="4"/>
  <c r="L1791" i="4"/>
  <c r="AH1790" i="4"/>
  <c r="AN1790" i="4"/>
  <c r="AM1790" i="4"/>
  <c r="AL1790" i="4"/>
  <c r="H1790" i="4"/>
  <c r="N1790" i="4"/>
  <c r="M1790" i="4"/>
  <c r="L1790" i="4"/>
  <c r="AH1789" i="4"/>
  <c r="AN1789" i="4"/>
  <c r="AM1789" i="4"/>
  <c r="AL1789" i="4"/>
  <c r="H1789" i="4"/>
  <c r="N1789" i="4"/>
  <c r="M1789" i="4"/>
  <c r="L1789" i="4"/>
  <c r="AH1788" i="4"/>
  <c r="AN1788" i="4"/>
  <c r="AM1788" i="4"/>
  <c r="AL1788" i="4"/>
  <c r="H1788" i="4"/>
  <c r="N1788" i="4"/>
  <c r="M1788" i="4"/>
  <c r="L1788" i="4"/>
  <c r="AH1787" i="4"/>
  <c r="AN1787" i="4"/>
  <c r="AM1787" i="4"/>
  <c r="AL1787" i="4"/>
  <c r="H1787" i="4"/>
  <c r="N1787" i="4"/>
  <c r="M1787" i="4"/>
  <c r="L1787" i="4"/>
  <c r="AH1786" i="4"/>
  <c r="AN1786" i="4"/>
  <c r="AM1786" i="4"/>
  <c r="AL1786" i="4"/>
  <c r="H1786" i="4"/>
  <c r="N1786" i="4"/>
  <c r="M1786" i="4"/>
  <c r="L1786" i="4"/>
  <c r="AH1785" i="4"/>
  <c r="AN1785" i="4"/>
  <c r="AM1785" i="4"/>
  <c r="AL1785" i="4"/>
  <c r="H1785" i="4"/>
  <c r="N1785" i="4"/>
  <c r="M1785" i="4"/>
  <c r="L1785" i="4"/>
  <c r="AH1784" i="4"/>
  <c r="AN1784" i="4"/>
  <c r="AM1784" i="4"/>
  <c r="AL1784" i="4"/>
  <c r="H1784" i="4"/>
  <c r="N1784" i="4"/>
  <c r="M1784" i="4"/>
  <c r="L1784" i="4"/>
  <c r="AH1783" i="4"/>
  <c r="AN1783" i="4"/>
  <c r="AM1783" i="4"/>
  <c r="AL1783" i="4"/>
  <c r="H1783" i="4"/>
  <c r="N1783" i="4"/>
  <c r="M1783" i="4"/>
  <c r="L1783" i="4"/>
  <c r="AH1782" i="4"/>
  <c r="AN1782" i="4"/>
  <c r="AM1782" i="4"/>
  <c r="AL1782" i="4"/>
  <c r="H1782" i="4"/>
  <c r="N1782" i="4"/>
  <c r="M1782" i="4"/>
  <c r="L1782" i="4"/>
  <c r="AH1781" i="4"/>
  <c r="AN1781" i="4"/>
  <c r="AM1781" i="4"/>
  <c r="AL1781" i="4"/>
  <c r="H1781" i="4"/>
  <c r="N1781" i="4"/>
  <c r="M1781" i="4"/>
  <c r="L1781" i="4"/>
  <c r="AH1780" i="4"/>
  <c r="AN1780" i="4"/>
  <c r="AM1780" i="4"/>
  <c r="AL1780" i="4"/>
  <c r="H1780" i="4"/>
  <c r="N1780" i="4"/>
  <c r="M1780" i="4"/>
  <c r="L1780" i="4"/>
  <c r="AH1779" i="4"/>
  <c r="AN1779" i="4"/>
  <c r="AM1779" i="4"/>
  <c r="AL1779" i="4"/>
  <c r="H1779" i="4"/>
  <c r="N1779" i="4"/>
  <c r="M1779" i="4"/>
  <c r="L1779" i="4"/>
  <c r="AH1778" i="4"/>
  <c r="AN1778" i="4"/>
  <c r="AM1778" i="4"/>
  <c r="AL1778" i="4"/>
  <c r="H1778" i="4"/>
  <c r="N1778" i="4"/>
  <c r="M1778" i="4"/>
  <c r="L1778" i="4"/>
  <c r="AH1777" i="4"/>
  <c r="AN1777" i="4"/>
  <c r="AM1777" i="4"/>
  <c r="AL1777" i="4"/>
  <c r="H1777" i="4"/>
  <c r="N1777" i="4"/>
  <c r="M1777" i="4"/>
  <c r="L1777" i="4"/>
  <c r="AH1776" i="4"/>
  <c r="AN1776" i="4"/>
  <c r="AM1776" i="4"/>
  <c r="AL1776" i="4"/>
  <c r="H1776" i="4"/>
  <c r="N1776" i="4"/>
  <c r="M1776" i="4"/>
  <c r="L1776" i="4"/>
  <c r="AH1775" i="4"/>
  <c r="AN1775" i="4"/>
  <c r="AM1775" i="4"/>
  <c r="AL1775" i="4"/>
  <c r="H1775" i="4"/>
  <c r="N1775" i="4"/>
  <c r="M1775" i="4"/>
  <c r="L1775" i="4"/>
  <c r="AH1774" i="4"/>
  <c r="AN1774" i="4"/>
  <c r="AM1774" i="4"/>
  <c r="AL1774" i="4"/>
  <c r="H1774" i="4"/>
  <c r="N1774" i="4"/>
  <c r="M1774" i="4"/>
  <c r="L1774" i="4"/>
  <c r="AH1773" i="4"/>
  <c r="AN1773" i="4"/>
  <c r="AM1773" i="4"/>
  <c r="AL1773" i="4"/>
  <c r="H1773" i="4"/>
  <c r="N1773" i="4"/>
  <c r="M1773" i="4"/>
  <c r="L1773" i="4"/>
  <c r="AH1772" i="4"/>
  <c r="AN1772" i="4"/>
  <c r="AM1772" i="4"/>
  <c r="AL1772" i="4"/>
  <c r="H1772" i="4"/>
  <c r="N1772" i="4"/>
  <c r="M1772" i="4"/>
  <c r="L1772" i="4"/>
  <c r="AH1771" i="4"/>
  <c r="AN1771" i="4"/>
  <c r="AM1771" i="4"/>
  <c r="AL1771" i="4"/>
  <c r="H1771" i="4"/>
  <c r="N1771" i="4"/>
  <c r="M1771" i="4"/>
  <c r="L1771" i="4"/>
  <c r="AH1770" i="4"/>
  <c r="AN1770" i="4"/>
  <c r="AM1770" i="4"/>
  <c r="AL1770" i="4"/>
  <c r="H1770" i="4"/>
  <c r="N1770" i="4"/>
  <c r="M1770" i="4"/>
  <c r="L1770" i="4"/>
  <c r="AH1769" i="4"/>
  <c r="AN1769" i="4"/>
  <c r="AM1769" i="4"/>
  <c r="AL1769" i="4"/>
  <c r="H1769" i="4"/>
  <c r="N1769" i="4"/>
  <c r="M1769" i="4"/>
  <c r="L1769" i="4"/>
  <c r="AH1768" i="4"/>
  <c r="AN1768" i="4"/>
  <c r="AM1768" i="4"/>
  <c r="AL1768" i="4"/>
  <c r="H1768" i="4"/>
  <c r="N1768" i="4"/>
  <c r="M1768" i="4"/>
  <c r="L1768" i="4"/>
  <c r="AH1767" i="4"/>
  <c r="AN1767" i="4"/>
  <c r="AM1767" i="4"/>
  <c r="AL1767" i="4"/>
  <c r="H1767" i="4"/>
  <c r="N1767" i="4"/>
  <c r="M1767" i="4"/>
  <c r="L1767" i="4"/>
  <c r="AH1766" i="4"/>
  <c r="AN1766" i="4"/>
  <c r="AM1766" i="4"/>
  <c r="AL1766" i="4"/>
  <c r="H1766" i="4"/>
  <c r="N1766" i="4"/>
  <c r="M1766" i="4"/>
  <c r="L1766" i="4"/>
  <c r="AH1765" i="4"/>
  <c r="AN1765" i="4"/>
  <c r="AM1765" i="4"/>
  <c r="AL1765" i="4"/>
  <c r="H1765" i="4"/>
  <c r="N1765" i="4"/>
  <c r="M1765" i="4"/>
  <c r="L1765" i="4"/>
  <c r="AH1764" i="4"/>
  <c r="AN1764" i="4"/>
  <c r="AM1764" i="4"/>
  <c r="AL1764" i="4"/>
  <c r="H1764" i="4"/>
  <c r="N1764" i="4"/>
  <c r="M1764" i="4"/>
  <c r="L1764" i="4"/>
  <c r="AH1763" i="4"/>
  <c r="AN1763" i="4"/>
  <c r="AM1763" i="4"/>
  <c r="AL1763" i="4"/>
  <c r="H1763" i="4"/>
  <c r="N1763" i="4"/>
  <c r="M1763" i="4"/>
  <c r="L1763" i="4"/>
  <c r="AH1762" i="4"/>
  <c r="AN1762" i="4"/>
  <c r="AM1762" i="4"/>
  <c r="AL1762" i="4"/>
  <c r="H1762" i="4"/>
  <c r="N1762" i="4"/>
  <c r="M1762" i="4"/>
  <c r="L1762" i="4"/>
  <c r="AH1761" i="4"/>
  <c r="AN1761" i="4"/>
  <c r="AM1761" i="4"/>
  <c r="AL1761" i="4"/>
  <c r="H1761" i="4"/>
  <c r="N1761" i="4"/>
  <c r="M1761" i="4"/>
  <c r="L1761" i="4"/>
  <c r="AH1760" i="4"/>
  <c r="AN1760" i="4"/>
  <c r="AM1760" i="4"/>
  <c r="AL1760" i="4"/>
  <c r="H1760" i="4"/>
  <c r="N1760" i="4"/>
  <c r="M1760" i="4"/>
  <c r="L1760" i="4"/>
  <c r="AH1759" i="4"/>
  <c r="AN1759" i="4"/>
  <c r="AM1759" i="4"/>
  <c r="AL1759" i="4"/>
  <c r="H1759" i="4"/>
  <c r="N1759" i="4"/>
  <c r="M1759" i="4"/>
  <c r="L1759" i="4"/>
  <c r="AH1758" i="4"/>
  <c r="AN1758" i="4"/>
  <c r="AM1758" i="4"/>
  <c r="AL1758" i="4"/>
  <c r="H1758" i="4"/>
  <c r="N1758" i="4"/>
  <c r="M1758" i="4"/>
  <c r="L1758" i="4"/>
  <c r="AH1757" i="4"/>
  <c r="AN1757" i="4"/>
  <c r="AM1757" i="4"/>
  <c r="AL1757" i="4"/>
  <c r="H1757" i="4"/>
  <c r="N1757" i="4"/>
  <c r="M1757" i="4"/>
  <c r="L1757" i="4"/>
  <c r="AH1756" i="4"/>
  <c r="AN1756" i="4"/>
  <c r="AM1756" i="4"/>
  <c r="AL1756" i="4"/>
  <c r="H1756" i="4"/>
  <c r="N1756" i="4"/>
  <c r="M1756" i="4"/>
  <c r="L1756" i="4"/>
  <c r="AH1755" i="4"/>
  <c r="AN1755" i="4"/>
  <c r="AM1755" i="4"/>
  <c r="AL1755" i="4"/>
  <c r="H1755" i="4"/>
  <c r="N1755" i="4"/>
  <c r="M1755" i="4"/>
  <c r="L1755" i="4"/>
  <c r="AH1754" i="4"/>
  <c r="AN1754" i="4"/>
  <c r="AM1754" i="4"/>
  <c r="AL1754" i="4"/>
  <c r="H1754" i="4"/>
  <c r="N1754" i="4"/>
  <c r="M1754" i="4"/>
  <c r="L1754" i="4"/>
  <c r="AH1753" i="4"/>
  <c r="AN1753" i="4"/>
  <c r="AM1753" i="4"/>
  <c r="AL1753" i="4"/>
  <c r="H1753" i="4"/>
  <c r="N1753" i="4"/>
  <c r="M1753" i="4"/>
  <c r="L1753" i="4"/>
  <c r="AH1752" i="4"/>
  <c r="AN1752" i="4"/>
  <c r="AM1752" i="4"/>
  <c r="AL1752" i="4"/>
  <c r="H1752" i="4"/>
  <c r="N1752" i="4"/>
  <c r="M1752" i="4"/>
  <c r="L1752" i="4"/>
  <c r="AH1751" i="4"/>
  <c r="AN1751" i="4"/>
  <c r="AM1751" i="4"/>
  <c r="AL1751" i="4"/>
  <c r="H1751" i="4"/>
  <c r="N1751" i="4"/>
  <c r="M1751" i="4"/>
  <c r="L1751" i="4"/>
  <c r="AH1750" i="4"/>
  <c r="AN1750" i="4"/>
  <c r="AM1750" i="4"/>
  <c r="AL1750" i="4"/>
  <c r="H1750" i="4"/>
  <c r="N1750" i="4"/>
  <c r="M1750" i="4"/>
  <c r="L1750" i="4"/>
  <c r="AH1749" i="4"/>
  <c r="AN1749" i="4"/>
  <c r="AM1749" i="4"/>
  <c r="AL1749" i="4"/>
  <c r="H1749" i="4"/>
  <c r="N1749" i="4"/>
  <c r="M1749" i="4"/>
  <c r="L1749" i="4"/>
  <c r="AH1748" i="4"/>
  <c r="AN1748" i="4"/>
  <c r="AM1748" i="4"/>
  <c r="AL1748" i="4"/>
  <c r="H1748" i="4"/>
  <c r="N1748" i="4"/>
  <c r="M1748" i="4"/>
  <c r="L1748" i="4"/>
  <c r="AH1747" i="4"/>
  <c r="AN1747" i="4"/>
  <c r="AM1747" i="4"/>
  <c r="AL1747" i="4"/>
  <c r="H1747" i="4"/>
  <c r="N1747" i="4"/>
  <c r="M1747" i="4"/>
  <c r="L1747" i="4"/>
  <c r="AH1746" i="4"/>
  <c r="AN1746" i="4"/>
  <c r="AM1746" i="4"/>
  <c r="AL1746" i="4"/>
  <c r="H1746" i="4"/>
  <c r="N1746" i="4"/>
  <c r="M1746" i="4"/>
  <c r="L1746" i="4"/>
  <c r="AH1745" i="4"/>
  <c r="AN1745" i="4"/>
  <c r="AM1745" i="4"/>
  <c r="AL1745" i="4"/>
  <c r="H1745" i="4"/>
  <c r="N1745" i="4"/>
  <c r="M1745" i="4"/>
  <c r="L1745" i="4"/>
  <c r="AH1744" i="4"/>
  <c r="AN1744" i="4"/>
  <c r="AM1744" i="4"/>
  <c r="AL1744" i="4"/>
  <c r="H1744" i="4"/>
  <c r="N1744" i="4"/>
  <c r="M1744" i="4"/>
  <c r="L1744" i="4"/>
  <c r="AH1743" i="4"/>
  <c r="AN1743" i="4"/>
  <c r="AM1743" i="4"/>
  <c r="AL1743" i="4"/>
  <c r="H1743" i="4"/>
  <c r="N1743" i="4"/>
  <c r="M1743" i="4"/>
  <c r="L1743" i="4"/>
  <c r="AH1742" i="4"/>
  <c r="AN1742" i="4"/>
  <c r="AM1742" i="4"/>
  <c r="AL1742" i="4"/>
  <c r="H1742" i="4"/>
  <c r="N1742" i="4"/>
  <c r="M1742" i="4"/>
  <c r="L1742" i="4"/>
  <c r="AH1741" i="4"/>
  <c r="AN1741" i="4"/>
  <c r="AM1741" i="4"/>
  <c r="AL1741" i="4"/>
  <c r="H1741" i="4"/>
  <c r="N1741" i="4"/>
  <c r="M1741" i="4"/>
  <c r="L1741" i="4"/>
  <c r="AH1740" i="4"/>
  <c r="AN1740" i="4"/>
  <c r="AM1740" i="4"/>
  <c r="AL1740" i="4"/>
  <c r="H1740" i="4"/>
  <c r="N1740" i="4"/>
  <c r="M1740" i="4"/>
  <c r="L1740" i="4"/>
  <c r="AH1739" i="4"/>
  <c r="AN1739" i="4"/>
  <c r="AM1739" i="4"/>
  <c r="AL1739" i="4"/>
  <c r="H1739" i="4"/>
  <c r="N1739" i="4"/>
  <c r="M1739" i="4"/>
  <c r="L1739" i="4"/>
  <c r="AH1738" i="4"/>
  <c r="AN1738" i="4"/>
  <c r="AM1738" i="4"/>
  <c r="AL1738" i="4"/>
  <c r="H1738" i="4"/>
  <c r="N1738" i="4"/>
  <c r="M1738" i="4"/>
  <c r="L1738" i="4"/>
  <c r="AH1737" i="4"/>
  <c r="AN1737" i="4"/>
  <c r="AM1737" i="4"/>
  <c r="AL1737" i="4"/>
  <c r="H1737" i="4"/>
  <c r="N1737" i="4"/>
  <c r="M1737" i="4"/>
  <c r="L1737" i="4"/>
  <c r="AH1736" i="4"/>
  <c r="AN1736" i="4"/>
  <c r="AM1736" i="4"/>
  <c r="AL1736" i="4"/>
  <c r="H1736" i="4"/>
  <c r="N1736" i="4"/>
  <c r="M1736" i="4"/>
  <c r="L1736" i="4"/>
  <c r="AH1735" i="4"/>
  <c r="AN1735" i="4"/>
  <c r="AM1735" i="4"/>
  <c r="AL1735" i="4"/>
  <c r="H1735" i="4"/>
  <c r="N1735" i="4"/>
  <c r="M1735" i="4"/>
  <c r="L1735" i="4"/>
  <c r="AH1734" i="4"/>
  <c r="AN1734" i="4"/>
  <c r="AM1734" i="4"/>
  <c r="AL1734" i="4"/>
  <c r="H1734" i="4"/>
  <c r="N1734" i="4"/>
  <c r="M1734" i="4"/>
  <c r="L1734" i="4"/>
  <c r="AH1733" i="4"/>
  <c r="AN1733" i="4"/>
  <c r="AM1733" i="4"/>
  <c r="AL1733" i="4"/>
  <c r="H1733" i="4"/>
  <c r="N1733" i="4"/>
  <c r="M1733" i="4"/>
  <c r="L1733" i="4"/>
  <c r="AH1732" i="4"/>
  <c r="AN1732" i="4"/>
  <c r="AM1732" i="4"/>
  <c r="AL1732" i="4"/>
  <c r="H1732" i="4"/>
  <c r="N1732" i="4"/>
  <c r="M1732" i="4"/>
  <c r="L1732" i="4"/>
  <c r="AH1731" i="4"/>
  <c r="AN1731" i="4"/>
  <c r="AM1731" i="4"/>
  <c r="AL1731" i="4"/>
  <c r="H1731" i="4"/>
  <c r="N1731" i="4"/>
  <c r="M1731" i="4"/>
  <c r="L1731" i="4"/>
  <c r="AH1730" i="4"/>
  <c r="AN1730" i="4"/>
  <c r="AM1730" i="4"/>
  <c r="AL1730" i="4"/>
  <c r="H1730" i="4"/>
  <c r="N1730" i="4"/>
  <c r="M1730" i="4"/>
  <c r="L1730" i="4"/>
  <c r="AH1729" i="4"/>
  <c r="AN1729" i="4"/>
  <c r="AM1729" i="4"/>
  <c r="AL1729" i="4"/>
  <c r="H1729" i="4"/>
  <c r="N1729" i="4"/>
  <c r="M1729" i="4"/>
  <c r="L1729" i="4"/>
  <c r="AH1728" i="4"/>
  <c r="AN1728" i="4"/>
  <c r="AM1728" i="4"/>
  <c r="AL1728" i="4"/>
  <c r="H1728" i="4"/>
  <c r="N1728" i="4"/>
  <c r="M1728" i="4"/>
  <c r="L1728" i="4"/>
  <c r="AH1727" i="4"/>
  <c r="AN1727" i="4"/>
  <c r="AM1727" i="4"/>
  <c r="AL1727" i="4"/>
  <c r="H1727" i="4"/>
  <c r="N1727" i="4"/>
  <c r="M1727" i="4"/>
  <c r="L1727" i="4"/>
  <c r="AH1726" i="4"/>
  <c r="AN1726" i="4"/>
  <c r="AM1726" i="4"/>
  <c r="AL1726" i="4"/>
  <c r="H1726" i="4"/>
  <c r="N1726" i="4"/>
  <c r="M1726" i="4"/>
  <c r="L1726" i="4"/>
  <c r="AH1725" i="4"/>
  <c r="AN1725" i="4"/>
  <c r="AM1725" i="4"/>
  <c r="AL1725" i="4"/>
  <c r="H1725" i="4"/>
  <c r="N1725" i="4"/>
  <c r="M1725" i="4"/>
  <c r="L1725" i="4"/>
  <c r="AH1724" i="4"/>
  <c r="AN1724" i="4"/>
  <c r="AM1724" i="4"/>
  <c r="AL1724" i="4"/>
  <c r="H1724" i="4"/>
  <c r="N1724" i="4"/>
  <c r="M1724" i="4"/>
  <c r="L1724" i="4"/>
  <c r="AH1723" i="4"/>
  <c r="AN1723" i="4"/>
  <c r="AM1723" i="4"/>
  <c r="AL1723" i="4"/>
  <c r="H1723" i="4"/>
  <c r="N1723" i="4"/>
  <c r="M1723" i="4"/>
  <c r="L1723" i="4"/>
  <c r="AH1722" i="4"/>
  <c r="AN1722" i="4"/>
  <c r="AM1722" i="4"/>
  <c r="AL1722" i="4"/>
  <c r="H1722" i="4"/>
  <c r="N1722" i="4"/>
  <c r="M1722" i="4"/>
  <c r="L1722" i="4"/>
  <c r="AH1721" i="4"/>
  <c r="AN1721" i="4"/>
  <c r="AM1721" i="4"/>
  <c r="AL1721" i="4"/>
  <c r="H1721" i="4"/>
  <c r="N1721" i="4"/>
  <c r="M1721" i="4"/>
  <c r="L1721" i="4"/>
  <c r="AH1720" i="4"/>
  <c r="AN1720" i="4"/>
  <c r="AM1720" i="4"/>
  <c r="AL1720" i="4"/>
  <c r="H1720" i="4"/>
  <c r="N1720" i="4"/>
  <c r="M1720" i="4"/>
  <c r="L1720" i="4"/>
  <c r="AH1719" i="4"/>
  <c r="AN1719" i="4"/>
  <c r="AM1719" i="4"/>
  <c r="AL1719" i="4"/>
  <c r="H1719" i="4"/>
  <c r="N1719" i="4"/>
  <c r="M1719" i="4"/>
  <c r="L1719" i="4"/>
  <c r="AH1718" i="4"/>
  <c r="AN1718" i="4"/>
  <c r="AM1718" i="4"/>
  <c r="AL1718" i="4"/>
  <c r="H1718" i="4"/>
  <c r="N1718" i="4"/>
  <c r="M1718" i="4"/>
  <c r="L1718" i="4"/>
  <c r="AH1717" i="4"/>
  <c r="AN1717" i="4"/>
  <c r="AM1717" i="4"/>
  <c r="AL1717" i="4"/>
  <c r="H1717" i="4"/>
  <c r="N1717" i="4"/>
  <c r="M1717" i="4"/>
  <c r="L1717" i="4"/>
  <c r="AH1716" i="4"/>
  <c r="AN1716" i="4"/>
  <c r="AM1716" i="4"/>
  <c r="AL1716" i="4"/>
  <c r="H1716" i="4"/>
  <c r="N1716" i="4"/>
  <c r="M1716" i="4"/>
  <c r="L1716" i="4"/>
  <c r="AH1715" i="4"/>
  <c r="AN1715" i="4"/>
  <c r="AM1715" i="4"/>
  <c r="AL1715" i="4"/>
  <c r="H1715" i="4"/>
  <c r="N1715" i="4"/>
  <c r="M1715" i="4"/>
  <c r="L1715" i="4"/>
  <c r="AH1714" i="4"/>
  <c r="AN1714" i="4"/>
  <c r="AM1714" i="4"/>
  <c r="AL1714" i="4"/>
  <c r="H1714" i="4"/>
  <c r="N1714" i="4"/>
  <c r="M1714" i="4"/>
  <c r="L1714" i="4"/>
  <c r="AH1713" i="4"/>
  <c r="AN1713" i="4"/>
  <c r="AM1713" i="4"/>
  <c r="AL1713" i="4"/>
  <c r="H1713" i="4"/>
  <c r="N1713" i="4"/>
  <c r="M1713" i="4"/>
  <c r="L1713" i="4"/>
  <c r="AH1712" i="4"/>
  <c r="AN1712" i="4"/>
  <c r="AM1712" i="4"/>
  <c r="AL1712" i="4"/>
  <c r="H1712" i="4"/>
  <c r="N1712" i="4"/>
  <c r="M1712" i="4"/>
  <c r="L1712" i="4"/>
  <c r="AH1711" i="4"/>
  <c r="AN1711" i="4"/>
  <c r="AM1711" i="4"/>
  <c r="AL1711" i="4"/>
  <c r="H1711" i="4"/>
  <c r="N1711" i="4"/>
  <c r="M1711" i="4"/>
  <c r="L1711" i="4"/>
  <c r="AH1710" i="4"/>
  <c r="AN1710" i="4"/>
  <c r="AM1710" i="4"/>
  <c r="AL1710" i="4"/>
  <c r="H1710" i="4"/>
  <c r="N1710" i="4"/>
  <c r="M1710" i="4"/>
  <c r="L1710" i="4"/>
  <c r="AH1709" i="4"/>
  <c r="AN1709" i="4"/>
  <c r="AM1709" i="4"/>
  <c r="AL1709" i="4"/>
  <c r="H1709" i="4"/>
  <c r="N1709" i="4"/>
  <c r="M1709" i="4"/>
  <c r="L1709" i="4"/>
  <c r="AH1708" i="4"/>
  <c r="AN1708" i="4"/>
  <c r="AM1708" i="4"/>
  <c r="AL1708" i="4"/>
  <c r="H1708" i="4"/>
  <c r="N1708" i="4"/>
  <c r="M1708" i="4"/>
  <c r="L1708" i="4"/>
  <c r="AH1707" i="4"/>
  <c r="AN1707" i="4"/>
  <c r="AM1707" i="4"/>
  <c r="AL1707" i="4"/>
  <c r="H1707" i="4"/>
  <c r="N1707" i="4"/>
  <c r="M1707" i="4"/>
  <c r="L1707" i="4"/>
  <c r="AH1706" i="4"/>
  <c r="AN1706" i="4"/>
  <c r="AM1706" i="4"/>
  <c r="AL1706" i="4"/>
  <c r="H1706" i="4"/>
  <c r="N1706" i="4"/>
  <c r="M1706" i="4"/>
  <c r="L1706" i="4"/>
  <c r="AH1705" i="4"/>
  <c r="AN1705" i="4"/>
  <c r="AM1705" i="4"/>
  <c r="AL1705" i="4"/>
  <c r="H1705" i="4"/>
  <c r="N1705" i="4"/>
  <c r="M1705" i="4"/>
  <c r="L1705" i="4"/>
  <c r="AH1704" i="4"/>
  <c r="AN1704" i="4"/>
  <c r="AM1704" i="4"/>
  <c r="AL1704" i="4"/>
  <c r="H1704" i="4"/>
  <c r="N1704" i="4"/>
  <c r="M1704" i="4"/>
  <c r="L1704" i="4"/>
  <c r="AH1703" i="4"/>
  <c r="AN1703" i="4"/>
  <c r="AM1703" i="4"/>
  <c r="AL1703" i="4"/>
  <c r="H1703" i="4"/>
  <c r="N1703" i="4"/>
  <c r="M1703" i="4"/>
  <c r="L1703" i="4"/>
  <c r="AH1702" i="4"/>
  <c r="AN1702" i="4"/>
  <c r="AM1702" i="4"/>
  <c r="AL1702" i="4"/>
  <c r="H1702" i="4"/>
  <c r="N1702" i="4"/>
  <c r="M1702" i="4"/>
  <c r="L1702" i="4"/>
  <c r="AH1701" i="4"/>
  <c r="AN1701" i="4"/>
  <c r="AM1701" i="4"/>
  <c r="AL1701" i="4"/>
  <c r="H1701" i="4"/>
  <c r="N1701" i="4"/>
  <c r="M1701" i="4"/>
  <c r="L1701" i="4"/>
  <c r="AH1700" i="4"/>
  <c r="AN1700" i="4"/>
  <c r="AM1700" i="4"/>
  <c r="AL1700" i="4"/>
  <c r="H1700" i="4"/>
  <c r="N1700" i="4"/>
  <c r="M1700" i="4"/>
  <c r="L1700" i="4"/>
  <c r="AH1699" i="4"/>
  <c r="AN1699" i="4"/>
  <c r="AM1699" i="4"/>
  <c r="AL1699" i="4"/>
  <c r="H1699" i="4"/>
  <c r="N1699" i="4"/>
  <c r="M1699" i="4"/>
  <c r="L1699" i="4"/>
  <c r="AH1698" i="4"/>
  <c r="AN1698" i="4"/>
  <c r="AM1698" i="4"/>
  <c r="AL1698" i="4"/>
  <c r="H1698" i="4"/>
  <c r="N1698" i="4"/>
  <c r="M1698" i="4"/>
  <c r="L1698" i="4"/>
  <c r="AH1697" i="4"/>
  <c r="AN1697" i="4"/>
  <c r="AM1697" i="4"/>
  <c r="AL1697" i="4"/>
  <c r="H1697" i="4"/>
  <c r="N1697" i="4"/>
  <c r="M1697" i="4"/>
  <c r="L1697" i="4"/>
  <c r="AH1696" i="4"/>
  <c r="AN1696" i="4"/>
  <c r="AM1696" i="4"/>
  <c r="AL1696" i="4"/>
  <c r="H1696" i="4"/>
  <c r="N1696" i="4"/>
  <c r="M1696" i="4"/>
  <c r="L1696" i="4"/>
  <c r="AH1695" i="4"/>
  <c r="AN1695" i="4"/>
  <c r="AM1695" i="4"/>
  <c r="AL1695" i="4"/>
  <c r="H1695" i="4"/>
  <c r="N1695" i="4"/>
  <c r="M1695" i="4"/>
  <c r="L1695" i="4"/>
  <c r="AH1694" i="4"/>
  <c r="AN1694" i="4"/>
  <c r="AM1694" i="4"/>
  <c r="AL1694" i="4"/>
  <c r="H1694" i="4"/>
  <c r="N1694" i="4"/>
  <c r="M1694" i="4"/>
  <c r="L1694" i="4"/>
  <c r="AH1693" i="4"/>
  <c r="AN1693" i="4"/>
  <c r="AM1693" i="4"/>
  <c r="AL1693" i="4"/>
  <c r="H1693" i="4"/>
  <c r="N1693" i="4"/>
  <c r="M1693" i="4"/>
  <c r="L1693" i="4"/>
  <c r="AH1692" i="4"/>
  <c r="AN1692" i="4"/>
  <c r="AM1692" i="4"/>
  <c r="AL1692" i="4"/>
  <c r="H1692" i="4"/>
  <c r="N1692" i="4"/>
  <c r="M1692" i="4"/>
  <c r="L1692" i="4"/>
  <c r="AH1691" i="4"/>
  <c r="AN1691" i="4"/>
  <c r="AM1691" i="4"/>
  <c r="AL1691" i="4"/>
  <c r="H1691" i="4"/>
  <c r="N1691" i="4"/>
  <c r="M1691" i="4"/>
  <c r="L1691" i="4"/>
  <c r="AH1690" i="4"/>
  <c r="AN1690" i="4"/>
  <c r="AM1690" i="4"/>
  <c r="AL1690" i="4"/>
  <c r="H1690" i="4"/>
  <c r="N1690" i="4"/>
  <c r="M1690" i="4"/>
  <c r="L1690" i="4"/>
  <c r="AH1689" i="4"/>
  <c r="AN1689" i="4"/>
  <c r="AM1689" i="4"/>
  <c r="AL1689" i="4"/>
  <c r="H1689" i="4"/>
  <c r="N1689" i="4"/>
  <c r="M1689" i="4"/>
  <c r="L1689" i="4"/>
  <c r="AH1688" i="4"/>
  <c r="AN1688" i="4"/>
  <c r="AM1688" i="4"/>
  <c r="AL1688" i="4"/>
  <c r="H1688" i="4"/>
  <c r="N1688" i="4"/>
  <c r="M1688" i="4"/>
  <c r="L1688" i="4"/>
  <c r="AH1687" i="4"/>
  <c r="AN1687" i="4"/>
  <c r="AM1687" i="4"/>
  <c r="AL1687" i="4"/>
  <c r="H1687" i="4"/>
  <c r="N1687" i="4"/>
  <c r="M1687" i="4"/>
  <c r="L1687" i="4"/>
  <c r="AH1686" i="4"/>
  <c r="AN1686" i="4"/>
  <c r="AM1686" i="4"/>
  <c r="AL1686" i="4"/>
  <c r="H1686" i="4"/>
  <c r="N1686" i="4"/>
  <c r="M1686" i="4"/>
  <c r="L1686" i="4"/>
  <c r="AH1685" i="4"/>
  <c r="AN1685" i="4"/>
  <c r="AM1685" i="4"/>
  <c r="AL1685" i="4"/>
  <c r="H1685" i="4"/>
  <c r="N1685" i="4"/>
  <c r="M1685" i="4"/>
  <c r="L1685" i="4"/>
  <c r="AH1684" i="4"/>
  <c r="AN1684" i="4"/>
  <c r="AM1684" i="4"/>
  <c r="AL1684" i="4"/>
  <c r="H1684" i="4"/>
  <c r="N1684" i="4"/>
  <c r="M1684" i="4"/>
  <c r="L1684" i="4"/>
  <c r="AH1683" i="4"/>
  <c r="AN1683" i="4"/>
  <c r="AM1683" i="4"/>
  <c r="AL1683" i="4"/>
  <c r="H1683" i="4"/>
  <c r="N1683" i="4"/>
  <c r="M1683" i="4"/>
  <c r="L1683" i="4"/>
  <c r="AH1682" i="4"/>
  <c r="AN1682" i="4"/>
  <c r="AM1682" i="4"/>
  <c r="AL1682" i="4"/>
  <c r="H1682" i="4"/>
  <c r="N1682" i="4"/>
  <c r="M1682" i="4"/>
  <c r="L1682" i="4"/>
  <c r="AH1681" i="4"/>
  <c r="AN1681" i="4"/>
  <c r="AM1681" i="4"/>
  <c r="AL1681" i="4"/>
  <c r="H1681" i="4"/>
  <c r="N1681" i="4"/>
  <c r="M1681" i="4"/>
  <c r="L1681" i="4"/>
  <c r="AH1680" i="4"/>
  <c r="AN1680" i="4"/>
  <c r="AM1680" i="4"/>
  <c r="AL1680" i="4"/>
  <c r="H1680" i="4"/>
  <c r="N1680" i="4"/>
  <c r="M1680" i="4"/>
  <c r="L1680" i="4"/>
  <c r="AH1679" i="4"/>
  <c r="AN1679" i="4"/>
  <c r="AM1679" i="4"/>
  <c r="AL1679" i="4"/>
  <c r="H1679" i="4"/>
  <c r="N1679" i="4"/>
  <c r="M1679" i="4"/>
  <c r="L1679" i="4"/>
  <c r="AH1678" i="4"/>
  <c r="AN1678" i="4"/>
  <c r="AM1678" i="4"/>
  <c r="AL1678" i="4"/>
  <c r="H1678" i="4"/>
  <c r="N1678" i="4"/>
  <c r="M1678" i="4"/>
  <c r="L1678" i="4"/>
  <c r="AH1677" i="4"/>
  <c r="AN1677" i="4"/>
  <c r="AM1677" i="4"/>
  <c r="AL1677" i="4"/>
  <c r="H1677" i="4"/>
  <c r="N1677" i="4"/>
  <c r="M1677" i="4"/>
  <c r="L1677" i="4"/>
  <c r="AH1676" i="4"/>
  <c r="AN1676" i="4"/>
  <c r="AM1676" i="4"/>
  <c r="AL1676" i="4"/>
  <c r="H1676" i="4"/>
  <c r="N1676" i="4"/>
  <c r="M1676" i="4"/>
  <c r="L1676" i="4"/>
  <c r="AH1675" i="4"/>
  <c r="AN1675" i="4"/>
  <c r="AM1675" i="4"/>
  <c r="AL1675" i="4"/>
  <c r="H1675" i="4"/>
  <c r="N1675" i="4"/>
  <c r="M1675" i="4"/>
  <c r="L1675" i="4"/>
  <c r="AH1674" i="4"/>
  <c r="AN1674" i="4"/>
  <c r="AM1674" i="4"/>
  <c r="AL1674" i="4"/>
  <c r="H1674" i="4"/>
  <c r="N1674" i="4"/>
  <c r="M1674" i="4"/>
  <c r="L1674" i="4"/>
  <c r="AH1673" i="4"/>
  <c r="AN1673" i="4"/>
  <c r="AM1673" i="4"/>
  <c r="AL1673" i="4"/>
  <c r="H1673" i="4"/>
  <c r="N1673" i="4"/>
  <c r="M1673" i="4"/>
  <c r="L1673" i="4"/>
  <c r="AH1672" i="4"/>
  <c r="AN1672" i="4"/>
  <c r="AM1672" i="4"/>
  <c r="AL1672" i="4"/>
  <c r="H1672" i="4"/>
  <c r="N1672" i="4"/>
  <c r="M1672" i="4"/>
  <c r="L1672" i="4"/>
  <c r="AH1671" i="4"/>
  <c r="AN1671" i="4"/>
  <c r="AM1671" i="4"/>
  <c r="AL1671" i="4"/>
  <c r="H1671" i="4"/>
  <c r="N1671" i="4"/>
  <c r="M1671" i="4"/>
  <c r="L1671" i="4"/>
  <c r="AH1670" i="4"/>
  <c r="AN1670" i="4"/>
  <c r="AM1670" i="4"/>
  <c r="AL1670" i="4"/>
  <c r="H1670" i="4"/>
  <c r="N1670" i="4"/>
  <c r="M1670" i="4"/>
  <c r="L1670" i="4"/>
  <c r="AH1669" i="4"/>
  <c r="AN1669" i="4"/>
  <c r="AM1669" i="4"/>
  <c r="AL1669" i="4"/>
  <c r="H1669" i="4"/>
  <c r="N1669" i="4"/>
  <c r="M1669" i="4"/>
  <c r="L1669" i="4"/>
  <c r="AH1668" i="4"/>
  <c r="AN1668" i="4"/>
  <c r="AM1668" i="4"/>
  <c r="AL1668" i="4"/>
  <c r="H1668" i="4"/>
  <c r="N1668" i="4"/>
  <c r="M1668" i="4"/>
  <c r="L1668" i="4"/>
  <c r="AH1667" i="4"/>
  <c r="AN1667" i="4"/>
  <c r="AM1667" i="4"/>
  <c r="AL1667" i="4"/>
  <c r="H1667" i="4"/>
  <c r="N1667" i="4"/>
  <c r="M1667" i="4"/>
  <c r="L1667" i="4"/>
  <c r="AH1666" i="4"/>
  <c r="AN1666" i="4"/>
  <c r="AM1666" i="4"/>
  <c r="AL1666" i="4"/>
  <c r="H1666" i="4"/>
  <c r="N1666" i="4"/>
  <c r="M1666" i="4"/>
  <c r="L1666" i="4"/>
  <c r="AH1665" i="4"/>
  <c r="AN1665" i="4"/>
  <c r="AM1665" i="4"/>
  <c r="AL1665" i="4"/>
  <c r="H1665" i="4"/>
  <c r="N1665" i="4"/>
  <c r="M1665" i="4"/>
  <c r="L1665" i="4"/>
  <c r="AH1664" i="4"/>
  <c r="AN1664" i="4"/>
  <c r="AM1664" i="4"/>
  <c r="AL1664" i="4"/>
  <c r="H1664" i="4"/>
  <c r="N1664" i="4"/>
  <c r="M1664" i="4"/>
  <c r="L1664" i="4"/>
  <c r="AH1663" i="4"/>
  <c r="AN1663" i="4"/>
  <c r="AM1663" i="4"/>
  <c r="AL1663" i="4"/>
  <c r="H1663" i="4"/>
  <c r="N1663" i="4"/>
  <c r="M1663" i="4"/>
  <c r="L1663" i="4"/>
  <c r="AH1662" i="4"/>
  <c r="AN1662" i="4"/>
  <c r="AM1662" i="4"/>
  <c r="AL1662" i="4"/>
  <c r="H1662" i="4"/>
  <c r="N1662" i="4"/>
  <c r="M1662" i="4"/>
  <c r="L1662" i="4"/>
  <c r="AH1661" i="4"/>
  <c r="AN1661" i="4"/>
  <c r="AM1661" i="4"/>
  <c r="AL1661" i="4"/>
  <c r="H1661" i="4"/>
  <c r="N1661" i="4"/>
  <c r="M1661" i="4"/>
  <c r="L1661" i="4"/>
  <c r="AH1660" i="4"/>
  <c r="AN1660" i="4"/>
  <c r="AM1660" i="4"/>
  <c r="AL1660" i="4"/>
  <c r="H1660" i="4"/>
  <c r="N1660" i="4"/>
  <c r="M1660" i="4"/>
  <c r="L1660" i="4"/>
  <c r="AH1659" i="4"/>
  <c r="AN1659" i="4"/>
  <c r="AM1659" i="4"/>
  <c r="AL1659" i="4"/>
  <c r="H1659" i="4"/>
  <c r="N1659" i="4"/>
  <c r="M1659" i="4"/>
  <c r="L1659" i="4"/>
  <c r="AH1658" i="4"/>
  <c r="AN1658" i="4"/>
  <c r="AM1658" i="4"/>
  <c r="AL1658" i="4"/>
  <c r="H1658" i="4"/>
  <c r="N1658" i="4"/>
  <c r="M1658" i="4"/>
  <c r="L1658" i="4"/>
  <c r="AH1657" i="4"/>
  <c r="AN1657" i="4"/>
  <c r="AM1657" i="4"/>
  <c r="AL1657" i="4"/>
  <c r="H1657" i="4"/>
  <c r="N1657" i="4"/>
  <c r="M1657" i="4"/>
  <c r="L1657" i="4"/>
  <c r="AH1656" i="4"/>
  <c r="AN1656" i="4"/>
  <c r="AM1656" i="4"/>
  <c r="AL1656" i="4"/>
  <c r="H1656" i="4"/>
  <c r="N1656" i="4"/>
  <c r="M1656" i="4"/>
  <c r="L1656" i="4"/>
  <c r="AH1655" i="4"/>
  <c r="AN1655" i="4"/>
  <c r="AM1655" i="4"/>
  <c r="AL1655" i="4"/>
  <c r="H1655" i="4"/>
  <c r="N1655" i="4"/>
  <c r="M1655" i="4"/>
  <c r="L1655" i="4"/>
  <c r="AH1654" i="4"/>
  <c r="AN1654" i="4"/>
  <c r="AM1654" i="4"/>
  <c r="AL1654" i="4"/>
  <c r="H1654" i="4"/>
  <c r="N1654" i="4"/>
  <c r="M1654" i="4"/>
  <c r="L1654" i="4"/>
  <c r="AH1653" i="4"/>
  <c r="AN1653" i="4"/>
  <c r="AM1653" i="4"/>
  <c r="AL1653" i="4"/>
  <c r="H1653" i="4"/>
  <c r="N1653" i="4"/>
  <c r="M1653" i="4"/>
  <c r="L1653" i="4"/>
  <c r="AH1652" i="4"/>
  <c r="AN1652" i="4"/>
  <c r="AM1652" i="4"/>
  <c r="AL1652" i="4"/>
  <c r="H1652" i="4"/>
  <c r="N1652" i="4"/>
  <c r="M1652" i="4"/>
  <c r="L1652" i="4"/>
  <c r="AH1651" i="4"/>
  <c r="AN1651" i="4"/>
  <c r="AM1651" i="4"/>
  <c r="AL1651" i="4"/>
  <c r="H1651" i="4"/>
  <c r="N1651" i="4"/>
  <c r="M1651" i="4"/>
  <c r="L1651" i="4"/>
  <c r="AH1650" i="4"/>
  <c r="AN1650" i="4"/>
  <c r="AM1650" i="4"/>
  <c r="AL1650" i="4"/>
  <c r="H1650" i="4"/>
  <c r="N1650" i="4"/>
  <c r="M1650" i="4"/>
  <c r="L1650" i="4"/>
  <c r="AH1649" i="4"/>
  <c r="AN1649" i="4"/>
  <c r="AM1649" i="4"/>
  <c r="AL1649" i="4"/>
  <c r="H1649" i="4"/>
  <c r="N1649" i="4"/>
  <c r="M1649" i="4"/>
  <c r="L1649" i="4"/>
  <c r="AH1648" i="4"/>
  <c r="AN1648" i="4"/>
  <c r="AM1648" i="4"/>
  <c r="AL1648" i="4"/>
  <c r="H1648" i="4"/>
  <c r="N1648" i="4"/>
  <c r="M1648" i="4"/>
  <c r="L1648" i="4"/>
  <c r="AH1647" i="4"/>
  <c r="AN1647" i="4"/>
  <c r="AM1647" i="4"/>
  <c r="AL1647" i="4"/>
  <c r="H1647" i="4"/>
  <c r="N1647" i="4"/>
  <c r="M1647" i="4"/>
  <c r="L1647" i="4"/>
  <c r="AH1646" i="4"/>
  <c r="AN1646" i="4"/>
  <c r="AM1646" i="4"/>
  <c r="AL1646" i="4"/>
  <c r="H1646" i="4"/>
  <c r="N1646" i="4"/>
  <c r="M1646" i="4"/>
  <c r="L1646" i="4"/>
  <c r="AH1645" i="4"/>
  <c r="AN1645" i="4"/>
  <c r="AM1645" i="4"/>
  <c r="AL1645" i="4"/>
  <c r="H1645" i="4"/>
  <c r="N1645" i="4"/>
  <c r="M1645" i="4"/>
  <c r="L1645" i="4"/>
  <c r="AH1644" i="4"/>
  <c r="AN1644" i="4"/>
  <c r="AM1644" i="4"/>
  <c r="AL1644" i="4"/>
  <c r="H1644" i="4"/>
  <c r="N1644" i="4"/>
  <c r="M1644" i="4"/>
  <c r="L1644" i="4"/>
  <c r="AH1643" i="4"/>
  <c r="AN1643" i="4"/>
  <c r="AM1643" i="4"/>
  <c r="AL1643" i="4"/>
  <c r="H1643" i="4"/>
  <c r="N1643" i="4"/>
  <c r="M1643" i="4"/>
  <c r="L1643" i="4"/>
  <c r="AH1642" i="4"/>
  <c r="AN1642" i="4"/>
  <c r="AM1642" i="4"/>
  <c r="AL1642" i="4"/>
  <c r="H1642" i="4"/>
  <c r="N1642" i="4"/>
  <c r="M1642" i="4"/>
  <c r="L1642" i="4"/>
  <c r="AH1641" i="4"/>
  <c r="AN1641" i="4"/>
  <c r="AM1641" i="4"/>
  <c r="AL1641" i="4"/>
  <c r="H1641" i="4"/>
  <c r="N1641" i="4"/>
  <c r="M1641" i="4"/>
  <c r="L1641" i="4"/>
  <c r="AH1640" i="4"/>
  <c r="AN1640" i="4"/>
  <c r="AM1640" i="4"/>
  <c r="AL1640" i="4"/>
  <c r="H1640" i="4"/>
  <c r="N1640" i="4"/>
  <c r="M1640" i="4"/>
  <c r="L1640" i="4"/>
  <c r="AH1639" i="4"/>
  <c r="AN1639" i="4"/>
  <c r="AM1639" i="4"/>
  <c r="AL1639" i="4"/>
  <c r="H1639" i="4"/>
  <c r="N1639" i="4"/>
  <c r="M1639" i="4"/>
  <c r="L1639" i="4"/>
  <c r="AH1638" i="4"/>
  <c r="AN1638" i="4"/>
  <c r="AM1638" i="4"/>
  <c r="AL1638" i="4"/>
  <c r="H1638" i="4"/>
  <c r="N1638" i="4"/>
  <c r="M1638" i="4"/>
  <c r="L1638" i="4"/>
  <c r="AH1637" i="4"/>
  <c r="AN1637" i="4"/>
  <c r="AM1637" i="4"/>
  <c r="AL1637" i="4"/>
  <c r="H1637" i="4"/>
  <c r="N1637" i="4"/>
  <c r="M1637" i="4"/>
  <c r="L1637" i="4"/>
  <c r="AH1636" i="4"/>
  <c r="AN1636" i="4"/>
  <c r="AM1636" i="4"/>
  <c r="AL1636" i="4"/>
  <c r="H1636" i="4"/>
  <c r="N1636" i="4"/>
  <c r="M1636" i="4"/>
  <c r="L1636" i="4"/>
  <c r="AH1635" i="4"/>
  <c r="AN1635" i="4"/>
  <c r="AM1635" i="4"/>
  <c r="AL1635" i="4"/>
  <c r="H1635" i="4"/>
  <c r="N1635" i="4"/>
  <c r="M1635" i="4"/>
  <c r="L1635" i="4"/>
  <c r="AH1634" i="4"/>
  <c r="AN1634" i="4"/>
  <c r="AM1634" i="4"/>
  <c r="AL1634" i="4"/>
  <c r="H1634" i="4"/>
  <c r="N1634" i="4"/>
  <c r="M1634" i="4"/>
  <c r="L1634" i="4"/>
  <c r="AH1633" i="4"/>
  <c r="AN1633" i="4"/>
  <c r="AM1633" i="4"/>
  <c r="AL1633" i="4"/>
  <c r="H1633" i="4"/>
  <c r="N1633" i="4"/>
  <c r="M1633" i="4"/>
  <c r="L1633" i="4"/>
  <c r="AH1632" i="4"/>
  <c r="AN1632" i="4"/>
  <c r="AM1632" i="4"/>
  <c r="AL1632" i="4"/>
  <c r="H1632" i="4"/>
  <c r="N1632" i="4"/>
  <c r="M1632" i="4"/>
  <c r="L1632" i="4"/>
  <c r="AH1631" i="4"/>
  <c r="AN1631" i="4"/>
  <c r="AM1631" i="4"/>
  <c r="AL1631" i="4"/>
  <c r="H1631" i="4"/>
  <c r="N1631" i="4"/>
  <c r="M1631" i="4"/>
  <c r="L1631" i="4"/>
  <c r="AH1630" i="4"/>
  <c r="AN1630" i="4"/>
  <c r="AM1630" i="4"/>
  <c r="AL1630" i="4"/>
  <c r="H1630" i="4"/>
  <c r="N1630" i="4"/>
  <c r="M1630" i="4"/>
  <c r="L1630" i="4"/>
  <c r="AH1629" i="4"/>
  <c r="AN1629" i="4"/>
  <c r="AM1629" i="4"/>
  <c r="AL1629" i="4"/>
  <c r="H1629" i="4"/>
  <c r="N1629" i="4"/>
  <c r="M1629" i="4"/>
  <c r="L1629" i="4"/>
  <c r="AH1628" i="4"/>
  <c r="AN1628" i="4"/>
  <c r="AM1628" i="4"/>
  <c r="AL1628" i="4"/>
  <c r="H1628" i="4"/>
  <c r="N1628" i="4"/>
  <c r="M1628" i="4"/>
  <c r="L1628" i="4"/>
  <c r="AH1627" i="4"/>
  <c r="AN1627" i="4"/>
  <c r="AM1627" i="4"/>
  <c r="AL1627" i="4"/>
  <c r="H1627" i="4"/>
  <c r="N1627" i="4"/>
  <c r="M1627" i="4"/>
  <c r="L1627" i="4"/>
  <c r="AH1626" i="4"/>
  <c r="AN1626" i="4"/>
  <c r="AM1626" i="4"/>
  <c r="AL1626" i="4"/>
  <c r="H1626" i="4"/>
  <c r="N1626" i="4"/>
  <c r="M1626" i="4"/>
  <c r="L1626" i="4"/>
  <c r="AH1625" i="4"/>
  <c r="AN1625" i="4"/>
  <c r="AM1625" i="4"/>
  <c r="AL1625" i="4"/>
  <c r="H1625" i="4"/>
  <c r="N1625" i="4"/>
  <c r="M1625" i="4"/>
  <c r="L1625" i="4"/>
  <c r="AH1624" i="4"/>
  <c r="AN1624" i="4"/>
  <c r="AM1624" i="4"/>
  <c r="AL1624" i="4"/>
  <c r="H1624" i="4"/>
  <c r="N1624" i="4"/>
  <c r="M1624" i="4"/>
  <c r="L1624" i="4"/>
  <c r="AH1623" i="4"/>
  <c r="AN1623" i="4"/>
  <c r="AM1623" i="4"/>
  <c r="AL1623" i="4"/>
  <c r="H1623" i="4"/>
  <c r="N1623" i="4"/>
  <c r="M1623" i="4"/>
  <c r="L1623" i="4"/>
  <c r="AH1622" i="4"/>
  <c r="AN1622" i="4"/>
  <c r="AM1622" i="4"/>
  <c r="AL1622" i="4"/>
  <c r="H1622" i="4"/>
  <c r="N1622" i="4"/>
  <c r="M1622" i="4"/>
  <c r="L1622" i="4"/>
  <c r="AH1621" i="4"/>
  <c r="AN1621" i="4"/>
  <c r="AM1621" i="4"/>
  <c r="AL1621" i="4"/>
  <c r="H1621" i="4"/>
  <c r="N1621" i="4"/>
  <c r="M1621" i="4"/>
  <c r="L1621" i="4"/>
  <c r="AH1620" i="4"/>
  <c r="AN1620" i="4"/>
  <c r="AM1620" i="4"/>
  <c r="AL1620" i="4"/>
  <c r="H1620" i="4"/>
  <c r="N1620" i="4"/>
  <c r="M1620" i="4"/>
  <c r="L1620" i="4"/>
  <c r="AH1619" i="4"/>
  <c r="AN1619" i="4"/>
  <c r="AM1619" i="4"/>
  <c r="AL1619" i="4"/>
  <c r="H1619" i="4"/>
  <c r="N1619" i="4"/>
  <c r="M1619" i="4"/>
  <c r="L1619" i="4"/>
  <c r="AH1618" i="4"/>
  <c r="AN1618" i="4"/>
  <c r="AM1618" i="4"/>
  <c r="AL1618" i="4"/>
  <c r="H1618" i="4"/>
  <c r="N1618" i="4"/>
  <c r="M1618" i="4"/>
  <c r="L1618" i="4"/>
  <c r="AH1617" i="4"/>
  <c r="AN1617" i="4"/>
  <c r="AM1617" i="4"/>
  <c r="AL1617" i="4"/>
  <c r="H1617" i="4"/>
  <c r="N1617" i="4"/>
  <c r="M1617" i="4"/>
  <c r="L1617" i="4"/>
  <c r="AH1616" i="4"/>
  <c r="AN1616" i="4"/>
  <c r="AM1616" i="4"/>
  <c r="AL1616" i="4"/>
  <c r="H1616" i="4"/>
  <c r="N1616" i="4"/>
  <c r="M1616" i="4"/>
  <c r="L1616" i="4"/>
  <c r="AH1615" i="4"/>
  <c r="AN1615" i="4"/>
  <c r="AM1615" i="4"/>
  <c r="AL1615" i="4"/>
  <c r="H1615" i="4"/>
  <c r="N1615" i="4"/>
  <c r="M1615" i="4"/>
  <c r="L1615" i="4"/>
  <c r="AH1614" i="4"/>
  <c r="AN1614" i="4"/>
  <c r="AM1614" i="4"/>
  <c r="AL1614" i="4"/>
  <c r="H1614" i="4"/>
  <c r="N1614" i="4"/>
  <c r="M1614" i="4"/>
  <c r="L1614" i="4"/>
  <c r="AH1613" i="4"/>
  <c r="AN1613" i="4"/>
  <c r="AM1613" i="4"/>
  <c r="AL1613" i="4"/>
  <c r="H1613" i="4"/>
  <c r="N1613" i="4"/>
  <c r="M1613" i="4"/>
  <c r="L1613" i="4"/>
  <c r="AH1612" i="4"/>
  <c r="AN1612" i="4"/>
  <c r="AM1612" i="4"/>
  <c r="AL1612" i="4"/>
  <c r="H1612" i="4"/>
  <c r="N1612" i="4"/>
  <c r="M1612" i="4"/>
  <c r="L1612" i="4"/>
  <c r="AH1611" i="4"/>
  <c r="AN1611" i="4"/>
  <c r="AM1611" i="4"/>
  <c r="AL1611" i="4"/>
  <c r="H1611" i="4"/>
  <c r="N1611" i="4"/>
  <c r="M1611" i="4"/>
  <c r="L1611" i="4"/>
  <c r="AH1610" i="4"/>
  <c r="AN1610" i="4"/>
  <c r="AM1610" i="4"/>
  <c r="AL1610" i="4"/>
  <c r="H1610" i="4"/>
  <c r="N1610" i="4"/>
  <c r="M1610" i="4"/>
  <c r="L1610" i="4"/>
  <c r="AH1609" i="4"/>
  <c r="AN1609" i="4"/>
  <c r="AM1609" i="4"/>
  <c r="AL1609" i="4"/>
  <c r="H1609" i="4"/>
  <c r="N1609" i="4"/>
  <c r="M1609" i="4"/>
  <c r="L1609" i="4"/>
  <c r="AH1608" i="4"/>
  <c r="AN1608" i="4"/>
  <c r="AM1608" i="4"/>
  <c r="AL1608" i="4"/>
  <c r="H1608" i="4"/>
  <c r="N1608" i="4"/>
  <c r="M1608" i="4"/>
  <c r="L1608" i="4"/>
  <c r="AH1607" i="4"/>
  <c r="AN1607" i="4"/>
  <c r="AM1607" i="4"/>
  <c r="AL1607" i="4"/>
  <c r="H1607" i="4"/>
  <c r="N1607" i="4"/>
  <c r="M1607" i="4"/>
  <c r="L1607" i="4"/>
  <c r="AH1606" i="4"/>
  <c r="AN1606" i="4"/>
  <c r="AM1606" i="4"/>
  <c r="AL1606" i="4"/>
  <c r="H1606" i="4"/>
  <c r="N1606" i="4"/>
  <c r="M1606" i="4"/>
  <c r="L1606" i="4"/>
  <c r="AH1605" i="4"/>
  <c r="AN1605" i="4"/>
  <c r="AM1605" i="4"/>
  <c r="AL1605" i="4"/>
  <c r="H1605" i="4"/>
  <c r="N1605" i="4"/>
  <c r="M1605" i="4"/>
  <c r="L1605" i="4"/>
  <c r="AH1604" i="4"/>
  <c r="AN1604" i="4"/>
  <c r="AM1604" i="4"/>
  <c r="AL1604" i="4"/>
  <c r="H1604" i="4"/>
  <c r="N1604" i="4"/>
  <c r="M1604" i="4"/>
  <c r="L1604" i="4"/>
  <c r="AH1603" i="4"/>
  <c r="AN1603" i="4"/>
  <c r="AM1603" i="4"/>
  <c r="AL1603" i="4"/>
  <c r="H1603" i="4"/>
  <c r="N1603" i="4"/>
  <c r="M1603" i="4"/>
  <c r="L1603" i="4"/>
  <c r="AH1602" i="4"/>
  <c r="AN1602" i="4"/>
  <c r="AM1602" i="4"/>
  <c r="AL1602" i="4"/>
  <c r="H1602" i="4"/>
  <c r="N1602" i="4"/>
  <c r="M1602" i="4"/>
  <c r="L1602" i="4"/>
  <c r="AH1601" i="4"/>
  <c r="AN1601" i="4"/>
  <c r="AM1601" i="4"/>
  <c r="AL1601" i="4"/>
  <c r="H1601" i="4"/>
  <c r="N1601" i="4"/>
  <c r="M1601" i="4"/>
  <c r="L1601" i="4"/>
  <c r="AH1600" i="4"/>
  <c r="AN1600" i="4"/>
  <c r="AM1600" i="4"/>
  <c r="AL1600" i="4"/>
  <c r="H1600" i="4"/>
  <c r="N1600" i="4"/>
  <c r="M1600" i="4"/>
  <c r="L1600" i="4"/>
  <c r="AH1599" i="4"/>
  <c r="AN1599" i="4"/>
  <c r="AM1599" i="4"/>
  <c r="AL1599" i="4"/>
  <c r="H1599" i="4"/>
  <c r="N1599" i="4"/>
  <c r="M1599" i="4"/>
  <c r="L1599" i="4"/>
  <c r="AH1598" i="4"/>
  <c r="AN1598" i="4"/>
  <c r="AM1598" i="4"/>
  <c r="AL1598" i="4"/>
  <c r="H1598" i="4"/>
  <c r="N1598" i="4"/>
  <c r="M1598" i="4"/>
  <c r="L1598" i="4"/>
  <c r="AH1597" i="4"/>
  <c r="AN1597" i="4"/>
  <c r="AM1597" i="4"/>
  <c r="AL1597" i="4"/>
  <c r="H1597" i="4"/>
  <c r="N1597" i="4"/>
  <c r="M1597" i="4"/>
  <c r="L1597" i="4"/>
  <c r="AH1596" i="4"/>
  <c r="AN1596" i="4"/>
  <c r="AM1596" i="4"/>
  <c r="AL1596" i="4"/>
  <c r="H1596" i="4"/>
  <c r="N1596" i="4"/>
  <c r="M1596" i="4"/>
  <c r="L1596" i="4"/>
  <c r="AH1595" i="4"/>
  <c r="AN1595" i="4"/>
  <c r="AM1595" i="4"/>
  <c r="AL1595" i="4"/>
  <c r="H1595" i="4"/>
  <c r="N1595" i="4"/>
  <c r="M1595" i="4"/>
  <c r="L1595" i="4"/>
  <c r="AH1594" i="4"/>
  <c r="AN1594" i="4"/>
  <c r="AM1594" i="4"/>
  <c r="AL1594" i="4"/>
  <c r="H1594" i="4"/>
  <c r="N1594" i="4"/>
  <c r="M1594" i="4"/>
  <c r="L1594" i="4"/>
  <c r="AH1593" i="4"/>
  <c r="AN1593" i="4"/>
  <c r="AM1593" i="4"/>
  <c r="AL1593" i="4"/>
  <c r="H1593" i="4"/>
  <c r="N1593" i="4"/>
  <c r="M1593" i="4"/>
  <c r="L1593" i="4"/>
  <c r="AH1592" i="4"/>
  <c r="AN1592" i="4"/>
  <c r="AM1592" i="4"/>
  <c r="AL1592" i="4"/>
  <c r="H1592" i="4"/>
  <c r="N1592" i="4"/>
  <c r="M1592" i="4"/>
  <c r="L1592" i="4"/>
  <c r="AH1591" i="4"/>
  <c r="AN1591" i="4"/>
  <c r="AM1591" i="4"/>
  <c r="AL1591" i="4"/>
  <c r="H1591" i="4"/>
  <c r="N1591" i="4"/>
  <c r="M1591" i="4"/>
  <c r="L1591" i="4"/>
  <c r="AH1590" i="4"/>
  <c r="AN1590" i="4"/>
  <c r="AM1590" i="4"/>
  <c r="AL1590" i="4"/>
  <c r="H1590" i="4"/>
  <c r="N1590" i="4"/>
  <c r="M1590" i="4"/>
  <c r="L1590" i="4"/>
  <c r="AH1589" i="4"/>
  <c r="AN1589" i="4"/>
  <c r="AM1589" i="4"/>
  <c r="AL1589" i="4"/>
  <c r="H1589" i="4"/>
  <c r="N1589" i="4"/>
  <c r="M1589" i="4"/>
  <c r="L1589" i="4"/>
  <c r="AH1588" i="4"/>
  <c r="AN1588" i="4"/>
  <c r="AM1588" i="4"/>
  <c r="AL1588" i="4"/>
  <c r="H1588" i="4"/>
  <c r="N1588" i="4"/>
  <c r="M1588" i="4"/>
  <c r="L1588" i="4"/>
  <c r="AH1587" i="4"/>
  <c r="AN1587" i="4"/>
  <c r="AM1587" i="4"/>
  <c r="AL1587" i="4"/>
  <c r="H1587" i="4"/>
  <c r="N1587" i="4"/>
  <c r="M1587" i="4"/>
  <c r="L1587" i="4"/>
  <c r="AH1586" i="4"/>
  <c r="AN1586" i="4"/>
  <c r="AM1586" i="4"/>
  <c r="AL1586" i="4"/>
  <c r="H1586" i="4"/>
  <c r="N1586" i="4"/>
  <c r="M1586" i="4"/>
  <c r="L1586" i="4"/>
  <c r="AH1585" i="4"/>
  <c r="AN1585" i="4"/>
  <c r="AM1585" i="4"/>
  <c r="AL1585" i="4"/>
  <c r="H1585" i="4"/>
  <c r="N1585" i="4"/>
  <c r="M1585" i="4"/>
  <c r="L1585" i="4"/>
  <c r="AH1584" i="4"/>
  <c r="AN1584" i="4"/>
  <c r="AM1584" i="4"/>
  <c r="AL1584" i="4"/>
  <c r="H1584" i="4"/>
  <c r="N1584" i="4"/>
  <c r="M1584" i="4"/>
  <c r="L1584" i="4"/>
  <c r="AH1583" i="4"/>
  <c r="AN1583" i="4"/>
  <c r="AM1583" i="4"/>
  <c r="AL1583" i="4"/>
  <c r="H1583" i="4"/>
  <c r="N1583" i="4"/>
  <c r="M1583" i="4"/>
  <c r="L1583" i="4"/>
  <c r="AH1582" i="4"/>
  <c r="AN1582" i="4"/>
  <c r="AM1582" i="4"/>
  <c r="AL1582" i="4"/>
  <c r="H1582" i="4"/>
  <c r="N1582" i="4"/>
  <c r="M1582" i="4"/>
  <c r="L1582" i="4"/>
  <c r="AH1581" i="4"/>
  <c r="AN1581" i="4"/>
  <c r="AM1581" i="4"/>
  <c r="AL1581" i="4"/>
  <c r="H1581" i="4"/>
  <c r="N1581" i="4"/>
  <c r="M1581" i="4"/>
  <c r="L1581" i="4"/>
  <c r="AH1580" i="4"/>
  <c r="AN1580" i="4"/>
  <c r="AM1580" i="4"/>
  <c r="AL1580" i="4"/>
  <c r="H1580" i="4"/>
  <c r="N1580" i="4"/>
  <c r="M1580" i="4"/>
  <c r="L1580" i="4"/>
  <c r="AH1579" i="4"/>
  <c r="AN1579" i="4"/>
  <c r="AM1579" i="4"/>
  <c r="AL1579" i="4"/>
  <c r="H1579" i="4"/>
  <c r="N1579" i="4"/>
  <c r="M1579" i="4"/>
  <c r="L1579" i="4"/>
  <c r="AH1578" i="4"/>
  <c r="AN1578" i="4"/>
  <c r="AM1578" i="4"/>
  <c r="AL1578" i="4"/>
  <c r="H1578" i="4"/>
  <c r="N1578" i="4"/>
  <c r="M1578" i="4"/>
  <c r="L1578" i="4"/>
  <c r="AH1577" i="4"/>
  <c r="AN1577" i="4"/>
  <c r="AM1577" i="4"/>
  <c r="AL1577" i="4"/>
  <c r="H1577" i="4"/>
  <c r="N1577" i="4"/>
  <c r="M1577" i="4"/>
  <c r="L1577" i="4"/>
  <c r="AH1576" i="4"/>
  <c r="AN1576" i="4"/>
  <c r="AM1576" i="4"/>
  <c r="AL1576" i="4"/>
  <c r="H1576" i="4"/>
  <c r="N1576" i="4"/>
  <c r="M1576" i="4"/>
  <c r="L1576" i="4"/>
  <c r="AH1575" i="4"/>
  <c r="AN1575" i="4"/>
  <c r="AM1575" i="4"/>
  <c r="AL1575" i="4"/>
  <c r="H1575" i="4"/>
  <c r="N1575" i="4"/>
  <c r="M1575" i="4"/>
  <c r="L1575" i="4"/>
  <c r="AH1574" i="4"/>
  <c r="AN1574" i="4"/>
  <c r="AM1574" i="4"/>
  <c r="AL1574" i="4"/>
  <c r="H1574" i="4"/>
  <c r="N1574" i="4"/>
  <c r="M1574" i="4"/>
  <c r="L1574" i="4"/>
  <c r="AH1573" i="4"/>
  <c r="AN1573" i="4"/>
  <c r="AM1573" i="4"/>
  <c r="AL1573" i="4"/>
  <c r="H1573" i="4"/>
  <c r="N1573" i="4"/>
  <c r="M1573" i="4"/>
  <c r="L1573" i="4"/>
  <c r="AH1572" i="4"/>
  <c r="AN1572" i="4"/>
  <c r="AM1572" i="4"/>
  <c r="AL1572" i="4"/>
  <c r="H1572" i="4"/>
  <c r="N1572" i="4"/>
  <c r="M1572" i="4"/>
  <c r="L1572" i="4"/>
  <c r="AH1571" i="4"/>
  <c r="AN1571" i="4"/>
  <c r="AM1571" i="4"/>
  <c r="AL1571" i="4"/>
  <c r="H1571" i="4"/>
  <c r="N1571" i="4"/>
  <c r="M1571" i="4"/>
  <c r="L1571" i="4"/>
  <c r="AH1570" i="4"/>
  <c r="AN1570" i="4"/>
  <c r="AM1570" i="4"/>
  <c r="AL1570" i="4"/>
  <c r="H1570" i="4"/>
  <c r="N1570" i="4"/>
  <c r="M1570" i="4"/>
  <c r="L1570" i="4"/>
  <c r="AH1569" i="4"/>
  <c r="AN1569" i="4"/>
  <c r="AM1569" i="4"/>
  <c r="AL1569" i="4"/>
  <c r="H1569" i="4"/>
  <c r="N1569" i="4"/>
  <c r="M1569" i="4"/>
  <c r="L1569" i="4"/>
  <c r="AH1568" i="4"/>
  <c r="AN1568" i="4"/>
  <c r="AM1568" i="4"/>
  <c r="AL1568" i="4"/>
  <c r="H1568" i="4"/>
  <c r="N1568" i="4"/>
  <c r="M1568" i="4"/>
  <c r="L1568" i="4"/>
  <c r="AH1567" i="4"/>
  <c r="AN1567" i="4"/>
  <c r="AM1567" i="4"/>
  <c r="AL1567" i="4"/>
  <c r="H1567" i="4"/>
  <c r="N1567" i="4"/>
  <c r="M1567" i="4"/>
  <c r="L1567" i="4"/>
  <c r="AH1566" i="4"/>
  <c r="AN1566" i="4"/>
  <c r="AM1566" i="4"/>
  <c r="AL1566" i="4"/>
  <c r="H1566" i="4"/>
  <c r="N1566" i="4"/>
  <c r="M1566" i="4"/>
  <c r="L1566" i="4"/>
  <c r="AH1565" i="4"/>
  <c r="AN1565" i="4"/>
  <c r="AM1565" i="4"/>
  <c r="AL1565" i="4"/>
  <c r="H1565" i="4"/>
  <c r="N1565" i="4"/>
  <c r="M1565" i="4"/>
  <c r="L1565" i="4"/>
  <c r="AH1564" i="4"/>
  <c r="AN1564" i="4"/>
  <c r="AM1564" i="4"/>
  <c r="AL1564" i="4"/>
  <c r="H1564" i="4"/>
  <c r="N1564" i="4"/>
  <c r="M1564" i="4"/>
  <c r="L1564" i="4"/>
  <c r="AH1563" i="4"/>
  <c r="AN1563" i="4"/>
  <c r="AM1563" i="4"/>
  <c r="AL1563" i="4"/>
  <c r="H1563" i="4"/>
  <c r="N1563" i="4"/>
  <c r="M1563" i="4"/>
  <c r="L1563" i="4"/>
  <c r="AH1562" i="4"/>
  <c r="AN1562" i="4"/>
  <c r="AM1562" i="4"/>
  <c r="AL1562" i="4"/>
  <c r="H1562" i="4"/>
  <c r="N1562" i="4"/>
  <c r="M1562" i="4"/>
  <c r="L1562" i="4"/>
  <c r="AH1561" i="4"/>
  <c r="AN1561" i="4"/>
  <c r="AM1561" i="4"/>
  <c r="AL1561" i="4"/>
  <c r="H1561" i="4"/>
  <c r="N1561" i="4"/>
  <c r="M1561" i="4"/>
  <c r="L1561" i="4"/>
  <c r="AH1560" i="4"/>
  <c r="AN1560" i="4"/>
  <c r="AM1560" i="4"/>
  <c r="AL1560" i="4"/>
  <c r="H1560" i="4"/>
  <c r="N1560" i="4"/>
  <c r="M1560" i="4"/>
  <c r="L1560" i="4"/>
  <c r="AH1559" i="4"/>
  <c r="AN1559" i="4"/>
  <c r="AM1559" i="4"/>
  <c r="AL1559" i="4"/>
  <c r="H1559" i="4"/>
  <c r="N1559" i="4"/>
  <c r="M1559" i="4"/>
  <c r="L1559" i="4"/>
  <c r="AH1558" i="4"/>
  <c r="AN1558" i="4"/>
  <c r="AM1558" i="4"/>
  <c r="AL1558" i="4"/>
  <c r="H1558" i="4"/>
  <c r="N1558" i="4"/>
  <c r="M1558" i="4"/>
  <c r="L1558" i="4"/>
  <c r="AH1557" i="4"/>
  <c r="AN1557" i="4"/>
  <c r="AM1557" i="4"/>
  <c r="AL1557" i="4"/>
  <c r="H1557" i="4"/>
  <c r="N1557" i="4"/>
  <c r="M1557" i="4"/>
  <c r="L1557" i="4"/>
  <c r="AH1556" i="4"/>
  <c r="AN1556" i="4"/>
  <c r="AM1556" i="4"/>
  <c r="AL1556" i="4"/>
  <c r="H1556" i="4"/>
  <c r="N1556" i="4"/>
  <c r="M1556" i="4"/>
  <c r="L1556" i="4"/>
  <c r="AH1555" i="4"/>
  <c r="AN1555" i="4"/>
  <c r="AM1555" i="4"/>
  <c r="AL1555" i="4"/>
  <c r="H1555" i="4"/>
  <c r="N1555" i="4"/>
  <c r="M1555" i="4"/>
  <c r="L1555" i="4"/>
  <c r="AH1554" i="4"/>
  <c r="AN1554" i="4"/>
  <c r="AM1554" i="4"/>
  <c r="AL1554" i="4"/>
  <c r="H1554" i="4"/>
  <c r="N1554" i="4"/>
  <c r="M1554" i="4"/>
  <c r="L1554" i="4"/>
  <c r="AH1553" i="4"/>
  <c r="AN1553" i="4"/>
  <c r="AM1553" i="4"/>
  <c r="AL1553" i="4"/>
  <c r="H1553" i="4"/>
  <c r="N1553" i="4"/>
  <c r="M1553" i="4"/>
  <c r="L1553" i="4"/>
  <c r="AH1552" i="4"/>
  <c r="AN1552" i="4"/>
  <c r="AM1552" i="4"/>
  <c r="AL1552" i="4"/>
  <c r="H1552" i="4"/>
  <c r="N1552" i="4"/>
  <c r="M1552" i="4"/>
  <c r="L1552" i="4"/>
  <c r="AH1551" i="4"/>
  <c r="AN1551" i="4"/>
  <c r="AM1551" i="4"/>
  <c r="AL1551" i="4"/>
  <c r="H1551" i="4"/>
  <c r="N1551" i="4"/>
  <c r="M1551" i="4"/>
  <c r="L1551" i="4"/>
  <c r="AH1550" i="4"/>
  <c r="AN1550" i="4"/>
  <c r="AM1550" i="4"/>
  <c r="AL1550" i="4"/>
  <c r="H1550" i="4"/>
  <c r="N1550" i="4"/>
  <c r="M1550" i="4"/>
  <c r="L1550" i="4"/>
  <c r="AH1549" i="4"/>
  <c r="AN1549" i="4"/>
  <c r="AM1549" i="4"/>
  <c r="AL1549" i="4"/>
  <c r="H1549" i="4"/>
  <c r="N1549" i="4"/>
  <c r="M1549" i="4"/>
  <c r="L1549" i="4"/>
  <c r="AH1548" i="4"/>
  <c r="AN1548" i="4"/>
  <c r="AM1548" i="4"/>
  <c r="AL1548" i="4"/>
  <c r="H1548" i="4"/>
  <c r="N1548" i="4"/>
  <c r="M1548" i="4"/>
  <c r="L1548" i="4"/>
  <c r="AH1547" i="4"/>
  <c r="AN1547" i="4"/>
  <c r="AM1547" i="4"/>
  <c r="AL1547" i="4"/>
  <c r="H1547" i="4"/>
  <c r="N1547" i="4"/>
  <c r="M1547" i="4"/>
  <c r="L1547" i="4"/>
  <c r="AH1546" i="4"/>
  <c r="AN1546" i="4"/>
  <c r="AM1546" i="4"/>
  <c r="AL1546" i="4"/>
  <c r="H1546" i="4"/>
  <c r="N1546" i="4"/>
  <c r="M1546" i="4"/>
  <c r="L1546" i="4"/>
  <c r="AH1545" i="4"/>
  <c r="AN1545" i="4"/>
  <c r="AM1545" i="4"/>
  <c r="AL1545" i="4"/>
  <c r="H1545" i="4"/>
  <c r="N1545" i="4"/>
  <c r="M1545" i="4"/>
  <c r="L1545" i="4"/>
  <c r="AH1544" i="4"/>
  <c r="AN1544" i="4"/>
  <c r="AM1544" i="4"/>
  <c r="AL1544" i="4"/>
  <c r="H1544" i="4"/>
  <c r="N1544" i="4"/>
  <c r="M1544" i="4"/>
  <c r="L1544" i="4"/>
  <c r="AH1543" i="4"/>
  <c r="AN1543" i="4"/>
  <c r="AM1543" i="4"/>
  <c r="AL1543" i="4"/>
  <c r="H1543" i="4"/>
  <c r="N1543" i="4"/>
  <c r="M1543" i="4"/>
  <c r="L1543" i="4"/>
  <c r="AH1542" i="4"/>
  <c r="AN1542" i="4"/>
  <c r="AM1542" i="4"/>
  <c r="AL1542" i="4"/>
  <c r="H1542" i="4"/>
  <c r="N1542" i="4"/>
  <c r="M1542" i="4"/>
  <c r="L1542" i="4"/>
  <c r="AH1541" i="4"/>
  <c r="AN1541" i="4"/>
  <c r="AM1541" i="4"/>
  <c r="AL1541" i="4"/>
  <c r="H1541" i="4"/>
  <c r="N1541" i="4"/>
  <c r="M1541" i="4"/>
  <c r="L1541" i="4"/>
  <c r="AH1540" i="4"/>
  <c r="AN1540" i="4"/>
  <c r="AM1540" i="4"/>
  <c r="AL1540" i="4"/>
  <c r="H1540" i="4"/>
  <c r="N1540" i="4"/>
  <c r="M1540" i="4"/>
  <c r="L1540" i="4"/>
  <c r="AH1539" i="4"/>
  <c r="AN1539" i="4"/>
  <c r="AM1539" i="4"/>
  <c r="AL1539" i="4"/>
  <c r="H1539" i="4"/>
  <c r="N1539" i="4"/>
  <c r="M1539" i="4"/>
  <c r="L1539" i="4"/>
  <c r="AH1538" i="4"/>
  <c r="AN1538" i="4"/>
  <c r="AM1538" i="4"/>
  <c r="AL1538" i="4"/>
  <c r="H1538" i="4"/>
  <c r="N1538" i="4"/>
  <c r="M1538" i="4"/>
  <c r="L1538" i="4"/>
  <c r="AH1537" i="4"/>
  <c r="AN1537" i="4"/>
  <c r="AM1537" i="4"/>
  <c r="AL1537" i="4"/>
  <c r="H1537" i="4"/>
  <c r="N1537" i="4"/>
  <c r="M1537" i="4"/>
  <c r="L1537" i="4"/>
  <c r="AH1536" i="4"/>
  <c r="AN1536" i="4"/>
  <c r="AM1536" i="4"/>
  <c r="AL1536" i="4"/>
  <c r="H1536" i="4"/>
  <c r="N1536" i="4"/>
  <c r="M1536" i="4"/>
  <c r="L1536" i="4"/>
  <c r="AH1535" i="4"/>
  <c r="AN1535" i="4"/>
  <c r="AM1535" i="4"/>
  <c r="AL1535" i="4"/>
  <c r="H1535" i="4"/>
  <c r="N1535" i="4"/>
  <c r="M1535" i="4"/>
  <c r="L1535" i="4"/>
  <c r="AH1534" i="4"/>
  <c r="AN1534" i="4"/>
  <c r="AM1534" i="4"/>
  <c r="AL1534" i="4"/>
  <c r="H1534" i="4"/>
  <c r="N1534" i="4"/>
  <c r="M1534" i="4"/>
  <c r="L1534" i="4"/>
  <c r="AH1533" i="4"/>
  <c r="AN1533" i="4"/>
  <c r="AM1533" i="4"/>
  <c r="AL1533" i="4"/>
  <c r="H1533" i="4"/>
  <c r="N1533" i="4"/>
  <c r="M1533" i="4"/>
  <c r="L1533" i="4"/>
  <c r="AH1532" i="4"/>
  <c r="AN1532" i="4"/>
  <c r="AM1532" i="4"/>
  <c r="AL1532" i="4"/>
  <c r="H1532" i="4"/>
  <c r="N1532" i="4"/>
  <c r="M1532" i="4"/>
  <c r="L1532" i="4"/>
  <c r="AH1531" i="4"/>
  <c r="AN1531" i="4"/>
  <c r="AM1531" i="4"/>
  <c r="AL1531" i="4"/>
  <c r="H1531" i="4"/>
  <c r="N1531" i="4"/>
  <c r="M1531" i="4"/>
  <c r="L1531" i="4"/>
  <c r="AH1530" i="4"/>
  <c r="AN1530" i="4"/>
  <c r="AM1530" i="4"/>
  <c r="AL1530" i="4"/>
  <c r="H1530" i="4"/>
  <c r="N1530" i="4"/>
  <c r="M1530" i="4"/>
  <c r="L1530" i="4"/>
  <c r="AH1529" i="4"/>
  <c r="AN1529" i="4"/>
  <c r="AM1529" i="4"/>
  <c r="AL1529" i="4"/>
  <c r="H1529" i="4"/>
  <c r="N1529" i="4"/>
  <c r="M1529" i="4"/>
  <c r="L1529" i="4"/>
  <c r="AH1528" i="4"/>
  <c r="AN1528" i="4"/>
  <c r="AM1528" i="4"/>
  <c r="AL1528" i="4"/>
  <c r="H1528" i="4"/>
  <c r="N1528" i="4"/>
  <c r="M1528" i="4"/>
  <c r="L1528" i="4"/>
  <c r="AH1527" i="4"/>
  <c r="AN1527" i="4"/>
  <c r="AM1527" i="4"/>
  <c r="AL1527" i="4"/>
  <c r="H1527" i="4"/>
  <c r="N1527" i="4"/>
  <c r="M1527" i="4"/>
  <c r="L1527" i="4"/>
  <c r="AH1526" i="4"/>
  <c r="AN1526" i="4"/>
  <c r="AM1526" i="4"/>
  <c r="AL1526" i="4"/>
  <c r="H1526" i="4"/>
  <c r="N1526" i="4"/>
  <c r="M1526" i="4"/>
  <c r="L1526" i="4"/>
  <c r="AH1525" i="4"/>
  <c r="AN1525" i="4"/>
  <c r="AM1525" i="4"/>
  <c r="AL1525" i="4"/>
  <c r="H1525" i="4"/>
  <c r="N1525" i="4"/>
  <c r="M1525" i="4"/>
  <c r="L1525" i="4"/>
  <c r="AH1524" i="4"/>
  <c r="AN1524" i="4"/>
  <c r="AM1524" i="4"/>
  <c r="AL1524" i="4"/>
  <c r="H1524" i="4"/>
  <c r="N1524" i="4"/>
  <c r="M1524" i="4"/>
  <c r="L1524" i="4"/>
  <c r="AH1523" i="4"/>
  <c r="AN1523" i="4"/>
  <c r="AM1523" i="4"/>
  <c r="AL1523" i="4"/>
  <c r="H1523" i="4"/>
  <c r="N1523" i="4"/>
  <c r="M1523" i="4"/>
  <c r="L1523" i="4"/>
  <c r="AH1522" i="4"/>
  <c r="AN1522" i="4"/>
  <c r="AM1522" i="4"/>
  <c r="AL1522" i="4"/>
  <c r="H1522" i="4"/>
  <c r="N1522" i="4"/>
  <c r="M1522" i="4"/>
  <c r="L1522" i="4"/>
  <c r="AH1521" i="4"/>
  <c r="AN1521" i="4"/>
  <c r="AM1521" i="4"/>
  <c r="AL1521" i="4"/>
  <c r="H1521" i="4"/>
  <c r="N1521" i="4"/>
  <c r="M1521" i="4"/>
  <c r="L1521" i="4"/>
  <c r="AH1520" i="4"/>
  <c r="AN1520" i="4"/>
  <c r="AM1520" i="4"/>
  <c r="AL1520" i="4"/>
  <c r="H1520" i="4"/>
  <c r="N1520" i="4"/>
  <c r="M1520" i="4"/>
  <c r="L1520" i="4"/>
  <c r="AH1519" i="4"/>
  <c r="AN1519" i="4"/>
  <c r="AM1519" i="4"/>
  <c r="AL1519" i="4"/>
  <c r="H1519" i="4"/>
  <c r="N1519" i="4"/>
  <c r="M1519" i="4"/>
  <c r="L1519" i="4"/>
  <c r="AH1518" i="4"/>
  <c r="AN1518" i="4"/>
  <c r="AM1518" i="4"/>
  <c r="AL1518" i="4"/>
  <c r="H1518" i="4"/>
  <c r="N1518" i="4"/>
  <c r="M1518" i="4"/>
  <c r="L1518" i="4"/>
  <c r="AH1517" i="4"/>
  <c r="AN1517" i="4"/>
  <c r="AM1517" i="4"/>
  <c r="AL1517" i="4"/>
  <c r="H1517" i="4"/>
  <c r="N1517" i="4"/>
  <c r="M1517" i="4"/>
  <c r="L1517" i="4"/>
  <c r="AH1516" i="4"/>
  <c r="AN1516" i="4"/>
  <c r="AM1516" i="4"/>
  <c r="AL1516" i="4"/>
  <c r="H1516" i="4"/>
  <c r="N1516" i="4"/>
  <c r="M1516" i="4"/>
  <c r="L1516" i="4"/>
  <c r="AH1515" i="4"/>
  <c r="AN1515" i="4"/>
  <c r="AM1515" i="4"/>
  <c r="AL1515" i="4"/>
  <c r="H1515" i="4"/>
  <c r="N1515" i="4"/>
  <c r="M1515" i="4"/>
  <c r="L1515" i="4"/>
  <c r="AH1514" i="4"/>
  <c r="AN1514" i="4"/>
  <c r="AM1514" i="4"/>
  <c r="AL1514" i="4"/>
  <c r="H1514" i="4"/>
  <c r="N1514" i="4"/>
  <c r="M1514" i="4"/>
  <c r="L1514" i="4"/>
  <c r="AH1513" i="4"/>
  <c r="AN1513" i="4"/>
  <c r="AM1513" i="4"/>
  <c r="AL1513" i="4"/>
  <c r="H1513" i="4"/>
  <c r="N1513" i="4"/>
  <c r="M1513" i="4"/>
  <c r="L1513" i="4"/>
  <c r="AH1512" i="4"/>
  <c r="AN1512" i="4"/>
  <c r="AM1512" i="4"/>
  <c r="AL1512" i="4"/>
  <c r="H1512" i="4"/>
  <c r="N1512" i="4"/>
  <c r="M1512" i="4"/>
  <c r="L1512" i="4"/>
  <c r="AH1511" i="4"/>
  <c r="AN1511" i="4"/>
  <c r="AM1511" i="4"/>
  <c r="AL1511" i="4"/>
  <c r="H1511" i="4"/>
  <c r="N1511" i="4"/>
  <c r="M1511" i="4"/>
  <c r="L1511" i="4"/>
  <c r="AH1510" i="4"/>
  <c r="AN1510" i="4"/>
  <c r="AM1510" i="4"/>
  <c r="AL1510" i="4"/>
  <c r="H1510" i="4"/>
  <c r="N1510" i="4"/>
  <c r="M1510" i="4"/>
  <c r="L1510" i="4"/>
  <c r="AH1509" i="4"/>
  <c r="AN1509" i="4"/>
  <c r="AM1509" i="4"/>
  <c r="AL1509" i="4"/>
  <c r="H1509" i="4"/>
  <c r="N1509" i="4"/>
  <c r="M1509" i="4"/>
  <c r="L1509" i="4"/>
  <c r="AH1508" i="4"/>
  <c r="AN1508" i="4"/>
  <c r="AM1508" i="4"/>
  <c r="AL1508" i="4"/>
  <c r="H1508" i="4"/>
  <c r="N1508" i="4"/>
  <c r="M1508" i="4"/>
  <c r="L1508" i="4"/>
  <c r="AH1507" i="4"/>
  <c r="AN1507" i="4"/>
  <c r="AM1507" i="4"/>
  <c r="AL1507" i="4"/>
  <c r="H1507" i="4"/>
  <c r="N1507" i="4"/>
  <c r="M1507" i="4"/>
  <c r="L1507" i="4"/>
  <c r="AH1506" i="4"/>
  <c r="AN1506" i="4"/>
  <c r="AM1506" i="4"/>
  <c r="AL1506" i="4"/>
  <c r="H1506" i="4"/>
  <c r="N1506" i="4"/>
  <c r="M1506" i="4"/>
  <c r="L1506" i="4"/>
  <c r="AH1505" i="4"/>
  <c r="AN1505" i="4"/>
  <c r="AM1505" i="4"/>
  <c r="AL1505" i="4"/>
  <c r="H1505" i="4"/>
  <c r="N1505" i="4"/>
  <c r="M1505" i="4"/>
  <c r="L1505" i="4"/>
  <c r="AH1504" i="4"/>
  <c r="AN1504" i="4"/>
  <c r="AM1504" i="4"/>
  <c r="AL1504" i="4"/>
  <c r="H1504" i="4"/>
  <c r="N1504" i="4"/>
  <c r="M1504" i="4"/>
  <c r="L1504" i="4"/>
  <c r="AH1503" i="4"/>
  <c r="AN1503" i="4"/>
  <c r="AM1503" i="4"/>
  <c r="AL1503" i="4"/>
  <c r="H1503" i="4"/>
  <c r="N1503" i="4"/>
  <c r="M1503" i="4"/>
  <c r="L1503" i="4"/>
  <c r="AH1502" i="4"/>
  <c r="AN1502" i="4"/>
  <c r="AM1502" i="4"/>
  <c r="AL1502" i="4"/>
  <c r="H1502" i="4"/>
  <c r="N1502" i="4"/>
  <c r="M1502" i="4"/>
  <c r="L1502" i="4"/>
  <c r="AH1501" i="4"/>
  <c r="AN1501" i="4"/>
  <c r="AM1501" i="4"/>
  <c r="AL1501" i="4"/>
  <c r="H1501" i="4"/>
  <c r="N1501" i="4"/>
  <c r="M1501" i="4"/>
  <c r="L1501" i="4"/>
  <c r="AH1500" i="4"/>
  <c r="AN1500" i="4"/>
  <c r="AM1500" i="4"/>
  <c r="AL1500" i="4"/>
  <c r="H1500" i="4"/>
  <c r="N1500" i="4"/>
  <c r="M1500" i="4"/>
  <c r="L1500" i="4"/>
  <c r="AH1499" i="4"/>
  <c r="AN1499" i="4"/>
  <c r="AM1499" i="4"/>
  <c r="AL1499" i="4"/>
  <c r="H1499" i="4"/>
  <c r="N1499" i="4"/>
  <c r="M1499" i="4"/>
  <c r="L1499" i="4"/>
  <c r="AH1498" i="4"/>
  <c r="AN1498" i="4"/>
  <c r="AM1498" i="4"/>
  <c r="AL1498" i="4"/>
  <c r="H1498" i="4"/>
  <c r="N1498" i="4"/>
  <c r="M1498" i="4"/>
  <c r="L1498" i="4"/>
  <c r="AH1497" i="4"/>
  <c r="AN1497" i="4"/>
  <c r="AM1497" i="4"/>
  <c r="AL1497" i="4"/>
  <c r="H1497" i="4"/>
  <c r="N1497" i="4"/>
  <c r="M1497" i="4"/>
  <c r="L1497" i="4"/>
  <c r="AH1496" i="4"/>
  <c r="AN1496" i="4"/>
  <c r="AM1496" i="4"/>
  <c r="AL1496" i="4"/>
  <c r="H1496" i="4"/>
  <c r="N1496" i="4"/>
  <c r="M1496" i="4"/>
  <c r="L1496" i="4"/>
  <c r="AH1495" i="4"/>
  <c r="AN1495" i="4"/>
  <c r="AM1495" i="4"/>
  <c r="AL1495" i="4"/>
  <c r="H1495" i="4"/>
  <c r="N1495" i="4"/>
  <c r="M1495" i="4"/>
  <c r="L1495" i="4"/>
  <c r="AH1494" i="4"/>
  <c r="AN1494" i="4"/>
  <c r="AM1494" i="4"/>
  <c r="AL1494" i="4"/>
  <c r="H1494" i="4"/>
  <c r="N1494" i="4"/>
  <c r="M1494" i="4"/>
  <c r="L1494" i="4"/>
  <c r="AH1493" i="4"/>
  <c r="AN1493" i="4"/>
  <c r="AM1493" i="4"/>
  <c r="AL1493" i="4"/>
  <c r="H1493" i="4"/>
  <c r="N1493" i="4"/>
  <c r="M1493" i="4"/>
  <c r="L1493" i="4"/>
  <c r="AH1492" i="4"/>
  <c r="AN1492" i="4"/>
  <c r="AM1492" i="4"/>
  <c r="AL1492" i="4"/>
  <c r="H1492" i="4"/>
  <c r="N1492" i="4"/>
  <c r="M1492" i="4"/>
  <c r="L1492" i="4"/>
  <c r="AH1491" i="4"/>
  <c r="AN1491" i="4"/>
  <c r="AM1491" i="4"/>
  <c r="AL1491" i="4"/>
  <c r="H1491" i="4"/>
  <c r="N1491" i="4"/>
  <c r="M1491" i="4"/>
  <c r="L1491" i="4"/>
  <c r="AH1490" i="4"/>
  <c r="AN1490" i="4"/>
  <c r="AM1490" i="4"/>
  <c r="AL1490" i="4"/>
  <c r="H1490" i="4"/>
  <c r="N1490" i="4"/>
  <c r="M1490" i="4"/>
  <c r="L1490" i="4"/>
  <c r="AH1489" i="4"/>
  <c r="AN1489" i="4"/>
  <c r="AM1489" i="4"/>
  <c r="AL1489" i="4"/>
  <c r="H1489" i="4"/>
  <c r="N1489" i="4"/>
  <c r="M1489" i="4"/>
  <c r="L1489" i="4"/>
  <c r="AH1488" i="4"/>
  <c r="AN1488" i="4"/>
  <c r="AM1488" i="4"/>
  <c r="AL1488" i="4"/>
  <c r="H1488" i="4"/>
  <c r="N1488" i="4"/>
  <c r="M1488" i="4"/>
  <c r="L1488" i="4"/>
  <c r="AH1487" i="4"/>
  <c r="AN1487" i="4"/>
  <c r="AM1487" i="4"/>
  <c r="AL1487" i="4"/>
  <c r="H1487" i="4"/>
  <c r="N1487" i="4"/>
  <c r="M1487" i="4"/>
  <c r="L1487" i="4"/>
  <c r="AH1486" i="4"/>
  <c r="AN1486" i="4"/>
  <c r="AM1486" i="4"/>
  <c r="AL1486" i="4"/>
  <c r="H1486" i="4"/>
  <c r="N1486" i="4"/>
  <c r="M1486" i="4"/>
  <c r="L1486" i="4"/>
  <c r="AH1485" i="4"/>
  <c r="AN1485" i="4"/>
  <c r="AM1485" i="4"/>
  <c r="AL1485" i="4"/>
  <c r="H1485" i="4"/>
  <c r="N1485" i="4"/>
  <c r="M1485" i="4"/>
  <c r="L1485" i="4"/>
  <c r="AH1484" i="4"/>
  <c r="AN1484" i="4"/>
  <c r="AM1484" i="4"/>
  <c r="AL1484" i="4"/>
  <c r="H1484" i="4"/>
  <c r="N1484" i="4"/>
  <c r="M1484" i="4"/>
  <c r="L1484" i="4"/>
  <c r="AH1483" i="4"/>
  <c r="AN1483" i="4"/>
  <c r="AM1483" i="4"/>
  <c r="AL1483" i="4"/>
  <c r="H1483" i="4"/>
  <c r="N1483" i="4"/>
  <c r="M1483" i="4"/>
  <c r="L1483" i="4"/>
  <c r="AH1482" i="4"/>
  <c r="AN1482" i="4"/>
  <c r="AM1482" i="4"/>
  <c r="AL1482" i="4"/>
  <c r="H1482" i="4"/>
  <c r="N1482" i="4"/>
  <c r="M1482" i="4"/>
  <c r="L1482" i="4"/>
  <c r="AH1481" i="4"/>
  <c r="AN1481" i="4"/>
  <c r="AM1481" i="4"/>
  <c r="AL1481" i="4"/>
  <c r="H1481" i="4"/>
  <c r="N1481" i="4"/>
  <c r="M1481" i="4"/>
  <c r="L1481" i="4"/>
  <c r="AH1480" i="4"/>
  <c r="AN1480" i="4"/>
  <c r="AM1480" i="4"/>
  <c r="AL1480" i="4"/>
  <c r="H1480" i="4"/>
  <c r="N1480" i="4"/>
  <c r="M1480" i="4"/>
  <c r="L1480" i="4"/>
  <c r="AH1479" i="4"/>
  <c r="AN1479" i="4"/>
  <c r="AM1479" i="4"/>
  <c r="AL1479" i="4"/>
  <c r="H1479" i="4"/>
  <c r="N1479" i="4"/>
  <c r="M1479" i="4"/>
  <c r="L1479" i="4"/>
  <c r="AH1478" i="4"/>
  <c r="AN1478" i="4"/>
  <c r="AM1478" i="4"/>
  <c r="AL1478" i="4"/>
  <c r="H1478" i="4"/>
  <c r="N1478" i="4"/>
  <c r="M1478" i="4"/>
  <c r="L1478" i="4"/>
  <c r="AH1477" i="4"/>
  <c r="AN1477" i="4"/>
  <c r="AM1477" i="4"/>
  <c r="AL1477" i="4"/>
  <c r="H1477" i="4"/>
  <c r="N1477" i="4"/>
  <c r="M1477" i="4"/>
  <c r="L1477" i="4"/>
  <c r="AH1476" i="4"/>
  <c r="AN1476" i="4"/>
  <c r="AM1476" i="4"/>
  <c r="AL1476" i="4"/>
  <c r="H1476" i="4"/>
  <c r="N1476" i="4"/>
  <c r="M1476" i="4"/>
  <c r="L1476" i="4"/>
  <c r="AH1475" i="4"/>
  <c r="AN1475" i="4"/>
  <c r="AM1475" i="4"/>
  <c r="AL1475" i="4"/>
  <c r="H1475" i="4"/>
  <c r="N1475" i="4"/>
  <c r="M1475" i="4"/>
  <c r="L1475" i="4"/>
  <c r="AH1474" i="4"/>
  <c r="AN1474" i="4"/>
  <c r="AM1474" i="4"/>
  <c r="AL1474" i="4"/>
  <c r="H1474" i="4"/>
  <c r="N1474" i="4"/>
  <c r="M1474" i="4"/>
  <c r="L1474" i="4"/>
  <c r="AH1473" i="4"/>
  <c r="AN1473" i="4"/>
  <c r="AM1473" i="4"/>
  <c r="AL1473" i="4"/>
  <c r="H1473" i="4"/>
  <c r="N1473" i="4"/>
  <c r="M1473" i="4"/>
  <c r="L1473" i="4"/>
  <c r="AH1472" i="4"/>
  <c r="AN1472" i="4"/>
  <c r="AM1472" i="4"/>
  <c r="AL1472" i="4"/>
  <c r="H1472" i="4"/>
  <c r="N1472" i="4"/>
  <c r="M1472" i="4"/>
  <c r="L1472" i="4"/>
  <c r="AH1471" i="4"/>
  <c r="AN1471" i="4"/>
  <c r="AM1471" i="4"/>
  <c r="AL1471" i="4"/>
  <c r="H1471" i="4"/>
  <c r="N1471" i="4"/>
  <c r="M1471" i="4"/>
  <c r="L1471" i="4"/>
  <c r="AH1470" i="4"/>
  <c r="AN1470" i="4"/>
  <c r="AM1470" i="4"/>
  <c r="AL1470" i="4"/>
  <c r="H1470" i="4"/>
  <c r="N1470" i="4"/>
  <c r="M1470" i="4"/>
  <c r="L1470" i="4"/>
  <c r="AH1469" i="4"/>
  <c r="AN1469" i="4"/>
  <c r="AM1469" i="4"/>
  <c r="AL1469" i="4"/>
  <c r="H1469" i="4"/>
  <c r="N1469" i="4"/>
  <c r="M1469" i="4"/>
  <c r="L1469" i="4"/>
  <c r="AH1468" i="4"/>
  <c r="AN1468" i="4"/>
  <c r="AM1468" i="4"/>
  <c r="AL1468" i="4"/>
  <c r="H1468" i="4"/>
  <c r="N1468" i="4"/>
  <c r="M1468" i="4"/>
  <c r="L1468" i="4"/>
  <c r="AH1467" i="4"/>
  <c r="AN1467" i="4"/>
  <c r="AM1467" i="4"/>
  <c r="AL1467" i="4"/>
  <c r="H1467" i="4"/>
  <c r="N1467" i="4"/>
  <c r="M1467" i="4"/>
  <c r="L1467" i="4"/>
  <c r="AH1466" i="4"/>
  <c r="AN1466" i="4"/>
  <c r="AM1466" i="4"/>
  <c r="AL1466" i="4"/>
  <c r="H1466" i="4"/>
  <c r="N1466" i="4"/>
  <c r="M1466" i="4"/>
  <c r="L1466" i="4"/>
  <c r="AH1465" i="4"/>
  <c r="AN1465" i="4"/>
  <c r="AM1465" i="4"/>
  <c r="AL1465" i="4"/>
  <c r="H1465" i="4"/>
  <c r="N1465" i="4"/>
  <c r="M1465" i="4"/>
  <c r="L1465" i="4"/>
  <c r="AH1464" i="4"/>
  <c r="AN1464" i="4"/>
  <c r="AM1464" i="4"/>
  <c r="AL1464" i="4"/>
  <c r="H1464" i="4"/>
  <c r="N1464" i="4"/>
  <c r="M1464" i="4"/>
  <c r="L1464" i="4"/>
  <c r="AH1463" i="4"/>
  <c r="AN1463" i="4"/>
  <c r="AM1463" i="4"/>
  <c r="AL1463" i="4"/>
  <c r="H1463" i="4"/>
  <c r="N1463" i="4"/>
  <c r="M1463" i="4"/>
  <c r="L1463" i="4"/>
  <c r="AH1462" i="4"/>
  <c r="AN1462" i="4"/>
  <c r="AM1462" i="4"/>
  <c r="AL1462" i="4"/>
  <c r="H1462" i="4"/>
  <c r="N1462" i="4"/>
  <c r="M1462" i="4"/>
  <c r="L1462" i="4"/>
  <c r="AH1461" i="4"/>
  <c r="AN1461" i="4"/>
  <c r="AM1461" i="4"/>
  <c r="AL1461" i="4"/>
  <c r="H1461" i="4"/>
  <c r="N1461" i="4"/>
  <c r="M1461" i="4"/>
  <c r="L1461" i="4"/>
  <c r="AH1460" i="4"/>
  <c r="AN1460" i="4"/>
  <c r="AM1460" i="4"/>
  <c r="AL1460" i="4"/>
  <c r="H1460" i="4"/>
  <c r="N1460" i="4"/>
  <c r="M1460" i="4"/>
  <c r="L1460" i="4"/>
  <c r="AH1459" i="4"/>
  <c r="AN1459" i="4"/>
  <c r="AM1459" i="4"/>
  <c r="AL1459" i="4"/>
  <c r="H1459" i="4"/>
  <c r="N1459" i="4"/>
  <c r="M1459" i="4"/>
  <c r="L1459" i="4"/>
  <c r="AH1458" i="4"/>
  <c r="AN1458" i="4"/>
  <c r="AM1458" i="4"/>
  <c r="AL1458" i="4"/>
  <c r="H1458" i="4"/>
  <c r="N1458" i="4"/>
  <c r="M1458" i="4"/>
  <c r="L1458" i="4"/>
  <c r="AH1457" i="4"/>
  <c r="AN1457" i="4"/>
  <c r="AM1457" i="4"/>
  <c r="AL1457" i="4"/>
  <c r="H1457" i="4"/>
  <c r="N1457" i="4"/>
  <c r="M1457" i="4"/>
  <c r="L1457" i="4"/>
  <c r="AH1456" i="4"/>
  <c r="AN1456" i="4"/>
  <c r="AM1456" i="4"/>
  <c r="AL1456" i="4"/>
  <c r="H1456" i="4"/>
  <c r="N1456" i="4"/>
  <c r="M1456" i="4"/>
  <c r="L1456" i="4"/>
  <c r="AH1455" i="4"/>
  <c r="AN1455" i="4"/>
  <c r="AM1455" i="4"/>
  <c r="AL1455" i="4"/>
  <c r="H1455" i="4"/>
  <c r="N1455" i="4"/>
  <c r="M1455" i="4"/>
  <c r="L1455" i="4"/>
  <c r="AH1454" i="4"/>
  <c r="AN1454" i="4"/>
  <c r="AM1454" i="4"/>
  <c r="AL1454" i="4"/>
  <c r="H1454" i="4"/>
  <c r="N1454" i="4"/>
  <c r="M1454" i="4"/>
  <c r="L1454" i="4"/>
  <c r="AH1453" i="4"/>
  <c r="AN1453" i="4"/>
  <c r="AM1453" i="4"/>
  <c r="AL1453" i="4"/>
  <c r="H1453" i="4"/>
  <c r="N1453" i="4"/>
  <c r="M1453" i="4"/>
  <c r="L1453" i="4"/>
  <c r="AH1452" i="4"/>
  <c r="AN1452" i="4"/>
  <c r="AM1452" i="4"/>
  <c r="AL1452" i="4"/>
  <c r="H1452" i="4"/>
  <c r="N1452" i="4"/>
  <c r="M1452" i="4"/>
  <c r="L1452" i="4"/>
  <c r="AH1451" i="4"/>
  <c r="AN1451" i="4"/>
  <c r="AM1451" i="4"/>
  <c r="AL1451" i="4"/>
  <c r="H1451" i="4"/>
  <c r="N1451" i="4"/>
  <c r="M1451" i="4"/>
  <c r="L1451" i="4"/>
  <c r="AH1450" i="4"/>
  <c r="AN1450" i="4"/>
  <c r="AM1450" i="4"/>
  <c r="AL1450" i="4"/>
  <c r="H1450" i="4"/>
  <c r="N1450" i="4"/>
  <c r="M1450" i="4"/>
  <c r="L1450" i="4"/>
  <c r="AH1449" i="4"/>
  <c r="AN1449" i="4"/>
  <c r="AM1449" i="4"/>
  <c r="AL1449" i="4"/>
  <c r="H1449" i="4"/>
  <c r="N1449" i="4"/>
  <c r="M1449" i="4"/>
  <c r="L1449" i="4"/>
  <c r="AH1448" i="4"/>
  <c r="AN1448" i="4"/>
  <c r="AM1448" i="4"/>
  <c r="AL1448" i="4"/>
  <c r="H1448" i="4"/>
  <c r="N1448" i="4"/>
  <c r="M1448" i="4"/>
  <c r="L1448" i="4"/>
  <c r="AH1447" i="4"/>
  <c r="AN1447" i="4"/>
  <c r="AM1447" i="4"/>
  <c r="AL1447" i="4"/>
  <c r="H1447" i="4"/>
  <c r="N1447" i="4"/>
  <c r="M1447" i="4"/>
  <c r="L1447" i="4"/>
  <c r="AH1446" i="4"/>
  <c r="AN1446" i="4"/>
  <c r="AM1446" i="4"/>
  <c r="AL1446" i="4"/>
  <c r="H1446" i="4"/>
  <c r="N1446" i="4"/>
  <c r="M1446" i="4"/>
  <c r="L1446" i="4"/>
  <c r="AH1445" i="4"/>
  <c r="AN1445" i="4"/>
  <c r="AM1445" i="4"/>
  <c r="AL1445" i="4"/>
  <c r="H1445" i="4"/>
  <c r="N1445" i="4"/>
  <c r="M1445" i="4"/>
  <c r="L1445" i="4"/>
  <c r="AH1444" i="4"/>
  <c r="AN1444" i="4"/>
  <c r="AM1444" i="4"/>
  <c r="AL1444" i="4"/>
  <c r="H1444" i="4"/>
  <c r="N1444" i="4"/>
  <c r="M1444" i="4"/>
  <c r="L1444" i="4"/>
  <c r="AH1443" i="4"/>
  <c r="AN1443" i="4"/>
  <c r="AM1443" i="4"/>
  <c r="AL1443" i="4"/>
  <c r="H1443" i="4"/>
  <c r="N1443" i="4"/>
  <c r="M1443" i="4"/>
  <c r="L1443" i="4"/>
  <c r="AH1442" i="4"/>
  <c r="AN1442" i="4"/>
  <c r="AM1442" i="4"/>
  <c r="AL1442" i="4"/>
  <c r="H1442" i="4"/>
  <c r="N1442" i="4"/>
  <c r="M1442" i="4"/>
  <c r="L1442" i="4"/>
  <c r="AH1441" i="4"/>
  <c r="AN1441" i="4"/>
  <c r="AM1441" i="4"/>
  <c r="AL1441" i="4"/>
  <c r="H1441" i="4"/>
  <c r="N1441" i="4"/>
  <c r="M1441" i="4"/>
  <c r="L1441" i="4"/>
  <c r="AH1440" i="4"/>
  <c r="AN1440" i="4"/>
  <c r="AM1440" i="4"/>
  <c r="AL1440" i="4"/>
  <c r="H1440" i="4"/>
  <c r="N1440" i="4"/>
  <c r="M1440" i="4"/>
  <c r="L1440" i="4"/>
  <c r="AH1439" i="4"/>
  <c r="AN1439" i="4"/>
  <c r="AM1439" i="4"/>
  <c r="AL1439" i="4"/>
  <c r="H1439" i="4"/>
  <c r="N1439" i="4"/>
  <c r="M1439" i="4"/>
  <c r="L1439" i="4"/>
  <c r="AH1438" i="4"/>
  <c r="AN1438" i="4"/>
  <c r="AM1438" i="4"/>
  <c r="AL1438" i="4"/>
  <c r="H1438" i="4"/>
  <c r="N1438" i="4"/>
  <c r="M1438" i="4"/>
  <c r="L1438" i="4"/>
  <c r="AH1437" i="4"/>
  <c r="AN1437" i="4"/>
  <c r="AM1437" i="4"/>
  <c r="AL1437" i="4"/>
  <c r="H1437" i="4"/>
  <c r="N1437" i="4"/>
  <c r="M1437" i="4"/>
  <c r="L1437" i="4"/>
  <c r="AH1436" i="4"/>
  <c r="AN1436" i="4"/>
  <c r="AM1436" i="4"/>
  <c r="AL1436" i="4"/>
  <c r="H1436" i="4"/>
  <c r="N1436" i="4"/>
  <c r="M1436" i="4"/>
  <c r="L1436" i="4"/>
  <c r="AH1435" i="4"/>
  <c r="AN1435" i="4"/>
  <c r="AM1435" i="4"/>
  <c r="AL1435" i="4"/>
  <c r="H1435" i="4"/>
  <c r="N1435" i="4"/>
  <c r="M1435" i="4"/>
  <c r="L1435" i="4"/>
  <c r="AH1434" i="4"/>
  <c r="AN1434" i="4"/>
  <c r="AM1434" i="4"/>
  <c r="AL1434" i="4"/>
  <c r="H1434" i="4"/>
  <c r="N1434" i="4"/>
  <c r="M1434" i="4"/>
  <c r="L1434" i="4"/>
  <c r="AH1433" i="4"/>
  <c r="AN1433" i="4"/>
  <c r="AM1433" i="4"/>
  <c r="AL1433" i="4"/>
  <c r="H1433" i="4"/>
  <c r="N1433" i="4"/>
  <c r="M1433" i="4"/>
  <c r="L1433" i="4"/>
  <c r="AH1432" i="4"/>
  <c r="AN1432" i="4"/>
  <c r="AM1432" i="4"/>
  <c r="AL1432" i="4"/>
  <c r="H1432" i="4"/>
  <c r="N1432" i="4"/>
  <c r="M1432" i="4"/>
  <c r="L1432" i="4"/>
  <c r="AH1431" i="4"/>
  <c r="AN1431" i="4"/>
  <c r="AM1431" i="4"/>
  <c r="AL1431" i="4"/>
  <c r="H1431" i="4"/>
  <c r="N1431" i="4"/>
  <c r="M1431" i="4"/>
  <c r="L1431" i="4"/>
  <c r="AH1430" i="4"/>
  <c r="AN1430" i="4"/>
  <c r="AM1430" i="4"/>
  <c r="AL1430" i="4"/>
  <c r="H1430" i="4"/>
  <c r="N1430" i="4"/>
  <c r="M1430" i="4"/>
  <c r="L1430" i="4"/>
  <c r="AH1429" i="4"/>
  <c r="AN1429" i="4"/>
  <c r="AM1429" i="4"/>
  <c r="AL1429" i="4"/>
  <c r="H1429" i="4"/>
  <c r="N1429" i="4"/>
  <c r="M1429" i="4"/>
  <c r="L1429" i="4"/>
  <c r="AH1428" i="4"/>
  <c r="AN1428" i="4"/>
  <c r="AM1428" i="4"/>
  <c r="AL1428" i="4"/>
  <c r="H1428" i="4"/>
  <c r="N1428" i="4"/>
  <c r="M1428" i="4"/>
  <c r="L1428" i="4"/>
  <c r="AH1427" i="4"/>
  <c r="AN1427" i="4"/>
  <c r="AM1427" i="4"/>
  <c r="AL1427" i="4"/>
  <c r="H1427" i="4"/>
  <c r="N1427" i="4"/>
  <c r="M1427" i="4"/>
  <c r="L1427" i="4"/>
  <c r="AH1426" i="4"/>
  <c r="AN1426" i="4"/>
  <c r="AM1426" i="4"/>
  <c r="AL1426" i="4"/>
  <c r="H1426" i="4"/>
  <c r="N1426" i="4"/>
  <c r="M1426" i="4"/>
  <c r="L1426" i="4"/>
  <c r="AH1425" i="4"/>
  <c r="AN1425" i="4"/>
  <c r="AM1425" i="4"/>
  <c r="AL1425" i="4"/>
  <c r="H1425" i="4"/>
  <c r="N1425" i="4"/>
  <c r="M1425" i="4"/>
  <c r="L1425" i="4"/>
  <c r="AH1424" i="4"/>
  <c r="AN1424" i="4"/>
  <c r="AM1424" i="4"/>
  <c r="AL1424" i="4"/>
  <c r="H1424" i="4"/>
  <c r="N1424" i="4"/>
  <c r="M1424" i="4"/>
  <c r="L1424" i="4"/>
  <c r="AH1423" i="4"/>
  <c r="AN1423" i="4"/>
  <c r="AM1423" i="4"/>
  <c r="AL1423" i="4"/>
  <c r="H1423" i="4"/>
  <c r="N1423" i="4"/>
  <c r="M1423" i="4"/>
  <c r="L1423" i="4"/>
  <c r="AH1422" i="4"/>
  <c r="AN1422" i="4"/>
  <c r="AM1422" i="4"/>
  <c r="AL1422" i="4"/>
  <c r="H1422" i="4"/>
  <c r="N1422" i="4"/>
  <c r="M1422" i="4"/>
  <c r="L1422" i="4"/>
  <c r="AH1421" i="4"/>
  <c r="AN1421" i="4"/>
  <c r="AM1421" i="4"/>
  <c r="AL1421" i="4"/>
  <c r="H1421" i="4"/>
  <c r="N1421" i="4"/>
  <c r="M1421" i="4"/>
  <c r="L1421" i="4"/>
  <c r="AH1420" i="4"/>
  <c r="AN1420" i="4"/>
  <c r="AM1420" i="4"/>
  <c r="AL1420" i="4"/>
  <c r="H1420" i="4"/>
  <c r="N1420" i="4"/>
  <c r="M1420" i="4"/>
  <c r="L1420" i="4"/>
  <c r="AH1419" i="4"/>
  <c r="AN1419" i="4"/>
  <c r="AM1419" i="4"/>
  <c r="AL1419" i="4"/>
  <c r="H1419" i="4"/>
  <c r="N1419" i="4"/>
  <c r="M1419" i="4"/>
  <c r="L1419" i="4"/>
  <c r="AH1418" i="4"/>
  <c r="AN1418" i="4"/>
  <c r="AM1418" i="4"/>
  <c r="AL1418" i="4"/>
  <c r="H1418" i="4"/>
  <c r="N1418" i="4"/>
  <c r="M1418" i="4"/>
  <c r="L1418" i="4"/>
  <c r="AH1417" i="4"/>
  <c r="AN1417" i="4"/>
  <c r="AM1417" i="4"/>
  <c r="AL1417" i="4"/>
  <c r="H1417" i="4"/>
  <c r="N1417" i="4"/>
  <c r="M1417" i="4"/>
  <c r="L1417" i="4"/>
  <c r="AH1416" i="4"/>
  <c r="AN1416" i="4"/>
  <c r="AM1416" i="4"/>
  <c r="AL1416" i="4"/>
  <c r="H1416" i="4"/>
  <c r="N1416" i="4"/>
  <c r="M1416" i="4"/>
  <c r="L1416" i="4"/>
  <c r="AH1415" i="4"/>
  <c r="AN1415" i="4"/>
  <c r="AM1415" i="4"/>
  <c r="AL1415" i="4"/>
  <c r="H1415" i="4"/>
  <c r="N1415" i="4"/>
  <c r="M1415" i="4"/>
  <c r="L1415" i="4"/>
  <c r="AH1414" i="4"/>
  <c r="AN1414" i="4"/>
  <c r="AM1414" i="4"/>
  <c r="AL1414" i="4"/>
  <c r="H1414" i="4"/>
  <c r="N1414" i="4"/>
  <c r="M1414" i="4"/>
  <c r="L1414" i="4"/>
  <c r="AH1413" i="4"/>
  <c r="AN1413" i="4"/>
  <c r="AM1413" i="4"/>
  <c r="AL1413" i="4"/>
  <c r="H1413" i="4"/>
  <c r="N1413" i="4"/>
  <c r="M1413" i="4"/>
  <c r="L1413" i="4"/>
  <c r="AH1412" i="4"/>
  <c r="AN1412" i="4"/>
  <c r="AM1412" i="4"/>
  <c r="AL1412" i="4"/>
  <c r="H1412" i="4"/>
  <c r="N1412" i="4"/>
  <c r="M1412" i="4"/>
  <c r="L1412" i="4"/>
  <c r="AH1411" i="4"/>
  <c r="AN1411" i="4"/>
  <c r="AM1411" i="4"/>
  <c r="AL1411" i="4"/>
  <c r="H1411" i="4"/>
  <c r="N1411" i="4"/>
  <c r="M1411" i="4"/>
  <c r="L1411" i="4"/>
  <c r="AH1410" i="4"/>
  <c r="AN1410" i="4"/>
  <c r="AM1410" i="4"/>
  <c r="AL1410" i="4"/>
  <c r="H1410" i="4"/>
  <c r="N1410" i="4"/>
  <c r="M1410" i="4"/>
  <c r="L1410" i="4"/>
  <c r="AH1409" i="4"/>
  <c r="AN1409" i="4"/>
  <c r="AM1409" i="4"/>
  <c r="AL1409" i="4"/>
  <c r="H1409" i="4"/>
  <c r="N1409" i="4"/>
  <c r="M1409" i="4"/>
  <c r="L1409" i="4"/>
  <c r="AH1408" i="4"/>
  <c r="AN1408" i="4"/>
  <c r="AM1408" i="4"/>
  <c r="AL1408" i="4"/>
  <c r="H1408" i="4"/>
  <c r="N1408" i="4"/>
  <c r="M1408" i="4"/>
  <c r="L1408" i="4"/>
  <c r="AH1407" i="4"/>
  <c r="AN1407" i="4"/>
  <c r="AM1407" i="4"/>
  <c r="AL1407" i="4"/>
  <c r="H1407" i="4"/>
  <c r="N1407" i="4"/>
  <c r="M1407" i="4"/>
  <c r="L1407" i="4"/>
  <c r="AH1406" i="4"/>
  <c r="AN1406" i="4"/>
  <c r="AM1406" i="4"/>
  <c r="AL1406" i="4"/>
  <c r="H1406" i="4"/>
  <c r="N1406" i="4"/>
  <c r="M1406" i="4"/>
  <c r="L1406" i="4"/>
  <c r="AH1405" i="4"/>
  <c r="AN1405" i="4"/>
  <c r="AM1405" i="4"/>
  <c r="AL1405" i="4"/>
  <c r="H1405" i="4"/>
  <c r="N1405" i="4"/>
  <c r="M1405" i="4"/>
  <c r="L1405" i="4"/>
  <c r="AH1404" i="4"/>
  <c r="AN1404" i="4"/>
  <c r="AM1404" i="4"/>
  <c r="AL1404" i="4"/>
  <c r="H1404" i="4"/>
  <c r="N1404" i="4"/>
  <c r="M1404" i="4"/>
  <c r="L1404" i="4"/>
  <c r="AH1403" i="4"/>
  <c r="AN1403" i="4"/>
  <c r="AM1403" i="4"/>
  <c r="AL1403" i="4"/>
  <c r="H1403" i="4"/>
  <c r="N1403" i="4"/>
  <c r="M1403" i="4"/>
  <c r="L1403" i="4"/>
  <c r="AH1402" i="4"/>
  <c r="AN1402" i="4"/>
  <c r="AM1402" i="4"/>
  <c r="AL1402" i="4"/>
  <c r="H1402" i="4"/>
  <c r="N1402" i="4"/>
  <c r="M1402" i="4"/>
  <c r="L1402" i="4"/>
  <c r="AH1401" i="4"/>
  <c r="AN1401" i="4"/>
  <c r="AM1401" i="4"/>
  <c r="AL1401" i="4"/>
  <c r="H1401" i="4"/>
  <c r="N1401" i="4"/>
  <c r="M1401" i="4"/>
  <c r="L1401" i="4"/>
  <c r="AH1400" i="4"/>
  <c r="AN1400" i="4"/>
  <c r="AM1400" i="4"/>
  <c r="AL1400" i="4"/>
  <c r="H1400" i="4"/>
  <c r="N1400" i="4"/>
  <c r="M1400" i="4"/>
  <c r="L1400" i="4"/>
  <c r="AH1399" i="4"/>
  <c r="AN1399" i="4"/>
  <c r="AM1399" i="4"/>
  <c r="AL1399" i="4"/>
  <c r="H1399" i="4"/>
  <c r="N1399" i="4"/>
  <c r="M1399" i="4"/>
  <c r="L1399" i="4"/>
  <c r="AH1398" i="4"/>
  <c r="AN1398" i="4"/>
  <c r="AM1398" i="4"/>
  <c r="AL1398" i="4"/>
  <c r="H1398" i="4"/>
  <c r="N1398" i="4"/>
  <c r="M1398" i="4"/>
  <c r="L1398" i="4"/>
  <c r="AH1397" i="4"/>
  <c r="AN1397" i="4"/>
  <c r="AM1397" i="4"/>
  <c r="AL1397" i="4"/>
  <c r="H1397" i="4"/>
  <c r="N1397" i="4"/>
  <c r="M1397" i="4"/>
  <c r="L1397" i="4"/>
  <c r="AH1396" i="4"/>
  <c r="AN1396" i="4"/>
  <c r="AM1396" i="4"/>
  <c r="AL1396" i="4"/>
  <c r="H1396" i="4"/>
  <c r="N1396" i="4"/>
  <c r="M1396" i="4"/>
  <c r="L1396" i="4"/>
  <c r="AH1395" i="4"/>
  <c r="AN1395" i="4"/>
  <c r="AM1395" i="4"/>
  <c r="AL1395" i="4"/>
  <c r="H1395" i="4"/>
  <c r="N1395" i="4"/>
  <c r="M1395" i="4"/>
  <c r="L1395" i="4"/>
  <c r="AH1394" i="4"/>
  <c r="AN1394" i="4"/>
  <c r="AM1394" i="4"/>
  <c r="AL1394" i="4"/>
  <c r="H1394" i="4"/>
  <c r="N1394" i="4"/>
  <c r="M1394" i="4"/>
  <c r="L1394" i="4"/>
  <c r="AH1393" i="4"/>
  <c r="AN1393" i="4"/>
  <c r="AM1393" i="4"/>
  <c r="AL1393" i="4"/>
  <c r="H1393" i="4"/>
  <c r="N1393" i="4"/>
  <c r="M1393" i="4"/>
  <c r="L1393" i="4"/>
  <c r="AH1392" i="4"/>
  <c r="AN1392" i="4"/>
  <c r="AM1392" i="4"/>
  <c r="AL1392" i="4"/>
  <c r="H1392" i="4"/>
  <c r="N1392" i="4"/>
  <c r="M1392" i="4"/>
  <c r="L1392" i="4"/>
  <c r="AH1391" i="4"/>
  <c r="AN1391" i="4"/>
  <c r="AM1391" i="4"/>
  <c r="AL1391" i="4"/>
  <c r="H1391" i="4"/>
  <c r="N1391" i="4"/>
  <c r="M1391" i="4"/>
  <c r="L1391" i="4"/>
  <c r="AH1390" i="4"/>
  <c r="AN1390" i="4"/>
  <c r="AM1390" i="4"/>
  <c r="AL1390" i="4"/>
  <c r="H1390" i="4"/>
  <c r="N1390" i="4"/>
  <c r="M1390" i="4"/>
  <c r="L1390" i="4"/>
  <c r="AH1389" i="4"/>
  <c r="AN1389" i="4"/>
  <c r="AM1389" i="4"/>
  <c r="AL1389" i="4"/>
  <c r="H1389" i="4"/>
  <c r="N1389" i="4"/>
  <c r="M1389" i="4"/>
  <c r="L1389" i="4"/>
  <c r="AH1388" i="4"/>
  <c r="AN1388" i="4"/>
  <c r="AM1388" i="4"/>
  <c r="AL1388" i="4"/>
  <c r="H1388" i="4"/>
  <c r="N1388" i="4"/>
  <c r="M1388" i="4"/>
  <c r="L1388" i="4"/>
  <c r="AH1387" i="4"/>
  <c r="AN1387" i="4"/>
  <c r="AM1387" i="4"/>
  <c r="AL1387" i="4"/>
  <c r="H1387" i="4"/>
  <c r="N1387" i="4"/>
  <c r="M1387" i="4"/>
  <c r="L1387" i="4"/>
  <c r="AH1386" i="4"/>
  <c r="AN1386" i="4"/>
  <c r="AM1386" i="4"/>
  <c r="AL1386" i="4"/>
  <c r="H1386" i="4"/>
  <c r="N1386" i="4"/>
  <c r="M1386" i="4"/>
  <c r="L1386" i="4"/>
  <c r="AH1385" i="4"/>
  <c r="AN1385" i="4"/>
  <c r="AM1385" i="4"/>
  <c r="AL1385" i="4"/>
  <c r="H1385" i="4"/>
  <c r="N1385" i="4"/>
  <c r="M1385" i="4"/>
  <c r="L1385" i="4"/>
  <c r="AH1384" i="4"/>
  <c r="AN1384" i="4"/>
  <c r="AM1384" i="4"/>
  <c r="AL1384" i="4"/>
  <c r="H1384" i="4"/>
  <c r="N1384" i="4"/>
  <c r="M1384" i="4"/>
  <c r="L1384" i="4"/>
  <c r="AH1383" i="4"/>
  <c r="AN1383" i="4"/>
  <c r="AM1383" i="4"/>
  <c r="AL1383" i="4"/>
  <c r="H1383" i="4"/>
  <c r="N1383" i="4"/>
  <c r="M1383" i="4"/>
  <c r="L1383" i="4"/>
  <c r="AH1382" i="4"/>
  <c r="AN1382" i="4"/>
  <c r="AM1382" i="4"/>
  <c r="AL1382" i="4"/>
  <c r="H1382" i="4"/>
  <c r="N1382" i="4"/>
  <c r="M1382" i="4"/>
  <c r="L1382" i="4"/>
  <c r="AH1381" i="4"/>
  <c r="AN1381" i="4"/>
  <c r="AM1381" i="4"/>
  <c r="AL1381" i="4"/>
  <c r="H1381" i="4"/>
  <c r="N1381" i="4"/>
  <c r="M1381" i="4"/>
  <c r="L1381" i="4"/>
  <c r="AH1380" i="4"/>
  <c r="AN1380" i="4"/>
  <c r="AM1380" i="4"/>
  <c r="AL1380" i="4"/>
  <c r="H1380" i="4"/>
  <c r="N1380" i="4"/>
  <c r="M1380" i="4"/>
  <c r="L1380" i="4"/>
  <c r="AH1379" i="4"/>
  <c r="AN1379" i="4"/>
  <c r="AM1379" i="4"/>
  <c r="AL1379" i="4"/>
  <c r="H1379" i="4"/>
  <c r="N1379" i="4"/>
  <c r="M1379" i="4"/>
  <c r="L1379" i="4"/>
  <c r="AH1378" i="4"/>
  <c r="AN1378" i="4"/>
  <c r="AM1378" i="4"/>
  <c r="AL1378" i="4"/>
  <c r="H1378" i="4"/>
  <c r="N1378" i="4"/>
  <c r="M1378" i="4"/>
  <c r="L1378" i="4"/>
  <c r="AH1377" i="4"/>
  <c r="AN1377" i="4"/>
  <c r="AM1377" i="4"/>
  <c r="AL1377" i="4"/>
  <c r="H1377" i="4"/>
  <c r="N1377" i="4"/>
  <c r="M1377" i="4"/>
  <c r="L1377" i="4"/>
  <c r="AH1376" i="4"/>
  <c r="AN1376" i="4"/>
  <c r="AM1376" i="4"/>
  <c r="AL1376" i="4"/>
  <c r="H1376" i="4"/>
  <c r="N1376" i="4"/>
  <c r="M1376" i="4"/>
  <c r="L1376" i="4"/>
  <c r="AH1375" i="4"/>
  <c r="AN1375" i="4"/>
  <c r="AM1375" i="4"/>
  <c r="AL1375" i="4"/>
  <c r="H1375" i="4"/>
  <c r="N1375" i="4"/>
  <c r="M1375" i="4"/>
  <c r="L1375" i="4"/>
  <c r="AH1374" i="4"/>
  <c r="AN1374" i="4"/>
  <c r="AM1374" i="4"/>
  <c r="AL1374" i="4"/>
  <c r="H1374" i="4"/>
  <c r="N1374" i="4"/>
  <c r="M1374" i="4"/>
  <c r="L1374" i="4"/>
  <c r="AH1373" i="4"/>
  <c r="AN1373" i="4"/>
  <c r="AM1373" i="4"/>
  <c r="AL1373" i="4"/>
  <c r="H1373" i="4"/>
  <c r="N1373" i="4"/>
  <c r="M1373" i="4"/>
  <c r="L1373" i="4"/>
  <c r="AH1372" i="4"/>
  <c r="AN1372" i="4"/>
  <c r="AM1372" i="4"/>
  <c r="AL1372" i="4"/>
  <c r="H1372" i="4"/>
  <c r="N1372" i="4"/>
  <c r="M1372" i="4"/>
  <c r="L1372" i="4"/>
  <c r="AH1371" i="4"/>
  <c r="AN1371" i="4"/>
  <c r="AM1371" i="4"/>
  <c r="AL1371" i="4"/>
  <c r="H1371" i="4"/>
  <c r="N1371" i="4"/>
  <c r="M1371" i="4"/>
  <c r="L1371" i="4"/>
  <c r="AH1370" i="4"/>
  <c r="AN1370" i="4"/>
  <c r="AM1370" i="4"/>
  <c r="AL1370" i="4"/>
  <c r="H1370" i="4"/>
  <c r="N1370" i="4"/>
  <c r="M1370" i="4"/>
  <c r="L1370" i="4"/>
  <c r="AH1369" i="4"/>
  <c r="AN1369" i="4"/>
  <c r="AM1369" i="4"/>
  <c r="AL1369" i="4"/>
  <c r="H1369" i="4"/>
  <c r="N1369" i="4"/>
  <c r="M1369" i="4"/>
  <c r="L1369" i="4"/>
  <c r="AH1368" i="4"/>
  <c r="AN1368" i="4"/>
  <c r="AM1368" i="4"/>
  <c r="AL1368" i="4"/>
  <c r="H1368" i="4"/>
  <c r="N1368" i="4"/>
  <c r="M1368" i="4"/>
  <c r="L1368" i="4"/>
  <c r="AH1367" i="4"/>
  <c r="AN1367" i="4"/>
  <c r="AM1367" i="4"/>
  <c r="AL1367" i="4"/>
  <c r="H1367" i="4"/>
  <c r="N1367" i="4"/>
  <c r="M1367" i="4"/>
  <c r="L1367" i="4"/>
  <c r="AH1366" i="4"/>
  <c r="AN1366" i="4"/>
  <c r="AM1366" i="4"/>
  <c r="AL1366" i="4"/>
  <c r="H1366" i="4"/>
  <c r="N1366" i="4"/>
  <c r="M1366" i="4"/>
  <c r="L1366" i="4"/>
  <c r="AH1365" i="4"/>
  <c r="AN1365" i="4"/>
  <c r="AM1365" i="4"/>
  <c r="AL1365" i="4"/>
  <c r="H1365" i="4"/>
  <c r="N1365" i="4"/>
  <c r="M1365" i="4"/>
  <c r="L1365" i="4"/>
  <c r="AH1364" i="4"/>
  <c r="AN1364" i="4"/>
  <c r="AM1364" i="4"/>
  <c r="AL1364" i="4"/>
  <c r="H1364" i="4"/>
  <c r="N1364" i="4"/>
  <c r="M1364" i="4"/>
  <c r="L1364" i="4"/>
  <c r="AH1363" i="4"/>
  <c r="AN1363" i="4"/>
  <c r="AM1363" i="4"/>
  <c r="AL1363" i="4"/>
  <c r="H1363" i="4"/>
  <c r="N1363" i="4"/>
  <c r="M1363" i="4"/>
  <c r="L1363" i="4"/>
  <c r="AH1362" i="4"/>
  <c r="AN1362" i="4"/>
  <c r="AM1362" i="4"/>
  <c r="AL1362" i="4"/>
  <c r="H1362" i="4"/>
  <c r="N1362" i="4"/>
  <c r="M1362" i="4"/>
  <c r="L1362" i="4"/>
  <c r="AH1361" i="4"/>
  <c r="AN1361" i="4"/>
  <c r="AM1361" i="4"/>
  <c r="AL1361" i="4"/>
  <c r="H1361" i="4"/>
  <c r="N1361" i="4"/>
  <c r="M1361" i="4"/>
  <c r="L1361" i="4"/>
  <c r="AH1360" i="4"/>
  <c r="AN1360" i="4"/>
  <c r="AM1360" i="4"/>
  <c r="AL1360" i="4"/>
  <c r="H1360" i="4"/>
  <c r="N1360" i="4"/>
  <c r="M1360" i="4"/>
  <c r="L1360" i="4"/>
  <c r="AH1359" i="4"/>
  <c r="AN1359" i="4"/>
  <c r="AM1359" i="4"/>
  <c r="AL1359" i="4"/>
  <c r="H1359" i="4"/>
  <c r="N1359" i="4"/>
  <c r="M1359" i="4"/>
  <c r="L1359" i="4"/>
  <c r="AH1358" i="4"/>
  <c r="AN1358" i="4"/>
  <c r="AM1358" i="4"/>
  <c r="AL1358" i="4"/>
  <c r="H1358" i="4"/>
  <c r="N1358" i="4"/>
  <c r="M1358" i="4"/>
  <c r="L1358" i="4"/>
  <c r="AH1357" i="4"/>
  <c r="AN1357" i="4"/>
  <c r="AM1357" i="4"/>
  <c r="AL1357" i="4"/>
  <c r="H1357" i="4"/>
  <c r="N1357" i="4"/>
  <c r="M1357" i="4"/>
  <c r="L1357" i="4"/>
  <c r="AH1356" i="4"/>
  <c r="AN1356" i="4"/>
  <c r="AM1356" i="4"/>
  <c r="AL1356" i="4"/>
  <c r="H1356" i="4"/>
  <c r="N1356" i="4"/>
  <c r="M1356" i="4"/>
  <c r="L1356" i="4"/>
  <c r="AH1355" i="4"/>
  <c r="AN1355" i="4"/>
  <c r="AM1355" i="4"/>
  <c r="AL1355" i="4"/>
  <c r="H1355" i="4"/>
  <c r="N1355" i="4"/>
  <c r="M1355" i="4"/>
  <c r="L1355" i="4"/>
  <c r="AH1354" i="4"/>
  <c r="AN1354" i="4"/>
  <c r="AM1354" i="4"/>
  <c r="AL1354" i="4"/>
  <c r="H1354" i="4"/>
  <c r="N1354" i="4"/>
  <c r="M1354" i="4"/>
  <c r="L1354" i="4"/>
  <c r="AH1353" i="4"/>
  <c r="AN1353" i="4"/>
  <c r="AM1353" i="4"/>
  <c r="AL1353" i="4"/>
  <c r="H1353" i="4"/>
  <c r="N1353" i="4"/>
  <c r="M1353" i="4"/>
  <c r="L1353" i="4"/>
  <c r="AH1352" i="4"/>
  <c r="AN1352" i="4"/>
  <c r="AM1352" i="4"/>
  <c r="AL1352" i="4"/>
  <c r="H1352" i="4"/>
  <c r="N1352" i="4"/>
  <c r="M1352" i="4"/>
  <c r="L1352" i="4"/>
  <c r="AH1351" i="4"/>
  <c r="AN1351" i="4"/>
  <c r="AM1351" i="4"/>
  <c r="AL1351" i="4"/>
  <c r="H1351" i="4"/>
  <c r="N1351" i="4"/>
  <c r="M1351" i="4"/>
  <c r="L1351" i="4"/>
  <c r="AH1350" i="4"/>
  <c r="AN1350" i="4"/>
  <c r="AM1350" i="4"/>
  <c r="AL1350" i="4"/>
  <c r="H1350" i="4"/>
  <c r="N1350" i="4"/>
  <c r="M1350" i="4"/>
  <c r="L1350" i="4"/>
  <c r="AH1349" i="4"/>
  <c r="AN1349" i="4"/>
  <c r="AM1349" i="4"/>
  <c r="AL1349" i="4"/>
  <c r="H1349" i="4"/>
  <c r="N1349" i="4"/>
  <c r="M1349" i="4"/>
  <c r="L1349" i="4"/>
  <c r="AH1348" i="4"/>
  <c r="AN1348" i="4"/>
  <c r="AM1348" i="4"/>
  <c r="AL1348" i="4"/>
  <c r="H1348" i="4"/>
  <c r="N1348" i="4"/>
  <c r="M1348" i="4"/>
  <c r="L1348" i="4"/>
  <c r="AH1347" i="4"/>
  <c r="AN1347" i="4"/>
  <c r="AM1347" i="4"/>
  <c r="AL1347" i="4"/>
  <c r="H1347" i="4"/>
  <c r="N1347" i="4"/>
  <c r="M1347" i="4"/>
  <c r="L1347" i="4"/>
  <c r="AH1346" i="4"/>
  <c r="AN1346" i="4"/>
  <c r="AM1346" i="4"/>
  <c r="AL1346" i="4"/>
  <c r="H1346" i="4"/>
  <c r="N1346" i="4"/>
  <c r="M1346" i="4"/>
  <c r="L1346" i="4"/>
  <c r="AH1345" i="4"/>
  <c r="AN1345" i="4"/>
  <c r="AM1345" i="4"/>
  <c r="AL1345" i="4"/>
  <c r="H1345" i="4"/>
  <c r="N1345" i="4"/>
  <c r="M1345" i="4"/>
  <c r="L1345" i="4"/>
  <c r="AH1344" i="4"/>
  <c r="AN1344" i="4"/>
  <c r="AM1344" i="4"/>
  <c r="AL1344" i="4"/>
  <c r="H1344" i="4"/>
  <c r="N1344" i="4"/>
  <c r="M1344" i="4"/>
  <c r="L1344" i="4"/>
  <c r="AH1343" i="4"/>
  <c r="AN1343" i="4"/>
  <c r="AM1343" i="4"/>
  <c r="AL1343" i="4"/>
  <c r="H1343" i="4"/>
  <c r="N1343" i="4"/>
  <c r="M1343" i="4"/>
  <c r="L1343" i="4"/>
  <c r="AH1342" i="4"/>
  <c r="AN1342" i="4"/>
  <c r="AM1342" i="4"/>
  <c r="AL1342" i="4"/>
  <c r="H1342" i="4"/>
  <c r="N1342" i="4"/>
  <c r="M1342" i="4"/>
  <c r="L1342" i="4"/>
  <c r="AH1341" i="4"/>
  <c r="AN1341" i="4"/>
  <c r="AM1341" i="4"/>
  <c r="AL1341" i="4"/>
  <c r="H1341" i="4"/>
  <c r="N1341" i="4"/>
  <c r="M1341" i="4"/>
  <c r="L1341" i="4"/>
  <c r="AH1340" i="4"/>
  <c r="AN1340" i="4"/>
  <c r="AM1340" i="4"/>
  <c r="AL1340" i="4"/>
  <c r="H1340" i="4"/>
  <c r="N1340" i="4"/>
  <c r="M1340" i="4"/>
  <c r="L1340" i="4"/>
  <c r="AH1339" i="4"/>
  <c r="AN1339" i="4"/>
  <c r="AM1339" i="4"/>
  <c r="AL1339" i="4"/>
  <c r="H1339" i="4"/>
  <c r="N1339" i="4"/>
  <c r="M1339" i="4"/>
  <c r="L1339" i="4"/>
  <c r="AH1338" i="4"/>
  <c r="AN1338" i="4"/>
  <c r="AM1338" i="4"/>
  <c r="AL1338" i="4"/>
  <c r="H1338" i="4"/>
  <c r="N1338" i="4"/>
  <c r="M1338" i="4"/>
  <c r="L1338" i="4"/>
  <c r="AH1337" i="4"/>
  <c r="AN1337" i="4"/>
  <c r="AM1337" i="4"/>
  <c r="AL1337" i="4"/>
  <c r="H1337" i="4"/>
  <c r="N1337" i="4"/>
  <c r="M1337" i="4"/>
  <c r="L1337" i="4"/>
  <c r="AH1336" i="4"/>
  <c r="AN1336" i="4"/>
  <c r="AM1336" i="4"/>
  <c r="AL1336" i="4"/>
  <c r="H1336" i="4"/>
  <c r="N1336" i="4"/>
  <c r="M1336" i="4"/>
  <c r="L1336" i="4"/>
  <c r="AH1335" i="4"/>
  <c r="AN1335" i="4"/>
  <c r="AM1335" i="4"/>
  <c r="AL1335" i="4"/>
  <c r="H1335" i="4"/>
  <c r="N1335" i="4"/>
  <c r="M1335" i="4"/>
  <c r="L1335" i="4"/>
  <c r="AH1334" i="4"/>
  <c r="AN1334" i="4"/>
  <c r="AM1334" i="4"/>
  <c r="AL1334" i="4"/>
  <c r="H1334" i="4"/>
  <c r="N1334" i="4"/>
  <c r="M1334" i="4"/>
  <c r="L1334" i="4"/>
  <c r="AH1333" i="4"/>
  <c r="AN1333" i="4"/>
  <c r="AM1333" i="4"/>
  <c r="AL1333" i="4"/>
  <c r="H1333" i="4"/>
  <c r="N1333" i="4"/>
  <c r="M1333" i="4"/>
  <c r="L1333" i="4"/>
  <c r="AH1332" i="4"/>
  <c r="AN1332" i="4"/>
  <c r="AM1332" i="4"/>
  <c r="AL1332" i="4"/>
  <c r="H1332" i="4"/>
  <c r="N1332" i="4"/>
  <c r="M1332" i="4"/>
  <c r="L1332" i="4"/>
  <c r="AH1331" i="4"/>
  <c r="AN1331" i="4"/>
  <c r="AM1331" i="4"/>
  <c r="AL1331" i="4"/>
  <c r="H1331" i="4"/>
  <c r="N1331" i="4"/>
  <c r="M1331" i="4"/>
  <c r="L1331" i="4"/>
  <c r="AH1330" i="4"/>
  <c r="AN1330" i="4"/>
  <c r="AM1330" i="4"/>
  <c r="AL1330" i="4"/>
  <c r="H1330" i="4"/>
  <c r="N1330" i="4"/>
  <c r="M1330" i="4"/>
  <c r="L1330" i="4"/>
  <c r="AH1329" i="4"/>
  <c r="AN1329" i="4"/>
  <c r="AM1329" i="4"/>
  <c r="AL1329" i="4"/>
  <c r="H1329" i="4"/>
  <c r="N1329" i="4"/>
  <c r="M1329" i="4"/>
  <c r="L1329" i="4"/>
  <c r="AH1328" i="4"/>
  <c r="AN1328" i="4"/>
  <c r="AM1328" i="4"/>
  <c r="AL1328" i="4"/>
  <c r="H1328" i="4"/>
  <c r="N1328" i="4"/>
  <c r="M1328" i="4"/>
  <c r="L1328" i="4"/>
  <c r="AH1327" i="4"/>
  <c r="AN1327" i="4"/>
  <c r="AM1327" i="4"/>
  <c r="AL1327" i="4"/>
  <c r="H1327" i="4"/>
  <c r="N1327" i="4"/>
  <c r="M1327" i="4"/>
  <c r="L1327" i="4"/>
  <c r="AH1326" i="4"/>
  <c r="AN1326" i="4"/>
  <c r="AM1326" i="4"/>
  <c r="AL1326" i="4"/>
  <c r="H1326" i="4"/>
  <c r="N1326" i="4"/>
  <c r="M1326" i="4"/>
  <c r="L1326" i="4"/>
  <c r="AH1325" i="4"/>
  <c r="AN1325" i="4"/>
  <c r="AM1325" i="4"/>
  <c r="AL1325" i="4"/>
  <c r="H1325" i="4"/>
  <c r="N1325" i="4"/>
  <c r="M1325" i="4"/>
  <c r="L1325" i="4"/>
  <c r="AH1324" i="4"/>
  <c r="AN1324" i="4"/>
  <c r="AM1324" i="4"/>
  <c r="AL1324" i="4"/>
  <c r="H1324" i="4"/>
  <c r="N1324" i="4"/>
  <c r="M1324" i="4"/>
  <c r="L1324" i="4"/>
  <c r="AH1323" i="4"/>
  <c r="AN1323" i="4"/>
  <c r="AM1323" i="4"/>
  <c r="AL1323" i="4"/>
  <c r="H1323" i="4"/>
  <c r="N1323" i="4"/>
  <c r="M1323" i="4"/>
  <c r="L1323" i="4"/>
  <c r="AH1322" i="4"/>
  <c r="AN1322" i="4"/>
  <c r="AM1322" i="4"/>
  <c r="AL1322" i="4"/>
  <c r="H1322" i="4"/>
  <c r="N1322" i="4"/>
  <c r="M1322" i="4"/>
  <c r="L1322" i="4"/>
  <c r="AH1321" i="4"/>
  <c r="AN1321" i="4"/>
  <c r="AM1321" i="4"/>
  <c r="AL1321" i="4"/>
  <c r="H1321" i="4"/>
  <c r="N1321" i="4"/>
  <c r="M1321" i="4"/>
  <c r="L1321" i="4"/>
  <c r="AH1320" i="4"/>
  <c r="AN1320" i="4"/>
  <c r="AM1320" i="4"/>
  <c r="AL1320" i="4"/>
  <c r="H1320" i="4"/>
  <c r="N1320" i="4"/>
  <c r="M1320" i="4"/>
  <c r="L1320" i="4"/>
  <c r="AH1319" i="4"/>
  <c r="AN1319" i="4"/>
  <c r="AM1319" i="4"/>
  <c r="AL1319" i="4"/>
  <c r="H1319" i="4"/>
  <c r="N1319" i="4"/>
  <c r="M1319" i="4"/>
  <c r="L1319" i="4"/>
  <c r="AH1318" i="4"/>
  <c r="AN1318" i="4"/>
  <c r="AM1318" i="4"/>
  <c r="AL1318" i="4"/>
  <c r="H1318" i="4"/>
  <c r="N1318" i="4"/>
  <c r="M1318" i="4"/>
  <c r="L1318" i="4"/>
  <c r="AH1317" i="4"/>
  <c r="AN1317" i="4"/>
  <c r="AM1317" i="4"/>
  <c r="AL1317" i="4"/>
  <c r="H1317" i="4"/>
  <c r="N1317" i="4"/>
  <c r="M1317" i="4"/>
  <c r="L1317" i="4"/>
  <c r="AH1316" i="4"/>
  <c r="AN1316" i="4"/>
  <c r="AM1316" i="4"/>
  <c r="AL1316" i="4"/>
  <c r="H1316" i="4"/>
  <c r="N1316" i="4"/>
  <c r="M1316" i="4"/>
  <c r="L1316" i="4"/>
  <c r="AH1315" i="4"/>
  <c r="AN1315" i="4"/>
  <c r="AM1315" i="4"/>
  <c r="AL1315" i="4"/>
  <c r="H1315" i="4"/>
  <c r="N1315" i="4"/>
  <c r="M1315" i="4"/>
  <c r="L1315" i="4"/>
  <c r="AH1314" i="4"/>
  <c r="AN1314" i="4"/>
  <c r="AM1314" i="4"/>
  <c r="AL1314" i="4"/>
  <c r="H1314" i="4"/>
  <c r="N1314" i="4"/>
  <c r="M1314" i="4"/>
  <c r="L1314" i="4"/>
  <c r="AH1313" i="4"/>
  <c r="AN1313" i="4"/>
  <c r="AM1313" i="4"/>
  <c r="AL1313" i="4"/>
  <c r="H1313" i="4"/>
  <c r="N1313" i="4"/>
  <c r="M1313" i="4"/>
  <c r="L1313" i="4"/>
  <c r="AH1312" i="4"/>
  <c r="AN1312" i="4"/>
  <c r="AM1312" i="4"/>
  <c r="AL1312" i="4"/>
  <c r="H1312" i="4"/>
  <c r="N1312" i="4"/>
  <c r="M1312" i="4"/>
  <c r="L1312" i="4"/>
  <c r="AH1311" i="4"/>
  <c r="AN1311" i="4"/>
  <c r="AM1311" i="4"/>
  <c r="AL1311" i="4"/>
  <c r="H1311" i="4"/>
  <c r="N1311" i="4"/>
  <c r="M1311" i="4"/>
  <c r="L1311" i="4"/>
  <c r="AH1310" i="4"/>
  <c r="AN1310" i="4"/>
  <c r="AM1310" i="4"/>
  <c r="AL1310" i="4"/>
  <c r="H1310" i="4"/>
  <c r="N1310" i="4"/>
  <c r="M1310" i="4"/>
  <c r="L1310" i="4"/>
  <c r="AH1309" i="4"/>
  <c r="AN1309" i="4"/>
  <c r="AM1309" i="4"/>
  <c r="AL1309" i="4"/>
  <c r="H1309" i="4"/>
  <c r="N1309" i="4"/>
  <c r="M1309" i="4"/>
  <c r="L1309" i="4"/>
  <c r="AH1308" i="4"/>
  <c r="AN1308" i="4"/>
  <c r="AM1308" i="4"/>
  <c r="AL1308" i="4"/>
  <c r="H1308" i="4"/>
  <c r="N1308" i="4"/>
  <c r="M1308" i="4"/>
  <c r="L1308" i="4"/>
  <c r="AH1307" i="4"/>
  <c r="AN1307" i="4"/>
  <c r="AM1307" i="4"/>
  <c r="AL1307" i="4"/>
  <c r="H1307" i="4"/>
  <c r="N1307" i="4"/>
  <c r="M1307" i="4"/>
  <c r="L1307" i="4"/>
  <c r="AH1306" i="4"/>
  <c r="AN1306" i="4"/>
  <c r="AM1306" i="4"/>
  <c r="AL1306" i="4"/>
  <c r="H1306" i="4"/>
  <c r="N1306" i="4"/>
  <c r="M1306" i="4"/>
  <c r="L1306" i="4"/>
  <c r="AH1305" i="4"/>
  <c r="AN1305" i="4"/>
  <c r="AM1305" i="4"/>
  <c r="AL1305" i="4"/>
  <c r="H1305" i="4"/>
  <c r="N1305" i="4"/>
  <c r="M1305" i="4"/>
  <c r="L1305" i="4"/>
  <c r="AH1304" i="4"/>
  <c r="AN1304" i="4"/>
  <c r="AM1304" i="4"/>
  <c r="AL1304" i="4"/>
  <c r="H1304" i="4"/>
  <c r="N1304" i="4"/>
  <c r="M1304" i="4"/>
  <c r="L1304" i="4"/>
  <c r="AH1303" i="4"/>
  <c r="AN1303" i="4"/>
  <c r="AM1303" i="4"/>
  <c r="AL1303" i="4"/>
  <c r="H1303" i="4"/>
  <c r="N1303" i="4"/>
  <c r="M1303" i="4"/>
  <c r="L1303" i="4"/>
  <c r="AH1302" i="4"/>
  <c r="AN1302" i="4"/>
  <c r="AM1302" i="4"/>
  <c r="AL1302" i="4"/>
  <c r="H1302" i="4"/>
  <c r="N1302" i="4"/>
  <c r="M1302" i="4"/>
  <c r="L1302" i="4"/>
  <c r="AH1301" i="4"/>
  <c r="AN1301" i="4"/>
  <c r="AM1301" i="4"/>
  <c r="AL1301" i="4"/>
  <c r="H1301" i="4"/>
  <c r="N1301" i="4"/>
  <c r="M1301" i="4"/>
  <c r="L1301" i="4"/>
  <c r="AH1300" i="4"/>
  <c r="AN1300" i="4"/>
  <c r="AM1300" i="4"/>
  <c r="AL1300" i="4"/>
  <c r="H1300" i="4"/>
  <c r="N1300" i="4"/>
  <c r="M1300" i="4"/>
  <c r="L1300" i="4"/>
  <c r="AH1299" i="4"/>
  <c r="AN1299" i="4"/>
  <c r="AM1299" i="4"/>
  <c r="AL1299" i="4"/>
  <c r="H1299" i="4"/>
  <c r="N1299" i="4"/>
  <c r="M1299" i="4"/>
  <c r="L1299" i="4"/>
  <c r="AH1298" i="4"/>
  <c r="AN1298" i="4"/>
  <c r="AM1298" i="4"/>
  <c r="AL1298" i="4"/>
  <c r="H1298" i="4"/>
  <c r="N1298" i="4"/>
  <c r="M1298" i="4"/>
  <c r="L1298" i="4"/>
  <c r="AH1297" i="4"/>
  <c r="AN1297" i="4"/>
  <c r="AM1297" i="4"/>
  <c r="AL1297" i="4"/>
  <c r="H1297" i="4"/>
  <c r="N1297" i="4"/>
  <c r="M1297" i="4"/>
  <c r="L1297" i="4"/>
  <c r="AH1296" i="4"/>
  <c r="AN1296" i="4"/>
  <c r="AM1296" i="4"/>
  <c r="AL1296" i="4"/>
  <c r="H1296" i="4"/>
  <c r="N1296" i="4"/>
  <c r="M1296" i="4"/>
  <c r="L1296" i="4"/>
  <c r="AH1295" i="4"/>
  <c r="AN1295" i="4"/>
  <c r="AM1295" i="4"/>
  <c r="AL1295" i="4"/>
  <c r="H1295" i="4"/>
  <c r="N1295" i="4"/>
  <c r="M1295" i="4"/>
  <c r="L1295" i="4"/>
  <c r="AH1294" i="4"/>
  <c r="AN1294" i="4"/>
  <c r="AM1294" i="4"/>
  <c r="AL1294" i="4"/>
  <c r="H1294" i="4"/>
  <c r="N1294" i="4"/>
  <c r="M1294" i="4"/>
  <c r="L1294" i="4"/>
  <c r="AH1293" i="4"/>
  <c r="AN1293" i="4"/>
  <c r="AM1293" i="4"/>
  <c r="AL1293" i="4"/>
  <c r="H1293" i="4"/>
  <c r="N1293" i="4"/>
  <c r="M1293" i="4"/>
  <c r="L1293" i="4"/>
  <c r="AH1292" i="4"/>
  <c r="AN1292" i="4"/>
  <c r="AM1292" i="4"/>
  <c r="AL1292" i="4"/>
  <c r="H1292" i="4"/>
  <c r="N1292" i="4"/>
  <c r="M1292" i="4"/>
  <c r="L1292" i="4"/>
  <c r="AH1291" i="4"/>
  <c r="AN1291" i="4"/>
  <c r="AM1291" i="4"/>
  <c r="AL1291" i="4"/>
  <c r="H1291" i="4"/>
  <c r="N1291" i="4"/>
  <c r="M1291" i="4"/>
  <c r="L1291" i="4"/>
  <c r="AH1290" i="4"/>
  <c r="AN1290" i="4"/>
  <c r="AM1290" i="4"/>
  <c r="AL1290" i="4"/>
  <c r="H1290" i="4"/>
  <c r="N1290" i="4"/>
  <c r="M1290" i="4"/>
  <c r="L1290" i="4"/>
  <c r="AH1289" i="4"/>
  <c r="AN1289" i="4"/>
  <c r="AM1289" i="4"/>
  <c r="AL1289" i="4"/>
  <c r="H1289" i="4"/>
  <c r="N1289" i="4"/>
  <c r="M1289" i="4"/>
  <c r="L1289" i="4"/>
  <c r="AH1288" i="4"/>
  <c r="AN1288" i="4"/>
  <c r="AM1288" i="4"/>
  <c r="AL1288" i="4"/>
  <c r="H1288" i="4"/>
  <c r="N1288" i="4"/>
  <c r="M1288" i="4"/>
  <c r="L1288" i="4"/>
  <c r="AH1287" i="4"/>
  <c r="AN1287" i="4"/>
  <c r="AM1287" i="4"/>
  <c r="AL1287" i="4"/>
  <c r="H1287" i="4"/>
  <c r="N1287" i="4"/>
  <c r="M1287" i="4"/>
  <c r="L1287" i="4"/>
  <c r="AH1286" i="4"/>
  <c r="AN1286" i="4"/>
  <c r="AM1286" i="4"/>
  <c r="AL1286" i="4"/>
  <c r="H1286" i="4"/>
  <c r="N1286" i="4"/>
  <c r="M1286" i="4"/>
  <c r="L1286" i="4"/>
  <c r="AH1285" i="4"/>
  <c r="AN1285" i="4"/>
  <c r="AM1285" i="4"/>
  <c r="AL1285" i="4"/>
  <c r="H1285" i="4"/>
  <c r="N1285" i="4"/>
  <c r="M1285" i="4"/>
  <c r="L1285" i="4"/>
  <c r="AH1284" i="4"/>
  <c r="AN1284" i="4"/>
  <c r="AM1284" i="4"/>
  <c r="AL1284" i="4"/>
  <c r="H1284" i="4"/>
  <c r="N1284" i="4"/>
  <c r="M1284" i="4"/>
  <c r="L1284" i="4"/>
  <c r="AH1283" i="4"/>
  <c r="AN1283" i="4"/>
  <c r="AM1283" i="4"/>
  <c r="AL1283" i="4"/>
  <c r="H1283" i="4"/>
  <c r="N1283" i="4"/>
  <c r="M1283" i="4"/>
  <c r="L1283" i="4"/>
  <c r="AH1282" i="4"/>
  <c r="AN1282" i="4"/>
  <c r="AM1282" i="4"/>
  <c r="AL1282" i="4"/>
  <c r="H1282" i="4"/>
  <c r="N1282" i="4"/>
  <c r="M1282" i="4"/>
  <c r="L1282" i="4"/>
  <c r="AH1281" i="4"/>
  <c r="AN1281" i="4"/>
  <c r="AM1281" i="4"/>
  <c r="AL1281" i="4"/>
  <c r="H1281" i="4"/>
  <c r="N1281" i="4"/>
  <c r="M1281" i="4"/>
  <c r="L1281" i="4"/>
  <c r="AH1280" i="4"/>
  <c r="AN1280" i="4"/>
  <c r="AM1280" i="4"/>
  <c r="AL1280" i="4"/>
  <c r="H1280" i="4"/>
  <c r="N1280" i="4"/>
  <c r="M1280" i="4"/>
  <c r="L1280" i="4"/>
  <c r="AH1279" i="4"/>
  <c r="AN1279" i="4"/>
  <c r="AM1279" i="4"/>
  <c r="AL1279" i="4"/>
  <c r="H1279" i="4"/>
  <c r="N1279" i="4"/>
  <c r="M1279" i="4"/>
  <c r="L1279" i="4"/>
  <c r="AH1278" i="4"/>
  <c r="AN1278" i="4"/>
  <c r="AM1278" i="4"/>
  <c r="AL1278" i="4"/>
  <c r="H1278" i="4"/>
  <c r="N1278" i="4"/>
  <c r="M1278" i="4"/>
  <c r="L1278" i="4"/>
  <c r="AH1277" i="4"/>
  <c r="AN1277" i="4"/>
  <c r="AM1277" i="4"/>
  <c r="AL1277" i="4"/>
  <c r="H1277" i="4"/>
  <c r="N1277" i="4"/>
  <c r="M1277" i="4"/>
  <c r="L1277" i="4"/>
  <c r="AH1276" i="4"/>
  <c r="AN1276" i="4"/>
  <c r="AM1276" i="4"/>
  <c r="AL1276" i="4"/>
  <c r="H1276" i="4"/>
  <c r="N1276" i="4"/>
  <c r="M1276" i="4"/>
  <c r="L1276" i="4"/>
  <c r="AH1275" i="4"/>
  <c r="AN1275" i="4"/>
  <c r="AM1275" i="4"/>
  <c r="AL1275" i="4"/>
  <c r="H1275" i="4"/>
  <c r="N1275" i="4"/>
  <c r="M1275" i="4"/>
  <c r="L1275" i="4"/>
  <c r="AH1274" i="4"/>
  <c r="AN1274" i="4"/>
  <c r="AM1274" i="4"/>
  <c r="AL1274" i="4"/>
  <c r="H1274" i="4"/>
  <c r="N1274" i="4"/>
  <c r="M1274" i="4"/>
  <c r="L1274" i="4"/>
  <c r="AH1273" i="4"/>
  <c r="AN1273" i="4"/>
  <c r="AM1273" i="4"/>
  <c r="AL1273" i="4"/>
  <c r="H1273" i="4"/>
  <c r="N1273" i="4"/>
  <c r="M1273" i="4"/>
  <c r="L1273" i="4"/>
  <c r="AH1272" i="4"/>
  <c r="AN1272" i="4"/>
  <c r="AM1272" i="4"/>
  <c r="AL1272" i="4"/>
  <c r="H1272" i="4"/>
  <c r="N1272" i="4"/>
  <c r="M1272" i="4"/>
  <c r="L1272" i="4"/>
  <c r="AH1271" i="4"/>
  <c r="AN1271" i="4"/>
  <c r="AM1271" i="4"/>
  <c r="AL1271" i="4"/>
  <c r="H1271" i="4"/>
  <c r="N1271" i="4"/>
  <c r="M1271" i="4"/>
  <c r="L1271" i="4"/>
  <c r="AH1270" i="4"/>
  <c r="AN1270" i="4"/>
  <c r="AM1270" i="4"/>
  <c r="AL1270" i="4"/>
  <c r="H1270" i="4"/>
  <c r="N1270" i="4"/>
  <c r="M1270" i="4"/>
  <c r="L1270" i="4"/>
  <c r="AH1269" i="4"/>
  <c r="AN1269" i="4"/>
  <c r="AM1269" i="4"/>
  <c r="AL1269" i="4"/>
  <c r="H1269" i="4"/>
  <c r="N1269" i="4"/>
  <c r="M1269" i="4"/>
  <c r="L1269" i="4"/>
  <c r="AH1268" i="4"/>
  <c r="AN1268" i="4"/>
  <c r="AM1268" i="4"/>
  <c r="AL1268" i="4"/>
  <c r="H1268" i="4"/>
  <c r="N1268" i="4"/>
  <c r="M1268" i="4"/>
  <c r="L1268" i="4"/>
  <c r="AH1267" i="4"/>
  <c r="AN1267" i="4"/>
  <c r="AM1267" i="4"/>
  <c r="AL1267" i="4"/>
  <c r="H1267" i="4"/>
  <c r="N1267" i="4"/>
  <c r="M1267" i="4"/>
  <c r="L1267" i="4"/>
  <c r="AH1266" i="4"/>
  <c r="AN1266" i="4"/>
  <c r="AM1266" i="4"/>
  <c r="AL1266" i="4"/>
  <c r="H1266" i="4"/>
  <c r="N1266" i="4"/>
  <c r="M1266" i="4"/>
  <c r="L1266" i="4"/>
  <c r="AH1265" i="4"/>
  <c r="AN1265" i="4"/>
  <c r="AM1265" i="4"/>
  <c r="AL1265" i="4"/>
  <c r="H1265" i="4"/>
  <c r="N1265" i="4"/>
  <c r="M1265" i="4"/>
  <c r="L1265" i="4"/>
  <c r="AH1264" i="4"/>
  <c r="AN1264" i="4"/>
  <c r="AM1264" i="4"/>
  <c r="AL1264" i="4"/>
  <c r="H1264" i="4"/>
  <c r="N1264" i="4"/>
  <c r="M1264" i="4"/>
  <c r="L1264" i="4"/>
  <c r="AH1263" i="4"/>
  <c r="AN1263" i="4"/>
  <c r="AM1263" i="4"/>
  <c r="AL1263" i="4"/>
  <c r="H1263" i="4"/>
  <c r="N1263" i="4"/>
  <c r="M1263" i="4"/>
  <c r="L1263" i="4"/>
  <c r="AH1262" i="4"/>
  <c r="AN1262" i="4"/>
  <c r="AM1262" i="4"/>
  <c r="AL1262" i="4"/>
  <c r="H1262" i="4"/>
  <c r="N1262" i="4"/>
  <c r="M1262" i="4"/>
  <c r="L1262" i="4"/>
  <c r="AH1261" i="4"/>
  <c r="AN1261" i="4"/>
  <c r="AM1261" i="4"/>
  <c r="AL1261" i="4"/>
  <c r="H1261" i="4"/>
  <c r="N1261" i="4"/>
  <c r="M1261" i="4"/>
  <c r="L1261" i="4"/>
  <c r="AH1260" i="4"/>
  <c r="AN1260" i="4"/>
  <c r="AM1260" i="4"/>
  <c r="AL1260" i="4"/>
  <c r="H1260" i="4"/>
  <c r="N1260" i="4"/>
  <c r="M1260" i="4"/>
  <c r="L1260" i="4"/>
  <c r="AH1259" i="4"/>
  <c r="AN1259" i="4"/>
  <c r="AM1259" i="4"/>
  <c r="AL1259" i="4"/>
  <c r="H1259" i="4"/>
  <c r="N1259" i="4"/>
  <c r="M1259" i="4"/>
  <c r="L1259" i="4"/>
  <c r="AH1258" i="4"/>
  <c r="AN1258" i="4"/>
  <c r="AM1258" i="4"/>
  <c r="AL1258" i="4"/>
  <c r="H1258" i="4"/>
  <c r="N1258" i="4"/>
  <c r="M1258" i="4"/>
  <c r="L1258" i="4"/>
  <c r="AH1257" i="4"/>
  <c r="AN1257" i="4"/>
  <c r="AM1257" i="4"/>
  <c r="AL1257" i="4"/>
  <c r="H1257" i="4"/>
  <c r="N1257" i="4"/>
  <c r="M1257" i="4"/>
  <c r="L1257" i="4"/>
  <c r="AH1256" i="4"/>
  <c r="AN1256" i="4"/>
  <c r="AM1256" i="4"/>
  <c r="AL1256" i="4"/>
  <c r="H1256" i="4"/>
  <c r="N1256" i="4"/>
  <c r="M1256" i="4"/>
  <c r="L1256" i="4"/>
  <c r="AH1255" i="4"/>
  <c r="AN1255" i="4"/>
  <c r="AM1255" i="4"/>
  <c r="AL1255" i="4"/>
  <c r="H1255" i="4"/>
  <c r="N1255" i="4"/>
  <c r="M1255" i="4"/>
  <c r="L1255" i="4"/>
  <c r="AH1254" i="4"/>
  <c r="AN1254" i="4"/>
  <c r="AM1254" i="4"/>
  <c r="AL1254" i="4"/>
  <c r="H1254" i="4"/>
  <c r="N1254" i="4"/>
  <c r="M1254" i="4"/>
  <c r="L1254" i="4"/>
  <c r="AH1253" i="4"/>
  <c r="AN1253" i="4"/>
  <c r="AM1253" i="4"/>
  <c r="AL1253" i="4"/>
  <c r="H1253" i="4"/>
  <c r="N1253" i="4"/>
  <c r="M1253" i="4"/>
  <c r="L1253" i="4"/>
  <c r="AH1252" i="4"/>
  <c r="AN1252" i="4"/>
  <c r="AM1252" i="4"/>
  <c r="AL1252" i="4"/>
  <c r="H1252" i="4"/>
  <c r="N1252" i="4"/>
  <c r="M1252" i="4"/>
  <c r="L1252" i="4"/>
  <c r="AH1251" i="4"/>
  <c r="AN1251" i="4"/>
  <c r="AM1251" i="4"/>
  <c r="AL1251" i="4"/>
  <c r="H1251" i="4"/>
  <c r="N1251" i="4"/>
  <c r="M1251" i="4"/>
  <c r="L1251" i="4"/>
  <c r="AH1250" i="4"/>
  <c r="AN1250" i="4"/>
  <c r="AM1250" i="4"/>
  <c r="AL1250" i="4"/>
  <c r="H1250" i="4"/>
  <c r="N1250" i="4"/>
  <c r="M1250" i="4"/>
  <c r="L1250" i="4"/>
  <c r="AH1249" i="4"/>
  <c r="AN1249" i="4"/>
  <c r="AM1249" i="4"/>
  <c r="AL1249" i="4"/>
  <c r="H1249" i="4"/>
  <c r="N1249" i="4"/>
  <c r="M1249" i="4"/>
  <c r="L1249" i="4"/>
  <c r="AH1248" i="4"/>
  <c r="AN1248" i="4"/>
  <c r="AM1248" i="4"/>
  <c r="AL1248" i="4"/>
  <c r="H1248" i="4"/>
  <c r="N1248" i="4"/>
  <c r="M1248" i="4"/>
  <c r="L1248" i="4"/>
  <c r="AH1247" i="4"/>
  <c r="AN1247" i="4"/>
  <c r="AM1247" i="4"/>
  <c r="AL1247" i="4"/>
  <c r="H1247" i="4"/>
  <c r="N1247" i="4"/>
  <c r="M1247" i="4"/>
  <c r="L1247" i="4"/>
  <c r="AH1246" i="4"/>
  <c r="AN1246" i="4"/>
  <c r="AM1246" i="4"/>
  <c r="AL1246" i="4"/>
  <c r="H1246" i="4"/>
  <c r="N1246" i="4"/>
  <c r="M1246" i="4"/>
  <c r="L1246" i="4"/>
  <c r="AH1245" i="4"/>
  <c r="AN1245" i="4"/>
  <c r="AM1245" i="4"/>
  <c r="AL1245" i="4"/>
  <c r="H1245" i="4"/>
  <c r="N1245" i="4"/>
  <c r="M1245" i="4"/>
  <c r="L1245" i="4"/>
  <c r="AH1244" i="4"/>
  <c r="AN1244" i="4"/>
  <c r="AM1244" i="4"/>
  <c r="AL1244" i="4"/>
  <c r="H1244" i="4"/>
  <c r="N1244" i="4"/>
  <c r="M1244" i="4"/>
  <c r="L1244" i="4"/>
  <c r="AH1243" i="4"/>
  <c r="AN1243" i="4"/>
  <c r="AM1243" i="4"/>
  <c r="AL1243" i="4"/>
  <c r="H1243" i="4"/>
  <c r="N1243" i="4"/>
  <c r="M1243" i="4"/>
  <c r="L1243" i="4"/>
  <c r="AH1242" i="4"/>
  <c r="AN1242" i="4"/>
  <c r="AM1242" i="4"/>
  <c r="AL1242" i="4"/>
  <c r="H1242" i="4"/>
  <c r="N1242" i="4"/>
  <c r="M1242" i="4"/>
  <c r="L1242" i="4"/>
  <c r="AH1241" i="4"/>
  <c r="AN1241" i="4"/>
  <c r="AM1241" i="4"/>
  <c r="AL1241" i="4"/>
  <c r="H1241" i="4"/>
  <c r="N1241" i="4"/>
  <c r="M1241" i="4"/>
  <c r="L1241" i="4"/>
  <c r="AH1240" i="4"/>
  <c r="AN1240" i="4"/>
  <c r="AM1240" i="4"/>
  <c r="AL1240" i="4"/>
  <c r="H1240" i="4"/>
  <c r="N1240" i="4"/>
  <c r="M1240" i="4"/>
  <c r="L1240" i="4"/>
  <c r="AH1239" i="4"/>
  <c r="AN1239" i="4"/>
  <c r="AM1239" i="4"/>
  <c r="AL1239" i="4"/>
  <c r="H1239" i="4"/>
  <c r="N1239" i="4"/>
  <c r="M1239" i="4"/>
  <c r="L1239" i="4"/>
  <c r="AH1238" i="4"/>
  <c r="AN1238" i="4"/>
  <c r="AM1238" i="4"/>
  <c r="AL1238" i="4"/>
  <c r="H1238" i="4"/>
  <c r="N1238" i="4"/>
  <c r="M1238" i="4"/>
  <c r="L1238" i="4"/>
  <c r="AH1237" i="4"/>
  <c r="AN1237" i="4"/>
  <c r="AM1237" i="4"/>
  <c r="AL1237" i="4"/>
  <c r="H1237" i="4"/>
  <c r="N1237" i="4"/>
  <c r="M1237" i="4"/>
  <c r="L1237" i="4"/>
  <c r="AH1236" i="4"/>
  <c r="AN1236" i="4"/>
  <c r="AM1236" i="4"/>
  <c r="AL1236" i="4"/>
  <c r="H1236" i="4"/>
  <c r="N1236" i="4"/>
  <c r="M1236" i="4"/>
  <c r="L1236" i="4"/>
  <c r="AH1235" i="4"/>
  <c r="AN1235" i="4"/>
  <c r="AM1235" i="4"/>
  <c r="AL1235" i="4"/>
  <c r="H1235" i="4"/>
  <c r="N1235" i="4"/>
  <c r="M1235" i="4"/>
  <c r="L1235" i="4"/>
  <c r="AH1234" i="4"/>
  <c r="AN1234" i="4"/>
  <c r="AM1234" i="4"/>
  <c r="AL1234" i="4"/>
  <c r="H1234" i="4"/>
  <c r="N1234" i="4"/>
  <c r="M1234" i="4"/>
  <c r="L1234" i="4"/>
  <c r="AH1233" i="4"/>
  <c r="AN1233" i="4"/>
  <c r="AM1233" i="4"/>
  <c r="AL1233" i="4"/>
  <c r="H1233" i="4"/>
  <c r="N1233" i="4"/>
  <c r="M1233" i="4"/>
  <c r="L1233" i="4"/>
  <c r="AH1232" i="4"/>
  <c r="AN1232" i="4"/>
  <c r="AM1232" i="4"/>
  <c r="AL1232" i="4"/>
  <c r="H1232" i="4"/>
  <c r="N1232" i="4"/>
  <c r="M1232" i="4"/>
  <c r="L1232" i="4"/>
  <c r="AH1231" i="4"/>
  <c r="AN1231" i="4"/>
  <c r="AM1231" i="4"/>
  <c r="AL1231" i="4"/>
  <c r="H1231" i="4"/>
  <c r="N1231" i="4"/>
  <c r="M1231" i="4"/>
  <c r="L1231" i="4"/>
  <c r="AH1230" i="4"/>
  <c r="AN1230" i="4"/>
  <c r="AM1230" i="4"/>
  <c r="AL1230" i="4"/>
  <c r="H1230" i="4"/>
  <c r="N1230" i="4"/>
  <c r="M1230" i="4"/>
  <c r="L1230" i="4"/>
  <c r="AH1229" i="4"/>
  <c r="AN1229" i="4"/>
  <c r="AM1229" i="4"/>
  <c r="AL1229" i="4"/>
  <c r="H1229" i="4"/>
  <c r="N1229" i="4"/>
  <c r="M1229" i="4"/>
  <c r="L1229" i="4"/>
  <c r="AH1228" i="4"/>
  <c r="AN1228" i="4"/>
  <c r="AM1228" i="4"/>
  <c r="AL1228" i="4"/>
  <c r="H1228" i="4"/>
  <c r="N1228" i="4"/>
  <c r="M1228" i="4"/>
  <c r="L1228" i="4"/>
  <c r="AH1227" i="4"/>
  <c r="AN1227" i="4"/>
  <c r="AM1227" i="4"/>
  <c r="AL1227" i="4"/>
  <c r="H1227" i="4"/>
  <c r="N1227" i="4"/>
  <c r="M1227" i="4"/>
  <c r="L1227" i="4"/>
  <c r="AH1226" i="4"/>
  <c r="AN1226" i="4"/>
  <c r="AM1226" i="4"/>
  <c r="AL1226" i="4"/>
  <c r="H1226" i="4"/>
  <c r="N1226" i="4"/>
  <c r="M1226" i="4"/>
  <c r="L1226" i="4"/>
  <c r="AH1225" i="4"/>
  <c r="AN1225" i="4"/>
  <c r="AM1225" i="4"/>
  <c r="AL1225" i="4"/>
  <c r="H1225" i="4"/>
  <c r="N1225" i="4"/>
  <c r="M1225" i="4"/>
  <c r="L1225" i="4"/>
  <c r="AH1224" i="4"/>
  <c r="AN1224" i="4"/>
  <c r="AM1224" i="4"/>
  <c r="AL1224" i="4"/>
  <c r="H1224" i="4"/>
  <c r="N1224" i="4"/>
  <c r="M1224" i="4"/>
  <c r="L1224" i="4"/>
  <c r="AH1223" i="4"/>
  <c r="AN1223" i="4"/>
  <c r="AM1223" i="4"/>
  <c r="AL1223" i="4"/>
  <c r="H1223" i="4"/>
  <c r="N1223" i="4"/>
  <c r="M1223" i="4"/>
  <c r="L1223" i="4"/>
  <c r="AH1222" i="4"/>
  <c r="AN1222" i="4"/>
  <c r="AM1222" i="4"/>
  <c r="AL1222" i="4"/>
  <c r="H1222" i="4"/>
  <c r="N1222" i="4"/>
  <c r="M1222" i="4"/>
  <c r="L1222" i="4"/>
  <c r="AH1221" i="4"/>
  <c r="AN1221" i="4"/>
  <c r="AM1221" i="4"/>
  <c r="AL1221" i="4"/>
  <c r="H1221" i="4"/>
  <c r="N1221" i="4"/>
  <c r="M1221" i="4"/>
  <c r="L1221" i="4"/>
  <c r="AH1220" i="4"/>
  <c r="AN1220" i="4"/>
  <c r="AM1220" i="4"/>
  <c r="AL1220" i="4"/>
  <c r="H1220" i="4"/>
  <c r="N1220" i="4"/>
  <c r="M1220" i="4"/>
  <c r="L1220" i="4"/>
  <c r="AH1219" i="4"/>
  <c r="AN1219" i="4"/>
  <c r="AM1219" i="4"/>
  <c r="AL1219" i="4"/>
  <c r="H1219" i="4"/>
  <c r="N1219" i="4"/>
  <c r="M1219" i="4"/>
  <c r="L1219" i="4"/>
  <c r="AH1218" i="4"/>
  <c r="AN1218" i="4"/>
  <c r="AM1218" i="4"/>
  <c r="AL1218" i="4"/>
  <c r="H1218" i="4"/>
  <c r="N1218" i="4"/>
  <c r="M1218" i="4"/>
  <c r="L1218" i="4"/>
  <c r="AH1217" i="4"/>
  <c r="AN1217" i="4"/>
  <c r="AM1217" i="4"/>
  <c r="AL1217" i="4"/>
  <c r="H1217" i="4"/>
  <c r="N1217" i="4"/>
  <c r="M1217" i="4"/>
  <c r="L1217" i="4"/>
  <c r="AH1216" i="4"/>
  <c r="AN1216" i="4"/>
  <c r="AM1216" i="4"/>
  <c r="AL1216" i="4"/>
  <c r="H1216" i="4"/>
  <c r="N1216" i="4"/>
  <c r="M1216" i="4"/>
  <c r="L1216" i="4"/>
  <c r="AH1215" i="4"/>
  <c r="AN1215" i="4"/>
  <c r="AM1215" i="4"/>
  <c r="AL1215" i="4"/>
  <c r="H1215" i="4"/>
  <c r="N1215" i="4"/>
  <c r="M1215" i="4"/>
  <c r="L1215" i="4"/>
  <c r="AH1214" i="4"/>
  <c r="AN1214" i="4"/>
  <c r="AM1214" i="4"/>
  <c r="AL1214" i="4"/>
  <c r="H1214" i="4"/>
  <c r="N1214" i="4"/>
  <c r="M1214" i="4"/>
  <c r="L1214" i="4"/>
  <c r="AH1213" i="4"/>
  <c r="AN1213" i="4"/>
  <c r="AM1213" i="4"/>
  <c r="AL1213" i="4"/>
  <c r="H1213" i="4"/>
  <c r="N1213" i="4"/>
  <c r="M1213" i="4"/>
  <c r="L1213" i="4"/>
  <c r="AH1212" i="4"/>
  <c r="AN1212" i="4"/>
  <c r="AM1212" i="4"/>
  <c r="AL1212" i="4"/>
  <c r="H1212" i="4"/>
  <c r="N1212" i="4"/>
  <c r="M1212" i="4"/>
  <c r="L1212" i="4"/>
  <c r="AH1211" i="4"/>
  <c r="AN1211" i="4"/>
  <c r="AM1211" i="4"/>
  <c r="AL1211" i="4"/>
  <c r="H1211" i="4"/>
  <c r="N1211" i="4"/>
  <c r="M1211" i="4"/>
  <c r="L1211" i="4"/>
  <c r="AH1210" i="4"/>
  <c r="AN1210" i="4"/>
  <c r="AM1210" i="4"/>
  <c r="AL1210" i="4"/>
  <c r="H1210" i="4"/>
  <c r="N1210" i="4"/>
  <c r="M1210" i="4"/>
  <c r="L1210" i="4"/>
  <c r="AH1209" i="4"/>
  <c r="AN1209" i="4"/>
  <c r="AM1209" i="4"/>
  <c r="AL1209" i="4"/>
  <c r="H1209" i="4"/>
  <c r="N1209" i="4"/>
  <c r="M1209" i="4"/>
  <c r="L1209" i="4"/>
  <c r="AH1208" i="4"/>
  <c r="AN1208" i="4"/>
  <c r="AM1208" i="4"/>
  <c r="AL1208" i="4"/>
  <c r="H1208" i="4"/>
  <c r="N1208" i="4"/>
  <c r="M1208" i="4"/>
  <c r="L1208" i="4"/>
  <c r="AH1207" i="4"/>
  <c r="AN1207" i="4"/>
  <c r="AM1207" i="4"/>
  <c r="AL1207" i="4"/>
  <c r="H1207" i="4"/>
  <c r="N1207" i="4"/>
  <c r="M1207" i="4"/>
  <c r="L1207" i="4"/>
  <c r="AH1206" i="4"/>
  <c r="AN1206" i="4"/>
  <c r="AM1206" i="4"/>
  <c r="AL1206" i="4"/>
  <c r="H1206" i="4"/>
  <c r="N1206" i="4"/>
  <c r="M1206" i="4"/>
  <c r="L1206" i="4"/>
  <c r="AH1205" i="4"/>
  <c r="AN1205" i="4"/>
  <c r="AM1205" i="4"/>
  <c r="AL1205" i="4"/>
  <c r="H1205" i="4"/>
  <c r="N1205" i="4"/>
  <c r="M1205" i="4"/>
  <c r="L1205" i="4"/>
  <c r="AH1204" i="4"/>
  <c r="AN1204" i="4"/>
  <c r="AM1204" i="4"/>
  <c r="AL1204" i="4"/>
  <c r="H1204" i="4"/>
  <c r="N1204" i="4"/>
  <c r="M1204" i="4"/>
  <c r="L1204" i="4"/>
  <c r="AH1203" i="4"/>
  <c r="AN1203" i="4"/>
  <c r="AM1203" i="4"/>
  <c r="AL1203" i="4"/>
  <c r="H1203" i="4"/>
  <c r="N1203" i="4"/>
  <c r="M1203" i="4"/>
  <c r="L1203" i="4"/>
  <c r="AH1202" i="4"/>
  <c r="AN1202" i="4"/>
  <c r="AM1202" i="4"/>
  <c r="AL1202" i="4"/>
  <c r="H1202" i="4"/>
  <c r="N1202" i="4"/>
  <c r="M1202" i="4"/>
  <c r="L1202" i="4"/>
  <c r="AH1201" i="4"/>
  <c r="AN1201" i="4"/>
  <c r="AM1201" i="4"/>
  <c r="AL1201" i="4"/>
  <c r="H1201" i="4"/>
  <c r="N1201" i="4"/>
  <c r="M1201" i="4"/>
  <c r="L1201" i="4"/>
  <c r="AH1200" i="4"/>
  <c r="AN1200" i="4"/>
  <c r="AM1200" i="4"/>
  <c r="AL1200" i="4"/>
  <c r="H1200" i="4"/>
  <c r="N1200" i="4"/>
  <c r="M1200" i="4"/>
  <c r="L1200" i="4"/>
  <c r="AH1199" i="4"/>
  <c r="AN1199" i="4"/>
  <c r="AM1199" i="4"/>
  <c r="AL1199" i="4"/>
  <c r="H1199" i="4"/>
  <c r="N1199" i="4"/>
  <c r="M1199" i="4"/>
  <c r="L1199" i="4"/>
  <c r="AH1198" i="4"/>
  <c r="AN1198" i="4"/>
  <c r="AM1198" i="4"/>
  <c r="AL1198" i="4"/>
  <c r="H1198" i="4"/>
  <c r="N1198" i="4"/>
  <c r="M1198" i="4"/>
  <c r="L1198" i="4"/>
  <c r="AH1197" i="4"/>
  <c r="AN1197" i="4"/>
  <c r="AM1197" i="4"/>
  <c r="AL1197" i="4"/>
  <c r="H1197" i="4"/>
  <c r="N1197" i="4"/>
  <c r="M1197" i="4"/>
  <c r="L1197" i="4"/>
  <c r="AH1196" i="4"/>
  <c r="AN1196" i="4"/>
  <c r="AM1196" i="4"/>
  <c r="AL1196" i="4"/>
  <c r="H1196" i="4"/>
  <c r="N1196" i="4"/>
  <c r="M1196" i="4"/>
  <c r="L1196" i="4"/>
  <c r="AH1195" i="4"/>
  <c r="AN1195" i="4"/>
  <c r="AM1195" i="4"/>
  <c r="AL1195" i="4"/>
  <c r="H1195" i="4"/>
  <c r="N1195" i="4"/>
  <c r="M1195" i="4"/>
  <c r="L1195" i="4"/>
  <c r="AH1194" i="4"/>
  <c r="AN1194" i="4"/>
  <c r="AM1194" i="4"/>
  <c r="AL1194" i="4"/>
  <c r="H1194" i="4"/>
  <c r="N1194" i="4"/>
  <c r="M1194" i="4"/>
  <c r="L1194" i="4"/>
  <c r="AH1193" i="4"/>
  <c r="AN1193" i="4"/>
  <c r="AM1193" i="4"/>
  <c r="AL1193" i="4"/>
  <c r="H1193" i="4"/>
  <c r="N1193" i="4"/>
  <c r="M1193" i="4"/>
  <c r="L1193" i="4"/>
  <c r="AH1192" i="4"/>
  <c r="AN1192" i="4"/>
  <c r="AM1192" i="4"/>
  <c r="AL1192" i="4"/>
  <c r="H1192" i="4"/>
  <c r="N1192" i="4"/>
  <c r="M1192" i="4"/>
  <c r="L1192" i="4"/>
  <c r="AH1191" i="4"/>
  <c r="AN1191" i="4"/>
  <c r="AM1191" i="4"/>
  <c r="AL1191" i="4"/>
  <c r="H1191" i="4"/>
  <c r="N1191" i="4"/>
  <c r="M1191" i="4"/>
  <c r="L1191" i="4"/>
  <c r="AH1190" i="4"/>
  <c r="AN1190" i="4"/>
  <c r="AM1190" i="4"/>
  <c r="AL1190" i="4"/>
  <c r="H1190" i="4"/>
  <c r="N1190" i="4"/>
  <c r="M1190" i="4"/>
  <c r="L1190" i="4"/>
  <c r="AH1189" i="4"/>
  <c r="AN1189" i="4"/>
  <c r="AM1189" i="4"/>
  <c r="AL1189" i="4"/>
  <c r="H1189" i="4"/>
  <c r="N1189" i="4"/>
  <c r="M1189" i="4"/>
  <c r="L1189" i="4"/>
  <c r="AH1188" i="4"/>
  <c r="AN1188" i="4"/>
  <c r="AM1188" i="4"/>
  <c r="AL1188" i="4"/>
  <c r="H1188" i="4"/>
  <c r="N1188" i="4"/>
  <c r="M1188" i="4"/>
  <c r="L1188" i="4"/>
  <c r="AH1187" i="4"/>
  <c r="AN1187" i="4"/>
  <c r="AM1187" i="4"/>
  <c r="AL1187" i="4"/>
  <c r="H1187" i="4"/>
  <c r="N1187" i="4"/>
  <c r="M1187" i="4"/>
  <c r="L1187" i="4"/>
  <c r="AH1186" i="4"/>
  <c r="AN1186" i="4"/>
  <c r="AM1186" i="4"/>
  <c r="AL1186" i="4"/>
  <c r="H1186" i="4"/>
  <c r="N1186" i="4"/>
  <c r="M1186" i="4"/>
  <c r="L1186" i="4"/>
  <c r="AH1185" i="4"/>
  <c r="AN1185" i="4"/>
  <c r="AM1185" i="4"/>
  <c r="AL1185" i="4"/>
  <c r="H1185" i="4"/>
  <c r="N1185" i="4"/>
  <c r="M1185" i="4"/>
  <c r="L1185" i="4"/>
  <c r="AH1184" i="4"/>
  <c r="AN1184" i="4"/>
  <c r="AM1184" i="4"/>
  <c r="AL1184" i="4"/>
  <c r="H1184" i="4"/>
  <c r="N1184" i="4"/>
  <c r="M1184" i="4"/>
  <c r="L1184" i="4"/>
  <c r="AH1183" i="4"/>
  <c r="AN1183" i="4"/>
  <c r="AM1183" i="4"/>
  <c r="AL1183" i="4"/>
  <c r="H1183" i="4"/>
  <c r="N1183" i="4"/>
  <c r="M1183" i="4"/>
  <c r="L1183" i="4"/>
  <c r="AH1182" i="4"/>
  <c r="AN1182" i="4"/>
  <c r="AM1182" i="4"/>
  <c r="AL1182" i="4"/>
  <c r="H1182" i="4"/>
  <c r="N1182" i="4"/>
  <c r="M1182" i="4"/>
  <c r="L1182" i="4"/>
  <c r="AH1181" i="4"/>
  <c r="AN1181" i="4"/>
  <c r="AM1181" i="4"/>
  <c r="AL1181" i="4"/>
  <c r="H1181" i="4"/>
  <c r="N1181" i="4"/>
  <c r="M1181" i="4"/>
  <c r="L1181" i="4"/>
  <c r="AH1180" i="4"/>
  <c r="AN1180" i="4"/>
  <c r="AM1180" i="4"/>
  <c r="AL1180" i="4"/>
  <c r="H1180" i="4"/>
  <c r="N1180" i="4"/>
  <c r="M1180" i="4"/>
  <c r="L1180" i="4"/>
  <c r="AH1179" i="4"/>
  <c r="AN1179" i="4"/>
  <c r="AM1179" i="4"/>
  <c r="AL1179" i="4"/>
  <c r="H1179" i="4"/>
  <c r="N1179" i="4"/>
  <c r="M1179" i="4"/>
  <c r="L1179" i="4"/>
  <c r="AH1178" i="4"/>
  <c r="AN1178" i="4"/>
  <c r="AM1178" i="4"/>
  <c r="AL1178" i="4"/>
  <c r="H1178" i="4"/>
  <c r="N1178" i="4"/>
  <c r="M1178" i="4"/>
  <c r="L1178" i="4"/>
  <c r="AH1177" i="4"/>
  <c r="AN1177" i="4"/>
  <c r="AM1177" i="4"/>
  <c r="AL1177" i="4"/>
  <c r="H1177" i="4"/>
  <c r="N1177" i="4"/>
  <c r="M1177" i="4"/>
  <c r="L1177" i="4"/>
  <c r="AH1176" i="4"/>
  <c r="AN1176" i="4"/>
  <c r="AM1176" i="4"/>
  <c r="AL1176" i="4"/>
  <c r="H1176" i="4"/>
  <c r="N1176" i="4"/>
  <c r="M1176" i="4"/>
  <c r="L1176" i="4"/>
  <c r="AH1175" i="4"/>
  <c r="AN1175" i="4"/>
  <c r="AM1175" i="4"/>
  <c r="AL1175" i="4"/>
  <c r="H1175" i="4"/>
  <c r="N1175" i="4"/>
  <c r="M1175" i="4"/>
  <c r="L1175" i="4"/>
  <c r="AH1174" i="4"/>
  <c r="AN1174" i="4"/>
  <c r="AM1174" i="4"/>
  <c r="AL1174" i="4"/>
  <c r="H1174" i="4"/>
  <c r="N1174" i="4"/>
  <c r="M1174" i="4"/>
  <c r="L1174" i="4"/>
  <c r="AH1173" i="4"/>
  <c r="AN1173" i="4"/>
  <c r="AM1173" i="4"/>
  <c r="AL1173" i="4"/>
  <c r="H1173" i="4"/>
  <c r="N1173" i="4"/>
  <c r="M1173" i="4"/>
  <c r="L1173" i="4"/>
  <c r="AH1172" i="4"/>
  <c r="AN1172" i="4"/>
  <c r="AM1172" i="4"/>
  <c r="AL1172" i="4"/>
  <c r="H1172" i="4"/>
  <c r="N1172" i="4"/>
  <c r="M1172" i="4"/>
  <c r="L1172" i="4"/>
  <c r="AH1171" i="4"/>
  <c r="AN1171" i="4"/>
  <c r="AM1171" i="4"/>
  <c r="AL1171" i="4"/>
  <c r="H1171" i="4"/>
  <c r="N1171" i="4"/>
  <c r="M1171" i="4"/>
  <c r="L1171" i="4"/>
  <c r="AH1170" i="4"/>
  <c r="AN1170" i="4"/>
  <c r="AM1170" i="4"/>
  <c r="AL1170" i="4"/>
  <c r="H1170" i="4"/>
  <c r="N1170" i="4"/>
  <c r="M1170" i="4"/>
  <c r="L1170" i="4"/>
  <c r="AH1169" i="4"/>
  <c r="AN1169" i="4"/>
  <c r="AM1169" i="4"/>
  <c r="AL1169" i="4"/>
  <c r="H1169" i="4"/>
  <c r="N1169" i="4"/>
  <c r="M1169" i="4"/>
  <c r="L1169" i="4"/>
  <c r="AH1168" i="4"/>
  <c r="AN1168" i="4"/>
  <c r="AM1168" i="4"/>
  <c r="AL1168" i="4"/>
  <c r="H1168" i="4"/>
  <c r="N1168" i="4"/>
  <c r="M1168" i="4"/>
  <c r="L1168" i="4"/>
  <c r="AH1167" i="4"/>
  <c r="AN1167" i="4"/>
  <c r="AM1167" i="4"/>
  <c r="AL1167" i="4"/>
  <c r="H1167" i="4"/>
  <c r="N1167" i="4"/>
  <c r="M1167" i="4"/>
  <c r="L1167" i="4"/>
  <c r="AH1166" i="4"/>
  <c r="AN1166" i="4"/>
  <c r="AM1166" i="4"/>
  <c r="AL1166" i="4"/>
  <c r="H1166" i="4"/>
  <c r="N1166" i="4"/>
  <c r="M1166" i="4"/>
  <c r="L1166" i="4"/>
  <c r="AH1165" i="4"/>
  <c r="AN1165" i="4"/>
  <c r="AM1165" i="4"/>
  <c r="AL1165" i="4"/>
  <c r="H1165" i="4"/>
  <c r="N1165" i="4"/>
  <c r="M1165" i="4"/>
  <c r="L1165" i="4"/>
  <c r="AH1164" i="4"/>
  <c r="AN1164" i="4"/>
  <c r="AM1164" i="4"/>
  <c r="AL1164" i="4"/>
  <c r="H1164" i="4"/>
  <c r="N1164" i="4"/>
  <c r="M1164" i="4"/>
  <c r="L1164" i="4"/>
  <c r="AH1163" i="4"/>
  <c r="AN1163" i="4"/>
  <c r="AM1163" i="4"/>
  <c r="AL1163" i="4"/>
  <c r="H1163" i="4"/>
  <c r="N1163" i="4"/>
  <c r="M1163" i="4"/>
  <c r="L1163" i="4"/>
  <c r="AH1162" i="4"/>
  <c r="AN1162" i="4"/>
  <c r="AM1162" i="4"/>
  <c r="AL1162" i="4"/>
  <c r="H1162" i="4"/>
  <c r="N1162" i="4"/>
  <c r="M1162" i="4"/>
  <c r="L1162" i="4"/>
  <c r="AH1161" i="4"/>
  <c r="AN1161" i="4"/>
  <c r="AM1161" i="4"/>
  <c r="AL1161" i="4"/>
  <c r="H1161" i="4"/>
  <c r="N1161" i="4"/>
  <c r="M1161" i="4"/>
  <c r="L1161" i="4"/>
  <c r="AH1160" i="4"/>
  <c r="AN1160" i="4"/>
  <c r="AM1160" i="4"/>
  <c r="AL1160" i="4"/>
  <c r="H1160" i="4"/>
  <c r="N1160" i="4"/>
  <c r="M1160" i="4"/>
  <c r="L1160" i="4"/>
  <c r="AH1159" i="4"/>
  <c r="AN1159" i="4"/>
  <c r="AM1159" i="4"/>
  <c r="AL1159" i="4"/>
  <c r="H1159" i="4"/>
  <c r="N1159" i="4"/>
  <c r="M1159" i="4"/>
  <c r="L1159" i="4"/>
  <c r="AH1158" i="4"/>
  <c r="AN1158" i="4"/>
  <c r="AM1158" i="4"/>
  <c r="AL1158" i="4"/>
  <c r="H1158" i="4"/>
  <c r="N1158" i="4"/>
  <c r="M1158" i="4"/>
  <c r="L1158" i="4"/>
  <c r="AH1157" i="4"/>
  <c r="AN1157" i="4"/>
  <c r="AM1157" i="4"/>
  <c r="AL1157" i="4"/>
  <c r="H1157" i="4"/>
  <c r="N1157" i="4"/>
  <c r="M1157" i="4"/>
  <c r="L1157" i="4"/>
  <c r="AH1156" i="4"/>
  <c r="AN1156" i="4"/>
  <c r="AM1156" i="4"/>
  <c r="AL1156" i="4"/>
  <c r="H1156" i="4"/>
  <c r="N1156" i="4"/>
  <c r="M1156" i="4"/>
  <c r="L1156" i="4"/>
  <c r="AH1155" i="4"/>
  <c r="AN1155" i="4"/>
  <c r="AM1155" i="4"/>
  <c r="AL1155" i="4"/>
  <c r="H1155" i="4"/>
  <c r="N1155" i="4"/>
  <c r="M1155" i="4"/>
  <c r="L1155" i="4"/>
  <c r="AH1154" i="4"/>
  <c r="AN1154" i="4"/>
  <c r="AM1154" i="4"/>
  <c r="AL1154" i="4"/>
  <c r="H1154" i="4"/>
  <c r="N1154" i="4"/>
  <c r="M1154" i="4"/>
  <c r="L1154" i="4"/>
  <c r="AH1153" i="4"/>
  <c r="AN1153" i="4"/>
  <c r="AM1153" i="4"/>
  <c r="AL1153" i="4"/>
  <c r="H1153" i="4"/>
  <c r="N1153" i="4"/>
  <c r="M1153" i="4"/>
  <c r="L1153" i="4"/>
  <c r="AH1152" i="4"/>
  <c r="AN1152" i="4"/>
  <c r="AM1152" i="4"/>
  <c r="AL1152" i="4"/>
  <c r="H1152" i="4"/>
  <c r="N1152" i="4"/>
  <c r="M1152" i="4"/>
  <c r="L1152" i="4"/>
  <c r="AH1151" i="4"/>
  <c r="AN1151" i="4"/>
  <c r="AM1151" i="4"/>
  <c r="AL1151" i="4"/>
  <c r="H1151" i="4"/>
  <c r="N1151" i="4"/>
  <c r="M1151" i="4"/>
  <c r="L1151" i="4"/>
  <c r="AH1150" i="4"/>
  <c r="AN1150" i="4"/>
  <c r="AM1150" i="4"/>
  <c r="AL1150" i="4"/>
  <c r="H1150" i="4"/>
  <c r="N1150" i="4"/>
  <c r="M1150" i="4"/>
  <c r="L1150" i="4"/>
  <c r="AH1149" i="4"/>
  <c r="AN1149" i="4"/>
  <c r="AM1149" i="4"/>
  <c r="AL1149" i="4"/>
  <c r="H1149" i="4"/>
  <c r="N1149" i="4"/>
  <c r="M1149" i="4"/>
  <c r="L1149" i="4"/>
  <c r="AH1148" i="4"/>
  <c r="AN1148" i="4"/>
  <c r="AM1148" i="4"/>
  <c r="AL1148" i="4"/>
  <c r="H1148" i="4"/>
  <c r="N1148" i="4"/>
  <c r="M1148" i="4"/>
  <c r="L1148" i="4"/>
  <c r="AH1147" i="4"/>
  <c r="AN1147" i="4"/>
  <c r="AM1147" i="4"/>
  <c r="AL1147" i="4"/>
  <c r="H1147" i="4"/>
  <c r="N1147" i="4"/>
  <c r="M1147" i="4"/>
  <c r="L1147" i="4"/>
  <c r="AH1146" i="4"/>
  <c r="AN1146" i="4"/>
  <c r="AM1146" i="4"/>
  <c r="AL1146" i="4"/>
  <c r="H1146" i="4"/>
  <c r="N1146" i="4"/>
  <c r="M1146" i="4"/>
  <c r="L1146" i="4"/>
  <c r="AH1145" i="4"/>
  <c r="AN1145" i="4"/>
  <c r="AM1145" i="4"/>
  <c r="AL1145" i="4"/>
  <c r="H1145" i="4"/>
  <c r="N1145" i="4"/>
  <c r="M1145" i="4"/>
  <c r="L1145" i="4"/>
  <c r="AH1144" i="4"/>
  <c r="AN1144" i="4"/>
  <c r="AM1144" i="4"/>
  <c r="AL1144" i="4"/>
  <c r="H1144" i="4"/>
  <c r="N1144" i="4"/>
  <c r="M1144" i="4"/>
  <c r="L1144" i="4"/>
  <c r="AH1143" i="4"/>
  <c r="AN1143" i="4"/>
  <c r="AM1143" i="4"/>
  <c r="AL1143" i="4"/>
  <c r="H1143" i="4"/>
  <c r="N1143" i="4"/>
  <c r="M1143" i="4"/>
  <c r="L1143" i="4"/>
  <c r="AH1142" i="4"/>
  <c r="AN1142" i="4"/>
  <c r="AM1142" i="4"/>
  <c r="AL1142" i="4"/>
  <c r="H1142" i="4"/>
  <c r="N1142" i="4"/>
  <c r="M1142" i="4"/>
  <c r="L1142" i="4"/>
  <c r="AH1141" i="4"/>
  <c r="AN1141" i="4"/>
  <c r="AM1141" i="4"/>
  <c r="AL1141" i="4"/>
  <c r="H1141" i="4"/>
  <c r="N1141" i="4"/>
  <c r="M1141" i="4"/>
  <c r="L1141" i="4"/>
  <c r="AH1140" i="4"/>
  <c r="AN1140" i="4"/>
  <c r="AM1140" i="4"/>
  <c r="AL1140" i="4"/>
  <c r="H1140" i="4"/>
  <c r="N1140" i="4"/>
  <c r="M1140" i="4"/>
  <c r="L1140" i="4"/>
  <c r="AH1139" i="4"/>
  <c r="AN1139" i="4"/>
  <c r="AM1139" i="4"/>
  <c r="AL1139" i="4"/>
  <c r="H1139" i="4"/>
  <c r="N1139" i="4"/>
  <c r="M1139" i="4"/>
  <c r="L1139" i="4"/>
  <c r="AH1138" i="4"/>
  <c r="AN1138" i="4"/>
  <c r="AM1138" i="4"/>
  <c r="AL1138" i="4"/>
  <c r="H1138" i="4"/>
  <c r="N1138" i="4"/>
  <c r="M1138" i="4"/>
  <c r="L1138" i="4"/>
  <c r="AH1137" i="4"/>
  <c r="AN1137" i="4"/>
  <c r="AM1137" i="4"/>
  <c r="AL1137" i="4"/>
  <c r="H1137" i="4"/>
  <c r="N1137" i="4"/>
  <c r="M1137" i="4"/>
  <c r="L1137" i="4"/>
  <c r="AH1136" i="4"/>
  <c r="AN1136" i="4"/>
  <c r="AM1136" i="4"/>
  <c r="AL1136" i="4"/>
  <c r="H1136" i="4"/>
  <c r="N1136" i="4"/>
  <c r="M1136" i="4"/>
  <c r="L1136" i="4"/>
  <c r="AH1135" i="4"/>
  <c r="AN1135" i="4"/>
  <c r="AM1135" i="4"/>
  <c r="AL1135" i="4"/>
  <c r="H1135" i="4"/>
  <c r="N1135" i="4"/>
  <c r="M1135" i="4"/>
  <c r="L1135" i="4"/>
  <c r="AH1134" i="4"/>
  <c r="AN1134" i="4"/>
  <c r="AM1134" i="4"/>
  <c r="AL1134" i="4"/>
  <c r="H1134" i="4"/>
  <c r="N1134" i="4"/>
  <c r="M1134" i="4"/>
  <c r="L1134" i="4"/>
  <c r="AH1133" i="4"/>
  <c r="AN1133" i="4"/>
  <c r="AM1133" i="4"/>
  <c r="AL1133" i="4"/>
  <c r="H1133" i="4"/>
  <c r="N1133" i="4"/>
  <c r="M1133" i="4"/>
  <c r="L1133" i="4"/>
  <c r="AH1132" i="4"/>
  <c r="AN1132" i="4"/>
  <c r="AM1132" i="4"/>
  <c r="AL1132" i="4"/>
  <c r="H1132" i="4"/>
  <c r="N1132" i="4"/>
  <c r="M1132" i="4"/>
  <c r="L1132" i="4"/>
  <c r="AH1131" i="4"/>
  <c r="AN1131" i="4"/>
  <c r="AM1131" i="4"/>
  <c r="AL1131" i="4"/>
  <c r="H1131" i="4"/>
  <c r="N1131" i="4"/>
  <c r="M1131" i="4"/>
  <c r="L1131" i="4"/>
  <c r="AH1130" i="4"/>
  <c r="AN1130" i="4"/>
  <c r="AM1130" i="4"/>
  <c r="AL1130" i="4"/>
  <c r="H1130" i="4"/>
  <c r="N1130" i="4"/>
  <c r="M1130" i="4"/>
  <c r="L1130" i="4"/>
  <c r="AH1129" i="4"/>
  <c r="AN1129" i="4"/>
  <c r="AM1129" i="4"/>
  <c r="AL1129" i="4"/>
  <c r="H1129" i="4"/>
  <c r="N1129" i="4"/>
  <c r="M1129" i="4"/>
  <c r="L1129" i="4"/>
  <c r="AH1128" i="4"/>
  <c r="AN1128" i="4"/>
  <c r="AM1128" i="4"/>
  <c r="AL1128" i="4"/>
  <c r="H1128" i="4"/>
  <c r="N1128" i="4"/>
  <c r="M1128" i="4"/>
  <c r="L1128" i="4"/>
  <c r="AH1127" i="4"/>
  <c r="AN1127" i="4"/>
  <c r="AM1127" i="4"/>
  <c r="AL1127" i="4"/>
  <c r="H1127" i="4"/>
  <c r="N1127" i="4"/>
  <c r="M1127" i="4"/>
  <c r="L1127" i="4"/>
  <c r="AH1126" i="4"/>
  <c r="AN1126" i="4"/>
  <c r="AM1126" i="4"/>
  <c r="AL1126" i="4"/>
  <c r="H1126" i="4"/>
  <c r="N1126" i="4"/>
  <c r="M1126" i="4"/>
  <c r="L1126" i="4"/>
  <c r="AH1125" i="4"/>
  <c r="AN1125" i="4"/>
  <c r="AM1125" i="4"/>
  <c r="AL1125" i="4"/>
  <c r="H1125" i="4"/>
  <c r="N1125" i="4"/>
  <c r="M1125" i="4"/>
  <c r="L1125" i="4"/>
  <c r="AH1124" i="4"/>
  <c r="AN1124" i="4"/>
  <c r="AM1124" i="4"/>
  <c r="AL1124" i="4"/>
  <c r="H1124" i="4"/>
  <c r="N1124" i="4"/>
  <c r="M1124" i="4"/>
  <c r="L1124" i="4"/>
  <c r="AH1123" i="4"/>
  <c r="AN1123" i="4"/>
  <c r="AM1123" i="4"/>
  <c r="AL1123" i="4"/>
  <c r="H1123" i="4"/>
  <c r="N1123" i="4"/>
  <c r="M1123" i="4"/>
  <c r="L1123" i="4"/>
  <c r="AH1122" i="4"/>
  <c r="AN1122" i="4"/>
  <c r="AM1122" i="4"/>
  <c r="AL1122" i="4"/>
  <c r="H1122" i="4"/>
  <c r="N1122" i="4"/>
  <c r="M1122" i="4"/>
  <c r="L1122" i="4"/>
  <c r="AH1121" i="4"/>
  <c r="AN1121" i="4"/>
  <c r="AM1121" i="4"/>
  <c r="AL1121" i="4"/>
  <c r="H1121" i="4"/>
  <c r="N1121" i="4"/>
  <c r="M1121" i="4"/>
  <c r="L1121" i="4"/>
  <c r="AH1120" i="4"/>
  <c r="AN1120" i="4"/>
  <c r="AM1120" i="4"/>
  <c r="AL1120" i="4"/>
  <c r="H1120" i="4"/>
  <c r="N1120" i="4"/>
  <c r="M1120" i="4"/>
  <c r="L1120" i="4"/>
  <c r="AH1119" i="4"/>
  <c r="AN1119" i="4"/>
  <c r="AM1119" i="4"/>
  <c r="AL1119" i="4"/>
  <c r="H1119" i="4"/>
  <c r="N1119" i="4"/>
  <c r="M1119" i="4"/>
  <c r="L1119" i="4"/>
  <c r="AH1118" i="4"/>
  <c r="AN1118" i="4"/>
  <c r="AM1118" i="4"/>
  <c r="AL1118" i="4"/>
  <c r="H1118" i="4"/>
  <c r="N1118" i="4"/>
  <c r="M1118" i="4"/>
  <c r="L1118" i="4"/>
  <c r="AH1117" i="4"/>
  <c r="AN1117" i="4"/>
  <c r="AM1117" i="4"/>
  <c r="AL1117" i="4"/>
  <c r="H1117" i="4"/>
  <c r="N1117" i="4"/>
  <c r="M1117" i="4"/>
  <c r="L1117" i="4"/>
  <c r="AH1116" i="4"/>
  <c r="AN1116" i="4"/>
  <c r="AM1116" i="4"/>
  <c r="AL1116" i="4"/>
  <c r="H1116" i="4"/>
  <c r="N1116" i="4"/>
  <c r="M1116" i="4"/>
  <c r="L1116" i="4"/>
  <c r="AH1115" i="4"/>
  <c r="AN1115" i="4"/>
  <c r="AM1115" i="4"/>
  <c r="AL1115" i="4"/>
  <c r="H1115" i="4"/>
  <c r="N1115" i="4"/>
  <c r="M1115" i="4"/>
  <c r="L1115" i="4"/>
  <c r="AH1114" i="4"/>
  <c r="AN1114" i="4"/>
  <c r="AM1114" i="4"/>
  <c r="AL1114" i="4"/>
  <c r="H1114" i="4"/>
  <c r="N1114" i="4"/>
  <c r="M1114" i="4"/>
  <c r="L1114" i="4"/>
  <c r="AH1113" i="4"/>
  <c r="AN1113" i="4"/>
  <c r="AM1113" i="4"/>
  <c r="AL1113" i="4"/>
  <c r="H1113" i="4"/>
  <c r="N1113" i="4"/>
  <c r="M1113" i="4"/>
  <c r="L1113" i="4"/>
  <c r="AH1112" i="4"/>
  <c r="AN1112" i="4"/>
  <c r="AM1112" i="4"/>
  <c r="AL1112" i="4"/>
  <c r="H1112" i="4"/>
  <c r="N1112" i="4"/>
  <c r="M1112" i="4"/>
  <c r="L1112" i="4"/>
  <c r="AH1111" i="4"/>
  <c r="AN1111" i="4"/>
  <c r="AM1111" i="4"/>
  <c r="AL1111" i="4"/>
  <c r="H1111" i="4"/>
  <c r="N1111" i="4"/>
  <c r="M1111" i="4"/>
  <c r="L1111" i="4"/>
  <c r="AH1110" i="4"/>
  <c r="AN1110" i="4"/>
  <c r="AM1110" i="4"/>
  <c r="AL1110" i="4"/>
  <c r="H1110" i="4"/>
  <c r="N1110" i="4"/>
  <c r="M1110" i="4"/>
  <c r="L1110" i="4"/>
  <c r="AH1109" i="4"/>
  <c r="AN1109" i="4"/>
  <c r="AM1109" i="4"/>
  <c r="AL1109" i="4"/>
  <c r="H1109" i="4"/>
  <c r="N1109" i="4"/>
  <c r="M1109" i="4"/>
  <c r="L1109" i="4"/>
  <c r="AH1108" i="4"/>
  <c r="AN1108" i="4"/>
  <c r="AM1108" i="4"/>
  <c r="AL1108" i="4"/>
  <c r="H1108" i="4"/>
  <c r="N1108" i="4"/>
  <c r="M1108" i="4"/>
  <c r="L1108" i="4"/>
  <c r="AH1107" i="4"/>
  <c r="AN1107" i="4"/>
  <c r="AM1107" i="4"/>
  <c r="AL1107" i="4"/>
  <c r="H1107" i="4"/>
  <c r="N1107" i="4"/>
  <c r="M1107" i="4"/>
  <c r="L1107" i="4"/>
  <c r="AH1106" i="4"/>
  <c r="AN1106" i="4"/>
  <c r="AM1106" i="4"/>
  <c r="AL1106" i="4"/>
  <c r="H1106" i="4"/>
  <c r="N1106" i="4"/>
  <c r="M1106" i="4"/>
  <c r="L1106" i="4"/>
  <c r="AH1105" i="4"/>
  <c r="AN1105" i="4"/>
  <c r="AM1105" i="4"/>
  <c r="AL1105" i="4"/>
  <c r="H1105" i="4"/>
  <c r="N1105" i="4"/>
  <c r="M1105" i="4"/>
  <c r="L1105" i="4"/>
  <c r="AH1104" i="4"/>
  <c r="AN1104" i="4"/>
  <c r="AM1104" i="4"/>
  <c r="AL1104" i="4"/>
  <c r="H1104" i="4"/>
  <c r="N1104" i="4"/>
  <c r="M1104" i="4"/>
  <c r="L1104" i="4"/>
  <c r="AH1103" i="4"/>
  <c r="AN1103" i="4"/>
  <c r="AM1103" i="4"/>
  <c r="AL1103" i="4"/>
  <c r="H1103" i="4"/>
  <c r="N1103" i="4"/>
  <c r="M1103" i="4"/>
  <c r="L1103" i="4"/>
  <c r="AH1102" i="4"/>
  <c r="AN1102" i="4"/>
  <c r="AM1102" i="4"/>
  <c r="AL1102" i="4"/>
  <c r="H1102" i="4"/>
  <c r="N1102" i="4"/>
  <c r="M1102" i="4"/>
  <c r="L1102" i="4"/>
  <c r="AH1101" i="4"/>
  <c r="AN1101" i="4"/>
  <c r="AM1101" i="4"/>
  <c r="AL1101" i="4"/>
  <c r="H1101" i="4"/>
  <c r="N1101" i="4"/>
  <c r="M1101" i="4"/>
  <c r="L1101" i="4"/>
  <c r="AH1100" i="4"/>
  <c r="AN1100" i="4"/>
  <c r="AM1100" i="4"/>
  <c r="AL1100" i="4"/>
  <c r="H1100" i="4"/>
  <c r="N1100" i="4"/>
  <c r="M1100" i="4"/>
  <c r="L1100" i="4"/>
  <c r="AH1099" i="4"/>
  <c r="AN1099" i="4"/>
  <c r="AM1099" i="4"/>
  <c r="AL1099" i="4"/>
  <c r="H1099" i="4"/>
  <c r="N1099" i="4"/>
  <c r="M1099" i="4"/>
  <c r="L1099" i="4"/>
  <c r="AH1098" i="4"/>
  <c r="AN1098" i="4"/>
  <c r="AM1098" i="4"/>
  <c r="AL1098" i="4"/>
  <c r="H1098" i="4"/>
  <c r="N1098" i="4"/>
  <c r="M1098" i="4"/>
  <c r="L1098" i="4"/>
  <c r="AH1097" i="4"/>
  <c r="AN1097" i="4"/>
  <c r="AM1097" i="4"/>
  <c r="AL1097" i="4"/>
  <c r="H1097" i="4"/>
  <c r="N1097" i="4"/>
  <c r="M1097" i="4"/>
  <c r="L1097" i="4"/>
  <c r="AH1096" i="4"/>
  <c r="AN1096" i="4"/>
  <c r="AM1096" i="4"/>
  <c r="AL1096" i="4"/>
  <c r="H1096" i="4"/>
  <c r="N1096" i="4"/>
  <c r="M1096" i="4"/>
  <c r="L1096" i="4"/>
  <c r="AH1095" i="4"/>
  <c r="AN1095" i="4"/>
  <c r="AM1095" i="4"/>
  <c r="AL1095" i="4"/>
  <c r="H1095" i="4"/>
  <c r="N1095" i="4"/>
  <c r="M1095" i="4"/>
  <c r="L1095" i="4"/>
  <c r="AH1094" i="4"/>
  <c r="AN1094" i="4"/>
  <c r="AM1094" i="4"/>
  <c r="AL1094" i="4"/>
  <c r="H1094" i="4"/>
  <c r="N1094" i="4"/>
  <c r="M1094" i="4"/>
  <c r="L1094" i="4"/>
  <c r="AH1093" i="4"/>
  <c r="AN1093" i="4"/>
  <c r="AM1093" i="4"/>
  <c r="AL1093" i="4"/>
  <c r="H1093" i="4"/>
  <c r="N1093" i="4"/>
  <c r="M1093" i="4"/>
  <c r="L1093" i="4"/>
  <c r="AH1092" i="4"/>
  <c r="AN1092" i="4"/>
  <c r="AM1092" i="4"/>
  <c r="AL1092" i="4"/>
  <c r="H1092" i="4"/>
  <c r="N1092" i="4"/>
  <c r="M1092" i="4"/>
  <c r="L1092" i="4"/>
  <c r="AH1091" i="4"/>
  <c r="AN1091" i="4"/>
  <c r="AM1091" i="4"/>
  <c r="AL1091" i="4"/>
  <c r="H1091" i="4"/>
  <c r="N1091" i="4"/>
  <c r="M1091" i="4"/>
  <c r="L1091" i="4"/>
  <c r="AH1090" i="4"/>
  <c r="AN1090" i="4"/>
  <c r="AM1090" i="4"/>
  <c r="AL1090" i="4"/>
  <c r="H1090" i="4"/>
  <c r="N1090" i="4"/>
  <c r="M1090" i="4"/>
  <c r="L1090" i="4"/>
  <c r="AH1089" i="4"/>
  <c r="AN1089" i="4"/>
  <c r="AM1089" i="4"/>
  <c r="AL1089" i="4"/>
  <c r="H1089" i="4"/>
  <c r="N1089" i="4"/>
  <c r="M1089" i="4"/>
  <c r="L1089" i="4"/>
  <c r="AH1088" i="4"/>
  <c r="AN1088" i="4"/>
  <c r="AM1088" i="4"/>
  <c r="AL1088" i="4"/>
  <c r="H1088" i="4"/>
  <c r="N1088" i="4"/>
  <c r="M1088" i="4"/>
  <c r="L1088" i="4"/>
  <c r="AH1087" i="4"/>
  <c r="AN1087" i="4"/>
  <c r="AM1087" i="4"/>
  <c r="AL1087" i="4"/>
  <c r="H1087" i="4"/>
  <c r="N1087" i="4"/>
  <c r="M1087" i="4"/>
  <c r="L1087" i="4"/>
  <c r="AH1086" i="4"/>
  <c r="AN1086" i="4"/>
  <c r="AM1086" i="4"/>
  <c r="AL1086" i="4"/>
  <c r="H1086" i="4"/>
  <c r="N1086" i="4"/>
  <c r="M1086" i="4"/>
  <c r="L1086" i="4"/>
  <c r="AH1085" i="4"/>
  <c r="AN1085" i="4"/>
  <c r="AM1085" i="4"/>
  <c r="AL1085" i="4"/>
  <c r="H1085" i="4"/>
  <c r="N1085" i="4"/>
  <c r="M1085" i="4"/>
  <c r="L1085" i="4"/>
  <c r="AH1084" i="4"/>
  <c r="AN1084" i="4"/>
  <c r="AM1084" i="4"/>
  <c r="AL1084" i="4"/>
  <c r="H1084" i="4"/>
  <c r="N1084" i="4"/>
  <c r="M1084" i="4"/>
  <c r="L1084" i="4"/>
  <c r="AH1083" i="4"/>
  <c r="AN1083" i="4"/>
  <c r="AM1083" i="4"/>
  <c r="AL1083" i="4"/>
  <c r="H1083" i="4"/>
  <c r="N1083" i="4"/>
  <c r="M1083" i="4"/>
  <c r="L1083" i="4"/>
  <c r="AH1082" i="4"/>
  <c r="AN1082" i="4"/>
  <c r="AM1082" i="4"/>
  <c r="AL1082" i="4"/>
  <c r="H1082" i="4"/>
  <c r="N1082" i="4"/>
  <c r="M1082" i="4"/>
  <c r="L1082" i="4"/>
  <c r="AH1081" i="4"/>
  <c r="AN1081" i="4"/>
  <c r="AM1081" i="4"/>
  <c r="AL1081" i="4"/>
  <c r="H1081" i="4"/>
  <c r="N1081" i="4"/>
  <c r="M1081" i="4"/>
  <c r="L1081" i="4"/>
  <c r="AH1080" i="4"/>
  <c r="AN1080" i="4"/>
  <c r="AM1080" i="4"/>
  <c r="AL1080" i="4"/>
  <c r="H1080" i="4"/>
  <c r="N1080" i="4"/>
  <c r="M1080" i="4"/>
  <c r="L1080" i="4"/>
  <c r="AH1079" i="4"/>
  <c r="AN1079" i="4"/>
  <c r="AM1079" i="4"/>
  <c r="AL1079" i="4"/>
  <c r="H1079" i="4"/>
  <c r="N1079" i="4"/>
  <c r="M1079" i="4"/>
  <c r="L1079" i="4"/>
  <c r="AH1078" i="4"/>
  <c r="AN1078" i="4"/>
  <c r="AM1078" i="4"/>
  <c r="AL1078" i="4"/>
  <c r="H1078" i="4"/>
  <c r="N1078" i="4"/>
  <c r="M1078" i="4"/>
  <c r="L1078" i="4"/>
  <c r="AH1077" i="4"/>
  <c r="AN1077" i="4"/>
  <c r="AM1077" i="4"/>
  <c r="AL1077" i="4"/>
  <c r="H1077" i="4"/>
  <c r="N1077" i="4"/>
  <c r="M1077" i="4"/>
  <c r="L1077" i="4"/>
  <c r="AH1076" i="4"/>
  <c r="AN1076" i="4"/>
  <c r="AM1076" i="4"/>
  <c r="AL1076" i="4"/>
  <c r="H1076" i="4"/>
  <c r="N1076" i="4"/>
  <c r="M1076" i="4"/>
  <c r="L1076" i="4"/>
  <c r="AH1075" i="4"/>
  <c r="AN1075" i="4"/>
  <c r="AM1075" i="4"/>
  <c r="AL1075" i="4"/>
  <c r="H1075" i="4"/>
  <c r="N1075" i="4"/>
  <c r="M1075" i="4"/>
  <c r="L1075" i="4"/>
  <c r="AH1074" i="4"/>
  <c r="AN1074" i="4"/>
  <c r="AM1074" i="4"/>
  <c r="AL1074" i="4"/>
  <c r="H1074" i="4"/>
  <c r="N1074" i="4"/>
  <c r="M1074" i="4"/>
  <c r="L1074" i="4"/>
  <c r="AH1073" i="4"/>
  <c r="AN1073" i="4"/>
  <c r="AM1073" i="4"/>
  <c r="AL1073" i="4"/>
  <c r="H1073" i="4"/>
  <c r="N1073" i="4"/>
  <c r="M1073" i="4"/>
  <c r="L1073" i="4"/>
  <c r="AH1072" i="4"/>
  <c r="AN1072" i="4"/>
  <c r="AM1072" i="4"/>
  <c r="AL1072" i="4"/>
  <c r="H1072" i="4"/>
  <c r="N1072" i="4"/>
  <c r="M1072" i="4"/>
  <c r="L1072" i="4"/>
  <c r="AH1071" i="4"/>
  <c r="AN1071" i="4"/>
  <c r="AM1071" i="4"/>
  <c r="AL1071" i="4"/>
  <c r="H1071" i="4"/>
  <c r="N1071" i="4"/>
  <c r="M1071" i="4"/>
  <c r="L1071" i="4"/>
  <c r="AH1070" i="4"/>
  <c r="AN1070" i="4"/>
  <c r="AM1070" i="4"/>
  <c r="AL1070" i="4"/>
  <c r="H1070" i="4"/>
  <c r="N1070" i="4"/>
  <c r="M1070" i="4"/>
  <c r="L1070" i="4"/>
  <c r="AH1069" i="4"/>
  <c r="AN1069" i="4"/>
  <c r="AM1069" i="4"/>
  <c r="AL1069" i="4"/>
  <c r="H1069" i="4"/>
  <c r="N1069" i="4"/>
  <c r="M1069" i="4"/>
  <c r="L1069" i="4"/>
  <c r="AH1068" i="4"/>
  <c r="AN1068" i="4"/>
  <c r="AM1068" i="4"/>
  <c r="AL1068" i="4"/>
  <c r="H1068" i="4"/>
  <c r="N1068" i="4"/>
  <c r="M1068" i="4"/>
  <c r="L1068" i="4"/>
  <c r="AH1067" i="4"/>
  <c r="AN1067" i="4"/>
  <c r="AM1067" i="4"/>
  <c r="AL1067" i="4"/>
  <c r="H1067" i="4"/>
  <c r="N1067" i="4"/>
  <c r="M1067" i="4"/>
  <c r="L1067" i="4"/>
  <c r="AH1066" i="4"/>
  <c r="AN1066" i="4"/>
  <c r="AM1066" i="4"/>
  <c r="AL1066" i="4"/>
  <c r="H1066" i="4"/>
  <c r="N1066" i="4"/>
  <c r="M1066" i="4"/>
  <c r="L1066" i="4"/>
  <c r="AH1065" i="4"/>
  <c r="AN1065" i="4"/>
  <c r="AM1065" i="4"/>
  <c r="AL1065" i="4"/>
  <c r="H1065" i="4"/>
  <c r="N1065" i="4"/>
  <c r="M1065" i="4"/>
  <c r="L1065" i="4"/>
  <c r="AH1064" i="4"/>
  <c r="AN1064" i="4"/>
  <c r="AM1064" i="4"/>
  <c r="AL1064" i="4"/>
  <c r="H1064" i="4"/>
  <c r="N1064" i="4"/>
  <c r="M1064" i="4"/>
  <c r="L1064" i="4"/>
  <c r="AH1063" i="4"/>
  <c r="AN1063" i="4"/>
  <c r="AM1063" i="4"/>
  <c r="AL1063" i="4"/>
  <c r="H1063" i="4"/>
  <c r="N1063" i="4"/>
  <c r="M1063" i="4"/>
  <c r="L1063" i="4"/>
  <c r="AH1062" i="4"/>
  <c r="AN1062" i="4"/>
  <c r="AM1062" i="4"/>
  <c r="AL1062" i="4"/>
  <c r="H1062" i="4"/>
  <c r="N1062" i="4"/>
  <c r="M1062" i="4"/>
  <c r="L1062" i="4"/>
  <c r="AH1061" i="4"/>
  <c r="AN1061" i="4"/>
  <c r="AM1061" i="4"/>
  <c r="AL1061" i="4"/>
  <c r="H1061" i="4"/>
  <c r="N1061" i="4"/>
  <c r="M1061" i="4"/>
  <c r="L1061" i="4"/>
  <c r="AH1060" i="4"/>
  <c r="AN1060" i="4"/>
  <c r="AM1060" i="4"/>
  <c r="AL1060" i="4"/>
  <c r="H1060" i="4"/>
  <c r="N1060" i="4"/>
  <c r="M1060" i="4"/>
  <c r="L1060" i="4"/>
  <c r="AH1059" i="4"/>
  <c r="AN1059" i="4"/>
  <c r="AM1059" i="4"/>
  <c r="AL1059" i="4"/>
  <c r="H1059" i="4"/>
  <c r="N1059" i="4"/>
  <c r="M1059" i="4"/>
  <c r="L1059" i="4"/>
  <c r="AH1058" i="4"/>
  <c r="AN1058" i="4"/>
  <c r="AM1058" i="4"/>
  <c r="AL1058" i="4"/>
  <c r="H1058" i="4"/>
  <c r="N1058" i="4"/>
  <c r="M1058" i="4"/>
  <c r="L1058" i="4"/>
  <c r="AH1057" i="4"/>
  <c r="AN1057" i="4"/>
  <c r="AM1057" i="4"/>
  <c r="AL1057" i="4"/>
  <c r="H1057" i="4"/>
  <c r="N1057" i="4"/>
  <c r="M1057" i="4"/>
  <c r="L1057" i="4"/>
  <c r="AH1056" i="4"/>
  <c r="AN1056" i="4"/>
  <c r="AM1056" i="4"/>
  <c r="AL1056" i="4"/>
  <c r="H1056" i="4"/>
  <c r="N1056" i="4"/>
  <c r="M1056" i="4"/>
  <c r="L1056" i="4"/>
  <c r="AH1055" i="4"/>
  <c r="AN1055" i="4"/>
  <c r="AM1055" i="4"/>
  <c r="AL1055" i="4"/>
  <c r="H1055" i="4"/>
  <c r="N1055" i="4"/>
  <c r="M1055" i="4"/>
  <c r="L1055" i="4"/>
  <c r="AH1054" i="4"/>
  <c r="AN1054" i="4"/>
  <c r="AM1054" i="4"/>
  <c r="AL1054" i="4"/>
  <c r="H1054" i="4"/>
  <c r="N1054" i="4"/>
  <c r="M1054" i="4"/>
  <c r="L1054" i="4"/>
  <c r="AH1053" i="4"/>
  <c r="AN1053" i="4"/>
  <c r="AM1053" i="4"/>
  <c r="AL1053" i="4"/>
  <c r="H1053" i="4"/>
  <c r="N1053" i="4"/>
  <c r="M1053" i="4"/>
  <c r="L1053" i="4"/>
  <c r="AH1052" i="4"/>
  <c r="AN1052" i="4"/>
  <c r="AM1052" i="4"/>
  <c r="AL1052" i="4"/>
  <c r="H1052" i="4"/>
  <c r="N1052" i="4"/>
  <c r="M1052" i="4"/>
  <c r="L1052" i="4"/>
  <c r="AH1051" i="4"/>
  <c r="AN1051" i="4"/>
  <c r="AM1051" i="4"/>
  <c r="AL1051" i="4"/>
  <c r="H1051" i="4"/>
  <c r="N1051" i="4"/>
  <c r="M1051" i="4"/>
  <c r="L1051" i="4"/>
  <c r="AH1050" i="4"/>
  <c r="AN1050" i="4"/>
  <c r="AM1050" i="4"/>
  <c r="AL1050" i="4"/>
  <c r="H1050" i="4"/>
  <c r="N1050" i="4"/>
  <c r="M1050" i="4"/>
  <c r="L1050" i="4"/>
  <c r="AH1049" i="4"/>
  <c r="AN1049" i="4"/>
  <c r="AM1049" i="4"/>
  <c r="AL1049" i="4"/>
  <c r="H1049" i="4"/>
  <c r="N1049" i="4"/>
  <c r="M1049" i="4"/>
  <c r="L1049" i="4"/>
  <c r="AH1048" i="4"/>
  <c r="AN1048" i="4"/>
  <c r="AM1048" i="4"/>
  <c r="AL1048" i="4"/>
  <c r="H1048" i="4"/>
  <c r="N1048" i="4"/>
  <c r="M1048" i="4"/>
  <c r="L1048" i="4"/>
  <c r="AH1047" i="4"/>
  <c r="AN1047" i="4"/>
  <c r="AM1047" i="4"/>
  <c r="AL1047" i="4"/>
  <c r="H1047" i="4"/>
  <c r="N1047" i="4"/>
  <c r="M1047" i="4"/>
  <c r="L1047" i="4"/>
  <c r="AH1046" i="4"/>
  <c r="AN1046" i="4"/>
  <c r="AM1046" i="4"/>
  <c r="AL1046" i="4"/>
  <c r="H1046" i="4"/>
  <c r="N1046" i="4"/>
  <c r="M1046" i="4"/>
  <c r="L1046" i="4"/>
  <c r="AH1045" i="4"/>
  <c r="AN1045" i="4"/>
  <c r="AM1045" i="4"/>
  <c r="AL1045" i="4"/>
  <c r="H1045" i="4"/>
  <c r="N1045" i="4"/>
  <c r="M1045" i="4"/>
  <c r="L1045" i="4"/>
  <c r="AH1044" i="4"/>
  <c r="AN1044" i="4"/>
  <c r="AM1044" i="4"/>
  <c r="AL1044" i="4"/>
  <c r="H1044" i="4"/>
  <c r="N1044" i="4"/>
  <c r="M1044" i="4"/>
  <c r="L1044" i="4"/>
  <c r="AH1043" i="4"/>
  <c r="AN1043" i="4"/>
  <c r="AM1043" i="4"/>
  <c r="AL1043" i="4"/>
  <c r="H1043" i="4"/>
  <c r="N1043" i="4"/>
  <c r="M1043" i="4"/>
  <c r="L1043" i="4"/>
  <c r="AH1042" i="4"/>
  <c r="AN1042" i="4"/>
  <c r="AM1042" i="4"/>
  <c r="AL1042" i="4"/>
  <c r="H1042" i="4"/>
  <c r="N1042" i="4"/>
  <c r="M1042" i="4"/>
  <c r="L1042" i="4"/>
  <c r="AH1041" i="4"/>
  <c r="AN1041" i="4"/>
  <c r="AM1041" i="4"/>
  <c r="AL1041" i="4"/>
  <c r="H1041" i="4"/>
  <c r="N1041" i="4"/>
  <c r="M1041" i="4"/>
  <c r="L1041" i="4"/>
  <c r="AH1040" i="4"/>
  <c r="AN1040" i="4"/>
  <c r="AM1040" i="4"/>
  <c r="AL1040" i="4"/>
  <c r="H1040" i="4"/>
  <c r="N1040" i="4"/>
  <c r="M1040" i="4"/>
  <c r="L1040" i="4"/>
  <c r="AH1039" i="4"/>
  <c r="AN1039" i="4"/>
  <c r="AM1039" i="4"/>
  <c r="AL1039" i="4"/>
  <c r="H1039" i="4"/>
  <c r="N1039" i="4"/>
  <c r="M1039" i="4"/>
  <c r="L1039" i="4"/>
  <c r="AH1038" i="4"/>
  <c r="AN1038" i="4"/>
  <c r="AM1038" i="4"/>
  <c r="AL1038" i="4"/>
  <c r="H1038" i="4"/>
  <c r="N1038" i="4"/>
  <c r="M1038" i="4"/>
  <c r="L1038" i="4"/>
  <c r="AH1037" i="4"/>
  <c r="AN1037" i="4"/>
  <c r="AM1037" i="4"/>
  <c r="AL1037" i="4"/>
  <c r="H1037" i="4"/>
  <c r="N1037" i="4"/>
  <c r="M1037" i="4"/>
  <c r="L1037" i="4"/>
  <c r="AH1036" i="4"/>
  <c r="AN1036" i="4"/>
  <c r="AM1036" i="4"/>
  <c r="AL1036" i="4"/>
  <c r="H1036" i="4"/>
  <c r="N1036" i="4"/>
  <c r="M1036" i="4"/>
  <c r="L1036" i="4"/>
  <c r="AH1035" i="4"/>
  <c r="AN1035" i="4"/>
  <c r="AM1035" i="4"/>
  <c r="AL1035" i="4"/>
  <c r="H1035" i="4"/>
  <c r="N1035" i="4"/>
  <c r="M1035" i="4"/>
  <c r="L1035" i="4"/>
  <c r="AH1034" i="4"/>
  <c r="AN1034" i="4"/>
  <c r="AM1034" i="4"/>
  <c r="AL1034" i="4"/>
  <c r="H1034" i="4"/>
  <c r="N1034" i="4"/>
  <c r="M1034" i="4"/>
  <c r="L1034" i="4"/>
  <c r="AH1033" i="4"/>
  <c r="AN1033" i="4"/>
  <c r="AM1033" i="4"/>
  <c r="AL1033" i="4"/>
  <c r="H1033" i="4"/>
  <c r="N1033" i="4"/>
  <c r="M1033" i="4"/>
  <c r="L1033" i="4"/>
  <c r="AH1032" i="4"/>
  <c r="AN1032" i="4"/>
  <c r="AM1032" i="4"/>
  <c r="AL1032" i="4"/>
  <c r="H1032" i="4"/>
  <c r="N1032" i="4"/>
  <c r="M1032" i="4"/>
  <c r="L1032" i="4"/>
  <c r="AH1031" i="4"/>
  <c r="AN1031" i="4"/>
  <c r="AM1031" i="4"/>
  <c r="AL1031" i="4"/>
  <c r="H1031" i="4"/>
  <c r="N1031" i="4"/>
  <c r="M1031" i="4"/>
  <c r="L1031" i="4"/>
  <c r="AH1030" i="4"/>
  <c r="AN1030" i="4"/>
  <c r="AM1030" i="4"/>
  <c r="AL1030" i="4"/>
  <c r="H1030" i="4"/>
  <c r="N1030" i="4"/>
  <c r="M1030" i="4"/>
  <c r="L1030" i="4"/>
  <c r="AH1029" i="4"/>
  <c r="AN1029" i="4"/>
  <c r="AM1029" i="4"/>
  <c r="AL1029" i="4"/>
  <c r="H1029" i="4"/>
  <c r="N1029" i="4"/>
  <c r="M1029" i="4"/>
  <c r="L1029" i="4"/>
  <c r="AH1028" i="4"/>
  <c r="AN1028" i="4"/>
  <c r="AM1028" i="4"/>
  <c r="AL1028" i="4"/>
  <c r="H1028" i="4"/>
  <c r="N1028" i="4"/>
  <c r="M1028" i="4"/>
  <c r="L1028" i="4"/>
  <c r="AH1027" i="4"/>
  <c r="AN1027" i="4"/>
  <c r="AM1027" i="4"/>
  <c r="AL1027" i="4"/>
  <c r="H1027" i="4"/>
  <c r="N1027" i="4"/>
  <c r="M1027" i="4"/>
  <c r="L1027" i="4"/>
  <c r="AH1026" i="4"/>
  <c r="AN1026" i="4"/>
  <c r="AM1026" i="4"/>
  <c r="AL1026" i="4"/>
  <c r="H1026" i="4"/>
  <c r="N1026" i="4"/>
  <c r="M1026" i="4"/>
  <c r="L1026" i="4"/>
  <c r="AH1025" i="4"/>
  <c r="AN1025" i="4"/>
  <c r="AM1025" i="4"/>
  <c r="AL1025" i="4"/>
  <c r="H1025" i="4"/>
  <c r="N1025" i="4"/>
  <c r="M1025" i="4"/>
  <c r="L1025" i="4"/>
  <c r="AH1024" i="4"/>
  <c r="AN1024" i="4"/>
  <c r="AM1024" i="4"/>
  <c r="AL1024" i="4"/>
  <c r="H1024" i="4"/>
  <c r="N1024" i="4"/>
  <c r="M1024" i="4"/>
  <c r="L1024" i="4"/>
  <c r="AH1023" i="4"/>
  <c r="AN1023" i="4"/>
  <c r="AM1023" i="4"/>
  <c r="AL1023" i="4"/>
  <c r="H1023" i="4"/>
  <c r="N1023" i="4"/>
  <c r="M1023" i="4"/>
  <c r="L1023" i="4"/>
  <c r="AH1022" i="4"/>
  <c r="AN1022" i="4"/>
  <c r="AM1022" i="4"/>
  <c r="AL1022" i="4"/>
  <c r="H1022" i="4"/>
  <c r="N1022" i="4"/>
  <c r="M1022" i="4"/>
  <c r="L1022" i="4"/>
  <c r="AH1021" i="4"/>
  <c r="AN1021" i="4"/>
  <c r="AM1021" i="4"/>
  <c r="AL1021" i="4"/>
  <c r="H1021" i="4"/>
  <c r="N1021" i="4"/>
  <c r="M1021" i="4"/>
  <c r="L1021" i="4"/>
  <c r="AH1020" i="4"/>
  <c r="AN1020" i="4"/>
  <c r="AM1020" i="4"/>
  <c r="AL1020" i="4"/>
  <c r="H1020" i="4"/>
  <c r="N1020" i="4"/>
  <c r="M1020" i="4"/>
  <c r="L1020" i="4"/>
  <c r="AH1019" i="4"/>
  <c r="AN1019" i="4"/>
  <c r="AM1019" i="4"/>
  <c r="AL1019" i="4"/>
  <c r="H1019" i="4"/>
  <c r="N1019" i="4"/>
  <c r="M1019" i="4"/>
  <c r="L1019" i="4"/>
  <c r="AH1018" i="4"/>
  <c r="AN1018" i="4"/>
  <c r="AM1018" i="4"/>
  <c r="AL1018" i="4"/>
  <c r="H1018" i="4"/>
  <c r="N1018" i="4"/>
  <c r="M1018" i="4"/>
  <c r="L1018" i="4"/>
  <c r="AH1017" i="4"/>
  <c r="AN1017" i="4"/>
  <c r="AM1017" i="4"/>
  <c r="AL1017" i="4"/>
  <c r="H1017" i="4"/>
  <c r="N1017" i="4"/>
  <c r="M1017" i="4"/>
  <c r="L1017" i="4"/>
  <c r="AH1016" i="4"/>
  <c r="AN1016" i="4"/>
  <c r="AM1016" i="4"/>
  <c r="AL1016" i="4"/>
  <c r="H1016" i="4"/>
  <c r="N1016" i="4"/>
  <c r="M1016" i="4"/>
  <c r="L1016" i="4"/>
  <c r="AH1015" i="4"/>
  <c r="AN1015" i="4"/>
  <c r="AM1015" i="4"/>
  <c r="AL1015" i="4"/>
  <c r="H1015" i="4"/>
  <c r="N1015" i="4"/>
  <c r="M1015" i="4"/>
  <c r="L1015" i="4"/>
  <c r="AH1014" i="4"/>
  <c r="AN1014" i="4"/>
  <c r="AM1014" i="4"/>
  <c r="AL1014" i="4"/>
  <c r="H1014" i="4"/>
  <c r="N1014" i="4"/>
  <c r="M1014" i="4"/>
  <c r="L1014" i="4"/>
  <c r="AH1013" i="4"/>
  <c r="AN1013" i="4"/>
  <c r="AM1013" i="4"/>
  <c r="AL1013" i="4"/>
  <c r="H1013" i="4"/>
  <c r="N1013" i="4"/>
  <c r="M1013" i="4"/>
  <c r="L1013" i="4"/>
  <c r="AH1012" i="4"/>
  <c r="AN1012" i="4"/>
  <c r="AM1012" i="4"/>
  <c r="AL1012" i="4"/>
  <c r="H1012" i="4"/>
  <c r="N1012" i="4"/>
  <c r="M1012" i="4"/>
  <c r="L1012" i="4"/>
  <c r="AH1011" i="4"/>
  <c r="AN1011" i="4"/>
  <c r="AM1011" i="4"/>
  <c r="AL1011" i="4"/>
  <c r="H1011" i="4"/>
  <c r="N1011" i="4"/>
  <c r="M1011" i="4"/>
  <c r="L1011" i="4"/>
  <c r="AH1010" i="4"/>
  <c r="AN1010" i="4"/>
  <c r="AM1010" i="4"/>
  <c r="AL1010" i="4"/>
  <c r="H1010" i="4"/>
  <c r="N1010" i="4"/>
  <c r="M1010" i="4"/>
  <c r="L1010" i="4"/>
  <c r="AH1009" i="4"/>
  <c r="AN1009" i="4"/>
  <c r="AM1009" i="4"/>
  <c r="AL1009" i="4"/>
  <c r="H1009" i="4"/>
  <c r="N1009" i="4"/>
  <c r="M1009" i="4"/>
  <c r="L1009" i="4"/>
  <c r="AH1008" i="4"/>
  <c r="AN1008" i="4"/>
  <c r="AM1008" i="4"/>
  <c r="AL1008" i="4"/>
  <c r="H1008" i="4"/>
  <c r="N1008" i="4"/>
  <c r="M1008" i="4"/>
  <c r="L1008" i="4"/>
  <c r="AH1007" i="4"/>
  <c r="AN1007" i="4"/>
  <c r="AM1007" i="4"/>
  <c r="AL1007" i="4"/>
  <c r="H1007" i="4"/>
  <c r="N1007" i="4"/>
  <c r="M1007" i="4"/>
  <c r="L1007" i="4"/>
  <c r="AH1006" i="4"/>
  <c r="AN1006" i="4"/>
  <c r="AM1006" i="4"/>
  <c r="AL1006" i="4"/>
  <c r="H1006" i="4"/>
  <c r="N1006" i="4"/>
  <c r="M1006" i="4"/>
  <c r="L1006" i="4"/>
  <c r="AH1005" i="4"/>
  <c r="AN1005" i="4"/>
  <c r="AM1005" i="4"/>
  <c r="AL1005" i="4"/>
  <c r="H1005" i="4"/>
  <c r="N1005" i="4"/>
  <c r="M1005" i="4"/>
  <c r="L1005" i="4"/>
  <c r="AH1004" i="4"/>
  <c r="AN1004" i="4"/>
  <c r="AM1004" i="4"/>
  <c r="AL1004" i="4"/>
  <c r="H1004" i="4"/>
  <c r="N1004" i="4"/>
  <c r="M1004" i="4"/>
  <c r="L1004" i="4"/>
  <c r="AH1003" i="4"/>
  <c r="AN1003" i="4"/>
  <c r="AM1003" i="4"/>
  <c r="AL1003" i="4"/>
  <c r="H1003" i="4"/>
  <c r="N1003" i="4"/>
  <c r="M1003" i="4"/>
  <c r="L1003" i="4"/>
  <c r="AH1002" i="4"/>
  <c r="AN1002" i="4"/>
  <c r="AM1002" i="4"/>
  <c r="AL1002" i="4"/>
  <c r="H1002" i="4"/>
  <c r="N1002" i="4"/>
  <c r="M1002" i="4"/>
  <c r="L1002" i="4"/>
  <c r="AH1001" i="4"/>
  <c r="AN1001" i="4"/>
  <c r="AM1001" i="4"/>
  <c r="AL1001" i="4"/>
  <c r="H1001" i="4"/>
  <c r="N1001" i="4"/>
  <c r="M1001" i="4"/>
  <c r="L1001" i="4"/>
  <c r="AH1000" i="4"/>
  <c r="AN1000" i="4"/>
  <c r="AM1000" i="4"/>
  <c r="AL1000" i="4"/>
  <c r="H1000" i="4"/>
  <c r="N1000" i="4"/>
  <c r="M1000" i="4"/>
  <c r="L1000" i="4"/>
  <c r="AH999" i="4"/>
  <c r="AN999" i="4"/>
  <c r="AM999" i="4"/>
  <c r="AL999" i="4"/>
  <c r="H999" i="4"/>
  <c r="N999" i="4"/>
  <c r="M999" i="4"/>
  <c r="L999" i="4"/>
  <c r="AH998" i="4"/>
  <c r="AN998" i="4"/>
  <c r="AM998" i="4"/>
  <c r="AL998" i="4"/>
  <c r="H998" i="4"/>
  <c r="N998" i="4"/>
  <c r="M998" i="4"/>
  <c r="L998" i="4"/>
  <c r="AH997" i="4"/>
  <c r="AN997" i="4"/>
  <c r="AM997" i="4"/>
  <c r="AL997" i="4"/>
  <c r="H997" i="4"/>
  <c r="N997" i="4"/>
  <c r="M997" i="4"/>
  <c r="L997" i="4"/>
  <c r="AH996" i="4"/>
  <c r="AN996" i="4"/>
  <c r="AM996" i="4"/>
  <c r="AL996" i="4"/>
  <c r="H996" i="4"/>
  <c r="N996" i="4"/>
  <c r="M996" i="4"/>
  <c r="L996" i="4"/>
  <c r="AH995" i="4"/>
  <c r="AN995" i="4"/>
  <c r="AM995" i="4"/>
  <c r="AL995" i="4"/>
  <c r="H995" i="4"/>
  <c r="N995" i="4"/>
  <c r="M995" i="4"/>
  <c r="L995" i="4"/>
  <c r="AH994" i="4"/>
  <c r="AN994" i="4"/>
  <c r="AM994" i="4"/>
  <c r="AL994" i="4"/>
  <c r="H994" i="4"/>
  <c r="N994" i="4"/>
  <c r="M994" i="4"/>
  <c r="L994" i="4"/>
  <c r="AH993" i="4"/>
  <c r="AN993" i="4"/>
  <c r="AM993" i="4"/>
  <c r="AL993" i="4"/>
  <c r="H993" i="4"/>
  <c r="N993" i="4"/>
  <c r="M993" i="4"/>
  <c r="L993" i="4"/>
  <c r="AH992" i="4"/>
  <c r="AN992" i="4"/>
  <c r="AM992" i="4"/>
  <c r="AL992" i="4"/>
  <c r="H992" i="4"/>
  <c r="N992" i="4"/>
  <c r="M992" i="4"/>
  <c r="L992" i="4"/>
  <c r="AH991" i="4"/>
  <c r="AN991" i="4"/>
  <c r="AM991" i="4"/>
  <c r="AL991" i="4"/>
  <c r="H991" i="4"/>
  <c r="N991" i="4"/>
  <c r="M991" i="4"/>
  <c r="L991" i="4"/>
  <c r="AH990" i="4"/>
  <c r="AN990" i="4"/>
  <c r="AM990" i="4"/>
  <c r="AL990" i="4"/>
  <c r="H990" i="4"/>
  <c r="N990" i="4"/>
  <c r="M990" i="4"/>
  <c r="L990" i="4"/>
  <c r="AH989" i="4"/>
  <c r="AN989" i="4"/>
  <c r="AM989" i="4"/>
  <c r="AL989" i="4"/>
  <c r="H989" i="4"/>
  <c r="N989" i="4"/>
  <c r="M989" i="4"/>
  <c r="L989" i="4"/>
  <c r="AH988" i="4"/>
  <c r="AN988" i="4"/>
  <c r="AM988" i="4"/>
  <c r="AL988" i="4"/>
  <c r="H988" i="4"/>
  <c r="N988" i="4"/>
  <c r="M988" i="4"/>
  <c r="L988" i="4"/>
  <c r="AH987" i="4"/>
  <c r="AN987" i="4"/>
  <c r="AM987" i="4"/>
  <c r="AL987" i="4"/>
  <c r="H987" i="4"/>
  <c r="N987" i="4"/>
  <c r="M987" i="4"/>
  <c r="L987" i="4"/>
  <c r="AH986" i="4"/>
  <c r="AN986" i="4"/>
  <c r="AM986" i="4"/>
  <c r="AL986" i="4"/>
  <c r="H986" i="4"/>
  <c r="N986" i="4"/>
  <c r="M986" i="4"/>
  <c r="L986" i="4"/>
  <c r="AH985" i="4"/>
  <c r="AN985" i="4"/>
  <c r="AM985" i="4"/>
  <c r="AL985" i="4"/>
  <c r="H985" i="4"/>
  <c r="N985" i="4"/>
  <c r="M985" i="4"/>
  <c r="L985" i="4"/>
  <c r="AH984" i="4"/>
  <c r="AN984" i="4"/>
  <c r="AM984" i="4"/>
  <c r="AL984" i="4"/>
  <c r="H984" i="4"/>
  <c r="N984" i="4"/>
  <c r="M984" i="4"/>
  <c r="L984" i="4"/>
  <c r="AH983" i="4"/>
  <c r="AN983" i="4"/>
  <c r="AM983" i="4"/>
  <c r="AL983" i="4"/>
  <c r="H983" i="4"/>
  <c r="N983" i="4"/>
  <c r="M983" i="4"/>
  <c r="L983" i="4"/>
  <c r="AH982" i="4"/>
  <c r="AN982" i="4"/>
  <c r="AM982" i="4"/>
  <c r="AL982" i="4"/>
  <c r="H982" i="4"/>
  <c r="N982" i="4"/>
  <c r="M982" i="4"/>
  <c r="L982" i="4"/>
  <c r="AH981" i="4"/>
  <c r="AN981" i="4"/>
  <c r="AM981" i="4"/>
  <c r="AL981" i="4"/>
  <c r="H981" i="4"/>
  <c r="N981" i="4"/>
  <c r="M981" i="4"/>
  <c r="L981" i="4"/>
  <c r="AH980" i="4"/>
  <c r="AN980" i="4"/>
  <c r="AM980" i="4"/>
  <c r="AL980" i="4"/>
  <c r="H980" i="4"/>
  <c r="N980" i="4"/>
  <c r="M980" i="4"/>
  <c r="L980" i="4"/>
  <c r="AH979" i="4"/>
  <c r="AN979" i="4"/>
  <c r="AM979" i="4"/>
  <c r="AL979" i="4"/>
  <c r="H979" i="4"/>
  <c r="N979" i="4"/>
  <c r="M979" i="4"/>
  <c r="L979" i="4"/>
  <c r="AH978" i="4"/>
  <c r="AN978" i="4"/>
  <c r="AM978" i="4"/>
  <c r="AL978" i="4"/>
  <c r="H978" i="4"/>
  <c r="N978" i="4"/>
  <c r="M978" i="4"/>
  <c r="L978" i="4"/>
  <c r="AH977" i="4"/>
  <c r="AN977" i="4"/>
  <c r="AM977" i="4"/>
  <c r="AL977" i="4"/>
  <c r="H977" i="4"/>
  <c r="N977" i="4"/>
  <c r="M977" i="4"/>
  <c r="L977" i="4"/>
  <c r="AH976" i="4"/>
  <c r="AN976" i="4"/>
  <c r="AM976" i="4"/>
  <c r="AL976" i="4"/>
  <c r="H976" i="4"/>
  <c r="N976" i="4"/>
  <c r="M976" i="4"/>
  <c r="L976" i="4"/>
  <c r="AH975" i="4"/>
  <c r="AN975" i="4"/>
  <c r="AM975" i="4"/>
  <c r="AL975" i="4"/>
  <c r="H975" i="4"/>
  <c r="N975" i="4"/>
  <c r="M975" i="4"/>
  <c r="L975" i="4"/>
  <c r="AH974" i="4"/>
  <c r="AN974" i="4"/>
  <c r="AM974" i="4"/>
  <c r="AL974" i="4"/>
  <c r="H974" i="4"/>
  <c r="N974" i="4"/>
  <c r="M974" i="4"/>
  <c r="L974" i="4"/>
  <c r="AH973" i="4"/>
  <c r="AN973" i="4"/>
  <c r="AM973" i="4"/>
  <c r="AL973" i="4"/>
  <c r="H973" i="4"/>
  <c r="N973" i="4"/>
  <c r="M973" i="4"/>
  <c r="L973" i="4"/>
  <c r="AH972" i="4"/>
  <c r="AN972" i="4"/>
  <c r="AM972" i="4"/>
  <c r="AL972" i="4"/>
  <c r="H972" i="4"/>
  <c r="N972" i="4"/>
  <c r="M972" i="4"/>
  <c r="L972" i="4"/>
  <c r="AH971" i="4"/>
  <c r="AN971" i="4"/>
  <c r="AM971" i="4"/>
  <c r="AL971" i="4"/>
  <c r="H971" i="4"/>
  <c r="N971" i="4"/>
  <c r="M971" i="4"/>
  <c r="L971" i="4"/>
  <c r="AH970" i="4"/>
  <c r="AN970" i="4"/>
  <c r="AM970" i="4"/>
  <c r="AL970" i="4"/>
  <c r="H970" i="4"/>
  <c r="N970" i="4"/>
  <c r="M970" i="4"/>
  <c r="L970" i="4"/>
  <c r="AH969" i="4"/>
  <c r="AN969" i="4"/>
  <c r="AM969" i="4"/>
  <c r="AL969" i="4"/>
  <c r="H969" i="4"/>
  <c r="N969" i="4"/>
  <c r="M969" i="4"/>
  <c r="L969" i="4"/>
  <c r="AH968" i="4"/>
  <c r="AN968" i="4"/>
  <c r="AM968" i="4"/>
  <c r="AL968" i="4"/>
  <c r="H968" i="4"/>
  <c r="N968" i="4"/>
  <c r="M968" i="4"/>
  <c r="L968" i="4"/>
  <c r="AH967" i="4"/>
  <c r="AN967" i="4"/>
  <c r="AM967" i="4"/>
  <c r="AL967" i="4"/>
  <c r="H967" i="4"/>
  <c r="N967" i="4"/>
  <c r="M967" i="4"/>
  <c r="L967" i="4"/>
  <c r="AH966" i="4"/>
  <c r="AN966" i="4"/>
  <c r="AM966" i="4"/>
  <c r="AL966" i="4"/>
  <c r="H966" i="4"/>
  <c r="N966" i="4"/>
  <c r="M966" i="4"/>
  <c r="L966" i="4"/>
  <c r="AH965" i="4"/>
  <c r="AN965" i="4"/>
  <c r="AM965" i="4"/>
  <c r="AL965" i="4"/>
  <c r="H965" i="4"/>
  <c r="N965" i="4"/>
  <c r="M965" i="4"/>
  <c r="L965" i="4"/>
  <c r="AH964" i="4"/>
  <c r="AN964" i="4"/>
  <c r="AM964" i="4"/>
  <c r="AL964" i="4"/>
  <c r="H964" i="4"/>
  <c r="N964" i="4"/>
  <c r="M964" i="4"/>
  <c r="L964" i="4"/>
  <c r="AH963" i="4"/>
  <c r="AN963" i="4"/>
  <c r="AM963" i="4"/>
  <c r="AL963" i="4"/>
  <c r="H963" i="4"/>
  <c r="N963" i="4"/>
  <c r="M963" i="4"/>
  <c r="L963" i="4"/>
  <c r="AH962" i="4"/>
  <c r="AN962" i="4"/>
  <c r="AM962" i="4"/>
  <c r="AL962" i="4"/>
  <c r="H962" i="4"/>
  <c r="N962" i="4"/>
  <c r="M962" i="4"/>
  <c r="L962" i="4"/>
  <c r="AH961" i="4"/>
  <c r="AN961" i="4"/>
  <c r="AM961" i="4"/>
  <c r="AL961" i="4"/>
  <c r="H961" i="4"/>
  <c r="N961" i="4"/>
  <c r="M961" i="4"/>
  <c r="L961" i="4"/>
  <c r="AH960" i="4"/>
  <c r="AN960" i="4"/>
  <c r="AM960" i="4"/>
  <c r="AL960" i="4"/>
  <c r="H960" i="4"/>
  <c r="N960" i="4"/>
  <c r="M960" i="4"/>
  <c r="L960" i="4"/>
  <c r="AH959" i="4"/>
  <c r="AN959" i="4"/>
  <c r="AM959" i="4"/>
  <c r="AL959" i="4"/>
  <c r="H959" i="4"/>
  <c r="N959" i="4"/>
  <c r="M959" i="4"/>
  <c r="L959" i="4"/>
  <c r="AH958" i="4"/>
  <c r="AN958" i="4"/>
  <c r="AM958" i="4"/>
  <c r="AL958" i="4"/>
  <c r="H958" i="4"/>
  <c r="N958" i="4"/>
  <c r="M958" i="4"/>
  <c r="L958" i="4"/>
  <c r="AH957" i="4"/>
  <c r="AN957" i="4"/>
  <c r="AM957" i="4"/>
  <c r="AL957" i="4"/>
  <c r="H957" i="4"/>
  <c r="N957" i="4"/>
  <c r="M957" i="4"/>
  <c r="L957" i="4"/>
  <c r="AH956" i="4"/>
  <c r="AN956" i="4"/>
  <c r="AM956" i="4"/>
  <c r="AL956" i="4"/>
  <c r="H956" i="4"/>
  <c r="N956" i="4"/>
  <c r="M956" i="4"/>
  <c r="L956" i="4"/>
  <c r="AH955" i="4"/>
  <c r="AN955" i="4"/>
  <c r="AM955" i="4"/>
  <c r="AL955" i="4"/>
  <c r="H955" i="4"/>
  <c r="N955" i="4"/>
  <c r="M955" i="4"/>
  <c r="L955" i="4"/>
  <c r="AH954" i="4"/>
  <c r="AN954" i="4"/>
  <c r="AM954" i="4"/>
  <c r="AL954" i="4"/>
  <c r="H954" i="4"/>
  <c r="N954" i="4"/>
  <c r="M954" i="4"/>
  <c r="L954" i="4"/>
  <c r="AH953" i="4"/>
  <c r="AN953" i="4"/>
  <c r="AM953" i="4"/>
  <c r="AL953" i="4"/>
  <c r="H953" i="4"/>
  <c r="N953" i="4"/>
  <c r="M953" i="4"/>
  <c r="L953" i="4"/>
  <c r="AH952" i="4"/>
  <c r="AN952" i="4"/>
  <c r="AM952" i="4"/>
  <c r="AL952" i="4"/>
  <c r="H952" i="4"/>
  <c r="N952" i="4"/>
  <c r="M952" i="4"/>
  <c r="L952" i="4"/>
  <c r="AH951" i="4"/>
  <c r="AN951" i="4"/>
  <c r="AM951" i="4"/>
  <c r="AL951" i="4"/>
  <c r="H951" i="4"/>
  <c r="N951" i="4"/>
  <c r="M951" i="4"/>
  <c r="L951" i="4"/>
  <c r="AH950" i="4"/>
  <c r="AN950" i="4"/>
  <c r="AM950" i="4"/>
  <c r="AL950" i="4"/>
  <c r="H950" i="4"/>
  <c r="N950" i="4"/>
  <c r="M950" i="4"/>
  <c r="L950" i="4"/>
  <c r="AH949" i="4"/>
  <c r="AN949" i="4"/>
  <c r="AM949" i="4"/>
  <c r="AL949" i="4"/>
  <c r="H949" i="4"/>
  <c r="N949" i="4"/>
  <c r="M949" i="4"/>
  <c r="L949" i="4"/>
  <c r="AH948" i="4"/>
  <c r="AN948" i="4"/>
  <c r="AM948" i="4"/>
  <c r="AL948" i="4"/>
  <c r="H948" i="4"/>
  <c r="N948" i="4"/>
  <c r="M948" i="4"/>
  <c r="L948" i="4"/>
  <c r="AH947" i="4"/>
  <c r="AN947" i="4"/>
  <c r="AM947" i="4"/>
  <c r="AL947" i="4"/>
  <c r="H947" i="4"/>
  <c r="N947" i="4"/>
  <c r="M947" i="4"/>
  <c r="L947" i="4"/>
  <c r="AH946" i="4"/>
  <c r="AN946" i="4"/>
  <c r="AM946" i="4"/>
  <c r="AL946" i="4"/>
  <c r="H946" i="4"/>
  <c r="N946" i="4"/>
  <c r="M946" i="4"/>
  <c r="L946" i="4"/>
  <c r="AH945" i="4"/>
  <c r="AN945" i="4"/>
  <c r="AM945" i="4"/>
  <c r="AL945" i="4"/>
  <c r="H945" i="4"/>
  <c r="N945" i="4"/>
  <c r="M945" i="4"/>
  <c r="L945" i="4"/>
  <c r="AH944" i="4"/>
  <c r="AN944" i="4"/>
  <c r="AM944" i="4"/>
  <c r="AL944" i="4"/>
  <c r="H944" i="4"/>
  <c r="N944" i="4"/>
  <c r="M944" i="4"/>
  <c r="L944" i="4"/>
  <c r="AH943" i="4"/>
  <c r="AN943" i="4"/>
  <c r="AM943" i="4"/>
  <c r="AL943" i="4"/>
  <c r="H943" i="4"/>
  <c r="N943" i="4"/>
  <c r="M943" i="4"/>
  <c r="L943" i="4"/>
  <c r="AH942" i="4"/>
  <c r="AN942" i="4"/>
  <c r="AM942" i="4"/>
  <c r="AL942" i="4"/>
  <c r="H942" i="4"/>
  <c r="N942" i="4"/>
  <c r="M942" i="4"/>
  <c r="L942" i="4"/>
  <c r="AH941" i="4"/>
  <c r="AN941" i="4"/>
  <c r="AM941" i="4"/>
  <c r="AL941" i="4"/>
  <c r="H941" i="4"/>
  <c r="N941" i="4"/>
  <c r="M941" i="4"/>
  <c r="L941" i="4"/>
  <c r="AH940" i="4"/>
  <c r="AN940" i="4"/>
  <c r="AM940" i="4"/>
  <c r="AL940" i="4"/>
  <c r="H940" i="4"/>
  <c r="N940" i="4"/>
  <c r="M940" i="4"/>
  <c r="L940" i="4"/>
  <c r="AH939" i="4"/>
  <c r="AN939" i="4"/>
  <c r="AM939" i="4"/>
  <c r="AL939" i="4"/>
  <c r="H939" i="4"/>
  <c r="N939" i="4"/>
  <c r="M939" i="4"/>
  <c r="L939" i="4"/>
  <c r="AH938" i="4"/>
  <c r="AN938" i="4"/>
  <c r="AM938" i="4"/>
  <c r="AL938" i="4"/>
  <c r="H938" i="4"/>
  <c r="N938" i="4"/>
  <c r="M938" i="4"/>
  <c r="L938" i="4"/>
  <c r="AH937" i="4"/>
  <c r="AN937" i="4"/>
  <c r="AM937" i="4"/>
  <c r="AL937" i="4"/>
  <c r="H937" i="4"/>
  <c r="N937" i="4"/>
  <c r="M937" i="4"/>
  <c r="L937" i="4"/>
  <c r="AH936" i="4"/>
  <c r="AN936" i="4"/>
  <c r="AM936" i="4"/>
  <c r="AL936" i="4"/>
  <c r="H936" i="4"/>
  <c r="N936" i="4"/>
  <c r="M936" i="4"/>
  <c r="L936" i="4"/>
  <c r="AH935" i="4"/>
  <c r="AN935" i="4"/>
  <c r="AM935" i="4"/>
  <c r="AL935" i="4"/>
  <c r="H935" i="4"/>
  <c r="N935" i="4"/>
  <c r="M935" i="4"/>
  <c r="L935" i="4"/>
  <c r="AH934" i="4"/>
  <c r="AN934" i="4"/>
  <c r="AM934" i="4"/>
  <c r="AL934" i="4"/>
  <c r="H934" i="4"/>
  <c r="N934" i="4"/>
  <c r="M934" i="4"/>
  <c r="L934" i="4"/>
  <c r="AH933" i="4"/>
  <c r="AN933" i="4"/>
  <c r="AM933" i="4"/>
  <c r="AL933" i="4"/>
  <c r="H933" i="4"/>
  <c r="N933" i="4"/>
  <c r="M933" i="4"/>
  <c r="L933" i="4"/>
  <c r="AH932" i="4"/>
  <c r="AN932" i="4"/>
  <c r="AM932" i="4"/>
  <c r="AL932" i="4"/>
  <c r="H932" i="4"/>
  <c r="N932" i="4"/>
  <c r="M932" i="4"/>
  <c r="L932" i="4"/>
  <c r="AH931" i="4"/>
  <c r="AN931" i="4"/>
  <c r="AM931" i="4"/>
  <c r="AL931" i="4"/>
  <c r="H931" i="4"/>
  <c r="N931" i="4"/>
  <c r="M931" i="4"/>
  <c r="L931" i="4"/>
  <c r="AH930" i="4"/>
  <c r="AN930" i="4"/>
  <c r="AM930" i="4"/>
  <c r="AL930" i="4"/>
  <c r="H930" i="4"/>
  <c r="N930" i="4"/>
  <c r="M930" i="4"/>
  <c r="L930" i="4"/>
  <c r="AH929" i="4"/>
  <c r="AN929" i="4"/>
  <c r="AM929" i="4"/>
  <c r="AL929" i="4"/>
  <c r="H929" i="4"/>
  <c r="N929" i="4"/>
  <c r="M929" i="4"/>
  <c r="L929" i="4"/>
  <c r="AH928" i="4"/>
  <c r="AN928" i="4"/>
  <c r="AM928" i="4"/>
  <c r="AL928" i="4"/>
  <c r="H928" i="4"/>
  <c r="N928" i="4"/>
  <c r="M928" i="4"/>
  <c r="L928" i="4"/>
  <c r="AH927" i="4"/>
  <c r="AN927" i="4"/>
  <c r="AM927" i="4"/>
  <c r="AL927" i="4"/>
  <c r="H927" i="4"/>
  <c r="N927" i="4"/>
  <c r="M927" i="4"/>
  <c r="L927" i="4"/>
  <c r="AH926" i="4"/>
  <c r="AN926" i="4"/>
  <c r="AM926" i="4"/>
  <c r="AL926" i="4"/>
  <c r="H926" i="4"/>
  <c r="N926" i="4"/>
  <c r="M926" i="4"/>
  <c r="L926" i="4"/>
  <c r="AH925" i="4"/>
  <c r="AN925" i="4"/>
  <c r="AM925" i="4"/>
  <c r="AL925" i="4"/>
  <c r="H925" i="4"/>
  <c r="N925" i="4"/>
  <c r="M925" i="4"/>
  <c r="L925" i="4"/>
  <c r="AH924" i="4"/>
  <c r="AN924" i="4"/>
  <c r="AM924" i="4"/>
  <c r="AL924" i="4"/>
  <c r="H924" i="4"/>
  <c r="N924" i="4"/>
  <c r="M924" i="4"/>
  <c r="L924" i="4"/>
  <c r="AH923" i="4"/>
  <c r="AN923" i="4"/>
  <c r="AM923" i="4"/>
  <c r="AL923" i="4"/>
  <c r="H923" i="4"/>
  <c r="N923" i="4"/>
  <c r="M923" i="4"/>
  <c r="L923" i="4"/>
  <c r="AH922" i="4"/>
  <c r="AN922" i="4"/>
  <c r="AM922" i="4"/>
  <c r="AL922" i="4"/>
  <c r="H922" i="4"/>
  <c r="N922" i="4"/>
  <c r="M922" i="4"/>
  <c r="L922" i="4"/>
  <c r="AH921" i="4"/>
  <c r="AN921" i="4"/>
  <c r="AM921" i="4"/>
  <c r="AL921" i="4"/>
  <c r="H921" i="4"/>
  <c r="N921" i="4"/>
  <c r="M921" i="4"/>
  <c r="L921" i="4"/>
  <c r="AH920" i="4"/>
  <c r="AN920" i="4"/>
  <c r="AM920" i="4"/>
  <c r="AL920" i="4"/>
  <c r="H920" i="4"/>
  <c r="N920" i="4"/>
  <c r="M920" i="4"/>
  <c r="L920" i="4"/>
  <c r="AH919" i="4"/>
  <c r="AN919" i="4"/>
  <c r="AM919" i="4"/>
  <c r="AL919" i="4"/>
  <c r="H919" i="4"/>
  <c r="N919" i="4"/>
  <c r="M919" i="4"/>
  <c r="L919" i="4"/>
  <c r="AH918" i="4"/>
  <c r="AN918" i="4"/>
  <c r="AM918" i="4"/>
  <c r="AL918" i="4"/>
  <c r="H918" i="4"/>
  <c r="N918" i="4"/>
  <c r="M918" i="4"/>
  <c r="L918" i="4"/>
  <c r="AH917" i="4"/>
  <c r="AN917" i="4"/>
  <c r="AM917" i="4"/>
  <c r="AL917" i="4"/>
  <c r="H917" i="4"/>
  <c r="N917" i="4"/>
  <c r="M917" i="4"/>
  <c r="L917" i="4"/>
  <c r="AH916" i="4"/>
  <c r="AN916" i="4"/>
  <c r="AM916" i="4"/>
  <c r="AL916" i="4"/>
  <c r="H916" i="4"/>
  <c r="N916" i="4"/>
  <c r="M916" i="4"/>
  <c r="L916" i="4"/>
  <c r="AH915" i="4"/>
  <c r="AN915" i="4"/>
  <c r="AM915" i="4"/>
  <c r="AL915" i="4"/>
  <c r="H915" i="4"/>
  <c r="N915" i="4"/>
  <c r="M915" i="4"/>
  <c r="L915" i="4"/>
  <c r="AH914" i="4"/>
  <c r="AN914" i="4"/>
  <c r="AM914" i="4"/>
  <c r="AL914" i="4"/>
  <c r="H914" i="4"/>
  <c r="N914" i="4"/>
  <c r="M914" i="4"/>
  <c r="L914" i="4"/>
  <c r="AH913" i="4"/>
  <c r="AN913" i="4"/>
  <c r="AM913" i="4"/>
  <c r="AL913" i="4"/>
  <c r="H913" i="4"/>
  <c r="N913" i="4"/>
  <c r="M913" i="4"/>
  <c r="L913" i="4"/>
  <c r="AH912" i="4"/>
  <c r="AN912" i="4"/>
  <c r="AM912" i="4"/>
  <c r="AL912" i="4"/>
  <c r="H912" i="4"/>
  <c r="N912" i="4"/>
  <c r="M912" i="4"/>
  <c r="L912" i="4"/>
  <c r="AH911" i="4"/>
  <c r="AN911" i="4"/>
  <c r="AM911" i="4"/>
  <c r="AL911" i="4"/>
  <c r="H911" i="4"/>
  <c r="N911" i="4"/>
  <c r="M911" i="4"/>
  <c r="L911" i="4"/>
  <c r="AH910" i="4"/>
  <c r="AN910" i="4"/>
  <c r="AM910" i="4"/>
  <c r="AL910" i="4"/>
  <c r="H910" i="4"/>
  <c r="N910" i="4"/>
  <c r="M910" i="4"/>
  <c r="L910" i="4"/>
  <c r="AH909" i="4"/>
  <c r="AN909" i="4"/>
  <c r="AM909" i="4"/>
  <c r="AL909" i="4"/>
  <c r="H909" i="4"/>
  <c r="N909" i="4"/>
  <c r="M909" i="4"/>
  <c r="L909" i="4"/>
  <c r="AH908" i="4"/>
  <c r="AN908" i="4"/>
  <c r="AM908" i="4"/>
  <c r="AL908" i="4"/>
  <c r="H908" i="4"/>
  <c r="N908" i="4"/>
  <c r="M908" i="4"/>
  <c r="L908" i="4"/>
  <c r="AH907" i="4"/>
  <c r="AN907" i="4"/>
  <c r="AM907" i="4"/>
  <c r="AL907" i="4"/>
  <c r="H907" i="4"/>
  <c r="N907" i="4"/>
  <c r="M907" i="4"/>
  <c r="L907" i="4"/>
  <c r="AH906" i="4"/>
  <c r="AN906" i="4"/>
  <c r="AM906" i="4"/>
  <c r="AL906" i="4"/>
  <c r="H906" i="4"/>
  <c r="N906" i="4"/>
  <c r="M906" i="4"/>
  <c r="L906" i="4"/>
  <c r="AH905" i="4"/>
  <c r="AN905" i="4"/>
  <c r="AM905" i="4"/>
  <c r="AL905" i="4"/>
  <c r="H905" i="4"/>
  <c r="N905" i="4"/>
  <c r="M905" i="4"/>
  <c r="L905" i="4"/>
  <c r="AH904" i="4"/>
  <c r="AN904" i="4"/>
  <c r="AM904" i="4"/>
  <c r="AL904" i="4"/>
  <c r="H904" i="4"/>
  <c r="N904" i="4"/>
  <c r="M904" i="4"/>
  <c r="L904" i="4"/>
  <c r="AH903" i="4"/>
  <c r="AN903" i="4"/>
  <c r="AM903" i="4"/>
  <c r="AL903" i="4"/>
  <c r="H903" i="4"/>
  <c r="N903" i="4"/>
  <c r="M903" i="4"/>
  <c r="L903" i="4"/>
  <c r="AH902" i="4"/>
  <c r="AN902" i="4"/>
  <c r="AM902" i="4"/>
  <c r="AL902" i="4"/>
  <c r="H902" i="4"/>
  <c r="N902" i="4"/>
  <c r="M902" i="4"/>
  <c r="L902" i="4"/>
  <c r="AH901" i="4"/>
  <c r="AN901" i="4"/>
  <c r="AM901" i="4"/>
  <c r="AL901" i="4"/>
  <c r="H901" i="4"/>
  <c r="N901" i="4"/>
  <c r="M901" i="4"/>
  <c r="L901" i="4"/>
  <c r="AH900" i="4"/>
  <c r="AN900" i="4"/>
  <c r="AM900" i="4"/>
  <c r="AL900" i="4"/>
  <c r="H900" i="4"/>
  <c r="N900" i="4"/>
  <c r="M900" i="4"/>
  <c r="L900" i="4"/>
  <c r="AH899" i="4"/>
  <c r="AN899" i="4"/>
  <c r="AM899" i="4"/>
  <c r="AL899" i="4"/>
  <c r="H899" i="4"/>
  <c r="N899" i="4"/>
  <c r="M899" i="4"/>
  <c r="L899" i="4"/>
  <c r="AH898" i="4"/>
  <c r="AN898" i="4"/>
  <c r="AM898" i="4"/>
  <c r="AL898" i="4"/>
  <c r="H898" i="4"/>
  <c r="N898" i="4"/>
  <c r="M898" i="4"/>
  <c r="L898" i="4"/>
  <c r="AH897" i="4"/>
  <c r="AN897" i="4"/>
  <c r="AM897" i="4"/>
  <c r="AL897" i="4"/>
  <c r="H897" i="4"/>
  <c r="N897" i="4"/>
  <c r="M897" i="4"/>
  <c r="L897" i="4"/>
  <c r="AH896" i="4"/>
  <c r="AN896" i="4"/>
  <c r="AM896" i="4"/>
  <c r="AL896" i="4"/>
  <c r="H896" i="4"/>
  <c r="N896" i="4"/>
  <c r="M896" i="4"/>
  <c r="L896" i="4"/>
  <c r="AH895" i="4"/>
  <c r="AN895" i="4"/>
  <c r="AM895" i="4"/>
  <c r="AL895" i="4"/>
  <c r="H895" i="4"/>
  <c r="N895" i="4"/>
  <c r="M895" i="4"/>
  <c r="L895" i="4"/>
  <c r="AH894" i="4"/>
  <c r="AN894" i="4"/>
  <c r="AM894" i="4"/>
  <c r="AL894" i="4"/>
  <c r="H894" i="4"/>
  <c r="N894" i="4"/>
  <c r="M894" i="4"/>
  <c r="L894" i="4"/>
  <c r="AH893" i="4"/>
  <c r="AN893" i="4"/>
  <c r="AM893" i="4"/>
  <c r="AL893" i="4"/>
  <c r="H893" i="4"/>
  <c r="N893" i="4"/>
  <c r="M893" i="4"/>
  <c r="L893" i="4"/>
  <c r="AH892" i="4"/>
  <c r="AN892" i="4"/>
  <c r="AM892" i="4"/>
  <c r="AL892" i="4"/>
  <c r="H892" i="4"/>
  <c r="N892" i="4"/>
  <c r="M892" i="4"/>
  <c r="L892" i="4"/>
  <c r="AH891" i="4"/>
  <c r="AN891" i="4"/>
  <c r="AM891" i="4"/>
  <c r="AL891" i="4"/>
  <c r="H891" i="4"/>
  <c r="N891" i="4"/>
  <c r="M891" i="4"/>
  <c r="L891" i="4"/>
  <c r="AH890" i="4"/>
  <c r="AN890" i="4"/>
  <c r="AM890" i="4"/>
  <c r="AL890" i="4"/>
  <c r="H890" i="4"/>
  <c r="N890" i="4"/>
  <c r="M890" i="4"/>
  <c r="L890" i="4"/>
  <c r="AH889" i="4"/>
  <c r="AN889" i="4"/>
  <c r="AM889" i="4"/>
  <c r="AL889" i="4"/>
  <c r="H889" i="4"/>
  <c r="N889" i="4"/>
  <c r="M889" i="4"/>
  <c r="L889" i="4"/>
  <c r="AH888" i="4"/>
  <c r="AN888" i="4"/>
  <c r="AM888" i="4"/>
  <c r="AL888" i="4"/>
  <c r="H888" i="4"/>
  <c r="N888" i="4"/>
  <c r="M888" i="4"/>
  <c r="L888" i="4"/>
  <c r="AH887" i="4"/>
  <c r="AN887" i="4"/>
  <c r="AM887" i="4"/>
  <c r="AL887" i="4"/>
  <c r="H887" i="4"/>
  <c r="N887" i="4"/>
  <c r="M887" i="4"/>
  <c r="L887" i="4"/>
  <c r="AH886" i="4"/>
  <c r="AN886" i="4"/>
  <c r="AM886" i="4"/>
  <c r="AL886" i="4"/>
  <c r="H886" i="4"/>
  <c r="N886" i="4"/>
  <c r="M886" i="4"/>
  <c r="L886" i="4"/>
  <c r="AH885" i="4"/>
  <c r="AN885" i="4"/>
  <c r="AM885" i="4"/>
  <c r="AL885" i="4"/>
  <c r="H885" i="4"/>
  <c r="N885" i="4"/>
  <c r="M885" i="4"/>
  <c r="L885" i="4"/>
  <c r="AH884" i="4"/>
  <c r="AN884" i="4"/>
  <c r="AM884" i="4"/>
  <c r="AL884" i="4"/>
  <c r="H884" i="4"/>
  <c r="N884" i="4"/>
  <c r="M884" i="4"/>
  <c r="L884" i="4"/>
  <c r="AH883" i="4"/>
  <c r="AN883" i="4"/>
  <c r="AM883" i="4"/>
  <c r="AL883" i="4"/>
  <c r="H883" i="4"/>
  <c r="N883" i="4"/>
  <c r="M883" i="4"/>
  <c r="L883" i="4"/>
  <c r="AH882" i="4"/>
  <c r="AN882" i="4"/>
  <c r="AM882" i="4"/>
  <c r="AL882" i="4"/>
  <c r="H882" i="4"/>
  <c r="N882" i="4"/>
  <c r="M882" i="4"/>
  <c r="L882" i="4"/>
  <c r="AH881" i="4"/>
  <c r="AN881" i="4"/>
  <c r="AM881" i="4"/>
  <c r="AL881" i="4"/>
  <c r="H881" i="4"/>
  <c r="N881" i="4"/>
  <c r="M881" i="4"/>
  <c r="L881" i="4"/>
  <c r="AH880" i="4"/>
  <c r="AN880" i="4"/>
  <c r="AM880" i="4"/>
  <c r="AL880" i="4"/>
  <c r="H880" i="4"/>
  <c r="N880" i="4"/>
  <c r="M880" i="4"/>
  <c r="L880" i="4"/>
  <c r="AH879" i="4"/>
  <c r="AN879" i="4"/>
  <c r="AM879" i="4"/>
  <c r="AL879" i="4"/>
  <c r="H879" i="4"/>
  <c r="N879" i="4"/>
  <c r="M879" i="4"/>
  <c r="L879" i="4"/>
  <c r="AH878" i="4"/>
  <c r="AN878" i="4"/>
  <c r="AM878" i="4"/>
  <c r="AL878" i="4"/>
  <c r="H878" i="4"/>
  <c r="N878" i="4"/>
  <c r="M878" i="4"/>
  <c r="L878" i="4"/>
  <c r="AH877" i="4"/>
  <c r="AN877" i="4"/>
  <c r="AM877" i="4"/>
  <c r="AL877" i="4"/>
  <c r="H877" i="4"/>
  <c r="N877" i="4"/>
  <c r="M877" i="4"/>
  <c r="L877" i="4"/>
  <c r="AH876" i="4"/>
  <c r="AN876" i="4"/>
  <c r="AM876" i="4"/>
  <c r="AL876" i="4"/>
  <c r="H876" i="4"/>
  <c r="N876" i="4"/>
  <c r="M876" i="4"/>
  <c r="L876" i="4"/>
  <c r="AH875" i="4"/>
  <c r="AN875" i="4"/>
  <c r="AM875" i="4"/>
  <c r="AL875" i="4"/>
  <c r="H875" i="4"/>
  <c r="N875" i="4"/>
  <c r="M875" i="4"/>
  <c r="L875" i="4"/>
  <c r="AH874" i="4"/>
  <c r="AN874" i="4"/>
  <c r="AM874" i="4"/>
  <c r="AL874" i="4"/>
  <c r="H874" i="4"/>
  <c r="N874" i="4"/>
  <c r="M874" i="4"/>
  <c r="L874" i="4"/>
  <c r="AH873" i="4"/>
  <c r="AN873" i="4"/>
  <c r="AM873" i="4"/>
  <c r="AL873" i="4"/>
  <c r="H873" i="4"/>
  <c r="N873" i="4"/>
  <c r="M873" i="4"/>
  <c r="L873" i="4"/>
  <c r="AH872" i="4"/>
  <c r="AN872" i="4"/>
  <c r="AM872" i="4"/>
  <c r="AL872" i="4"/>
  <c r="H872" i="4"/>
  <c r="N872" i="4"/>
  <c r="M872" i="4"/>
  <c r="L872" i="4"/>
  <c r="AH871" i="4"/>
  <c r="AN871" i="4"/>
  <c r="AM871" i="4"/>
  <c r="AL871" i="4"/>
  <c r="H871" i="4"/>
  <c r="N871" i="4"/>
  <c r="M871" i="4"/>
  <c r="L871" i="4"/>
  <c r="AH870" i="4"/>
  <c r="AN870" i="4"/>
  <c r="AM870" i="4"/>
  <c r="AL870" i="4"/>
  <c r="H870" i="4"/>
  <c r="N870" i="4"/>
  <c r="M870" i="4"/>
  <c r="L870" i="4"/>
  <c r="AH869" i="4"/>
  <c r="AN869" i="4"/>
  <c r="AM869" i="4"/>
  <c r="AL869" i="4"/>
  <c r="H869" i="4"/>
  <c r="N869" i="4"/>
  <c r="M869" i="4"/>
  <c r="L869" i="4"/>
  <c r="AH868" i="4"/>
  <c r="AN868" i="4"/>
  <c r="AM868" i="4"/>
  <c r="AL868" i="4"/>
  <c r="H868" i="4"/>
  <c r="N868" i="4"/>
  <c r="M868" i="4"/>
  <c r="L868" i="4"/>
  <c r="AH867" i="4"/>
  <c r="AN867" i="4"/>
  <c r="AM867" i="4"/>
  <c r="AL867" i="4"/>
  <c r="H867" i="4"/>
  <c r="N867" i="4"/>
  <c r="M867" i="4"/>
  <c r="L867" i="4"/>
  <c r="AH866" i="4"/>
  <c r="AN866" i="4"/>
  <c r="AM866" i="4"/>
  <c r="AL866" i="4"/>
  <c r="H866" i="4"/>
  <c r="N866" i="4"/>
  <c r="M866" i="4"/>
  <c r="L866" i="4"/>
  <c r="AH865" i="4"/>
  <c r="AN865" i="4"/>
  <c r="AM865" i="4"/>
  <c r="AL865" i="4"/>
  <c r="H865" i="4"/>
  <c r="N865" i="4"/>
  <c r="M865" i="4"/>
  <c r="L865" i="4"/>
  <c r="AH864" i="4"/>
  <c r="AN864" i="4"/>
  <c r="AM864" i="4"/>
  <c r="AL864" i="4"/>
  <c r="H864" i="4"/>
  <c r="N864" i="4"/>
  <c r="M864" i="4"/>
  <c r="L864" i="4"/>
  <c r="AH863" i="4"/>
  <c r="AN863" i="4"/>
  <c r="AM863" i="4"/>
  <c r="AL863" i="4"/>
  <c r="H863" i="4"/>
  <c r="N863" i="4"/>
  <c r="M863" i="4"/>
  <c r="L863" i="4"/>
  <c r="AH862" i="4"/>
  <c r="AN862" i="4"/>
  <c r="AM862" i="4"/>
  <c r="AL862" i="4"/>
  <c r="H862" i="4"/>
  <c r="N862" i="4"/>
  <c r="M862" i="4"/>
  <c r="L862" i="4"/>
  <c r="AH861" i="4"/>
  <c r="AN861" i="4"/>
  <c r="AM861" i="4"/>
  <c r="AL861" i="4"/>
  <c r="H861" i="4"/>
  <c r="N861" i="4"/>
  <c r="M861" i="4"/>
  <c r="L861" i="4"/>
  <c r="AH860" i="4"/>
  <c r="AN860" i="4"/>
  <c r="AM860" i="4"/>
  <c r="AL860" i="4"/>
  <c r="H860" i="4"/>
  <c r="N860" i="4"/>
  <c r="M860" i="4"/>
  <c r="L860" i="4"/>
  <c r="AH859" i="4"/>
  <c r="AN859" i="4"/>
  <c r="AM859" i="4"/>
  <c r="AL859" i="4"/>
  <c r="H859" i="4"/>
  <c r="N859" i="4"/>
  <c r="M859" i="4"/>
  <c r="L859" i="4"/>
  <c r="AH858" i="4"/>
  <c r="AN858" i="4"/>
  <c r="AM858" i="4"/>
  <c r="AL858" i="4"/>
  <c r="H858" i="4"/>
  <c r="N858" i="4"/>
  <c r="M858" i="4"/>
  <c r="L858" i="4"/>
  <c r="AH857" i="4"/>
  <c r="AN857" i="4"/>
  <c r="AM857" i="4"/>
  <c r="AL857" i="4"/>
  <c r="H857" i="4"/>
  <c r="N857" i="4"/>
  <c r="M857" i="4"/>
  <c r="L857" i="4"/>
  <c r="AH856" i="4"/>
  <c r="AN856" i="4"/>
  <c r="AM856" i="4"/>
  <c r="AL856" i="4"/>
  <c r="H856" i="4"/>
  <c r="N856" i="4"/>
  <c r="M856" i="4"/>
  <c r="L856" i="4"/>
  <c r="AH855" i="4"/>
  <c r="AN855" i="4"/>
  <c r="AM855" i="4"/>
  <c r="AL855" i="4"/>
  <c r="H855" i="4"/>
  <c r="N855" i="4"/>
  <c r="M855" i="4"/>
  <c r="L855" i="4"/>
  <c r="AH854" i="4"/>
  <c r="AN854" i="4"/>
  <c r="AM854" i="4"/>
  <c r="AL854" i="4"/>
  <c r="H854" i="4"/>
  <c r="N854" i="4"/>
  <c r="M854" i="4"/>
  <c r="L854" i="4"/>
  <c r="AH853" i="4"/>
  <c r="AN853" i="4"/>
  <c r="AM853" i="4"/>
  <c r="AL853" i="4"/>
  <c r="H853" i="4"/>
  <c r="N853" i="4"/>
  <c r="M853" i="4"/>
  <c r="L853" i="4"/>
  <c r="AH852" i="4"/>
  <c r="AN852" i="4"/>
  <c r="AM852" i="4"/>
  <c r="AL852" i="4"/>
  <c r="H852" i="4"/>
  <c r="N852" i="4"/>
  <c r="M852" i="4"/>
  <c r="L852" i="4"/>
  <c r="AH851" i="4"/>
  <c r="AN851" i="4"/>
  <c r="AM851" i="4"/>
  <c r="AL851" i="4"/>
  <c r="H851" i="4"/>
  <c r="N851" i="4"/>
  <c r="M851" i="4"/>
  <c r="L851" i="4"/>
  <c r="AH850" i="4"/>
  <c r="AN850" i="4"/>
  <c r="AM850" i="4"/>
  <c r="AL850" i="4"/>
  <c r="H850" i="4"/>
  <c r="N850" i="4"/>
  <c r="M850" i="4"/>
  <c r="L850" i="4"/>
  <c r="AH849" i="4"/>
  <c r="AN849" i="4"/>
  <c r="AM849" i="4"/>
  <c r="AL849" i="4"/>
  <c r="H849" i="4"/>
  <c r="N849" i="4"/>
  <c r="M849" i="4"/>
  <c r="L849" i="4"/>
  <c r="AH848" i="4"/>
  <c r="AN848" i="4"/>
  <c r="AM848" i="4"/>
  <c r="AL848" i="4"/>
  <c r="H848" i="4"/>
  <c r="N848" i="4"/>
  <c r="M848" i="4"/>
  <c r="L848" i="4"/>
  <c r="AH847" i="4"/>
  <c r="AN847" i="4"/>
  <c r="AM847" i="4"/>
  <c r="AL847" i="4"/>
  <c r="H847" i="4"/>
  <c r="N847" i="4"/>
  <c r="M847" i="4"/>
  <c r="L847" i="4"/>
  <c r="AH846" i="4"/>
  <c r="AN846" i="4"/>
  <c r="AM846" i="4"/>
  <c r="AL846" i="4"/>
  <c r="H846" i="4"/>
  <c r="N846" i="4"/>
  <c r="M846" i="4"/>
  <c r="L846" i="4"/>
  <c r="AH845" i="4"/>
  <c r="AN845" i="4"/>
  <c r="AM845" i="4"/>
  <c r="AL845" i="4"/>
  <c r="H845" i="4"/>
  <c r="N845" i="4"/>
  <c r="M845" i="4"/>
  <c r="L845" i="4"/>
  <c r="AH844" i="4"/>
  <c r="AN844" i="4"/>
  <c r="AM844" i="4"/>
  <c r="AL844" i="4"/>
  <c r="H844" i="4"/>
  <c r="N844" i="4"/>
  <c r="M844" i="4"/>
  <c r="L844" i="4"/>
  <c r="AH843" i="4"/>
  <c r="AN843" i="4"/>
  <c r="AM843" i="4"/>
  <c r="AL843" i="4"/>
  <c r="H843" i="4"/>
  <c r="N843" i="4"/>
  <c r="M843" i="4"/>
  <c r="L843" i="4"/>
  <c r="AH842" i="4"/>
  <c r="AN842" i="4"/>
  <c r="AM842" i="4"/>
  <c r="AL842" i="4"/>
  <c r="H842" i="4"/>
  <c r="N842" i="4"/>
  <c r="M842" i="4"/>
  <c r="L842" i="4"/>
  <c r="AH841" i="4"/>
  <c r="AN841" i="4"/>
  <c r="AM841" i="4"/>
  <c r="AL841" i="4"/>
  <c r="H841" i="4"/>
  <c r="N841" i="4"/>
  <c r="M841" i="4"/>
  <c r="L841" i="4"/>
  <c r="AH840" i="4"/>
  <c r="AN840" i="4"/>
  <c r="AM840" i="4"/>
  <c r="AL840" i="4"/>
  <c r="H840" i="4"/>
  <c r="N840" i="4"/>
  <c r="M840" i="4"/>
  <c r="L840" i="4"/>
  <c r="AH839" i="4"/>
  <c r="AN839" i="4"/>
  <c r="AM839" i="4"/>
  <c r="AL839" i="4"/>
  <c r="H839" i="4"/>
  <c r="N839" i="4"/>
  <c r="M839" i="4"/>
  <c r="L839" i="4"/>
  <c r="AH838" i="4"/>
  <c r="AN838" i="4"/>
  <c r="AM838" i="4"/>
  <c r="AL838" i="4"/>
  <c r="H838" i="4"/>
  <c r="N838" i="4"/>
  <c r="M838" i="4"/>
  <c r="L838" i="4"/>
  <c r="AH837" i="4"/>
  <c r="AN837" i="4"/>
  <c r="AM837" i="4"/>
  <c r="AL837" i="4"/>
  <c r="H837" i="4"/>
  <c r="N837" i="4"/>
  <c r="M837" i="4"/>
  <c r="L837" i="4"/>
  <c r="AH836" i="4"/>
  <c r="AN836" i="4"/>
  <c r="AM836" i="4"/>
  <c r="AL836" i="4"/>
  <c r="H836" i="4"/>
  <c r="N836" i="4"/>
  <c r="M836" i="4"/>
  <c r="L836" i="4"/>
  <c r="AH835" i="4"/>
  <c r="AN835" i="4"/>
  <c r="AM835" i="4"/>
  <c r="AL835" i="4"/>
  <c r="H835" i="4"/>
  <c r="N835" i="4"/>
  <c r="M835" i="4"/>
  <c r="L835" i="4"/>
  <c r="AH834" i="4"/>
  <c r="AN834" i="4"/>
  <c r="AM834" i="4"/>
  <c r="AL834" i="4"/>
  <c r="H834" i="4"/>
  <c r="N834" i="4"/>
  <c r="M834" i="4"/>
  <c r="L834" i="4"/>
  <c r="AH833" i="4"/>
  <c r="AN833" i="4"/>
  <c r="AM833" i="4"/>
  <c r="AL833" i="4"/>
  <c r="H833" i="4"/>
  <c r="N833" i="4"/>
  <c r="M833" i="4"/>
  <c r="L833" i="4"/>
  <c r="AH832" i="4"/>
  <c r="AN832" i="4"/>
  <c r="AM832" i="4"/>
  <c r="AL832" i="4"/>
  <c r="H832" i="4"/>
  <c r="N832" i="4"/>
  <c r="M832" i="4"/>
  <c r="L832" i="4"/>
  <c r="AH831" i="4"/>
  <c r="AN831" i="4"/>
  <c r="AM831" i="4"/>
  <c r="AL831" i="4"/>
  <c r="H831" i="4"/>
  <c r="N831" i="4"/>
  <c r="M831" i="4"/>
  <c r="L831" i="4"/>
  <c r="AH830" i="4"/>
  <c r="AN830" i="4"/>
  <c r="AM830" i="4"/>
  <c r="AL830" i="4"/>
  <c r="H830" i="4"/>
  <c r="N830" i="4"/>
  <c r="M830" i="4"/>
  <c r="L830" i="4"/>
  <c r="AH829" i="4"/>
  <c r="AN829" i="4"/>
  <c r="AM829" i="4"/>
  <c r="AL829" i="4"/>
  <c r="H829" i="4"/>
  <c r="N829" i="4"/>
  <c r="M829" i="4"/>
  <c r="L829" i="4"/>
  <c r="AH828" i="4"/>
  <c r="AN828" i="4"/>
  <c r="AM828" i="4"/>
  <c r="AL828" i="4"/>
  <c r="H828" i="4"/>
  <c r="N828" i="4"/>
  <c r="M828" i="4"/>
  <c r="L828" i="4"/>
  <c r="AH827" i="4"/>
  <c r="AN827" i="4"/>
  <c r="AM827" i="4"/>
  <c r="AL827" i="4"/>
  <c r="H827" i="4"/>
  <c r="N827" i="4"/>
  <c r="M827" i="4"/>
  <c r="L827" i="4"/>
  <c r="AH826" i="4"/>
  <c r="AN826" i="4"/>
  <c r="AM826" i="4"/>
  <c r="AL826" i="4"/>
  <c r="H826" i="4"/>
  <c r="N826" i="4"/>
  <c r="M826" i="4"/>
  <c r="L826" i="4"/>
  <c r="AH825" i="4"/>
  <c r="AN825" i="4"/>
  <c r="AM825" i="4"/>
  <c r="AL825" i="4"/>
  <c r="H825" i="4"/>
  <c r="N825" i="4"/>
  <c r="M825" i="4"/>
  <c r="L825" i="4"/>
  <c r="AH824" i="4"/>
  <c r="AN824" i="4"/>
  <c r="AM824" i="4"/>
  <c r="AL824" i="4"/>
  <c r="H824" i="4"/>
  <c r="N824" i="4"/>
  <c r="M824" i="4"/>
  <c r="L824" i="4"/>
  <c r="AH823" i="4"/>
  <c r="AN823" i="4"/>
  <c r="AM823" i="4"/>
  <c r="AL823" i="4"/>
  <c r="H823" i="4"/>
  <c r="N823" i="4"/>
  <c r="M823" i="4"/>
  <c r="L823" i="4"/>
  <c r="AH822" i="4"/>
  <c r="AN822" i="4"/>
  <c r="AM822" i="4"/>
  <c r="AL822" i="4"/>
  <c r="H822" i="4"/>
  <c r="N822" i="4"/>
  <c r="M822" i="4"/>
  <c r="L822" i="4"/>
  <c r="AH821" i="4"/>
  <c r="AN821" i="4"/>
  <c r="AM821" i="4"/>
  <c r="AL821" i="4"/>
  <c r="H821" i="4"/>
  <c r="N821" i="4"/>
  <c r="M821" i="4"/>
  <c r="L821" i="4"/>
  <c r="AH820" i="4"/>
  <c r="AN820" i="4"/>
  <c r="AM820" i="4"/>
  <c r="AL820" i="4"/>
  <c r="H820" i="4"/>
  <c r="N820" i="4"/>
  <c r="M820" i="4"/>
  <c r="L820" i="4"/>
  <c r="AH819" i="4"/>
  <c r="AN819" i="4"/>
  <c r="AM819" i="4"/>
  <c r="AL819" i="4"/>
  <c r="H819" i="4"/>
  <c r="N819" i="4"/>
  <c r="M819" i="4"/>
  <c r="L819" i="4"/>
  <c r="AH818" i="4"/>
  <c r="AN818" i="4"/>
  <c r="AM818" i="4"/>
  <c r="AL818" i="4"/>
  <c r="H818" i="4"/>
  <c r="N818" i="4"/>
  <c r="M818" i="4"/>
  <c r="L818" i="4"/>
  <c r="AH817" i="4"/>
  <c r="AN817" i="4"/>
  <c r="AM817" i="4"/>
  <c r="AL817" i="4"/>
  <c r="H817" i="4"/>
  <c r="N817" i="4"/>
  <c r="M817" i="4"/>
  <c r="L817" i="4"/>
  <c r="AH816" i="4"/>
  <c r="AN816" i="4"/>
  <c r="AM816" i="4"/>
  <c r="AL816" i="4"/>
  <c r="H816" i="4"/>
  <c r="N816" i="4"/>
  <c r="M816" i="4"/>
  <c r="L816" i="4"/>
  <c r="AH815" i="4"/>
  <c r="AN815" i="4"/>
  <c r="AM815" i="4"/>
  <c r="AL815" i="4"/>
  <c r="H815" i="4"/>
  <c r="N815" i="4"/>
  <c r="M815" i="4"/>
  <c r="L815" i="4"/>
  <c r="AH814" i="4"/>
  <c r="AN814" i="4"/>
  <c r="AM814" i="4"/>
  <c r="AL814" i="4"/>
  <c r="H814" i="4"/>
  <c r="N814" i="4"/>
  <c r="M814" i="4"/>
  <c r="L814" i="4"/>
  <c r="AH813" i="4"/>
  <c r="AN813" i="4"/>
  <c r="AM813" i="4"/>
  <c r="AL813" i="4"/>
  <c r="H813" i="4"/>
  <c r="N813" i="4"/>
  <c r="M813" i="4"/>
  <c r="L813" i="4"/>
  <c r="AH812" i="4"/>
  <c r="AN812" i="4"/>
  <c r="AM812" i="4"/>
  <c r="AL812" i="4"/>
  <c r="H812" i="4"/>
  <c r="N812" i="4"/>
  <c r="M812" i="4"/>
  <c r="L812" i="4"/>
  <c r="AH811" i="4"/>
  <c r="AN811" i="4"/>
  <c r="AM811" i="4"/>
  <c r="AL811" i="4"/>
  <c r="H811" i="4"/>
  <c r="N811" i="4"/>
  <c r="M811" i="4"/>
  <c r="L811" i="4"/>
  <c r="AH810" i="4"/>
  <c r="AN810" i="4"/>
  <c r="AM810" i="4"/>
  <c r="AL810" i="4"/>
  <c r="H810" i="4"/>
  <c r="N810" i="4"/>
  <c r="M810" i="4"/>
  <c r="L810" i="4"/>
  <c r="AH809" i="4"/>
  <c r="AN809" i="4"/>
  <c r="AM809" i="4"/>
  <c r="AL809" i="4"/>
  <c r="H809" i="4"/>
  <c r="N809" i="4"/>
  <c r="M809" i="4"/>
  <c r="L809" i="4"/>
  <c r="AH808" i="4"/>
  <c r="AN808" i="4"/>
  <c r="AM808" i="4"/>
  <c r="AL808" i="4"/>
  <c r="H808" i="4"/>
  <c r="N808" i="4"/>
  <c r="M808" i="4"/>
  <c r="L808" i="4"/>
  <c r="AH807" i="4"/>
  <c r="AN807" i="4"/>
  <c r="AM807" i="4"/>
  <c r="AL807" i="4"/>
  <c r="H807" i="4"/>
  <c r="N807" i="4"/>
  <c r="M807" i="4"/>
  <c r="L807" i="4"/>
  <c r="AH806" i="4"/>
  <c r="AN806" i="4"/>
  <c r="AM806" i="4"/>
  <c r="AL806" i="4"/>
  <c r="H806" i="4"/>
  <c r="N806" i="4"/>
  <c r="M806" i="4"/>
  <c r="L806" i="4"/>
  <c r="AH805" i="4"/>
  <c r="AN805" i="4"/>
  <c r="AM805" i="4"/>
  <c r="AL805" i="4"/>
  <c r="H805" i="4"/>
  <c r="N805" i="4"/>
  <c r="M805" i="4"/>
  <c r="L805" i="4"/>
  <c r="AH804" i="4"/>
  <c r="AN804" i="4"/>
  <c r="AM804" i="4"/>
  <c r="AL804" i="4"/>
  <c r="H804" i="4"/>
  <c r="N804" i="4"/>
  <c r="M804" i="4"/>
  <c r="L804" i="4"/>
  <c r="AH803" i="4"/>
  <c r="AN803" i="4"/>
  <c r="AM803" i="4"/>
  <c r="AL803" i="4"/>
  <c r="H803" i="4"/>
  <c r="N803" i="4"/>
  <c r="M803" i="4"/>
  <c r="L803" i="4"/>
  <c r="AH802" i="4"/>
  <c r="AN802" i="4"/>
  <c r="AM802" i="4"/>
  <c r="AL802" i="4"/>
  <c r="H802" i="4"/>
  <c r="N802" i="4"/>
  <c r="M802" i="4"/>
  <c r="L802" i="4"/>
  <c r="AH801" i="4"/>
  <c r="AN801" i="4"/>
  <c r="AM801" i="4"/>
  <c r="AL801" i="4"/>
  <c r="H801" i="4"/>
  <c r="N801" i="4"/>
  <c r="M801" i="4"/>
  <c r="L801" i="4"/>
  <c r="AH800" i="4"/>
  <c r="AN800" i="4"/>
  <c r="AM800" i="4"/>
  <c r="AL800" i="4"/>
  <c r="H800" i="4"/>
  <c r="N800" i="4"/>
  <c r="M800" i="4"/>
  <c r="L800" i="4"/>
  <c r="AH799" i="4"/>
  <c r="AN799" i="4"/>
  <c r="AM799" i="4"/>
  <c r="AL799" i="4"/>
  <c r="H799" i="4"/>
  <c r="N799" i="4"/>
  <c r="M799" i="4"/>
  <c r="L799" i="4"/>
  <c r="AH798" i="4"/>
  <c r="AN798" i="4"/>
  <c r="AM798" i="4"/>
  <c r="AL798" i="4"/>
  <c r="H798" i="4"/>
  <c r="N798" i="4"/>
  <c r="M798" i="4"/>
  <c r="L798" i="4"/>
  <c r="AH797" i="4"/>
  <c r="AN797" i="4"/>
  <c r="AM797" i="4"/>
  <c r="AL797" i="4"/>
  <c r="H797" i="4"/>
  <c r="N797" i="4"/>
  <c r="M797" i="4"/>
  <c r="L797" i="4"/>
  <c r="AH796" i="4"/>
  <c r="AN796" i="4"/>
  <c r="AM796" i="4"/>
  <c r="AL796" i="4"/>
  <c r="H796" i="4"/>
  <c r="N796" i="4"/>
  <c r="M796" i="4"/>
  <c r="L796" i="4"/>
  <c r="AH795" i="4"/>
  <c r="AN795" i="4"/>
  <c r="AM795" i="4"/>
  <c r="AL795" i="4"/>
  <c r="H795" i="4"/>
  <c r="N795" i="4"/>
  <c r="M795" i="4"/>
  <c r="L795" i="4"/>
  <c r="AH794" i="4"/>
  <c r="AN794" i="4"/>
  <c r="AM794" i="4"/>
  <c r="AL794" i="4"/>
  <c r="H794" i="4"/>
  <c r="N794" i="4"/>
  <c r="M794" i="4"/>
  <c r="L794" i="4"/>
  <c r="AH793" i="4"/>
  <c r="AN793" i="4"/>
  <c r="AM793" i="4"/>
  <c r="AL793" i="4"/>
  <c r="H793" i="4"/>
  <c r="N793" i="4"/>
  <c r="M793" i="4"/>
  <c r="L793" i="4"/>
  <c r="AH792" i="4"/>
  <c r="AN792" i="4"/>
  <c r="AM792" i="4"/>
  <c r="AL792" i="4"/>
  <c r="H792" i="4"/>
  <c r="N792" i="4"/>
  <c r="M792" i="4"/>
  <c r="L792" i="4"/>
  <c r="AH791" i="4"/>
  <c r="AN791" i="4"/>
  <c r="AM791" i="4"/>
  <c r="AL791" i="4"/>
  <c r="H791" i="4"/>
  <c r="N791" i="4"/>
  <c r="M791" i="4"/>
  <c r="L791" i="4"/>
  <c r="AH790" i="4"/>
  <c r="AN790" i="4"/>
  <c r="AM790" i="4"/>
  <c r="AL790" i="4"/>
  <c r="H790" i="4"/>
  <c r="N790" i="4"/>
  <c r="M790" i="4"/>
  <c r="L790" i="4"/>
  <c r="AH789" i="4"/>
  <c r="AN789" i="4"/>
  <c r="AM789" i="4"/>
  <c r="AL789" i="4"/>
  <c r="H789" i="4"/>
  <c r="N789" i="4"/>
  <c r="M789" i="4"/>
  <c r="L789" i="4"/>
  <c r="AH788" i="4"/>
  <c r="AN788" i="4"/>
  <c r="AM788" i="4"/>
  <c r="AL788" i="4"/>
  <c r="H788" i="4"/>
  <c r="N788" i="4"/>
  <c r="M788" i="4"/>
  <c r="L788" i="4"/>
  <c r="AH787" i="4"/>
  <c r="AN787" i="4"/>
  <c r="AM787" i="4"/>
  <c r="AL787" i="4"/>
  <c r="H787" i="4"/>
  <c r="N787" i="4"/>
  <c r="M787" i="4"/>
  <c r="L787" i="4"/>
  <c r="AH786" i="4"/>
  <c r="AN786" i="4"/>
  <c r="AM786" i="4"/>
  <c r="AL786" i="4"/>
  <c r="H786" i="4"/>
  <c r="N786" i="4"/>
  <c r="M786" i="4"/>
  <c r="L786" i="4"/>
  <c r="AH785" i="4"/>
  <c r="AN785" i="4"/>
  <c r="AM785" i="4"/>
  <c r="AL785" i="4"/>
  <c r="H785" i="4"/>
  <c r="N785" i="4"/>
  <c r="M785" i="4"/>
  <c r="L785" i="4"/>
  <c r="AH784" i="4"/>
  <c r="AN784" i="4"/>
  <c r="AM784" i="4"/>
  <c r="AL784" i="4"/>
  <c r="H784" i="4"/>
  <c r="N784" i="4"/>
  <c r="M784" i="4"/>
  <c r="L784" i="4"/>
  <c r="AH783" i="4"/>
  <c r="AN783" i="4"/>
  <c r="AM783" i="4"/>
  <c r="AL783" i="4"/>
  <c r="H783" i="4"/>
  <c r="N783" i="4"/>
  <c r="M783" i="4"/>
  <c r="L783" i="4"/>
  <c r="AH782" i="4"/>
  <c r="AN782" i="4"/>
  <c r="AM782" i="4"/>
  <c r="AL782" i="4"/>
  <c r="H782" i="4"/>
  <c r="N782" i="4"/>
  <c r="M782" i="4"/>
  <c r="L782" i="4"/>
  <c r="AH781" i="4"/>
  <c r="AN781" i="4"/>
  <c r="AM781" i="4"/>
  <c r="AL781" i="4"/>
  <c r="H781" i="4"/>
  <c r="N781" i="4"/>
  <c r="M781" i="4"/>
  <c r="L781" i="4"/>
  <c r="AH780" i="4"/>
  <c r="AN780" i="4"/>
  <c r="AM780" i="4"/>
  <c r="AL780" i="4"/>
  <c r="H780" i="4"/>
  <c r="N780" i="4"/>
  <c r="M780" i="4"/>
  <c r="L780" i="4"/>
  <c r="AH779" i="4"/>
  <c r="AN779" i="4"/>
  <c r="AM779" i="4"/>
  <c r="AL779" i="4"/>
  <c r="H779" i="4"/>
  <c r="N779" i="4"/>
  <c r="M779" i="4"/>
  <c r="L779" i="4"/>
  <c r="AH778" i="4"/>
  <c r="AN778" i="4"/>
  <c r="AM778" i="4"/>
  <c r="AL778" i="4"/>
  <c r="H778" i="4"/>
  <c r="N778" i="4"/>
  <c r="M778" i="4"/>
  <c r="L778" i="4"/>
  <c r="AH777" i="4"/>
  <c r="AN777" i="4"/>
  <c r="AM777" i="4"/>
  <c r="AL777" i="4"/>
  <c r="H777" i="4"/>
  <c r="N777" i="4"/>
  <c r="M777" i="4"/>
  <c r="L777" i="4"/>
  <c r="AH776" i="4"/>
  <c r="AN776" i="4"/>
  <c r="AM776" i="4"/>
  <c r="AL776" i="4"/>
  <c r="H776" i="4"/>
  <c r="N776" i="4"/>
  <c r="M776" i="4"/>
  <c r="L776" i="4"/>
  <c r="AH775" i="4"/>
  <c r="AN775" i="4"/>
  <c r="AM775" i="4"/>
  <c r="AL775" i="4"/>
  <c r="H775" i="4"/>
  <c r="N775" i="4"/>
  <c r="M775" i="4"/>
  <c r="L775" i="4"/>
  <c r="AH774" i="4"/>
  <c r="AN774" i="4"/>
  <c r="AM774" i="4"/>
  <c r="AL774" i="4"/>
  <c r="H774" i="4"/>
  <c r="N774" i="4"/>
  <c r="M774" i="4"/>
  <c r="L774" i="4"/>
  <c r="AH773" i="4"/>
  <c r="AN773" i="4"/>
  <c r="AM773" i="4"/>
  <c r="AL773" i="4"/>
  <c r="H773" i="4"/>
  <c r="N773" i="4"/>
  <c r="M773" i="4"/>
  <c r="L773" i="4"/>
  <c r="AH772" i="4"/>
  <c r="AN772" i="4"/>
  <c r="AM772" i="4"/>
  <c r="AL772" i="4"/>
  <c r="H772" i="4"/>
  <c r="N772" i="4"/>
  <c r="M772" i="4"/>
  <c r="L772" i="4"/>
  <c r="AH771" i="4"/>
  <c r="AN771" i="4"/>
  <c r="AM771" i="4"/>
  <c r="AL771" i="4"/>
  <c r="H771" i="4"/>
  <c r="N771" i="4"/>
  <c r="M771" i="4"/>
  <c r="L771" i="4"/>
  <c r="AH770" i="4"/>
  <c r="AN770" i="4"/>
  <c r="AM770" i="4"/>
  <c r="AL770" i="4"/>
  <c r="H770" i="4"/>
  <c r="N770" i="4"/>
  <c r="M770" i="4"/>
  <c r="L770" i="4"/>
  <c r="AH769" i="4"/>
  <c r="AN769" i="4"/>
  <c r="AM769" i="4"/>
  <c r="AL769" i="4"/>
  <c r="H769" i="4"/>
  <c r="N769" i="4"/>
  <c r="M769" i="4"/>
  <c r="L769" i="4"/>
  <c r="AH768" i="4"/>
  <c r="AN768" i="4"/>
  <c r="AM768" i="4"/>
  <c r="AL768" i="4"/>
  <c r="H768" i="4"/>
  <c r="N768" i="4"/>
  <c r="M768" i="4"/>
  <c r="L768" i="4"/>
  <c r="AH767" i="4"/>
  <c r="AN767" i="4"/>
  <c r="AM767" i="4"/>
  <c r="AL767" i="4"/>
  <c r="H767" i="4"/>
  <c r="N767" i="4"/>
  <c r="M767" i="4"/>
  <c r="L767" i="4"/>
  <c r="AH766" i="4"/>
  <c r="AN766" i="4"/>
  <c r="AM766" i="4"/>
  <c r="AL766" i="4"/>
  <c r="H766" i="4"/>
  <c r="N766" i="4"/>
  <c r="M766" i="4"/>
  <c r="L766" i="4"/>
  <c r="AH765" i="4"/>
  <c r="AN765" i="4"/>
  <c r="AM765" i="4"/>
  <c r="AL765" i="4"/>
  <c r="H765" i="4"/>
  <c r="N765" i="4"/>
  <c r="M765" i="4"/>
  <c r="L765" i="4"/>
  <c r="AH764" i="4"/>
  <c r="AN764" i="4"/>
  <c r="AM764" i="4"/>
  <c r="AL764" i="4"/>
  <c r="H764" i="4"/>
  <c r="N764" i="4"/>
  <c r="M764" i="4"/>
  <c r="L764" i="4"/>
  <c r="AH763" i="4"/>
  <c r="AN763" i="4"/>
  <c r="AM763" i="4"/>
  <c r="AL763" i="4"/>
  <c r="H763" i="4"/>
  <c r="N763" i="4"/>
  <c r="M763" i="4"/>
  <c r="L763" i="4"/>
  <c r="AH762" i="4"/>
  <c r="AN762" i="4"/>
  <c r="AM762" i="4"/>
  <c r="AL762" i="4"/>
  <c r="H762" i="4"/>
  <c r="N762" i="4"/>
  <c r="M762" i="4"/>
  <c r="L762" i="4"/>
  <c r="AH761" i="4"/>
  <c r="AN761" i="4"/>
  <c r="AM761" i="4"/>
  <c r="AL761" i="4"/>
  <c r="H761" i="4"/>
  <c r="N761" i="4"/>
  <c r="M761" i="4"/>
  <c r="L761" i="4"/>
  <c r="AH760" i="4"/>
  <c r="AN760" i="4"/>
  <c r="AM760" i="4"/>
  <c r="AL760" i="4"/>
  <c r="H760" i="4"/>
  <c r="N760" i="4"/>
  <c r="M760" i="4"/>
  <c r="L760" i="4"/>
  <c r="AH759" i="4"/>
  <c r="AN759" i="4"/>
  <c r="AM759" i="4"/>
  <c r="AL759" i="4"/>
  <c r="H759" i="4"/>
  <c r="N759" i="4"/>
  <c r="M759" i="4"/>
  <c r="L759" i="4"/>
  <c r="AH758" i="4"/>
  <c r="AN758" i="4"/>
  <c r="AM758" i="4"/>
  <c r="AL758" i="4"/>
  <c r="H758" i="4"/>
  <c r="N758" i="4"/>
  <c r="M758" i="4"/>
  <c r="L758" i="4"/>
  <c r="AH757" i="4"/>
  <c r="AN757" i="4"/>
  <c r="AM757" i="4"/>
  <c r="AL757" i="4"/>
  <c r="H757" i="4"/>
  <c r="N757" i="4"/>
  <c r="M757" i="4"/>
  <c r="L757" i="4"/>
  <c r="AH756" i="4"/>
  <c r="AN756" i="4"/>
  <c r="AM756" i="4"/>
  <c r="AL756" i="4"/>
  <c r="H756" i="4"/>
  <c r="N756" i="4"/>
  <c r="M756" i="4"/>
  <c r="L756" i="4"/>
  <c r="AH755" i="4"/>
  <c r="AN755" i="4"/>
  <c r="AM755" i="4"/>
  <c r="AL755" i="4"/>
  <c r="H755" i="4"/>
  <c r="N755" i="4"/>
  <c r="M755" i="4"/>
  <c r="L755" i="4"/>
  <c r="AH754" i="4"/>
  <c r="AN754" i="4"/>
  <c r="AM754" i="4"/>
  <c r="AL754" i="4"/>
  <c r="H754" i="4"/>
  <c r="N754" i="4"/>
  <c r="M754" i="4"/>
  <c r="L754" i="4"/>
  <c r="AH753" i="4"/>
  <c r="AN753" i="4"/>
  <c r="AM753" i="4"/>
  <c r="AL753" i="4"/>
  <c r="H753" i="4"/>
  <c r="N753" i="4"/>
  <c r="M753" i="4"/>
  <c r="L753" i="4"/>
  <c r="AH752" i="4"/>
  <c r="AN752" i="4"/>
  <c r="AM752" i="4"/>
  <c r="AL752" i="4"/>
  <c r="H752" i="4"/>
  <c r="N752" i="4"/>
  <c r="M752" i="4"/>
  <c r="L752" i="4"/>
  <c r="AH751" i="4"/>
  <c r="AN751" i="4"/>
  <c r="AM751" i="4"/>
  <c r="AL751" i="4"/>
  <c r="H751" i="4"/>
  <c r="N751" i="4"/>
  <c r="M751" i="4"/>
  <c r="L751" i="4"/>
  <c r="AH750" i="4"/>
  <c r="AN750" i="4"/>
  <c r="AM750" i="4"/>
  <c r="AL750" i="4"/>
  <c r="H750" i="4"/>
  <c r="N750" i="4"/>
  <c r="M750" i="4"/>
  <c r="L750" i="4"/>
  <c r="AH749" i="4"/>
  <c r="AN749" i="4"/>
  <c r="AM749" i="4"/>
  <c r="AL749" i="4"/>
  <c r="H749" i="4"/>
  <c r="N749" i="4"/>
  <c r="M749" i="4"/>
  <c r="L749" i="4"/>
  <c r="AH748" i="4"/>
  <c r="AN748" i="4"/>
  <c r="AM748" i="4"/>
  <c r="AL748" i="4"/>
  <c r="H748" i="4"/>
  <c r="N748" i="4"/>
  <c r="M748" i="4"/>
  <c r="L748" i="4"/>
  <c r="AH747" i="4"/>
  <c r="AN747" i="4"/>
  <c r="AM747" i="4"/>
  <c r="AL747" i="4"/>
  <c r="H747" i="4"/>
  <c r="N747" i="4"/>
  <c r="M747" i="4"/>
  <c r="L747" i="4"/>
  <c r="AH746" i="4"/>
  <c r="AN746" i="4"/>
  <c r="AM746" i="4"/>
  <c r="AL746" i="4"/>
  <c r="H746" i="4"/>
  <c r="N746" i="4"/>
  <c r="M746" i="4"/>
  <c r="L746" i="4"/>
  <c r="AH745" i="4"/>
  <c r="AN745" i="4"/>
  <c r="AM745" i="4"/>
  <c r="AL745" i="4"/>
  <c r="H745" i="4"/>
  <c r="N745" i="4"/>
  <c r="M745" i="4"/>
  <c r="L745" i="4"/>
  <c r="AH744" i="4"/>
  <c r="AN744" i="4"/>
  <c r="AM744" i="4"/>
  <c r="AL744" i="4"/>
  <c r="H744" i="4"/>
  <c r="N744" i="4"/>
  <c r="M744" i="4"/>
  <c r="L744" i="4"/>
  <c r="AH743" i="4"/>
  <c r="AN743" i="4"/>
  <c r="AM743" i="4"/>
  <c r="AL743" i="4"/>
  <c r="H743" i="4"/>
  <c r="N743" i="4"/>
  <c r="M743" i="4"/>
  <c r="L743" i="4"/>
  <c r="AH742" i="4"/>
  <c r="AN742" i="4"/>
  <c r="AM742" i="4"/>
  <c r="AL742" i="4"/>
  <c r="H742" i="4"/>
  <c r="N742" i="4"/>
  <c r="M742" i="4"/>
  <c r="L742" i="4"/>
  <c r="AH741" i="4"/>
  <c r="AN741" i="4"/>
  <c r="AM741" i="4"/>
  <c r="AL741" i="4"/>
  <c r="H741" i="4"/>
  <c r="N741" i="4"/>
  <c r="M741" i="4"/>
  <c r="L741" i="4"/>
  <c r="AH740" i="4"/>
  <c r="AN740" i="4"/>
  <c r="AM740" i="4"/>
  <c r="AL740" i="4"/>
  <c r="H740" i="4"/>
  <c r="N740" i="4"/>
  <c r="M740" i="4"/>
  <c r="L740" i="4"/>
  <c r="AH739" i="4"/>
  <c r="AN739" i="4"/>
  <c r="AM739" i="4"/>
  <c r="AL739" i="4"/>
  <c r="H739" i="4"/>
  <c r="N739" i="4"/>
  <c r="M739" i="4"/>
  <c r="L739" i="4"/>
  <c r="AH738" i="4"/>
  <c r="AN738" i="4"/>
  <c r="AM738" i="4"/>
  <c r="AL738" i="4"/>
  <c r="H738" i="4"/>
  <c r="N738" i="4"/>
  <c r="M738" i="4"/>
  <c r="L738" i="4"/>
  <c r="AH737" i="4"/>
  <c r="AN737" i="4"/>
  <c r="AM737" i="4"/>
  <c r="AL737" i="4"/>
  <c r="H737" i="4"/>
  <c r="N737" i="4"/>
  <c r="M737" i="4"/>
  <c r="L737" i="4"/>
  <c r="AH736" i="4"/>
  <c r="AN736" i="4"/>
  <c r="AM736" i="4"/>
  <c r="AL736" i="4"/>
  <c r="H736" i="4"/>
  <c r="N736" i="4"/>
  <c r="M736" i="4"/>
  <c r="L736" i="4"/>
  <c r="AH735" i="4"/>
  <c r="AN735" i="4"/>
  <c r="AM735" i="4"/>
  <c r="AL735" i="4"/>
  <c r="H735" i="4"/>
  <c r="N735" i="4"/>
  <c r="M735" i="4"/>
  <c r="L735" i="4"/>
  <c r="AH734" i="4"/>
  <c r="AN734" i="4"/>
  <c r="AM734" i="4"/>
  <c r="AL734" i="4"/>
  <c r="H734" i="4"/>
  <c r="N734" i="4"/>
  <c r="M734" i="4"/>
  <c r="L734" i="4"/>
  <c r="AH733" i="4"/>
  <c r="AN733" i="4"/>
  <c r="AM733" i="4"/>
  <c r="AL733" i="4"/>
  <c r="H733" i="4"/>
  <c r="N733" i="4"/>
  <c r="M733" i="4"/>
  <c r="L733" i="4"/>
  <c r="AH732" i="4"/>
  <c r="AN732" i="4"/>
  <c r="AM732" i="4"/>
  <c r="AL732" i="4"/>
  <c r="H732" i="4"/>
  <c r="N732" i="4"/>
  <c r="M732" i="4"/>
  <c r="L732" i="4"/>
  <c r="AH731" i="4"/>
  <c r="AN731" i="4"/>
  <c r="AM731" i="4"/>
  <c r="AL731" i="4"/>
  <c r="H731" i="4"/>
  <c r="N731" i="4"/>
  <c r="M731" i="4"/>
  <c r="L731" i="4"/>
  <c r="AH730" i="4"/>
  <c r="AN730" i="4"/>
  <c r="AM730" i="4"/>
  <c r="AL730" i="4"/>
  <c r="H730" i="4"/>
  <c r="N730" i="4"/>
  <c r="M730" i="4"/>
  <c r="L730" i="4"/>
  <c r="AH729" i="4"/>
  <c r="AN729" i="4"/>
  <c r="AM729" i="4"/>
  <c r="AL729" i="4"/>
  <c r="H729" i="4"/>
  <c r="N729" i="4"/>
  <c r="M729" i="4"/>
  <c r="L729" i="4"/>
  <c r="AH728" i="4"/>
  <c r="AN728" i="4"/>
  <c r="AM728" i="4"/>
  <c r="AL728" i="4"/>
  <c r="H728" i="4"/>
  <c r="N728" i="4"/>
  <c r="M728" i="4"/>
  <c r="L728" i="4"/>
  <c r="AH727" i="4"/>
  <c r="AN727" i="4"/>
  <c r="AM727" i="4"/>
  <c r="AL727" i="4"/>
  <c r="H727" i="4"/>
  <c r="N727" i="4"/>
  <c r="M727" i="4"/>
  <c r="L727" i="4"/>
  <c r="AH726" i="4"/>
  <c r="AN726" i="4"/>
  <c r="AM726" i="4"/>
  <c r="AL726" i="4"/>
  <c r="H726" i="4"/>
  <c r="N726" i="4"/>
  <c r="M726" i="4"/>
  <c r="L726" i="4"/>
  <c r="AH725" i="4"/>
  <c r="AN725" i="4"/>
  <c r="AM725" i="4"/>
  <c r="AL725" i="4"/>
  <c r="H725" i="4"/>
  <c r="N725" i="4"/>
  <c r="M725" i="4"/>
  <c r="L725" i="4"/>
  <c r="AH724" i="4"/>
  <c r="AN724" i="4"/>
  <c r="AM724" i="4"/>
  <c r="AL724" i="4"/>
  <c r="H724" i="4"/>
  <c r="N724" i="4"/>
  <c r="M724" i="4"/>
  <c r="L724" i="4"/>
  <c r="AH723" i="4"/>
  <c r="AN723" i="4"/>
  <c r="AM723" i="4"/>
  <c r="AL723" i="4"/>
  <c r="H723" i="4"/>
  <c r="N723" i="4"/>
  <c r="M723" i="4"/>
  <c r="L723" i="4"/>
  <c r="AH722" i="4"/>
  <c r="AN722" i="4"/>
  <c r="AM722" i="4"/>
  <c r="AL722" i="4"/>
  <c r="H722" i="4"/>
  <c r="N722" i="4"/>
  <c r="M722" i="4"/>
  <c r="L722" i="4"/>
  <c r="AH721" i="4"/>
  <c r="AN721" i="4"/>
  <c r="AM721" i="4"/>
  <c r="AL721" i="4"/>
  <c r="H721" i="4"/>
  <c r="N721" i="4"/>
  <c r="M721" i="4"/>
  <c r="L721" i="4"/>
  <c r="AH720" i="4"/>
  <c r="AN720" i="4"/>
  <c r="AM720" i="4"/>
  <c r="AL720" i="4"/>
  <c r="H720" i="4"/>
  <c r="N720" i="4"/>
  <c r="M720" i="4"/>
  <c r="L720" i="4"/>
  <c r="AH719" i="4"/>
  <c r="AN719" i="4"/>
  <c r="AM719" i="4"/>
  <c r="AL719" i="4"/>
  <c r="H719" i="4"/>
  <c r="N719" i="4"/>
  <c r="M719" i="4"/>
  <c r="L719" i="4"/>
  <c r="AH718" i="4"/>
  <c r="AN718" i="4"/>
  <c r="AM718" i="4"/>
  <c r="AL718" i="4"/>
  <c r="H718" i="4"/>
  <c r="N718" i="4"/>
  <c r="M718" i="4"/>
  <c r="L718" i="4"/>
  <c r="AH717" i="4"/>
  <c r="AN717" i="4"/>
  <c r="AM717" i="4"/>
  <c r="AL717" i="4"/>
  <c r="H717" i="4"/>
  <c r="N717" i="4"/>
  <c r="M717" i="4"/>
  <c r="L717" i="4"/>
  <c r="AH716" i="4"/>
  <c r="AN716" i="4"/>
  <c r="AM716" i="4"/>
  <c r="AL716" i="4"/>
  <c r="H716" i="4"/>
  <c r="N716" i="4"/>
  <c r="M716" i="4"/>
  <c r="L716" i="4"/>
  <c r="AH715" i="4"/>
  <c r="AN715" i="4"/>
  <c r="AM715" i="4"/>
  <c r="AL715" i="4"/>
  <c r="H715" i="4"/>
  <c r="N715" i="4"/>
  <c r="M715" i="4"/>
  <c r="L715" i="4"/>
  <c r="AH714" i="4"/>
  <c r="AN714" i="4"/>
  <c r="AM714" i="4"/>
  <c r="AL714" i="4"/>
  <c r="H714" i="4"/>
  <c r="N714" i="4"/>
  <c r="M714" i="4"/>
  <c r="L714" i="4"/>
  <c r="AH713" i="4"/>
  <c r="AN713" i="4"/>
  <c r="AM713" i="4"/>
  <c r="AL713" i="4"/>
  <c r="H713" i="4"/>
  <c r="N713" i="4"/>
  <c r="M713" i="4"/>
  <c r="L713" i="4"/>
  <c r="AH712" i="4"/>
  <c r="AN712" i="4"/>
  <c r="AM712" i="4"/>
  <c r="AL712" i="4"/>
  <c r="H712" i="4"/>
  <c r="N712" i="4"/>
  <c r="M712" i="4"/>
  <c r="L712" i="4"/>
  <c r="AH711" i="4"/>
  <c r="AN711" i="4"/>
  <c r="AM711" i="4"/>
  <c r="AL711" i="4"/>
  <c r="H711" i="4"/>
  <c r="N711" i="4"/>
  <c r="M711" i="4"/>
  <c r="L711" i="4"/>
  <c r="AH710" i="4"/>
  <c r="AN710" i="4"/>
  <c r="AM710" i="4"/>
  <c r="AL710" i="4"/>
  <c r="H710" i="4"/>
  <c r="N710" i="4"/>
  <c r="M710" i="4"/>
  <c r="L710" i="4"/>
  <c r="AH709" i="4"/>
  <c r="AN709" i="4"/>
  <c r="AM709" i="4"/>
  <c r="AL709" i="4"/>
  <c r="H709" i="4"/>
  <c r="N709" i="4"/>
  <c r="M709" i="4"/>
  <c r="L709" i="4"/>
  <c r="AH708" i="4"/>
  <c r="AN708" i="4"/>
  <c r="AM708" i="4"/>
  <c r="AL708" i="4"/>
  <c r="H708" i="4"/>
  <c r="N708" i="4"/>
  <c r="M708" i="4"/>
  <c r="L708" i="4"/>
  <c r="AH707" i="4"/>
  <c r="AN707" i="4"/>
  <c r="AM707" i="4"/>
  <c r="AL707" i="4"/>
  <c r="H707" i="4"/>
  <c r="N707" i="4"/>
  <c r="M707" i="4"/>
  <c r="L707" i="4"/>
  <c r="AH706" i="4"/>
  <c r="AN706" i="4"/>
  <c r="AM706" i="4"/>
  <c r="AL706" i="4"/>
  <c r="H706" i="4"/>
  <c r="N706" i="4"/>
  <c r="M706" i="4"/>
  <c r="L706" i="4"/>
  <c r="AH705" i="4"/>
  <c r="AN705" i="4"/>
  <c r="AM705" i="4"/>
  <c r="AL705" i="4"/>
  <c r="H705" i="4"/>
  <c r="N705" i="4"/>
  <c r="M705" i="4"/>
  <c r="L705" i="4"/>
  <c r="AH704" i="4"/>
  <c r="AN704" i="4"/>
  <c r="AM704" i="4"/>
  <c r="AL704" i="4"/>
  <c r="H704" i="4"/>
  <c r="N704" i="4"/>
  <c r="M704" i="4"/>
  <c r="L704" i="4"/>
  <c r="AH703" i="4"/>
  <c r="AN703" i="4"/>
  <c r="AM703" i="4"/>
  <c r="AL703" i="4"/>
  <c r="H703" i="4"/>
  <c r="N703" i="4"/>
  <c r="M703" i="4"/>
  <c r="L703" i="4"/>
  <c r="AH702" i="4"/>
  <c r="AN702" i="4"/>
  <c r="AM702" i="4"/>
  <c r="AL702" i="4"/>
  <c r="H702" i="4"/>
  <c r="N702" i="4"/>
  <c r="M702" i="4"/>
  <c r="L702" i="4"/>
  <c r="AH701" i="4"/>
  <c r="AN701" i="4"/>
  <c r="AM701" i="4"/>
  <c r="AL701" i="4"/>
  <c r="H701" i="4"/>
  <c r="N701" i="4"/>
  <c r="M701" i="4"/>
  <c r="L701" i="4"/>
  <c r="AH700" i="4"/>
  <c r="AN700" i="4"/>
  <c r="AM700" i="4"/>
  <c r="AL700" i="4"/>
  <c r="H700" i="4"/>
  <c r="N700" i="4"/>
  <c r="M700" i="4"/>
  <c r="L700" i="4"/>
  <c r="AH699" i="4"/>
  <c r="AN699" i="4"/>
  <c r="AM699" i="4"/>
  <c r="AL699" i="4"/>
  <c r="H699" i="4"/>
  <c r="N699" i="4"/>
  <c r="M699" i="4"/>
  <c r="L699" i="4"/>
  <c r="AH698" i="4"/>
  <c r="AN698" i="4"/>
  <c r="AM698" i="4"/>
  <c r="AL698" i="4"/>
  <c r="H698" i="4"/>
  <c r="N698" i="4"/>
  <c r="M698" i="4"/>
  <c r="L698" i="4"/>
  <c r="AH697" i="4"/>
  <c r="AN697" i="4"/>
  <c r="AM697" i="4"/>
  <c r="AL697" i="4"/>
  <c r="H697" i="4"/>
  <c r="N697" i="4"/>
  <c r="M697" i="4"/>
  <c r="L697" i="4"/>
  <c r="AH696" i="4"/>
  <c r="AN696" i="4"/>
  <c r="AM696" i="4"/>
  <c r="AL696" i="4"/>
  <c r="H696" i="4"/>
  <c r="N696" i="4"/>
  <c r="M696" i="4"/>
  <c r="L696" i="4"/>
  <c r="AH695" i="4"/>
  <c r="AN695" i="4"/>
  <c r="AM695" i="4"/>
  <c r="AL695" i="4"/>
  <c r="H695" i="4"/>
  <c r="N695" i="4"/>
  <c r="M695" i="4"/>
  <c r="L695" i="4"/>
  <c r="AH694" i="4"/>
  <c r="AN694" i="4"/>
  <c r="AM694" i="4"/>
  <c r="AL694" i="4"/>
  <c r="H694" i="4"/>
  <c r="N694" i="4"/>
  <c r="M694" i="4"/>
  <c r="L694" i="4"/>
  <c r="AH693" i="4"/>
  <c r="AN693" i="4"/>
  <c r="AM693" i="4"/>
  <c r="AL693" i="4"/>
  <c r="H693" i="4"/>
  <c r="N693" i="4"/>
  <c r="M693" i="4"/>
  <c r="L693" i="4"/>
  <c r="AH692" i="4"/>
  <c r="AN692" i="4"/>
  <c r="AM692" i="4"/>
  <c r="AL692" i="4"/>
  <c r="H692" i="4"/>
  <c r="N692" i="4"/>
  <c r="M692" i="4"/>
  <c r="L692" i="4"/>
  <c r="AH691" i="4"/>
  <c r="AN691" i="4"/>
  <c r="AM691" i="4"/>
  <c r="AL691" i="4"/>
  <c r="H691" i="4"/>
  <c r="N691" i="4"/>
  <c r="M691" i="4"/>
  <c r="L691" i="4"/>
  <c r="AH690" i="4"/>
  <c r="AN690" i="4"/>
  <c r="AM690" i="4"/>
  <c r="AL690" i="4"/>
  <c r="H690" i="4"/>
  <c r="N690" i="4"/>
  <c r="M690" i="4"/>
  <c r="L690" i="4"/>
  <c r="AH689" i="4"/>
  <c r="AN689" i="4"/>
  <c r="AM689" i="4"/>
  <c r="AL689" i="4"/>
  <c r="H689" i="4"/>
  <c r="N689" i="4"/>
  <c r="M689" i="4"/>
  <c r="L689" i="4"/>
  <c r="AH688" i="4"/>
  <c r="AN688" i="4"/>
  <c r="AM688" i="4"/>
  <c r="AL688" i="4"/>
  <c r="H688" i="4"/>
  <c r="N688" i="4"/>
  <c r="M688" i="4"/>
  <c r="L688" i="4"/>
  <c r="AH687" i="4"/>
  <c r="AN687" i="4"/>
  <c r="AM687" i="4"/>
  <c r="AL687" i="4"/>
  <c r="H687" i="4"/>
  <c r="N687" i="4"/>
  <c r="M687" i="4"/>
  <c r="L687" i="4"/>
  <c r="AH686" i="4"/>
  <c r="AN686" i="4"/>
  <c r="AM686" i="4"/>
  <c r="AL686" i="4"/>
  <c r="H686" i="4"/>
  <c r="N686" i="4"/>
  <c r="M686" i="4"/>
  <c r="L686" i="4"/>
  <c r="AH685" i="4"/>
  <c r="AN685" i="4"/>
  <c r="AM685" i="4"/>
  <c r="AL685" i="4"/>
  <c r="H685" i="4"/>
  <c r="N685" i="4"/>
  <c r="M685" i="4"/>
  <c r="L685" i="4"/>
  <c r="AH684" i="4"/>
  <c r="AN684" i="4"/>
  <c r="AM684" i="4"/>
  <c r="AL684" i="4"/>
  <c r="H684" i="4"/>
  <c r="N684" i="4"/>
  <c r="M684" i="4"/>
  <c r="L684" i="4"/>
  <c r="AH683" i="4"/>
  <c r="AN683" i="4"/>
  <c r="AM683" i="4"/>
  <c r="AL683" i="4"/>
  <c r="H683" i="4"/>
  <c r="N683" i="4"/>
  <c r="M683" i="4"/>
  <c r="L683" i="4"/>
  <c r="AH682" i="4"/>
  <c r="AN682" i="4"/>
  <c r="AM682" i="4"/>
  <c r="AL682" i="4"/>
  <c r="H682" i="4"/>
  <c r="N682" i="4"/>
  <c r="M682" i="4"/>
  <c r="L682" i="4"/>
  <c r="AH681" i="4"/>
  <c r="AN681" i="4"/>
  <c r="AM681" i="4"/>
  <c r="AL681" i="4"/>
  <c r="H681" i="4"/>
  <c r="N681" i="4"/>
  <c r="M681" i="4"/>
  <c r="L681" i="4"/>
  <c r="AH680" i="4"/>
  <c r="AN680" i="4"/>
  <c r="AM680" i="4"/>
  <c r="AL680" i="4"/>
  <c r="H680" i="4"/>
  <c r="N680" i="4"/>
  <c r="M680" i="4"/>
  <c r="L680" i="4"/>
  <c r="AH679" i="4"/>
  <c r="AN679" i="4"/>
  <c r="AM679" i="4"/>
  <c r="AL679" i="4"/>
  <c r="H679" i="4"/>
  <c r="N679" i="4"/>
  <c r="M679" i="4"/>
  <c r="L679" i="4"/>
  <c r="AH678" i="4"/>
  <c r="AN678" i="4"/>
  <c r="AM678" i="4"/>
  <c r="AL678" i="4"/>
  <c r="H678" i="4"/>
  <c r="N678" i="4"/>
  <c r="M678" i="4"/>
  <c r="L678" i="4"/>
  <c r="AH677" i="4"/>
  <c r="AN677" i="4"/>
  <c r="AM677" i="4"/>
  <c r="AL677" i="4"/>
  <c r="H677" i="4"/>
  <c r="N677" i="4"/>
  <c r="M677" i="4"/>
  <c r="L677" i="4"/>
  <c r="AH676" i="4"/>
  <c r="AN676" i="4"/>
  <c r="AM676" i="4"/>
  <c r="AL676" i="4"/>
  <c r="H676" i="4"/>
  <c r="N676" i="4"/>
  <c r="M676" i="4"/>
  <c r="L676" i="4"/>
  <c r="AH675" i="4"/>
  <c r="AN675" i="4"/>
  <c r="AM675" i="4"/>
  <c r="AL675" i="4"/>
  <c r="H675" i="4"/>
  <c r="N675" i="4"/>
  <c r="M675" i="4"/>
  <c r="L675" i="4"/>
  <c r="AH674" i="4"/>
  <c r="AN674" i="4"/>
  <c r="AM674" i="4"/>
  <c r="AL674" i="4"/>
  <c r="H674" i="4"/>
  <c r="N674" i="4"/>
  <c r="M674" i="4"/>
  <c r="L674" i="4"/>
  <c r="AH673" i="4"/>
  <c r="AN673" i="4"/>
  <c r="AM673" i="4"/>
  <c r="AL673" i="4"/>
  <c r="H673" i="4"/>
  <c r="N673" i="4"/>
  <c r="M673" i="4"/>
  <c r="L673" i="4"/>
  <c r="AH672" i="4"/>
  <c r="AN672" i="4"/>
  <c r="AM672" i="4"/>
  <c r="AL672" i="4"/>
  <c r="H672" i="4"/>
  <c r="N672" i="4"/>
  <c r="M672" i="4"/>
  <c r="L672" i="4"/>
  <c r="AH671" i="4"/>
  <c r="AN671" i="4"/>
  <c r="AM671" i="4"/>
  <c r="AL671" i="4"/>
  <c r="H671" i="4"/>
  <c r="N671" i="4"/>
  <c r="M671" i="4"/>
  <c r="L671" i="4"/>
  <c r="AH670" i="4"/>
  <c r="AN670" i="4"/>
  <c r="AM670" i="4"/>
  <c r="AL670" i="4"/>
  <c r="H670" i="4"/>
  <c r="N670" i="4"/>
  <c r="M670" i="4"/>
  <c r="L670" i="4"/>
  <c r="AH669" i="4"/>
  <c r="AN669" i="4"/>
  <c r="AM669" i="4"/>
  <c r="AL669" i="4"/>
  <c r="H669" i="4"/>
  <c r="N669" i="4"/>
  <c r="M669" i="4"/>
  <c r="L669" i="4"/>
  <c r="AH668" i="4"/>
  <c r="AN668" i="4"/>
  <c r="AM668" i="4"/>
  <c r="AL668" i="4"/>
  <c r="H668" i="4"/>
  <c r="N668" i="4"/>
  <c r="M668" i="4"/>
  <c r="L668" i="4"/>
  <c r="AH667" i="4"/>
  <c r="AN667" i="4"/>
  <c r="AM667" i="4"/>
  <c r="AL667" i="4"/>
  <c r="H667" i="4"/>
  <c r="N667" i="4"/>
  <c r="M667" i="4"/>
  <c r="L667" i="4"/>
  <c r="AH666" i="4"/>
  <c r="AN666" i="4"/>
  <c r="AM666" i="4"/>
  <c r="AL666" i="4"/>
  <c r="H666" i="4"/>
  <c r="N666" i="4"/>
  <c r="M666" i="4"/>
  <c r="L666" i="4"/>
  <c r="AH665" i="4"/>
  <c r="AN665" i="4"/>
  <c r="AM665" i="4"/>
  <c r="AL665" i="4"/>
  <c r="H665" i="4"/>
  <c r="N665" i="4"/>
  <c r="M665" i="4"/>
  <c r="L665" i="4"/>
  <c r="AH664" i="4"/>
  <c r="AN664" i="4"/>
  <c r="AM664" i="4"/>
  <c r="AL664" i="4"/>
  <c r="H664" i="4"/>
  <c r="N664" i="4"/>
  <c r="M664" i="4"/>
  <c r="L664" i="4"/>
  <c r="AH663" i="4"/>
  <c r="AN663" i="4"/>
  <c r="AM663" i="4"/>
  <c r="AL663" i="4"/>
  <c r="H663" i="4"/>
  <c r="N663" i="4"/>
  <c r="M663" i="4"/>
  <c r="L663" i="4"/>
  <c r="AH662" i="4"/>
  <c r="AN662" i="4"/>
  <c r="AM662" i="4"/>
  <c r="AL662" i="4"/>
  <c r="H662" i="4"/>
  <c r="N662" i="4"/>
  <c r="M662" i="4"/>
  <c r="L662" i="4"/>
  <c r="AH661" i="4"/>
  <c r="AN661" i="4"/>
  <c r="AM661" i="4"/>
  <c r="AL661" i="4"/>
  <c r="H661" i="4"/>
  <c r="N661" i="4"/>
  <c r="M661" i="4"/>
  <c r="L661" i="4"/>
  <c r="AH660" i="4"/>
  <c r="AN660" i="4"/>
  <c r="AM660" i="4"/>
  <c r="AL660" i="4"/>
  <c r="H660" i="4"/>
  <c r="N660" i="4"/>
  <c r="M660" i="4"/>
  <c r="L660" i="4"/>
  <c r="AH659" i="4"/>
  <c r="AN659" i="4"/>
  <c r="AM659" i="4"/>
  <c r="AL659" i="4"/>
  <c r="H659" i="4"/>
  <c r="N659" i="4"/>
  <c r="M659" i="4"/>
  <c r="L659" i="4"/>
  <c r="AH658" i="4"/>
  <c r="AN658" i="4"/>
  <c r="AM658" i="4"/>
  <c r="AL658" i="4"/>
  <c r="H658" i="4"/>
  <c r="N658" i="4"/>
  <c r="M658" i="4"/>
  <c r="L658" i="4"/>
  <c r="AH657" i="4"/>
  <c r="AN657" i="4"/>
  <c r="AM657" i="4"/>
  <c r="AL657" i="4"/>
  <c r="H657" i="4"/>
  <c r="N657" i="4"/>
  <c r="M657" i="4"/>
  <c r="L657" i="4"/>
  <c r="AH656" i="4"/>
  <c r="AN656" i="4"/>
  <c r="AM656" i="4"/>
  <c r="AL656" i="4"/>
  <c r="H656" i="4"/>
  <c r="N656" i="4"/>
  <c r="M656" i="4"/>
  <c r="L656" i="4"/>
  <c r="AH655" i="4"/>
  <c r="AN655" i="4"/>
  <c r="AM655" i="4"/>
  <c r="AL655" i="4"/>
  <c r="H655" i="4"/>
  <c r="N655" i="4"/>
  <c r="M655" i="4"/>
  <c r="L655" i="4"/>
  <c r="AH654" i="4"/>
  <c r="AN654" i="4"/>
  <c r="AM654" i="4"/>
  <c r="AL654" i="4"/>
  <c r="H654" i="4"/>
  <c r="N654" i="4"/>
  <c r="M654" i="4"/>
  <c r="L654" i="4"/>
  <c r="AH653" i="4"/>
  <c r="AN653" i="4"/>
  <c r="AM653" i="4"/>
  <c r="AL653" i="4"/>
  <c r="H653" i="4"/>
  <c r="N653" i="4"/>
  <c r="M653" i="4"/>
  <c r="L653" i="4"/>
  <c r="AH652" i="4"/>
  <c r="AN652" i="4"/>
  <c r="AM652" i="4"/>
  <c r="AL652" i="4"/>
  <c r="H652" i="4"/>
  <c r="N652" i="4"/>
  <c r="M652" i="4"/>
  <c r="L652" i="4"/>
  <c r="AH651" i="4"/>
  <c r="AN651" i="4"/>
  <c r="AM651" i="4"/>
  <c r="AL651" i="4"/>
  <c r="H651" i="4"/>
  <c r="N651" i="4"/>
  <c r="M651" i="4"/>
  <c r="L651" i="4"/>
  <c r="AH650" i="4"/>
  <c r="AN650" i="4"/>
  <c r="AM650" i="4"/>
  <c r="AL650" i="4"/>
  <c r="H650" i="4"/>
  <c r="N650" i="4"/>
  <c r="M650" i="4"/>
  <c r="L650" i="4"/>
  <c r="AH649" i="4"/>
  <c r="AN649" i="4"/>
  <c r="AM649" i="4"/>
  <c r="AL649" i="4"/>
  <c r="H649" i="4"/>
  <c r="N649" i="4"/>
  <c r="M649" i="4"/>
  <c r="L649" i="4"/>
  <c r="AH648" i="4"/>
  <c r="AN648" i="4"/>
  <c r="AM648" i="4"/>
  <c r="AL648" i="4"/>
  <c r="H648" i="4"/>
  <c r="N648" i="4"/>
  <c r="M648" i="4"/>
  <c r="L648" i="4"/>
  <c r="AH647" i="4"/>
  <c r="AN647" i="4"/>
  <c r="AM647" i="4"/>
  <c r="AL647" i="4"/>
  <c r="H647" i="4"/>
  <c r="N647" i="4"/>
  <c r="M647" i="4"/>
  <c r="L647" i="4"/>
  <c r="AH646" i="4"/>
  <c r="AN646" i="4"/>
  <c r="AM646" i="4"/>
  <c r="AL646" i="4"/>
  <c r="H646" i="4"/>
  <c r="N646" i="4"/>
  <c r="M646" i="4"/>
  <c r="L646" i="4"/>
  <c r="AH645" i="4"/>
  <c r="AN645" i="4"/>
  <c r="AM645" i="4"/>
  <c r="AL645" i="4"/>
  <c r="H645" i="4"/>
  <c r="N645" i="4"/>
  <c r="M645" i="4"/>
  <c r="L645" i="4"/>
  <c r="AH644" i="4"/>
  <c r="AN644" i="4"/>
  <c r="AM644" i="4"/>
  <c r="AL644" i="4"/>
  <c r="H644" i="4"/>
  <c r="N644" i="4"/>
  <c r="M644" i="4"/>
  <c r="L644" i="4"/>
  <c r="AH643" i="4"/>
  <c r="AN643" i="4"/>
  <c r="AM643" i="4"/>
  <c r="AL643" i="4"/>
  <c r="H643" i="4"/>
  <c r="N643" i="4"/>
  <c r="M643" i="4"/>
  <c r="L643" i="4"/>
  <c r="AH642" i="4"/>
  <c r="AN642" i="4"/>
  <c r="AM642" i="4"/>
  <c r="AL642" i="4"/>
  <c r="H642" i="4"/>
  <c r="N642" i="4"/>
  <c r="M642" i="4"/>
  <c r="L642" i="4"/>
  <c r="AH641" i="4"/>
  <c r="AN641" i="4"/>
  <c r="AM641" i="4"/>
  <c r="AL641" i="4"/>
  <c r="H641" i="4"/>
  <c r="N641" i="4"/>
  <c r="M641" i="4"/>
  <c r="L641" i="4"/>
  <c r="AH640" i="4"/>
  <c r="AN640" i="4"/>
  <c r="AM640" i="4"/>
  <c r="AL640" i="4"/>
  <c r="H640" i="4"/>
  <c r="N640" i="4"/>
  <c r="M640" i="4"/>
  <c r="L640" i="4"/>
  <c r="AH639" i="4"/>
  <c r="AN639" i="4"/>
  <c r="AM639" i="4"/>
  <c r="AL639" i="4"/>
  <c r="H639" i="4"/>
  <c r="N639" i="4"/>
  <c r="M639" i="4"/>
  <c r="L639" i="4"/>
  <c r="AH638" i="4"/>
  <c r="AN638" i="4"/>
  <c r="AM638" i="4"/>
  <c r="AL638" i="4"/>
  <c r="H638" i="4"/>
  <c r="N638" i="4"/>
  <c r="M638" i="4"/>
  <c r="L638" i="4"/>
  <c r="AH637" i="4"/>
  <c r="AN637" i="4"/>
  <c r="AM637" i="4"/>
  <c r="AL637" i="4"/>
  <c r="H637" i="4"/>
  <c r="N637" i="4"/>
  <c r="M637" i="4"/>
  <c r="L637" i="4"/>
  <c r="AH636" i="4"/>
  <c r="AN636" i="4"/>
  <c r="AM636" i="4"/>
  <c r="AL636" i="4"/>
  <c r="H636" i="4"/>
  <c r="N636" i="4"/>
  <c r="M636" i="4"/>
  <c r="L636" i="4"/>
  <c r="AH635" i="4"/>
  <c r="AN635" i="4"/>
  <c r="AM635" i="4"/>
  <c r="AL635" i="4"/>
  <c r="H635" i="4"/>
  <c r="N635" i="4"/>
  <c r="M635" i="4"/>
  <c r="L635" i="4"/>
  <c r="AH634" i="4"/>
  <c r="AN634" i="4"/>
  <c r="AM634" i="4"/>
  <c r="AL634" i="4"/>
  <c r="H634" i="4"/>
  <c r="N634" i="4"/>
  <c r="M634" i="4"/>
  <c r="L634" i="4"/>
  <c r="AH633" i="4"/>
  <c r="AN633" i="4"/>
  <c r="AM633" i="4"/>
  <c r="AL633" i="4"/>
  <c r="H633" i="4"/>
  <c r="N633" i="4"/>
  <c r="M633" i="4"/>
  <c r="L633" i="4"/>
  <c r="AH632" i="4"/>
  <c r="AN632" i="4"/>
  <c r="AM632" i="4"/>
  <c r="AL632" i="4"/>
  <c r="H632" i="4"/>
  <c r="N632" i="4"/>
  <c r="M632" i="4"/>
  <c r="L632" i="4"/>
  <c r="AH631" i="4"/>
  <c r="AN631" i="4"/>
  <c r="AM631" i="4"/>
  <c r="AL631" i="4"/>
  <c r="H631" i="4"/>
  <c r="N631" i="4"/>
  <c r="M631" i="4"/>
  <c r="L631" i="4"/>
  <c r="AH630" i="4"/>
  <c r="AN630" i="4"/>
  <c r="AM630" i="4"/>
  <c r="AL630" i="4"/>
  <c r="H630" i="4"/>
  <c r="N630" i="4"/>
  <c r="M630" i="4"/>
  <c r="L630" i="4"/>
  <c r="AH629" i="4"/>
  <c r="AN629" i="4"/>
  <c r="AM629" i="4"/>
  <c r="AL629" i="4"/>
  <c r="H629" i="4"/>
  <c r="N629" i="4"/>
  <c r="M629" i="4"/>
  <c r="L629" i="4"/>
  <c r="AH628" i="4"/>
  <c r="AN628" i="4"/>
  <c r="AM628" i="4"/>
  <c r="AL628" i="4"/>
  <c r="H628" i="4"/>
  <c r="N628" i="4"/>
  <c r="M628" i="4"/>
  <c r="L628" i="4"/>
  <c r="AH627" i="4"/>
  <c r="AN627" i="4"/>
  <c r="AM627" i="4"/>
  <c r="AL627" i="4"/>
  <c r="H627" i="4"/>
  <c r="N627" i="4"/>
  <c r="M627" i="4"/>
  <c r="L627" i="4"/>
  <c r="AH626" i="4"/>
  <c r="AN626" i="4"/>
  <c r="AM626" i="4"/>
  <c r="AL626" i="4"/>
  <c r="H626" i="4"/>
  <c r="N626" i="4"/>
  <c r="M626" i="4"/>
  <c r="L626" i="4"/>
  <c r="AH625" i="4"/>
  <c r="AN625" i="4"/>
  <c r="AM625" i="4"/>
  <c r="AL625" i="4"/>
  <c r="H625" i="4"/>
  <c r="N625" i="4"/>
  <c r="M625" i="4"/>
  <c r="L625" i="4"/>
  <c r="AH624" i="4"/>
  <c r="AN624" i="4"/>
  <c r="AM624" i="4"/>
  <c r="AL624" i="4"/>
  <c r="H624" i="4"/>
  <c r="N624" i="4"/>
  <c r="M624" i="4"/>
  <c r="L624" i="4"/>
  <c r="AH623" i="4"/>
  <c r="AN623" i="4"/>
  <c r="AM623" i="4"/>
  <c r="AL623" i="4"/>
  <c r="H623" i="4"/>
  <c r="N623" i="4"/>
  <c r="M623" i="4"/>
  <c r="L623" i="4"/>
  <c r="AH622" i="4"/>
  <c r="AN622" i="4"/>
  <c r="AM622" i="4"/>
  <c r="AL622" i="4"/>
  <c r="H622" i="4"/>
  <c r="N622" i="4"/>
  <c r="M622" i="4"/>
  <c r="L622" i="4"/>
  <c r="AH621" i="4"/>
  <c r="AN621" i="4"/>
  <c r="AM621" i="4"/>
  <c r="AL621" i="4"/>
  <c r="H621" i="4"/>
  <c r="N621" i="4"/>
  <c r="M621" i="4"/>
  <c r="L621" i="4"/>
  <c r="AH620" i="4"/>
  <c r="AN620" i="4"/>
  <c r="AM620" i="4"/>
  <c r="AL620" i="4"/>
  <c r="H620" i="4"/>
  <c r="N620" i="4"/>
  <c r="M620" i="4"/>
  <c r="L620" i="4"/>
  <c r="AH619" i="4"/>
  <c r="AN619" i="4"/>
  <c r="AM619" i="4"/>
  <c r="AL619" i="4"/>
  <c r="H619" i="4"/>
  <c r="N619" i="4"/>
  <c r="M619" i="4"/>
  <c r="L619" i="4"/>
  <c r="AH618" i="4"/>
  <c r="AN618" i="4"/>
  <c r="AM618" i="4"/>
  <c r="AL618" i="4"/>
  <c r="H618" i="4"/>
  <c r="N618" i="4"/>
  <c r="M618" i="4"/>
  <c r="L618" i="4"/>
  <c r="AH617" i="4"/>
  <c r="AN617" i="4"/>
  <c r="AM617" i="4"/>
  <c r="AL617" i="4"/>
  <c r="H617" i="4"/>
  <c r="N617" i="4"/>
  <c r="M617" i="4"/>
  <c r="L617" i="4"/>
  <c r="AH616" i="4"/>
  <c r="AN616" i="4"/>
  <c r="AM616" i="4"/>
  <c r="AL616" i="4"/>
  <c r="H616" i="4"/>
  <c r="N616" i="4"/>
  <c r="M616" i="4"/>
  <c r="L616" i="4"/>
  <c r="AH615" i="4"/>
  <c r="AN615" i="4"/>
  <c r="AM615" i="4"/>
  <c r="AL615" i="4"/>
  <c r="H615" i="4"/>
  <c r="N615" i="4"/>
  <c r="M615" i="4"/>
  <c r="L615" i="4"/>
  <c r="AH614" i="4"/>
  <c r="AN614" i="4"/>
  <c r="AM614" i="4"/>
  <c r="AL614" i="4"/>
  <c r="H614" i="4"/>
  <c r="N614" i="4"/>
  <c r="M614" i="4"/>
  <c r="L614" i="4"/>
  <c r="AH613" i="4"/>
  <c r="AN613" i="4"/>
  <c r="AM613" i="4"/>
  <c r="AL613" i="4"/>
  <c r="H613" i="4"/>
  <c r="N613" i="4"/>
  <c r="M613" i="4"/>
  <c r="L613" i="4"/>
  <c r="AH612" i="4"/>
  <c r="AN612" i="4"/>
  <c r="AM612" i="4"/>
  <c r="AL612" i="4"/>
  <c r="H612" i="4"/>
  <c r="N612" i="4"/>
  <c r="M612" i="4"/>
  <c r="L612" i="4"/>
  <c r="AH611" i="4"/>
  <c r="AN611" i="4"/>
  <c r="AM611" i="4"/>
  <c r="AL611" i="4"/>
  <c r="H611" i="4"/>
  <c r="N611" i="4"/>
  <c r="M611" i="4"/>
  <c r="L611" i="4"/>
  <c r="AH610" i="4"/>
  <c r="AN610" i="4"/>
  <c r="AM610" i="4"/>
  <c r="AL610" i="4"/>
  <c r="H610" i="4"/>
  <c r="N610" i="4"/>
  <c r="M610" i="4"/>
  <c r="L610" i="4"/>
  <c r="AH609" i="4"/>
  <c r="AN609" i="4"/>
  <c r="AM609" i="4"/>
  <c r="AL609" i="4"/>
  <c r="H609" i="4"/>
  <c r="N609" i="4"/>
  <c r="M609" i="4"/>
  <c r="L609" i="4"/>
  <c r="AH608" i="4"/>
  <c r="AN608" i="4"/>
  <c r="AM608" i="4"/>
  <c r="AL608" i="4"/>
  <c r="H608" i="4"/>
  <c r="N608" i="4"/>
  <c r="M608" i="4"/>
  <c r="L608" i="4"/>
  <c r="AH607" i="4"/>
  <c r="AN607" i="4"/>
  <c r="AM607" i="4"/>
  <c r="AL607" i="4"/>
  <c r="H607" i="4"/>
  <c r="N607" i="4"/>
  <c r="M607" i="4"/>
  <c r="L607" i="4"/>
  <c r="AH606" i="4"/>
  <c r="AN606" i="4"/>
  <c r="AM606" i="4"/>
  <c r="AL606" i="4"/>
  <c r="H606" i="4"/>
  <c r="N606" i="4"/>
  <c r="M606" i="4"/>
  <c r="L606" i="4"/>
  <c r="AH605" i="4"/>
  <c r="AN605" i="4"/>
  <c r="AM605" i="4"/>
  <c r="AL605" i="4"/>
  <c r="H605" i="4"/>
  <c r="N605" i="4"/>
  <c r="M605" i="4"/>
  <c r="L605" i="4"/>
  <c r="AH604" i="4"/>
  <c r="AN604" i="4"/>
  <c r="AM604" i="4"/>
  <c r="AL604" i="4"/>
  <c r="H604" i="4"/>
  <c r="N604" i="4"/>
  <c r="M604" i="4"/>
  <c r="L604" i="4"/>
  <c r="AH603" i="4"/>
  <c r="AN603" i="4"/>
  <c r="AM603" i="4"/>
  <c r="AL603" i="4"/>
  <c r="H603" i="4"/>
  <c r="N603" i="4"/>
  <c r="M603" i="4"/>
  <c r="L603" i="4"/>
  <c r="AH602" i="4"/>
  <c r="AN602" i="4"/>
  <c r="AM602" i="4"/>
  <c r="AL602" i="4"/>
  <c r="H602" i="4"/>
  <c r="N602" i="4"/>
  <c r="M602" i="4"/>
  <c r="L602" i="4"/>
  <c r="AH601" i="4"/>
  <c r="AN601" i="4"/>
  <c r="AM601" i="4"/>
  <c r="AL601" i="4"/>
  <c r="H601" i="4"/>
  <c r="N601" i="4"/>
  <c r="M601" i="4"/>
  <c r="L601" i="4"/>
  <c r="AH600" i="4"/>
  <c r="AN600" i="4"/>
  <c r="AM600" i="4"/>
  <c r="AL600" i="4"/>
  <c r="H600" i="4"/>
  <c r="N600" i="4"/>
  <c r="M600" i="4"/>
  <c r="L600" i="4"/>
  <c r="AH599" i="4"/>
  <c r="AN599" i="4"/>
  <c r="AM599" i="4"/>
  <c r="AL599" i="4"/>
  <c r="H599" i="4"/>
  <c r="N599" i="4"/>
  <c r="M599" i="4"/>
  <c r="L599" i="4"/>
  <c r="AH598" i="4"/>
  <c r="AN598" i="4"/>
  <c r="AM598" i="4"/>
  <c r="AL598" i="4"/>
  <c r="H598" i="4"/>
  <c r="N598" i="4"/>
  <c r="M598" i="4"/>
  <c r="L598" i="4"/>
  <c r="AH597" i="4"/>
  <c r="AN597" i="4"/>
  <c r="AM597" i="4"/>
  <c r="AL597" i="4"/>
  <c r="H597" i="4"/>
  <c r="N597" i="4"/>
  <c r="M597" i="4"/>
  <c r="L597" i="4"/>
  <c r="AH596" i="4"/>
  <c r="AN596" i="4"/>
  <c r="AM596" i="4"/>
  <c r="AL596" i="4"/>
  <c r="H596" i="4"/>
  <c r="N596" i="4"/>
  <c r="M596" i="4"/>
  <c r="L596" i="4"/>
  <c r="AH595" i="4"/>
  <c r="AN595" i="4"/>
  <c r="AM595" i="4"/>
  <c r="AL595" i="4"/>
  <c r="H595" i="4"/>
  <c r="N595" i="4"/>
  <c r="M595" i="4"/>
  <c r="L595" i="4"/>
  <c r="AH594" i="4"/>
  <c r="AN594" i="4"/>
  <c r="AM594" i="4"/>
  <c r="AL594" i="4"/>
  <c r="H594" i="4"/>
  <c r="N594" i="4"/>
  <c r="M594" i="4"/>
  <c r="L594" i="4"/>
  <c r="AH593" i="4"/>
  <c r="AN593" i="4"/>
  <c r="AM593" i="4"/>
  <c r="AL593" i="4"/>
  <c r="H593" i="4"/>
  <c r="N593" i="4"/>
  <c r="M593" i="4"/>
  <c r="L593" i="4"/>
  <c r="AH592" i="4"/>
  <c r="AN592" i="4"/>
  <c r="AM592" i="4"/>
  <c r="AL592" i="4"/>
  <c r="H592" i="4"/>
  <c r="N592" i="4"/>
  <c r="M592" i="4"/>
  <c r="L592" i="4"/>
  <c r="AH591" i="4"/>
  <c r="AN591" i="4"/>
  <c r="AM591" i="4"/>
  <c r="AL591" i="4"/>
  <c r="H591" i="4"/>
  <c r="N591" i="4"/>
  <c r="M591" i="4"/>
  <c r="L591" i="4"/>
  <c r="AH590" i="4"/>
  <c r="AN590" i="4"/>
  <c r="AM590" i="4"/>
  <c r="AL590" i="4"/>
  <c r="H590" i="4"/>
  <c r="N590" i="4"/>
  <c r="M590" i="4"/>
  <c r="L590" i="4"/>
  <c r="AH589" i="4"/>
  <c r="AN589" i="4"/>
  <c r="AM589" i="4"/>
  <c r="AL589" i="4"/>
  <c r="H589" i="4"/>
  <c r="N589" i="4"/>
  <c r="M589" i="4"/>
  <c r="L589" i="4"/>
  <c r="AH588" i="4"/>
  <c r="AN588" i="4"/>
  <c r="AM588" i="4"/>
  <c r="AL588" i="4"/>
  <c r="H588" i="4"/>
  <c r="N588" i="4"/>
  <c r="M588" i="4"/>
  <c r="L588" i="4"/>
  <c r="AH587" i="4"/>
  <c r="AN587" i="4"/>
  <c r="AM587" i="4"/>
  <c r="AL587" i="4"/>
  <c r="H587" i="4"/>
  <c r="N587" i="4"/>
  <c r="M587" i="4"/>
  <c r="L587" i="4"/>
  <c r="AH586" i="4"/>
  <c r="AN586" i="4"/>
  <c r="AM586" i="4"/>
  <c r="AL586" i="4"/>
  <c r="H586" i="4"/>
  <c r="N586" i="4"/>
  <c r="M586" i="4"/>
  <c r="L586" i="4"/>
  <c r="AH585" i="4"/>
  <c r="AN585" i="4"/>
  <c r="AM585" i="4"/>
  <c r="AL585" i="4"/>
  <c r="H585" i="4"/>
  <c r="N585" i="4"/>
  <c r="M585" i="4"/>
  <c r="L585" i="4"/>
  <c r="AH584" i="4"/>
  <c r="AN584" i="4"/>
  <c r="AM584" i="4"/>
  <c r="AL584" i="4"/>
  <c r="H584" i="4"/>
  <c r="N584" i="4"/>
  <c r="M584" i="4"/>
  <c r="L584" i="4"/>
  <c r="AH583" i="4"/>
  <c r="AN583" i="4"/>
  <c r="AM583" i="4"/>
  <c r="AL583" i="4"/>
  <c r="H583" i="4"/>
  <c r="N583" i="4"/>
  <c r="M583" i="4"/>
  <c r="L583" i="4"/>
  <c r="AH582" i="4"/>
  <c r="AN582" i="4"/>
  <c r="AM582" i="4"/>
  <c r="AL582" i="4"/>
  <c r="H582" i="4"/>
  <c r="N582" i="4"/>
  <c r="M582" i="4"/>
  <c r="L582" i="4"/>
  <c r="AH581" i="4"/>
  <c r="AN581" i="4"/>
  <c r="AM581" i="4"/>
  <c r="AL581" i="4"/>
  <c r="H581" i="4"/>
  <c r="N581" i="4"/>
  <c r="M581" i="4"/>
  <c r="L581" i="4"/>
  <c r="AH580" i="4"/>
  <c r="AN580" i="4"/>
  <c r="AM580" i="4"/>
  <c r="AL580" i="4"/>
  <c r="H580" i="4"/>
  <c r="N580" i="4"/>
  <c r="M580" i="4"/>
  <c r="L580" i="4"/>
  <c r="AH579" i="4"/>
  <c r="AN579" i="4"/>
  <c r="AM579" i="4"/>
  <c r="AL579" i="4"/>
  <c r="H579" i="4"/>
  <c r="N579" i="4"/>
  <c r="M579" i="4"/>
  <c r="L579" i="4"/>
  <c r="AH578" i="4"/>
  <c r="AN578" i="4"/>
  <c r="AM578" i="4"/>
  <c r="AL578" i="4"/>
  <c r="H578" i="4"/>
  <c r="N578" i="4"/>
  <c r="M578" i="4"/>
  <c r="L578" i="4"/>
  <c r="AH577" i="4"/>
  <c r="AN577" i="4"/>
  <c r="AM577" i="4"/>
  <c r="AL577" i="4"/>
  <c r="H577" i="4"/>
  <c r="N577" i="4"/>
  <c r="M577" i="4"/>
  <c r="L577" i="4"/>
  <c r="AH576" i="4"/>
  <c r="AN576" i="4"/>
  <c r="AM576" i="4"/>
  <c r="AL576" i="4"/>
  <c r="H576" i="4"/>
  <c r="N576" i="4"/>
  <c r="M576" i="4"/>
  <c r="L576" i="4"/>
  <c r="AH575" i="4"/>
  <c r="AN575" i="4"/>
  <c r="AM575" i="4"/>
  <c r="AL575" i="4"/>
  <c r="H575" i="4"/>
  <c r="N575" i="4"/>
  <c r="M575" i="4"/>
  <c r="L575" i="4"/>
  <c r="AH574" i="4"/>
  <c r="AN574" i="4"/>
  <c r="AM574" i="4"/>
  <c r="AL574" i="4"/>
  <c r="H574" i="4"/>
  <c r="N574" i="4"/>
  <c r="M574" i="4"/>
  <c r="L574" i="4"/>
  <c r="AH573" i="4"/>
  <c r="AN573" i="4"/>
  <c r="AM573" i="4"/>
  <c r="AL573" i="4"/>
  <c r="H573" i="4"/>
  <c r="N573" i="4"/>
  <c r="M573" i="4"/>
  <c r="L573" i="4"/>
  <c r="AH572" i="4"/>
  <c r="AN572" i="4"/>
  <c r="AM572" i="4"/>
  <c r="AL572" i="4"/>
  <c r="H572" i="4"/>
  <c r="N572" i="4"/>
  <c r="M572" i="4"/>
  <c r="L572" i="4"/>
  <c r="AH571" i="4"/>
  <c r="AN571" i="4"/>
  <c r="AM571" i="4"/>
  <c r="AL571" i="4"/>
  <c r="H571" i="4"/>
  <c r="N571" i="4"/>
  <c r="M571" i="4"/>
  <c r="L571" i="4"/>
  <c r="AH570" i="4"/>
  <c r="AN570" i="4"/>
  <c r="AM570" i="4"/>
  <c r="AL570" i="4"/>
  <c r="H570" i="4"/>
  <c r="N570" i="4"/>
  <c r="M570" i="4"/>
  <c r="L570" i="4"/>
  <c r="AH569" i="4"/>
  <c r="AN569" i="4"/>
  <c r="AM569" i="4"/>
  <c r="AL569" i="4"/>
  <c r="H569" i="4"/>
  <c r="N569" i="4"/>
  <c r="M569" i="4"/>
  <c r="L569" i="4"/>
  <c r="AH568" i="4"/>
  <c r="AN568" i="4"/>
  <c r="AM568" i="4"/>
  <c r="AL568" i="4"/>
  <c r="H568" i="4"/>
  <c r="N568" i="4"/>
  <c r="M568" i="4"/>
  <c r="L568" i="4"/>
  <c r="AH567" i="4"/>
  <c r="AN567" i="4"/>
  <c r="AM567" i="4"/>
  <c r="AL567" i="4"/>
  <c r="H567" i="4"/>
  <c r="N567" i="4"/>
  <c r="M567" i="4"/>
  <c r="L567" i="4"/>
  <c r="AH566" i="4"/>
  <c r="AN566" i="4"/>
  <c r="AM566" i="4"/>
  <c r="AL566" i="4"/>
  <c r="H566" i="4"/>
  <c r="N566" i="4"/>
  <c r="M566" i="4"/>
  <c r="L566" i="4"/>
  <c r="AH565" i="4"/>
  <c r="AN565" i="4"/>
  <c r="AM565" i="4"/>
  <c r="AL565" i="4"/>
  <c r="H565" i="4"/>
  <c r="N565" i="4"/>
  <c r="M565" i="4"/>
  <c r="L565" i="4"/>
  <c r="AH564" i="4"/>
  <c r="AN564" i="4"/>
  <c r="AM564" i="4"/>
  <c r="AL564" i="4"/>
  <c r="H564" i="4"/>
  <c r="N564" i="4"/>
  <c r="M564" i="4"/>
  <c r="L564" i="4"/>
  <c r="AH563" i="4"/>
  <c r="AN563" i="4"/>
  <c r="AM563" i="4"/>
  <c r="AL563" i="4"/>
  <c r="H563" i="4"/>
  <c r="N563" i="4"/>
  <c r="M563" i="4"/>
  <c r="L563" i="4"/>
  <c r="AH562" i="4"/>
  <c r="AN562" i="4"/>
  <c r="AM562" i="4"/>
  <c r="AL562" i="4"/>
  <c r="H562" i="4"/>
  <c r="N562" i="4"/>
  <c r="M562" i="4"/>
  <c r="L562" i="4"/>
  <c r="AH561" i="4"/>
  <c r="AN561" i="4"/>
  <c r="AM561" i="4"/>
  <c r="AL561" i="4"/>
  <c r="H561" i="4"/>
  <c r="N561" i="4"/>
  <c r="M561" i="4"/>
  <c r="L561" i="4"/>
  <c r="AH560" i="4"/>
  <c r="AN560" i="4"/>
  <c r="AM560" i="4"/>
  <c r="AL560" i="4"/>
  <c r="H560" i="4"/>
  <c r="N560" i="4"/>
  <c r="M560" i="4"/>
  <c r="L560" i="4"/>
  <c r="AH559" i="4"/>
  <c r="AN559" i="4"/>
  <c r="AM559" i="4"/>
  <c r="AL559" i="4"/>
  <c r="H559" i="4"/>
  <c r="N559" i="4"/>
  <c r="M559" i="4"/>
  <c r="L559" i="4"/>
  <c r="AH558" i="4"/>
  <c r="AN558" i="4"/>
  <c r="AM558" i="4"/>
  <c r="AL558" i="4"/>
  <c r="H558" i="4"/>
  <c r="N558" i="4"/>
  <c r="M558" i="4"/>
  <c r="L558" i="4"/>
  <c r="AH557" i="4"/>
  <c r="AN557" i="4"/>
  <c r="AM557" i="4"/>
  <c r="AL557" i="4"/>
  <c r="H557" i="4"/>
  <c r="N557" i="4"/>
  <c r="M557" i="4"/>
  <c r="L557" i="4"/>
  <c r="AH556" i="4"/>
  <c r="AN556" i="4"/>
  <c r="AM556" i="4"/>
  <c r="AL556" i="4"/>
  <c r="H556" i="4"/>
  <c r="N556" i="4"/>
  <c r="M556" i="4"/>
  <c r="L556" i="4"/>
  <c r="AH555" i="4"/>
  <c r="AN555" i="4"/>
  <c r="AM555" i="4"/>
  <c r="AL555" i="4"/>
  <c r="H555" i="4"/>
  <c r="N555" i="4"/>
  <c r="M555" i="4"/>
  <c r="L555" i="4"/>
  <c r="AH554" i="4"/>
  <c r="AN554" i="4"/>
  <c r="AM554" i="4"/>
  <c r="AL554" i="4"/>
  <c r="H554" i="4"/>
  <c r="N554" i="4"/>
  <c r="M554" i="4"/>
  <c r="L554" i="4"/>
  <c r="AH553" i="4"/>
  <c r="AN553" i="4"/>
  <c r="AM553" i="4"/>
  <c r="AL553" i="4"/>
  <c r="H553" i="4"/>
  <c r="N553" i="4"/>
  <c r="M553" i="4"/>
  <c r="L553" i="4"/>
  <c r="AH552" i="4"/>
  <c r="AN552" i="4"/>
  <c r="AM552" i="4"/>
  <c r="AL552" i="4"/>
  <c r="H552" i="4"/>
  <c r="N552" i="4"/>
  <c r="M552" i="4"/>
  <c r="L552" i="4"/>
  <c r="AH551" i="4"/>
  <c r="AN551" i="4"/>
  <c r="AM551" i="4"/>
  <c r="AL551" i="4"/>
  <c r="H551" i="4"/>
  <c r="N551" i="4"/>
  <c r="M551" i="4"/>
  <c r="L551" i="4"/>
  <c r="AH550" i="4"/>
  <c r="AN550" i="4"/>
  <c r="AM550" i="4"/>
  <c r="AL550" i="4"/>
  <c r="H550" i="4"/>
  <c r="N550" i="4"/>
  <c r="M550" i="4"/>
  <c r="L550" i="4"/>
  <c r="AH549" i="4"/>
  <c r="AN549" i="4"/>
  <c r="AM549" i="4"/>
  <c r="AL549" i="4"/>
  <c r="H549" i="4"/>
  <c r="N549" i="4"/>
  <c r="M549" i="4"/>
  <c r="L549" i="4"/>
  <c r="AH548" i="4"/>
  <c r="AN548" i="4"/>
  <c r="AM548" i="4"/>
  <c r="AL548" i="4"/>
  <c r="H548" i="4"/>
  <c r="N548" i="4"/>
  <c r="M548" i="4"/>
  <c r="L548" i="4"/>
  <c r="AH547" i="4"/>
  <c r="AN547" i="4"/>
  <c r="AM547" i="4"/>
  <c r="AL547" i="4"/>
  <c r="H547" i="4"/>
  <c r="N547" i="4"/>
  <c r="M547" i="4"/>
  <c r="L547" i="4"/>
  <c r="AH546" i="4"/>
  <c r="AN546" i="4"/>
  <c r="AM546" i="4"/>
  <c r="AL546" i="4"/>
  <c r="H546" i="4"/>
  <c r="N546" i="4"/>
  <c r="M546" i="4"/>
  <c r="L546" i="4"/>
  <c r="AH545" i="4"/>
  <c r="AN545" i="4"/>
  <c r="AM545" i="4"/>
  <c r="AL545" i="4"/>
  <c r="H545" i="4"/>
  <c r="N545" i="4"/>
  <c r="M545" i="4"/>
  <c r="L545" i="4"/>
  <c r="AH544" i="4"/>
  <c r="AN544" i="4"/>
  <c r="AM544" i="4"/>
  <c r="AL544" i="4"/>
  <c r="H544" i="4"/>
  <c r="N544" i="4"/>
  <c r="M544" i="4"/>
  <c r="L544" i="4"/>
  <c r="AH543" i="4"/>
  <c r="AN543" i="4"/>
  <c r="AM543" i="4"/>
  <c r="AL543" i="4"/>
  <c r="H543" i="4"/>
  <c r="N543" i="4"/>
  <c r="M543" i="4"/>
  <c r="L543" i="4"/>
  <c r="AH542" i="4"/>
  <c r="AN542" i="4"/>
  <c r="AM542" i="4"/>
  <c r="AL542" i="4"/>
  <c r="H542" i="4"/>
  <c r="N542" i="4"/>
  <c r="M542" i="4"/>
  <c r="L542" i="4"/>
  <c r="AH541" i="4"/>
  <c r="AN541" i="4"/>
  <c r="AM541" i="4"/>
  <c r="AL541" i="4"/>
  <c r="H541" i="4"/>
  <c r="N541" i="4"/>
  <c r="M541" i="4"/>
  <c r="L541" i="4"/>
  <c r="AH540" i="4"/>
  <c r="AN540" i="4"/>
  <c r="AM540" i="4"/>
  <c r="AL540" i="4"/>
  <c r="H540" i="4"/>
  <c r="N540" i="4"/>
  <c r="M540" i="4"/>
  <c r="L540" i="4"/>
  <c r="AH539" i="4"/>
  <c r="AN539" i="4"/>
  <c r="AM539" i="4"/>
  <c r="AL539" i="4"/>
  <c r="H539" i="4"/>
  <c r="N539" i="4"/>
  <c r="M539" i="4"/>
  <c r="L539" i="4"/>
  <c r="AH538" i="4"/>
  <c r="AN538" i="4"/>
  <c r="AM538" i="4"/>
  <c r="AL538" i="4"/>
  <c r="H538" i="4"/>
  <c r="N538" i="4"/>
  <c r="M538" i="4"/>
  <c r="L538" i="4"/>
  <c r="AH537" i="4"/>
  <c r="AN537" i="4"/>
  <c r="AM537" i="4"/>
  <c r="AL537" i="4"/>
  <c r="H537" i="4"/>
  <c r="N537" i="4"/>
  <c r="M537" i="4"/>
  <c r="L537" i="4"/>
  <c r="AH536" i="4"/>
  <c r="AN536" i="4"/>
  <c r="AM536" i="4"/>
  <c r="AL536" i="4"/>
  <c r="H536" i="4"/>
  <c r="N536" i="4"/>
  <c r="M536" i="4"/>
  <c r="L536" i="4"/>
  <c r="AH535" i="4"/>
  <c r="AN535" i="4"/>
  <c r="AM535" i="4"/>
  <c r="AL535" i="4"/>
  <c r="H535" i="4"/>
  <c r="N535" i="4"/>
  <c r="M535" i="4"/>
  <c r="L535" i="4"/>
  <c r="AH534" i="4"/>
  <c r="AN534" i="4"/>
  <c r="AM534" i="4"/>
  <c r="AL534" i="4"/>
  <c r="H534" i="4"/>
  <c r="N534" i="4"/>
  <c r="M534" i="4"/>
  <c r="L534" i="4"/>
  <c r="AH533" i="4"/>
  <c r="AN533" i="4"/>
  <c r="AM533" i="4"/>
  <c r="AL533" i="4"/>
  <c r="H533" i="4"/>
  <c r="N533" i="4"/>
  <c r="M533" i="4"/>
  <c r="L533" i="4"/>
  <c r="AH532" i="4"/>
  <c r="AN532" i="4"/>
  <c r="AM532" i="4"/>
  <c r="AL532" i="4"/>
  <c r="H532" i="4"/>
  <c r="N532" i="4"/>
  <c r="M532" i="4"/>
  <c r="L532" i="4"/>
  <c r="AH531" i="4"/>
  <c r="AN531" i="4"/>
  <c r="AM531" i="4"/>
  <c r="AL531" i="4"/>
  <c r="H531" i="4"/>
  <c r="N531" i="4"/>
  <c r="M531" i="4"/>
  <c r="L531" i="4"/>
  <c r="AH530" i="4"/>
  <c r="AN530" i="4"/>
  <c r="AM530" i="4"/>
  <c r="AL530" i="4"/>
  <c r="H530" i="4"/>
  <c r="N530" i="4"/>
  <c r="M530" i="4"/>
  <c r="L530" i="4"/>
  <c r="AH529" i="4"/>
  <c r="AN529" i="4"/>
  <c r="AM529" i="4"/>
  <c r="AL529" i="4"/>
  <c r="H529" i="4"/>
  <c r="N529" i="4"/>
  <c r="M529" i="4"/>
  <c r="L529" i="4"/>
  <c r="AH528" i="4"/>
  <c r="AN528" i="4"/>
  <c r="AM528" i="4"/>
  <c r="AL528" i="4"/>
  <c r="H528" i="4"/>
  <c r="N528" i="4"/>
  <c r="M528" i="4"/>
  <c r="L528" i="4"/>
  <c r="AH527" i="4"/>
  <c r="AN527" i="4"/>
  <c r="AM527" i="4"/>
  <c r="AL527" i="4"/>
  <c r="H527" i="4"/>
  <c r="N527" i="4"/>
  <c r="M527" i="4"/>
  <c r="L527" i="4"/>
  <c r="AH526" i="4"/>
  <c r="AN526" i="4"/>
  <c r="AM526" i="4"/>
  <c r="AL526" i="4"/>
  <c r="H526" i="4"/>
  <c r="N526" i="4"/>
  <c r="M526" i="4"/>
  <c r="L526" i="4"/>
  <c r="AH525" i="4"/>
  <c r="AN525" i="4"/>
  <c r="AM525" i="4"/>
  <c r="AL525" i="4"/>
  <c r="H525" i="4"/>
  <c r="N525" i="4"/>
  <c r="M525" i="4"/>
  <c r="L525" i="4"/>
  <c r="AH524" i="4"/>
  <c r="AN524" i="4"/>
  <c r="AM524" i="4"/>
  <c r="AL524" i="4"/>
  <c r="H524" i="4"/>
  <c r="N524" i="4"/>
  <c r="M524" i="4"/>
  <c r="L524" i="4"/>
  <c r="AH523" i="4"/>
  <c r="AN523" i="4"/>
  <c r="AM523" i="4"/>
  <c r="AL523" i="4"/>
  <c r="H523" i="4"/>
  <c r="N523" i="4"/>
  <c r="M523" i="4"/>
  <c r="L523" i="4"/>
  <c r="AH522" i="4"/>
  <c r="AN522" i="4"/>
  <c r="AM522" i="4"/>
  <c r="AL522" i="4"/>
  <c r="H522" i="4"/>
  <c r="N522" i="4"/>
  <c r="M522" i="4"/>
  <c r="L522" i="4"/>
  <c r="AH521" i="4"/>
  <c r="AN521" i="4"/>
  <c r="AM521" i="4"/>
  <c r="AL521" i="4"/>
  <c r="H521" i="4"/>
  <c r="N521" i="4"/>
  <c r="M521" i="4"/>
  <c r="L521" i="4"/>
  <c r="AH520" i="4"/>
  <c r="AN520" i="4"/>
  <c r="AM520" i="4"/>
  <c r="AL520" i="4"/>
  <c r="H520" i="4"/>
  <c r="N520" i="4"/>
  <c r="M520" i="4"/>
  <c r="L520" i="4"/>
  <c r="AH519" i="4"/>
  <c r="AN519" i="4"/>
  <c r="AM519" i="4"/>
  <c r="AL519" i="4"/>
  <c r="H519" i="4"/>
  <c r="N519" i="4"/>
  <c r="M519" i="4"/>
  <c r="L519" i="4"/>
  <c r="AH518" i="4"/>
  <c r="AN518" i="4"/>
  <c r="AM518" i="4"/>
  <c r="AL518" i="4"/>
  <c r="H518" i="4"/>
  <c r="N518" i="4"/>
  <c r="M518" i="4"/>
  <c r="L518" i="4"/>
  <c r="AH517" i="4"/>
  <c r="AN517" i="4"/>
  <c r="AM517" i="4"/>
  <c r="AL517" i="4"/>
  <c r="H517" i="4"/>
  <c r="N517" i="4"/>
  <c r="M517" i="4"/>
  <c r="L517" i="4"/>
  <c r="AH516" i="4"/>
  <c r="AN516" i="4"/>
  <c r="AM516" i="4"/>
  <c r="AL516" i="4"/>
  <c r="H516" i="4"/>
  <c r="N516" i="4"/>
  <c r="M516" i="4"/>
  <c r="L516" i="4"/>
  <c r="AH515" i="4"/>
  <c r="AN515" i="4"/>
  <c r="AM515" i="4"/>
  <c r="AL515" i="4"/>
  <c r="H515" i="4"/>
  <c r="N515" i="4"/>
  <c r="M515" i="4"/>
  <c r="L515" i="4"/>
  <c r="AH514" i="4"/>
  <c r="AN514" i="4"/>
  <c r="AM514" i="4"/>
  <c r="AL514" i="4"/>
  <c r="H514" i="4"/>
  <c r="N514" i="4"/>
  <c r="M514" i="4"/>
  <c r="L514" i="4"/>
  <c r="AH513" i="4"/>
  <c r="AN513" i="4"/>
  <c r="AM513" i="4"/>
  <c r="AL513" i="4"/>
  <c r="H513" i="4"/>
  <c r="N513" i="4"/>
  <c r="M513" i="4"/>
  <c r="L513" i="4"/>
  <c r="AH512" i="4"/>
  <c r="AN512" i="4"/>
  <c r="AM512" i="4"/>
  <c r="AL512" i="4"/>
  <c r="H512" i="4"/>
  <c r="N512" i="4"/>
  <c r="M512" i="4"/>
  <c r="L512" i="4"/>
  <c r="AH511" i="4"/>
  <c r="AN511" i="4"/>
  <c r="AM511" i="4"/>
  <c r="AL511" i="4"/>
  <c r="H511" i="4"/>
  <c r="N511" i="4"/>
  <c r="M511" i="4"/>
  <c r="L511" i="4"/>
  <c r="AH510" i="4"/>
  <c r="AN510" i="4"/>
  <c r="AM510" i="4"/>
  <c r="AL510" i="4"/>
  <c r="H510" i="4"/>
  <c r="N510" i="4"/>
  <c r="M510" i="4"/>
  <c r="L510" i="4"/>
  <c r="AH509" i="4"/>
  <c r="AN509" i="4"/>
  <c r="AM509" i="4"/>
  <c r="AL509" i="4"/>
  <c r="H509" i="4"/>
  <c r="N509" i="4"/>
  <c r="M509" i="4"/>
  <c r="L509" i="4"/>
  <c r="AH508" i="4"/>
  <c r="AN508" i="4"/>
  <c r="AM508" i="4"/>
  <c r="AL508" i="4"/>
  <c r="H508" i="4"/>
  <c r="N508" i="4"/>
  <c r="M508" i="4"/>
  <c r="L508" i="4"/>
  <c r="AH507" i="4"/>
  <c r="AN507" i="4"/>
  <c r="AM507" i="4"/>
  <c r="AL507" i="4"/>
  <c r="H507" i="4"/>
  <c r="N507" i="4"/>
  <c r="M507" i="4"/>
  <c r="L507" i="4"/>
  <c r="AH506" i="4"/>
  <c r="AN506" i="4"/>
  <c r="AM506" i="4"/>
  <c r="AL506" i="4"/>
  <c r="H506" i="4"/>
  <c r="N506" i="4"/>
  <c r="M506" i="4"/>
  <c r="L506" i="4"/>
  <c r="AH505" i="4"/>
  <c r="AN505" i="4"/>
  <c r="AM505" i="4"/>
  <c r="AL505" i="4"/>
  <c r="H505" i="4"/>
  <c r="N505" i="4"/>
  <c r="M505" i="4"/>
  <c r="L505" i="4"/>
  <c r="AH504" i="4"/>
  <c r="AN504" i="4"/>
  <c r="AM504" i="4"/>
  <c r="AL504" i="4"/>
  <c r="H504" i="4"/>
  <c r="N504" i="4"/>
  <c r="M504" i="4"/>
  <c r="L504" i="4"/>
  <c r="AH503" i="4"/>
  <c r="AN503" i="4"/>
  <c r="AM503" i="4"/>
  <c r="AL503" i="4"/>
  <c r="H503" i="4"/>
  <c r="N503" i="4"/>
  <c r="M503" i="4"/>
  <c r="L503" i="4"/>
  <c r="AH502" i="4"/>
  <c r="AN502" i="4"/>
  <c r="AM502" i="4"/>
  <c r="AL502" i="4"/>
  <c r="H502" i="4"/>
  <c r="N502" i="4"/>
  <c r="M502" i="4"/>
  <c r="L502" i="4"/>
  <c r="AH501" i="4"/>
  <c r="AN501" i="4"/>
  <c r="AM501" i="4"/>
  <c r="AL501" i="4"/>
  <c r="H501" i="4"/>
  <c r="N501" i="4"/>
  <c r="M501" i="4"/>
  <c r="L501" i="4"/>
  <c r="AH500" i="4"/>
  <c r="AN500" i="4"/>
  <c r="AM500" i="4"/>
  <c r="AL500" i="4"/>
  <c r="H500" i="4"/>
  <c r="N500" i="4"/>
  <c r="M500" i="4"/>
  <c r="L500" i="4"/>
  <c r="AH499" i="4"/>
  <c r="AN499" i="4"/>
  <c r="AM499" i="4"/>
  <c r="AL499" i="4"/>
  <c r="H499" i="4"/>
  <c r="N499" i="4"/>
  <c r="M499" i="4"/>
  <c r="L499" i="4"/>
  <c r="AH498" i="4"/>
  <c r="AN498" i="4"/>
  <c r="AM498" i="4"/>
  <c r="AL498" i="4"/>
  <c r="H498" i="4"/>
  <c r="N498" i="4"/>
  <c r="M498" i="4"/>
  <c r="L498" i="4"/>
  <c r="AH497" i="4"/>
  <c r="AN497" i="4"/>
  <c r="AM497" i="4"/>
  <c r="AL497" i="4"/>
  <c r="H497" i="4"/>
  <c r="N497" i="4"/>
  <c r="M497" i="4"/>
  <c r="L497" i="4"/>
  <c r="AH496" i="4"/>
  <c r="AN496" i="4"/>
  <c r="AM496" i="4"/>
  <c r="AL496" i="4"/>
  <c r="H496" i="4"/>
  <c r="N496" i="4"/>
  <c r="M496" i="4"/>
  <c r="L496" i="4"/>
  <c r="AH495" i="4"/>
  <c r="AN495" i="4"/>
  <c r="AM495" i="4"/>
  <c r="AL495" i="4"/>
  <c r="H495" i="4"/>
  <c r="N495" i="4"/>
  <c r="M495" i="4"/>
  <c r="L495" i="4"/>
  <c r="AH494" i="4"/>
  <c r="AN494" i="4"/>
  <c r="AM494" i="4"/>
  <c r="AL494" i="4"/>
  <c r="H494" i="4"/>
  <c r="N494" i="4"/>
  <c r="M494" i="4"/>
  <c r="L494" i="4"/>
  <c r="AH493" i="4"/>
  <c r="AN493" i="4"/>
  <c r="AM493" i="4"/>
  <c r="AL493" i="4"/>
  <c r="H493" i="4"/>
  <c r="N493" i="4"/>
  <c r="M493" i="4"/>
  <c r="L493" i="4"/>
  <c r="AH492" i="4"/>
  <c r="AN492" i="4"/>
  <c r="AM492" i="4"/>
  <c r="AL492" i="4"/>
  <c r="H492" i="4"/>
  <c r="N492" i="4"/>
  <c r="M492" i="4"/>
  <c r="L492" i="4"/>
  <c r="AH491" i="4"/>
  <c r="AN491" i="4"/>
  <c r="AM491" i="4"/>
  <c r="AL491" i="4"/>
  <c r="H491" i="4"/>
  <c r="N491" i="4"/>
  <c r="M491" i="4"/>
  <c r="L491" i="4"/>
  <c r="AH490" i="4"/>
  <c r="AN490" i="4"/>
  <c r="AM490" i="4"/>
  <c r="AL490" i="4"/>
  <c r="H490" i="4"/>
  <c r="N490" i="4"/>
  <c r="M490" i="4"/>
  <c r="L490" i="4"/>
  <c r="AH489" i="4"/>
  <c r="AN489" i="4"/>
  <c r="AM489" i="4"/>
  <c r="AL489" i="4"/>
  <c r="H489" i="4"/>
  <c r="N489" i="4"/>
  <c r="M489" i="4"/>
  <c r="L489" i="4"/>
  <c r="AH488" i="4"/>
  <c r="AN488" i="4"/>
  <c r="AM488" i="4"/>
  <c r="AL488" i="4"/>
  <c r="H488" i="4"/>
  <c r="N488" i="4"/>
  <c r="M488" i="4"/>
  <c r="L488" i="4"/>
  <c r="AH487" i="4"/>
  <c r="AN487" i="4"/>
  <c r="AM487" i="4"/>
  <c r="AL487" i="4"/>
  <c r="H487" i="4"/>
  <c r="N487" i="4"/>
  <c r="M487" i="4"/>
  <c r="L487" i="4"/>
  <c r="AH486" i="4"/>
  <c r="AN486" i="4"/>
  <c r="AM486" i="4"/>
  <c r="AL486" i="4"/>
  <c r="H486" i="4"/>
  <c r="N486" i="4"/>
  <c r="M486" i="4"/>
  <c r="L486" i="4"/>
  <c r="AH485" i="4"/>
  <c r="AN485" i="4"/>
  <c r="AM485" i="4"/>
  <c r="AL485" i="4"/>
  <c r="H485" i="4"/>
  <c r="N485" i="4"/>
  <c r="M485" i="4"/>
  <c r="L485" i="4"/>
  <c r="AH484" i="4"/>
  <c r="AN484" i="4"/>
  <c r="AM484" i="4"/>
  <c r="AL484" i="4"/>
  <c r="H484" i="4"/>
  <c r="N484" i="4"/>
  <c r="M484" i="4"/>
  <c r="L484" i="4"/>
  <c r="AH483" i="4"/>
  <c r="AN483" i="4"/>
  <c r="AM483" i="4"/>
  <c r="AL483" i="4"/>
  <c r="H483" i="4"/>
  <c r="N483" i="4"/>
  <c r="M483" i="4"/>
  <c r="L483" i="4"/>
  <c r="AH482" i="4"/>
  <c r="AN482" i="4"/>
  <c r="AM482" i="4"/>
  <c r="AL482" i="4"/>
  <c r="H482" i="4"/>
  <c r="N482" i="4"/>
  <c r="M482" i="4"/>
  <c r="L482" i="4"/>
  <c r="AH481" i="4"/>
  <c r="AN481" i="4"/>
  <c r="AM481" i="4"/>
  <c r="AL481" i="4"/>
  <c r="H481" i="4"/>
  <c r="N481" i="4"/>
  <c r="M481" i="4"/>
  <c r="L481" i="4"/>
  <c r="AH480" i="4"/>
  <c r="AN480" i="4"/>
  <c r="AM480" i="4"/>
  <c r="AL480" i="4"/>
  <c r="H480" i="4"/>
  <c r="N480" i="4"/>
  <c r="M480" i="4"/>
  <c r="L480" i="4"/>
  <c r="AH479" i="4"/>
  <c r="AN479" i="4"/>
  <c r="AM479" i="4"/>
  <c r="AL479" i="4"/>
  <c r="H479" i="4"/>
  <c r="N479" i="4"/>
  <c r="M479" i="4"/>
  <c r="L479" i="4"/>
  <c r="AH478" i="4"/>
  <c r="AN478" i="4"/>
  <c r="AM478" i="4"/>
  <c r="AL478" i="4"/>
  <c r="H478" i="4"/>
  <c r="N478" i="4"/>
  <c r="M478" i="4"/>
  <c r="L478" i="4"/>
  <c r="AH477" i="4"/>
  <c r="AN477" i="4"/>
  <c r="AM477" i="4"/>
  <c r="AL477" i="4"/>
  <c r="H477" i="4"/>
  <c r="N477" i="4"/>
  <c r="M477" i="4"/>
  <c r="L477" i="4"/>
  <c r="AH476" i="4"/>
  <c r="AN476" i="4"/>
  <c r="AM476" i="4"/>
  <c r="AL476" i="4"/>
  <c r="H476" i="4"/>
  <c r="N476" i="4"/>
  <c r="M476" i="4"/>
  <c r="L476" i="4"/>
  <c r="AH475" i="4"/>
  <c r="AN475" i="4"/>
  <c r="AM475" i="4"/>
  <c r="AL475" i="4"/>
  <c r="H475" i="4"/>
  <c r="N475" i="4"/>
  <c r="M475" i="4"/>
  <c r="L475" i="4"/>
  <c r="AH474" i="4"/>
  <c r="AN474" i="4"/>
  <c r="AM474" i="4"/>
  <c r="AL474" i="4"/>
  <c r="H474" i="4"/>
  <c r="N474" i="4"/>
  <c r="M474" i="4"/>
  <c r="L474" i="4"/>
  <c r="AH473" i="4"/>
  <c r="AN473" i="4"/>
  <c r="AM473" i="4"/>
  <c r="AL473" i="4"/>
  <c r="H473" i="4"/>
  <c r="N473" i="4"/>
  <c r="M473" i="4"/>
  <c r="L473" i="4"/>
  <c r="AH472" i="4"/>
  <c r="AN472" i="4"/>
  <c r="AM472" i="4"/>
  <c r="AL472" i="4"/>
  <c r="H472" i="4"/>
  <c r="N472" i="4"/>
  <c r="M472" i="4"/>
  <c r="L472" i="4"/>
  <c r="AH471" i="4"/>
  <c r="AN471" i="4"/>
  <c r="AM471" i="4"/>
  <c r="AL471" i="4"/>
  <c r="H471" i="4"/>
  <c r="N471" i="4"/>
  <c r="M471" i="4"/>
  <c r="L471" i="4"/>
  <c r="AH470" i="4"/>
  <c r="AN470" i="4"/>
  <c r="AM470" i="4"/>
  <c r="AL470" i="4"/>
  <c r="H470" i="4"/>
  <c r="N470" i="4"/>
  <c r="M470" i="4"/>
  <c r="L470" i="4"/>
  <c r="AH469" i="4"/>
  <c r="AN469" i="4"/>
  <c r="AM469" i="4"/>
  <c r="AL469" i="4"/>
  <c r="H469" i="4"/>
  <c r="N469" i="4"/>
  <c r="M469" i="4"/>
  <c r="L469" i="4"/>
  <c r="AH468" i="4"/>
  <c r="AN468" i="4"/>
  <c r="AM468" i="4"/>
  <c r="AL468" i="4"/>
  <c r="H468" i="4"/>
  <c r="N468" i="4"/>
  <c r="M468" i="4"/>
  <c r="L468" i="4"/>
  <c r="AH467" i="4"/>
  <c r="AN467" i="4"/>
  <c r="AM467" i="4"/>
  <c r="AL467" i="4"/>
  <c r="H467" i="4"/>
  <c r="N467" i="4"/>
  <c r="M467" i="4"/>
  <c r="L467" i="4"/>
  <c r="AH466" i="4"/>
  <c r="AN466" i="4"/>
  <c r="AM466" i="4"/>
  <c r="AL466" i="4"/>
  <c r="H466" i="4"/>
  <c r="N466" i="4"/>
  <c r="M466" i="4"/>
  <c r="L466" i="4"/>
  <c r="AH465" i="4"/>
  <c r="AN465" i="4"/>
  <c r="AM465" i="4"/>
  <c r="AL465" i="4"/>
  <c r="H465" i="4"/>
  <c r="N465" i="4"/>
  <c r="M465" i="4"/>
  <c r="L465" i="4"/>
  <c r="AH464" i="4"/>
  <c r="AN464" i="4"/>
  <c r="AM464" i="4"/>
  <c r="AL464" i="4"/>
  <c r="H464" i="4"/>
  <c r="N464" i="4"/>
  <c r="M464" i="4"/>
  <c r="L464" i="4"/>
  <c r="AH463" i="4"/>
  <c r="AN463" i="4"/>
  <c r="AM463" i="4"/>
  <c r="AL463" i="4"/>
  <c r="H463" i="4"/>
  <c r="N463" i="4"/>
  <c r="M463" i="4"/>
  <c r="L463" i="4"/>
  <c r="AH462" i="4"/>
  <c r="AN462" i="4"/>
  <c r="AM462" i="4"/>
  <c r="AL462" i="4"/>
  <c r="H462" i="4"/>
  <c r="N462" i="4"/>
  <c r="M462" i="4"/>
  <c r="L462" i="4"/>
  <c r="AH461" i="4"/>
  <c r="AN461" i="4"/>
  <c r="AM461" i="4"/>
  <c r="AL461" i="4"/>
  <c r="H461" i="4"/>
  <c r="N461" i="4"/>
  <c r="M461" i="4"/>
  <c r="L461" i="4"/>
  <c r="AH460" i="4"/>
  <c r="AN460" i="4"/>
  <c r="AM460" i="4"/>
  <c r="AL460" i="4"/>
  <c r="H460" i="4"/>
  <c r="N460" i="4"/>
  <c r="M460" i="4"/>
  <c r="L460" i="4"/>
  <c r="AH459" i="4"/>
  <c r="AN459" i="4"/>
  <c r="AM459" i="4"/>
  <c r="AL459" i="4"/>
  <c r="H459" i="4"/>
  <c r="N459" i="4"/>
  <c r="M459" i="4"/>
  <c r="L459" i="4"/>
  <c r="AH458" i="4"/>
  <c r="AN458" i="4"/>
  <c r="AM458" i="4"/>
  <c r="AL458" i="4"/>
  <c r="H458" i="4"/>
  <c r="N458" i="4"/>
  <c r="M458" i="4"/>
  <c r="L458" i="4"/>
  <c r="AH457" i="4"/>
  <c r="AN457" i="4"/>
  <c r="AM457" i="4"/>
  <c r="AL457" i="4"/>
  <c r="H457" i="4"/>
  <c r="N457" i="4"/>
  <c r="M457" i="4"/>
  <c r="L457" i="4"/>
  <c r="AH456" i="4"/>
  <c r="AN456" i="4"/>
  <c r="AM456" i="4"/>
  <c r="AL456" i="4"/>
  <c r="H456" i="4"/>
  <c r="N456" i="4"/>
  <c r="M456" i="4"/>
  <c r="L456" i="4"/>
  <c r="AH455" i="4"/>
  <c r="AN455" i="4"/>
  <c r="AM455" i="4"/>
  <c r="AL455" i="4"/>
  <c r="H455" i="4"/>
  <c r="N455" i="4"/>
  <c r="M455" i="4"/>
  <c r="L455" i="4"/>
  <c r="AH454" i="4"/>
  <c r="AN454" i="4"/>
  <c r="AM454" i="4"/>
  <c r="AL454" i="4"/>
  <c r="H454" i="4"/>
  <c r="N454" i="4"/>
  <c r="M454" i="4"/>
  <c r="L454" i="4"/>
  <c r="AH453" i="4"/>
  <c r="AN453" i="4"/>
  <c r="AM453" i="4"/>
  <c r="AL453" i="4"/>
  <c r="H453" i="4"/>
  <c r="N453" i="4"/>
  <c r="M453" i="4"/>
  <c r="L453" i="4"/>
  <c r="AH452" i="4"/>
  <c r="AN452" i="4"/>
  <c r="AM452" i="4"/>
  <c r="AL452" i="4"/>
  <c r="H452" i="4"/>
  <c r="N452" i="4"/>
  <c r="M452" i="4"/>
  <c r="L452" i="4"/>
  <c r="AH451" i="4"/>
  <c r="AN451" i="4"/>
  <c r="AM451" i="4"/>
  <c r="AL451" i="4"/>
  <c r="H451" i="4"/>
  <c r="N451" i="4"/>
  <c r="M451" i="4"/>
  <c r="L451" i="4"/>
  <c r="AH450" i="4"/>
  <c r="AN450" i="4"/>
  <c r="AM450" i="4"/>
  <c r="AL450" i="4"/>
  <c r="H450" i="4"/>
  <c r="N450" i="4"/>
  <c r="M450" i="4"/>
  <c r="L450" i="4"/>
  <c r="AH449" i="4"/>
  <c r="AN449" i="4"/>
  <c r="AM449" i="4"/>
  <c r="AL449" i="4"/>
  <c r="H449" i="4"/>
  <c r="N449" i="4"/>
  <c r="M449" i="4"/>
  <c r="L449" i="4"/>
  <c r="AH448" i="4"/>
  <c r="AN448" i="4"/>
  <c r="AM448" i="4"/>
  <c r="AL448" i="4"/>
  <c r="H448" i="4"/>
  <c r="N448" i="4"/>
  <c r="M448" i="4"/>
  <c r="L448" i="4"/>
  <c r="AH447" i="4"/>
  <c r="AN447" i="4"/>
  <c r="AM447" i="4"/>
  <c r="AL447" i="4"/>
  <c r="H447" i="4"/>
  <c r="N447" i="4"/>
  <c r="M447" i="4"/>
  <c r="L447" i="4"/>
  <c r="AH446" i="4"/>
  <c r="AN446" i="4"/>
  <c r="AM446" i="4"/>
  <c r="AL446" i="4"/>
  <c r="H446" i="4"/>
  <c r="N446" i="4"/>
  <c r="M446" i="4"/>
  <c r="L446" i="4"/>
  <c r="AH445" i="4"/>
  <c r="AN445" i="4"/>
  <c r="AM445" i="4"/>
  <c r="AL445" i="4"/>
  <c r="H445" i="4"/>
  <c r="N445" i="4"/>
  <c r="M445" i="4"/>
  <c r="L445" i="4"/>
  <c r="AH444" i="4"/>
  <c r="AN444" i="4"/>
  <c r="AM444" i="4"/>
  <c r="AL444" i="4"/>
  <c r="H444" i="4"/>
  <c r="N444" i="4"/>
  <c r="M444" i="4"/>
  <c r="L444" i="4"/>
  <c r="AH443" i="4"/>
  <c r="AN443" i="4"/>
  <c r="AM443" i="4"/>
  <c r="AL443" i="4"/>
  <c r="H443" i="4"/>
  <c r="N443" i="4"/>
  <c r="M443" i="4"/>
  <c r="L443" i="4"/>
  <c r="AH442" i="4"/>
  <c r="AN442" i="4"/>
  <c r="AM442" i="4"/>
  <c r="AL442" i="4"/>
  <c r="H442" i="4"/>
  <c r="N442" i="4"/>
  <c r="M442" i="4"/>
  <c r="L442" i="4"/>
  <c r="AH441" i="4"/>
  <c r="AN441" i="4"/>
  <c r="AM441" i="4"/>
  <c r="AL441" i="4"/>
  <c r="H441" i="4"/>
  <c r="N441" i="4"/>
  <c r="M441" i="4"/>
  <c r="L441" i="4"/>
  <c r="AH440" i="4"/>
  <c r="AN440" i="4"/>
  <c r="AM440" i="4"/>
  <c r="AL440" i="4"/>
  <c r="H440" i="4"/>
  <c r="N440" i="4"/>
  <c r="M440" i="4"/>
  <c r="L440" i="4"/>
  <c r="AH439" i="4"/>
  <c r="AN439" i="4"/>
  <c r="AM439" i="4"/>
  <c r="AL439" i="4"/>
  <c r="H439" i="4"/>
  <c r="N439" i="4"/>
  <c r="M439" i="4"/>
  <c r="L439" i="4"/>
  <c r="AH438" i="4"/>
  <c r="AN438" i="4"/>
  <c r="AM438" i="4"/>
  <c r="AL438" i="4"/>
  <c r="H438" i="4"/>
  <c r="N438" i="4"/>
  <c r="M438" i="4"/>
  <c r="L438" i="4"/>
  <c r="AH437" i="4"/>
  <c r="AN437" i="4"/>
  <c r="AM437" i="4"/>
  <c r="AL437" i="4"/>
  <c r="H437" i="4"/>
  <c r="N437" i="4"/>
  <c r="M437" i="4"/>
  <c r="L437" i="4"/>
  <c r="AH436" i="4"/>
  <c r="AN436" i="4"/>
  <c r="AM436" i="4"/>
  <c r="AL436" i="4"/>
  <c r="H436" i="4"/>
  <c r="N436" i="4"/>
  <c r="M436" i="4"/>
  <c r="L436" i="4"/>
  <c r="AH435" i="4"/>
  <c r="AN435" i="4"/>
  <c r="AM435" i="4"/>
  <c r="AL435" i="4"/>
  <c r="H435" i="4"/>
  <c r="N435" i="4"/>
  <c r="M435" i="4"/>
  <c r="L435" i="4"/>
  <c r="AH434" i="4"/>
  <c r="AN434" i="4"/>
  <c r="AM434" i="4"/>
  <c r="AL434" i="4"/>
  <c r="H434" i="4"/>
  <c r="N434" i="4"/>
  <c r="M434" i="4"/>
  <c r="L434" i="4"/>
  <c r="AH433" i="4"/>
  <c r="AN433" i="4"/>
  <c r="AM433" i="4"/>
  <c r="AL433" i="4"/>
  <c r="H433" i="4"/>
  <c r="N433" i="4"/>
  <c r="M433" i="4"/>
  <c r="L433" i="4"/>
  <c r="AH432" i="4"/>
  <c r="AN432" i="4"/>
  <c r="AM432" i="4"/>
  <c r="AL432" i="4"/>
  <c r="H432" i="4"/>
  <c r="N432" i="4"/>
  <c r="M432" i="4"/>
  <c r="L432" i="4"/>
  <c r="AH431" i="4"/>
  <c r="AN431" i="4"/>
  <c r="AM431" i="4"/>
  <c r="AL431" i="4"/>
  <c r="H431" i="4"/>
  <c r="N431" i="4"/>
  <c r="M431" i="4"/>
  <c r="L431" i="4"/>
  <c r="AH430" i="4"/>
  <c r="AN430" i="4"/>
  <c r="AM430" i="4"/>
  <c r="AL430" i="4"/>
  <c r="H430" i="4"/>
  <c r="N430" i="4"/>
  <c r="M430" i="4"/>
  <c r="L430" i="4"/>
  <c r="AH429" i="4"/>
  <c r="AN429" i="4"/>
  <c r="AM429" i="4"/>
  <c r="AL429" i="4"/>
  <c r="H429" i="4"/>
  <c r="N429" i="4"/>
  <c r="M429" i="4"/>
  <c r="L429" i="4"/>
  <c r="AH428" i="4"/>
  <c r="AN428" i="4"/>
  <c r="AM428" i="4"/>
  <c r="AL428" i="4"/>
  <c r="H428" i="4"/>
  <c r="N428" i="4"/>
  <c r="M428" i="4"/>
  <c r="L428" i="4"/>
  <c r="AH427" i="4"/>
  <c r="AN427" i="4"/>
  <c r="AM427" i="4"/>
  <c r="AL427" i="4"/>
  <c r="H427" i="4"/>
  <c r="N427" i="4"/>
  <c r="M427" i="4"/>
  <c r="L427" i="4"/>
  <c r="AH426" i="4"/>
  <c r="AN426" i="4"/>
  <c r="AM426" i="4"/>
  <c r="AL426" i="4"/>
  <c r="H426" i="4"/>
  <c r="N426" i="4"/>
  <c r="M426" i="4"/>
  <c r="L426" i="4"/>
  <c r="AH425" i="4"/>
  <c r="AN425" i="4"/>
  <c r="AM425" i="4"/>
  <c r="AL425" i="4"/>
  <c r="H425" i="4"/>
  <c r="N425" i="4"/>
  <c r="M425" i="4"/>
  <c r="L425" i="4"/>
  <c r="AH424" i="4"/>
  <c r="AN424" i="4"/>
  <c r="AM424" i="4"/>
  <c r="AL424" i="4"/>
  <c r="H424" i="4"/>
  <c r="N424" i="4"/>
  <c r="M424" i="4"/>
  <c r="L424" i="4"/>
  <c r="AH423" i="4"/>
  <c r="AN423" i="4"/>
  <c r="AM423" i="4"/>
  <c r="AL423" i="4"/>
  <c r="H423" i="4"/>
  <c r="N423" i="4"/>
  <c r="M423" i="4"/>
  <c r="L423" i="4"/>
  <c r="AH422" i="4"/>
  <c r="AN422" i="4"/>
  <c r="AM422" i="4"/>
  <c r="AL422" i="4"/>
  <c r="H422" i="4"/>
  <c r="N422" i="4"/>
  <c r="M422" i="4"/>
  <c r="L422" i="4"/>
  <c r="AH421" i="4"/>
  <c r="AN421" i="4"/>
  <c r="AM421" i="4"/>
  <c r="AL421" i="4"/>
  <c r="H421" i="4"/>
  <c r="N421" i="4"/>
  <c r="M421" i="4"/>
  <c r="L421" i="4"/>
  <c r="AH420" i="4"/>
  <c r="AN420" i="4"/>
  <c r="AM420" i="4"/>
  <c r="AL420" i="4"/>
  <c r="H420" i="4"/>
  <c r="N420" i="4"/>
  <c r="M420" i="4"/>
  <c r="L420" i="4"/>
  <c r="AH419" i="4"/>
  <c r="AN419" i="4"/>
  <c r="AM419" i="4"/>
  <c r="AL419" i="4"/>
  <c r="H419" i="4"/>
  <c r="N419" i="4"/>
  <c r="M419" i="4"/>
  <c r="L419" i="4"/>
  <c r="AH418" i="4"/>
  <c r="AN418" i="4"/>
  <c r="AM418" i="4"/>
  <c r="AL418" i="4"/>
  <c r="H418" i="4"/>
  <c r="N418" i="4"/>
  <c r="M418" i="4"/>
  <c r="L418" i="4"/>
  <c r="AH417" i="4"/>
  <c r="AN417" i="4"/>
  <c r="AM417" i="4"/>
  <c r="AL417" i="4"/>
  <c r="H417" i="4"/>
  <c r="N417" i="4"/>
  <c r="M417" i="4"/>
  <c r="L417" i="4"/>
  <c r="AH416" i="4"/>
  <c r="AN416" i="4"/>
  <c r="AM416" i="4"/>
  <c r="AL416" i="4"/>
  <c r="H416" i="4"/>
  <c r="N416" i="4"/>
  <c r="M416" i="4"/>
  <c r="L416" i="4"/>
  <c r="AH415" i="4"/>
  <c r="AN415" i="4"/>
  <c r="AM415" i="4"/>
  <c r="AL415" i="4"/>
  <c r="H415" i="4"/>
  <c r="N415" i="4"/>
  <c r="M415" i="4"/>
  <c r="L415" i="4"/>
  <c r="AH414" i="4"/>
  <c r="AN414" i="4"/>
  <c r="AM414" i="4"/>
  <c r="AL414" i="4"/>
  <c r="H414" i="4"/>
  <c r="N414" i="4"/>
  <c r="M414" i="4"/>
  <c r="L414" i="4"/>
  <c r="AH413" i="4"/>
  <c r="AN413" i="4"/>
  <c r="AM413" i="4"/>
  <c r="AL413" i="4"/>
  <c r="H413" i="4"/>
  <c r="N413" i="4"/>
  <c r="M413" i="4"/>
  <c r="L413" i="4"/>
  <c r="AH412" i="4"/>
  <c r="AN412" i="4"/>
  <c r="AM412" i="4"/>
  <c r="AL412" i="4"/>
  <c r="H412" i="4"/>
  <c r="N412" i="4"/>
  <c r="M412" i="4"/>
  <c r="L412" i="4"/>
  <c r="AH411" i="4"/>
  <c r="AN411" i="4"/>
  <c r="AM411" i="4"/>
  <c r="AL411" i="4"/>
  <c r="H411" i="4"/>
  <c r="N411" i="4"/>
  <c r="M411" i="4"/>
  <c r="L411" i="4"/>
  <c r="AH410" i="4"/>
  <c r="AN410" i="4"/>
  <c r="AM410" i="4"/>
  <c r="AL410" i="4"/>
  <c r="H410" i="4"/>
  <c r="N410" i="4"/>
  <c r="M410" i="4"/>
  <c r="L410" i="4"/>
  <c r="AH409" i="4"/>
  <c r="AN409" i="4"/>
  <c r="AM409" i="4"/>
  <c r="AL409" i="4"/>
  <c r="H409" i="4"/>
  <c r="N409" i="4"/>
  <c r="M409" i="4"/>
  <c r="L409" i="4"/>
  <c r="AH408" i="4"/>
  <c r="AN408" i="4"/>
  <c r="AM408" i="4"/>
  <c r="AL408" i="4"/>
  <c r="H408" i="4"/>
  <c r="N408" i="4"/>
  <c r="M408" i="4"/>
  <c r="L408" i="4"/>
  <c r="AH407" i="4"/>
  <c r="AN407" i="4"/>
  <c r="AM407" i="4"/>
  <c r="AL407" i="4"/>
  <c r="H407" i="4"/>
  <c r="N407" i="4"/>
  <c r="M407" i="4"/>
  <c r="L407" i="4"/>
  <c r="AH406" i="4"/>
  <c r="AN406" i="4"/>
  <c r="AM406" i="4"/>
  <c r="AL406" i="4"/>
  <c r="H406" i="4"/>
  <c r="N406" i="4"/>
  <c r="M406" i="4"/>
  <c r="L406" i="4"/>
  <c r="AH405" i="4"/>
  <c r="AN405" i="4"/>
  <c r="AM405" i="4"/>
  <c r="AL405" i="4"/>
  <c r="H405" i="4"/>
  <c r="N405" i="4"/>
  <c r="M405" i="4"/>
  <c r="L405" i="4"/>
  <c r="AH404" i="4"/>
  <c r="AN404" i="4"/>
  <c r="AM404" i="4"/>
  <c r="AL404" i="4"/>
  <c r="H404" i="4"/>
  <c r="N404" i="4"/>
  <c r="M404" i="4"/>
  <c r="L404" i="4"/>
  <c r="AH403" i="4"/>
  <c r="AN403" i="4"/>
  <c r="AM403" i="4"/>
  <c r="AL403" i="4"/>
  <c r="H403" i="4"/>
  <c r="N403" i="4"/>
  <c r="M403" i="4"/>
  <c r="L403" i="4"/>
  <c r="AH402" i="4"/>
  <c r="AN402" i="4"/>
  <c r="AM402" i="4"/>
  <c r="AL402" i="4"/>
  <c r="H402" i="4"/>
  <c r="N402" i="4"/>
  <c r="M402" i="4"/>
  <c r="L402" i="4"/>
  <c r="AH401" i="4"/>
  <c r="AN401" i="4"/>
  <c r="AM401" i="4"/>
  <c r="AL401" i="4"/>
  <c r="H401" i="4"/>
  <c r="N401" i="4"/>
  <c r="M401" i="4"/>
  <c r="L401" i="4"/>
  <c r="AH400" i="4"/>
  <c r="AN400" i="4"/>
  <c r="AM400" i="4"/>
  <c r="AL400" i="4"/>
  <c r="H400" i="4"/>
  <c r="N400" i="4"/>
  <c r="M400" i="4"/>
  <c r="L400" i="4"/>
  <c r="AH399" i="4"/>
  <c r="AN399" i="4"/>
  <c r="AM399" i="4"/>
  <c r="AL399" i="4"/>
  <c r="H399" i="4"/>
  <c r="N399" i="4"/>
  <c r="M399" i="4"/>
  <c r="L399" i="4"/>
  <c r="AH398" i="4"/>
  <c r="AN398" i="4"/>
  <c r="AM398" i="4"/>
  <c r="AL398" i="4"/>
  <c r="H398" i="4"/>
  <c r="N398" i="4"/>
  <c r="M398" i="4"/>
  <c r="L398" i="4"/>
  <c r="AH397" i="4"/>
  <c r="AN397" i="4"/>
  <c r="AM397" i="4"/>
  <c r="AL397" i="4"/>
  <c r="H397" i="4"/>
  <c r="N397" i="4"/>
  <c r="M397" i="4"/>
  <c r="L397" i="4"/>
  <c r="AH396" i="4"/>
  <c r="AN396" i="4"/>
  <c r="AM396" i="4"/>
  <c r="AL396" i="4"/>
  <c r="H396" i="4"/>
  <c r="N396" i="4"/>
  <c r="M396" i="4"/>
  <c r="L396" i="4"/>
  <c r="AH395" i="4"/>
  <c r="AN395" i="4"/>
  <c r="AM395" i="4"/>
  <c r="AL395" i="4"/>
  <c r="H395" i="4"/>
  <c r="N395" i="4"/>
  <c r="M395" i="4"/>
  <c r="L395" i="4"/>
  <c r="AH394" i="4"/>
  <c r="AN394" i="4"/>
  <c r="AM394" i="4"/>
  <c r="AL394" i="4"/>
  <c r="H394" i="4"/>
  <c r="N394" i="4"/>
  <c r="M394" i="4"/>
  <c r="L394" i="4"/>
  <c r="AH393" i="4"/>
  <c r="AN393" i="4"/>
  <c r="AM393" i="4"/>
  <c r="AL393" i="4"/>
  <c r="H393" i="4"/>
  <c r="N393" i="4"/>
  <c r="M393" i="4"/>
  <c r="L393" i="4"/>
  <c r="AH392" i="4"/>
  <c r="AN392" i="4"/>
  <c r="AM392" i="4"/>
  <c r="AL392" i="4"/>
  <c r="H392" i="4"/>
  <c r="N392" i="4"/>
  <c r="M392" i="4"/>
  <c r="L392" i="4"/>
  <c r="AH391" i="4"/>
  <c r="AN391" i="4"/>
  <c r="AM391" i="4"/>
  <c r="AL391" i="4"/>
  <c r="H391" i="4"/>
  <c r="N391" i="4"/>
  <c r="M391" i="4"/>
  <c r="L391" i="4"/>
  <c r="AH390" i="4"/>
  <c r="AN390" i="4"/>
  <c r="AM390" i="4"/>
  <c r="AL390" i="4"/>
  <c r="H390" i="4"/>
  <c r="N390" i="4"/>
  <c r="M390" i="4"/>
  <c r="L390" i="4"/>
  <c r="AH389" i="4"/>
  <c r="AN389" i="4"/>
  <c r="AM389" i="4"/>
  <c r="AL389" i="4"/>
  <c r="H389" i="4"/>
  <c r="N389" i="4"/>
  <c r="M389" i="4"/>
  <c r="L389" i="4"/>
  <c r="AH388" i="4"/>
  <c r="AN388" i="4"/>
  <c r="AM388" i="4"/>
  <c r="AL388" i="4"/>
  <c r="H388" i="4"/>
  <c r="N388" i="4"/>
  <c r="M388" i="4"/>
  <c r="L388" i="4"/>
  <c r="AH387" i="4"/>
  <c r="AN387" i="4"/>
  <c r="AM387" i="4"/>
  <c r="AL387" i="4"/>
  <c r="H387" i="4"/>
  <c r="N387" i="4"/>
  <c r="M387" i="4"/>
  <c r="L387" i="4"/>
  <c r="AH386" i="4"/>
  <c r="AN386" i="4"/>
  <c r="AM386" i="4"/>
  <c r="AL386" i="4"/>
  <c r="H386" i="4"/>
  <c r="N386" i="4"/>
  <c r="M386" i="4"/>
  <c r="L386" i="4"/>
  <c r="AH385" i="4"/>
  <c r="AN385" i="4"/>
  <c r="AM385" i="4"/>
  <c r="AL385" i="4"/>
  <c r="H385" i="4"/>
  <c r="N385" i="4"/>
  <c r="M385" i="4"/>
  <c r="L385" i="4"/>
  <c r="AH384" i="4"/>
  <c r="AN384" i="4"/>
  <c r="AM384" i="4"/>
  <c r="AL384" i="4"/>
  <c r="H384" i="4"/>
  <c r="N384" i="4"/>
  <c r="M384" i="4"/>
  <c r="L384" i="4"/>
  <c r="AH383" i="4"/>
  <c r="AN383" i="4"/>
  <c r="AM383" i="4"/>
  <c r="AL383" i="4"/>
  <c r="H383" i="4"/>
  <c r="N383" i="4"/>
  <c r="M383" i="4"/>
  <c r="L383" i="4"/>
  <c r="AH382" i="4"/>
  <c r="AN382" i="4"/>
  <c r="AM382" i="4"/>
  <c r="AL382" i="4"/>
  <c r="H382" i="4"/>
  <c r="N382" i="4"/>
  <c r="M382" i="4"/>
  <c r="L382" i="4"/>
  <c r="AH381" i="4"/>
  <c r="AN381" i="4"/>
  <c r="AM381" i="4"/>
  <c r="AL381" i="4"/>
  <c r="H381" i="4"/>
  <c r="N381" i="4"/>
  <c r="M381" i="4"/>
  <c r="L381" i="4"/>
  <c r="AH380" i="4"/>
  <c r="AN380" i="4"/>
  <c r="AM380" i="4"/>
  <c r="AL380" i="4"/>
  <c r="H380" i="4"/>
  <c r="N380" i="4"/>
  <c r="M380" i="4"/>
  <c r="L380" i="4"/>
  <c r="AH379" i="4"/>
  <c r="AN379" i="4"/>
  <c r="AM379" i="4"/>
  <c r="AL379" i="4"/>
  <c r="H379" i="4"/>
  <c r="N379" i="4"/>
  <c r="M379" i="4"/>
  <c r="L379" i="4"/>
  <c r="AH378" i="4"/>
  <c r="AN378" i="4"/>
  <c r="AM378" i="4"/>
  <c r="AL378" i="4"/>
  <c r="H378" i="4"/>
  <c r="N378" i="4"/>
  <c r="M378" i="4"/>
  <c r="L378" i="4"/>
  <c r="AH377" i="4"/>
  <c r="AN377" i="4"/>
  <c r="AM377" i="4"/>
  <c r="AL377" i="4"/>
  <c r="H377" i="4"/>
  <c r="N377" i="4"/>
  <c r="M377" i="4"/>
  <c r="L377" i="4"/>
  <c r="AH376" i="4"/>
  <c r="AN376" i="4"/>
  <c r="AM376" i="4"/>
  <c r="AL376" i="4"/>
  <c r="H376" i="4"/>
  <c r="N376" i="4"/>
  <c r="M376" i="4"/>
  <c r="L376" i="4"/>
  <c r="AH375" i="4"/>
  <c r="AN375" i="4"/>
  <c r="AM375" i="4"/>
  <c r="AL375" i="4"/>
  <c r="H375" i="4"/>
  <c r="N375" i="4"/>
  <c r="M375" i="4"/>
  <c r="L375" i="4"/>
  <c r="AH374" i="4"/>
  <c r="AN374" i="4"/>
  <c r="AM374" i="4"/>
  <c r="AL374" i="4"/>
  <c r="H374" i="4"/>
  <c r="N374" i="4"/>
  <c r="M374" i="4"/>
  <c r="L374" i="4"/>
  <c r="AH373" i="4"/>
  <c r="AN373" i="4"/>
  <c r="AM373" i="4"/>
  <c r="AL373" i="4"/>
  <c r="H373" i="4"/>
  <c r="N373" i="4"/>
  <c r="M373" i="4"/>
  <c r="L373" i="4"/>
  <c r="AH372" i="4"/>
  <c r="AN372" i="4"/>
  <c r="AM372" i="4"/>
  <c r="AL372" i="4"/>
  <c r="H372" i="4"/>
  <c r="N372" i="4"/>
  <c r="M372" i="4"/>
  <c r="L372" i="4"/>
  <c r="AH371" i="4"/>
  <c r="AN371" i="4"/>
  <c r="AM371" i="4"/>
  <c r="AL371" i="4"/>
  <c r="H371" i="4"/>
  <c r="N371" i="4"/>
  <c r="M371" i="4"/>
  <c r="L371" i="4"/>
  <c r="AH370" i="4"/>
  <c r="AN370" i="4"/>
  <c r="AM370" i="4"/>
  <c r="AL370" i="4"/>
  <c r="H370" i="4"/>
  <c r="N370" i="4"/>
  <c r="M370" i="4"/>
  <c r="L370" i="4"/>
  <c r="AH369" i="4"/>
  <c r="AN369" i="4"/>
  <c r="AM369" i="4"/>
  <c r="AL369" i="4"/>
  <c r="H369" i="4"/>
  <c r="N369" i="4"/>
  <c r="M369" i="4"/>
  <c r="L369" i="4"/>
  <c r="AH368" i="4"/>
  <c r="AN368" i="4"/>
  <c r="AM368" i="4"/>
  <c r="AL368" i="4"/>
  <c r="H368" i="4"/>
  <c r="N368" i="4"/>
  <c r="M368" i="4"/>
  <c r="L368" i="4"/>
  <c r="AH367" i="4"/>
  <c r="AN367" i="4"/>
  <c r="AM367" i="4"/>
  <c r="AL367" i="4"/>
  <c r="H367" i="4"/>
  <c r="N367" i="4"/>
  <c r="M367" i="4"/>
  <c r="L367" i="4"/>
  <c r="AH366" i="4"/>
  <c r="AN366" i="4"/>
  <c r="AM366" i="4"/>
  <c r="AL366" i="4"/>
  <c r="H366" i="4"/>
  <c r="N366" i="4"/>
  <c r="M366" i="4"/>
  <c r="L366" i="4"/>
  <c r="AH365" i="4"/>
  <c r="AN365" i="4"/>
  <c r="AM365" i="4"/>
  <c r="AL365" i="4"/>
  <c r="H365" i="4"/>
  <c r="N365" i="4"/>
  <c r="M365" i="4"/>
  <c r="L365" i="4"/>
  <c r="AH364" i="4"/>
  <c r="AN364" i="4"/>
  <c r="AM364" i="4"/>
  <c r="AL364" i="4"/>
  <c r="H364" i="4"/>
  <c r="N364" i="4"/>
  <c r="M364" i="4"/>
  <c r="L364" i="4"/>
  <c r="AH363" i="4"/>
  <c r="AN363" i="4"/>
  <c r="AM363" i="4"/>
  <c r="AL363" i="4"/>
  <c r="H363" i="4"/>
  <c r="N363" i="4"/>
  <c r="M363" i="4"/>
  <c r="L363" i="4"/>
  <c r="AH362" i="4"/>
  <c r="AN362" i="4"/>
  <c r="AM362" i="4"/>
  <c r="AL362" i="4"/>
  <c r="H362" i="4"/>
  <c r="N362" i="4"/>
  <c r="M362" i="4"/>
  <c r="L362" i="4"/>
  <c r="AH361" i="4"/>
  <c r="AN361" i="4"/>
  <c r="AM361" i="4"/>
  <c r="AL361" i="4"/>
  <c r="H361" i="4"/>
  <c r="N361" i="4"/>
  <c r="M361" i="4"/>
  <c r="L361" i="4"/>
  <c r="AH360" i="4"/>
  <c r="AN360" i="4"/>
  <c r="AM360" i="4"/>
  <c r="AL360" i="4"/>
  <c r="H360" i="4"/>
  <c r="N360" i="4"/>
  <c r="M360" i="4"/>
  <c r="L360" i="4"/>
  <c r="AH359" i="4"/>
  <c r="AN359" i="4"/>
  <c r="AM359" i="4"/>
  <c r="AL359" i="4"/>
  <c r="H359" i="4"/>
  <c r="N359" i="4"/>
  <c r="M359" i="4"/>
  <c r="L359" i="4"/>
  <c r="AH358" i="4"/>
  <c r="AN358" i="4"/>
  <c r="AM358" i="4"/>
  <c r="AL358" i="4"/>
  <c r="H358" i="4"/>
  <c r="N358" i="4"/>
  <c r="M358" i="4"/>
  <c r="L358" i="4"/>
  <c r="AH357" i="4"/>
  <c r="AN357" i="4"/>
  <c r="AM357" i="4"/>
  <c r="AL357" i="4"/>
  <c r="H357" i="4"/>
  <c r="N357" i="4"/>
  <c r="M357" i="4"/>
  <c r="L357" i="4"/>
  <c r="AH356" i="4"/>
  <c r="AN356" i="4"/>
  <c r="AM356" i="4"/>
  <c r="AL356" i="4"/>
  <c r="H356" i="4"/>
  <c r="N356" i="4"/>
  <c r="M356" i="4"/>
  <c r="L356" i="4"/>
  <c r="AH355" i="4"/>
  <c r="AN355" i="4"/>
  <c r="AM355" i="4"/>
  <c r="AL355" i="4"/>
  <c r="H355" i="4"/>
  <c r="N355" i="4"/>
  <c r="M355" i="4"/>
  <c r="L355" i="4"/>
  <c r="AH354" i="4"/>
  <c r="AN354" i="4"/>
  <c r="AM354" i="4"/>
  <c r="AL354" i="4"/>
  <c r="H354" i="4"/>
  <c r="N354" i="4"/>
  <c r="M354" i="4"/>
  <c r="L354" i="4"/>
  <c r="AH353" i="4"/>
  <c r="AN353" i="4"/>
  <c r="AM353" i="4"/>
  <c r="AL353" i="4"/>
  <c r="H353" i="4"/>
  <c r="N353" i="4"/>
  <c r="M353" i="4"/>
  <c r="L353" i="4"/>
  <c r="AH352" i="4"/>
  <c r="AN352" i="4"/>
  <c r="AM352" i="4"/>
  <c r="AL352" i="4"/>
  <c r="H352" i="4"/>
  <c r="N352" i="4"/>
  <c r="M352" i="4"/>
  <c r="L352" i="4"/>
  <c r="AH351" i="4"/>
  <c r="AN351" i="4"/>
  <c r="AM351" i="4"/>
  <c r="AL351" i="4"/>
  <c r="H351" i="4"/>
  <c r="N351" i="4"/>
  <c r="M351" i="4"/>
  <c r="L351" i="4"/>
  <c r="AH350" i="4"/>
  <c r="AN350" i="4"/>
  <c r="AM350" i="4"/>
  <c r="AL350" i="4"/>
  <c r="H350" i="4"/>
  <c r="N350" i="4"/>
  <c r="M350" i="4"/>
  <c r="L350" i="4"/>
  <c r="AH349" i="4"/>
  <c r="AN349" i="4"/>
  <c r="AM349" i="4"/>
  <c r="AL349" i="4"/>
  <c r="H349" i="4"/>
  <c r="N349" i="4"/>
  <c r="M349" i="4"/>
  <c r="L349" i="4"/>
  <c r="AH348" i="4"/>
  <c r="AN348" i="4"/>
  <c r="AM348" i="4"/>
  <c r="AL348" i="4"/>
  <c r="H348" i="4"/>
  <c r="N348" i="4"/>
  <c r="M348" i="4"/>
  <c r="L348" i="4"/>
  <c r="AH347" i="4"/>
  <c r="AN347" i="4"/>
  <c r="AM347" i="4"/>
  <c r="AL347" i="4"/>
  <c r="H347" i="4"/>
  <c r="N347" i="4"/>
  <c r="M347" i="4"/>
  <c r="L347" i="4"/>
  <c r="AH346" i="4"/>
  <c r="AN346" i="4"/>
  <c r="AM346" i="4"/>
  <c r="AL346" i="4"/>
  <c r="H346" i="4"/>
  <c r="N346" i="4"/>
  <c r="M346" i="4"/>
  <c r="L346" i="4"/>
  <c r="AH345" i="4"/>
  <c r="AN345" i="4"/>
  <c r="AM345" i="4"/>
  <c r="AL345" i="4"/>
  <c r="H345" i="4"/>
  <c r="N345" i="4"/>
  <c r="M345" i="4"/>
  <c r="L345" i="4"/>
  <c r="AH344" i="4"/>
  <c r="AN344" i="4"/>
  <c r="AM344" i="4"/>
  <c r="AL344" i="4"/>
  <c r="H344" i="4"/>
  <c r="N344" i="4"/>
  <c r="M344" i="4"/>
  <c r="L344" i="4"/>
  <c r="AH343" i="4"/>
  <c r="AN343" i="4"/>
  <c r="AM343" i="4"/>
  <c r="AL343" i="4"/>
  <c r="H343" i="4"/>
  <c r="N343" i="4"/>
  <c r="M343" i="4"/>
  <c r="L343" i="4"/>
  <c r="AH342" i="4"/>
  <c r="AN342" i="4"/>
  <c r="AM342" i="4"/>
  <c r="AL342" i="4"/>
  <c r="H342" i="4"/>
  <c r="N342" i="4"/>
  <c r="M342" i="4"/>
  <c r="L342" i="4"/>
  <c r="AH341" i="4"/>
  <c r="AN341" i="4"/>
  <c r="AM341" i="4"/>
  <c r="AL341" i="4"/>
  <c r="H341" i="4"/>
  <c r="N341" i="4"/>
  <c r="M341" i="4"/>
  <c r="L341" i="4"/>
  <c r="AH340" i="4"/>
  <c r="AN340" i="4"/>
  <c r="AM340" i="4"/>
  <c r="AL340" i="4"/>
  <c r="H340" i="4"/>
  <c r="N340" i="4"/>
  <c r="M340" i="4"/>
  <c r="L340" i="4"/>
  <c r="AH339" i="4"/>
  <c r="AN339" i="4"/>
  <c r="AM339" i="4"/>
  <c r="AL339" i="4"/>
  <c r="H339" i="4"/>
  <c r="N339" i="4"/>
  <c r="M339" i="4"/>
  <c r="L339" i="4"/>
  <c r="AH338" i="4"/>
  <c r="AN338" i="4"/>
  <c r="AM338" i="4"/>
  <c r="AL338" i="4"/>
  <c r="H338" i="4"/>
  <c r="N338" i="4"/>
  <c r="M338" i="4"/>
  <c r="L338" i="4"/>
  <c r="AH337" i="4"/>
  <c r="AN337" i="4"/>
  <c r="AM337" i="4"/>
  <c r="AL337" i="4"/>
  <c r="H337" i="4"/>
  <c r="N337" i="4"/>
  <c r="M337" i="4"/>
  <c r="L337" i="4"/>
  <c r="AH336" i="4"/>
  <c r="AN336" i="4"/>
  <c r="AM336" i="4"/>
  <c r="AL336" i="4"/>
  <c r="H336" i="4"/>
  <c r="N336" i="4"/>
  <c r="M336" i="4"/>
  <c r="L336" i="4"/>
  <c r="AH335" i="4"/>
  <c r="AN335" i="4"/>
  <c r="AM335" i="4"/>
  <c r="AL335" i="4"/>
  <c r="H335" i="4"/>
  <c r="N335" i="4"/>
  <c r="M335" i="4"/>
  <c r="L335" i="4"/>
  <c r="AH334" i="4"/>
  <c r="AN334" i="4"/>
  <c r="AM334" i="4"/>
  <c r="AL334" i="4"/>
  <c r="H334" i="4"/>
  <c r="N334" i="4"/>
  <c r="M334" i="4"/>
  <c r="L334" i="4"/>
  <c r="AH333" i="4"/>
  <c r="AN333" i="4"/>
  <c r="AM333" i="4"/>
  <c r="AL333" i="4"/>
  <c r="H333" i="4"/>
  <c r="N333" i="4"/>
  <c r="M333" i="4"/>
  <c r="L333" i="4"/>
  <c r="AH332" i="4"/>
  <c r="AN332" i="4"/>
  <c r="AM332" i="4"/>
  <c r="AL332" i="4"/>
  <c r="H332" i="4"/>
  <c r="N332" i="4"/>
  <c r="M332" i="4"/>
  <c r="L332" i="4"/>
  <c r="AH331" i="4"/>
  <c r="AN331" i="4"/>
  <c r="AM331" i="4"/>
  <c r="AL331" i="4"/>
  <c r="H331" i="4"/>
  <c r="N331" i="4"/>
  <c r="M331" i="4"/>
  <c r="L331" i="4"/>
  <c r="AH330" i="4"/>
  <c r="AN330" i="4"/>
  <c r="AM330" i="4"/>
  <c r="AL330" i="4"/>
  <c r="H330" i="4"/>
  <c r="N330" i="4"/>
  <c r="M330" i="4"/>
  <c r="L330" i="4"/>
  <c r="AH329" i="4"/>
  <c r="AN329" i="4"/>
  <c r="AM329" i="4"/>
  <c r="AL329" i="4"/>
  <c r="H329" i="4"/>
  <c r="N329" i="4"/>
  <c r="M329" i="4"/>
  <c r="L329" i="4"/>
  <c r="AH328" i="4"/>
  <c r="AN328" i="4"/>
  <c r="AM328" i="4"/>
  <c r="AL328" i="4"/>
  <c r="H328" i="4"/>
  <c r="N328" i="4"/>
  <c r="M328" i="4"/>
  <c r="L328" i="4"/>
  <c r="AH327" i="4"/>
  <c r="AN327" i="4"/>
  <c r="AM327" i="4"/>
  <c r="AL327" i="4"/>
  <c r="H327" i="4"/>
  <c r="N327" i="4"/>
  <c r="M327" i="4"/>
  <c r="L327" i="4"/>
  <c r="AH326" i="4"/>
  <c r="AN326" i="4"/>
  <c r="AM326" i="4"/>
  <c r="AL326" i="4"/>
  <c r="H326" i="4"/>
  <c r="N326" i="4"/>
  <c r="M326" i="4"/>
  <c r="L326" i="4"/>
  <c r="AH325" i="4"/>
  <c r="AN325" i="4"/>
  <c r="AM325" i="4"/>
  <c r="AL325" i="4"/>
  <c r="H325" i="4"/>
  <c r="N325" i="4"/>
  <c r="M325" i="4"/>
  <c r="L325" i="4"/>
  <c r="AH324" i="4"/>
  <c r="AN324" i="4"/>
  <c r="AM324" i="4"/>
  <c r="AL324" i="4"/>
  <c r="H324" i="4"/>
  <c r="N324" i="4"/>
  <c r="M324" i="4"/>
  <c r="L324" i="4"/>
  <c r="AH323" i="4"/>
  <c r="AN323" i="4"/>
  <c r="AM323" i="4"/>
  <c r="AL323" i="4"/>
  <c r="H323" i="4"/>
  <c r="N323" i="4"/>
  <c r="M323" i="4"/>
  <c r="L323" i="4"/>
  <c r="AH322" i="4"/>
  <c r="AN322" i="4"/>
  <c r="AM322" i="4"/>
  <c r="AL322" i="4"/>
  <c r="H322" i="4"/>
  <c r="N322" i="4"/>
  <c r="M322" i="4"/>
  <c r="L322" i="4"/>
  <c r="AH321" i="4"/>
  <c r="AN321" i="4"/>
  <c r="AM321" i="4"/>
  <c r="AL321" i="4"/>
  <c r="H321" i="4"/>
  <c r="N321" i="4"/>
  <c r="M321" i="4"/>
  <c r="L321" i="4"/>
  <c r="AH320" i="4"/>
  <c r="AN320" i="4"/>
  <c r="AM320" i="4"/>
  <c r="AL320" i="4"/>
  <c r="H320" i="4"/>
  <c r="N320" i="4"/>
  <c r="M320" i="4"/>
  <c r="L320" i="4"/>
  <c r="AH319" i="4"/>
  <c r="AN319" i="4"/>
  <c r="AM319" i="4"/>
  <c r="AL319" i="4"/>
  <c r="H319" i="4"/>
  <c r="N319" i="4"/>
  <c r="M319" i="4"/>
  <c r="L319" i="4"/>
  <c r="AH318" i="4"/>
  <c r="AN318" i="4"/>
  <c r="AM318" i="4"/>
  <c r="AL318" i="4"/>
  <c r="H318" i="4"/>
  <c r="N318" i="4"/>
  <c r="M318" i="4"/>
  <c r="L318" i="4"/>
  <c r="AH317" i="4"/>
  <c r="AN317" i="4"/>
  <c r="AM317" i="4"/>
  <c r="AL317" i="4"/>
  <c r="H317" i="4"/>
  <c r="N317" i="4"/>
  <c r="M317" i="4"/>
  <c r="L317" i="4"/>
  <c r="AH316" i="4"/>
  <c r="AN316" i="4"/>
  <c r="AM316" i="4"/>
  <c r="AL316" i="4"/>
  <c r="H316" i="4"/>
  <c r="N316" i="4"/>
  <c r="M316" i="4"/>
  <c r="L316" i="4"/>
  <c r="AH315" i="4"/>
  <c r="AN315" i="4"/>
  <c r="AM315" i="4"/>
  <c r="AL315" i="4"/>
  <c r="H315" i="4"/>
  <c r="N315" i="4"/>
  <c r="M315" i="4"/>
  <c r="L315" i="4"/>
  <c r="AH314" i="4"/>
  <c r="AN314" i="4"/>
  <c r="AM314" i="4"/>
  <c r="AL314" i="4"/>
  <c r="H314" i="4"/>
  <c r="N314" i="4"/>
  <c r="M314" i="4"/>
  <c r="L314" i="4"/>
  <c r="AH313" i="4"/>
  <c r="AN313" i="4"/>
  <c r="AM313" i="4"/>
  <c r="AL313" i="4"/>
  <c r="H313" i="4"/>
  <c r="N313" i="4"/>
  <c r="M313" i="4"/>
  <c r="L313" i="4"/>
  <c r="AH312" i="4"/>
  <c r="AN312" i="4"/>
  <c r="AM312" i="4"/>
  <c r="AL312" i="4"/>
  <c r="H312" i="4"/>
  <c r="N312" i="4"/>
  <c r="M312" i="4"/>
  <c r="L312" i="4"/>
  <c r="AH311" i="4"/>
  <c r="AN311" i="4"/>
  <c r="AM311" i="4"/>
  <c r="AL311" i="4"/>
  <c r="H311" i="4"/>
  <c r="N311" i="4"/>
  <c r="M311" i="4"/>
  <c r="L311" i="4"/>
  <c r="AH310" i="4"/>
  <c r="AN310" i="4"/>
  <c r="AM310" i="4"/>
  <c r="AL310" i="4"/>
  <c r="H310" i="4"/>
  <c r="N310" i="4"/>
  <c r="M310" i="4"/>
  <c r="L310" i="4"/>
  <c r="AH309" i="4"/>
  <c r="AN309" i="4"/>
  <c r="AM309" i="4"/>
  <c r="AL309" i="4"/>
  <c r="H309" i="4"/>
  <c r="N309" i="4"/>
  <c r="M309" i="4"/>
  <c r="L309" i="4"/>
  <c r="AH308" i="4"/>
  <c r="AN308" i="4"/>
  <c r="AM308" i="4"/>
  <c r="AL308" i="4"/>
  <c r="H308" i="4"/>
  <c r="N308" i="4"/>
  <c r="M308" i="4"/>
  <c r="L308" i="4"/>
  <c r="AH307" i="4"/>
  <c r="AN307" i="4"/>
  <c r="AM307" i="4"/>
  <c r="AL307" i="4"/>
  <c r="H307" i="4"/>
  <c r="N307" i="4"/>
  <c r="M307" i="4"/>
  <c r="L307" i="4"/>
  <c r="AH306" i="4"/>
  <c r="AN306" i="4"/>
  <c r="AM306" i="4"/>
  <c r="AL306" i="4"/>
  <c r="H306" i="4"/>
  <c r="N306" i="4"/>
  <c r="M306" i="4"/>
  <c r="L306" i="4"/>
  <c r="AH305" i="4"/>
  <c r="AN305" i="4"/>
  <c r="AM305" i="4"/>
  <c r="AL305" i="4"/>
  <c r="H305" i="4"/>
  <c r="N305" i="4"/>
  <c r="M305" i="4"/>
  <c r="L305" i="4"/>
  <c r="AH304" i="4"/>
  <c r="AN304" i="4"/>
  <c r="AM304" i="4"/>
  <c r="AL304" i="4"/>
  <c r="H304" i="4"/>
  <c r="N304" i="4"/>
  <c r="M304" i="4"/>
  <c r="L304" i="4"/>
  <c r="AH303" i="4"/>
  <c r="AN303" i="4"/>
  <c r="AM303" i="4"/>
  <c r="AL303" i="4"/>
  <c r="H303" i="4"/>
  <c r="N303" i="4"/>
  <c r="M303" i="4"/>
  <c r="L303" i="4"/>
  <c r="AH302" i="4"/>
  <c r="AN302" i="4"/>
  <c r="AM302" i="4"/>
  <c r="AL302" i="4"/>
  <c r="H302" i="4"/>
  <c r="N302" i="4"/>
  <c r="M302" i="4"/>
  <c r="L302" i="4"/>
  <c r="AH301" i="4"/>
  <c r="AN301" i="4"/>
  <c r="AM301" i="4"/>
  <c r="AL301" i="4"/>
  <c r="H301" i="4"/>
  <c r="N301" i="4"/>
  <c r="M301" i="4"/>
  <c r="L301" i="4"/>
  <c r="AH300" i="4"/>
  <c r="AN300" i="4"/>
  <c r="AM300" i="4"/>
  <c r="AL300" i="4"/>
  <c r="H300" i="4"/>
  <c r="N300" i="4"/>
  <c r="M300" i="4"/>
  <c r="L300" i="4"/>
  <c r="AH299" i="4"/>
  <c r="AN299" i="4"/>
  <c r="AM299" i="4"/>
  <c r="AL299" i="4"/>
  <c r="H299" i="4"/>
  <c r="N299" i="4"/>
  <c r="M299" i="4"/>
  <c r="L299" i="4"/>
  <c r="AH298" i="4"/>
  <c r="AN298" i="4"/>
  <c r="AM298" i="4"/>
  <c r="AL298" i="4"/>
  <c r="H298" i="4"/>
  <c r="N298" i="4"/>
  <c r="M298" i="4"/>
  <c r="L298" i="4"/>
  <c r="AH297" i="4"/>
  <c r="AN297" i="4"/>
  <c r="AM297" i="4"/>
  <c r="AL297" i="4"/>
  <c r="H297" i="4"/>
  <c r="N297" i="4"/>
  <c r="M297" i="4"/>
  <c r="L297" i="4"/>
  <c r="AH296" i="4"/>
  <c r="AN296" i="4"/>
  <c r="AM296" i="4"/>
  <c r="AL296" i="4"/>
  <c r="H296" i="4"/>
  <c r="N296" i="4"/>
  <c r="M296" i="4"/>
  <c r="L296" i="4"/>
  <c r="AH295" i="4"/>
  <c r="AN295" i="4"/>
  <c r="AM295" i="4"/>
  <c r="AL295" i="4"/>
  <c r="H295" i="4"/>
  <c r="N295" i="4"/>
  <c r="M295" i="4"/>
  <c r="L295" i="4"/>
  <c r="AH294" i="4"/>
  <c r="AN294" i="4"/>
  <c r="AM294" i="4"/>
  <c r="AL294" i="4"/>
  <c r="H294" i="4"/>
  <c r="N294" i="4"/>
  <c r="M294" i="4"/>
  <c r="L294" i="4"/>
  <c r="AH293" i="4"/>
  <c r="AN293" i="4"/>
  <c r="AM293" i="4"/>
  <c r="AL293" i="4"/>
  <c r="H293" i="4"/>
  <c r="N293" i="4"/>
  <c r="M293" i="4"/>
  <c r="L293" i="4"/>
  <c r="AH292" i="4"/>
  <c r="AN292" i="4"/>
  <c r="AM292" i="4"/>
  <c r="AL292" i="4"/>
  <c r="H292" i="4"/>
  <c r="N292" i="4"/>
  <c r="M292" i="4"/>
  <c r="L292" i="4"/>
  <c r="AH291" i="4"/>
  <c r="AN291" i="4"/>
  <c r="AM291" i="4"/>
  <c r="AL291" i="4"/>
  <c r="H291" i="4"/>
  <c r="N291" i="4"/>
  <c r="M291" i="4"/>
  <c r="L291" i="4"/>
  <c r="AH290" i="4"/>
  <c r="AN290" i="4"/>
  <c r="AM290" i="4"/>
  <c r="AL290" i="4"/>
  <c r="H290" i="4"/>
  <c r="N290" i="4"/>
  <c r="M290" i="4"/>
  <c r="L290" i="4"/>
  <c r="AH289" i="4"/>
  <c r="AN289" i="4"/>
  <c r="AM289" i="4"/>
  <c r="AL289" i="4"/>
  <c r="H289" i="4"/>
  <c r="N289" i="4"/>
  <c r="M289" i="4"/>
  <c r="L289" i="4"/>
  <c r="AH288" i="4"/>
  <c r="AN288" i="4"/>
  <c r="AM288" i="4"/>
  <c r="AL288" i="4"/>
  <c r="H288" i="4"/>
  <c r="N288" i="4"/>
  <c r="M288" i="4"/>
  <c r="L288" i="4"/>
  <c r="AH287" i="4"/>
  <c r="AN287" i="4"/>
  <c r="AM287" i="4"/>
  <c r="AL287" i="4"/>
  <c r="H287" i="4"/>
  <c r="N287" i="4"/>
  <c r="M287" i="4"/>
  <c r="L287" i="4"/>
  <c r="AH286" i="4"/>
  <c r="AN286" i="4"/>
  <c r="AM286" i="4"/>
  <c r="AL286" i="4"/>
  <c r="H286" i="4"/>
  <c r="N286" i="4"/>
  <c r="M286" i="4"/>
  <c r="L286" i="4"/>
  <c r="AH285" i="4"/>
  <c r="AN285" i="4"/>
  <c r="AM285" i="4"/>
  <c r="AL285" i="4"/>
  <c r="H285" i="4"/>
  <c r="N285" i="4"/>
  <c r="M285" i="4"/>
  <c r="L285" i="4"/>
  <c r="AH284" i="4"/>
  <c r="AN284" i="4"/>
  <c r="AM284" i="4"/>
  <c r="AL284" i="4"/>
  <c r="H284" i="4"/>
  <c r="N284" i="4"/>
  <c r="M284" i="4"/>
  <c r="L284" i="4"/>
  <c r="AH283" i="4"/>
  <c r="AN283" i="4"/>
  <c r="AM283" i="4"/>
  <c r="AL283" i="4"/>
  <c r="H283" i="4"/>
  <c r="N283" i="4"/>
  <c r="M283" i="4"/>
  <c r="L283" i="4"/>
  <c r="AH282" i="4"/>
  <c r="AN282" i="4"/>
  <c r="AM282" i="4"/>
  <c r="AL282" i="4"/>
  <c r="H282" i="4"/>
  <c r="N282" i="4"/>
  <c r="M282" i="4"/>
  <c r="L282" i="4"/>
  <c r="AH281" i="4"/>
  <c r="AN281" i="4"/>
  <c r="AM281" i="4"/>
  <c r="AL281" i="4"/>
  <c r="H281" i="4"/>
  <c r="N281" i="4"/>
  <c r="M281" i="4"/>
  <c r="L281" i="4"/>
  <c r="AH280" i="4"/>
  <c r="AN280" i="4"/>
  <c r="AM280" i="4"/>
  <c r="AL280" i="4"/>
  <c r="H280" i="4"/>
  <c r="N280" i="4"/>
  <c r="M280" i="4"/>
  <c r="L280" i="4"/>
  <c r="AH279" i="4"/>
  <c r="AN279" i="4"/>
  <c r="AM279" i="4"/>
  <c r="AL279" i="4"/>
  <c r="H279" i="4"/>
  <c r="N279" i="4"/>
  <c r="M279" i="4"/>
  <c r="L279" i="4"/>
  <c r="AH278" i="4"/>
  <c r="AN278" i="4"/>
  <c r="AM278" i="4"/>
  <c r="AL278" i="4"/>
  <c r="H278" i="4"/>
  <c r="N278" i="4"/>
  <c r="M278" i="4"/>
  <c r="L278" i="4"/>
  <c r="AH277" i="4"/>
  <c r="AN277" i="4"/>
  <c r="AM277" i="4"/>
  <c r="AL277" i="4"/>
  <c r="H277" i="4"/>
  <c r="N277" i="4"/>
  <c r="M277" i="4"/>
  <c r="L277" i="4"/>
  <c r="AH276" i="4"/>
  <c r="AN276" i="4"/>
  <c r="AM276" i="4"/>
  <c r="AL276" i="4"/>
  <c r="H276" i="4"/>
  <c r="N276" i="4"/>
  <c r="M276" i="4"/>
  <c r="L276" i="4"/>
  <c r="AH275" i="4"/>
  <c r="AN275" i="4"/>
  <c r="AM275" i="4"/>
  <c r="AL275" i="4"/>
  <c r="H275" i="4"/>
  <c r="N275" i="4"/>
  <c r="M275" i="4"/>
  <c r="L275" i="4"/>
  <c r="AH274" i="4"/>
  <c r="AN274" i="4"/>
  <c r="AM274" i="4"/>
  <c r="AL274" i="4"/>
  <c r="H274" i="4"/>
  <c r="N274" i="4"/>
  <c r="M274" i="4"/>
  <c r="L274" i="4"/>
  <c r="AH273" i="4"/>
  <c r="AN273" i="4"/>
  <c r="AM273" i="4"/>
  <c r="AL273" i="4"/>
  <c r="H273" i="4"/>
  <c r="N273" i="4"/>
  <c r="M273" i="4"/>
  <c r="L273" i="4"/>
  <c r="AH272" i="4"/>
  <c r="AN272" i="4"/>
  <c r="AM272" i="4"/>
  <c r="AL272" i="4"/>
  <c r="H272" i="4"/>
  <c r="N272" i="4"/>
  <c r="M272" i="4"/>
  <c r="L272" i="4"/>
  <c r="AH271" i="4"/>
  <c r="AN271" i="4"/>
  <c r="AM271" i="4"/>
  <c r="AL271" i="4"/>
  <c r="H271" i="4"/>
  <c r="N271" i="4"/>
  <c r="M271" i="4"/>
  <c r="L271" i="4"/>
  <c r="AH270" i="4"/>
  <c r="AN270" i="4"/>
  <c r="AM270" i="4"/>
  <c r="AL270" i="4"/>
  <c r="H270" i="4"/>
  <c r="N270" i="4"/>
  <c r="M270" i="4"/>
  <c r="L270" i="4"/>
  <c r="AH269" i="4"/>
  <c r="AN269" i="4"/>
  <c r="AM269" i="4"/>
  <c r="AL269" i="4"/>
  <c r="H269" i="4"/>
  <c r="N269" i="4"/>
  <c r="M269" i="4"/>
  <c r="L269" i="4"/>
  <c r="AH268" i="4"/>
  <c r="AN268" i="4"/>
  <c r="AM268" i="4"/>
  <c r="AL268" i="4"/>
  <c r="H268" i="4"/>
  <c r="N268" i="4"/>
  <c r="M268" i="4"/>
  <c r="L268" i="4"/>
  <c r="AH267" i="4"/>
  <c r="AN267" i="4"/>
  <c r="AM267" i="4"/>
  <c r="AL267" i="4"/>
  <c r="H267" i="4"/>
  <c r="N267" i="4"/>
  <c r="M267" i="4"/>
  <c r="L267" i="4"/>
  <c r="AH266" i="4"/>
  <c r="AN266" i="4"/>
  <c r="AM266" i="4"/>
  <c r="AL266" i="4"/>
  <c r="H266" i="4"/>
  <c r="N266" i="4"/>
  <c r="M266" i="4"/>
  <c r="L266" i="4"/>
  <c r="AH265" i="4"/>
  <c r="AN265" i="4"/>
  <c r="AM265" i="4"/>
  <c r="AL265" i="4"/>
  <c r="H265" i="4"/>
  <c r="N265" i="4"/>
  <c r="M265" i="4"/>
  <c r="L265" i="4"/>
  <c r="AH264" i="4"/>
  <c r="AN264" i="4"/>
  <c r="AM264" i="4"/>
  <c r="AL264" i="4"/>
  <c r="H264" i="4"/>
  <c r="N264" i="4"/>
  <c r="M264" i="4"/>
  <c r="L264" i="4"/>
  <c r="AH263" i="4"/>
  <c r="AN263" i="4"/>
  <c r="AM263" i="4"/>
  <c r="AL263" i="4"/>
  <c r="H263" i="4"/>
  <c r="N263" i="4"/>
  <c r="M263" i="4"/>
  <c r="L263" i="4"/>
  <c r="AH262" i="4"/>
  <c r="AN262" i="4"/>
  <c r="AM262" i="4"/>
  <c r="AL262" i="4"/>
  <c r="H262" i="4"/>
  <c r="N262" i="4"/>
  <c r="M262" i="4"/>
  <c r="L262" i="4"/>
  <c r="AH261" i="4"/>
  <c r="AN261" i="4"/>
  <c r="AM261" i="4"/>
  <c r="AL261" i="4"/>
  <c r="H261" i="4"/>
  <c r="N261" i="4"/>
  <c r="M261" i="4"/>
  <c r="L261" i="4"/>
  <c r="AH260" i="4"/>
  <c r="AN260" i="4"/>
  <c r="AM260" i="4"/>
  <c r="AL260" i="4"/>
  <c r="H260" i="4"/>
  <c r="N260" i="4"/>
  <c r="M260" i="4"/>
  <c r="L260" i="4"/>
  <c r="AH259" i="4"/>
  <c r="AN259" i="4"/>
  <c r="AM259" i="4"/>
  <c r="AL259" i="4"/>
  <c r="H259" i="4"/>
  <c r="N259" i="4"/>
  <c r="M259" i="4"/>
  <c r="L259" i="4"/>
  <c r="AH258" i="4"/>
  <c r="AN258" i="4"/>
  <c r="AM258" i="4"/>
  <c r="AL258" i="4"/>
  <c r="H258" i="4"/>
  <c r="N258" i="4"/>
  <c r="M258" i="4"/>
  <c r="L258" i="4"/>
  <c r="AH257" i="4"/>
  <c r="AN257" i="4"/>
  <c r="AM257" i="4"/>
  <c r="AL257" i="4"/>
  <c r="H257" i="4"/>
  <c r="N257" i="4"/>
  <c r="M257" i="4"/>
  <c r="L257" i="4"/>
  <c r="AH256" i="4"/>
  <c r="AN256" i="4"/>
  <c r="AM256" i="4"/>
  <c r="AL256" i="4"/>
  <c r="H256" i="4"/>
  <c r="N256" i="4"/>
  <c r="M256" i="4"/>
  <c r="L256" i="4"/>
  <c r="AH255" i="4"/>
  <c r="AN255" i="4"/>
  <c r="AM255" i="4"/>
  <c r="AL255" i="4"/>
  <c r="H255" i="4"/>
  <c r="N255" i="4"/>
  <c r="M255" i="4"/>
  <c r="L255" i="4"/>
  <c r="AH254" i="4"/>
  <c r="AN254" i="4"/>
  <c r="AM254" i="4"/>
  <c r="AL254" i="4"/>
  <c r="H254" i="4"/>
  <c r="N254" i="4"/>
  <c r="M254" i="4"/>
  <c r="L254" i="4"/>
  <c r="AH253" i="4"/>
  <c r="AN253" i="4"/>
  <c r="AM253" i="4"/>
  <c r="AL253" i="4"/>
  <c r="H253" i="4"/>
  <c r="N253" i="4"/>
  <c r="M253" i="4"/>
  <c r="L253" i="4"/>
  <c r="AH252" i="4"/>
  <c r="AN252" i="4"/>
  <c r="AM252" i="4"/>
  <c r="AL252" i="4"/>
  <c r="H252" i="4"/>
  <c r="N252" i="4"/>
  <c r="M252" i="4"/>
  <c r="L252" i="4"/>
  <c r="AH251" i="4"/>
  <c r="AN251" i="4"/>
  <c r="AM251" i="4"/>
  <c r="AL251" i="4"/>
  <c r="H251" i="4"/>
  <c r="N251" i="4"/>
  <c r="M251" i="4"/>
  <c r="L251" i="4"/>
  <c r="AH250" i="4"/>
  <c r="AN250" i="4"/>
  <c r="AM250" i="4"/>
  <c r="AL250" i="4"/>
  <c r="H250" i="4"/>
  <c r="N250" i="4"/>
  <c r="M250" i="4"/>
  <c r="L250" i="4"/>
  <c r="AH249" i="4"/>
  <c r="AN249" i="4"/>
  <c r="AM249" i="4"/>
  <c r="AL249" i="4"/>
  <c r="H249" i="4"/>
  <c r="N249" i="4"/>
  <c r="M249" i="4"/>
  <c r="L249" i="4"/>
  <c r="AH248" i="4"/>
  <c r="AN248" i="4"/>
  <c r="AM248" i="4"/>
  <c r="AL248" i="4"/>
  <c r="H248" i="4"/>
  <c r="N248" i="4"/>
  <c r="M248" i="4"/>
  <c r="L248" i="4"/>
  <c r="AH247" i="4"/>
  <c r="AN247" i="4"/>
  <c r="AM247" i="4"/>
  <c r="AL247" i="4"/>
  <c r="H247" i="4"/>
  <c r="N247" i="4"/>
  <c r="M247" i="4"/>
  <c r="L247" i="4"/>
  <c r="AH246" i="4"/>
  <c r="AN246" i="4"/>
  <c r="AM246" i="4"/>
  <c r="AL246" i="4"/>
  <c r="H246" i="4"/>
  <c r="N246" i="4"/>
  <c r="M246" i="4"/>
  <c r="L246" i="4"/>
  <c r="AH245" i="4"/>
  <c r="AN245" i="4"/>
  <c r="AM245" i="4"/>
  <c r="AL245" i="4"/>
  <c r="H245" i="4"/>
  <c r="N245" i="4"/>
  <c r="M245" i="4"/>
  <c r="L245" i="4"/>
  <c r="AH244" i="4"/>
  <c r="AN244" i="4"/>
  <c r="AM244" i="4"/>
  <c r="AL244" i="4"/>
  <c r="H244" i="4"/>
  <c r="N244" i="4"/>
  <c r="M244" i="4"/>
  <c r="L244" i="4"/>
  <c r="AH243" i="4"/>
  <c r="AN243" i="4"/>
  <c r="AM243" i="4"/>
  <c r="AL243" i="4"/>
  <c r="H243" i="4"/>
  <c r="N243" i="4"/>
  <c r="M243" i="4"/>
  <c r="L243" i="4"/>
  <c r="AH242" i="4"/>
  <c r="AN242" i="4"/>
  <c r="AM242" i="4"/>
  <c r="AL242" i="4"/>
  <c r="H242" i="4"/>
  <c r="N242" i="4"/>
  <c r="M242" i="4"/>
  <c r="L242" i="4"/>
  <c r="AH241" i="4"/>
  <c r="AN241" i="4"/>
  <c r="AM241" i="4"/>
  <c r="AL241" i="4"/>
  <c r="H241" i="4"/>
  <c r="N241" i="4"/>
  <c r="M241" i="4"/>
  <c r="L241" i="4"/>
  <c r="AH240" i="4"/>
  <c r="AN240" i="4"/>
  <c r="AM240" i="4"/>
  <c r="AL240" i="4"/>
  <c r="H240" i="4"/>
  <c r="N240" i="4"/>
  <c r="M240" i="4"/>
  <c r="L240" i="4"/>
  <c r="AH239" i="4"/>
  <c r="AN239" i="4"/>
  <c r="AM239" i="4"/>
  <c r="AL239" i="4"/>
  <c r="H239" i="4"/>
  <c r="N239" i="4"/>
  <c r="M239" i="4"/>
  <c r="L239" i="4"/>
  <c r="AH238" i="4"/>
  <c r="AN238" i="4"/>
  <c r="AM238" i="4"/>
  <c r="AL238" i="4"/>
  <c r="H238" i="4"/>
  <c r="N238" i="4"/>
  <c r="M238" i="4"/>
  <c r="L238" i="4"/>
  <c r="AH237" i="4"/>
  <c r="AN237" i="4"/>
  <c r="AM237" i="4"/>
  <c r="AL237" i="4"/>
  <c r="H237" i="4"/>
  <c r="N237" i="4"/>
  <c r="M237" i="4"/>
  <c r="L237" i="4"/>
  <c r="AH236" i="4"/>
  <c r="AN236" i="4"/>
  <c r="AM236" i="4"/>
  <c r="AL236" i="4"/>
  <c r="H236" i="4"/>
  <c r="N236" i="4"/>
  <c r="M236" i="4"/>
  <c r="L236" i="4"/>
  <c r="AH235" i="4"/>
  <c r="AN235" i="4"/>
  <c r="AM235" i="4"/>
  <c r="AL235" i="4"/>
  <c r="H235" i="4"/>
  <c r="N235" i="4"/>
  <c r="M235" i="4"/>
  <c r="L235" i="4"/>
  <c r="AH234" i="4"/>
  <c r="AN234" i="4"/>
  <c r="AM234" i="4"/>
  <c r="AL234" i="4"/>
  <c r="H234" i="4"/>
  <c r="N234" i="4"/>
  <c r="M234" i="4"/>
  <c r="L234" i="4"/>
  <c r="AH233" i="4"/>
  <c r="AN233" i="4"/>
  <c r="AM233" i="4"/>
  <c r="AL233" i="4"/>
  <c r="H233" i="4"/>
  <c r="N233" i="4"/>
  <c r="M233" i="4"/>
  <c r="L233" i="4"/>
  <c r="AH232" i="4"/>
  <c r="AN232" i="4"/>
  <c r="AM232" i="4"/>
  <c r="AL232" i="4"/>
  <c r="H232" i="4"/>
  <c r="N232" i="4"/>
  <c r="M232" i="4"/>
  <c r="L232" i="4"/>
  <c r="AH231" i="4"/>
  <c r="AN231" i="4"/>
  <c r="AM231" i="4"/>
  <c r="AL231" i="4"/>
  <c r="H231" i="4"/>
  <c r="N231" i="4"/>
  <c r="M231" i="4"/>
  <c r="L231" i="4"/>
  <c r="AH230" i="4"/>
  <c r="AN230" i="4"/>
  <c r="AM230" i="4"/>
  <c r="AL230" i="4"/>
  <c r="H230" i="4"/>
  <c r="N230" i="4"/>
  <c r="M230" i="4"/>
  <c r="L230" i="4"/>
  <c r="AH229" i="4"/>
  <c r="AN229" i="4"/>
  <c r="AM229" i="4"/>
  <c r="AL229" i="4"/>
  <c r="H229" i="4"/>
  <c r="N229" i="4"/>
  <c r="M229" i="4"/>
  <c r="L229" i="4"/>
  <c r="AH228" i="4"/>
  <c r="AN228" i="4"/>
  <c r="AM228" i="4"/>
  <c r="AL228" i="4"/>
  <c r="H228" i="4"/>
  <c r="N228" i="4"/>
  <c r="M228" i="4"/>
  <c r="L228" i="4"/>
  <c r="AH227" i="4"/>
  <c r="AN227" i="4"/>
  <c r="AM227" i="4"/>
  <c r="AL227" i="4"/>
  <c r="H227" i="4"/>
  <c r="N227" i="4"/>
  <c r="M227" i="4"/>
  <c r="L227" i="4"/>
  <c r="AH226" i="4"/>
  <c r="AN226" i="4"/>
  <c r="AM226" i="4"/>
  <c r="AL226" i="4"/>
  <c r="H226" i="4"/>
  <c r="N226" i="4"/>
  <c r="M226" i="4"/>
  <c r="L226" i="4"/>
  <c r="AH225" i="4"/>
  <c r="AN225" i="4"/>
  <c r="AM225" i="4"/>
  <c r="AL225" i="4"/>
  <c r="H225" i="4"/>
  <c r="N225" i="4"/>
  <c r="M225" i="4"/>
  <c r="L225" i="4"/>
  <c r="AH224" i="4"/>
  <c r="AN224" i="4"/>
  <c r="AM224" i="4"/>
  <c r="AL224" i="4"/>
  <c r="H224" i="4"/>
  <c r="N224" i="4"/>
  <c r="M224" i="4"/>
  <c r="L224" i="4"/>
  <c r="AH223" i="4"/>
  <c r="AN223" i="4"/>
  <c r="AM223" i="4"/>
  <c r="AL223" i="4"/>
  <c r="H223" i="4"/>
  <c r="N223" i="4"/>
  <c r="M223" i="4"/>
  <c r="L223" i="4"/>
  <c r="AH222" i="4"/>
  <c r="AN222" i="4"/>
  <c r="AM222" i="4"/>
  <c r="AL222" i="4"/>
  <c r="H222" i="4"/>
  <c r="N222" i="4"/>
  <c r="M222" i="4"/>
  <c r="L222" i="4"/>
  <c r="AH221" i="4"/>
  <c r="AN221" i="4"/>
  <c r="AM221" i="4"/>
  <c r="AL221" i="4"/>
  <c r="H221" i="4"/>
  <c r="N221" i="4"/>
  <c r="M221" i="4"/>
  <c r="L221" i="4"/>
  <c r="AH220" i="4"/>
  <c r="AN220" i="4"/>
  <c r="AM220" i="4"/>
  <c r="AL220" i="4"/>
  <c r="H220" i="4"/>
  <c r="N220" i="4"/>
  <c r="M220" i="4"/>
  <c r="L220" i="4"/>
  <c r="AH219" i="4"/>
  <c r="AN219" i="4"/>
  <c r="AM219" i="4"/>
  <c r="AL219" i="4"/>
  <c r="H219" i="4"/>
  <c r="N219" i="4"/>
  <c r="M219" i="4"/>
  <c r="L219" i="4"/>
  <c r="AH218" i="4"/>
  <c r="AN218" i="4"/>
  <c r="AM218" i="4"/>
  <c r="AL218" i="4"/>
  <c r="H218" i="4"/>
  <c r="N218" i="4"/>
  <c r="M218" i="4"/>
  <c r="L218" i="4"/>
  <c r="AH217" i="4"/>
  <c r="AN217" i="4"/>
  <c r="AM217" i="4"/>
  <c r="AL217" i="4"/>
  <c r="H217" i="4"/>
  <c r="N217" i="4"/>
  <c r="M217" i="4"/>
  <c r="L217" i="4"/>
  <c r="AH216" i="4"/>
  <c r="AN216" i="4"/>
  <c r="AM216" i="4"/>
  <c r="AL216" i="4"/>
  <c r="H216" i="4"/>
  <c r="N216" i="4"/>
  <c r="M216" i="4"/>
  <c r="L216" i="4"/>
  <c r="AH215" i="4"/>
  <c r="AN215" i="4"/>
  <c r="AM215" i="4"/>
  <c r="AL215" i="4"/>
  <c r="H215" i="4"/>
  <c r="N215" i="4"/>
  <c r="M215" i="4"/>
  <c r="L215" i="4"/>
  <c r="AH214" i="4"/>
  <c r="AN214" i="4"/>
  <c r="AM214" i="4"/>
  <c r="AL214" i="4"/>
  <c r="H214" i="4"/>
  <c r="N214" i="4"/>
  <c r="M214" i="4"/>
  <c r="L214" i="4"/>
  <c r="AH213" i="4"/>
  <c r="AN213" i="4"/>
  <c r="AM213" i="4"/>
  <c r="AL213" i="4"/>
  <c r="H213" i="4"/>
  <c r="N213" i="4"/>
  <c r="M213" i="4"/>
  <c r="L213" i="4"/>
  <c r="AH212" i="4"/>
  <c r="AN212" i="4"/>
  <c r="AM212" i="4"/>
  <c r="AL212" i="4"/>
  <c r="H212" i="4"/>
  <c r="N212" i="4"/>
  <c r="M212" i="4"/>
  <c r="L212" i="4"/>
  <c r="AH211" i="4"/>
  <c r="AN211" i="4"/>
  <c r="AM211" i="4"/>
  <c r="AL211" i="4"/>
  <c r="H211" i="4"/>
  <c r="N211" i="4"/>
  <c r="M211" i="4"/>
  <c r="L211" i="4"/>
  <c r="AH210" i="4"/>
  <c r="AN210" i="4"/>
  <c r="AM210" i="4"/>
  <c r="AL210" i="4"/>
  <c r="H210" i="4"/>
  <c r="N210" i="4"/>
  <c r="M210" i="4"/>
  <c r="L210" i="4"/>
  <c r="AH209" i="4"/>
  <c r="AN209" i="4"/>
  <c r="AM209" i="4"/>
  <c r="AL209" i="4"/>
  <c r="H209" i="4"/>
  <c r="N209" i="4"/>
  <c r="M209" i="4"/>
  <c r="L209" i="4"/>
  <c r="AH208" i="4"/>
  <c r="AN208" i="4"/>
  <c r="AM208" i="4"/>
  <c r="AL208" i="4"/>
  <c r="H208" i="4"/>
  <c r="N208" i="4"/>
  <c r="M208" i="4"/>
  <c r="L208" i="4"/>
  <c r="AH207" i="4"/>
  <c r="AN207" i="4"/>
  <c r="AM207" i="4"/>
  <c r="AL207" i="4"/>
  <c r="H207" i="4"/>
  <c r="N207" i="4"/>
  <c r="M207" i="4"/>
  <c r="L207" i="4"/>
  <c r="AH206" i="4"/>
  <c r="AN206" i="4"/>
  <c r="AM206" i="4"/>
  <c r="AL206" i="4"/>
  <c r="H206" i="4"/>
  <c r="N206" i="4"/>
  <c r="M206" i="4"/>
  <c r="L206" i="4"/>
  <c r="AH205" i="4"/>
  <c r="AN205" i="4"/>
  <c r="AM205" i="4"/>
  <c r="AL205" i="4"/>
  <c r="H205" i="4"/>
  <c r="N205" i="4"/>
  <c r="M205" i="4"/>
  <c r="L205" i="4"/>
  <c r="AH204" i="4"/>
  <c r="AN204" i="4"/>
  <c r="AM204" i="4"/>
  <c r="AL204" i="4"/>
  <c r="H204" i="4"/>
  <c r="N204" i="4"/>
  <c r="M204" i="4"/>
  <c r="L204" i="4"/>
  <c r="AH203" i="4"/>
  <c r="AN203" i="4"/>
  <c r="AM203" i="4"/>
  <c r="AL203" i="4"/>
  <c r="H203" i="4"/>
  <c r="N203" i="4"/>
  <c r="M203" i="4"/>
  <c r="L203" i="4"/>
  <c r="AH202" i="4"/>
  <c r="AN202" i="4"/>
  <c r="AM202" i="4"/>
  <c r="AL202" i="4"/>
  <c r="H202" i="4"/>
  <c r="N202" i="4"/>
  <c r="M202" i="4"/>
  <c r="L202" i="4"/>
  <c r="AH201" i="4"/>
  <c r="AN201" i="4"/>
  <c r="AM201" i="4"/>
  <c r="AL201" i="4"/>
  <c r="H201" i="4"/>
  <c r="N201" i="4"/>
  <c r="M201" i="4"/>
  <c r="L201" i="4"/>
  <c r="AH200" i="4"/>
  <c r="AN200" i="4"/>
  <c r="AM200" i="4"/>
  <c r="AL200" i="4"/>
  <c r="H200" i="4"/>
  <c r="N200" i="4"/>
  <c r="M200" i="4"/>
  <c r="L200" i="4"/>
  <c r="AH199" i="4"/>
  <c r="AN199" i="4"/>
  <c r="AM199" i="4"/>
  <c r="AL199" i="4"/>
  <c r="H199" i="4"/>
  <c r="N199" i="4"/>
  <c r="M199" i="4"/>
  <c r="L199" i="4"/>
  <c r="AH198" i="4"/>
  <c r="AN198" i="4"/>
  <c r="AM198" i="4"/>
  <c r="AL198" i="4"/>
  <c r="H198" i="4"/>
  <c r="N198" i="4"/>
  <c r="M198" i="4"/>
  <c r="L198" i="4"/>
  <c r="AH197" i="4"/>
  <c r="AN197" i="4"/>
  <c r="AM197" i="4"/>
  <c r="AL197" i="4"/>
  <c r="H197" i="4"/>
  <c r="N197" i="4"/>
  <c r="M197" i="4"/>
  <c r="L197" i="4"/>
  <c r="AH196" i="4"/>
  <c r="AN196" i="4"/>
  <c r="AM196" i="4"/>
  <c r="AL196" i="4"/>
  <c r="H196" i="4"/>
  <c r="N196" i="4"/>
  <c r="M196" i="4"/>
  <c r="L196" i="4"/>
  <c r="AH195" i="4"/>
  <c r="AN195" i="4"/>
  <c r="AM195" i="4"/>
  <c r="AL195" i="4"/>
  <c r="H195" i="4"/>
  <c r="N195" i="4"/>
  <c r="M195" i="4"/>
  <c r="L195" i="4"/>
  <c r="AH194" i="4"/>
  <c r="AN194" i="4"/>
  <c r="AM194" i="4"/>
  <c r="AL194" i="4"/>
  <c r="H194" i="4"/>
  <c r="N194" i="4"/>
  <c r="M194" i="4"/>
  <c r="L194" i="4"/>
  <c r="AH193" i="4"/>
  <c r="AN193" i="4"/>
  <c r="AM193" i="4"/>
  <c r="AL193" i="4"/>
  <c r="H193" i="4"/>
  <c r="N193" i="4"/>
  <c r="M193" i="4"/>
  <c r="L193" i="4"/>
  <c r="AH192" i="4"/>
  <c r="AN192" i="4"/>
  <c r="AM192" i="4"/>
  <c r="AL192" i="4"/>
  <c r="H192" i="4"/>
  <c r="N192" i="4"/>
  <c r="M192" i="4"/>
  <c r="L192" i="4"/>
  <c r="AH191" i="4"/>
  <c r="AN191" i="4"/>
  <c r="AM191" i="4"/>
  <c r="AL191" i="4"/>
  <c r="H191" i="4"/>
  <c r="N191" i="4"/>
  <c r="M191" i="4"/>
  <c r="L191" i="4"/>
  <c r="AH190" i="4"/>
  <c r="AN190" i="4"/>
  <c r="AM190" i="4"/>
  <c r="AL190" i="4"/>
  <c r="H190" i="4"/>
  <c r="N190" i="4"/>
  <c r="M190" i="4"/>
  <c r="L190" i="4"/>
  <c r="AH189" i="4"/>
  <c r="AN189" i="4"/>
  <c r="AM189" i="4"/>
  <c r="AL189" i="4"/>
  <c r="H189" i="4"/>
  <c r="N189" i="4"/>
  <c r="M189" i="4"/>
  <c r="L189" i="4"/>
  <c r="AH188" i="4"/>
  <c r="AN188" i="4"/>
  <c r="AM188" i="4"/>
  <c r="AL188" i="4"/>
  <c r="H188" i="4"/>
  <c r="N188" i="4"/>
  <c r="M188" i="4"/>
  <c r="L188" i="4"/>
  <c r="AH187" i="4"/>
  <c r="AN187" i="4"/>
  <c r="AM187" i="4"/>
  <c r="AL187" i="4"/>
  <c r="H187" i="4"/>
  <c r="N187" i="4"/>
  <c r="M187" i="4"/>
  <c r="L187" i="4"/>
  <c r="AH186" i="4"/>
  <c r="AN186" i="4"/>
  <c r="AM186" i="4"/>
  <c r="AL186" i="4"/>
  <c r="H186" i="4"/>
  <c r="N186" i="4"/>
  <c r="M186" i="4"/>
  <c r="L186" i="4"/>
  <c r="AH185" i="4"/>
  <c r="AN185" i="4"/>
  <c r="AM185" i="4"/>
  <c r="AL185" i="4"/>
  <c r="H185" i="4"/>
  <c r="N185" i="4"/>
  <c r="M185" i="4"/>
  <c r="L185" i="4"/>
  <c r="AH184" i="4"/>
  <c r="AN184" i="4"/>
  <c r="AM184" i="4"/>
  <c r="AL184" i="4"/>
  <c r="H184" i="4"/>
  <c r="N184" i="4"/>
  <c r="M184" i="4"/>
  <c r="L184" i="4"/>
  <c r="AH183" i="4"/>
  <c r="AN183" i="4"/>
  <c r="AM183" i="4"/>
  <c r="AL183" i="4"/>
  <c r="H183" i="4"/>
  <c r="N183" i="4"/>
  <c r="M183" i="4"/>
  <c r="L183" i="4"/>
  <c r="AH182" i="4"/>
  <c r="AN182" i="4"/>
  <c r="AM182" i="4"/>
  <c r="AL182" i="4"/>
  <c r="H182" i="4"/>
  <c r="N182" i="4"/>
  <c r="M182" i="4"/>
  <c r="L182" i="4"/>
  <c r="AH181" i="4"/>
  <c r="AN181" i="4"/>
  <c r="AM181" i="4"/>
  <c r="AL181" i="4"/>
  <c r="H181" i="4"/>
  <c r="N181" i="4"/>
  <c r="M181" i="4"/>
  <c r="L181" i="4"/>
  <c r="AH180" i="4"/>
  <c r="AN180" i="4"/>
  <c r="AM180" i="4"/>
  <c r="AL180" i="4"/>
  <c r="H180" i="4"/>
  <c r="N180" i="4"/>
  <c r="M180" i="4"/>
  <c r="L180" i="4"/>
  <c r="AH179" i="4"/>
  <c r="AN179" i="4"/>
  <c r="AM179" i="4"/>
  <c r="AL179" i="4"/>
  <c r="H179" i="4"/>
  <c r="N179" i="4"/>
  <c r="M179" i="4"/>
  <c r="L179" i="4"/>
  <c r="AH178" i="4"/>
  <c r="AN178" i="4"/>
  <c r="AM178" i="4"/>
  <c r="AL178" i="4"/>
  <c r="H178" i="4"/>
  <c r="N178" i="4"/>
  <c r="M178" i="4"/>
  <c r="L178" i="4"/>
  <c r="AH177" i="4"/>
  <c r="AN177" i="4"/>
  <c r="AM177" i="4"/>
  <c r="AL177" i="4"/>
  <c r="H177" i="4"/>
  <c r="N177" i="4"/>
  <c r="M177" i="4"/>
  <c r="L177" i="4"/>
  <c r="AH176" i="4"/>
  <c r="AN176" i="4"/>
  <c r="AM176" i="4"/>
  <c r="AL176" i="4"/>
  <c r="H176" i="4"/>
  <c r="N176" i="4"/>
  <c r="M176" i="4"/>
  <c r="L176" i="4"/>
  <c r="AH175" i="4"/>
  <c r="AN175" i="4"/>
  <c r="AM175" i="4"/>
  <c r="AL175" i="4"/>
  <c r="H175" i="4"/>
  <c r="N175" i="4"/>
  <c r="M175" i="4"/>
  <c r="L175" i="4"/>
  <c r="AH174" i="4"/>
  <c r="AN174" i="4"/>
  <c r="AM174" i="4"/>
  <c r="AL174" i="4"/>
  <c r="H174" i="4"/>
  <c r="N174" i="4"/>
  <c r="M174" i="4"/>
  <c r="L174" i="4"/>
  <c r="AH173" i="4"/>
  <c r="AN173" i="4"/>
  <c r="AM173" i="4"/>
  <c r="AL173" i="4"/>
  <c r="H173" i="4"/>
  <c r="N173" i="4"/>
  <c r="M173" i="4"/>
  <c r="L173" i="4"/>
  <c r="AH172" i="4"/>
  <c r="AN172" i="4"/>
  <c r="AM172" i="4"/>
  <c r="AL172" i="4"/>
  <c r="H172" i="4"/>
  <c r="N172" i="4"/>
  <c r="M172" i="4"/>
  <c r="L172" i="4"/>
  <c r="AH171" i="4"/>
  <c r="AN171" i="4"/>
  <c r="AM171" i="4"/>
  <c r="AL171" i="4"/>
  <c r="H171" i="4"/>
  <c r="N171" i="4"/>
  <c r="M171" i="4"/>
  <c r="L171" i="4"/>
  <c r="AH170" i="4"/>
  <c r="AN170" i="4"/>
  <c r="AM170" i="4"/>
  <c r="AL170" i="4"/>
  <c r="H170" i="4"/>
  <c r="N170" i="4"/>
  <c r="M170" i="4"/>
  <c r="L170" i="4"/>
  <c r="AH169" i="4"/>
  <c r="AN169" i="4"/>
  <c r="AM169" i="4"/>
  <c r="AL169" i="4"/>
  <c r="H169" i="4"/>
  <c r="N169" i="4"/>
  <c r="M169" i="4"/>
  <c r="L169" i="4"/>
  <c r="AH168" i="4"/>
  <c r="AN168" i="4"/>
  <c r="AM168" i="4"/>
  <c r="AL168" i="4"/>
  <c r="H168" i="4"/>
  <c r="N168" i="4"/>
  <c r="M168" i="4"/>
  <c r="L168" i="4"/>
  <c r="AH167" i="4"/>
  <c r="AN167" i="4"/>
  <c r="AM167" i="4"/>
  <c r="AL167" i="4"/>
  <c r="H167" i="4"/>
  <c r="N167" i="4"/>
  <c r="M167" i="4"/>
  <c r="L167" i="4"/>
  <c r="AH166" i="4"/>
  <c r="AN166" i="4"/>
  <c r="AM166" i="4"/>
  <c r="AL166" i="4"/>
  <c r="H166" i="4"/>
  <c r="N166" i="4"/>
  <c r="M166" i="4"/>
  <c r="L166" i="4"/>
  <c r="AH165" i="4"/>
  <c r="AN165" i="4"/>
  <c r="AM165" i="4"/>
  <c r="AL165" i="4"/>
  <c r="H165" i="4"/>
  <c r="N165" i="4"/>
  <c r="M165" i="4"/>
  <c r="L165" i="4"/>
  <c r="AH164" i="4"/>
  <c r="AN164" i="4"/>
  <c r="AM164" i="4"/>
  <c r="AL164" i="4"/>
  <c r="H164" i="4"/>
  <c r="N164" i="4"/>
  <c r="M164" i="4"/>
  <c r="L164" i="4"/>
  <c r="AH163" i="4"/>
  <c r="AN163" i="4"/>
  <c r="AM163" i="4"/>
  <c r="AL163" i="4"/>
  <c r="H163" i="4"/>
  <c r="N163" i="4"/>
  <c r="M163" i="4"/>
  <c r="L163" i="4"/>
  <c r="AH162" i="4"/>
  <c r="AN162" i="4"/>
  <c r="AM162" i="4"/>
  <c r="AL162" i="4"/>
  <c r="H162" i="4"/>
  <c r="N162" i="4"/>
  <c r="M162" i="4"/>
  <c r="L162" i="4"/>
  <c r="AH161" i="4"/>
  <c r="AN161" i="4"/>
  <c r="AM161" i="4"/>
  <c r="AL161" i="4"/>
  <c r="H161" i="4"/>
  <c r="N161" i="4"/>
  <c r="M161" i="4"/>
  <c r="L161" i="4"/>
  <c r="AH160" i="4"/>
  <c r="AN160" i="4"/>
  <c r="AM160" i="4"/>
  <c r="AL160" i="4"/>
  <c r="H160" i="4"/>
  <c r="N160" i="4"/>
  <c r="M160" i="4"/>
  <c r="L160" i="4"/>
  <c r="AH159" i="4"/>
  <c r="AN159" i="4"/>
  <c r="AM159" i="4"/>
  <c r="AL159" i="4"/>
  <c r="H159" i="4"/>
  <c r="N159" i="4"/>
  <c r="M159" i="4"/>
  <c r="L159" i="4"/>
  <c r="AH158" i="4"/>
  <c r="AN158" i="4"/>
  <c r="AM158" i="4"/>
  <c r="AL158" i="4"/>
  <c r="H158" i="4"/>
  <c r="N158" i="4"/>
  <c r="M158" i="4"/>
  <c r="L158" i="4"/>
  <c r="AH157" i="4"/>
  <c r="AN157" i="4"/>
  <c r="AM157" i="4"/>
  <c r="AL157" i="4"/>
  <c r="H157" i="4"/>
  <c r="N157" i="4"/>
  <c r="M157" i="4"/>
  <c r="L157" i="4"/>
  <c r="AH156" i="4"/>
  <c r="AN156" i="4"/>
  <c r="AM156" i="4"/>
  <c r="AL156" i="4"/>
  <c r="H156" i="4"/>
  <c r="N156" i="4"/>
  <c r="M156" i="4"/>
  <c r="L156" i="4"/>
  <c r="AH155" i="4"/>
  <c r="AN155" i="4"/>
  <c r="AM155" i="4"/>
  <c r="AL155" i="4"/>
  <c r="H155" i="4"/>
  <c r="N155" i="4"/>
  <c r="M155" i="4"/>
  <c r="L155" i="4"/>
  <c r="AH154" i="4"/>
  <c r="AN154" i="4"/>
  <c r="AM154" i="4"/>
  <c r="AL154" i="4"/>
  <c r="H154" i="4"/>
  <c r="N154" i="4"/>
  <c r="M154" i="4"/>
  <c r="L154" i="4"/>
  <c r="AH153" i="4"/>
  <c r="AN153" i="4"/>
  <c r="AM153" i="4"/>
  <c r="AL153" i="4"/>
  <c r="H153" i="4"/>
  <c r="N153" i="4"/>
  <c r="M153" i="4"/>
  <c r="L153" i="4"/>
  <c r="AH152" i="4"/>
  <c r="AN152" i="4"/>
  <c r="AM152" i="4"/>
  <c r="AL152" i="4"/>
  <c r="H152" i="4"/>
  <c r="N152" i="4"/>
  <c r="M152" i="4"/>
  <c r="L152" i="4"/>
  <c r="AH151" i="4"/>
  <c r="AN151" i="4"/>
  <c r="AM151" i="4"/>
  <c r="AL151" i="4"/>
  <c r="H151" i="4"/>
  <c r="N151" i="4"/>
  <c r="M151" i="4"/>
  <c r="L151" i="4"/>
  <c r="AH150" i="4"/>
  <c r="AN150" i="4"/>
  <c r="AM150" i="4"/>
  <c r="AL150" i="4"/>
  <c r="H150" i="4"/>
  <c r="N150" i="4"/>
  <c r="M150" i="4"/>
  <c r="L150" i="4"/>
  <c r="AH149" i="4"/>
  <c r="AN149" i="4"/>
  <c r="AM149" i="4"/>
  <c r="AL149" i="4"/>
  <c r="H149" i="4"/>
  <c r="N149" i="4"/>
  <c r="M149" i="4"/>
  <c r="L149" i="4"/>
  <c r="AH148" i="4"/>
  <c r="AN148" i="4"/>
  <c r="AM148" i="4"/>
  <c r="AL148" i="4"/>
  <c r="H148" i="4"/>
  <c r="N148" i="4"/>
  <c r="M148" i="4"/>
  <c r="L148" i="4"/>
  <c r="AH147" i="4"/>
  <c r="AN147" i="4"/>
  <c r="AM147" i="4"/>
  <c r="AL147" i="4"/>
  <c r="H147" i="4"/>
  <c r="N147" i="4"/>
  <c r="M147" i="4"/>
  <c r="L147" i="4"/>
  <c r="AH146" i="4"/>
  <c r="AN146" i="4"/>
  <c r="AM146" i="4"/>
  <c r="AL146" i="4"/>
  <c r="H146" i="4"/>
  <c r="N146" i="4"/>
  <c r="M146" i="4"/>
  <c r="L146" i="4"/>
  <c r="AH145" i="4"/>
  <c r="AN145" i="4"/>
  <c r="AM145" i="4"/>
  <c r="AL145" i="4"/>
  <c r="H145" i="4"/>
  <c r="N145" i="4"/>
  <c r="M145" i="4"/>
  <c r="L145" i="4"/>
  <c r="AH144" i="4"/>
  <c r="AN144" i="4"/>
  <c r="AM144" i="4"/>
  <c r="AL144" i="4"/>
  <c r="H144" i="4"/>
  <c r="N144" i="4"/>
  <c r="M144" i="4"/>
  <c r="L144" i="4"/>
  <c r="AH143" i="4"/>
  <c r="AN143" i="4"/>
  <c r="AM143" i="4"/>
  <c r="AL143" i="4"/>
  <c r="H143" i="4"/>
  <c r="N143" i="4"/>
  <c r="M143" i="4"/>
  <c r="L143" i="4"/>
  <c r="AH142" i="4"/>
  <c r="AN142" i="4"/>
  <c r="AM142" i="4"/>
  <c r="AL142" i="4"/>
  <c r="H142" i="4"/>
  <c r="N142" i="4"/>
  <c r="M142" i="4"/>
  <c r="L142" i="4"/>
  <c r="AH141" i="4"/>
  <c r="AN141" i="4"/>
  <c r="AM141" i="4"/>
  <c r="AL141" i="4"/>
  <c r="H141" i="4"/>
  <c r="N141" i="4"/>
  <c r="M141" i="4"/>
  <c r="L141" i="4"/>
  <c r="AH140" i="4"/>
  <c r="AN140" i="4"/>
  <c r="AM140" i="4"/>
  <c r="AL140" i="4"/>
  <c r="H140" i="4"/>
  <c r="N140" i="4"/>
  <c r="M140" i="4"/>
  <c r="L140" i="4"/>
  <c r="AH139" i="4"/>
  <c r="AN139" i="4"/>
  <c r="AM139" i="4"/>
  <c r="AL139" i="4"/>
  <c r="H139" i="4"/>
  <c r="N139" i="4"/>
  <c r="M139" i="4"/>
  <c r="L139" i="4"/>
  <c r="AH138" i="4"/>
  <c r="AN138" i="4"/>
  <c r="AM138" i="4"/>
  <c r="AL138" i="4"/>
  <c r="H138" i="4"/>
  <c r="N138" i="4"/>
  <c r="M138" i="4"/>
  <c r="L138" i="4"/>
  <c r="AH137" i="4"/>
  <c r="AN137" i="4"/>
  <c r="AM137" i="4"/>
  <c r="AL137" i="4"/>
  <c r="H137" i="4"/>
  <c r="N137" i="4"/>
  <c r="M137" i="4"/>
  <c r="L137" i="4"/>
  <c r="AH136" i="4"/>
  <c r="AN136" i="4"/>
  <c r="AM136" i="4"/>
  <c r="AL136" i="4"/>
  <c r="H136" i="4"/>
  <c r="N136" i="4"/>
  <c r="M136" i="4"/>
  <c r="L136" i="4"/>
  <c r="AH135" i="4"/>
  <c r="AN135" i="4"/>
  <c r="AM135" i="4"/>
  <c r="AL135" i="4"/>
  <c r="H135" i="4"/>
  <c r="N135" i="4"/>
  <c r="M135" i="4"/>
  <c r="L135" i="4"/>
  <c r="AH134" i="4"/>
  <c r="AN134" i="4"/>
  <c r="AM134" i="4"/>
  <c r="AL134" i="4"/>
  <c r="H134" i="4"/>
  <c r="N134" i="4"/>
  <c r="M134" i="4"/>
  <c r="L134" i="4"/>
  <c r="AH133" i="4"/>
  <c r="AN133" i="4"/>
  <c r="AM133" i="4"/>
  <c r="AL133" i="4"/>
  <c r="H133" i="4"/>
  <c r="N133" i="4"/>
  <c r="M133" i="4"/>
  <c r="L133" i="4"/>
  <c r="AH132" i="4"/>
  <c r="AN132" i="4"/>
  <c r="AM132" i="4"/>
  <c r="AL132" i="4"/>
  <c r="H132" i="4"/>
  <c r="N132" i="4"/>
  <c r="M132" i="4"/>
  <c r="L132" i="4"/>
  <c r="AH131" i="4"/>
  <c r="AN131" i="4"/>
  <c r="AM131" i="4"/>
  <c r="AL131" i="4"/>
  <c r="H131" i="4"/>
  <c r="N131" i="4"/>
  <c r="M131" i="4"/>
  <c r="L131" i="4"/>
  <c r="AH130" i="4"/>
  <c r="AN130" i="4"/>
  <c r="AM130" i="4"/>
  <c r="AL130" i="4"/>
  <c r="H130" i="4"/>
  <c r="N130" i="4"/>
  <c r="M130" i="4"/>
  <c r="L130" i="4"/>
  <c r="AH129" i="4"/>
  <c r="AN129" i="4"/>
  <c r="AM129" i="4"/>
  <c r="AL129" i="4"/>
  <c r="H129" i="4"/>
  <c r="N129" i="4"/>
  <c r="M129" i="4"/>
  <c r="L129" i="4"/>
  <c r="AH128" i="4"/>
  <c r="AN128" i="4"/>
  <c r="AM128" i="4"/>
  <c r="AL128" i="4"/>
  <c r="H128" i="4"/>
  <c r="N128" i="4"/>
  <c r="M128" i="4"/>
  <c r="L128" i="4"/>
  <c r="AH127" i="4"/>
  <c r="AN127" i="4"/>
  <c r="AM127" i="4"/>
  <c r="AL127" i="4"/>
  <c r="H127" i="4"/>
  <c r="N127" i="4"/>
  <c r="M127" i="4"/>
  <c r="L127" i="4"/>
  <c r="AH126" i="4"/>
  <c r="AN126" i="4"/>
  <c r="AM126" i="4"/>
  <c r="AL126" i="4"/>
  <c r="H126" i="4"/>
  <c r="N126" i="4"/>
  <c r="M126" i="4"/>
  <c r="L126" i="4"/>
  <c r="AH125" i="4"/>
  <c r="AN125" i="4"/>
  <c r="AM125" i="4"/>
  <c r="AL125" i="4"/>
  <c r="H125" i="4"/>
  <c r="N125" i="4"/>
  <c r="M125" i="4"/>
  <c r="L125" i="4"/>
  <c r="AH124" i="4"/>
  <c r="AN124" i="4"/>
  <c r="AM124" i="4"/>
  <c r="AL124" i="4"/>
  <c r="H124" i="4"/>
  <c r="N124" i="4"/>
  <c r="M124" i="4"/>
  <c r="L124" i="4"/>
  <c r="AH123" i="4"/>
  <c r="AN123" i="4"/>
  <c r="AM123" i="4"/>
  <c r="AL123" i="4"/>
  <c r="H123" i="4"/>
  <c r="N123" i="4"/>
  <c r="M123" i="4"/>
  <c r="L123" i="4"/>
  <c r="AH122" i="4"/>
  <c r="AN122" i="4"/>
  <c r="AM122" i="4"/>
  <c r="AL122" i="4"/>
  <c r="H122" i="4"/>
  <c r="N122" i="4"/>
  <c r="M122" i="4"/>
  <c r="L122" i="4"/>
  <c r="AH121" i="4"/>
  <c r="AN121" i="4"/>
  <c r="AM121" i="4"/>
  <c r="AL121" i="4"/>
  <c r="H121" i="4"/>
  <c r="N121" i="4"/>
  <c r="M121" i="4"/>
  <c r="L121" i="4"/>
  <c r="AX120" i="4"/>
  <c r="AW120" i="4"/>
  <c r="AU120" i="4"/>
  <c r="AT120" i="4"/>
  <c r="AS120" i="4"/>
  <c r="AR120" i="4"/>
  <c r="AQ120" i="4"/>
  <c r="AH120" i="4"/>
  <c r="AN120" i="4"/>
  <c r="AM120" i="4"/>
  <c r="AL120" i="4"/>
  <c r="X120" i="4"/>
  <c r="W120" i="4"/>
  <c r="S120" i="4"/>
  <c r="R120" i="4"/>
  <c r="Q120" i="4"/>
  <c r="H120" i="4"/>
  <c r="N120" i="4"/>
  <c r="M120" i="4"/>
  <c r="L120" i="4"/>
  <c r="AX119" i="4"/>
  <c r="AW119" i="4"/>
  <c r="AU119" i="4"/>
  <c r="AT119" i="4"/>
  <c r="AS119" i="4"/>
  <c r="AR119" i="4"/>
  <c r="AQ119" i="4"/>
  <c r="AH119" i="4"/>
  <c r="AN119" i="4"/>
  <c r="AM119" i="4"/>
  <c r="AL119" i="4"/>
  <c r="X119" i="4"/>
  <c r="W119" i="4"/>
  <c r="S119" i="4"/>
  <c r="R119" i="4"/>
  <c r="Q119" i="4"/>
  <c r="H119" i="4"/>
  <c r="N119" i="4"/>
  <c r="M119" i="4"/>
  <c r="L119" i="4"/>
  <c r="AX118" i="4"/>
  <c r="AW118" i="4"/>
  <c r="AU118" i="4"/>
  <c r="AT118" i="4"/>
  <c r="AS118" i="4"/>
  <c r="AR118" i="4"/>
  <c r="AQ118" i="4"/>
  <c r="AH118" i="4"/>
  <c r="AN118" i="4"/>
  <c r="AM118" i="4"/>
  <c r="AL118" i="4"/>
  <c r="X118" i="4"/>
  <c r="W118" i="4"/>
  <c r="S118" i="4"/>
  <c r="R118" i="4"/>
  <c r="Q118" i="4"/>
  <c r="H118" i="4"/>
  <c r="N118" i="4"/>
  <c r="M118" i="4"/>
  <c r="L118" i="4"/>
  <c r="AX117" i="4"/>
  <c r="AW117" i="4"/>
  <c r="AU117" i="4"/>
  <c r="AT117" i="4"/>
  <c r="AS117" i="4"/>
  <c r="AR117" i="4"/>
  <c r="AQ117" i="4"/>
  <c r="AH117" i="4"/>
  <c r="AN117" i="4"/>
  <c r="AM117" i="4"/>
  <c r="AL117" i="4"/>
  <c r="X117" i="4"/>
  <c r="W117" i="4"/>
  <c r="U117" i="4"/>
  <c r="T117" i="4"/>
  <c r="S117" i="4"/>
  <c r="R117" i="4"/>
  <c r="Q117" i="4"/>
  <c r="H117" i="4"/>
  <c r="N117" i="4"/>
  <c r="M117" i="4"/>
  <c r="L117" i="4"/>
  <c r="AX116" i="4"/>
  <c r="AW116" i="4"/>
  <c r="AU116" i="4"/>
  <c r="AT116" i="4"/>
  <c r="AS116" i="4"/>
  <c r="AR116" i="4"/>
  <c r="AQ116" i="4"/>
  <c r="AH116" i="4"/>
  <c r="AN116" i="4"/>
  <c r="AM116" i="4"/>
  <c r="AL116" i="4"/>
  <c r="X116" i="4"/>
  <c r="W116" i="4"/>
  <c r="U116" i="4"/>
  <c r="T116" i="4"/>
  <c r="S116" i="4"/>
  <c r="R116" i="4"/>
  <c r="Q116" i="4"/>
  <c r="H116" i="4"/>
  <c r="N116" i="4"/>
  <c r="M116" i="4"/>
  <c r="L116" i="4"/>
  <c r="AX115" i="4"/>
  <c r="AW115" i="4"/>
  <c r="AU115" i="4"/>
  <c r="AT115" i="4"/>
  <c r="AS115" i="4"/>
  <c r="AR115" i="4"/>
  <c r="AQ115" i="4"/>
  <c r="AH115" i="4"/>
  <c r="AN115" i="4"/>
  <c r="AM115" i="4"/>
  <c r="AL115" i="4"/>
  <c r="X115" i="4"/>
  <c r="W115" i="4"/>
  <c r="S115" i="4"/>
  <c r="R115" i="4"/>
  <c r="Q115" i="4"/>
  <c r="H115" i="4"/>
  <c r="N115" i="4"/>
  <c r="M115" i="4"/>
  <c r="L115" i="4"/>
  <c r="AX114" i="4"/>
  <c r="AW114" i="4"/>
  <c r="AU114" i="4"/>
  <c r="AT114" i="4"/>
  <c r="AS114" i="4"/>
  <c r="AR114" i="4"/>
  <c r="AQ114" i="4"/>
  <c r="AH114" i="4"/>
  <c r="AN114" i="4"/>
  <c r="AM114" i="4"/>
  <c r="AL114" i="4"/>
  <c r="X114" i="4"/>
  <c r="W114" i="4"/>
  <c r="U114" i="4"/>
  <c r="T114" i="4"/>
  <c r="S114" i="4"/>
  <c r="R114" i="4"/>
  <c r="Q114" i="4"/>
  <c r="H114" i="4"/>
  <c r="N114" i="4"/>
  <c r="M114" i="4"/>
  <c r="L114" i="4"/>
  <c r="AX113" i="4"/>
  <c r="AW113" i="4"/>
  <c r="AU113" i="4"/>
  <c r="AT113" i="4"/>
  <c r="AS113" i="4"/>
  <c r="AR113" i="4"/>
  <c r="AQ113" i="4"/>
  <c r="AH113" i="4"/>
  <c r="AN113" i="4"/>
  <c r="AM113" i="4"/>
  <c r="AL113" i="4"/>
  <c r="X113" i="4"/>
  <c r="W113" i="4"/>
  <c r="U113" i="4"/>
  <c r="T113" i="4"/>
  <c r="S113" i="4"/>
  <c r="R113" i="4"/>
  <c r="Q113" i="4"/>
  <c r="H113" i="4"/>
  <c r="N113" i="4"/>
  <c r="M113" i="4"/>
  <c r="L113" i="4"/>
  <c r="AX112" i="4"/>
  <c r="AW112" i="4"/>
  <c r="AU112" i="4"/>
  <c r="AT112" i="4"/>
  <c r="AS112" i="4"/>
  <c r="AR112" i="4"/>
  <c r="AQ112" i="4"/>
  <c r="AH112" i="4"/>
  <c r="AN112" i="4"/>
  <c r="AM112" i="4"/>
  <c r="AL112" i="4"/>
  <c r="X112" i="4"/>
  <c r="W112" i="4"/>
  <c r="U112" i="4"/>
  <c r="T112" i="4"/>
  <c r="S112" i="4"/>
  <c r="R112" i="4"/>
  <c r="Q112" i="4"/>
  <c r="H112" i="4"/>
  <c r="N112" i="4"/>
  <c r="M112" i="4"/>
  <c r="L112" i="4"/>
  <c r="AX111" i="4"/>
  <c r="AW111" i="4"/>
  <c r="AU111" i="4"/>
  <c r="AT111" i="4"/>
  <c r="AS111" i="4"/>
  <c r="AR111" i="4"/>
  <c r="AQ111" i="4"/>
  <c r="AH111" i="4"/>
  <c r="AN111" i="4"/>
  <c r="AM111" i="4"/>
  <c r="AL111" i="4"/>
  <c r="X111" i="4"/>
  <c r="W111" i="4"/>
  <c r="U111" i="4"/>
  <c r="T111" i="4"/>
  <c r="S111" i="4"/>
  <c r="R111" i="4"/>
  <c r="Q111" i="4"/>
  <c r="H111" i="4"/>
  <c r="N111" i="4"/>
  <c r="M111" i="4"/>
  <c r="L111" i="4"/>
  <c r="AX110" i="4"/>
  <c r="AW110" i="4"/>
  <c r="AU110" i="4"/>
  <c r="AT110" i="4"/>
  <c r="AS110" i="4"/>
  <c r="AR110" i="4"/>
  <c r="AQ110" i="4"/>
  <c r="AH110" i="4"/>
  <c r="AN110" i="4"/>
  <c r="AM110" i="4"/>
  <c r="AL110" i="4"/>
  <c r="X110" i="4"/>
  <c r="W110" i="4"/>
  <c r="U110" i="4"/>
  <c r="T110" i="4"/>
  <c r="S110" i="4"/>
  <c r="R110" i="4"/>
  <c r="Q110" i="4"/>
  <c r="H110" i="4"/>
  <c r="N110" i="4"/>
  <c r="M110" i="4"/>
  <c r="L110" i="4"/>
  <c r="AX109" i="4"/>
  <c r="AW109" i="4"/>
  <c r="AU109" i="4"/>
  <c r="AT109" i="4"/>
  <c r="AS109" i="4"/>
  <c r="AR109" i="4"/>
  <c r="AQ109" i="4"/>
  <c r="AH109" i="4"/>
  <c r="AN109" i="4"/>
  <c r="AM109" i="4"/>
  <c r="AL109" i="4"/>
  <c r="X109" i="4"/>
  <c r="W109" i="4"/>
  <c r="U109" i="4"/>
  <c r="T109" i="4"/>
  <c r="S109" i="4"/>
  <c r="R109" i="4"/>
  <c r="Q109" i="4"/>
  <c r="H109" i="4"/>
  <c r="N109" i="4"/>
  <c r="M109" i="4"/>
  <c r="L109" i="4"/>
  <c r="AX108" i="4"/>
  <c r="AW108" i="4"/>
  <c r="AU108" i="4"/>
  <c r="AT108" i="4"/>
  <c r="AS108" i="4"/>
  <c r="AR108" i="4"/>
  <c r="AQ108" i="4"/>
  <c r="AH108" i="4"/>
  <c r="AN108" i="4"/>
  <c r="AM108" i="4"/>
  <c r="AL108" i="4"/>
  <c r="X108" i="4"/>
  <c r="W108" i="4"/>
  <c r="U108" i="4"/>
  <c r="T108" i="4"/>
  <c r="S108" i="4"/>
  <c r="R108" i="4"/>
  <c r="Q108" i="4"/>
  <c r="H108" i="4"/>
  <c r="N108" i="4"/>
  <c r="M108" i="4"/>
  <c r="L108" i="4"/>
  <c r="AX107" i="4"/>
  <c r="AW107" i="4"/>
  <c r="AU107" i="4"/>
  <c r="AT107" i="4"/>
  <c r="AS107" i="4"/>
  <c r="AR107" i="4"/>
  <c r="AQ107" i="4"/>
  <c r="AH107" i="4"/>
  <c r="AN107" i="4"/>
  <c r="AM107" i="4"/>
  <c r="AL107" i="4"/>
  <c r="X107" i="4"/>
  <c r="W107" i="4"/>
  <c r="S107" i="4"/>
  <c r="R107" i="4"/>
  <c r="Q107" i="4"/>
  <c r="H107" i="4"/>
  <c r="N107" i="4"/>
  <c r="M107" i="4"/>
  <c r="L107" i="4"/>
  <c r="AX106" i="4"/>
  <c r="AW106" i="4"/>
  <c r="AU106" i="4"/>
  <c r="AT106" i="4"/>
  <c r="AS106" i="4"/>
  <c r="AR106" i="4"/>
  <c r="AQ106" i="4"/>
  <c r="AH106" i="4"/>
  <c r="AN106" i="4"/>
  <c r="AM106" i="4"/>
  <c r="AL106" i="4"/>
  <c r="X106" i="4"/>
  <c r="W106" i="4"/>
  <c r="U106" i="4"/>
  <c r="T106" i="4"/>
  <c r="S106" i="4"/>
  <c r="R106" i="4"/>
  <c r="Q106" i="4"/>
  <c r="H106" i="4"/>
  <c r="N106" i="4"/>
  <c r="M106" i="4"/>
  <c r="L106" i="4"/>
  <c r="AH105" i="4"/>
  <c r="AN105" i="4"/>
  <c r="AM105" i="4"/>
  <c r="AL105" i="4"/>
  <c r="H105" i="4"/>
  <c r="N105" i="4"/>
  <c r="M105" i="4"/>
  <c r="L105" i="4"/>
  <c r="AX104" i="4"/>
  <c r="AW104" i="4"/>
  <c r="AU104" i="4"/>
  <c r="AT104" i="4"/>
  <c r="AS104" i="4"/>
  <c r="AR104" i="4"/>
  <c r="AQ104" i="4"/>
  <c r="AH104" i="4"/>
  <c r="AN104" i="4"/>
  <c r="AM104" i="4"/>
  <c r="AL104" i="4"/>
  <c r="X104" i="4"/>
  <c r="W104" i="4"/>
  <c r="S104" i="4"/>
  <c r="R104" i="4"/>
  <c r="Q104" i="4"/>
  <c r="H104" i="4"/>
  <c r="N104" i="4"/>
  <c r="M104" i="4"/>
  <c r="L104" i="4"/>
  <c r="AX103" i="4"/>
  <c r="AW103" i="4"/>
  <c r="AU103" i="4"/>
  <c r="AT103" i="4"/>
  <c r="AS103" i="4"/>
  <c r="AR103" i="4"/>
  <c r="AQ103" i="4"/>
  <c r="AH103" i="4"/>
  <c r="AN103" i="4"/>
  <c r="AM103" i="4"/>
  <c r="AL103" i="4"/>
  <c r="X103" i="4"/>
  <c r="W103" i="4"/>
  <c r="U103" i="4"/>
  <c r="T103" i="4"/>
  <c r="S103" i="4"/>
  <c r="R103" i="4"/>
  <c r="Q103" i="4"/>
  <c r="H103" i="4"/>
  <c r="N103" i="4"/>
  <c r="M103" i="4"/>
  <c r="L103" i="4"/>
  <c r="AX102" i="4"/>
  <c r="AW102" i="4"/>
  <c r="AU102" i="4"/>
  <c r="AT102" i="4"/>
  <c r="AS102" i="4"/>
  <c r="AR102" i="4"/>
  <c r="AQ102" i="4"/>
  <c r="AH102" i="4"/>
  <c r="AN102" i="4"/>
  <c r="AM102" i="4"/>
  <c r="AL102" i="4"/>
  <c r="X102" i="4"/>
  <c r="W102" i="4"/>
  <c r="U102" i="4"/>
  <c r="T102" i="4"/>
  <c r="S102" i="4"/>
  <c r="R102" i="4"/>
  <c r="Q102" i="4"/>
  <c r="H102" i="4"/>
  <c r="N102" i="4"/>
  <c r="M102" i="4"/>
  <c r="L102" i="4"/>
  <c r="AX101" i="4"/>
  <c r="AW101" i="4"/>
  <c r="AU101" i="4"/>
  <c r="AT101" i="4"/>
  <c r="AS101" i="4"/>
  <c r="AR101" i="4"/>
  <c r="AQ101" i="4"/>
  <c r="AH101" i="4"/>
  <c r="AN101" i="4"/>
  <c r="AM101" i="4"/>
  <c r="AL101" i="4"/>
  <c r="X101" i="4"/>
  <c r="W101" i="4"/>
  <c r="S101" i="4"/>
  <c r="R101" i="4"/>
  <c r="Q101" i="4"/>
  <c r="H101" i="4"/>
  <c r="N101" i="4"/>
  <c r="M101" i="4"/>
  <c r="L101" i="4"/>
  <c r="AX100" i="4"/>
  <c r="AW100" i="4"/>
  <c r="AU100" i="4"/>
  <c r="AT100" i="4"/>
  <c r="AS100" i="4"/>
  <c r="AR100" i="4"/>
  <c r="AQ100" i="4"/>
  <c r="AH100" i="4"/>
  <c r="AN100" i="4"/>
  <c r="AM100" i="4"/>
  <c r="AL100" i="4"/>
  <c r="X100" i="4"/>
  <c r="W100" i="4"/>
  <c r="U100" i="4"/>
  <c r="T100" i="4"/>
  <c r="S100" i="4"/>
  <c r="R100" i="4"/>
  <c r="Q100" i="4"/>
  <c r="H100" i="4"/>
  <c r="N100" i="4"/>
  <c r="M100" i="4"/>
  <c r="L100" i="4"/>
  <c r="AX99" i="4"/>
  <c r="AW99" i="4"/>
  <c r="AU99" i="4"/>
  <c r="AT99" i="4"/>
  <c r="AS99" i="4"/>
  <c r="AR99" i="4"/>
  <c r="AQ99" i="4"/>
  <c r="AH99" i="4"/>
  <c r="AN99" i="4"/>
  <c r="AM99" i="4"/>
  <c r="AL99" i="4"/>
  <c r="X99" i="4"/>
  <c r="W99" i="4"/>
  <c r="U99" i="4"/>
  <c r="T99" i="4"/>
  <c r="S99" i="4"/>
  <c r="R99" i="4"/>
  <c r="Q99" i="4"/>
  <c r="H99" i="4"/>
  <c r="N99" i="4"/>
  <c r="M99" i="4"/>
  <c r="L99" i="4"/>
  <c r="AX98" i="4"/>
  <c r="AW98" i="4"/>
  <c r="AU98" i="4"/>
  <c r="AT98" i="4"/>
  <c r="AS98" i="4"/>
  <c r="AR98" i="4"/>
  <c r="AQ98" i="4"/>
  <c r="AH98" i="4"/>
  <c r="AN98" i="4"/>
  <c r="AM98" i="4"/>
  <c r="AL98" i="4"/>
  <c r="X98" i="4"/>
  <c r="W98" i="4"/>
  <c r="U98" i="4"/>
  <c r="T98" i="4"/>
  <c r="S98" i="4"/>
  <c r="R98" i="4"/>
  <c r="Q98" i="4"/>
  <c r="H98" i="4"/>
  <c r="N98" i="4"/>
  <c r="M98" i="4"/>
  <c r="L98" i="4"/>
  <c r="AX97" i="4"/>
  <c r="AW97" i="4"/>
  <c r="AU97" i="4"/>
  <c r="AT97" i="4"/>
  <c r="AS97" i="4"/>
  <c r="AR97" i="4"/>
  <c r="AQ97" i="4"/>
  <c r="AH97" i="4"/>
  <c r="AN97" i="4"/>
  <c r="AM97" i="4"/>
  <c r="AL97" i="4"/>
  <c r="X97" i="4"/>
  <c r="W97" i="4"/>
  <c r="U97" i="4"/>
  <c r="T97" i="4"/>
  <c r="S97" i="4"/>
  <c r="R97" i="4"/>
  <c r="Q97" i="4"/>
  <c r="H97" i="4"/>
  <c r="N97" i="4"/>
  <c r="M97" i="4"/>
  <c r="L97" i="4"/>
  <c r="AX96" i="4"/>
  <c r="AW96" i="4"/>
  <c r="AU96" i="4"/>
  <c r="AT96" i="4"/>
  <c r="AS96" i="4"/>
  <c r="AR96" i="4"/>
  <c r="AQ96" i="4"/>
  <c r="AH96" i="4"/>
  <c r="AN96" i="4"/>
  <c r="AM96" i="4"/>
  <c r="AL96" i="4"/>
  <c r="X96" i="4"/>
  <c r="W96" i="4"/>
  <c r="U96" i="4"/>
  <c r="T96" i="4"/>
  <c r="S96" i="4"/>
  <c r="R96" i="4"/>
  <c r="Q96" i="4"/>
  <c r="H96" i="4"/>
  <c r="N96" i="4"/>
  <c r="M96" i="4"/>
  <c r="L96" i="4"/>
  <c r="AX95" i="4"/>
  <c r="AW95" i="4"/>
  <c r="AU95" i="4"/>
  <c r="AT95" i="4"/>
  <c r="AS95" i="4"/>
  <c r="AR95" i="4"/>
  <c r="AQ95" i="4"/>
  <c r="AH95" i="4"/>
  <c r="AN95" i="4"/>
  <c r="AM95" i="4"/>
  <c r="AL95" i="4"/>
  <c r="X95" i="4"/>
  <c r="W95" i="4"/>
  <c r="U95" i="4"/>
  <c r="T95" i="4"/>
  <c r="S95" i="4"/>
  <c r="R95" i="4"/>
  <c r="Q95" i="4"/>
  <c r="H95" i="4"/>
  <c r="N95" i="4"/>
  <c r="M95" i="4"/>
  <c r="L95" i="4"/>
  <c r="AX94" i="4"/>
  <c r="AW94" i="4"/>
  <c r="AU94" i="4"/>
  <c r="AT94" i="4"/>
  <c r="AS94" i="4"/>
  <c r="AR94" i="4"/>
  <c r="AQ94" i="4"/>
  <c r="AH94" i="4"/>
  <c r="AN94" i="4"/>
  <c r="AM94" i="4"/>
  <c r="AL94" i="4"/>
  <c r="X94" i="4"/>
  <c r="W94" i="4"/>
  <c r="U94" i="4"/>
  <c r="T94" i="4"/>
  <c r="S94" i="4"/>
  <c r="R94" i="4"/>
  <c r="Q94" i="4"/>
  <c r="H94" i="4"/>
  <c r="N94" i="4"/>
  <c r="M94" i="4"/>
  <c r="L94" i="4"/>
  <c r="AX93" i="4"/>
  <c r="AW93" i="4"/>
  <c r="AU93" i="4"/>
  <c r="AT93" i="4"/>
  <c r="AS93" i="4"/>
  <c r="AR93" i="4"/>
  <c r="AQ93" i="4"/>
  <c r="AH93" i="4"/>
  <c r="AN93" i="4"/>
  <c r="AM93" i="4"/>
  <c r="AL93" i="4"/>
  <c r="X93" i="4"/>
  <c r="W93" i="4"/>
  <c r="S93" i="4"/>
  <c r="R93" i="4"/>
  <c r="Q93" i="4"/>
  <c r="H93" i="4"/>
  <c r="N93" i="4"/>
  <c r="M93" i="4"/>
  <c r="L93" i="4"/>
  <c r="AX92" i="4"/>
  <c r="AW92" i="4"/>
  <c r="AU92" i="4"/>
  <c r="AT92" i="4"/>
  <c r="AS92" i="4"/>
  <c r="AR92" i="4"/>
  <c r="AQ92" i="4"/>
  <c r="AH92" i="4"/>
  <c r="AN92" i="4"/>
  <c r="AM92" i="4"/>
  <c r="AL92" i="4"/>
  <c r="X92" i="4"/>
  <c r="W92" i="4"/>
  <c r="S92" i="4"/>
  <c r="R92" i="4"/>
  <c r="Q92" i="4"/>
  <c r="H92" i="4"/>
  <c r="N92" i="4"/>
  <c r="M92" i="4"/>
  <c r="L92" i="4"/>
  <c r="AX91" i="4"/>
  <c r="AW91" i="4"/>
  <c r="AU91" i="4"/>
  <c r="AT91" i="4"/>
  <c r="AS91" i="4"/>
  <c r="AR91" i="4"/>
  <c r="AQ91" i="4"/>
  <c r="AH91" i="4"/>
  <c r="AN91" i="4"/>
  <c r="AM91" i="4"/>
  <c r="AL91" i="4"/>
  <c r="X91" i="4"/>
  <c r="W91" i="4"/>
  <c r="S91" i="4"/>
  <c r="R91" i="4"/>
  <c r="Q91" i="4"/>
  <c r="H91" i="4"/>
  <c r="N91" i="4"/>
  <c r="M91" i="4"/>
  <c r="L91" i="4"/>
  <c r="AX90" i="4"/>
  <c r="AW90" i="4"/>
  <c r="AU90" i="4"/>
  <c r="AT90" i="4"/>
  <c r="AS90" i="4"/>
  <c r="AR90" i="4"/>
  <c r="AQ90" i="4"/>
  <c r="AH90" i="4"/>
  <c r="AN90" i="4"/>
  <c r="AM90" i="4"/>
  <c r="AL90" i="4"/>
  <c r="X90" i="4"/>
  <c r="W90" i="4"/>
  <c r="S90" i="4"/>
  <c r="R90" i="4"/>
  <c r="Q90" i="4"/>
  <c r="H90" i="4"/>
  <c r="N90" i="4"/>
  <c r="M90" i="4"/>
  <c r="L90" i="4"/>
  <c r="AX89" i="4"/>
  <c r="AW89" i="4"/>
  <c r="AU89" i="4"/>
  <c r="AT89" i="4"/>
  <c r="AS89" i="4"/>
  <c r="AR89" i="4"/>
  <c r="AQ89" i="4"/>
  <c r="AH89" i="4"/>
  <c r="AN89" i="4"/>
  <c r="AM89" i="4"/>
  <c r="AL89" i="4"/>
  <c r="X89" i="4"/>
  <c r="W89" i="4"/>
  <c r="U89" i="4"/>
  <c r="T89" i="4"/>
  <c r="S89" i="4"/>
  <c r="R89" i="4"/>
  <c r="Q89" i="4"/>
  <c r="H89" i="4"/>
  <c r="N89" i="4"/>
  <c r="M89" i="4"/>
  <c r="L89" i="4"/>
  <c r="AX88" i="4"/>
  <c r="AW88" i="4"/>
  <c r="AU88" i="4"/>
  <c r="AT88" i="4"/>
  <c r="AS88" i="4"/>
  <c r="AR88" i="4"/>
  <c r="AQ88" i="4"/>
  <c r="AH88" i="4"/>
  <c r="AN88" i="4"/>
  <c r="AM88" i="4"/>
  <c r="AL88" i="4"/>
  <c r="X88" i="4"/>
  <c r="W88" i="4"/>
  <c r="U88" i="4"/>
  <c r="T88" i="4"/>
  <c r="S88" i="4"/>
  <c r="R88" i="4"/>
  <c r="Q88" i="4"/>
  <c r="H88" i="4"/>
  <c r="N88" i="4"/>
  <c r="M88" i="4"/>
  <c r="L88" i="4"/>
  <c r="AX87" i="4"/>
  <c r="AW87" i="4"/>
  <c r="AU87" i="4"/>
  <c r="AT87" i="4"/>
  <c r="AS87" i="4"/>
  <c r="AR87" i="4"/>
  <c r="AQ87" i="4"/>
  <c r="AH87" i="4"/>
  <c r="AN87" i="4"/>
  <c r="AM87" i="4"/>
  <c r="AL87" i="4"/>
  <c r="X87" i="4"/>
  <c r="W87" i="4"/>
  <c r="S87" i="4"/>
  <c r="R87" i="4"/>
  <c r="Q87" i="4"/>
  <c r="H87" i="4"/>
  <c r="N87" i="4"/>
  <c r="M87" i="4"/>
  <c r="L87" i="4"/>
  <c r="AX86" i="4"/>
  <c r="AW86" i="4"/>
  <c r="AU86" i="4"/>
  <c r="AT86" i="4"/>
  <c r="AS86" i="4"/>
  <c r="AR86" i="4"/>
  <c r="AQ86" i="4"/>
  <c r="AH86" i="4"/>
  <c r="AN86" i="4"/>
  <c r="AM86" i="4"/>
  <c r="AL86" i="4"/>
  <c r="X86" i="4"/>
  <c r="W86" i="4"/>
  <c r="U86" i="4"/>
  <c r="T86" i="4"/>
  <c r="S86" i="4"/>
  <c r="R86" i="4"/>
  <c r="Q86" i="4"/>
  <c r="H86" i="4"/>
  <c r="N86" i="4"/>
  <c r="M86" i="4"/>
  <c r="L86" i="4"/>
  <c r="AX85" i="4"/>
  <c r="AW85" i="4"/>
  <c r="AU85" i="4"/>
  <c r="AT85" i="4"/>
  <c r="AS85" i="4"/>
  <c r="AR85" i="4"/>
  <c r="AQ85" i="4"/>
  <c r="AH85" i="4"/>
  <c r="AN85" i="4"/>
  <c r="AM85" i="4"/>
  <c r="AL85" i="4"/>
  <c r="X85" i="4"/>
  <c r="W85" i="4"/>
  <c r="U85" i="4"/>
  <c r="T85" i="4"/>
  <c r="S85" i="4"/>
  <c r="R85" i="4"/>
  <c r="Q85" i="4"/>
  <c r="H85" i="4"/>
  <c r="N85" i="4"/>
  <c r="M85" i="4"/>
  <c r="L85" i="4"/>
  <c r="AX84" i="4"/>
  <c r="AW84" i="4"/>
  <c r="AU84" i="4"/>
  <c r="AT84" i="4"/>
  <c r="AS84" i="4"/>
  <c r="AR84" i="4"/>
  <c r="AQ84" i="4"/>
  <c r="AH84" i="4"/>
  <c r="AN84" i="4"/>
  <c r="AM84" i="4"/>
  <c r="AL84" i="4"/>
  <c r="X84" i="4"/>
  <c r="W84" i="4"/>
  <c r="U84" i="4"/>
  <c r="T84" i="4"/>
  <c r="S84" i="4"/>
  <c r="R84" i="4"/>
  <c r="Q84" i="4"/>
  <c r="H84" i="4"/>
  <c r="N84" i="4"/>
  <c r="M84" i="4"/>
  <c r="L84" i="4"/>
  <c r="AX83" i="4"/>
  <c r="AW83" i="4"/>
  <c r="AU83" i="4"/>
  <c r="AT83" i="4"/>
  <c r="AS83" i="4"/>
  <c r="AR83" i="4"/>
  <c r="AQ83" i="4"/>
  <c r="AH83" i="4"/>
  <c r="AN83" i="4"/>
  <c r="AM83" i="4"/>
  <c r="AL83" i="4"/>
  <c r="X83" i="4"/>
  <c r="W83" i="4"/>
  <c r="U83" i="4"/>
  <c r="T83" i="4"/>
  <c r="S83" i="4"/>
  <c r="R83" i="4"/>
  <c r="Q83" i="4"/>
  <c r="H83" i="4"/>
  <c r="N83" i="4"/>
  <c r="M83" i="4"/>
  <c r="L83" i="4"/>
  <c r="AH23" i="4"/>
  <c r="AH24" i="4"/>
  <c r="AH25" i="4"/>
  <c r="AH26" i="4"/>
  <c r="AH27" i="4"/>
  <c r="AH28" i="4"/>
  <c r="AH29" i="4"/>
  <c r="AH30" i="4"/>
  <c r="AH31" i="4"/>
  <c r="AH32" i="4"/>
  <c r="AH33" i="4"/>
  <c r="AH34" i="4"/>
  <c r="AH35" i="4"/>
  <c r="AH36" i="4"/>
  <c r="AH37" i="4"/>
  <c r="AH38" i="4"/>
  <c r="AH39" i="4"/>
  <c r="AH40" i="4"/>
  <c r="AH41" i="4"/>
  <c r="AH42" i="4"/>
  <c r="AX82" i="4"/>
  <c r="AW82" i="4"/>
  <c r="AU82" i="4"/>
  <c r="AT82" i="4"/>
  <c r="AN23" i="4"/>
  <c r="AN24" i="4"/>
  <c r="AN25" i="4"/>
  <c r="AN26" i="4"/>
  <c r="AN27" i="4"/>
  <c r="AN28" i="4"/>
  <c r="AN29" i="4"/>
  <c r="AN30" i="4"/>
  <c r="AN31" i="4"/>
  <c r="AN32" i="4"/>
  <c r="AN33" i="4"/>
  <c r="AN34" i="4"/>
  <c r="AN35" i="4"/>
  <c r="AN36" i="4"/>
  <c r="AN37" i="4"/>
  <c r="AN38" i="4"/>
  <c r="AN39" i="4"/>
  <c r="AN40" i="4"/>
  <c r="AN41" i="4"/>
  <c r="AN42" i="4"/>
  <c r="AS82" i="4"/>
  <c r="AM23" i="4"/>
  <c r="AM24" i="4"/>
  <c r="AM25" i="4"/>
  <c r="AM26" i="4"/>
  <c r="AM27" i="4"/>
  <c r="AM28" i="4"/>
  <c r="AM29" i="4"/>
  <c r="AM30" i="4"/>
  <c r="AM31" i="4"/>
  <c r="AM32" i="4"/>
  <c r="AM33" i="4"/>
  <c r="AM34" i="4"/>
  <c r="AM35" i="4"/>
  <c r="AM36" i="4"/>
  <c r="AM37" i="4"/>
  <c r="AM38" i="4"/>
  <c r="AM39" i="4"/>
  <c r="AM40" i="4"/>
  <c r="AM41" i="4"/>
  <c r="AM42" i="4"/>
  <c r="AR8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Q82" i="4"/>
  <c r="AH82" i="4"/>
  <c r="AN82" i="4"/>
  <c r="AM82" i="4"/>
  <c r="AL8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X82" i="4"/>
  <c r="W82" i="4"/>
  <c r="U82" i="4"/>
  <c r="T8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S8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R8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Q82" i="4"/>
  <c r="H82" i="4"/>
  <c r="N82" i="4"/>
  <c r="M82" i="4"/>
  <c r="L82" i="4"/>
  <c r="AX81" i="4"/>
  <c r="AW81" i="4"/>
  <c r="AU81" i="4"/>
  <c r="AT81" i="4"/>
  <c r="AS81" i="4"/>
  <c r="AR81" i="4"/>
  <c r="AQ81" i="4"/>
  <c r="AH81" i="4"/>
  <c r="AN81" i="4"/>
  <c r="AM81" i="4"/>
  <c r="AL81" i="4"/>
  <c r="X81" i="4"/>
  <c r="W81" i="4"/>
  <c r="U81" i="4"/>
  <c r="T81" i="4"/>
  <c r="S81" i="4"/>
  <c r="R81" i="4"/>
  <c r="Q81" i="4"/>
  <c r="H81" i="4"/>
  <c r="N81" i="4"/>
  <c r="M81" i="4"/>
  <c r="L81" i="4"/>
  <c r="AX80" i="4"/>
  <c r="AW80" i="4"/>
  <c r="AU80" i="4"/>
  <c r="AT80" i="4"/>
  <c r="AS80" i="4"/>
  <c r="AR80" i="4"/>
  <c r="AQ80" i="4"/>
  <c r="AH80" i="4"/>
  <c r="AN80" i="4"/>
  <c r="AM80" i="4"/>
  <c r="AL80" i="4"/>
  <c r="X80" i="4"/>
  <c r="W80" i="4"/>
  <c r="U80" i="4"/>
  <c r="T80" i="4"/>
  <c r="S80" i="4"/>
  <c r="R80" i="4"/>
  <c r="Q80" i="4"/>
  <c r="H80" i="4"/>
  <c r="N80" i="4"/>
  <c r="M80" i="4"/>
  <c r="L80" i="4"/>
  <c r="AH67" i="4"/>
  <c r="AH68" i="4"/>
  <c r="AH69" i="4"/>
  <c r="AH70" i="4"/>
  <c r="AH71" i="4"/>
  <c r="AH72" i="4"/>
  <c r="AH73" i="4"/>
  <c r="AH74" i="4"/>
  <c r="AH75" i="4"/>
  <c r="AH76" i="4"/>
  <c r="AH77" i="4"/>
  <c r="AH78" i="4"/>
  <c r="AH79" i="4"/>
  <c r="AX79" i="4"/>
  <c r="AW79" i="4"/>
  <c r="AU79" i="4"/>
  <c r="AT79" i="4"/>
  <c r="AN67" i="4"/>
  <c r="AN68" i="4"/>
  <c r="AN69" i="4"/>
  <c r="AN70" i="4"/>
  <c r="AN71" i="4"/>
  <c r="AN72" i="4"/>
  <c r="AN73" i="4"/>
  <c r="AN74" i="4"/>
  <c r="AN75" i="4"/>
  <c r="AN76" i="4"/>
  <c r="AN77" i="4"/>
  <c r="AN78" i="4"/>
  <c r="AN79" i="4"/>
  <c r="AS79" i="4"/>
  <c r="AM67" i="4"/>
  <c r="AM68" i="4"/>
  <c r="AM69" i="4"/>
  <c r="AM70" i="4"/>
  <c r="AM71" i="4"/>
  <c r="AM72" i="4"/>
  <c r="AM73" i="4"/>
  <c r="AM74" i="4"/>
  <c r="AM75" i="4"/>
  <c r="AM76" i="4"/>
  <c r="AM77" i="4"/>
  <c r="AM78" i="4"/>
  <c r="AM79" i="4"/>
  <c r="AR79" i="4"/>
  <c r="AL67" i="4"/>
  <c r="AL68" i="4"/>
  <c r="AL69" i="4"/>
  <c r="AL70" i="4"/>
  <c r="AL71" i="4"/>
  <c r="AL72" i="4"/>
  <c r="AL73" i="4"/>
  <c r="AL74" i="4"/>
  <c r="AL75" i="4"/>
  <c r="AL76" i="4"/>
  <c r="AL77" i="4"/>
  <c r="AL78" i="4"/>
  <c r="AL79" i="4"/>
  <c r="AQ79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X79" i="4"/>
  <c r="W79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S79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R79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Q79" i="4"/>
  <c r="AX78" i="4"/>
  <c r="AW78" i="4"/>
  <c r="AU78" i="4"/>
  <c r="AT78" i="4"/>
  <c r="AS78" i="4"/>
  <c r="AR78" i="4"/>
  <c r="AQ78" i="4"/>
  <c r="X78" i="4"/>
  <c r="W78" i="4"/>
  <c r="U78" i="4"/>
  <c r="T78" i="4"/>
  <c r="S78" i="4"/>
  <c r="R78" i="4"/>
  <c r="Q78" i="4"/>
  <c r="AX76" i="4"/>
  <c r="AW76" i="4"/>
  <c r="AU76" i="4"/>
  <c r="AT76" i="4"/>
  <c r="AS76" i="4"/>
  <c r="AR76" i="4"/>
  <c r="AQ76" i="4"/>
  <c r="X76" i="4"/>
  <c r="W76" i="4"/>
  <c r="S76" i="4"/>
  <c r="R76" i="4"/>
  <c r="Q76" i="4"/>
  <c r="AX75" i="4"/>
  <c r="AW75" i="4"/>
  <c r="AU75" i="4"/>
  <c r="AT75" i="4"/>
  <c r="AS75" i="4"/>
  <c r="AR75" i="4"/>
  <c r="AQ75" i="4"/>
  <c r="X75" i="4"/>
  <c r="W75" i="4"/>
  <c r="U75" i="4"/>
  <c r="T75" i="4"/>
  <c r="S75" i="4"/>
  <c r="R75" i="4"/>
  <c r="Q75" i="4"/>
  <c r="AX74" i="4"/>
  <c r="AW74" i="4"/>
  <c r="AU74" i="4"/>
  <c r="AT74" i="4"/>
  <c r="AS74" i="4"/>
  <c r="AR74" i="4"/>
  <c r="AQ74" i="4"/>
  <c r="X74" i="4"/>
  <c r="W74" i="4"/>
  <c r="U74" i="4"/>
  <c r="T74" i="4"/>
  <c r="S74" i="4"/>
  <c r="R74" i="4"/>
  <c r="Q74" i="4"/>
  <c r="AX73" i="4"/>
  <c r="AW73" i="4"/>
  <c r="AU73" i="4"/>
  <c r="AT73" i="4"/>
  <c r="AS73" i="4"/>
  <c r="AR73" i="4"/>
  <c r="AQ73" i="4"/>
  <c r="X73" i="4"/>
  <c r="W73" i="4"/>
  <c r="S73" i="4"/>
  <c r="R73" i="4"/>
  <c r="Q73" i="4"/>
  <c r="AX72" i="4"/>
  <c r="AW72" i="4"/>
  <c r="AU72" i="4"/>
  <c r="AT72" i="4"/>
  <c r="AS72" i="4"/>
  <c r="AR72" i="4"/>
  <c r="AQ72" i="4"/>
  <c r="X72" i="4"/>
  <c r="W72" i="4"/>
  <c r="U72" i="4"/>
  <c r="T72" i="4"/>
  <c r="S72" i="4"/>
  <c r="R72" i="4"/>
  <c r="Q72" i="4"/>
  <c r="AX71" i="4"/>
  <c r="AW71" i="4"/>
  <c r="AU71" i="4"/>
  <c r="AT71" i="4"/>
  <c r="AS71" i="4"/>
  <c r="AR71" i="4"/>
  <c r="AQ71" i="4"/>
  <c r="X71" i="4"/>
  <c r="W71" i="4"/>
  <c r="U71" i="4"/>
  <c r="T71" i="4"/>
  <c r="S71" i="4"/>
  <c r="R71" i="4"/>
  <c r="Q71" i="4"/>
  <c r="AX70" i="4"/>
  <c r="AW70" i="4"/>
  <c r="AU70" i="4"/>
  <c r="AT70" i="4"/>
  <c r="AS70" i="4"/>
  <c r="AR70" i="4"/>
  <c r="AQ70" i="4"/>
  <c r="X70" i="4"/>
  <c r="W70" i="4"/>
  <c r="U70" i="4"/>
  <c r="T70" i="4"/>
  <c r="S70" i="4"/>
  <c r="R70" i="4"/>
  <c r="Q70" i="4"/>
  <c r="AX69" i="4"/>
  <c r="AW69" i="4"/>
  <c r="AU69" i="4"/>
  <c r="AT69" i="4"/>
  <c r="AS69" i="4"/>
  <c r="AR69" i="4"/>
  <c r="AQ69" i="4"/>
  <c r="X69" i="4"/>
  <c r="W69" i="4"/>
  <c r="U69" i="4"/>
  <c r="T69" i="4"/>
  <c r="S69" i="4"/>
  <c r="R69" i="4"/>
  <c r="Q69" i="4"/>
  <c r="AX68" i="4"/>
  <c r="AW68" i="4"/>
  <c r="AU68" i="4"/>
  <c r="AT68" i="4"/>
  <c r="AS68" i="4"/>
  <c r="AR68" i="4"/>
  <c r="AQ68" i="4"/>
  <c r="X68" i="4"/>
  <c r="W68" i="4"/>
  <c r="U68" i="4"/>
  <c r="T68" i="4"/>
  <c r="S68" i="4"/>
  <c r="R68" i="4"/>
  <c r="Q68" i="4"/>
  <c r="AX67" i="4"/>
  <c r="AW67" i="4"/>
  <c r="AU67" i="4"/>
  <c r="AT67" i="4"/>
  <c r="AS67" i="4"/>
  <c r="AR67" i="4"/>
  <c r="AQ67" i="4"/>
  <c r="X67" i="4"/>
  <c r="W67" i="4"/>
  <c r="U67" i="4"/>
  <c r="T67" i="4"/>
  <c r="S67" i="4"/>
  <c r="R67" i="4"/>
  <c r="Q67" i="4"/>
  <c r="AX66" i="4"/>
  <c r="AW66" i="4"/>
  <c r="AU66" i="4"/>
  <c r="AT66" i="4"/>
  <c r="AS66" i="4"/>
  <c r="AR66" i="4"/>
  <c r="AQ66" i="4"/>
  <c r="AH66" i="4"/>
  <c r="AN66" i="4"/>
  <c r="AM66" i="4"/>
  <c r="AL66" i="4"/>
  <c r="X66" i="4"/>
  <c r="W66" i="4"/>
  <c r="U66" i="4"/>
  <c r="T66" i="4"/>
  <c r="S66" i="4"/>
  <c r="R66" i="4"/>
  <c r="Q66" i="4"/>
  <c r="H66" i="4"/>
  <c r="N66" i="4"/>
  <c r="M66" i="4"/>
  <c r="L66" i="4"/>
  <c r="AX65" i="4"/>
  <c r="AW65" i="4"/>
  <c r="AU65" i="4"/>
  <c r="AT65" i="4"/>
  <c r="AS65" i="4"/>
  <c r="AR65" i="4"/>
  <c r="AQ65" i="4"/>
  <c r="AH65" i="4"/>
  <c r="AN65" i="4"/>
  <c r="AM65" i="4"/>
  <c r="AL65" i="4"/>
  <c r="X65" i="4"/>
  <c r="W65" i="4"/>
  <c r="S65" i="4"/>
  <c r="R65" i="4"/>
  <c r="Q65" i="4"/>
  <c r="H65" i="4"/>
  <c r="N65" i="4"/>
  <c r="M65" i="4"/>
  <c r="L65" i="4"/>
  <c r="AH64" i="4"/>
  <c r="AN64" i="4"/>
  <c r="AM64" i="4"/>
  <c r="AL64" i="4"/>
  <c r="H64" i="4"/>
  <c r="N64" i="4"/>
  <c r="M64" i="4"/>
  <c r="L64" i="4"/>
  <c r="AH63" i="4"/>
  <c r="AN63" i="4"/>
  <c r="AM63" i="4"/>
  <c r="AL63" i="4"/>
  <c r="H63" i="4"/>
  <c r="N63" i="4"/>
  <c r="M63" i="4"/>
  <c r="L63" i="4"/>
  <c r="AX62" i="4"/>
  <c r="AW62" i="4"/>
  <c r="AU62" i="4"/>
  <c r="AT62" i="4"/>
  <c r="AS62" i="4"/>
  <c r="AR62" i="4"/>
  <c r="AQ62" i="4"/>
  <c r="AH62" i="4"/>
  <c r="AN62" i="4"/>
  <c r="AM62" i="4"/>
  <c r="AL62" i="4"/>
  <c r="X62" i="4"/>
  <c r="W62" i="4"/>
  <c r="S62" i="4"/>
  <c r="R62" i="4"/>
  <c r="Q62" i="4"/>
  <c r="H62" i="4"/>
  <c r="N62" i="4"/>
  <c r="M62" i="4"/>
  <c r="L62" i="4"/>
  <c r="AX61" i="4"/>
  <c r="AW61" i="4"/>
  <c r="AU61" i="4"/>
  <c r="AT61" i="4"/>
  <c r="AS61" i="4"/>
  <c r="AR61" i="4"/>
  <c r="AQ61" i="4"/>
  <c r="AH61" i="4"/>
  <c r="AN61" i="4"/>
  <c r="AM61" i="4"/>
  <c r="AL61" i="4"/>
  <c r="X61" i="4"/>
  <c r="W61" i="4"/>
  <c r="S61" i="4"/>
  <c r="R61" i="4"/>
  <c r="Q61" i="4"/>
  <c r="H61" i="4"/>
  <c r="N61" i="4"/>
  <c r="M61" i="4"/>
  <c r="L61" i="4"/>
  <c r="AX60" i="4"/>
  <c r="AW60" i="4"/>
  <c r="AU60" i="4"/>
  <c r="AT60" i="4"/>
  <c r="AS60" i="4"/>
  <c r="AR60" i="4"/>
  <c r="AQ60" i="4"/>
  <c r="AH60" i="4"/>
  <c r="AN60" i="4"/>
  <c r="AM60" i="4"/>
  <c r="AL60" i="4"/>
  <c r="X60" i="4"/>
  <c r="W60" i="4"/>
  <c r="S60" i="4"/>
  <c r="R60" i="4"/>
  <c r="Q60" i="4"/>
  <c r="H60" i="4"/>
  <c r="N60" i="4"/>
  <c r="M60" i="4"/>
  <c r="L60" i="4"/>
  <c r="AX59" i="4"/>
  <c r="AW59" i="4"/>
  <c r="AU59" i="4"/>
  <c r="AT59" i="4"/>
  <c r="AS59" i="4"/>
  <c r="AR59" i="4"/>
  <c r="AQ59" i="4"/>
  <c r="AH59" i="4"/>
  <c r="AN59" i="4"/>
  <c r="AM59" i="4"/>
  <c r="AL59" i="4"/>
  <c r="X59" i="4"/>
  <c r="W59" i="4"/>
  <c r="U59" i="4"/>
  <c r="T59" i="4"/>
  <c r="S59" i="4"/>
  <c r="R59" i="4"/>
  <c r="Q59" i="4"/>
  <c r="H59" i="4"/>
  <c r="N59" i="4"/>
  <c r="M59" i="4"/>
  <c r="L59" i="4"/>
  <c r="AX58" i="4"/>
  <c r="AW58" i="4"/>
  <c r="AU58" i="4"/>
  <c r="AT58" i="4"/>
  <c r="AS58" i="4"/>
  <c r="AR58" i="4"/>
  <c r="AQ58" i="4"/>
  <c r="AH58" i="4"/>
  <c r="AN58" i="4"/>
  <c r="AM58" i="4"/>
  <c r="AL58" i="4"/>
  <c r="X58" i="4"/>
  <c r="W58" i="4"/>
  <c r="S58" i="4"/>
  <c r="R58" i="4"/>
  <c r="Q58" i="4"/>
  <c r="H58" i="4"/>
  <c r="N58" i="4"/>
  <c r="M58" i="4"/>
  <c r="L58" i="4"/>
  <c r="AX57" i="4"/>
  <c r="AW57" i="4"/>
  <c r="AU57" i="4"/>
  <c r="AT57" i="4"/>
  <c r="AS57" i="4"/>
  <c r="AR57" i="4"/>
  <c r="AQ57" i="4"/>
  <c r="AH57" i="4"/>
  <c r="AN57" i="4"/>
  <c r="AM57" i="4"/>
  <c r="AL57" i="4"/>
  <c r="X57" i="4"/>
  <c r="W57" i="4"/>
  <c r="S57" i="4"/>
  <c r="R57" i="4"/>
  <c r="Q57" i="4"/>
  <c r="H57" i="4"/>
  <c r="N57" i="4"/>
  <c r="M57" i="4"/>
  <c r="L57" i="4"/>
  <c r="AX56" i="4"/>
  <c r="AW56" i="4"/>
  <c r="AU56" i="4"/>
  <c r="AT56" i="4"/>
  <c r="AS56" i="4"/>
  <c r="AR56" i="4"/>
  <c r="AQ56" i="4"/>
  <c r="AH56" i="4"/>
  <c r="AN56" i="4"/>
  <c r="AM56" i="4"/>
  <c r="AL56" i="4"/>
  <c r="X56" i="4"/>
  <c r="W56" i="4"/>
  <c r="U56" i="4"/>
  <c r="T56" i="4"/>
  <c r="S56" i="4"/>
  <c r="R56" i="4"/>
  <c r="Q56" i="4"/>
  <c r="H56" i="4"/>
  <c r="N56" i="4"/>
  <c r="M56" i="4"/>
  <c r="L56" i="4"/>
  <c r="AX55" i="4"/>
  <c r="AW55" i="4"/>
  <c r="AU55" i="4"/>
  <c r="AT55" i="4"/>
  <c r="AS55" i="4"/>
  <c r="AR55" i="4"/>
  <c r="AQ55" i="4"/>
  <c r="AH55" i="4"/>
  <c r="AN55" i="4"/>
  <c r="AM55" i="4"/>
  <c r="AL55" i="4"/>
  <c r="X55" i="4"/>
  <c r="W55" i="4"/>
  <c r="U55" i="4"/>
  <c r="T55" i="4"/>
  <c r="S55" i="4"/>
  <c r="R55" i="4"/>
  <c r="Q55" i="4"/>
  <c r="H55" i="4"/>
  <c r="N55" i="4"/>
  <c r="M55" i="4"/>
  <c r="L55" i="4"/>
  <c r="AX54" i="4"/>
  <c r="AW54" i="4"/>
  <c r="AS54" i="4"/>
  <c r="AR54" i="4"/>
  <c r="AQ54" i="4"/>
  <c r="AH54" i="4"/>
  <c r="AN54" i="4"/>
  <c r="AM54" i="4"/>
  <c r="AL54" i="4"/>
  <c r="X54" i="4"/>
  <c r="W54" i="4"/>
  <c r="S54" i="4"/>
  <c r="R54" i="4"/>
  <c r="Q54" i="4"/>
  <c r="H54" i="4"/>
  <c r="N54" i="4"/>
  <c r="M54" i="4"/>
  <c r="L54" i="4"/>
  <c r="AX53" i="4"/>
  <c r="AW53" i="4"/>
  <c r="AU53" i="4"/>
  <c r="AT53" i="4"/>
  <c r="AS53" i="4"/>
  <c r="AR53" i="4"/>
  <c r="AQ53" i="4"/>
  <c r="AH53" i="4"/>
  <c r="AN53" i="4"/>
  <c r="AM53" i="4"/>
  <c r="AL53" i="4"/>
  <c r="X53" i="4"/>
  <c r="W53" i="4"/>
  <c r="U53" i="4"/>
  <c r="T53" i="4"/>
  <c r="S53" i="4"/>
  <c r="R53" i="4"/>
  <c r="Q53" i="4"/>
  <c r="H53" i="4"/>
  <c r="N53" i="4"/>
  <c r="M53" i="4"/>
  <c r="L53" i="4"/>
  <c r="AX52" i="4"/>
  <c r="AW52" i="4"/>
  <c r="AU52" i="4"/>
  <c r="AT52" i="4"/>
  <c r="AS52" i="4"/>
  <c r="AR52" i="4"/>
  <c r="AQ52" i="4"/>
  <c r="AH52" i="4"/>
  <c r="AN52" i="4"/>
  <c r="AM52" i="4"/>
  <c r="AL52" i="4"/>
  <c r="X52" i="4"/>
  <c r="W52" i="4"/>
  <c r="U52" i="4"/>
  <c r="T52" i="4"/>
  <c r="S52" i="4"/>
  <c r="R52" i="4"/>
  <c r="Q52" i="4"/>
  <c r="H52" i="4"/>
  <c r="N52" i="4"/>
  <c r="M52" i="4"/>
  <c r="L52" i="4"/>
  <c r="AX51" i="4"/>
  <c r="AW51" i="4"/>
  <c r="AU51" i="4"/>
  <c r="AT51" i="4"/>
  <c r="AS51" i="4"/>
  <c r="AR51" i="4"/>
  <c r="AQ51" i="4"/>
  <c r="AH51" i="4"/>
  <c r="AN51" i="4"/>
  <c r="AM51" i="4"/>
  <c r="AL51" i="4"/>
  <c r="X51" i="4"/>
  <c r="W51" i="4"/>
  <c r="U51" i="4"/>
  <c r="T51" i="4"/>
  <c r="S51" i="4"/>
  <c r="R51" i="4"/>
  <c r="Q51" i="4"/>
  <c r="H51" i="4"/>
  <c r="N51" i="4"/>
  <c r="M51" i="4"/>
  <c r="L51" i="4"/>
  <c r="AX50" i="4"/>
  <c r="AW50" i="4"/>
  <c r="AU50" i="4"/>
  <c r="AT50" i="4"/>
  <c r="AS50" i="4"/>
  <c r="AR50" i="4"/>
  <c r="AQ50" i="4"/>
  <c r="AH50" i="4"/>
  <c r="AN50" i="4"/>
  <c r="AM50" i="4"/>
  <c r="AL50" i="4"/>
  <c r="X50" i="4"/>
  <c r="W50" i="4"/>
  <c r="U50" i="4"/>
  <c r="T50" i="4"/>
  <c r="S50" i="4"/>
  <c r="R50" i="4"/>
  <c r="Q50" i="4"/>
  <c r="H50" i="4"/>
  <c r="N50" i="4"/>
  <c r="M50" i="4"/>
  <c r="L50" i="4"/>
  <c r="AX49" i="4"/>
  <c r="AW49" i="4"/>
  <c r="AU49" i="4"/>
  <c r="AT49" i="4"/>
  <c r="AS49" i="4"/>
  <c r="AR49" i="4"/>
  <c r="AQ49" i="4"/>
  <c r="AH49" i="4"/>
  <c r="AN49" i="4"/>
  <c r="AM49" i="4"/>
  <c r="AL49" i="4"/>
  <c r="X49" i="4"/>
  <c r="W49" i="4"/>
  <c r="S49" i="4"/>
  <c r="R49" i="4"/>
  <c r="Q49" i="4"/>
  <c r="H49" i="4"/>
  <c r="N49" i="4"/>
  <c r="M49" i="4"/>
  <c r="L49" i="4"/>
  <c r="AX48" i="4"/>
  <c r="AW48" i="4"/>
  <c r="AS48" i="4"/>
  <c r="AR48" i="4"/>
  <c r="AQ48" i="4"/>
  <c r="AH48" i="4"/>
  <c r="AN48" i="4"/>
  <c r="AM48" i="4"/>
  <c r="AL48" i="4"/>
  <c r="X48" i="4"/>
  <c r="W48" i="4"/>
  <c r="S48" i="4"/>
  <c r="R48" i="4"/>
  <c r="Q48" i="4"/>
  <c r="H48" i="4"/>
  <c r="N48" i="4"/>
  <c r="M48" i="4"/>
  <c r="L48" i="4"/>
  <c r="AX47" i="4"/>
  <c r="AW47" i="4"/>
  <c r="AU47" i="4"/>
  <c r="AT47" i="4"/>
  <c r="AS47" i="4"/>
  <c r="AR47" i="4"/>
  <c r="AQ47" i="4"/>
  <c r="AH47" i="4"/>
  <c r="AN47" i="4"/>
  <c r="AM47" i="4"/>
  <c r="AL47" i="4"/>
  <c r="X47" i="4"/>
  <c r="W47" i="4"/>
  <c r="S47" i="4"/>
  <c r="R47" i="4"/>
  <c r="Q47" i="4"/>
  <c r="H47" i="4"/>
  <c r="N47" i="4"/>
  <c r="M47" i="4"/>
  <c r="L47" i="4"/>
  <c r="AX46" i="4"/>
  <c r="AW46" i="4"/>
  <c r="AU46" i="4"/>
  <c r="AT46" i="4"/>
  <c r="AS46" i="4"/>
  <c r="AR46" i="4"/>
  <c r="AQ46" i="4"/>
  <c r="AH46" i="4"/>
  <c r="AN46" i="4"/>
  <c r="AM46" i="4"/>
  <c r="AL46" i="4"/>
  <c r="X46" i="4"/>
  <c r="W46" i="4"/>
  <c r="U46" i="4"/>
  <c r="T46" i="4"/>
  <c r="S46" i="4"/>
  <c r="R46" i="4"/>
  <c r="Q46" i="4"/>
  <c r="H46" i="4"/>
  <c r="N46" i="4"/>
  <c r="M46" i="4"/>
  <c r="L46" i="4"/>
  <c r="AX45" i="4"/>
  <c r="AW45" i="4"/>
  <c r="AU45" i="4"/>
  <c r="AT45" i="4"/>
  <c r="AS45" i="4"/>
  <c r="AR45" i="4"/>
  <c r="AQ45" i="4"/>
  <c r="AH45" i="4"/>
  <c r="AN45" i="4"/>
  <c r="AM45" i="4"/>
  <c r="AL45" i="4"/>
  <c r="X45" i="4"/>
  <c r="W45" i="4"/>
  <c r="U45" i="4"/>
  <c r="T45" i="4"/>
  <c r="S45" i="4"/>
  <c r="R45" i="4"/>
  <c r="Q45" i="4"/>
  <c r="H45" i="4"/>
  <c r="N45" i="4"/>
  <c r="M45" i="4"/>
  <c r="L45" i="4"/>
  <c r="AX44" i="4"/>
  <c r="AW44" i="4"/>
  <c r="AS44" i="4"/>
  <c r="AR44" i="4"/>
  <c r="AQ44" i="4"/>
  <c r="AH44" i="4"/>
  <c r="AN44" i="4"/>
  <c r="AM44" i="4"/>
  <c r="AL44" i="4"/>
  <c r="X44" i="4"/>
  <c r="W44" i="4"/>
  <c r="S44" i="4"/>
  <c r="R44" i="4"/>
  <c r="Q44" i="4"/>
  <c r="H44" i="4"/>
  <c r="N44" i="4"/>
  <c r="M44" i="4"/>
  <c r="L44" i="4"/>
  <c r="AX43" i="4"/>
  <c r="AW43" i="4"/>
  <c r="AU43" i="4"/>
  <c r="AT43" i="4"/>
  <c r="AS43" i="4"/>
  <c r="AR43" i="4"/>
  <c r="AQ43" i="4"/>
  <c r="AH43" i="4"/>
  <c r="AN43" i="4"/>
  <c r="AM43" i="4"/>
  <c r="AL43" i="4"/>
  <c r="X43" i="4"/>
  <c r="W43" i="4"/>
  <c r="U43" i="4"/>
  <c r="T43" i="4"/>
  <c r="S43" i="4"/>
  <c r="R43" i="4"/>
  <c r="Q43" i="4"/>
  <c r="H43" i="4"/>
  <c r="N43" i="4"/>
  <c r="M43" i="4"/>
  <c r="L43" i="4"/>
  <c r="AX42" i="4"/>
  <c r="AW42" i="4"/>
  <c r="AU42" i="4"/>
  <c r="AT42" i="4"/>
  <c r="AS42" i="4"/>
  <c r="AR42" i="4"/>
  <c r="AQ42" i="4"/>
  <c r="X42" i="4"/>
  <c r="W42" i="4"/>
  <c r="U42" i="4"/>
  <c r="T42" i="4"/>
  <c r="S42" i="4"/>
  <c r="R42" i="4"/>
  <c r="Q42" i="4"/>
  <c r="AX41" i="4"/>
  <c r="AW41" i="4"/>
  <c r="AU41" i="4"/>
  <c r="AT41" i="4"/>
  <c r="AS41" i="4"/>
  <c r="AR41" i="4"/>
  <c r="AQ41" i="4"/>
  <c r="X41" i="4"/>
  <c r="W41" i="4"/>
  <c r="U41" i="4"/>
  <c r="T41" i="4"/>
  <c r="S41" i="4"/>
  <c r="R41" i="4"/>
  <c r="Q41" i="4"/>
  <c r="AX40" i="4"/>
  <c r="AW40" i="4"/>
  <c r="AU40" i="4"/>
  <c r="AT40" i="4"/>
  <c r="AS40" i="4"/>
  <c r="AR40" i="4"/>
  <c r="AQ40" i="4"/>
  <c r="X40" i="4"/>
  <c r="W40" i="4"/>
  <c r="U40" i="4"/>
  <c r="T40" i="4"/>
  <c r="S40" i="4"/>
  <c r="R40" i="4"/>
  <c r="Q40" i="4"/>
  <c r="AX39" i="4"/>
  <c r="AW39" i="4"/>
  <c r="AU39" i="4"/>
  <c r="AT39" i="4"/>
  <c r="AS39" i="4"/>
  <c r="AR39" i="4"/>
  <c r="AQ39" i="4"/>
  <c r="X39" i="4"/>
  <c r="W39" i="4"/>
  <c r="U39" i="4"/>
  <c r="T39" i="4"/>
  <c r="S39" i="4"/>
  <c r="R39" i="4"/>
  <c r="Q39" i="4"/>
  <c r="AX38" i="4"/>
  <c r="AW38" i="4"/>
  <c r="AU38" i="4"/>
  <c r="AT38" i="4"/>
  <c r="AS38" i="4"/>
  <c r="AR38" i="4"/>
  <c r="AQ38" i="4"/>
  <c r="X38" i="4"/>
  <c r="W38" i="4"/>
  <c r="U38" i="4"/>
  <c r="T38" i="4"/>
  <c r="S38" i="4"/>
  <c r="R38" i="4"/>
  <c r="Q38" i="4"/>
  <c r="AX37" i="4"/>
  <c r="AW37" i="4"/>
  <c r="AU37" i="4"/>
  <c r="AT37" i="4"/>
  <c r="AS37" i="4"/>
  <c r="AR37" i="4"/>
  <c r="AQ37" i="4"/>
  <c r="X37" i="4"/>
  <c r="W37" i="4"/>
  <c r="U37" i="4"/>
  <c r="T37" i="4"/>
  <c r="S37" i="4"/>
  <c r="R37" i="4"/>
  <c r="Q37" i="4"/>
  <c r="AX36" i="4"/>
  <c r="AW36" i="4"/>
  <c r="AU36" i="4"/>
  <c r="AT36" i="4"/>
  <c r="AS36" i="4"/>
  <c r="AR36" i="4"/>
  <c r="AQ36" i="4"/>
  <c r="X36" i="4"/>
  <c r="W36" i="4"/>
  <c r="U36" i="4"/>
  <c r="T36" i="4"/>
  <c r="S36" i="4"/>
  <c r="R36" i="4"/>
  <c r="Q36" i="4"/>
  <c r="AX35" i="4"/>
  <c r="AW35" i="4"/>
  <c r="AU35" i="4"/>
  <c r="AT35" i="4"/>
  <c r="AS35" i="4"/>
  <c r="AR35" i="4"/>
  <c r="AQ35" i="4"/>
  <c r="X35" i="4"/>
  <c r="W35" i="4"/>
  <c r="U35" i="4"/>
  <c r="T35" i="4"/>
  <c r="S35" i="4"/>
  <c r="R35" i="4"/>
  <c r="Q35" i="4"/>
  <c r="AX34" i="4"/>
  <c r="AW34" i="4"/>
  <c r="AU34" i="4"/>
  <c r="AT34" i="4"/>
  <c r="AS34" i="4"/>
  <c r="AR34" i="4"/>
  <c r="AQ34" i="4"/>
  <c r="X34" i="4"/>
  <c r="W34" i="4"/>
  <c r="U34" i="4"/>
  <c r="T34" i="4"/>
  <c r="S34" i="4"/>
  <c r="R34" i="4"/>
  <c r="Q34" i="4"/>
  <c r="AX33" i="4"/>
  <c r="AW33" i="4"/>
  <c r="AU33" i="4"/>
  <c r="AT33" i="4"/>
  <c r="AS33" i="4"/>
  <c r="AR33" i="4"/>
  <c r="AQ33" i="4"/>
  <c r="X33" i="4"/>
  <c r="W33" i="4"/>
  <c r="S33" i="4"/>
  <c r="R33" i="4"/>
  <c r="Q33" i="4"/>
  <c r="AX32" i="4"/>
  <c r="AW32" i="4"/>
  <c r="AU32" i="4"/>
  <c r="AT32" i="4"/>
  <c r="AS32" i="4"/>
  <c r="AR32" i="4"/>
  <c r="AQ32" i="4"/>
  <c r="X32" i="4"/>
  <c r="W32" i="4"/>
  <c r="S32" i="4"/>
  <c r="R32" i="4"/>
  <c r="Q32" i="4"/>
  <c r="AX31" i="4"/>
  <c r="AW31" i="4"/>
  <c r="AU31" i="4"/>
  <c r="AT31" i="4"/>
  <c r="AS31" i="4"/>
  <c r="AR31" i="4"/>
  <c r="AQ31" i="4"/>
  <c r="X31" i="4"/>
  <c r="W31" i="4"/>
  <c r="U31" i="4"/>
  <c r="T31" i="4"/>
  <c r="S31" i="4"/>
  <c r="R31" i="4"/>
  <c r="Q31" i="4"/>
  <c r="AX30" i="4"/>
  <c r="AW30" i="4"/>
  <c r="AU30" i="4"/>
  <c r="AT30" i="4"/>
  <c r="AS30" i="4"/>
  <c r="AR30" i="4"/>
  <c r="AQ30" i="4"/>
  <c r="X30" i="4"/>
  <c r="W30" i="4"/>
  <c r="S30" i="4"/>
  <c r="R30" i="4"/>
  <c r="Q30" i="4"/>
  <c r="AX29" i="4"/>
  <c r="AW29" i="4"/>
  <c r="AU29" i="4"/>
  <c r="AT29" i="4"/>
  <c r="AS29" i="4"/>
  <c r="AR29" i="4"/>
  <c r="AQ29" i="4"/>
  <c r="X29" i="4"/>
  <c r="W29" i="4"/>
  <c r="U29" i="4"/>
  <c r="T29" i="4"/>
  <c r="S29" i="4"/>
  <c r="R29" i="4"/>
  <c r="Q29" i="4"/>
  <c r="AX28" i="4"/>
  <c r="AW28" i="4"/>
  <c r="AU28" i="4"/>
  <c r="AT28" i="4"/>
  <c r="AS28" i="4"/>
  <c r="AR28" i="4"/>
  <c r="AQ28" i="4"/>
  <c r="X28" i="4"/>
  <c r="W28" i="4"/>
  <c r="S28" i="4"/>
  <c r="R28" i="4"/>
  <c r="Q28" i="4"/>
  <c r="AX27" i="4"/>
  <c r="AW27" i="4"/>
  <c r="AU27" i="4"/>
  <c r="AT27" i="4"/>
  <c r="AS27" i="4"/>
  <c r="AR27" i="4"/>
  <c r="AQ27" i="4"/>
  <c r="X27" i="4"/>
  <c r="W27" i="4"/>
  <c r="S27" i="4"/>
  <c r="R27" i="4"/>
  <c r="Q27" i="4"/>
  <c r="AX26" i="4"/>
  <c r="AW26" i="4"/>
  <c r="AU26" i="4"/>
  <c r="AT26" i="4"/>
  <c r="AS26" i="4"/>
  <c r="AR26" i="4"/>
  <c r="AQ26" i="4"/>
  <c r="X26" i="4"/>
  <c r="W26" i="4"/>
  <c r="U26" i="4"/>
  <c r="T26" i="4"/>
  <c r="S26" i="4"/>
  <c r="R26" i="4"/>
  <c r="Q26" i="4"/>
  <c r="AX25" i="4"/>
  <c r="AW25" i="4"/>
  <c r="AU25" i="4"/>
  <c r="AT25" i="4"/>
  <c r="AS25" i="4"/>
  <c r="AR25" i="4"/>
  <c r="AQ25" i="4"/>
  <c r="X25" i="4"/>
  <c r="W25" i="4"/>
  <c r="U25" i="4"/>
  <c r="T25" i="4"/>
  <c r="S25" i="4"/>
  <c r="R25" i="4"/>
  <c r="Q25" i="4"/>
  <c r="AX24" i="4"/>
  <c r="AW24" i="4"/>
  <c r="AU24" i="4"/>
  <c r="AT24" i="4"/>
  <c r="AS24" i="4"/>
  <c r="AR24" i="4"/>
  <c r="AQ24" i="4"/>
  <c r="X24" i="4"/>
  <c r="W24" i="4"/>
  <c r="U24" i="4"/>
  <c r="T24" i="4"/>
  <c r="S24" i="4"/>
  <c r="R24" i="4"/>
  <c r="Q24" i="4"/>
  <c r="AX23" i="4"/>
  <c r="AW23" i="4"/>
  <c r="AU23" i="4"/>
  <c r="AT23" i="4"/>
  <c r="AS23" i="4"/>
  <c r="AR23" i="4"/>
  <c r="AQ23" i="4"/>
  <c r="X23" i="4"/>
  <c r="W23" i="4"/>
  <c r="U23" i="4"/>
  <c r="T23" i="4"/>
  <c r="S23" i="4"/>
  <c r="R23" i="4"/>
  <c r="Q23" i="4"/>
  <c r="AH2" i="4"/>
  <c r="AH3" i="4"/>
  <c r="AH4" i="4"/>
  <c r="AH5" i="4"/>
  <c r="AH6" i="4"/>
  <c r="AH7" i="4"/>
  <c r="AH8" i="4"/>
  <c r="AH9" i="4"/>
  <c r="AH10" i="4"/>
  <c r="AH11" i="4"/>
  <c r="AH12" i="4"/>
  <c r="AH13" i="4"/>
  <c r="AH14" i="4"/>
  <c r="AH15" i="4"/>
  <c r="AH16" i="4"/>
  <c r="AH17" i="4"/>
  <c r="AH18" i="4"/>
  <c r="AH19" i="4"/>
  <c r="AH20" i="4"/>
  <c r="AH21" i="4"/>
  <c r="AH22" i="4"/>
  <c r="AX22" i="4"/>
  <c r="AW22" i="4"/>
  <c r="AU22" i="4"/>
  <c r="AT22" i="4"/>
  <c r="AN2" i="4"/>
  <c r="AN3" i="4"/>
  <c r="AN4" i="4"/>
  <c r="AN5" i="4"/>
  <c r="AN6" i="4"/>
  <c r="AN7" i="4"/>
  <c r="AN8" i="4"/>
  <c r="AN9" i="4"/>
  <c r="AN10" i="4"/>
  <c r="AN11" i="4"/>
  <c r="AN12" i="4"/>
  <c r="AN13" i="4"/>
  <c r="AN14" i="4"/>
  <c r="AN15" i="4"/>
  <c r="AN16" i="4"/>
  <c r="AN17" i="4"/>
  <c r="AN18" i="4"/>
  <c r="AN19" i="4"/>
  <c r="AN20" i="4"/>
  <c r="AN21" i="4"/>
  <c r="AN22" i="4"/>
  <c r="AS22" i="4"/>
  <c r="AM2" i="4"/>
  <c r="AM3" i="4"/>
  <c r="AM4" i="4"/>
  <c r="AM5" i="4"/>
  <c r="AM6" i="4"/>
  <c r="AM7" i="4"/>
  <c r="AM8" i="4"/>
  <c r="AM9" i="4"/>
  <c r="AM10" i="4"/>
  <c r="AM11" i="4"/>
  <c r="AM12" i="4"/>
  <c r="AM13" i="4"/>
  <c r="AM14" i="4"/>
  <c r="AM15" i="4"/>
  <c r="AM16" i="4"/>
  <c r="AM17" i="4"/>
  <c r="AM18" i="4"/>
  <c r="AM19" i="4"/>
  <c r="AM20" i="4"/>
  <c r="AM21" i="4"/>
  <c r="AM22" i="4"/>
  <c r="AR22" i="4"/>
  <c r="AL2" i="4"/>
  <c r="AL3" i="4"/>
  <c r="AL4" i="4"/>
  <c r="AL5" i="4"/>
  <c r="AL6" i="4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Q22" i="4"/>
  <c r="H2" i="4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X22" i="4"/>
  <c r="W22" i="4"/>
  <c r="U22" i="4"/>
  <c r="T22" i="4"/>
  <c r="N2" i="4"/>
  <c r="N3" i="4"/>
  <c r="N4" i="4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S22" i="4"/>
  <c r="M2" i="4"/>
  <c r="M3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R22" i="4"/>
  <c r="L2" i="4"/>
  <c r="L3" i="4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Q22" i="4"/>
  <c r="AX21" i="4"/>
  <c r="AW21" i="4"/>
  <c r="AU21" i="4"/>
  <c r="AT21" i="4"/>
  <c r="AS21" i="4"/>
  <c r="AR21" i="4"/>
  <c r="AQ21" i="4"/>
  <c r="X21" i="4"/>
  <c r="W21" i="4"/>
  <c r="U21" i="4"/>
  <c r="T21" i="4"/>
  <c r="S21" i="4"/>
  <c r="R21" i="4"/>
  <c r="Q21" i="4"/>
  <c r="AX20" i="4"/>
  <c r="AW20" i="4"/>
  <c r="AU20" i="4"/>
  <c r="AT20" i="4"/>
  <c r="AS20" i="4"/>
  <c r="AR20" i="4"/>
  <c r="AQ20" i="4"/>
  <c r="X20" i="4"/>
  <c r="W20" i="4"/>
  <c r="U20" i="4"/>
  <c r="T20" i="4"/>
  <c r="S20" i="4"/>
  <c r="R20" i="4"/>
  <c r="Q20" i="4"/>
  <c r="AX19" i="4"/>
  <c r="AW19" i="4"/>
  <c r="AU19" i="4"/>
  <c r="AT19" i="4"/>
  <c r="AS19" i="4"/>
  <c r="AR19" i="4"/>
  <c r="AQ19" i="4"/>
  <c r="X19" i="4"/>
  <c r="W19" i="4"/>
  <c r="U19" i="4"/>
  <c r="T19" i="4"/>
  <c r="S19" i="4"/>
  <c r="R19" i="4"/>
  <c r="Q19" i="4"/>
  <c r="AX18" i="4"/>
  <c r="AW18" i="4"/>
  <c r="AS18" i="4"/>
  <c r="AR18" i="4"/>
  <c r="AQ18" i="4"/>
  <c r="X18" i="4"/>
  <c r="W18" i="4"/>
  <c r="S18" i="4"/>
  <c r="R18" i="4"/>
  <c r="Q18" i="4"/>
  <c r="AX17" i="4"/>
  <c r="AW17" i="4"/>
  <c r="AS17" i="4"/>
  <c r="AR17" i="4"/>
  <c r="AQ17" i="4"/>
  <c r="X17" i="4"/>
  <c r="W17" i="4"/>
  <c r="S17" i="4"/>
  <c r="R17" i="4"/>
  <c r="Q17" i="4"/>
  <c r="AX16" i="4"/>
  <c r="AW16" i="4"/>
  <c r="AU16" i="4"/>
  <c r="AT16" i="4"/>
  <c r="AS16" i="4"/>
  <c r="AR16" i="4"/>
  <c r="AQ16" i="4"/>
  <c r="X16" i="4"/>
  <c r="W16" i="4"/>
  <c r="S16" i="4"/>
  <c r="R16" i="4"/>
  <c r="Q16" i="4"/>
  <c r="AX15" i="4"/>
  <c r="AW15" i="4"/>
  <c r="AU15" i="4"/>
  <c r="AT15" i="4"/>
  <c r="AS15" i="4"/>
  <c r="AR15" i="4"/>
  <c r="AQ15" i="4"/>
  <c r="X15" i="4"/>
  <c r="W15" i="4"/>
  <c r="S15" i="4"/>
  <c r="R15" i="4"/>
  <c r="Q15" i="4"/>
  <c r="AX14" i="4"/>
  <c r="AW14" i="4"/>
  <c r="AU14" i="4"/>
  <c r="AT14" i="4"/>
  <c r="AS14" i="4"/>
  <c r="AR14" i="4"/>
  <c r="AQ14" i="4"/>
  <c r="X14" i="4"/>
  <c r="W14" i="4"/>
  <c r="S14" i="4"/>
  <c r="R14" i="4"/>
  <c r="Q14" i="4"/>
  <c r="AX13" i="4"/>
  <c r="AW13" i="4"/>
  <c r="AU13" i="4"/>
  <c r="AT13" i="4"/>
  <c r="AS13" i="4"/>
  <c r="AR13" i="4"/>
  <c r="AQ13" i="4"/>
  <c r="X13" i="4"/>
  <c r="W13" i="4"/>
  <c r="U13" i="4"/>
  <c r="T13" i="4"/>
  <c r="S13" i="4"/>
  <c r="R13" i="4"/>
  <c r="Q13" i="4"/>
  <c r="AX12" i="4"/>
  <c r="AW12" i="4"/>
  <c r="AU12" i="4"/>
  <c r="AT12" i="4"/>
  <c r="AS12" i="4"/>
  <c r="AR12" i="4"/>
  <c r="AQ12" i="4"/>
  <c r="X12" i="4"/>
  <c r="W12" i="4"/>
  <c r="U12" i="4"/>
  <c r="T12" i="4"/>
  <c r="S12" i="4"/>
  <c r="R12" i="4"/>
  <c r="Q12" i="4"/>
  <c r="AX11" i="4"/>
  <c r="AW11" i="4"/>
  <c r="AU11" i="4"/>
  <c r="AT11" i="4"/>
  <c r="AS11" i="4"/>
  <c r="AR11" i="4"/>
  <c r="AQ11" i="4"/>
  <c r="X11" i="4"/>
  <c r="W11" i="4"/>
  <c r="U11" i="4"/>
  <c r="T11" i="4"/>
  <c r="S11" i="4"/>
  <c r="R11" i="4"/>
  <c r="Q11" i="4"/>
  <c r="AX10" i="4"/>
  <c r="AW10" i="4"/>
  <c r="AU10" i="4"/>
  <c r="AT10" i="4"/>
  <c r="AS10" i="4"/>
  <c r="AR10" i="4"/>
  <c r="AQ10" i="4"/>
  <c r="X10" i="4"/>
  <c r="W10" i="4"/>
  <c r="U10" i="4"/>
  <c r="T10" i="4"/>
  <c r="S10" i="4"/>
  <c r="R10" i="4"/>
  <c r="Q10" i="4"/>
  <c r="AX9" i="4"/>
  <c r="AW9" i="4"/>
  <c r="AU9" i="4"/>
  <c r="AT9" i="4"/>
  <c r="AS9" i="4"/>
  <c r="AR9" i="4"/>
  <c r="AQ9" i="4"/>
  <c r="X9" i="4"/>
  <c r="W9" i="4"/>
  <c r="U9" i="4"/>
  <c r="T9" i="4"/>
  <c r="S9" i="4"/>
  <c r="R9" i="4"/>
  <c r="Q9" i="4"/>
  <c r="AX8" i="4"/>
  <c r="AW8" i="4"/>
  <c r="AU8" i="4"/>
  <c r="AT8" i="4"/>
  <c r="AS8" i="4"/>
  <c r="AR8" i="4"/>
  <c r="AQ8" i="4"/>
  <c r="X8" i="4"/>
  <c r="W8" i="4"/>
  <c r="U8" i="4"/>
  <c r="T8" i="4"/>
  <c r="S8" i="4"/>
  <c r="R8" i="4"/>
  <c r="Q8" i="4"/>
  <c r="AX7" i="4"/>
  <c r="AW7" i="4"/>
  <c r="AU7" i="4"/>
  <c r="AT7" i="4"/>
  <c r="AS7" i="4"/>
  <c r="AR7" i="4"/>
  <c r="AQ7" i="4"/>
  <c r="X7" i="4"/>
  <c r="W7" i="4"/>
  <c r="U7" i="4"/>
  <c r="T7" i="4"/>
  <c r="S7" i="4"/>
  <c r="R7" i="4"/>
  <c r="Q7" i="4"/>
  <c r="AX6" i="4"/>
  <c r="AW6" i="4"/>
  <c r="AU6" i="4"/>
  <c r="AT6" i="4"/>
  <c r="AS6" i="4"/>
  <c r="AR6" i="4"/>
  <c r="AQ6" i="4"/>
  <c r="X6" i="4"/>
  <c r="W6" i="4"/>
  <c r="U6" i="4"/>
  <c r="T6" i="4"/>
  <c r="S6" i="4"/>
  <c r="R6" i="4"/>
  <c r="Q6" i="4"/>
  <c r="AX5" i="4"/>
  <c r="AW5" i="4"/>
  <c r="AU5" i="4"/>
  <c r="AT5" i="4"/>
  <c r="AS5" i="4"/>
  <c r="AR5" i="4"/>
  <c r="AQ5" i="4"/>
  <c r="X5" i="4"/>
  <c r="W5" i="4"/>
  <c r="U5" i="4"/>
  <c r="T5" i="4"/>
  <c r="S5" i="4"/>
  <c r="R5" i="4"/>
  <c r="Q5" i="4"/>
  <c r="AX4" i="4"/>
  <c r="AW4" i="4"/>
  <c r="AU4" i="4"/>
  <c r="AT4" i="4"/>
  <c r="AS4" i="4"/>
  <c r="AR4" i="4"/>
  <c r="AQ4" i="4"/>
  <c r="X4" i="4"/>
  <c r="W4" i="4"/>
  <c r="U4" i="4"/>
  <c r="T4" i="4"/>
  <c r="S4" i="4"/>
  <c r="R4" i="4"/>
  <c r="Q4" i="4"/>
  <c r="AX3" i="4"/>
  <c r="AW3" i="4"/>
  <c r="AU3" i="4"/>
  <c r="AT3" i="4"/>
  <c r="AS3" i="4"/>
  <c r="AR3" i="4"/>
  <c r="AQ3" i="4"/>
  <c r="X3" i="4"/>
  <c r="W3" i="4"/>
  <c r="U3" i="4"/>
  <c r="T3" i="4"/>
  <c r="S3" i="4"/>
  <c r="R3" i="4"/>
  <c r="Q3" i="4"/>
  <c r="AH1313" i="3"/>
  <c r="AN1313" i="3"/>
  <c r="AM1313" i="3"/>
  <c r="AL1313" i="3"/>
  <c r="H1313" i="3"/>
  <c r="N1313" i="3"/>
  <c r="M1313" i="3"/>
  <c r="L1313" i="3"/>
  <c r="AH1312" i="3"/>
  <c r="AN1312" i="3"/>
  <c r="AM1312" i="3"/>
  <c r="AL1312" i="3"/>
  <c r="H1312" i="3"/>
  <c r="N1312" i="3"/>
  <c r="M1312" i="3"/>
  <c r="L1312" i="3"/>
  <c r="AH1311" i="3"/>
  <c r="AN1311" i="3"/>
  <c r="AM1311" i="3"/>
  <c r="AL1311" i="3"/>
  <c r="H1311" i="3"/>
  <c r="N1311" i="3"/>
  <c r="M1311" i="3"/>
  <c r="L1311" i="3"/>
  <c r="AH1310" i="3"/>
  <c r="AN1310" i="3"/>
  <c r="AM1310" i="3"/>
  <c r="AL1310" i="3"/>
  <c r="H1310" i="3"/>
  <c r="N1310" i="3"/>
  <c r="M1310" i="3"/>
  <c r="L1310" i="3"/>
  <c r="AH1309" i="3"/>
  <c r="AN1309" i="3"/>
  <c r="AM1309" i="3"/>
  <c r="AL1309" i="3"/>
  <c r="H1309" i="3"/>
  <c r="N1309" i="3"/>
  <c r="M1309" i="3"/>
  <c r="L1309" i="3"/>
  <c r="AH1308" i="3"/>
  <c r="AN1308" i="3"/>
  <c r="AM1308" i="3"/>
  <c r="AL1308" i="3"/>
  <c r="H1308" i="3"/>
  <c r="N1308" i="3"/>
  <c r="M1308" i="3"/>
  <c r="L1308" i="3"/>
  <c r="AH1307" i="3"/>
  <c r="AN1307" i="3"/>
  <c r="AM1307" i="3"/>
  <c r="AL1307" i="3"/>
  <c r="H1307" i="3"/>
  <c r="N1307" i="3"/>
  <c r="M1307" i="3"/>
  <c r="L1307" i="3"/>
  <c r="AH1306" i="3"/>
  <c r="AN1306" i="3"/>
  <c r="AM1306" i="3"/>
  <c r="AL1306" i="3"/>
  <c r="H1306" i="3"/>
  <c r="N1306" i="3"/>
  <c r="M1306" i="3"/>
  <c r="L1306" i="3"/>
  <c r="AH1305" i="3"/>
  <c r="AN1305" i="3"/>
  <c r="AM1305" i="3"/>
  <c r="AL1305" i="3"/>
  <c r="H1305" i="3"/>
  <c r="N1305" i="3"/>
  <c r="M1305" i="3"/>
  <c r="L1305" i="3"/>
  <c r="AH1304" i="3"/>
  <c r="AN1304" i="3"/>
  <c r="AM1304" i="3"/>
  <c r="AL1304" i="3"/>
  <c r="H1304" i="3"/>
  <c r="N1304" i="3"/>
  <c r="M1304" i="3"/>
  <c r="L1304" i="3"/>
  <c r="AH1303" i="3"/>
  <c r="AN1303" i="3"/>
  <c r="AM1303" i="3"/>
  <c r="AL1303" i="3"/>
  <c r="H1303" i="3"/>
  <c r="N1303" i="3"/>
  <c r="M1303" i="3"/>
  <c r="L1303" i="3"/>
  <c r="AH1302" i="3"/>
  <c r="AN1302" i="3"/>
  <c r="AM1302" i="3"/>
  <c r="AL1302" i="3"/>
  <c r="H1302" i="3"/>
  <c r="N1302" i="3"/>
  <c r="M1302" i="3"/>
  <c r="L1302" i="3"/>
  <c r="AH1301" i="3"/>
  <c r="AN1301" i="3"/>
  <c r="AM1301" i="3"/>
  <c r="AL1301" i="3"/>
  <c r="H1301" i="3"/>
  <c r="N1301" i="3"/>
  <c r="M1301" i="3"/>
  <c r="L1301" i="3"/>
  <c r="AH1300" i="3"/>
  <c r="AN1300" i="3"/>
  <c r="AM1300" i="3"/>
  <c r="AL1300" i="3"/>
  <c r="H1300" i="3"/>
  <c r="N1300" i="3"/>
  <c r="M1300" i="3"/>
  <c r="L1300" i="3"/>
  <c r="AH1299" i="3"/>
  <c r="AN1299" i="3"/>
  <c r="AM1299" i="3"/>
  <c r="AL1299" i="3"/>
  <c r="H1299" i="3"/>
  <c r="N1299" i="3"/>
  <c r="M1299" i="3"/>
  <c r="L1299" i="3"/>
  <c r="AH1298" i="3"/>
  <c r="AN1298" i="3"/>
  <c r="AM1298" i="3"/>
  <c r="AL1298" i="3"/>
  <c r="H1298" i="3"/>
  <c r="N1298" i="3"/>
  <c r="M1298" i="3"/>
  <c r="L1298" i="3"/>
  <c r="AH1297" i="3"/>
  <c r="AN1297" i="3"/>
  <c r="AM1297" i="3"/>
  <c r="AL1297" i="3"/>
  <c r="H1297" i="3"/>
  <c r="N1297" i="3"/>
  <c r="M1297" i="3"/>
  <c r="L1297" i="3"/>
  <c r="AH1296" i="3"/>
  <c r="AN1296" i="3"/>
  <c r="AM1296" i="3"/>
  <c r="AL1296" i="3"/>
  <c r="H1296" i="3"/>
  <c r="N1296" i="3"/>
  <c r="M1296" i="3"/>
  <c r="L1296" i="3"/>
  <c r="AH1295" i="3"/>
  <c r="AN1295" i="3"/>
  <c r="AM1295" i="3"/>
  <c r="AL1295" i="3"/>
  <c r="H1295" i="3"/>
  <c r="N1295" i="3"/>
  <c r="M1295" i="3"/>
  <c r="L1295" i="3"/>
  <c r="AH1294" i="3"/>
  <c r="AN1294" i="3"/>
  <c r="AM1294" i="3"/>
  <c r="AL1294" i="3"/>
  <c r="H1294" i="3"/>
  <c r="N1294" i="3"/>
  <c r="M1294" i="3"/>
  <c r="L1294" i="3"/>
  <c r="AH1293" i="3"/>
  <c r="AN1293" i="3"/>
  <c r="AM1293" i="3"/>
  <c r="AL1293" i="3"/>
  <c r="H1293" i="3"/>
  <c r="N1293" i="3"/>
  <c r="M1293" i="3"/>
  <c r="L1293" i="3"/>
  <c r="AH1292" i="3"/>
  <c r="AN1292" i="3"/>
  <c r="AM1292" i="3"/>
  <c r="AL1292" i="3"/>
  <c r="H1292" i="3"/>
  <c r="N1292" i="3"/>
  <c r="M1292" i="3"/>
  <c r="L1292" i="3"/>
  <c r="AH1291" i="3"/>
  <c r="AN1291" i="3"/>
  <c r="AM1291" i="3"/>
  <c r="AL1291" i="3"/>
  <c r="H1291" i="3"/>
  <c r="N1291" i="3"/>
  <c r="M1291" i="3"/>
  <c r="L1291" i="3"/>
  <c r="AH1290" i="3"/>
  <c r="AN1290" i="3"/>
  <c r="AM1290" i="3"/>
  <c r="AL1290" i="3"/>
  <c r="H1290" i="3"/>
  <c r="N1290" i="3"/>
  <c r="M1290" i="3"/>
  <c r="L1290" i="3"/>
  <c r="AH1289" i="3"/>
  <c r="AN1289" i="3"/>
  <c r="AM1289" i="3"/>
  <c r="AL1289" i="3"/>
  <c r="H1289" i="3"/>
  <c r="N1289" i="3"/>
  <c r="M1289" i="3"/>
  <c r="L1289" i="3"/>
  <c r="AH1288" i="3"/>
  <c r="AN1288" i="3"/>
  <c r="AM1288" i="3"/>
  <c r="AL1288" i="3"/>
  <c r="H1288" i="3"/>
  <c r="N1288" i="3"/>
  <c r="M1288" i="3"/>
  <c r="L1288" i="3"/>
  <c r="AH1287" i="3"/>
  <c r="AN1287" i="3"/>
  <c r="AM1287" i="3"/>
  <c r="AL1287" i="3"/>
  <c r="H1287" i="3"/>
  <c r="N1287" i="3"/>
  <c r="M1287" i="3"/>
  <c r="L1287" i="3"/>
  <c r="AH1286" i="3"/>
  <c r="AN1286" i="3"/>
  <c r="AM1286" i="3"/>
  <c r="AL1286" i="3"/>
  <c r="H1286" i="3"/>
  <c r="N1286" i="3"/>
  <c r="M1286" i="3"/>
  <c r="L1286" i="3"/>
  <c r="AH1285" i="3"/>
  <c r="AN1285" i="3"/>
  <c r="AM1285" i="3"/>
  <c r="AL1285" i="3"/>
  <c r="H1285" i="3"/>
  <c r="N1285" i="3"/>
  <c r="M1285" i="3"/>
  <c r="L1285" i="3"/>
  <c r="AH1284" i="3"/>
  <c r="AN1284" i="3"/>
  <c r="AM1284" i="3"/>
  <c r="AL1284" i="3"/>
  <c r="H1284" i="3"/>
  <c r="N1284" i="3"/>
  <c r="M1284" i="3"/>
  <c r="L1284" i="3"/>
  <c r="AH1283" i="3"/>
  <c r="AN1283" i="3"/>
  <c r="AM1283" i="3"/>
  <c r="AL1283" i="3"/>
  <c r="H1283" i="3"/>
  <c r="N1283" i="3"/>
  <c r="M1283" i="3"/>
  <c r="L1283" i="3"/>
  <c r="AH1282" i="3"/>
  <c r="AN1282" i="3"/>
  <c r="AM1282" i="3"/>
  <c r="AL1282" i="3"/>
  <c r="H1282" i="3"/>
  <c r="N1282" i="3"/>
  <c r="M1282" i="3"/>
  <c r="L1282" i="3"/>
  <c r="AH1281" i="3"/>
  <c r="AN1281" i="3"/>
  <c r="AM1281" i="3"/>
  <c r="AL1281" i="3"/>
  <c r="H1281" i="3"/>
  <c r="N1281" i="3"/>
  <c r="M1281" i="3"/>
  <c r="L1281" i="3"/>
  <c r="AH1280" i="3"/>
  <c r="AN1280" i="3"/>
  <c r="AM1280" i="3"/>
  <c r="AL1280" i="3"/>
  <c r="H1280" i="3"/>
  <c r="N1280" i="3"/>
  <c r="M1280" i="3"/>
  <c r="L1280" i="3"/>
  <c r="AH1279" i="3"/>
  <c r="AN1279" i="3"/>
  <c r="AM1279" i="3"/>
  <c r="AL1279" i="3"/>
  <c r="H1279" i="3"/>
  <c r="N1279" i="3"/>
  <c r="M1279" i="3"/>
  <c r="L1279" i="3"/>
  <c r="AH1278" i="3"/>
  <c r="AN1278" i="3"/>
  <c r="AM1278" i="3"/>
  <c r="AL1278" i="3"/>
  <c r="H1278" i="3"/>
  <c r="N1278" i="3"/>
  <c r="M1278" i="3"/>
  <c r="L1278" i="3"/>
  <c r="AH1277" i="3"/>
  <c r="AN1277" i="3"/>
  <c r="AM1277" i="3"/>
  <c r="AL1277" i="3"/>
  <c r="H1277" i="3"/>
  <c r="N1277" i="3"/>
  <c r="M1277" i="3"/>
  <c r="L1277" i="3"/>
  <c r="AH1276" i="3"/>
  <c r="AN1276" i="3"/>
  <c r="AM1276" i="3"/>
  <c r="AL1276" i="3"/>
  <c r="H1276" i="3"/>
  <c r="N1276" i="3"/>
  <c r="M1276" i="3"/>
  <c r="L1276" i="3"/>
  <c r="AH1275" i="3"/>
  <c r="AN1275" i="3"/>
  <c r="AM1275" i="3"/>
  <c r="AL1275" i="3"/>
  <c r="H1275" i="3"/>
  <c r="N1275" i="3"/>
  <c r="M1275" i="3"/>
  <c r="L1275" i="3"/>
  <c r="AH1274" i="3"/>
  <c r="AN1274" i="3"/>
  <c r="AM1274" i="3"/>
  <c r="AL1274" i="3"/>
  <c r="H1274" i="3"/>
  <c r="N1274" i="3"/>
  <c r="M1274" i="3"/>
  <c r="L1274" i="3"/>
  <c r="AH1273" i="3"/>
  <c r="AN1273" i="3"/>
  <c r="AM1273" i="3"/>
  <c r="AL1273" i="3"/>
  <c r="H1273" i="3"/>
  <c r="N1273" i="3"/>
  <c r="M1273" i="3"/>
  <c r="L1273" i="3"/>
  <c r="AH1272" i="3"/>
  <c r="AN1272" i="3"/>
  <c r="AM1272" i="3"/>
  <c r="AL1272" i="3"/>
  <c r="H1272" i="3"/>
  <c r="N1272" i="3"/>
  <c r="M1272" i="3"/>
  <c r="L1272" i="3"/>
  <c r="AH1271" i="3"/>
  <c r="AN1271" i="3"/>
  <c r="AM1271" i="3"/>
  <c r="AL1271" i="3"/>
  <c r="H1271" i="3"/>
  <c r="N1271" i="3"/>
  <c r="M1271" i="3"/>
  <c r="L1271" i="3"/>
  <c r="AH1270" i="3"/>
  <c r="AN1270" i="3"/>
  <c r="AM1270" i="3"/>
  <c r="AL1270" i="3"/>
  <c r="H1270" i="3"/>
  <c r="N1270" i="3"/>
  <c r="M1270" i="3"/>
  <c r="L1270" i="3"/>
  <c r="AH1269" i="3"/>
  <c r="AN1269" i="3"/>
  <c r="AM1269" i="3"/>
  <c r="AL1269" i="3"/>
  <c r="H1269" i="3"/>
  <c r="N1269" i="3"/>
  <c r="M1269" i="3"/>
  <c r="L1269" i="3"/>
  <c r="AH1268" i="3"/>
  <c r="AN1268" i="3"/>
  <c r="AM1268" i="3"/>
  <c r="AL1268" i="3"/>
  <c r="H1268" i="3"/>
  <c r="N1268" i="3"/>
  <c r="M1268" i="3"/>
  <c r="L1268" i="3"/>
  <c r="AH1267" i="3"/>
  <c r="AN1267" i="3"/>
  <c r="AM1267" i="3"/>
  <c r="AL1267" i="3"/>
  <c r="H1267" i="3"/>
  <c r="N1267" i="3"/>
  <c r="M1267" i="3"/>
  <c r="L1267" i="3"/>
  <c r="AH1266" i="3"/>
  <c r="AN1266" i="3"/>
  <c r="AM1266" i="3"/>
  <c r="AL1266" i="3"/>
  <c r="H1266" i="3"/>
  <c r="N1266" i="3"/>
  <c r="M1266" i="3"/>
  <c r="L1266" i="3"/>
  <c r="AH1265" i="3"/>
  <c r="AN1265" i="3"/>
  <c r="AM1265" i="3"/>
  <c r="AL1265" i="3"/>
  <c r="H1265" i="3"/>
  <c r="N1265" i="3"/>
  <c r="M1265" i="3"/>
  <c r="L1265" i="3"/>
  <c r="AH1264" i="3"/>
  <c r="AN1264" i="3"/>
  <c r="AM1264" i="3"/>
  <c r="AL1264" i="3"/>
  <c r="H1264" i="3"/>
  <c r="N1264" i="3"/>
  <c r="M1264" i="3"/>
  <c r="L1264" i="3"/>
  <c r="AH1263" i="3"/>
  <c r="AN1263" i="3"/>
  <c r="AM1263" i="3"/>
  <c r="AL1263" i="3"/>
  <c r="H1263" i="3"/>
  <c r="N1263" i="3"/>
  <c r="M1263" i="3"/>
  <c r="L1263" i="3"/>
  <c r="AH1262" i="3"/>
  <c r="AN1262" i="3"/>
  <c r="AM1262" i="3"/>
  <c r="AL1262" i="3"/>
  <c r="H1262" i="3"/>
  <c r="N1262" i="3"/>
  <c r="M1262" i="3"/>
  <c r="L1262" i="3"/>
  <c r="AH1261" i="3"/>
  <c r="AN1261" i="3"/>
  <c r="AM1261" i="3"/>
  <c r="AL1261" i="3"/>
  <c r="H1261" i="3"/>
  <c r="N1261" i="3"/>
  <c r="M1261" i="3"/>
  <c r="L1261" i="3"/>
  <c r="AH1260" i="3"/>
  <c r="AN1260" i="3"/>
  <c r="AM1260" i="3"/>
  <c r="AL1260" i="3"/>
  <c r="H1260" i="3"/>
  <c r="N1260" i="3"/>
  <c r="M1260" i="3"/>
  <c r="L1260" i="3"/>
  <c r="AH1259" i="3"/>
  <c r="AN1259" i="3"/>
  <c r="AM1259" i="3"/>
  <c r="AL1259" i="3"/>
  <c r="H1259" i="3"/>
  <c r="N1259" i="3"/>
  <c r="M1259" i="3"/>
  <c r="L1259" i="3"/>
  <c r="AH1258" i="3"/>
  <c r="AN1258" i="3"/>
  <c r="AM1258" i="3"/>
  <c r="AL1258" i="3"/>
  <c r="H1258" i="3"/>
  <c r="N1258" i="3"/>
  <c r="M1258" i="3"/>
  <c r="L1258" i="3"/>
  <c r="AH1257" i="3"/>
  <c r="AN1257" i="3"/>
  <c r="AM1257" i="3"/>
  <c r="AL1257" i="3"/>
  <c r="H1257" i="3"/>
  <c r="N1257" i="3"/>
  <c r="M1257" i="3"/>
  <c r="L1257" i="3"/>
  <c r="AH1256" i="3"/>
  <c r="AN1256" i="3"/>
  <c r="AM1256" i="3"/>
  <c r="AL1256" i="3"/>
  <c r="H1256" i="3"/>
  <c r="N1256" i="3"/>
  <c r="M1256" i="3"/>
  <c r="L1256" i="3"/>
  <c r="AH1255" i="3"/>
  <c r="AN1255" i="3"/>
  <c r="AM1255" i="3"/>
  <c r="AL1255" i="3"/>
  <c r="H1255" i="3"/>
  <c r="N1255" i="3"/>
  <c r="M1255" i="3"/>
  <c r="L1255" i="3"/>
  <c r="AH1254" i="3"/>
  <c r="AN1254" i="3"/>
  <c r="AM1254" i="3"/>
  <c r="AL1254" i="3"/>
  <c r="H1254" i="3"/>
  <c r="N1254" i="3"/>
  <c r="M1254" i="3"/>
  <c r="L1254" i="3"/>
  <c r="AH1253" i="3"/>
  <c r="AN1253" i="3"/>
  <c r="AM1253" i="3"/>
  <c r="AL1253" i="3"/>
  <c r="H1253" i="3"/>
  <c r="N1253" i="3"/>
  <c r="M1253" i="3"/>
  <c r="L1253" i="3"/>
  <c r="AH1252" i="3"/>
  <c r="AN1252" i="3"/>
  <c r="AM1252" i="3"/>
  <c r="AL1252" i="3"/>
  <c r="H1252" i="3"/>
  <c r="N1252" i="3"/>
  <c r="M1252" i="3"/>
  <c r="L1252" i="3"/>
  <c r="AH1251" i="3"/>
  <c r="AN1251" i="3"/>
  <c r="AM1251" i="3"/>
  <c r="AL1251" i="3"/>
  <c r="H1251" i="3"/>
  <c r="N1251" i="3"/>
  <c r="M1251" i="3"/>
  <c r="L1251" i="3"/>
  <c r="AH1250" i="3"/>
  <c r="AN1250" i="3"/>
  <c r="AM1250" i="3"/>
  <c r="AL1250" i="3"/>
  <c r="H1250" i="3"/>
  <c r="N1250" i="3"/>
  <c r="M1250" i="3"/>
  <c r="L1250" i="3"/>
  <c r="AH1249" i="3"/>
  <c r="AN1249" i="3"/>
  <c r="AM1249" i="3"/>
  <c r="AL1249" i="3"/>
  <c r="H1249" i="3"/>
  <c r="N1249" i="3"/>
  <c r="M1249" i="3"/>
  <c r="L1249" i="3"/>
  <c r="AH1248" i="3"/>
  <c r="AN1248" i="3"/>
  <c r="AM1248" i="3"/>
  <c r="AL1248" i="3"/>
  <c r="H1248" i="3"/>
  <c r="N1248" i="3"/>
  <c r="M1248" i="3"/>
  <c r="L1248" i="3"/>
  <c r="AH1247" i="3"/>
  <c r="AN1247" i="3"/>
  <c r="AM1247" i="3"/>
  <c r="AL1247" i="3"/>
  <c r="H1247" i="3"/>
  <c r="N1247" i="3"/>
  <c r="M1247" i="3"/>
  <c r="L1247" i="3"/>
  <c r="AH1246" i="3"/>
  <c r="AN1246" i="3"/>
  <c r="AM1246" i="3"/>
  <c r="AL1246" i="3"/>
  <c r="H1246" i="3"/>
  <c r="N1246" i="3"/>
  <c r="M1246" i="3"/>
  <c r="L1246" i="3"/>
  <c r="AH1245" i="3"/>
  <c r="AN1245" i="3"/>
  <c r="AM1245" i="3"/>
  <c r="AL1245" i="3"/>
  <c r="H1245" i="3"/>
  <c r="N1245" i="3"/>
  <c r="M1245" i="3"/>
  <c r="L1245" i="3"/>
  <c r="AH1244" i="3"/>
  <c r="AN1244" i="3"/>
  <c r="AM1244" i="3"/>
  <c r="AL1244" i="3"/>
  <c r="H1244" i="3"/>
  <c r="N1244" i="3"/>
  <c r="M1244" i="3"/>
  <c r="L1244" i="3"/>
  <c r="AH1243" i="3"/>
  <c r="AN1243" i="3"/>
  <c r="AM1243" i="3"/>
  <c r="AL1243" i="3"/>
  <c r="H1243" i="3"/>
  <c r="N1243" i="3"/>
  <c r="M1243" i="3"/>
  <c r="L1243" i="3"/>
  <c r="AH1242" i="3"/>
  <c r="AN1242" i="3"/>
  <c r="AM1242" i="3"/>
  <c r="AL1242" i="3"/>
  <c r="H1242" i="3"/>
  <c r="N1242" i="3"/>
  <c r="M1242" i="3"/>
  <c r="L1242" i="3"/>
  <c r="AH1241" i="3"/>
  <c r="AN1241" i="3"/>
  <c r="AM1241" i="3"/>
  <c r="AL1241" i="3"/>
  <c r="H1241" i="3"/>
  <c r="N1241" i="3"/>
  <c r="M1241" i="3"/>
  <c r="L1241" i="3"/>
  <c r="AH1240" i="3"/>
  <c r="AN1240" i="3"/>
  <c r="AM1240" i="3"/>
  <c r="AL1240" i="3"/>
  <c r="H1240" i="3"/>
  <c r="N1240" i="3"/>
  <c r="M1240" i="3"/>
  <c r="L1240" i="3"/>
  <c r="AH1239" i="3"/>
  <c r="AN1239" i="3"/>
  <c r="AM1239" i="3"/>
  <c r="AL1239" i="3"/>
  <c r="H1239" i="3"/>
  <c r="N1239" i="3"/>
  <c r="M1239" i="3"/>
  <c r="L1239" i="3"/>
  <c r="AH1238" i="3"/>
  <c r="AN1238" i="3"/>
  <c r="AM1238" i="3"/>
  <c r="AL1238" i="3"/>
  <c r="H1238" i="3"/>
  <c r="N1238" i="3"/>
  <c r="M1238" i="3"/>
  <c r="L1238" i="3"/>
  <c r="AH1237" i="3"/>
  <c r="AN1237" i="3"/>
  <c r="AM1237" i="3"/>
  <c r="AL1237" i="3"/>
  <c r="H1237" i="3"/>
  <c r="N1237" i="3"/>
  <c r="M1237" i="3"/>
  <c r="L1237" i="3"/>
  <c r="AH1236" i="3"/>
  <c r="AN1236" i="3"/>
  <c r="AM1236" i="3"/>
  <c r="AL1236" i="3"/>
  <c r="H1236" i="3"/>
  <c r="N1236" i="3"/>
  <c r="M1236" i="3"/>
  <c r="L1236" i="3"/>
  <c r="AH1235" i="3"/>
  <c r="AN1235" i="3"/>
  <c r="AM1235" i="3"/>
  <c r="AL1235" i="3"/>
  <c r="H1235" i="3"/>
  <c r="N1235" i="3"/>
  <c r="M1235" i="3"/>
  <c r="L1235" i="3"/>
  <c r="AH1234" i="3"/>
  <c r="AN1234" i="3"/>
  <c r="AM1234" i="3"/>
  <c r="AL1234" i="3"/>
  <c r="H1234" i="3"/>
  <c r="N1234" i="3"/>
  <c r="M1234" i="3"/>
  <c r="L1234" i="3"/>
  <c r="AH1233" i="3"/>
  <c r="AN1233" i="3"/>
  <c r="AM1233" i="3"/>
  <c r="AL1233" i="3"/>
  <c r="H1233" i="3"/>
  <c r="N1233" i="3"/>
  <c r="M1233" i="3"/>
  <c r="L1233" i="3"/>
  <c r="AH1232" i="3"/>
  <c r="AN1232" i="3"/>
  <c r="AM1232" i="3"/>
  <c r="AL1232" i="3"/>
  <c r="H1232" i="3"/>
  <c r="N1232" i="3"/>
  <c r="M1232" i="3"/>
  <c r="L1232" i="3"/>
  <c r="AH1231" i="3"/>
  <c r="AN1231" i="3"/>
  <c r="AM1231" i="3"/>
  <c r="AL1231" i="3"/>
  <c r="H1231" i="3"/>
  <c r="N1231" i="3"/>
  <c r="M1231" i="3"/>
  <c r="L1231" i="3"/>
  <c r="AH1230" i="3"/>
  <c r="AN1230" i="3"/>
  <c r="AM1230" i="3"/>
  <c r="AL1230" i="3"/>
  <c r="H1230" i="3"/>
  <c r="N1230" i="3"/>
  <c r="M1230" i="3"/>
  <c r="L1230" i="3"/>
  <c r="AH1229" i="3"/>
  <c r="AN1229" i="3"/>
  <c r="AM1229" i="3"/>
  <c r="AL1229" i="3"/>
  <c r="H1229" i="3"/>
  <c r="N1229" i="3"/>
  <c r="M1229" i="3"/>
  <c r="L1229" i="3"/>
  <c r="AH1228" i="3"/>
  <c r="AN1228" i="3"/>
  <c r="AM1228" i="3"/>
  <c r="AL1228" i="3"/>
  <c r="H1228" i="3"/>
  <c r="N1228" i="3"/>
  <c r="M1228" i="3"/>
  <c r="L1228" i="3"/>
  <c r="AH1227" i="3"/>
  <c r="AN1227" i="3"/>
  <c r="AM1227" i="3"/>
  <c r="AL1227" i="3"/>
  <c r="H1227" i="3"/>
  <c r="N1227" i="3"/>
  <c r="M1227" i="3"/>
  <c r="L1227" i="3"/>
  <c r="AH1226" i="3"/>
  <c r="AN1226" i="3"/>
  <c r="AM1226" i="3"/>
  <c r="AL1226" i="3"/>
  <c r="H1226" i="3"/>
  <c r="N1226" i="3"/>
  <c r="M1226" i="3"/>
  <c r="L1226" i="3"/>
  <c r="AH1225" i="3"/>
  <c r="AN1225" i="3"/>
  <c r="AM1225" i="3"/>
  <c r="AL1225" i="3"/>
  <c r="H1225" i="3"/>
  <c r="N1225" i="3"/>
  <c r="M1225" i="3"/>
  <c r="L1225" i="3"/>
  <c r="AH1224" i="3"/>
  <c r="AN1224" i="3"/>
  <c r="AM1224" i="3"/>
  <c r="AL1224" i="3"/>
  <c r="H1224" i="3"/>
  <c r="N1224" i="3"/>
  <c r="M1224" i="3"/>
  <c r="L1224" i="3"/>
  <c r="AH1223" i="3"/>
  <c r="AN1223" i="3"/>
  <c r="AM1223" i="3"/>
  <c r="AL1223" i="3"/>
  <c r="H1223" i="3"/>
  <c r="N1223" i="3"/>
  <c r="M1223" i="3"/>
  <c r="L1223" i="3"/>
  <c r="AH1222" i="3"/>
  <c r="AN1222" i="3"/>
  <c r="AM1222" i="3"/>
  <c r="AL1222" i="3"/>
  <c r="H1222" i="3"/>
  <c r="N1222" i="3"/>
  <c r="M1222" i="3"/>
  <c r="L1222" i="3"/>
  <c r="AH1221" i="3"/>
  <c r="AN1221" i="3"/>
  <c r="AM1221" i="3"/>
  <c r="AL1221" i="3"/>
  <c r="H1221" i="3"/>
  <c r="N1221" i="3"/>
  <c r="M1221" i="3"/>
  <c r="L1221" i="3"/>
  <c r="AH1220" i="3"/>
  <c r="AN1220" i="3"/>
  <c r="AM1220" i="3"/>
  <c r="AL1220" i="3"/>
  <c r="H1220" i="3"/>
  <c r="N1220" i="3"/>
  <c r="M1220" i="3"/>
  <c r="L1220" i="3"/>
  <c r="AH1219" i="3"/>
  <c r="AN1219" i="3"/>
  <c r="AM1219" i="3"/>
  <c r="AL1219" i="3"/>
  <c r="H1219" i="3"/>
  <c r="N1219" i="3"/>
  <c r="M1219" i="3"/>
  <c r="L1219" i="3"/>
  <c r="AH1218" i="3"/>
  <c r="AN1218" i="3"/>
  <c r="AM1218" i="3"/>
  <c r="AL1218" i="3"/>
  <c r="H1218" i="3"/>
  <c r="N1218" i="3"/>
  <c r="M1218" i="3"/>
  <c r="L1218" i="3"/>
  <c r="AH1217" i="3"/>
  <c r="AN1217" i="3"/>
  <c r="AM1217" i="3"/>
  <c r="AL1217" i="3"/>
  <c r="H1217" i="3"/>
  <c r="N1217" i="3"/>
  <c r="M1217" i="3"/>
  <c r="L1217" i="3"/>
  <c r="AH1216" i="3"/>
  <c r="AN1216" i="3"/>
  <c r="AM1216" i="3"/>
  <c r="AL1216" i="3"/>
  <c r="H1216" i="3"/>
  <c r="N1216" i="3"/>
  <c r="M1216" i="3"/>
  <c r="L1216" i="3"/>
  <c r="AH1215" i="3"/>
  <c r="AN1215" i="3"/>
  <c r="AM1215" i="3"/>
  <c r="AL1215" i="3"/>
  <c r="H1215" i="3"/>
  <c r="N1215" i="3"/>
  <c r="M1215" i="3"/>
  <c r="L1215" i="3"/>
  <c r="AH1214" i="3"/>
  <c r="AN1214" i="3"/>
  <c r="AM1214" i="3"/>
  <c r="AL1214" i="3"/>
  <c r="H1214" i="3"/>
  <c r="N1214" i="3"/>
  <c r="M1214" i="3"/>
  <c r="L1214" i="3"/>
  <c r="AH1213" i="3"/>
  <c r="AN1213" i="3"/>
  <c r="AM1213" i="3"/>
  <c r="AL1213" i="3"/>
  <c r="H1213" i="3"/>
  <c r="N1213" i="3"/>
  <c r="M1213" i="3"/>
  <c r="L1213" i="3"/>
  <c r="AH1212" i="3"/>
  <c r="AN1212" i="3"/>
  <c r="AM1212" i="3"/>
  <c r="AL1212" i="3"/>
  <c r="H1212" i="3"/>
  <c r="N1212" i="3"/>
  <c r="M1212" i="3"/>
  <c r="L1212" i="3"/>
  <c r="AH1211" i="3"/>
  <c r="AN1211" i="3"/>
  <c r="AM1211" i="3"/>
  <c r="AL1211" i="3"/>
  <c r="H1211" i="3"/>
  <c r="N1211" i="3"/>
  <c r="M1211" i="3"/>
  <c r="L1211" i="3"/>
  <c r="AH1210" i="3"/>
  <c r="AN1210" i="3"/>
  <c r="AM1210" i="3"/>
  <c r="AL1210" i="3"/>
  <c r="H1210" i="3"/>
  <c r="N1210" i="3"/>
  <c r="M1210" i="3"/>
  <c r="L1210" i="3"/>
  <c r="AH1209" i="3"/>
  <c r="AN1209" i="3"/>
  <c r="AM1209" i="3"/>
  <c r="AL1209" i="3"/>
  <c r="H1209" i="3"/>
  <c r="N1209" i="3"/>
  <c r="M1209" i="3"/>
  <c r="L1209" i="3"/>
  <c r="AH1208" i="3"/>
  <c r="AN1208" i="3"/>
  <c r="AM1208" i="3"/>
  <c r="AL1208" i="3"/>
  <c r="H1208" i="3"/>
  <c r="N1208" i="3"/>
  <c r="M1208" i="3"/>
  <c r="L1208" i="3"/>
  <c r="AH1207" i="3"/>
  <c r="AN1207" i="3"/>
  <c r="AM1207" i="3"/>
  <c r="AL1207" i="3"/>
  <c r="H1207" i="3"/>
  <c r="N1207" i="3"/>
  <c r="M1207" i="3"/>
  <c r="L1207" i="3"/>
  <c r="AH1206" i="3"/>
  <c r="AN1206" i="3"/>
  <c r="AM1206" i="3"/>
  <c r="AL1206" i="3"/>
  <c r="H1206" i="3"/>
  <c r="N1206" i="3"/>
  <c r="M1206" i="3"/>
  <c r="L1206" i="3"/>
  <c r="AH1205" i="3"/>
  <c r="AN1205" i="3"/>
  <c r="AM1205" i="3"/>
  <c r="AL1205" i="3"/>
  <c r="H1205" i="3"/>
  <c r="N1205" i="3"/>
  <c r="M1205" i="3"/>
  <c r="L1205" i="3"/>
  <c r="AH1204" i="3"/>
  <c r="AN1204" i="3"/>
  <c r="AM1204" i="3"/>
  <c r="AL1204" i="3"/>
  <c r="H1204" i="3"/>
  <c r="N1204" i="3"/>
  <c r="M1204" i="3"/>
  <c r="L1204" i="3"/>
  <c r="AH1203" i="3"/>
  <c r="AN1203" i="3"/>
  <c r="AM1203" i="3"/>
  <c r="AL1203" i="3"/>
  <c r="H1203" i="3"/>
  <c r="N1203" i="3"/>
  <c r="M1203" i="3"/>
  <c r="L1203" i="3"/>
  <c r="AH1202" i="3"/>
  <c r="AN1202" i="3"/>
  <c r="AM1202" i="3"/>
  <c r="AL1202" i="3"/>
  <c r="H1202" i="3"/>
  <c r="N1202" i="3"/>
  <c r="M1202" i="3"/>
  <c r="L1202" i="3"/>
  <c r="AH1201" i="3"/>
  <c r="AN1201" i="3"/>
  <c r="AM1201" i="3"/>
  <c r="AL1201" i="3"/>
  <c r="H1201" i="3"/>
  <c r="N1201" i="3"/>
  <c r="M1201" i="3"/>
  <c r="L1201" i="3"/>
  <c r="AH1200" i="3"/>
  <c r="AN1200" i="3"/>
  <c r="AM1200" i="3"/>
  <c r="AL1200" i="3"/>
  <c r="H1200" i="3"/>
  <c r="N1200" i="3"/>
  <c r="M1200" i="3"/>
  <c r="L1200" i="3"/>
  <c r="AH1199" i="3"/>
  <c r="AN1199" i="3"/>
  <c r="AM1199" i="3"/>
  <c r="AL1199" i="3"/>
  <c r="H1199" i="3"/>
  <c r="N1199" i="3"/>
  <c r="M1199" i="3"/>
  <c r="L1199" i="3"/>
  <c r="AH1198" i="3"/>
  <c r="AN1198" i="3"/>
  <c r="AM1198" i="3"/>
  <c r="AL1198" i="3"/>
  <c r="H1198" i="3"/>
  <c r="N1198" i="3"/>
  <c r="M1198" i="3"/>
  <c r="L1198" i="3"/>
  <c r="AH1197" i="3"/>
  <c r="AN1197" i="3"/>
  <c r="AM1197" i="3"/>
  <c r="AL1197" i="3"/>
  <c r="H1197" i="3"/>
  <c r="N1197" i="3"/>
  <c r="M1197" i="3"/>
  <c r="L1197" i="3"/>
  <c r="AH1196" i="3"/>
  <c r="AN1196" i="3"/>
  <c r="AM1196" i="3"/>
  <c r="AL1196" i="3"/>
  <c r="H1196" i="3"/>
  <c r="N1196" i="3"/>
  <c r="M1196" i="3"/>
  <c r="L1196" i="3"/>
  <c r="AH1195" i="3"/>
  <c r="AN1195" i="3"/>
  <c r="AM1195" i="3"/>
  <c r="AL1195" i="3"/>
  <c r="H1195" i="3"/>
  <c r="N1195" i="3"/>
  <c r="M1195" i="3"/>
  <c r="L1195" i="3"/>
  <c r="AH1194" i="3"/>
  <c r="AN1194" i="3"/>
  <c r="AM1194" i="3"/>
  <c r="AL1194" i="3"/>
  <c r="H1194" i="3"/>
  <c r="N1194" i="3"/>
  <c r="M1194" i="3"/>
  <c r="L1194" i="3"/>
  <c r="AH1193" i="3"/>
  <c r="AN1193" i="3"/>
  <c r="AM1193" i="3"/>
  <c r="AL1193" i="3"/>
  <c r="H1193" i="3"/>
  <c r="N1193" i="3"/>
  <c r="M1193" i="3"/>
  <c r="L1193" i="3"/>
  <c r="AH1192" i="3"/>
  <c r="AN1192" i="3"/>
  <c r="AM1192" i="3"/>
  <c r="AL1192" i="3"/>
  <c r="H1192" i="3"/>
  <c r="N1192" i="3"/>
  <c r="M1192" i="3"/>
  <c r="L1192" i="3"/>
  <c r="AH1191" i="3"/>
  <c r="AN1191" i="3"/>
  <c r="AM1191" i="3"/>
  <c r="AL1191" i="3"/>
  <c r="H1191" i="3"/>
  <c r="N1191" i="3"/>
  <c r="M1191" i="3"/>
  <c r="L1191" i="3"/>
  <c r="AH1190" i="3"/>
  <c r="AN1190" i="3"/>
  <c r="AM1190" i="3"/>
  <c r="AL1190" i="3"/>
  <c r="H1190" i="3"/>
  <c r="N1190" i="3"/>
  <c r="M1190" i="3"/>
  <c r="L1190" i="3"/>
  <c r="AH1189" i="3"/>
  <c r="AN1189" i="3"/>
  <c r="AM1189" i="3"/>
  <c r="AL1189" i="3"/>
  <c r="H1189" i="3"/>
  <c r="N1189" i="3"/>
  <c r="M1189" i="3"/>
  <c r="L1189" i="3"/>
  <c r="AH1188" i="3"/>
  <c r="AN1188" i="3"/>
  <c r="AM1188" i="3"/>
  <c r="AL1188" i="3"/>
  <c r="H1188" i="3"/>
  <c r="N1188" i="3"/>
  <c r="M1188" i="3"/>
  <c r="L1188" i="3"/>
  <c r="AH1187" i="3"/>
  <c r="AN1187" i="3"/>
  <c r="AM1187" i="3"/>
  <c r="AL1187" i="3"/>
  <c r="H1187" i="3"/>
  <c r="N1187" i="3"/>
  <c r="M1187" i="3"/>
  <c r="L1187" i="3"/>
  <c r="AH1186" i="3"/>
  <c r="AN1186" i="3"/>
  <c r="AM1186" i="3"/>
  <c r="AL1186" i="3"/>
  <c r="H1186" i="3"/>
  <c r="N1186" i="3"/>
  <c r="M1186" i="3"/>
  <c r="L1186" i="3"/>
  <c r="AH1185" i="3"/>
  <c r="AN1185" i="3"/>
  <c r="AM1185" i="3"/>
  <c r="AL1185" i="3"/>
  <c r="H1185" i="3"/>
  <c r="N1185" i="3"/>
  <c r="M1185" i="3"/>
  <c r="L1185" i="3"/>
  <c r="AH1184" i="3"/>
  <c r="AN1184" i="3"/>
  <c r="AM1184" i="3"/>
  <c r="AL1184" i="3"/>
  <c r="H1184" i="3"/>
  <c r="N1184" i="3"/>
  <c r="M1184" i="3"/>
  <c r="L1184" i="3"/>
  <c r="AH1183" i="3"/>
  <c r="AN1183" i="3"/>
  <c r="AM1183" i="3"/>
  <c r="AL1183" i="3"/>
  <c r="H1183" i="3"/>
  <c r="N1183" i="3"/>
  <c r="M1183" i="3"/>
  <c r="L1183" i="3"/>
  <c r="AH1182" i="3"/>
  <c r="AN1182" i="3"/>
  <c r="AM1182" i="3"/>
  <c r="AL1182" i="3"/>
  <c r="H1182" i="3"/>
  <c r="N1182" i="3"/>
  <c r="M1182" i="3"/>
  <c r="L1182" i="3"/>
  <c r="AH1181" i="3"/>
  <c r="AN1181" i="3"/>
  <c r="AM1181" i="3"/>
  <c r="AL1181" i="3"/>
  <c r="H1181" i="3"/>
  <c r="N1181" i="3"/>
  <c r="M1181" i="3"/>
  <c r="L1181" i="3"/>
  <c r="AH1180" i="3"/>
  <c r="AN1180" i="3"/>
  <c r="AM1180" i="3"/>
  <c r="AL1180" i="3"/>
  <c r="H1180" i="3"/>
  <c r="N1180" i="3"/>
  <c r="M1180" i="3"/>
  <c r="L1180" i="3"/>
  <c r="AH1179" i="3"/>
  <c r="AN1179" i="3"/>
  <c r="AM1179" i="3"/>
  <c r="AL1179" i="3"/>
  <c r="H1179" i="3"/>
  <c r="N1179" i="3"/>
  <c r="M1179" i="3"/>
  <c r="L1179" i="3"/>
  <c r="AH1178" i="3"/>
  <c r="AN1178" i="3"/>
  <c r="AM1178" i="3"/>
  <c r="AL1178" i="3"/>
  <c r="H1178" i="3"/>
  <c r="N1178" i="3"/>
  <c r="M1178" i="3"/>
  <c r="L1178" i="3"/>
  <c r="AH1177" i="3"/>
  <c r="AN1177" i="3"/>
  <c r="AM1177" i="3"/>
  <c r="AL1177" i="3"/>
  <c r="H1177" i="3"/>
  <c r="N1177" i="3"/>
  <c r="M1177" i="3"/>
  <c r="L1177" i="3"/>
  <c r="AH1176" i="3"/>
  <c r="AN1176" i="3"/>
  <c r="AM1176" i="3"/>
  <c r="AL1176" i="3"/>
  <c r="H1176" i="3"/>
  <c r="N1176" i="3"/>
  <c r="M1176" i="3"/>
  <c r="L1176" i="3"/>
  <c r="AH1175" i="3"/>
  <c r="AN1175" i="3"/>
  <c r="AM1175" i="3"/>
  <c r="AL1175" i="3"/>
  <c r="H1175" i="3"/>
  <c r="N1175" i="3"/>
  <c r="M1175" i="3"/>
  <c r="L1175" i="3"/>
  <c r="AH1174" i="3"/>
  <c r="AN1174" i="3"/>
  <c r="AM1174" i="3"/>
  <c r="AL1174" i="3"/>
  <c r="H1174" i="3"/>
  <c r="N1174" i="3"/>
  <c r="M1174" i="3"/>
  <c r="L1174" i="3"/>
  <c r="AH1173" i="3"/>
  <c r="AN1173" i="3"/>
  <c r="AM1173" i="3"/>
  <c r="AL1173" i="3"/>
  <c r="H1173" i="3"/>
  <c r="N1173" i="3"/>
  <c r="M1173" i="3"/>
  <c r="L1173" i="3"/>
  <c r="AH1172" i="3"/>
  <c r="AN1172" i="3"/>
  <c r="AM1172" i="3"/>
  <c r="AL1172" i="3"/>
  <c r="H1172" i="3"/>
  <c r="N1172" i="3"/>
  <c r="M1172" i="3"/>
  <c r="L1172" i="3"/>
  <c r="AH1171" i="3"/>
  <c r="AN1171" i="3"/>
  <c r="AM1171" i="3"/>
  <c r="AL1171" i="3"/>
  <c r="H1171" i="3"/>
  <c r="N1171" i="3"/>
  <c r="M1171" i="3"/>
  <c r="L1171" i="3"/>
  <c r="AH1170" i="3"/>
  <c r="AN1170" i="3"/>
  <c r="AM1170" i="3"/>
  <c r="AL1170" i="3"/>
  <c r="H1170" i="3"/>
  <c r="N1170" i="3"/>
  <c r="M1170" i="3"/>
  <c r="L1170" i="3"/>
  <c r="AH1169" i="3"/>
  <c r="AN1169" i="3"/>
  <c r="AM1169" i="3"/>
  <c r="AL1169" i="3"/>
  <c r="H1169" i="3"/>
  <c r="N1169" i="3"/>
  <c r="M1169" i="3"/>
  <c r="L1169" i="3"/>
  <c r="AH1168" i="3"/>
  <c r="AN1168" i="3"/>
  <c r="AM1168" i="3"/>
  <c r="AL1168" i="3"/>
  <c r="H1168" i="3"/>
  <c r="N1168" i="3"/>
  <c r="M1168" i="3"/>
  <c r="L1168" i="3"/>
  <c r="AH1167" i="3"/>
  <c r="AN1167" i="3"/>
  <c r="AM1167" i="3"/>
  <c r="AL1167" i="3"/>
  <c r="H1167" i="3"/>
  <c r="N1167" i="3"/>
  <c r="M1167" i="3"/>
  <c r="L1167" i="3"/>
  <c r="AH1166" i="3"/>
  <c r="AN1166" i="3"/>
  <c r="AM1166" i="3"/>
  <c r="AL1166" i="3"/>
  <c r="H1166" i="3"/>
  <c r="N1166" i="3"/>
  <c r="M1166" i="3"/>
  <c r="L1166" i="3"/>
  <c r="AH1165" i="3"/>
  <c r="AN1165" i="3"/>
  <c r="AM1165" i="3"/>
  <c r="AL1165" i="3"/>
  <c r="H1165" i="3"/>
  <c r="N1165" i="3"/>
  <c r="M1165" i="3"/>
  <c r="L1165" i="3"/>
  <c r="AH1164" i="3"/>
  <c r="AN1164" i="3"/>
  <c r="AM1164" i="3"/>
  <c r="AL1164" i="3"/>
  <c r="H1164" i="3"/>
  <c r="N1164" i="3"/>
  <c r="M1164" i="3"/>
  <c r="L1164" i="3"/>
  <c r="AH1163" i="3"/>
  <c r="AN1163" i="3"/>
  <c r="AM1163" i="3"/>
  <c r="AL1163" i="3"/>
  <c r="H1163" i="3"/>
  <c r="N1163" i="3"/>
  <c r="M1163" i="3"/>
  <c r="L1163" i="3"/>
  <c r="AH1162" i="3"/>
  <c r="AN1162" i="3"/>
  <c r="AM1162" i="3"/>
  <c r="AL1162" i="3"/>
  <c r="H1162" i="3"/>
  <c r="N1162" i="3"/>
  <c r="M1162" i="3"/>
  <c r="L1162" i="3"/>
  <c r="AH1161" i="3"/>
  <c r="AN1161" i="3"/>
  <c r="AM1161" i="3"/>
  <c r="AL1161" i="3"/>
  <c r="H1161" i="3"/>
  <c r="N1161" i="3"/>
  <c r="M1161" i="3"/>
  <c r="L1161" i="3"/>
  <c r="AH1160" i="3"/>
  <c r="AN1160" i="3"/>
  <c r="AM1160" i="3"/>
  <c r="AL1160" i="3"/>
  <c r="H1160" i="3"/>
  <c r="N1160" i="3"/>
  <c r="M1160" i="3"/>
  <c r="L1160" i="3"/>
  <c r="AH1159" i="3"/>
  <c r="AN1159" i="3"/>
  <c r="AM1159" i="3"/>
  <c r="AL1159" i="3"/>
  <c r="H1159" i="3"/>
  <c r="N1159" i="3"/>
  <c r="M1159" i="3"/>
  <c r="L1159" i="3"/>
  <c r="AH1158" i="3"/>
  <c r="AN1158" i="3"/>
  <c r="AM1158" i="3"/>
  <c r="AL1158" i="3"/>
  <c r="H1158" i="3"/>
  <c r="N1158" i="3"/>
  <c r="M1158" i="3"/>
  <c r="L1158" i="3"/>
  <c r="AH1157" i="3"/>
  <c r="AN1157" i="3"/>
  <c r="AM1157" i="3"/>
  <c r="AL1157" i="3"/>
  <c r="H1157" i="3"/>
  <c r="N1157" i="3"/>
  <c r="M1157" i="3"/>
  <c r="L1157" i="3"/>
  <c r="AH1156" i="3"/>
  <c r="AN1156" i="3"/>
  <c r="AM1156" i="3"/>
  <c r="AL1156" i="3"/>
  <c r="H1156" i="3"/>
  <c r="N1156" i="3"/>
  <c r="M1156" i="3"/>
  <c r="L1156" i="3"/>
  <c r="AH1155" i="3"/>
  <c r="AN1155" i="3"/>
  <c r="AM1155" i="3"/>
  <c r="AL1155" i="3"/>
  <c r="H1155" i="3"/>
  <c r="N1155" i="3"/>
  <c r="M1155" i="3"/>
  <c r="L1155" i="3"/>
  <c r="AH1154" i="3"/>
  <c r="AN1154" i="3"/>
  <c r="AM1154" i="3"/>
  <c r="AL1154" i="3"/>
  <c r="H1154" i="3"/>
  <c r="N1154" i="3"/>
  <c r="M1154" i="3"/>
  <c r="L1154" i="3"/>
  <c r="AH1153" i="3"/>
  <c r="AN1153" i="3"/>
  <c r="AM1153" i="3"/>
  <c r="AL1153" i="3"/>
  <c r="H1153" i="3"/>
  <c r="N1153" i="3"/>
  <c r="M1153" i="3"/>
  <c r="L1153" i="3"/>
  <c r="AH1152" i="3"/>
  <c r="AN1152" i="3"/>
  <c r="AM1152" i="3"/>
  <c r="AL1152" i="3"/>
  <c r="H1152" i="3"/>
  <c r="N1152" i="3"/>
  <c r="M1152" i="3"/>
  <c r="L1152" i="3"/>
  <c r="AH1151" i="3"/>
  <c r="AN1151" i="3"/>
  <c r="AM1151" i="3"/>
  <c r="AL1151" i="3"/>
  <c r="H1151" i="3"/>
  <c r="N1151" i="3"/>
  <c r="M1151" i="3"/>
  <c r="L1151" i="3"/>
  <c r="AH1150" i="3"/>
  <c r="AN1150" i="3"/>
  <c r="AM1150" i="3"/>
  <c r="AL1150" i="3"/>
  <c r="H1150" i="3"/>
  <c r="N1150" i="3"/>
  <c r="M1150" i="3"/>
  <c r="L1150" i="3"/>
  <c r="AH1149" i="3"/>
  <c r="AN1149" i="3"/>
  <c r="AM1149" i="3"/>
  <c r="AL1149" i="3"/>
  <c r="H1149" i="3"/>
  <c r="N1149" i="3"/>
  <c r="M1149" i="3"/>
  <c r="L1149" i="3"/>
  <c r="AH1148" i="3"/>
  <c r="AN1148" i="3"/>
  <c r="AM1148" i="3"/>
  <c r="AL1148" i="3"/>
  <c r="H1148" i="3"/>
  <c r="N1148" i="3"/>
  <c r="M1148" i="3"/>
  <c r="L1148" i="3"/>
  <c r="AH1147" i="3"/>
  <c r="AN1147" i="3"/>
  <c r="AM1147" i="3"/>
  <c r="AL1147" i="3"/>
  <c r="H1147" i="3"/>
  <c r="N1147" i="3"/>
  <c r="M1147" i="3"/>
  <c r="L1147" i="3"/>
  <c r="AH1146" i="3"/>
  <c r="AN1146" i="3"/>
  <c r="AM1146" i="3"/>
  <c r="AL1146" i="3"/>
  <c r="H1146" i="3"/>
  <c r="N1146" i="3"/>
  <c r="M1146" i="3"/>
  <c r="L1146" i="3"/>
  <c r="AH1145" i="3"/>
  <c r="AN1145" i="3"/>
  <c r="AM1145" i="3"/>
  <c r="AL1145" i="3"/>
  <c r="H1145" i="3"/>
  <c r="N1145" i="3"/>
  <c r="M1145" i="3"/>
  <c r="L1145" i="3"/>
  <c r="AH1144" i="3"/>
  <c r="AN1144" i="3"/>
  <c r="AM1144" i="3"/>
  <c r="AL1144" i="3"/>
  <c r="H1144" i="3"/>
  <c r="N1144" i="3"/>
  <c r="M1144" i="3"/>
  <c r="L1144" i="3"/>
  <c r="AH1143" i="3"/>
  <c r="AN1143" i="3"/>
  <c r="AM1143" i="3"/>
  <c r="AL1143" i="3"/>
  <c r="H1143" i="3"/>
  <c r="N1143" i="3"/>
  <c r="M1143" i="3"/>
  <c r="L1143" i="3"/>
  <c r="AH1142" i="3"/>
  <c r="AN1142" i="3"/>
  <c r="AM1142" i="3"/>
  <c r="AL1142" i="3"/>
  <c r="H1142" i="3"/>
  <c r="N1142" i="3"/>
  <c r="M1142" i="3"/>
  <c r="L1142" i="3"/>
  <c r="AH1141" i="3"/>
  <c r="AN1141" i="3"/>
  <c r="AM1141" i="3"/>
  <c r="AL1141" i="3"/>
  <c r="H1141" i="3"/>
  <c r="N1141" i="3"/>
  <c r="M1141" i="3"/>
  <c r="L1141" i="3"/>
  <c r="AH1140" i="3"/>
  <c r="AN1140" i="3"/>
  <c r="AM1140" i="3"/>
  <c r="AL1140" i="3"/>
  <c r="H1140" i="3"/>
  <c r="N1140" i="3"/>
  <c r="M1140" i="3"/>
  <c r="L1140" i="3"/>
  <c r="AH1139" i="3"/>
  <c r="AN1139" i="3"/>
  <c r="AM1139" i="3"/>
  <c r="AL1139" i="3"/>
  <c r="H1139" i="3"/>
  <c r="N1139" i="3"/>
  <c r="M1139" i="3"/>
  <c r="L1139" i="3"/>
  <c r="AH1138" i="3"/>
  <c r="AN1138" i="3"/>
  <c r="AM1138" i="3"/>
  <c r="AL1138" i="3"/>
  <c r="H1138" i="3"/>
  <c r="N1138" i="3"/>
  <c r="M1138" i="3"/>
  <c r="L1138" i="3"/>
  <c r="AH1137" i="3"/>
  <c r="AN1137" i="3"/>
  <c r="AM1137" i="3"/>
  <c r="AL1137" i="3"/>
  <c r="H1137" i="3"/>
  <c r="N1137" i="3"/>
  <c r="M1137" i="3"/>
  <c r="L1137" i="3"/>
  <c r="AH1136" i="3"/>
  <c r="AN1136" i="3"/>
  <c r="AM1136" i="3"/>
  <c r="AL1136" i="3"/>
  <c r="H1136" i="3"/>
  <c r="N1136" i="3"/>
  <c r="M1136" i="3"/>
  <c r="L1136" i="3"/>
  <c r="AH1135" i="3"/>
  <c r="AN1135" i="3"/>
  <c r="AM1135" i="3"/>
  <c r="AL1135" i="3"/>
  <c r="H1135" i="3"/>
  <c r="N1135" i="3"/>
  <c r="M1135" i="3"/>
  <c r="L1135" i="3"/>
  <c r="AH1134" i="3"/>
  <c r="AN1134" i="3"/>
  <c r="AM1134" i="3"/>
  <c r="AL1134" i="3"/>
  <c r="H1134" i="3"/>
  <c r="N1134" i="3"/>
  <c r="M1134" i="3"/>
  <c r="L1134" i="3"/>
  <c r="AH1133" i="3"/>
  <c r="AN1133" i="3"/>
  <c r="AM1133" i="3"/>
  <c r="AL1133" i="3"/>
  <c r="H1133" i="3"/>
  <c r="N1133" i="3"/>
  <c r="M1133" i="3"/>
  <c r="L1133" i="3"/>
  <c r="AH1132" i="3"/>
  <c r="AN1132" i="3"/>
  <c r="AM1132" i="3"/>
  <c r="AL1132" i="3"/>
  <c r="H1132" i="3"/>
  <c r="N1132" i="3"/>
  <c r="M1132" i="3"/>
  <c r="L1132" i="3"/>
  <c r="AH1131" i="3"/>
  <c r="AN1131" i="3"/>
  <c r="AM1131" i="3"/>
  <c r="AL1131" i="3"/>
  <c r="H1131" i="3"/>
  <c r="N1131" i="3"/>
  <c r="M1131" i="3"/>
  <c r="L1131" i="3"/>
  <c r="AH1130" i="3"/>
  <c r="AN1130" i="3"/>
  <c r="AM1130" i="3"/>
  <c r="AL1130" i="3"/>
  <c r="H1130" i="3"/>
  <c r="N1130" i="3"/>
  <c r="M1130" i="3"/>
  <c r="L1130" i="3"/>
  <c r="AH1129" i="3"/>
  <c r="AN1129" i="3"/>
  <c r="AM1129" i="3"/>
  <c r="AL1129" i="3"/>
  <c r="H1129" i="3"/>
  <c r="N1129" i="3"/>
  <c r="M1129" i="3"/>
  <c r="L1129" i="3"/>
  <c r="AH1128" i="3"/>
  <c r="AN1128" i="3"/>
  <c r="AM1128" i="3"/>
  <c r="AL1128" i="3"/>
  <c r="H1128" i="3"/>
  <c r="N1128" i="3"/>
  <c r="M1128" i="3"/>
  <c r="L1128" i="3"/>
  <c r="AH1127" i="3"/>
  <c r="AN1127" i="3"/>
  <c r="AM1127" i="3"/>
  <c r="AL1127" i="3"/>
  <c r="H1127" i="3"/>
  <c r="N1127" i="3"/>
  <c r="M1127" i="3"/>
  <c r="L1127" i="3"/>
  <c r="AH1126" i="3"/>
  <c r="AN1126" i="3"/>
  <c r="AM1126" i="3"/>
  <c r="AL1126" i="3"/>
  <c r="H1126" i="3"/>
  <c r="N1126" i="3"/>
  <c r="M1126" i="3"/>
  <c r="L1126" i="3"/>
  <c r="AH1125" i="3"/>
  <c r="AN1125" i="3"/>
  <c r="AM1125" i="3"/>
  <c r="AL1125" i="3"/>
  <c r="H1125" i="3"/>
  <c r="N1125" i="3"/>
  <c r="M1125" i="3"/>
  <c r="L1125" i="3"/>
  <c r="AH1124" i="3"/>
  <c r="AN1124" i="3"/>
  <c r="AM1124" i="3"/>
  <c r="AL1124" i="3"/>
  <c r="H1124" i="3"/>
  <c r="N1124" i="3"/>
  <c r="M1124" i="3"/>
  <c r="L1124" i="3"/>
  <c r="AH1123" i="3"/>
  <c r="AN1123" i="3"/>
  <c r="AM1123" i="3"/>
  <c r="AL1123" i="3"/>
  <c r="H1123" i="3"/>
  <c r="N1123" i="3"/>
  <c r="M1123" i="3"/>
  <c r="L1123" i="3"/>
  <c r="AH1122" i="3"/>
  <c r="AN1122" i="3"/>
  <c r="AM1122" i="3"/>
  <c r="AL1122" i="3"/>
  <c r="H1122" i="3"/>
  <c r="N1122" i="3"/>
  <c r="M1122" i="3"/>
  <c r="L1122" i="3"/>
  <c r="AH1121" i="3"/>
  <c r="AN1121" i="3"/>
  <c r="AM1121" i="3"/>
  <c r="AL1121" i="3"/>
  <c r="H1121" i="3"/>
  <c r="N1121" i="3"/>
  <c r="M1121" i="3"/>
  <c r="L1121" i="3"/>
  <c r="AH1120" i="3"/>
  <c r="AN1120" i="3"/>
  <c r="AM1120" i="3"/>
  <c r="AL1120" i="3"/>
  <c r="H1120" i="3"/>
  <c r="N1120" i="3"/>
  <c r="M1120" i="3"/>
  <c r="L1120" i="3"/>
  <c r="AH1119" i="3"/>
  <c r="AN1119" i="3"/>
  <c r="AM1119" i="3"/>
  <c r="AL1119" i="3"/>
  <c r="H1119" i="3"/>
  <c r="N1119" i="3"/>
  <c r="M1119" i="3"/>
  <c r="L1119" i="3"/>
  <c r="AH1118" i="3"/>
  <c r="AN1118" i="3"/>
  <c r="AM1118" i="3"/>
  <c r="AL1118" i="3"/>
  <c r="H1118" i="3"/>
  <c r="N1118" i="3"/>
  <c r="M1118" i="3"/>
  <c r="L1118" i="3"/>
  <c r="AH1117" i="3"/>
  <c r="AN1117" i="3"/>
  <c r="AM1117" i="3"/>
  <c r="AL1117" i="3"/>
  <c r="H1117" i="3"/>
  <c r="N1117" i="3"/>
  <c r="M1117" i="3"/>
  <c r="L1117" i="3"/>
  <c r="AH1116" i="3"/>
  <c r="AN1116" i="3"/>
  <c r="AM1116" i="3"/>
  <c r="AL1116" i="3"/>
  <c r="H1116" i="3"/>
  <c r="N1116" i="3"/>
  <c r="M1116" i="3"/>
  <c r="L1116" i="3"/>
  <c r="AH1115" i="3"/>
  <c r="AN1115" i="3"/>
  <c r="AM1115" i="3"/>
  <c r="AL1115" i="3"/>
  <c r="H1115" i="3"/>
  <c r="N1115" i="3"/>
  <c r="M1115" i="3"/>
  <c r="L1115" i="3"/>
  <c r="AH1114" i="3"/>
  <c r="AN1114" i="3"/>
  <c r="AM1114" i="3"/>
  <c r="AL1114" i="3"/>
  <c r="H1114" i="3"/>
  <c r="N1114" i="3"/>
  <c r="M1114" i="3"/>
  <c r="L1114" i="3"/>
  <c r="AH1113" i="3"/>
  <c r="AN1113" i="3"/>
  <c r="AM1113" i="3"/>
  <c r="AL1113" i="3"/>
  <c r="H1113" i="3"/>
  <c r="N1113" i="3"/>
  <c r="M1113" i="3"/>
  <c r="L1113" i="3"/>
  <c r="AH1112" i="3"/>
  <c r="AN1112" i="3"/>
  <c r="AM1112" i="3"/>
  <c r="AL1112" i="3"/>
  <c r="H1112" i="3"/>
  <c r="N1112" i="3"/>
  <c r="M1112" i="3"/>
  <c r="L1112" i="3"/>
  <c r="AH1111" i="3"/>
  <c r="AN1111" i="3"/>
  <c r="AM1111" i="3"/>
  <c r="AL1111" i="3"/>
  <c r="H1111" i="3"/>
  <c r="N1111" i="3"/>
  <c r="M1111" i="3"/>
  <c r="L1111" i="3"/>
  <c r="AH1110" i="3"/>
  <c r="AN1110" i="3"/>
  <c r="AM1110" i="3"/>
  <c r="AL1110" i="3"/>
  <c r="H1110" i="3"/>
  <c r="N1110" i="3"/>
  <c r="M1110" i="3"/>
  <c r="L1110" i="3"/>
  <c r="AH1109" i="3"/>
  <c r="AN1109" i="3"/>
  <c r="AM1109" i="3"/>
  <c r="AL1109" i="3"/>
  <c r="H1109" i="3"/>
  <c r="N1109" i="3"/>
  <c r="M1109" i="3"/>
  <c r="L1109" i="3"/>
  <c r="AH1108" i="3"/>
  <c r="AN1108" i="3"/>
  <c r="AM1108" i="3"/>
  <c r="AL1108" i="3"/>
  <c r="H1108" i="3"/>
  <c r="N1108" i="3"/>
  <c r="M1108" i="3"/>
  <c r="L1108" i="3"/>
  <c r="AH1107" i="3"/>
  <c r="AN1107" i="3"/>
  <c r="AM1107" i="3"/>
  <c r="AL1107" i="3"/>
  <c r="H1107" i="3"/>
  <c r="N1107" i="3"/>
  <c r="M1107" i="3"/>
  <c r="L1107" i="3"/>
  <c r="AH1106" i="3"/>
  <c r="AN1106" i="3"/>
  <c r="AM1106" i="3"/>
  <c r="AL1106" i="3"/>
  <c r="H1106" i="3"/>
  <c r="N1106" i="3"/>
  <c r="M1106" i="3"/>
  <c r="L1106" i="3"/>
  <c r="AH1105" i="3"/>
  <c r="AN1105" i="3"/>
  <c r="AM1105" i="3"/>
  <c r="AL1105" i="3"/>
  <c r="H1105" i="3"/>
  <c r="N1105" i="3"/>
  <c r="M1105" i="3"/>
  <c r="L1105" i="3"/>
  <c r="AH1104" i="3"/>
  <c r="AN1104" i="3"/>
  <c r="AM1104" i="3"/>
  <c r="AL1104" i="3"/>
  <c r="H1104" i="3"/>
  <c r="N1104" i="3"/>
  <c r="M1104" i="3"/>
  <c r="L1104" i="3"/>
  <c r="AH1103" i="3"/>
  <c r="AN1103" i="3"/>
  <c r="AM1103" i="3"/>
  <c r="AL1103" i="3"/>
  <c r="H1103" i="3"/>
  <c r="N1103" i="3"/>
  <c r="M1103" i="3"/>
  <c r="L1103" i="3"/>
  <c r="AH1102" i="3"/>
  <c r="AN1102" i="3"/>
  <c r="AM1102" i="3"/>
  <c r="AL1102" i="3"/>
  <c r="H1102" i="3"/>
  <c r="N1102" i="3"/>
  <c r="M1102" i="3"/>
  <c r="L1102" i="3"/>
  <c r="AH1101" i="3"/>
  <c r="AN1101" i="3"/>
  <c r="AM1101" i="3"/>
  <c r="AL1101" i="3"/>
  <c r="H1101" i="3"/>
  <c r="N1101" i="3"/>
  <c r="M1101" i="3"/>
  <c r="L1101" i="3"/>
  <c r="AH1100" i="3"/>
  <c r="AN1100" i="3"/>
  <c r="AM1100" i="3"/>
  <c r="AL1100" i="3"/>
  <c r="H1100" i="3"/>
  <c r="N1100" i="3"/>
  <c r="M1100" i="3"/>
  <c r="L1100" i="3"/>
  <c r="AH1099" i="3"/>
  <c r="AN1099" i="3"/>
  <c r="AM1099" i="3"/>
  <c r="AL1099" i="3"/>
  <c r="H1099" i="3"/>
  <c r="N1099" i="3"/>
  <c r="M1099" i="3"/>
  <c r="L1099" i="3"/>
  <c r="AH1098" i="3"/>
  <c r="AN1098" i="3"/>
  <c r="AM1098" i="3"/>
  <c r="AL1098" i="3"/>
  <c r="H1098" i="3"/>
  <c r="N1098" i="3"/>
  <c r="M1098" i="3"/>
  <c r="L1098" i="3"/>
  <c r="AH1097" i="3"/>
  <c r="AN1097" i="3"/>
  <c r="AM1097" i="3"/>
  <c r="AL1097" i="3"/>
  <c r="H1097" i="3"/>
  <c r="N1097" i="3"/>
  <c r="M1097" i="3"/>
  <c r="L1097" i="3"/>
  <c r="AH1096" i="3"/>
  <c r="AN1096" i="3"/>
  <c r="AM1096" i="3"/>
  <c r="AL1096" i="3"/>
  <c r="H1096" i="3"/>
  <c r="N1096" i="3"/>
  <c r="M1096" i="3"/>
  <c r="L1096" i="3"/>
  <c r="AH1095" i="3"/>
  <c r="AN1095" i="3"/>
  <c r="AM1095" i="3"/>
  <c r="AL1095" i="3"/>
  <c r="H1095" i="3"/>
  <c r="N1095" i="3"/>
  <c r="M1095" i="3"/>
  <c r="L1095" i="3"/>
  <c r="AH1094" i="3"/>
  <c r="AN1094" i="3"/>
  <c r="AM1094" i="3"/>
  <c r="AL1094" i="3"/>
  <c r="H1094" i="3"/>
  <c r="N1094" i="3"/>
  <c r="M1094" i="3"/>
  <c r="L1094" i="3"/>
  <c r="AH1093" i="3"/>
  <c r="AN1093" i="3"/>
  <c r="AM1093" i="3"/>
  <c r="AL1093" i="3"/>
  <c r="H1093" i="3"/>
  <c r="N1093" i="3"/>
  <c r="M1093" i="3"/>
  <c r="L1093" i="3"/>
  <c r="AH1092" i="3"/>
  <c r="AN1092" i="3"/>
  <c r="AM1092" i="3"/>
  <c r="AL1092" i="3"/>
  <c r="H1092" i="3"/>
  <c r="N1092" i="3"/>
  <c r="M1092" i="3"/>
  <c r="L1092" i="3"/>
  <c r="AH1091" i="3"/>
  <c r="AN1091" i="3"/>
  <c r="AM1091" i="3"/>
  <c r="AL1091" i="3"/>
  <c r="H1091" i="3"/>
  <c r="N1091" i="3"/>
  <c r="M1091" i="3"/>
  <c r="L1091" i="3"/>
  <c r="AH1090" i="3"/>
  <c r="AN1090" i="3"/>
  <c r="AM1090" i="3"/>
  <c r="AL1090" i="3"/>
  <c r="H1090" i="3"/>
  <c r="N1090" i="3"/>
  <c r="M1090" i="3"/>
  <c r="L1090" i="3"/>
  <c r="AH1089" i="3"/>
  <c r="AN1089" i="3"/>
  <c r="AM1089" i="3"/>
  <c r="AL1089" i="3"/>
  <c r="H1089" i="3"/>
  <c r="N1089" i="3"/>
  <c r="M1089" i="3"/>
  <c r="L1089" i="3"/>
  <c r="AH1088" i="3"/>
  <c r="AN1088" i="3"/>
  <c r="AM1088" i="3"/>
  <c r="AL1088" i="3"/>
  <c r="H1088" i="3"/>
  <c r="N1088" i="3"/>
  <c r="M1088" i="3"/>
  <c r="L1088" i="3"/>
  <c r="AH1087" i="3"/>
  <c r="AN1087" i="3"/>
  <c r="AM1087" i="3"/>
  <c r="AL1087" i="3"/>
  <c r="H1087" i="3"/>
  <c r="N1087" i="3"/>
  <c r="M1087" i="3"/>
  <c r="L1087" i="3"/>
  <c r="AH1086" i="3"/>
  <c r="AN1086" i="3"/>
  <c r="AM1086" i="3"/>
  <c r="AL1086" i="3"/>
  <c r="H1086" i="3"/>
  <c r="N1086" i="3"/>
  <c r="M1086" i="3"/>
  <c r="L1086" i="3"/>
  <c r="AH1085" i="3"/>
  <c r="AN1085" i="3"/>
  <c r="AM1085" i="3"/>
  <c r="AL1085" i="3"/>
  <c r="H1085" i="3"/>
  <c r="N1085" i="3"/>
  <c r="M1085" i="3"/>
  <c r="L1085" i="3"/>
  <c r="AH1084" i="3"/>
  <c r="AN1084" i="3"/>
  <c r="AM1084" i="3"/>
  <c r="AL1084" i="3"/>
  <c r="H1084" i="3"/>
  <c r="N1084" i="3"/>
  <c r="M1084" i="3"/>
  <c r="L1084" i="3"/>
  <c r="AH1083" i="3"/>
  <c r="AN1083" i="3"/>
  <c r="AM1083" i="3"/>
  <c r="AL1083" i="3"/>
  <c r="H1083" i="3"/>
  <c r="N1083" i="3"/>
  <c r="M1083" i="3"/>
  <c r="L1083" i="3"/>
  <c r="AH1082" i="3"/>
  <c r="AN1082" i="3"/>
  <c r="AM1082" i="3"/>
  <c r="AL1082" i="3"/>
  <c r="H1082" i="3"/>
  <c r="N1082" i="3"/>
  <c r="M1082" i="3"/>
  <c r="L1082" i="3"/>
  <c r="AH1081" i="3"/>
  <c r="AN1081" i="3"/>
  <c r="AM1081" i="3"/>
  <c r="AL1081" i="3"/>
  <c r="H1081" i="3"/>
  <c r="N1081" i="3"/>
  <c r="M1081" i="3"/>
  <c r="L1081" i="3"/>
  <c r="AH1080" i="3"/>
  <c r="AN1080" i="3"/>
  <c r="AM1080" i="3"/>
  <c r="AL1080" i="3"/>
  <c r="H1080" i="3"/>
  <c r="N1080" i="3"/>
  <c r="M1080" i="3"/>
  <c r="L1080" i="3"/>
  <c r="AH1079" i="3"/>
  <c r="AN1079" i="3"/>
  <c r="AM1079" i="3"/>
  <c r="AL1079" i="3"/>
  <c r="H1079" i="3"/>
  <c r="N1079" i="3"/>
  <c r="M1079" i="3"/>
  <c r="L1079" i="3"/>
  <c r="AH1078" i="3"/>
  <c r="AN1078" i="3"/>
  <c r="AM1078" i="3"/>
  <c r="AL1078" i="3"/>
  <c r="H1078" i="3"/>
  <c r="N1078" i="3"/>
  <c r="M1078" i="3"/>
  <c r="L1078" i="3"/>
  <c r="AH1077" i="3"/>
  <c r="AN1077" i="3"/>
  <c r="AM1077" i="3"/>
  <c r="AL1077" i="3"/>
  <c r="H1077" i="3"/>
  <c r="N1077" i="3"/>
  <c r="M1077" i="3"/>
  <c r="L1077" i="3"/>
  <c r="AH1076" i="3"/>
  <c r="AN1076" i="3"/>
  <c r="AM1076" i="3"/>
  <c r="AL1076" i="3"/>
  <c r="H1076" i="3"/>
  <c r="N1076" i="3"/>
  <c r="M1076" i="3"/>
  <c r="L1076" i="3"/>
  <c r="AH1075" i="3"/>
  <c r="AN1075" i="3"/>
  <c r="AM1075" i="3"/>
  <c r="AL1075" i="3"/>
  <c r="H1075" i="3"/>
  <c r="N1075" i="3"/>
  <c r="M1075" i="3"/>
  <c r="L1075" i="3"/>
  <c r="AH1074" i="3"/>
  <c r="AN1074" i="3"/>
  <c r="AM1074" i="3"/>
  <c r="AL1074" i="3"/>
  <c r="H1074" i="3"/>
  <c r="N1074" i="3"/>
  <c r="M1074" i="3"/>
  <c r="L1074" i="3"/>
  <c r="AH1073" i="3"/>
  <c r="AN1073" i="3"/>
  <c r="AM1073" i="3"/>
  <c r="AL1073" i="3"/>
  <c r="H1073" i="3"/>
  <c r="N1073" i="3"/>
  <c r="M1073" i="3"/>
  <c r="L1073" i="3"/>
  <c r="AH1072" i="3"/>
  <c r="AN1072" i="3"/>
  <c r="AM1072" i="3"/>
  <c r="AL1072" i="3"/>
  <c r="H1072" i="3"/>
  <c r="N1072" i="3"/>
  <c r="M1072" i="3"/>
  <c r="L1072" i="3"/>
  <c r="AH1071" i="3"/>
  <c r="AN1071" i="3"/>
  <c r="AM1071" i="3"/>
  <c r="AL1071" i="3"/>
  <c r="H1071" i="3"/>
  <c r="N1071" i="3"/>
  <c r="M1071" i="3"/>
  <c r="L1071" i="3"/>
  <c r="AH1070" i="3"/>
  <c r="AN1070" i="3"/>
  <c r="AM1070" i="3"/>
  <c r="AL1070" i="3"/>
  <c r="H1070" i="3"/>
  <c r="N1070" i="3"/>
  <c r="M1070" i="3"/>
  <c r="L1070" i="3"/>
  <c r="AH1069" i="3"/>
  <c r="AN1069" i="3"/>
  <c r="AM1069" i="3"/>
  <c r="AL1069" i="3"/>
  <c r="H1069" i="3"/>
  <c r="N1069" i="3"/>
  <c r="M1069" i="3"/>
  <c r="L1069" i="3"/>
  <c r="AH1068" i="3"/>
  <c r="AN1068" i="3"/>
  <c r="AM1068" i="3"/>
  <c r="AL1068" i="3"/>
  <c r="H1068" i="3"/>
  <c r="N1068" i="3"/>
  <c r="M1068" i="3"/>
  <c r="L1068" i="3"/>
  <c r="AH1067" i="3"/>
  <c r="AN1067" i="3"/>
  <c r="AM1067" i="3"/>
  <c r="AL1067" i="3"/>
  <c r="H1067" i="3"/>
  <c r="N1067" i="3"/>
  <c r="M1067" i="3"/>
  <c r="L1067" i="3"/>
  <c r="AH1066" i="3"/>
  <c r="AN1066" i="3"/>
  <c r="AM1066" i="3"/>
  <c r="AL1066" i="3"/>
  <c r="H1066" i="3"/>
  <c r="N1066" i="3"/>
  <c r="M1066" i="3"/>
  <c r="L1066" i="3"/>
  <c r="AH1065" i="3"/>
  <c r="AN1065" i="3"/>
  <c r="AM1065" i="3"/>
  <c r="AL1065" i="3"/>
  <c r="H1065" i="3"/>
  <c r="N1065" i="3"/>
  <c r="M1065" i="3"/>
  <c r="L1065" i="3"/>
  <c r="AH1064" i="3"/>
  <c r="AN1064" i="3"/>
  <c r="AM1064" i="3"/>
  <c r="AL1064" i="3"/>
  <c r="H1064" i="3"/>
  <c r="N1064" i="3"/>
  <c r="M1064" i="3"/>
  <c r="L1064" i="3"/>
  <c r="AH1063" i="3"/>
  <c r="AN1063" i="3"/>
  <c r="AM1063" i="3"/>
  <c r="AL1063" i="3"/>
  <c r="H1063" i="3"/>
  <c r="N1063" i="3"/>
  <c r="M1063" i="3"/>
  <c r="L1063" i="3"/>
  <c r="AH1062" i="3"/>
  <c r="AN1062" i="3"/>
  <c r="AM1062" i="3"/>
  <c r="AL1062" i="3"/>
  <c r="H1062" i="3"/>
  <c r="N1062" i="3"/>
  <c r="M1062" i="3"/>
  <c r="L1062" i="3"/>
  <c r="AH1061" i="3"/>
  <c r="AN1061" i="3"/>
  <c r="AM1061" i="3"/>
  <c r="AL1061" i="3"/>
  <c r="H1061" i="3"/>
  <c r="N1061" i="3"/>
  <c r="M1061" i="3"/>
  <c r="L1061" i="3"/>
  <c r="AH1060" i="3"/>
  <c r="AN1060" i="3"/>
  <c r="AM1060" i="3"/>
  <c r="AL1060" i="3"/>
  <c r="H1060" i="3"/>
  <c r="N1060" i="3"/>
  <c r="M1060" i="3"/>
  <c r="L1060" i="3"/>
  <c r="AH1059" i="3"/>
  <c r="AN1059" i="3"/>
  <c r="AM1059" i="3"/>
  <c r="AL1059" i="3"/>
  <c r="H1059" i="3"/>
  <c r="N1059" i="3"/>
  <c r="M1059" i="3"/>
  <c r="L1059" i="3"/>
  <c r="AH1058" i="3"/>
  <c r="AN1058" i="3"/>
  <c r="AM1058" i="3"/>
  <c r="AL1058" i="3"/>
  <c r="H1058" i="3"/>
  <c r="N1058" i="3"/>
  <c r="M1058" i="3"/>
  <c r="L1058" i="3"/>
  <c r="AH1057" i="3"/>
  <c r="AN1057" i="3"/>
  <c r="AM1057" i="3"/>
  <c r="AL1057" i="3"/>
  <c r="H1057" i="3"/>
  <c r="N1057" i="3"/>
  <c r="M1057" i="3"/>
  <c r="L1057" i="3"/>
  <c r="AH1056" i="3"/>
  <c r="AN1056" i="3"/>
  <c r="AM1056" i="3"/>
  <c r="AL1056" i="3"/>
  <c r="H1056" i="3"/>
  <c r="N1056" i="3"/>
  <c r="M1056" i="3"/>
  <c r="L1056" i="3"/>
  <c r="AH1055" i="3"/>
  <c r="AN1055" i="3"/>
  <c r="AM1055" i="3"/>
  <c r="AL1055" i="3"/>
  <c r="H1055" i="3"/>
  <c r="N1055" i="3"/>
  <c r="M1055" i="3"/>
  <c r="L1055" i="3"/>
  <c r="AH1054" i="3"/>
  <c r="AN1054" i="3"/>
  <c r="AM1054" i="3"/>
  <c r="AL1054" i="3"/>
  <c r="H1054" i="3"/>
  <c r="N1054" i="3"/>
  <c r="M1054" i="3"/>
  <c r="L1054" i="3"/>
  <c r="AH1053" i="3"/>
  <c r="AN1053" i="3"/>
  <c r="AM1053" i="3"/>
  <c r="AL1053" i="3"/>
  <c r="H1053" i="3"/>
  <c r="N1053" i="3"/>
  <c r="M1053" i="3"/>
  <c r="L1053" i="3"/>
  <c r="AH1052" i="3"/>
  <c r="AN1052" i="3"/>
  <c r="AM1052" i="3"/>
  <c r="AL1052" i="3"/>
  <c r="H1052" i="3"/>
  <c r="N1052" i="3"/>
  <c r="M1052" i="3"/>
  <c r="L1052" i="3"/>
  <c r="AH1051" i="3"/>
  <c r="AN1051" i="3"/>
  <c r="AM1051" i="3"/>
  <c r="AL1051" i="3"/>
  <c r="H1051" i="3"/>
  <c r="N1051" i="3"/>
  <c r="M1051" i="3"/>
  <c r="L1051" i="3"/>
  <c r="AH1050" i="3"/>
  <c r="AN1050" i="3"/>
  <c r="AM1050" i="3"/>
  <c r="AL1050" i="3"/>
  <c r="H1050" i="3"/>
  <c r="N1050" i="3"/>
  <c r="M1050" i="3"/>
  <c r="L1050" i="3"/>
  <c r="AH1049" i="3"/>
  <c r="AN1049" i="3"/>
  <c r="AM1049" i="3"/>
  <c r="AL1049" i="3"/>
  <c r="H1049" i="3"/>
  <c r="N1049" i="3"/>
  <c r="M1049" i="3"/>
  <c r="L1049" i="3"/>
  <c r="AH1048" i="3"/>
  <c r="AN1048" i="3"/>
  <c r="AM1048" i="3"/>
  <c r="AL1048" i="3"/>
  <c r="H1048" i="3"/>
  <c r="N1048" i="3"/>
  <c r="M1048" i="3"/>
  <c r="L1048" i="3"/>
  <c r="AH1047" i="3"/>
  <c r="AN1047" i="3"/>
  <c r="AM1047" i="3"/>
  <c r="AL1047" i="3"/>
  <c r="H1047" i="3"/>
  <c r="N1047" i="3"/>
  <c r="M1047" i="3"/>
  <c r="L1047" i="3"/>
  <c r="AH1046" i="3"/>
  <c r="AN1046" i="3"/>
  <c r="AM1046" i="3"/>
  <c r="AL1046" i="3"/>
  <c r="H1046" i="3"/>
  <c r="N1046" i="3"/>
  <c r="M1046" i="3"/>
  <c r="L1046" i="3"/>
  <c r="AH1045" i="3"/>
  <c r="AN1045" i="3"/>
  <c r="AM1045" i="3"/>
  <c r="AL1045" i="3"/>
  <c r="H1045" i="3"/>
  <c r="N1045" i="3"/>
  <c r="M1045" i="3"/>
  <c r="L1045" i="3"/>
  <c r="AH1044" i="3"/>
  <c r="AN1044" i="3"/>
  <c r="AM1044" i="3"/>
  <c r="AL1044" i="3"/>
  <c r="H1044" i="3"/>
  <c r="N1044" i="3"/>
  <c r="M1044" i="3"/>
  <c r="L1044" i="3"/>
  <c r="AH1043" i="3"/>
  <c r="AN1043" i="3"/>
  <c r="AM1043" i="3"/>
  <c r="AL1043" i="3"/>
  <c r="H1043" i="3"/>
  <c r="N1043" i="3"/>
  <c r="M1043" i="3"/>
  <c r="L1043" i="3"/>
  <c r="AH1042" i="3"/>
  <c r="AN1042" i="3"/>
  <c r="AM1042" i="3"/>
  <c r="AL1042" i="3"/>
  <c r="H1042" i="3"/>
  <c r="N1042" i="3"/>
  <c r="M1042" i="3"/>
  <c r="L1042" i="3"/>
  <c r="AH1041" i="3"/>
  <c r="AN1041" i="3"/>
  <c r="AM1041" i="3"/>
  <c r="AL1041" i="3"/>
  <c r="H1041" i="3"/>
  <c r="N1041" i="3"/>
  <c r="M1041" i="3"/>
  <c r="L1041" i="3"/>
  <c r="AH1040" i="3"/>
  <c r="AN1040" i="3"/>
  <c r="AM1040" i="3"/>
  <c r="AL1040" i="3"/>
  <c r="H1040" i="3"/>
  <c r="N1040" i="3"/>
  <c r="M1040" i="3"/>
  <c r="L1040" i="3"/>
  <c r="AH1039" i="3"/>
  <c r="AN1039" i="3"/>
  <c r="AM1039" i="3"/>
  <c r="AL1039" i="3"/>
  <c r="H1039" i="3"/>
  <c r="N1039" i="3"/>
  <c r="M1039" i="3"/>
  <c r="L1039" i="3"/>
  <c r="AH1038" i="3"/>
  <c r="AN1038" i="3"/>
  <c r="AM1038" i="3"/>
  <c r="AL1038" i="3"/>
  <c r="H1038" i="3"/>
  <c r="N1038" i="3"/>
  <c r="M1038" i="3"/>
  <c r="L1038" i="3"/>
  <c r="AH1037" i="3"/>
  <c r="AN1037" i="3"/>
  <c r="AM1037" i="3"/>
  <c r="AL1037" i="3"/>
  <c r="H1037" i="3"/>
  <c r="N1037" i="3"/>
  <c r="M1037" i="3"/>
  <c r="L1037" i="3"/>
  <c r="AH1036" i="3"/>
  <c r="AN1036" i="3"/>
  <c r="AM1036" i="3"/>
  <c r="AL1036" i="3"/>
  <c r="H1036" i="3"/>
  <c r="N1036" i="3"/>
  <c r="M1036" i="3"/>
  <c r="L1036" i="3"/>
  <c r="AH1035" i="3"/>
  <c r="AN1035" i="3"/>
  <c r="AM1035" i="3"/>
  <c r="AL1035" i="3"/>
  <c r="H1035" i="3"/>
  <c r="N1035" i="3"/>
  <c r="M1035" i="3"/>
  <c r="L1035" i="3"/>
  <c r="AH1034" i="3"/>
  <c r="AN1034" i="3"/>
  <c r="AM1034" i="3"/>
  <c r="AL1034" i="3"/>
  <c r="H1034" i="3"/>
  <c r="N1034" i="3"/>
  <c r="M1034" i="3"/>
  <c r="L1034" i="3"/>
  <c r="AH1033" i="3"/>
  <c r="AN1033" i="3"/>
  <c r="AM1033" i="3"/>
  <c r="AL1033" i="3"/>
  <c r="H1033" i="3"/>
  <c r="N1033" i="3"/>
  <c r="M1033" i="3"/>
  <c r="L1033" i="3"/>
  <c r="AH1032" i="3"/>
  <c r="AN1032" i="3"/>
  <c r="AM1032" i="3"/>
  <c r="AL1032" i="3"/>
  <c r="H1032" i="3"/>
  <c r="N1032" i="3"/>
  <c r="M1032" i="3"/>
  <c r="L1032" i="3"/>
  <c r="AH1031" i="3"/>
  <c r="AN1031" i="3"/>
  <c r="AM1031" i="3"/>
  <c r="AL1031" i="3"/>
  <c r="H1031" i="3"/>
  <c r="N1031" i="3"/>
  <c r="M1031" i="3"/>
  <c r="L1031" i="3"/>
  <c r="AH1030" i="3"/>
  <c r="AN1030" i="3"/>
  <c r="AM1030" i="3"/>
  <c r="AL1030" i="3"/>
  <c r="H1030" i="3"/>
  <c r="N1030" i="3"/>
  <c r="M1030" i="3"/>
  <c r="L1030" i="3"/>
  <c r="AH1029" i="3"/>
  <c r="AN1029" i="3"/>
  <c r="AM1029" i="3"/>
  <c r="AL1029" i="3"/>
  <c r="H1029" i="3"/>
  <c r="N1029" i="3"/>
  <c r="M1029" i="3"/>
  <c r="L1029" i="3"/>
  <c r="AH1028" i="3"/>
  <c r="AN1028" i="3"/>
  <c r="AM1028" i="3"/>
  <c r="AL1028" i="3"/>
  <c r="H1028" i="3"/>
  <c r="N1028" i="3"/>
  <c r="M1028" i="3"/>
  <c r="L1028" i="3"/>
  <c r="AH1027" i="3"/>
  <c r="AN1027" i="3"/>
  <c r="AM1027" i="3"/>
  <c r="AL1027" i="3"/>
  <c r="H1027" i="3"/>
  <c r="N1027" i="3"/>
  <c r="M1027" i="3"/>
  <c r="L1027" i="3"/>
  <c r="AH1026" i="3"/>
  <c r="AN1026" i="3"/>
  <c r="AM1026" i="3"/>
  <c r="AL1026" i="3"/>
  <c r="H1026" i="3"/>
  <c r="N1026" i="3"/>
  <c r="M1026" i="3"/>
  <c r="L1026" i="3"/>
  <c r="AH1025" i="3"/>
  <c r="AN1025" i="3"/>
  <c r="AM1025" i="3"/>
  <c r="AL1025" i="3"/>
  <c r="H1025" i="3"/>
  <c r="N1025" i="3"/>
  <c r="M1025" i="3"/>
  <c r="L1025" i="3"/>
  <c r="AH1024" i="3"/>
  <c r="AN1024" i="3"/>
  <c r="AM1024" i="3"/>
  <c r="AL1024" i="3"/>
  <c r="H1024" i="3"/>
  <c r="N1024" i="3"/>
  <c r="M1024" i="3"/>
  <c r="L1024" i="3"/>
  <c r="AH1023" i="3"/>
  <c r="AN1023" i="3"/>
  <c r="AM1023" i="3"/>
  <c r="AL1023" i="3"/>
  <c r="H1023" i="3"/>
  <c r="N1023" i="3"/>
  <c r="M1023" i="3"/>
  <c r="L1023" i="3"/>
  <c r="AH1022" i="3"/>
  <c r="AN1022" i="3"/>
  <c r="AM1022" i="3"/>
  <c r="AL1022" i="3"/>
  <c r="H1022" i="3"/>
  <c r="N1022" i="3"/>
  <c r="M1022" i="3"/>
  <c r="L1022" i="3"/>
  <c r="AH1021" i="3"/>
  <c r="AN1021" i="3"/>
  <c r="AM1021" i="3"/>
  <c r="AL1021" i="3"/>
  <c r="H1021" i="3"/>
  <c r="N1021" i="3"/>
  <c r="M1021" i="3"/>
  <c r="L1021" i="3"/>
  <c r="AH1020" i="3"/>
  <c r="AN1020" i="3"/>
  <c r="AM1020" i="3"/>
  <c r="AL1020" i="3"/>
  <c r="H1020" i="3"/>
  <c r="N1020" i="3"/>
  <c r="M1020" i="3"/>
  <c r="L1020" i="3"/>
  <c r="AH1019" i="3"/>
  <c r="AN1019" i="3"/>
  <c r="AM1019" i="3"/>
  <c r="AL1019" i="3"/>
  <c r="H1019" i="3"/>
  <c r="N1019" i="3"/>
  <c r="M1019" i="3"/>
  <c r="L1019" i="3"/>
  <c r="AH1018" i="3"/>
  <c r="AN1018" i="3"/>
  <c r="AM1018" i="3"/>
  <c r="AL1018" i="3"/>
  <c r="H1018" i="3"/>
  <c r="N1018" i="3"/>
  <c r="M1018" i="3"/>
  <c r="L1018" i="3"/>
  <c r="AH1017" i="3"/>
  <c r="AN1017" i="3"/>
  <c r="AM1017" i="3"/>
  <c r="AL1017" i="3"/>
  <c r="H1017" i="3"/>
  <c r="N1017" i="3"/>
  <c r="M1017" i="3"/>
  <c r="L1017" i="3"/>
  <c r="AH1016" i="3"/>
  <c r="AN1016" i="3"/>
  <c r="AM1016" i="3"/>
  <c r="AL1016" i="3"/>
  <c r="H1016" i="3"/>
  <c r="N1016" i="3"/>
  <c r="M1016" i="3"/>
  <c r="L1016" i="3"/>
  <c r="AH1015" i="3"/>
  <c r="AN1015" i="3"/>
  <c r="AM1015" i="3"/>
  <c r="AL1015" i="3"/>
  <c r="H1015" i="3"/>
  <c r="N1015" i="3"/>
  <c r="M1015" i="3"/>
  <c r="L1015" i="3"/>
  <c r="AH1014" i="3"/>
  <c r="AN1014" i="3"/>
  <c r="AM1014" i="3"/>
  <c r="AL1014" i="3"/>
  <c r="H1014" i="3"/>
  <c r="N1014" i="3"/>
  <c r="M1014" i="3"/>
  <c r="L1014" i="3"/>
  <c r="AH1013" i="3"/>
  <c r="AN1013" i="3"/>
  <c r="AM1013" i="3"/>
  <c r="AL1013" i="3"/>
  <c r="H1013" i="3"/>
  <c r="N1013" i="3"/>
  <c r="M1013" i="3"/>
  <c r="L1013" i="3"/>
  <c r="AH1012" i="3"/>
  <c r="AN1012" i="3"/>
  <c r="AM1012" i="3"/>
  <c r="AL1012" i="3"/>
  <c r="H1012" i="3"/>
  <c r="N1012" i="3"/>
  <c r="M1012" i="3"/>
  <c r="L1012" i="3"/>
  <c r="AH1011" i="3"/>
  <c r="AN1011" i="3"/>
  <c r="AM1011" i="3"/>
  <c r="AL1011" i="3"/>
  <c r="H1011" i="3"/>
  <c r="N1011" i="3"/>
  <c r="M1011" i="3"/>
  <c r="L1011" i="3"/>
  <c r="AH1010" i="3"/>
  <c r="AN1010" i="3"/>
  <c r="AM1010" i="3"/>
  <c r="AL1010" i="3"/>
  <c r="H1010" i="3"/>
  <c r="N1010" i="3"/>
  <c r="M1010" i="3"/>
  <c r="L1010" i="3"/>
  <c r="AH1009" i="3"/>
  <c r="AN1009" i="3"/>
  <c r="AM1009" i="3"/>
  <c r="AL1009" i="3"/>
  <c r="H1009" i="3"/>
  <c r="N1009" i="3"/>
  <c r="M1009" i="3"/>
  <c r="L1009" i="3"/>
  <c r="AH1008" i="3"/>
  <c r="AN1008" i="3"/>
  <c r="AM1008" i="3"/>
  <c r="AL1008" i="3"/>
  <c r="H1008" i="3"/>
  <c r="N1008" i="3"/>
  <c r="M1008" i="3"/>
  <c r="L1008" i="3"/>
  <c r="AH1007" i="3"/>
  <c r="AN1007" i="3"/>
  <c r="AM1007" i="3"/>
  <c r="AL1007" i="3"/>
  <c r="H1007" i="3"/>
  <c r="N1007" i="3"/>
  <c r="M1007" i="3"/>
  <c r="L1007" i="3"/>
  <c r="AH1006" i="3"/>
  <c r="AN1006" i="3"/>
  <c r="AM1006" i="3"/>
  <c r="AL1006" i="3"/>
  <c r="H1006" i="3"/>
  <c r="N1006" i="3"/>
  <c r="M1006" i="3"/>
  <c r="L1006" i="3"/>
  <c r="AH1005" i="3"/>
  <c r="AN1005" i="3"/>
  <c r="AM1005" i="3"/>
  <c r="AL1005" i="3"/>
  <c r="H1005" i="3"/>
  <c r="N1005" i="3"/>
  <c r="M1005" i="3"/>
  <c r="L1005" i="3"/>
  <c r="AH1004" i="3"/>
  <c r="AN1004" i="3"/>
  <c r="AM1004" i="3"/>
  <c r="AL1004" i="3"/>
  <c r="H1004" i="3"/>
  <c r="N1004" i="3"/>
  <c r="M1004" i="3"/>
  <c r="L1004" i="3"/>
  <c r="AH1003" i="3"/>
  <c r="AN1003" i="3"/>
  <c r="AM1003" i="3"/>
  <c r="AL1003" i="3"/>
  <c r="H1003" i="3"/>
  <c r="N1003" i="3"/>
  <c r="M1003" i="3"/>
  <c r="L1003" i="3"/>
  <c r="AH1002" i="3"/>
  <c r="AN1002" i="3"/>
  <c r="AM1002" i="3"/>
  <c r="AL1002" i="3"/>
  <c r="H1002" i="3"/>
  <c r="N1002" i="3"/>
  <c r="M1002" i="3"/>
  <c r="L1002" i="3"/>
  <c r="AH1001" i="3"/>
  <c r="AN1001" i="3"/>
  <c r="AM1001" i="3"/>
  <c r="AL1001" i="3"/>
  <c r="H1001" i="3"/>
  <c r="N1001" i="3"/>
  <c r="M1001" i="3"/>
  <c r="L1001" i="3"/>
  <c r="AH1000" i="3"/>
  <c r="AN1000" i="3"/>
  <c r="AM1000" i="3"/>
  <c r="AL1000" i="3"/>
  <c r="H1000" i="3"/>
  <c r="N1000" i="3"/>
  <c r="M1000" i="3"/>
  <c r="L1000" i="3"/>
  <c r="AH999" i="3"/>
  <c r="AN999" i="3"/>
  <c r="AM999" i="3"/>
  <c r="AL999" i="3"/>
  <c r="H999" i="3"/>
  <c r="N999" i="3"/>
  <c r="M999" i="3"/>
  <c r="L999" i="3"/>
  <c r="AH998" i="3"/>
  <c r="AN998" i="3"/>
  <c r="AM998" i="3"/>
  <c r="AL998" i="3"/>
  <c r="H998" i="3"/>
  <c r="N998" i="3"/>
  <c r="M998" i="3"/>
  <c r="L998" i="3"/>
  <c r="AH997" i="3"/>
  <c r="AN997" i="3"/>
  <c r="AM997" i="3"/>
  <c r="AL997" i="3"/>
  <c r="H997" i="3"/>
  <c r="N997" i="3"/>
  <c r="M997" i="3"/>
  <c r="L997" i="3"/>
  <c r="AH996" i="3"/>
  <c r="AN996" i="3"/>
  <c r="AM996" i="3"/>
  <c r="AL996" i="3"/>
  <c r="H996" i="3"/>
  <c r="N996" i="3"/>
  <c r="M996" i="3"/>
  <c r="L996" i="3"/>
  <c r="AH995" i="3"/>
  <c r="AN995" i="3"/>
  <c r="AM995" i="3"/>
  <c r="AL995" i="3"/>
  <c r="H995" i="3"/>
  <c r="N995" i="3"/>
  <c r="M995" i="3"/>
  <c r="L995" i="3"/>
  <c r="AH994" i="3"/>
  <c r="AN994" i="3"/>
  <c r="AM994" i="3"/>
  <c r="AL994" i="3"/>
  <c r="H994" i="3"/>
  <c r="N994" i="3"/>
  <c r="M994" i="3"/>
  <c r="L994" i="3"/>
  <c r="AH993" i="3"/>
  <c r="AN993" i="3"/>
  <c r="AM993" i="3"/>
  <c r="AL993" i="3"/>
  <c r="H993" i="3"/>
  <c r="N993" i="3"/>
  <c r="M993" i="3"/>
  <c r="L993" i="3"/>
  <c r="AH992" i="3"/>
  <c r="AN992" i="3"/>
  <c r="AM992" i="3"/>
  <c r="AL992" i="3"/>
  <c r="H992" i="3"/>
  <c r="N992" i="3"/>
  <c r="M992" i="3"/>
  <c r="L992" i="3"/>
  <c r="AH991" i="3"/>
  <c r="AN991" i="3"/>
  <c r="AM991" i="3"/>
  <c r="AL991" i="3"/>
  <c r="H991" i="3"/>
  <c r="N991" i="3"/>
  <c r="M991" i="3"/>
  <c r="L991" i="3"/>
  <c r="AH990" i="3"/>
  <c r="AN990" i="3"/>
  <c r="AM990" i="3"/>
  <c r="AL990" i="3"/>
  <c r="H990" i="3"/>
  <c r="N990" i="3"/>
  <c r="M990" i="3"/>
  <c r="L990" i="3"/>
  <c r="AH989" i="3"/>
  <c r="AN989" i="3"/>
  <c r="AM989" i="3"/>
  <c r="AL989" i="3"/>
  <c r="H989" i="3"/>
  <c r="N989" i="3"/>
  <c r="M989" i="3"/>
  <c r="L989" i="3"/>
  <c r="AH988" i="3"/>
  <c r="AN988" i="3"/>
  <c r="AM988" i="3"/>
  <c r="AL988" i="3"/>
  <c r="H988" i="3"/>
  <c r="N988" i="3"/>
  <c r="M988" i="3"/>
  <c r="L988" i="3"/>
  <c r="AH987" i="3"/>
  <c r="AN987" i="3"/>
  <c r="AM987" i="3"/>
  <c r="AL987" i="3"/>
  <c r="H987" i="3"/>
  <c r="N987" i="3"/>
  <c r="M987" i="3"/>
  <c r="L987" i="3"/>
  <c r="AH986" i="3"/>
  <c r="AN986" i="3"/>
  <c r="AM986" i="3"/>
  <c r="AL986" i="3"/>
  <c r="H986" i="3"/>
  <c r="N986" i="3"/>
  <c r="M986" i="3"/>
  <c r="L986" i="3"/>
  <c r="AH985" i="3"/>
  <c r="AN985" i="3"/>
  <c r="AM985" i="3"/>
  <c r="AL985" i="3"/>
  <c r="H985" i="3"/>
  <c r="N985" i="3"/>
  <c r="M985" i="3"/>
  <c r="L985" i="3"/>
  <c r="AH984" i="3"/>
  <c r="AN984" i="3"/>
  <c r="AM984" i="3"/>
  <c r="AL984" i="3"/>
  <c r="H984" i="3"/>
  <c r="N984" i="3"/>
  <c r="M984" i="3"/>
  <c r="L984" i="3"/>
  <c r="AH983" i="3"/>
  <c r="AN983" i="3"/>
  <c r="AM983" i="3"/>
  <c r="AL983" i="3"/>
  <c r="H983" i="3"/>
  <c r="N983" i="3"/>
  <c r="M983" i="3"/>
  <c r="L983" i="3"/>
  <c r="AH982" i="3"/>
  <c r="AN982" i="3"/>
  <c r="AM982" i="3"/>
  <c r="AL982" i="3"/>
  <c r="H982" i="3"/>
  <c r="N982" i="3"/>
  <c r="M982" i="3"/>
  <c r="L982" i="3"/>
  <c r="AH981" i="3"/>
  <c r="AN981" i="3"/>
  <c r="AM981" i="3"/>
  <c r="AL981" i="3"/>
  <c r="H981" i="3"/>
  <c r="N981" i="3"/>
  <c r="M981" i="3"/>
  <c r="L981" i="3"/>
  <c r="AH980" i="3"/>
  <c r="AN980" i="3"/>
  <c r="AM980" i="3"/>
  <c r="AL980" i="3"/>
  <c r="H980" i="3"/>
  <c r="N980" i="3"/>
  <c r="M980" i="3"/>
  <c r="L980" i="3"/>
  <c r="AH979" i="3"/>
  <c r="AN979" i="3"/>
  <c r="AM979" i="3"/>
  <c r="AL979" i="3"/>
  <c r="H979" i="3"/>
  <c r="N979" i="3"/>
  <c r="M979" i="3"/>
  <c r="L979" i="3"/>
  <c r="AH978" i="3"/>
  <c r="AN978" i="3"/>
  <c r="AM978" i="3"/>
  <c r="AL978" i="3"/>
  <c r="H978" i="3"/>
  <c r="N978" i="3"/>
  <c r="M978" i="3"/>
  <c r="L978" i="3"/>
  <c r="AH977" i="3"/>
  <c r="AN977" i="3"/>
  <c r="AM977" i="3"/>
  <c r="AL977" i="3"/>
  <c r="H977" i="3"/>
  <c r="N977" i="3"/>
  <c r="M977" i="3"/>
  <c r="L977" i="3"/>
  <c r="AH976" i="3"/>
  <c r="AN976" i="3"/>
  <c r="AM976" i="3"/>
  <c r="AL976" i="3"/>
  <c r="H976" i="3"/>
  <c r="N976" i="3"/>
  <c r="M976" i="3"/>
  <c r="L976" i="3"/>
  <c r="AH975" i="3"/>
  <c r="AN975" i="3"/>
  <c r="AM975" i="3"/>
  <c r="AL975" i="3"/>
  <c r="H975" i="3"/>
  <c r="N975" i="3"/>
  <c r="M975" i="3"/>
  <c r="L975" i="3"/>
  <c r="AH974" i="3"/>
  <c r="AN974" i="3"/>
  <c r="AM974" i="3"/>
  <c r="AL974" i="3"/>
  <c r="H974" i="3"/>
  <c r="N974" i="3"/>
  <c r="M974" i="3"/>
  <c r="L974" i="3"/>
  <c r="AH973" i="3"/>
  <c r="AN973" i="3"/>
  <c r="AM973" i="3"/>
  <c r="AL973" i="3"/>
  <c r="H973" i="3"/>
  <c r="N973" i="3"/>
  <c r="M973" i="3"/>
  <c r="L973" i="3"/>
  <c r="AH972" i="3"/>
  <c r="AN972" i="3"/>
  <c r="AM972" i="3"/>
  <c r="AL972" i="3"/>
  <c r="H972" i="3"/>
  <c r="N972" i="3"/>
  <c r="M972" i="3"/>
  <c r="L972" i="3"/>
  <c r="AH971" i="3"/>
  <c r="AN971" i="3"/>
  <c r="AM971" i="3"/>
  <c r="AL971" i="3"/>
  <c r="H971" i="3"/>
  <c r="N971" i="3"/>
  <c r="M971" i="3"/>
  <c r="L971" i="3"/>
  <c r="AH970" i="3"/>
  <c r="AN970" i="3"/>
  <c r="AM970" i="3"/>
  <c r="AL970" i="3"/>
  <c r="H970" i="3"/>
  <c r="N970" i="3"/>
  <c r="M970" i="3"/>
  <c r="L970" i="3"/>
  <c r="AH969" i="3"/>
  <c r="AN969" i="3"/>
  <c r="AM969" i="3"/>
  <c r="AL969" i="3"/>
  <c r="H969" i="3"/>
  <c r="N969" i="3"/>
  <c r="M969" i="3"/>
  <c r="L969" i="3"/>
  <c r="AH968" i="3"/>
  <c r="AN968" i="3"/>
  <c r="AM968" i="3"/>
  <c r="AL968" i="3"/>
  <c r="H968" i="3"/>
  <c r="N968" i="3"/>
  <c r="M968" i="3"/>
  <c r="L968" i="3"/>
  <c r="AH967" i="3"/>
  <c r="AN967" i="3"/>
  <c r="AM967" i="3"/>
  <c r="AL967" i="3"/>
  <c r="H967" i="3"/>
  <c r="N967" i="3"/>
  <c r="M967" i="3"/>
  <c r="L967" i="3"/>
  <c r="AH966" i="3"/>
  <c r="AN966" i="3"/>
  <c r="AM966" i="3"/>
  <c r="AL966" i="3"/>
  <c r="H966" i="3"/>
  <c r="N966" i="3"/>
  <c r="M966" i="3"/>
  <c r="L966" i="3"/>
  <c r="AH965" i="3"/>
  <c r="AN965" i="3"/>
  <c r="AM965" i="3"/>
  <c r="AL965" i="3"/>
  <c r="H965" i="3"/>
  <c r="N965" i="3"/>
  <c r="M965" i="3"/>
  <c r="L965" i="3"/>
  <c r="AH964" i="3"/>
  <c r="AN964" i="3"/>
  <c r="AM964" i="3"/>
  <c r="AL964" i="3"/>
  <c r="H964" i="3"/>
  <c r="N964" i="3"/>
  <c r="M964" i="3"/>
  <c r="L964" i="3"/>
  <c r="AH963" i="3"/>
  <c r="AN963" i="3"/>
  <c r="AM963" i="3"/>
  <c r="AL963" i="3"/>
  <c r="H963" i="3"/>
  <c r="N963" i="3"/>
  <c r="M963" i="3"/>
  <c r="L963" i="3"/>
  <c r="AH962" i="3"/>
  <c r="AN962" i="3"/>
  <c r="AM962" i="3"/>
  <c r="AL962" i="3"/>
  <c r="H962" i="3"/>
  <c r="N962" i="3"/>
  <c r="M962" i="3"/>
  <c r="L962" i="3"/>
  <c r="AH961" i="3"/>
  <c r="AN961" i="3"/>
  <c r="AM961" i="3"/>
  <c r="AL961" i="3"/>
  <c r="H961" i="3"/>
  <c r="N961" i="3"/>
  <c r="M961" i="3"/>
  <c r="L961" i="3"/>
  <c r="AH960" i="3"/>
  <c r="AN960" i="3"/>
  <c r="AM960" i="3"/>
  <c r="AL960" i="3"/>
  <c r="H960" i="3"/>
  <c r="N960" i="3"/>
  <c r="M960" i="3"/>
  <c r="L960" i="3"/>
  <c r="AH959" i="3"/>
  <c r="AN959" i="3"/>
  <c r="AM959" i="3"/>
  <c r="AL959" i="3"/>
  <c r="H959" i="3"/>
  <c r="N959" i="3"/>
  <c r="M959" i="3"/>
  <c r="L959" i="3"/>
  <c r="AH958" i="3"/>
  <c r="AN958" i="3"/>
  <c r="AM958" i="3"/>
  <c r="AL958" i="3"/>
  <c r="H958" i="3"/>
  <c r="N958" i="3"/>
  <c r="M958" i="3"/>
  <c r="L958" i="3"/>
  <c r="AH957" i="3"/>
  <c r="AN957" i="3"/>
  <c r="AM957" i="3"/>
  <c r="AL957" i="3"/>
  <c r="H957" i="3"/>
  <c r="N957" i="3"/>
  <c r="M957" i="3"/>
  <c r="L957" i="3"/>
  <c r="AH956" i="3"/>
  <c r="AN956" i="3"/>
  <c r="AM956" i="3"/>
  <c r="AL956" i="3"/>
  <c r="H956" i="3"/>
  <c r="N956" i="3"/>
  <c r="M956" i="3"/>
  <c r="L956" i="3"/>
  <c r="AH955" i="3"/>
  <c r="AN955" i="3"/>
  <c r="AM955" i="3"/>
  <c r="AL955" i="3"/>
  <c r="H955" i="3"/>
  <c r="N955" i="3"/>
  <c r="M955" i="3"/>
  <c r="L955" i="3"/>
  <c r="AH954" i="3"/>
  <c r="AN954" i="3"/>
  <c r="AM954" i="3"/>
  <c r="AL954" i="3"/>
  <c r="H954" i="3"/>
  <c r="N954" i="3"/>
  <c r="M954" i="3"/>
  <c r="L954" i="3"/>
  <c r="AH953" i="3"/>
  <c r="AN953" i="3"/>
  <c r="AM953" i="3"/>
  <c r="AL953" i="3"/>
  <c r="H953" i="3"/>
  <c r="N953" i="3"/>
  <c r="M953" i="3"/>
  <c r="L953" i="3"/>
  <c r="AH952" i="3"/>
  <c r="AN952" i="3"/>
  <c r="AM952" i="3"/>
  <c r="AL952" i="3"/>
  <c r="H952" i="3"/>
  <c r="N952" i="3"/>
  <c r="M952" i="3"/>
  <c r="L952" i="3"/>
  <c r="AH951" i="3"/>
  <c r="AN951" i="3"/>
  <c r="AM951" i="3"/>
  <c r="AL951" i="3"/>
  <c r="H951" i="3"/>
  <c r="N951" i="3"/>
  <c r="M951" i="3"/>
  <c r="L951" i="3"/>
  <c r="AH950" i="3"/>
  <c r="AN950" i="3"/>
  <c r="AM950" i="3"/>
  <c r="AL950" i="3"/>
  <c r="H950" i="3"/>
  <c r="N950" i="3"/>
  <c r="M950" i="3"/>
  <c r="L950" i="3"/>
  <c r="AH949" i="3"/>
  <c r="AN949" i="3"/>
  <c r="AM949" i="3"/>
  <c r="AL949" i="3"/>
  <c r="H949" i="3"/>
  <c r="N949" i="3"/>
  <c r="M949" i="3"/>
  <c r="L949" i="3"/>
  <c r="AH948" i="3"/>
  <c r="AN948" i="3"/>
  <c r="AM948" i="3"/>
  <c r="AL948" i="3"/>
  <c r="H948" i="3"/>
  <c r="N948" i="3"/>
  <c r="M948" i="3"/>
  <c r="L948" i="3"/>
  <c r="AH947" i="3"/>
  <c r="AN947" i="3"/>
  <c r="AM947" i="3"/>
  <c r="AL947" i="3"/>
  <c r="H947" i="3"/>
  <c r="N947" i="3"/>
  <c r="M947" i="3"/>
  <c r="L947" i="3"/>
  <c r="AH946" i="3"/>
  <c r="AN946" i="3"/>
  <c r="AM946" i="3"/>
  <c r="AL946" i="3"/>
  <c r="H946" i="3"/>
  <c r="N946" i="3"/>
  <c r="M946" i="3"/>
  <c r="L946" i="3"/>
  <c r="AH945" i="3"/>
  <c r="AN945" i="3"/>
  <c r="AM945" i="3"/>
  <c r="AL945" i="3"/>
  <c r="H945" i="3"/>
  <c r="N945" i="3"/>
  <c r="M945" i="3"/>
  <c r="L945" i="3"/>
  <c r="AH944" i="3"/>
  <c r="AN944" i="3"/>
  <c r="AM944" i="3"/>
  <c r="AL944" i="3"/>
  <c r="H944" i="3"/>
  <c r="N944" i="3"/>
  <c r="M944" i="3"/>
  <c r="L944" i="3"/>
  <c r="AH943" i="3"/>
  <c r="AN943" i="3"/>
  <c r="AM943" i="3"/>
  <c r="AL943" i="3"/>
  <c r="H943" i="3"/>
  <c r="N943" i="3"/>
  <c r="M943" i="3"/>
  <c r="L943" i="3"/>
  <c r="AH942" i="3"/>
  <c r="AN942" i="3"/>
  <c r="AM942" i="3"/>
  <c r="AL942" i="3"/>
  <c r="H942" i="3"/>
  <c r="N942" i="3"/>
  <c r="M942" i="3"/>
  <c r="L942" i="3"/>
  <c r="AH941" i="3"/>
  <c r="AN941" i="3"/>
  <c r="AM941" i="3"/>
  <c r="AL941" i="3"/>
  <c r="H941" i="3"/>
  <c r="N941" i="3"/>
  <c r="M941" i="3"/>
  <c r="L941" i="3"/>
  <c r="AH940" i="3"/>
  <c r="AN940" i="3"/>
  <c r="AM940" i="3"/>
  <c r="AL940" i="3"/>
  <c r="H940" i="3"/>
  <c r="N940" i="3"/>
  <c r="M940" i="3"/>
  <c r="L940" i="3"/>
  <c r="AH939" i="3"/>
  <c r="AN939" i="3"/>
  <c r="AM939" i="3"/>
  <c r="AL939" i="3"/>
  <c r="H939" i="3"/>
  <c r="N939" i="3"/>
  <c r="M939" i="3"/>
  <c r="L939" i="3"/>
  <c r="AH938" i="3"/>
  <c r="AN938" i="3"/>
  <c r="AM938" i="3"/>
  <c r="AL938" i="3"/>
  <c r="H938" i="3"/>
  <c r="N938" i="3"/>
  <c r="M938" i="3"/>
  <c r="L938" i="3"/>
  <c r="AH937" i="3"/>
  <c r="AN937" i="3"/>
  <c r="AM937" i="3"/>
  <c r="AL937" i="3"/>
  <c r="H937" i="3"/>
  <c r="N937" i="3"/>
  <c r="M937" i="3"/>
  <c r="L937" i="3"/>
  <c r="AH936" i="3"/>
  <c r="AN936" i="3"/>
  <c r="AM936" i="3"/>
  <c r="AL936" i="3"/>
  <c r="H936" i="3"/>
  <c r="N936" i="3"/>
  <c r="M936" i="3"/>
  <c r="L936" i="3"/>
  <c r="AH935" i="3"/>
  <c r="AN935" i="3"/>
  <c r="AM935" i="3"/>
  <c r="AL935" i="3"/>
  <c r="H935" i="3"/>
  <c r="N935" i="3"/>
  <c r="M935" i="3"/>
  <c r="L935" i="3"/>
  <c r="AH934" i="3"/>
  <c r="AN934" i="3"/>
  <c r="AM934" i="3"/>
  <c r="AL934" i="3"/>
  <c r="H934" i="3"/>
  <c r="N934" i="3"/>
  <c r="M934" i="3"/>
  <c r="L934" i="3"/>
  <c r="AH933" i="3"/>
  <c r="AN933" i="3"/>
  <c r="AM933" i="3"/>
  <c r="AL933" i="3"/>
  <c r="H933" i="3"/>
  <c r="N933" i="3"/>
  <c r="M933" i="3"/>
  <c r="L933" i="3"/>
  <c r="AH932" i="3"/>
  <c r="AN932" i="3"/>
  <c r="AM932" i="3"/>
  <c r="AL932" i="3"/>
  <c r="H932" i="3"/>
  <c r="N932" i="3"/>
  <c r="M932" i="3"/>
  <c r="L932" i="3"/>
  <c r="AH931" i="3"/>
  <c r="AN931" i="3"/>
  <c r="AM931" i="3"/>
  <c r="AL931" i="3"/>
  <c r="H931" i="3"/>
  <c r="N931" i="3"/>
  <c r="M931" i="3"/>
  <c r="L931" i="3"/>
  <c r="AH930" i="3"/>
  <c r="AN930" i="3"/>
  <c r="AM930" i="3"/>
  <c r="AL930" i="3"/>
  <c r="H930" i="3"/>
  <c r="N930" i="3"/>
  <c r="M930" i="3"/>
  <c r="L930" i="3"/>
  <c r="AH929" i="3"/>
  <c r="AN929" i="3"/>
  <c r="AM929" i="3"/>
  <c r="AL929" i="3"/>
  <c r="H929" i="3"/>
  <c r="N929" i="3"/>
  <c r="M929" i="3"/>
  <c r="L929" i="3"/>
  <c r="AH928" i="3"/>
  <c r="AN928" i="3"/>
  <c r="AM928" i="3"/>
  <c r="AL928" i="3"/>
  <c r="H928" i="3"/>
  <c r="N928" i="3"/>
  <c r="M928" i="3"/>
  <c r="L928" i="3"/>
  <c r="AH927" i="3"/>
  <c r="AN927" i="3"/>
  <c r="AM927" i="3"/>
  <c r="AL927" i="3"/>
  <c r="H927" i="3"/>
  <c r="N927" i="3"/>
  <c r="M927" i="3"/>
  <c r="L927" i="3"/>
  <c r="AH926" i="3"/>
  <c r="AN926" i="3"/>
  <c r="AM926" i="3"/>
  <c r="AL926" i="3"/>
  <c r="H926" i="3"/>
  <c r="N926" i="3"/>
  <c r="M926" i="3"/>
  <c r="L926" i="3"/>
  <c r="AH925" i="3"/>
  <c r="AN925" i="3"/>
  <c r="AM925" i="3"/>
  <c r="AL925" i="3"/>
  <c r="H925" i="3"/>
  <c r="N925" i="3"/>
  <c r="M925" i="3"/>
  <c r="L925" i="3"/>
  <c r="AH924" i="3"/>
  <c r="AN924" i="3"/>
  <c r="AM924" i="3"/>
  <c r="AL924" i="3"/>
  <c r="H924" i="3"/>
  <c r="N924" i="3"/>
  <c r="M924" i="3"/>
  <c r="L924" i="3"/>
  <c r="AH923" i="3"/>
  <c r="AN923" i="3"/>
  <c r="AM923" i="3"/>
  <c r="AL923" i="3"/>
  <c r="H923" i="3"/>
  <c r="N923" i="3"/>
  <c r="M923" i="3"/>
  <c r="L923" i="3"/>
  <c r="AH922" i="3"/>
  <c r="AN922" i="3"/>
  <c r="AM922" i="3"/>
  <c r="AL922" i="3"/>
  <c r="H922" i="3"/>
  <c r="N922" i="3"/>
  <c r="M922" i="3"/>
  <c r="L922" i="3"/>
  <c r="AH921" i="3"/>
  <c r="AN921" i="3"/>
  <c r="AM921" i="3"/>
  <c r="AL921" i="3"/>
  <c r="H921" i="3"/>
  <c r="N921" i="3"/>
  <c r="M921" i="3"/>
  <c r="L921" i="3"/>
  <c r="AH920" i="3"/>
  <c r="AN920" i="3"/>
  <c r="AM920" i="3"/>
  <c r="AL920" i="3"/>
  <c r="H920" i="3"/>
  <c r="N920" i="3"/>
  <c r="M920" i="3"/>
  <c r="L920" i="3"/>
  <c r="AH919" i="3"/>
  <c r="AN919" i="3"/>
  <c r="AM919" i="3"/>
  <c r="AL919" i="3"/>
  <c r="H919" i="3"/>
  <c r="N919" i="3"/>
  <c r="M919" i="3"/>
  <c r="L919" i="3"/>
  <c r="AH918" i="3"/>
  <c r="AN918" i="3"/>
  <c r="AM918" i="3"/>
  <c r="AL918" i="3"/>
  <c r="H918" i="3"/>
  <c r="N918" i="3"/>
  <c r="M918" i="3"/>
  <c r="L918" i="3"/>
  <c r="AH917" i="3"/>
  <c r="AN917" i="3"/>
  <c r="AM917" i="3"/>
  <c r="AL917" i="3"/>
  <c r="H917" i="3"/>
  <c r="N917" i="3"/>
  <c r="M917" i="3"/>
  <c r="L917" i="3"/>
  <c r="AH916" i="3"/>
  <c r="AN916" i="3"/>
  <c r="AM916" i="3"/>
  <c r="AL916" i="3"/>
  <c r="H916" i="3"/>
  <c r="N916" i="3"/>
  <c r="M916" i="3"/>
  <c r="L916" i="3"/>
  <c r="AH915" i="3"/>
  <c r="AN915" i="3"/>
  <c r="AM915" i="3"/>
  <c r="AL915" i="3"/>
  <c r="H915" i="3"/>
  <c r="N915" i="3"/>
  <c r="M915" i="3"/>
  <c r="L915" i="3"/>
  <c r="AH914" i="3"/>
  <c r="AN914" i="3"/>
  <c r="AM914" i="3"/>
  <c r="AL914" i="3"/>
  <c r="H914" i="3"/>
  <c r="N914" i="3"/>
  <c r="M914" i="3"/>
  <c r="L914" i="3"/>
  <c r="AH913" i="3"/>
  <c r="AN913" i="3"/>
  <c r="AM913" i="3"/>
  <c r="AL913" i="3"/>
  <c r="H913" i="3"/>
  <c r="N913" i="3"/>
  <c r="M913" i="3"/>
  <c r="L913" i="3"/>
  <c r="AH912" i="3"/>
  <c r="AN912" i="3"/>
  <c r="AM912" i="3"/>
  <c r="AL912" i="3"/>
  <c r="H912" i="3"/>
  <c r="N912" i="3"/>
  <c r="M912" i="3"/>
  <c r="L912" i="3"/>
  <c r="AH911" i="3"/>
  <c r="AN911" i="3"/>
  <c r="AM911" i="3"/>
  <c r="AL911" i="3"/>
  <c r="H911" i="3"/>
  <c r="N911" i="3"/>
  <c r="M911" i="3"/>
  <c r="L911" i="3"/>
  <c r="AH910" i="3"/>
  <c r="AN910" i="3"/>
  <c r="AM910" i="3"/>
  <c r="AL910" i="3"/>
  <c r="H910" i="3"/>
  <c r="N910" i="3"/>
  <c r="M910" i="3"/>
  <c r="L910" i="3"/>
  <c r="AH909" i="3"/>
  <c r="AN909" i="3"/>
  <c r="AM909" i="3"/>
  <c r="AL909" i="3"/>
  <c r="H909" i="3"/>
  <c r="N909" i="3"/>
  <c r="M909" i="3"/>
  <c r="L909" i="3"/>
  <c r="AH908" i="3"/>
  <c r="AN908" i="3"/>
  <c r="AM908" i="3"/>
  <c r="AL908" i="3"/>
  <c r="H908" i="3"/>
  <c r="N908" i="3"/>
  <c r="M908" i="3"/>
  <c r="L908" i="3"/>
  <c r="AH907" i="3"/>
  <c r="AN907" i="3"/>
  <c r="AM907" i="3"/>
  <c r="AL907" i="3"/>
  <c r="H907" i="3"/>
  <c r="N907" i="3"/>
  <c r="M907" i="3"/>
  <c r="L907" i="3"/>
  <c r="AH906" i="3"/>
  <c r="AN906" i="3"/>
  <c r="AM906" i="3"/>
  <c r="AL906" i="3"/>
  <c r="H906" i="3"/>
  <c r="N906" i="3"/>
  <c r="M906" i="3"/>
  <c r="L906" i="3"/>
  <c r="AH905" i="3"/>
  <c r="AN905" i="3"/>
  <c r="AM905" i="3"/>
  <c r="AL905" i="3"/>
  <c r="H905" i="3"/>
  <c r="N905" i="3"/>
  <c r="M905" i="3"/>
  <c r="L905" i="3"/>
  <c r="AH904" i="3"/>
  <c r="AN904" i="3"/>
  <c r="AM904" i="3"/>
  <c r="AL904" i="3"/>
  <c r="H904" i="3"/>
  <c r="N904" i="3"/>
  <c r="M904" i="3"/>
  <c r="L904" i="3"/>
  <c r="AH903" i="3"/>
  <c r="AN903" i="3"/>
  <c r="AM903" i="3"/>
  <c r="AL903" i="3"/>
  <c r="H903" i="3"/>
  <c r="N903" i="3"/>
  <c r="M903" i="3"/>
  <c r="L903" i="3"/>
  <c r="AH902" i="3"/>
  <c r="AN902" i="3"/>
  <c r="AM902" i="3"/>
  <c r="AL902" i="3"/>
  <c r="H902" i="3"/>
  <c r="N902" i="3"/>
  <c r="M902" i="3"/>
  <c r="L902" i="3"/>
  <c r="AH901" i="3"/>
  <c r="AN901" i="3"/>
  <c r="AM901" i="3"/>
  <c r="AL901" i="3"/>
  <c r="H901" i="3"/>
  <c r="N901" i="3"/>
  <c r="M901" i="3"/>
  <c r="L901" i="3"/>
  <c r="AH900" i="3"/>
  <c r="AN900" i="3"/>
  <c r="AM900" i="3"/>
  <c r="AL900" i="3"/>
  <c r="H900" i="3"/>
  <c r="N900" i="3"/>
  <c r="M900" i="3"/>
  <c r="L900" i="3"/>
  <c r="AH899" i="3"/>
  <c r="AN899" i="3"/>
  <c r="AM899" i="3"/>
  <c r="AL899" i="3"/>
  <c r="H899" i="3"/>
  <c r="N899" i="3"/>
  <c r="M899" i="3"/>
  <c r="L899" i="3"/>
  <c r="AH898" i="3"/>
  <c r="AN898" i="3"/>
  <c r="AM898" i="3"/>
  <c r="AL898" i="3"/>
  <c r="H898" i="3"/>
  <c r="N898" i="3"/>
  <c r="M898" i="3"/>
  <c r="L898" i="3"/>
  <c r="AH897" i="3"/>
  <c r="AN897" i="3"/>
  <c r="AM897" i="3"/>
  <c r="AL897" i="3"/>
  <c r="H897" i="3"/>
  <c r="N897" i="3"/>
  <c r="M897" i="3"/>
  <c r="L897" i="3"/>
  <c r="AH896" i="3"/>
  <c r="AN896" i="3"/>
  <c r="AM896" i="3"/>
  <c r="AL896" i="3"/>
  <c r="H896" i="3"/>
  <c r="N896" i="3"/>
  <c r="M896" i="3"/>
  <c r="L896" i="3"/>
  <c r="AH895" i="3"/>
  <c r="AN895" i="3"/>
  <c r="AM895" i="3"/>
  <c r="AL895" i="3"/>
  <c r="H895" i="3"/>
  <c r="N895" i="3"/>
  <c r="M895" i="3"/>
  <c r="L895" i="3"/>
  <c r="AH894" i="3"/>
  <c r="AN894" i="3"/>
  <c r="AM894" i="3"/>
  <c r="AL894" i="3"/>
  <c r="H894" i="3"/>
  <c r="N894" i="3"/>
  <c r="M894" i="3"/>
  <c r="L894" i="3"/>
  <c r="AH893" i="3"/>
  <c r="AN893" i="3"/>
  <c r="AM893" i="3"/>
  <c r="AL893" i="3"/>
  <c r="H893" i="3"/>
  <c r="N893" i="3"/>
  <c r="M893" i="3"/>
  <c r="L893" i="3"/>
  <c r="AH892" i="3"/>
  <c r="AN892" i="3"/>
  <c r="AM892" i="3"/>
  <c r="AL892" i="3"/>
  <c r="H892" i="3"/>
  <c r="N892" i="3"/>
  <c r="M892" i="3"/>
  <c r="L892" i="3"/>
  <c r="AH891" i="3"/>
  <c r="AN891" i="3"/>
  <c r="AM891" i="3"/>
  <c r="AL891" i="3"/>
  <c r="H891" i="3"/>
  <c r="N891" i="3"/>
  <c r="M891" i="3"/>
  <c r="L891" i="3"/>
  <c r="AH890" i="3"/>
  <c r="AN890" i="3"/>
  <c r="AM890" i="3"/>
  <c r="AL890" i="3"/>
  <c r="H890" i="3"/>
  <c r="N890" i="3"/>
  <c r="M890" i="3"/>
  <c r="L890" i="3"/>
  <c r="AH889" i="3"/>
  <c r="AN889" i="3"/>
  <c r="AM889" i="3"/>
  <c r="AL889" i="3"/>
  <c r="H889" i="3"/>
  <c r="N889" i="3"/>
  <c r="M889" i="3"/>
  <c r="L889" i="3"/>
  <c r="AH888" i="3"/>
  <c r="AN888" i="3"/>
  <c r="AM888" i="3"/>
  <c r="AL888" i="3"/>
  <c r="H888" i="3"/>
  <c r="N888" i="3"/>
  <c r="M888" i="3"/>
  <c r="L888" i="3"/>
  <c r="AH887" i="3"/>
  <c r="AN887" i="3"/>
  <c r="AM887" i="3"/>
  <c r="AL887" i="3"/>
  <c r="H887" i="3"/>
  <c r="N887" i="3"/>
  <c r="M887" i="3"/>
  <c r="L887" i="3"/>
  <c r="AH886" i="3"/>
  <c r="AN886" i="3"/>
  <c r="AM886" i="3"/>
  <c r="AL886" i="3"/>
  <c r="H886" i="3"/>
  <c r="N886" i="3"/>
  <c r="M886" i="3"/>
  <c r="L886" i="3"/>
  <c r="AH885" i="3"/>
  <c r="AN885" i="3"/>
  <c r="AM885" i="3"/>
  <c r="AL885" i="3"/>
  <c r="H885" i="3"/>
  <c r="N885" i="3"/>
  <c r="M885" i="3"/>
  <c r="L885" i="3"/>
  <c r="AH884" i="3"/>
  <c r="AN884" i="3"/>
  <c r="AM884" i="3"/>
  <c r="AL884" i="3"/>
  <c r="H884" i="3"/>
  <c r="N884" i="3"/>
  <c r="M884" i="3"/>
  <c r="L884" i="3"/>
  <c r="AH883" i="3"/>
  <c r="AN883" i="3"/>
  <c r="AM883" i="3"/>
  <c r="AL883" i="3"/>
  <c r="H883" i="3"/>
  <c r="N883" i="3"/>
  <c r="M883" i="3"/>
  <c r="L883" i="3"/>
  <c r="AH882" i="3"/>
  <c r="AN882" i="3"/>
  <c r="AM882" i="3"/>
  <c r="AL882" i="3"/>
  <c r="H882" i="3"/>
  <c r="N882" i="3"/>
  <c r="M882" i="3"/>
  <c r="L882" i="3"/>
  <c r="AH881" i="3"/>
  <c r="AN881" i="3"/>
  <c r="AM881" i="3"/>
  <c r="AL881" i="3"/>
  <c r="H881" i="3"/>
  <c r="N881" i="3"/>
  <c r="M881" i="3"/>
  <c r="L881" i="3"/>
  <c r="AH880" i="3"/>
  <c r="AN880" i="3"/>
  <c r="AM880" i="3"/>
  <c r="AL880" i="3"/>
  <c r="H880" i="3"/>
  <c r="N880" i="3"/>
  <c r="M880" i="3"/>
  <c r="L880" i="3"/>
  <c r="AH879" i="3"/>
  <c r="AN879" i="3"/>
  <c r="AM879" i="3"/>
  <c r="AL879" i="3"/>
  <c r="H879" i="3"/>
  <c r="N879" i="3"/>
  <c r="M879" i="3"/>
  <c r="L879" i="3"/>
  <c r="AH878" i="3"/>
  <c r="AN878" i="3"/>
  <c r="AM878" i="3"/>
  <c r="AL878" i="3"/>
  <c r="H878" i="3"/>
  <c r="N878" i="3"/>
  <c r="M878" i="3"/>
  <c r="L878" i="3"/>
  <c r="AH877" i="3"/>
  <c r="AN877" i="3"/>
  <c r="AM877" i="3"/>
  <c r="AL877" i="3"/>
  <c r="H877" i="3"/>
  <c r="N877" i="3"/>
  <c r="M877" i="3"/>
  <c r="L877" i="3"/>
  <c r="AH876" i="3"/>
  <c r="AN876" i="3"/>
  <c r="AM876" i="3"/>
  <c r="AL876" i="3"/>
  <c r="H876" i="3"/>
  <c r="N876" i="3"/>
  <c r="M876" i="3"/>
  <c r="L876" i="3"/>
  <c r="AH875" i="3"/>
  <c r="AN875" i="3"/>
  <c r="AM875" i="3"/>
  <c r="AL875" i="3"/>
  <c r="H875" i="3"/>
  <c r="N875" i="3"/>
  <c r="M875" i="3"/>
  <c r="L875" i="3"/>
  <c r="AH874" i="3"/>
  <c r="AN874" i="3"/>
  <c r="AM874" i="3"/>
  <c r="AL874" i="3"/>
  <c r="H874" i="3"/>
  <c r="N874" i="3"/>
  <c r="M874" i="3"/>
  <c r="L874" i="3"/>
  <c r="AH873" i="3"/>
  <c r="AN873" i="3"/>
  <c r="AM873" i="3"/>
  <c r="AL873" i="3"/>
  <c r="H873" i="3"/>
  <c r="N873" i="3"/>
  <c r="M873" i="3"/>
  <c r="L873" i="3"/>
  <c r="AH872" i="3"/>
  <c r="AN872" i="3"/>
  <c r="AM872" i="3"/>
  <c r="AL872" i="3"/>
  <c r="H872" i="3"/>
  <c r="N872" i="3"/>
  <c r="M872" i="3"/>
  <c r="L872" i="3"/>
  <c r="AH871" i="3"/>
  <c r="AN871" i="3"/>
  <c r="AM871" i="3"/>
  <c r="AL871" i="3"/>
  <c r="H871" i="3"/>
  <c r="N871" i="3"/>
  <c r="M871" i="3"/>
  <c r="L871" i="3"/>
  <c r="AH870" i="3"/>
  <c r="AN870" i="3"/>
  <c r="AM870" i="3"/>
  <c r="AL870" i="3"/>
  <c r="H870" i="3"/>
  <c r="N870" i="3"/>
  <c r="M870" i="3"/>
  <c r="L870" i="3"/>
  <c r="AH869" i="3"/>
  <c r="AN869" i="3"/>
  <c r="AM869" i="3"/>
  <c r="AL869" i="3"/>
  <c r="H869" i="3"/>
  <c r="N869" i="3"/>
  <c r="M869" i="3"/>
  <c r="L869" i="3"/>
  <c r="AH868" i="3"/>
  <c r="AN868" i="3"/>
  <c r="AM868" i="3"/>
  <c r="AL868" i="3"/>
  <c r="H868" i="3"/>
  <c r="N868" i="3"/>
  <c r="M868" i="3"/>
  <c r="L868" i="3"/>
  <c r="AH867" i="3"/>
  <c r="AN867" i="3"/>
  <c r="AM867" i="3"/>
  <c r="AL867" i="3"/>
  <c r="H867" i="3"/>
  <c r="N867" i="3"/>
  <c r="M867" i="3"/>
  <c r="L867" i="3"/>
  <c r="AH866" i="3"/>
  <c r="AN866" i="3"/>
  <c r="AM866" i="3"/>
  <c r="AL866" i="3"/>
  <c r="H866" i="3"/>
  <c r="N866" i="3"/>
  <c r="M866" i="3"/>
  <c r="L866" i="3"/>
  <c r="AH865" i="3"/>
  <c r="AN865" i="3"/>
  <c r="AM865" i="3"/>
  <c r="AL865" i="3"/>
  <c r="H865" i="3"/>
  <c r="N865" i="3"/>
  <c r="M865" i="3"/>
  <c r="L865" i="3"/>
  <c r="AH864" i="3"/>
  <c r="AN864" i="3"/>
  <c r="AM864" i="3"/>
  <c r="AL864" i="3"/>
  <c r="H864" i="3"/>
  <c r="N864" i="3"/>
  <c r="M864" i="3"/>
  <c r="L864" i="3"/>
  <c r="AH863" i="3"/>
  <c r="AN863" i="3"/>
  <c r="AM863" i="3"/>
  <c r="AL863" i="3"/>
  <c r="H863" i="3"/>
  <c r="N863" i="3"/>
  <c r="M863" i="3"/>
  <c r="L863" i="3"/>
  <c r="AH862" i="3"/>
  <c r="AN862" i="3"/>
  <c r="AM862" i="3"/>
  <c r="AL862" i="3"/>
  <c r="H862" i="3"/>
  <c r="N862" i="3"/>
  <c r="M862" i="3"/>
  <c r="L862" i="3"/>
  <c r="AH861" i="3"/>
  <c r="AN861" i="3"/>
  <c r="AM861" i="3"/>
  <c r="AL861" i="3"/>
  <c r="H861" i="3"/>
  <c r="N861" i="3"/>
  <c r="M861" i="3"/>
  <c r="L861" i="3"/>
  <c r="AH860" i="3"/>
  <c r="AN860" i="3"/>
  <c r="AM860" i="3"/>
  <c r="AL860" i="3"/>
  <c r="H860" i="3"/>
  <c r="N860" i="3"/>
  <c r="M860" i="3"/>
  <c r="L860" i="3"/>
  <c r="AH859" i="3"/>
  <c r="AN859" i="3"/>
  <c r="AM859" i="3"/>
  <c r="AL859" i="3"/>
  <c r="H859" i="3"/>
  <c r="N859" i="3"/>
  <c r="M859" i="3"/>
  <c r="L859" i="3"/>
  <c r="AH858" i="3"/>
  <c r="AN858" i="3"/>
  <c r="AM858" i="3"/>
  <c r="AL858" i="3"/>
  <c r="H858" i="3"/>
  <c r="N858" i="3"/>
  <c r="M858" i="3"/>
  <c r="L858" i="3"/>
  <c r="AH857" i="3"/>
  <c r="AN857" i="3"/>
  <c r="AM857" i="3"/>
  <c r="AL857" i="3"/>
  <c r="H857" i="3"/>
  <c r="N857" i="3"/>
  <c r="M857" i="3"/>
  <c r="L857" i="3"/>
  <c r="AH856" i="3"/>
  <c r="AN856" i="3"/>
  <c r="AM856" i="3"/>
  <c r="AL856" i="3"/>
  <c r="H856" i="3"/>
  <c r="N856" i="3"/>
  <c r="M856" i="3"/>
  <c r="L856" i="3"/>
  <c r="AH855" i="3"/>
  <c r="AN855" i="3"/>
  <c r="AM855" i="3"/>
  <c r="AL855" i="3"/>
  <c r="H855" i="3"/>
  <c r="N855" i="3"/>
  <c r="M855" i="3"/>
  <c r="L855" i="3"/>
  <c r="AH854" i="3"/>
  <c r="AN854" i="3"/>
  <c r="AM854" i="3"/>
  <c r="AL854" i="3"/>
  <c r="H854" i="3"/>
  <c r="N854" i="3"/>
  <c r="M854" i="3"/>
  <c r="L854" i="3"/>
  <c r="AH853" i="3"/>
  <c r="AN853" i="3"/>
  <c r="AM853" i="3"/>
  <c r="AL853" i="3"/>
  <c r="H853" i="3"/>
  <c r="N853" i="3"/>
  <c r="M853" i="3"/>
  <c r="L853" i="3"/>
  <c r="AH852" i="3"/>
  <c r="AN852" i="3"/>
  <c r="AM852" i="3"/>
  <c r="AL852" i="3"/>
  <c r="H852" i="3"/>
  <c r="N852" i="3"/>
  <c r="M852" i="3"/>
  <c r="L852" i="3"/>
  <c r="AH851" i="3"/>
  <c r="AN851" i="3"/>
  <c r="AM851" i="3"/>
  <c r="AL851" i="3"/>
  <c r="H851" i="3"/>
  <c r="N851" i="3"/>
  <c r="M851" i="3"/>
  <c r="L851" i="3"/>
  <c r="AH850" i="3"/>
  <c r="AN850" i="3"/>
  <c r="AM850" i="3"/>
  <c r="AL850" i="3"/>
  <c r="H850" i="3"/>
  <c r="N850" i="3"/>
  <c r="M850" i="3"/>
  <c r="L850" i="3"/>
  <c r="AH849" i="3"/>
  <c r="AN849" i="3"/>
  <c r="AM849" i="3"/>
  <c r="AL849" i="3"/>
  <c r="H849" i="3"/>
  <c r="N849" i="3"/>
  <c r="M849" i="3"/>
  <c r="L849" i="3"/>
  <c r="AH848" i="3"/>
  <c r="AN848" i="3"/>
  <c r="AM848" i="3"/>
  <c r="AL848" i="3"/>
  <c r="H848" i="3"/>
  <c r="N848" i="3"/>
  <c r="M848" i="3"/>
  <c r="L848" i="3"/>
  <c r="AH847" i="3"/>
  <c r="AN847" i="3"/>
  <c r="AM847" i="3"/>
  <c r="AL847" i="3"/>
  <c r="H847" i="3"/>
  <c r="N847" i="3"/>
  <c r="M847" i="3"/>
  <c r="L847" i="3"/>
  <c r="AH846" i="3"/>
  <c r="AN846" i="3"/>
  <c r="AM846" i="3"/>
  <c r="AL846" i="3"/>
  <c r="H846" i="3"/>
  <c r="N846" i="3"/>
  <c r="M846" i="3"/>
  <c r="L846" i="3"/>
  <c r="AH845" i="3"/>
  <c r="AN845" i="3"/>
  <c r="AM845" i="3"/>
  <c r="AL845" i="3"/>
  <c r="H845" i="3"/>
  <c r="N845" i="3"/>
  <c r="M845" i="3"/>
  <c r="L845" i="3"/>
  <c r="AH844" i="3"/>
  <c r="AN844" i="3"/>
  <c r="AM844" i="3"/>
  <c r="AL844" i="3"/>
  <c r="H844" i="3"/>
  <c r="N844" i="3"/>
  <c r="M844" i="3"/>
  <c r="L844" i="3"/>
  <c r="AH843" i="3"/>
  <c r="AN843" i="3"/>
  <c r="AM843" i="3"/>
  <c r="AL843" i="3"/>
  <c r="H843" i="3"/>
  <c r="N843" i="3"/>
  <c r="M843" i="3"/>
  <c r="L843" i="3"/>
  <c r="AH842" i="3"/>
  <c r="AN842" i="3"/>
  <c r="AM842" i="3"/>
  <c r="AL842" i="3"/>
  <c r="H842" i="3"/>
  <c r="N842" i="3"/>
  <c r="M842" i="3"/>
  <c r="L842" i="3"/>
  <c r="AH841" i="3"/>
  <c r="AN841" i="3"/>
  <c r="AM841" i="3"/>
  <c r="AL841" i="3"/>
  <c r="H841" i="3"/>
  <c r="N841" i="3"/>
  <c r="M841" i="3"/>
  <c r="L841" i="3"/>
  <c r="AH840" i="3"/>
  <c r="AN840" i="3"/>
  <c r="AM840" i="3"/>
  <c r="AL840" i="3"/>
  <c r="H840" i="3"/>
  <c r="N840" i="3"/>
  <c r="M840" i="3"/>
  <c r="L840" i="3"/>
  <c r="AH839" i="3"/>
  <c r="AN839" i="3"/>
  <c r="AM839" i="3"/>
  <c r="AL839" i="3"/>
  <c r="H839" i="3"/>
  <c r="N839" i="3"/>
  <c r="M839" i="3"/>
  <c r="L839" i="3"/>
  <c r="AH838" i="3"/>
  <c r="AN838" i="3"/>
  <c r="AM838" i="3"/>
  <c r="AL838" i="3"/>
  <c r="H838" i="3"/>
  <c r="N838" i="3"/>
  <c r="M838" i="3"/>
  <c r="L838" i="3"/>
  <c r="AH837" i="3"/>
  <c r="AN837" i="3"/>
  <c r="AM837" i="3"/>
  <c r="AL837" i="3"/>
  <c r="H837" i="3"/>
  <c r="N837" i="3"/>
  <c r="M837" i="3"/>
  <c r="L837" i="3"/>
  <c r="AH836" i="3"/>
  <c r="AN836" i="3"/>
  <c r="AM836" i="3"/>
  <c r="AL836" i="3"/>
  <c r="H836" i="3"/>
  <c r="N836" i="3"/>
  <c r="M836" i="3"/>
  <c r="L836" i="3"/>
  <c r="AH835" i="3"/>
  <c r="AN835" i="3"/>
  <c r="AM835" i="3"/>
  <c r="AL835" i="3"/>
  <c r="H835" i="3"/>
  <c r="N835" i="3"/>
  <c r="M835" i="3"/>
  <c r="L835" i="3"/>
  <c r="AH834" i="3"/>
  <c r="AN834" i="3"/>
  <c r="AM834" i="3"/>
  <c r="AL834" i="3"/>
  <c r="H834" i="3"/>
  <c r="N834" i="3"/>
  <c r="M834" i="3"/>
  <c r="L834" i="3"/>
  <c r="AH833" i="3"/>
  <c r="AN833" i="3"/>
  <c r="AM833" i="3"/>
  <c r="AL833" i="3"/>
  <c r="H833" i="3"/>
  <c r="N833" i="3"/>
  <c r="M833" i="3"/>
  <c r="L833" i="3"/>
  <c r="AH832" i="3"/>
  <c r="AN832" i="3"/>
  <c r="AM832" i="3"/>
  <c r="AL832" i="3"/>
  <c r="H832" i="3"/>
  <c r="N832" i="3"/>
  <c r="M832" i="3"/>
  <c r="L832" i="3"/>
  <c r="AH831" i="3"/>
  <c r="AN831" i="3"/>
  <c r="AM831" i="3"/>
  <c r="AL831" i="3"/>
  <c r="H831" i="3"/>
  <c r="N831" i="3"/>
  <c r="M831" i="3"/>
  <c r="L831" i="3"/>
  <c r="AH830" i="3"/>
  <c r="AN830" i="3"/>
  <c r="AM830" i="3"/>
  <c r="AL830" i="3"/>
  <c r="H830" i="3"/>
  <c r="N830" i="3"/>
  <c r="M830" i="3"/>
  <c r="L830" i="3"/>
  <c r="AH829" i="3"/>
  <c r="AN829" i="3"/>
  <c r="AM829" i="3"/>
  <c r="AL829" i="3"/>
  <c r="H829" i="3"/>
  <c r="N829" i="3"/>
  <c r="M829" i="3"/>
  <c r="L829" i="3"/>
  <c r="AH828" i="3"/>
  <c r="AN828" i="3"/>
  <c r="AM828" i="3"/>
  <c r="AL828" i="3"/>
  <c r="H828" i="3"/>
  <c r="N828" i="3"/>
  <c r="M828" i="3"/>
  <c r="L828" i="3"/>
  <c r="AH827" i="3"/>
  <c r="AN827" i="3"/>
  <c r="AM827" i="3"/>
  <c r="AL827" i="3"/>
  <c r="H827" i="3"/>
  <c r="N827" i="3"/>
  <c r="M827" i="3"/>
  <c r="L827" i="3"/>
  <c r="AH826" i="3"/>
  <c r="AN826" i="3"/>
  <c r="AM826" i="3"/>
  <c r="AL826" i="3"/>
  <c r="H826" i="3"/>
  <c r="N826" i="3"/>
  <c r="M826" i="3"/>
  <c r="L826" i="3"/>
  <c r="AH825" i="3"/>
  <c r="AN825" i="3"/>
  <c r="AM825" i="3"/>
  <c r="AL825" i="3"/>
  <c r="H825" i="3"/>
  <c r="N825" i="3"/>
  <c r="M825" i="3"/>
  <c r="L825" i="3"/>
  <c r="AH824" i="3"/>
  <c r="AN824" i="3"/>
  <c r="AM824" i="3"/>
  <c r="AL824" i="3"/>
  <c r="H824" i="3"/>
  <c r="N824" i="3"/>
  <c r="M824" i="3"/>
  <c r="L824" i="3"/>
  <c r="AH823" i="3"/>
  <c r="AN823" i="3"/>
  <c r="AM823" i="3"/>
  <c r="AL823" i="3"/>
  <c r="H823" i="3"/>
  <c r="N823" i="3"/>
  <c r="M823" i="3"/>
  <c r="L823" i="3"/>
  <c r="AH822" i="3"/>
  <c r="AN822" i="3"/>
  <c r="AM822" i="3"/>
  <c r="AL822" i="3"/>
  <c r="H822" i="3"/>
  <c r="N822" i="3"/>
  <c r="M822" i="3"/>
  <c r="L822" i="3"/>
  <c r="AH821" i="3"/>
  <c r="AN821" i="3"/>
  <c r="AM821" i="3"/>
  <c r="AL821" i="3"/>
  <c r="H821" i="3"/>
  <c r="N821" i="3"/>
  <c r="M821" i="3"/>
  <c r="L821" i="3"/>
  <c r="AH820" i="3"/>
  <c r="AN820" i="3"/>
  <c r="AM820" i="3"/>
  <c r="AL820" i="3"/>
  <c r="H820" i="3"/>
  <c r="N820" i="3"/>
  <c r="M820" i="3"/>
  <c r="L820" i="3"/>
  <c r="AH819" i="3"/>
  <c r="AN819" i="3"/>
  <c r="AM819" i="3"/>
  <c r="AL819" i="3"/>
  <c r="H819" i="3"/>
  <c r="N819" i="3"/>
  <c r="M819" i="3"/>
  <c r="L819" i="3"/>
  <c r="AH818" i="3"/>
  <c r="AN818" i="3"/>
  <c r="AM818" i="3"/>
  <c r="AL818" i="3"/>
  <c r="H818" i="3"/>
  <c r="N818" i="3"/>
  <c r="M818" i="3"/>
  <c r="L818" i="3"/>
  <c r="AH817" i="3"/>
  <c r="AN817" i="3"/>
  <c r="AM817" i="3"/>
  <c r="AL817" i="3"/>
  <c r="H817" i="3"/>
  <c r="N817" i="3"/>
  <c r="M817" i="3"/>
  <c r="L817" i="3"/>
  <c r="AH816" i="3"/>
  <c r="AN816" i="3"/>
  <c r="AM816" i="3"/>
  <c r="AL816" i="3"/>
  <c r="H816" i="3"/>
  <c r="N816" i="3"/>
  <c r="M816" i="3"/>
  <c r="L816" i="3"/>
  <c r="AH815" i="3"/>
  <c r="AN815" i="3"/>
  <c r="AM815" i="3"/>
  <c r="AL815" i="3"/>
  <c r="H815" i="3"/>
  <c r="N815" i="3"/>
  <c r="M815" i="3"/>
  <c r="L815" i="3"/>
  <c r="AH814" i="3"/>
  <c r="AN814" i="3"/>
  <c r="AM814" i="3"/>
  <c r="AL814" i="3"/>
  <c r="H814" i="3"/>
  <c r="N814" i="3"/>
  <c r="M814" i="3"/>
  <c r="L814" i="3"/>
  <c r="AH813" i="3"/>
  <c r="AN813" i="3"/>
  <c r="AM813" i="3"/>
  <c r="AL813" i="3"/>
  <c r="H813" i="3"/>
  <c r="N813" i="3"/>
  <c r="M813" i="3"/>
  <c r="L813" i="3"/>
  <c r="AH812" i="3"/>
  <c r="AN812" i="3"/>
  <c r="AM812" i="3"/>
  <c r="AL812" i="3"/>
  <c r="H812" i="3"/>
  <c r="N812" i="3"/>
  <c r="M812" i="3"/>
  <c r="L812" i="3"/>
  <c r="AH811" i="3"/>
  <c r="AN811" i="3"/>
  <c r="AM811" i="3"/>
  <c r="AL811" i="3"/>
  <c r="H811" i="3"/>
  <c r="N811" i="3"/>
  <c r="M811" i="3"/>
  <c r="L811" i="3"/>
  <c r="AH810" i="3"/>
  <c r="AN810" i="3"/>
  <c r="AM810" i="3"/>
  <c r="AL810" i="3"/>
  <c r="H810" i="3"/>
  <c r="N810" i="3"/>
  <c r="M810" i="3"/>
  <c r="L810" i="3"/>
  <c r="AH809" i="3"/>
  <c r="AN809" i="3"/>
  <c r="AM809" i="3"/>
  <c r="AL809" i="3"/>
  <c r="H809" i="3"/>
  <c r="N809" i="3"/>
  <c r="M809" i="3"/>
  <c r="L809" i="3"/>
  <c r="AH808" i="3"/>
  <c r="AN808" i="3"/>
  <c r="AM808" i="3"/>
  <c r="AL808" i="3"/>
  <c r="H808" i="3"/>
  <c r="N808" i="3"/>
  <c r="M808" i="3"/>
  <c r="L808" i="3"/>
  <c r="AH807" i="3"/>
  <c r="AN807" i="3"/>
  <c r="AM807" i="3"/>
  <c r="AL807" i="3"/>
  <c r="H807" i="3"/>
  <c r="N807" i="3"/>
  <c r="M807" i="3"/>
  <c r="L807" i="3"/>
  <c r="AH806" i="3"/>
  <c r="AN806" i="3"/>
  <c r="AM806" i="3"/>
  <c r="AL806" i="3"/>
  <c r="H806" i="3"/>
  <c r="N806" i="3"/>
  <c r="M806" i="3"/>
  <c r="L806" i="3"/>
  <c r="AH805" i="3"/>
  <c r="AN805" i="3"/>
  <c r="AM805" i="3"/>
  <c r="AL805" i="3"/>
  <c r="H805" i="3"/>
  <c r="N805" i="3"/>
  <c r="M805" i="3"/>
  <c r="L805" i="3"/>
  <c r="AH804" i="3"/>
  <c r="AN804" i="3"/>
  <c r="AM804" i="3"/>
  <c r="AL804" i="3"/>
  <c r="H804" i="3"/>
  <c r="N804" i="3"/>
  <c r="M804" i="3"/>
  <c r="L804" i="3"/>
  <c r="AH803" i="3"/>
  <c r="AN803" i="3"/>
  <c r="AM803" i="3"/>
  <c r="AL803" i="3"/>
  <c r="H803" i="3"/>
  <c r="N803" i="3"/>
  <c r="M803" i="3"/>
  <c r="L803" i="3"/>
  <c r="AH802" i="3"/>
  <c r="AN802" i="3"/>
  <c r="AM802" i="3"/>
  <c r="AL802" i="3"/>
  <c r="H802" i="3"/>
  <c r="N802" i="3"/>
  <c r="M802" i="3"/>
  <c r="L802" i="3"/>
  <c r="AH801" i="3"/>
  <c r="AN801" i="3"/>
  <c r="AM801" i="3"/>
  <c r="AL801" i="3"/>
  <c r="H801" i="3"/>
  <c r="N801" i="3"/>
  <c r="M801" i="3"/>
  <c r="L801" i="3"/>
  <c r="AH800" i="3"/>
  <c r="AN800" i="3"/>
  <c r="AM800" i="3"/>
  <c r="AL800" i="3"/>
  <c r="H800" i="3"/>
  <c r="N800" i="3"/>
  <c r="M800" i="3"/>
  <c r="L800" i="3"/>
  <c r="AH799" i="3"/>
  <c r="AN799" i="3"/>
  <c r="AM799" i="3"/>
  <c r="AL799" i="3"/>
  <c r="H799" i="3"/>
  <c r="N799" i="3"/>
  <c r="M799" i="3"/>
  <c r="L799" i="3"/>
  <c r="AH798" i="3"/>
  <c r="AN798" i="3"/>
  <c r="AM798" i="3"/>
  <c r="AL798" i="3"/>
  <c r="H798" i="3"/>
  <c r="N798" i="3"/>
  <c r="M798" i="3"/>
  <c r="L798" i="3"/>
  <c r="AH797" i="3"/>
  <c r="AN797" i="3"/>
  <c r="AM797" i="3"/>
  <c r="AL797" i="3"/>
  <c r="H797" i="3"/>
  <c r="N797" i="3"/>
  <c r="M797" i="3"/>
  <c r="L797" i="3"/>
  <c r="AH796" i="3"/>
  <c r="AN796" i="3"/>
  <c r="AM796" i="3"/>
  <c r="AL796" i="3"/>
  <c r="H796" i="3"/>
  <c r="N796" i="3"/>
  <c r="M796" i="3"/>
  <c r="L796" i="3"/>
  <c r="AH795" i="3"/>
  <c r="AN795" i="3"/>
  <c r="AM795" i="3"/>
  <c r="AL795" i="3"/>
  <c r="H795" i="3"/>
  <c r="N795" i="3"/>
  <c r="M795" i="3"/>
  <c r="L795" i="3"/>
  <c r="AH794" i="3"/>
  <c r="AN794" i="3"/>
  <c r="AM794" i="3"/>
  <c r="AL794" i="3"/>
  <c r="H794" i="3"/>
  <c r="N794" i="3"/>
  <c r="M794" i="3"/>
  <c r="L794" i="3"/>
  <c r="AH793" i="3"/>
  <c r="AN793" i="3"/>
  <c r="AM793" i="3"/>
  <c r="AL793" i="3"/>
  <c r="H793" i="3"/>
  <c r="N793" i="3"/>
  <c r="M793" i="3"/>
  <c r="L793" i="3"/>
  <c r="AH792" i="3"/>
  <c r="AN792" i="3"/>
  <c r="AM792" i="3"/>
  <c r="AL792" i="3"/>
  <c r="H792" i="3"/>
  <c r="N792" i="3"/>
  <c r="M792" i="3"/>
  <c r="L792" i="3"/>
  <c r="AH791" i="3"/>
  <c r="AN791" i="3"/>
  <c r="AM791" i="3"/>
  <c r="AL791" i="3"/>
  <c r="H791" i="3"/>
  <c r="N791" i="3"/>
  <c r="M791" i="3"/>
  <c r="L791" i="3"/>
  <c r="AH790" i="3"/>
  <c r="AN790" i="3"/>
  <c r="AM790" i="3"/>
  <c r="AL790" i="3"/>
  <c r="H790" i="3"/>
  <c r="N790" i="3"/>
  <c r="M790" i="3"/>
  <c r="L790" i="3"/>
  <c r="AH789" i="3"/>
  <c r="AN789" i="3"/>
  <c r="AM789" i="3"/>
  <c r="AL789" i="3"/>
  <c r="H789" i="3"/>
  <c r="N789" i="3"/>
  <c r="M789" i="3"/>
  <c r="L789" i="3"/>
  <c r="AH788" i="3"/>
  <c r="AN788" i="3"/>
  <c r="AM788" i="3"/>
  <c r="AL788" i="3"/>
  <c r="H788" i="3"/>
  <c r="N788" i="3"/>
  <c r="M788" i="3"/>
  <c r="L788" i="3"/>
  <c r="AH787" i="3"/>
  <c r="AN787" i="3"/>
  <c r="AM787" i="3"/>
  <c r="AL787" i="3"/>
  <c r="H787" i="3"/>
  <c r="N787" i="3"/>
  <c r="M787" i="3"/>
  <c r="L787" i="3"/>
  <c r="AH786" i="3"/>
  <c r="AN786" i="3"/>
  <c r="AM786" i="3"/>
  <c r="AL786" i="3"/>
  <c r="H786" i="3"/>
  <c r="N786" i="3"/>
  <c r="M786" i="3"/>
  <c r="L786" i="3"/>
  <c r="AH785" i="3"/>
  <c r="AN785" i="3"/>
  <c r="AM785" i="3"/>
  <c r="AL785" i="3"/>
  <c r="H785" i="3"/>
  <c r="N785" i="3"/>
  <c r="M785" i="3"/>
  <c r="L785" i="3"/>
  <c r="AH784" i="3"/>
  <c r="AN784" i="3"/>
  <c r="AM784" i="3"/>
  <c r="AL784" i="3"/>
  <c r="H784" i="3"/>
  <c r="N784" i="3"/>
  <c r="M784" i="3"/>
  <c r="L784" i="3"/>
  <c r="AH783" i="3"/>
  <c r="AN783" i="3"/>
  <c r="AM783" i="3"/>
  <c r="AL783" i="3"/>
  <c r="H783" i="3"/>
  <c r="N783" i="3"/>
  <c r="M783" i="3"/>
  <c r="L783" i="3"/>
  <c r="AH782" i="3"/>
  <c r="AN782" i="3"/>
  <c r="AM782" i="3"/>
  <c r="AL782" i="3"/>
  <c r="H782" i="3"/>
  <c r="N782" i="3"/>
  <c r="M782" i="3"/>
  <c r="L782" i="3"/>
  <c r="AH781" i="3"/>
  <c r="AN781" i="3"/>
  <c r="AM781" i="3"/>
  <c r="AL781" i="3"/>
  <c r="H781" i="3"/>
  <c r="N781" i="3"/>
  <c r="M781" i="3"/>
  <c r="L781" i="3"/>
  <c r="AH780" i="3"/>
  <c r="AN780" i="3"/>
  <c r="AM780" i="3"/>
  <c r="AL780" i="3"/>
  <c r="H780" i="3"/>
  <c r="N780" i="3"/>
  <c r="M780" i="3"/>
  <c r="L780" i="3"/>
  <c r="AH779" i="3"/>
  <c r="AN779" i="3"/>
  <c r="AM779" i="3"/>
  <c r="AL779" i="3"/>
  <c r="H779" i="3"/>
  <c r="N779" i="3"/>
  <c r="M779" i="3"/>
  <c r="L779" i="3"/>
  <c r="AH778" i="3"/>
  <c r="AN778" i="3"/>
  <c r="AM778" i="3"/>
  <c r="AL778" i="3"/>
  <c r="H778" i="3"/>
  <c r="N778" i="3"/>
  <c r="M778" i="3"/>
  <c r="L778" i="3"/>
  <c r="AH777" i="3"/>
  <c r="AN777" i="3"/>
  <c r="AM777" i="3"/>
  <c r="AL777" i="3"/>
  <c r="H777" i="3"/>
  <c r="N777" i="3"/>
  <c r="M777" i="3"/>
  <c r="L777" i="3"/>
  <c r="AH776" i="3"/>
  <c r="AN776" i="3"/>
  <c r="AM776" i="3"/>
  <c r="AL776" i="3"/>
  <c r="H776" i="3"/>
  <c r="N776" i="3"/>
  <c r="M776" i="3"/>
  <c r="L776" i="3"/>
  <c r="AH775" i="3"/>
  <c r="AN775" i="3"/>
  <c r="AM775" i="3"/>
  <c r="AL775" i="3"/>
  <c r="H775" i="3"/>
  <c r="N775" i="3"/>
  <c r="M775" i="3"/>
  <c r="L775" i="3"/>
  <c r="AH774" i="3"/>
  <c r="AN774" i="3"/>
  <c r="AM774" i="3"/>
  <c r="AL774" i="3"/>
  <c r="H774" i="3"/>
  <c r="N774" i="3"/>
  <c r="M774" i="3"/>
  <c r="L774" i="3"/>
  <c r="AH773" i="3"/>
  <c r="AN773" i="3"/>
  <c r="AM773" i="3"/>
  <c r="AL773" i="3"/>
  <c r="H773" i="3"/>
  <c r="N773" i="3"/>
  <c r="M773" i="3"/>
  <c r="L773" i="3"/>
  <c r="AH772" i="3"/>
  <c r="AN772" i="3"/>
  <c r="AM772" i="3"/>
  <c r="AL772" i="3"/>
  <c r="H772" i="3"/>
  <c r="N772" i="3"/>
  <c r="M772" i="3"/>
  <c r="L772" i="3"/>
  <c r="AH771" i="3"/>
  <c r="AN771" i="3"/>
  <c r="AM771" i="3"/>
  <c r="AL771" i="3"/>
  <c r="H771" i="3"/>
  <c r="N771" i="3"/>
  <c r="M771" i="3"/>
  <c r="L771" i="3"/>
  <c r="AH770" i="3"/>
  <c r="AN770" i="3"/>
  <c r="AM770" i="3"/>
  <c r="AL770" i="3"/>
  <c r="H770" i="3"/>
  <c r="N770" i="3"/>
  <c r="M770" i="3"/>
  <c r="L770" i="3"/>
  <c r="AH769" i="3"/>
  <c r="AN769" i="3"/>
  <c r="AM769" i="3"/>
  <c r="AL769" i="3"/>
  <c r="H769" i="3"/>
  <c r="N769" i="3"/>
  <c r="M769" i="3"/>
  <c r="L769" i="3"/>
  <c r="AH768" i="3"/>
  <c r="AN768" i="3"/>
  <c r="AM768" i="3"/>
  <c r="AL768" i="3"/>
  <c r="H768" i="3"/>
  <c r="N768" i="3"/>
  <c r="M768" i="3"/>
  <c r="L768" i="3"/>
  <c r="AH767" i="3"/>
  <c r="AN767" i="3"/>
  <c r="AM767" i="3"/>
  <c r="AL767" i="3"/>
  <c r="H767" i="3"/>
  <c r="N767" i="3"/>
  <c r="M767" i="3"/>
  <c r="L767" i="3"/>
  <c r="AH766" i="3"/>
  <c r="AN766" i="3"/>
  <c r="AM766" i="3"/>
  <c r="AL766" i="3"/>
  <c r="H766" i="3"/>
  <c r="N766" i="3"/>
  <c r="M766" i="3"/>
  <c r="L766" i="3"/>
  <c r="AH765" i="3"/>
  <c r="AN765" i="3"/>
  <c r="AM765" i="3"/>
  <c r="AL765" i="3"/>
  <c r="H765" i="3"/>
  <c r="N765" i="3"/>
  <c r="M765" i="3"/>
  <c r="L765" i="3"/>
  <c r="AH764" i="3"/>
  <c r="AN764" i="3"/>
  <c r="AM764" i="3"/>
  <c r="AL764" i="3"/>
  <c r="H764" i="3"/>
  <c r="N764" i="3"/>
  <c r="M764" i="3"/>
  <c r="L764" i="3"/>
  <c r="AH763" i="3"/>
  <c r="AN763" i="3"/>
  <c r="AM763" i="3"/>
  <c r="AL763" i="3"/>
  <c r="H763" i="3"/>
  <c r="N763" i="3"/>
  <c r="M763" i="3"/>
  <c r="L763" i="3"/>
  <c r="AH762" i="3"/>
  <c r="AN762" i="3"/>
  <c r="AM762" i="3"/>
  <c r="AL762" i="3"/>
  <c r="H762" i="3"/>
  <c r="N762" i="3"/>
  <c r="M762" i="3"/>
  <c r="L762" i="3"/>
  <c r="AH761" i="3"/>
  <c r="AN761" i="3"/>
  <c r="AM761" i="3"/>
  <c r="AL761" i="3"/>
  <c r="H761" i="3"/>
  <c r="N761" i="3"/>
  <c r="M761" i="3"/>
  <c r="L761" i="3"/>
  <c r="AH760" i="3"/>
  <c r="AN760" i="3"/>
  <c r="AM760" i="3"/>
  <c r="AL760" i="3"/>
  <c r="H760" i="3"/>
  <c r="N760" i="3"/>
  <c r="M760" i="3"/>
  <c r="L760" i="3"/>
  <c r="AH759" i="3"/>
  <c r="AN759" i="3"/>
  <c r="AM759" i="3"/>
  <c r="AL759" i="3"/>
  <c r="H759" i="3"/>
  <c r="N759" i="3"/>
  <c r="M759" i="3"/>
  <c r="L759" i="3"/>
  <c r="AH758" i="3"/>
  <c r="AN758" i="3"/>
  <c r="AM758" i="3"/>
  <c r="AL758" i="3"/>
  <c r="H758" i="3"/>
  <c r="N758" i="3"/>
  <c r="M758" i="3"/>
  <c r="L758" i="3"/>
  <c r="AH757" i="3"/>
  <c r="AN757" i="3"/>
  <c r="AM757" i="3"/>
  <c r="AL757" i="3"/>
  <c r="H757" i="3"/>
  <c r="N757" i="3"/>
  <c r="M757" i="3"/>
  <c r="L757" i="3"/>
  <c r="AH756" i="3"/>
  <c r="AN756" i="3"/>
  <c r="AM756" i="3"/>
  <c r="AL756" i="3"/>
  <c r="H756" i="3"/>
  <c r="N756" i="3"/>
  <c r="M756" i="3"/>
  <c r="L756" i="3"/>
  <c r="AH755" i="3"/>
  <c r="AN755" i="3"/>
  <c r="AM755" i="3"/>
  <c r="AL755" i="3"/>
  <c r="H755" i="3"/>
  <c r="N755" i="3"/>
  <c r="M755" i="3"/>
  <c r="L755" i="3"/>
  <c r="AH754" i="3"/>
  <c r="AN754" i="3"/>
  <c r="AM754" i="3"/>
  <c r="AL754" i="3"/>
  <c r="H754" i="3"/>
  <c r="N754" i="3"/>
  <c r="M754" i="3"/>
  <c r="L754" i="3"/>
  <c r="AH753" i="3"/>
  <c r="AN753" i="3"/>
  <c r="AM753" i="3"/>
  <c r="AL753" i="3"/>
  <c r="H753" i="3"/>
  <c r="N753" i="3"/>
  <c r="M753" i="3"/>
  <c r="L753" i="3"/>
  <c r="AH752" i="3"/>
  <c r="AN752" i="3"/>
  <c r="AM752" i="3"/>
  <c r="AL752" i="3"/>
  <c r="H752" i="3"/>
  <c r="N752" i="3"/>
  <c r="M752" i="3"/>
  <c r="L752" i="3"/>
  <c r="AH751" i="3"/>
  <c r="AN751" i="3"/>
  <c r="AM751" i="3"/>
  <c r="AL751" i="3"/>
  <c r="H751" i="3"/>
  <c r="N751" i="3"/>
  <c r="M751" i="3"/>
  <c r="L751" i="3"/>
  <c r="AH750" i="3"/>
  <c r="AN750" i="3"/>
  <c r="AM750" i="3"/>
  <c r="AL750" i="3"/>
  <c r="H750" i="3"/>
  <c r="N750" i="3"/>
  <c r="M750" i="3"/>
  <c r="L750" i="3"/>
  <c r="AH749" i="3"/>
  <c r="AN749" i="3"/>
  <c r="AM749" i="3"/>
  <c r="AL749" i="3"/>
  <c r="H749" i="3"/>
  <c r="N749" i="3"/>
  <c r="M749" i="3"/>
  <c r="L749" i="3"/>
  <c r="AH748" i="3"/>
  <c r="AN748" i="3"/>
  <c r="AM748" i="3"/>
  <c r="AL748" i="3"/>
  <c r="H748" i="3"/>
  <c r="N748" i="3"/>
  <c r="M748" i="3"/>
  <c r="L748" i="3"/>
  <c r="AH747" i="3"/>
  <c r="AN747" i="3"/>
  <c r="AM747" i="3"/>
  <c r="AL747" i="3"/>
  <c r="H747" i="3"/>
  <c r="N747" i="3"/>
  <c r="M747" i="3"/>
  <c r="L747" i="3"/>
  <c r="AH746" i="3"/>
  <c r="AN746" i="3"/>
  <c r="AM746" i="3"/>
  <c r="AL746" i="3"/>
  <c r="H746" i="3"/>
  <c r="N746" i="3"/>
  <c r="M746" i="3"/>
  <c r="L746" i="3"/>
  <c r="AH745" i="3"/>
  <c r="AN745" i="3"/>
  <c r="AM745" i="3"/>
  <c r="AL745" i="3"/>
  <c r="H745" i="3"/>
  <c r="N745" i="3"/>
  <c r="M745" i="3"/>
  <c r="L745" i="3"/>
  <c r="AH744" i="3"/>
  <c r="AN744" i="3"/>
  <c r="AM744" i="3"/>
  <c r="AL744" i="3"/>
  <c r="H744" i="3"/>
  <c r="N744" i="3"/>
  <c r="M744" i="3"/>
  <c r="L744" i="3"/>
  <c r="AH743" i="3"/>
  <c r="AN743" i="3"/>
  <c r="AM743" i="3"/>
  <c r="AL743" i="3"/>
  <c r="H743" i="3"/>
  <c r="N743" i="3"/>
  <c r="M743" i="3"/>
  <c r="L743" i="3"/>
  <c r="AH742" i="3"/>
  <c r="AN742" i="3"/>
  <c r="AM742" i="3"/>
  <c r="AL742" i="3"/>
  <c r="H742" i="3"/>
  <c r="N742" i="3"/>
  <c r="M742" i="3"/>
  <c r="L742" i="3"/>
  <c r="AH741" i="3"/>
  <c r="AN741" i="3"/>
  <c r="AM741" i="3"/>
  <c r="AL741" i="3"/>
  <c r="H741" i="3"/>
  <c r="N741" i="3"/>
  <c r="M741" i="3"/>
  <c r="L741" i="3"/>
  <c r="AH740" i="3"/>
  <c r="AN740" i="3"/>
  <c r="AM740" i="3"/>
  <c r="AL740" i="3"/>
  <c r="H740" i="3"/>
  <c r="N740" i="3"/>
  <c r="M740" i="3"/>
  <c r="L740" i="3"/>
  <c r="AH739" i="3"/>
  <c r="AN739" i="3"/>
  <c r="AM739" i="3"/>
  <c r="AL739" i="3"/>
  <c r="H739" i="3"/>
  <c r="N739" i="3"/>
  <c r="M739" i="3"/>
  <c r="L739" i="3"/>
  <c r="AH738" i="3"/>
  <c r="AN738" i="3"/>
  <c r="AM738" i="3"/>
  <c r="AL738" i="3"/>
  <c r="H738" i="3"/>
  <c r="N738" i="3"/>
  <c r="M738" i="3"/>
  <c r="L738" i="3"/>
  <c r="AH737" i="3"/>
  <c r="AN737" i="3"/>
  <c r="AM737" i="3"/>
  <c r="AL737" i="3"/>
  <c r="H737" i="3"/>
  <c r="N737" i="3"/>
  <c r="M737" i="3"/>
  <c r="L737" i="3"/>
  <c r="AH736" i="3"/>
  <c r="AN736" i="3"/>
  <c r="AM736" i="3"/>
  <c r="AL736" i="3"/>
  <c r="H736" i="3"/>
  <c r="N736" i="3"/>
  <c r="M736" i="3"/>
  <c r="L736" i="3"/>
  <c r="AH735" i="3"/>
  <c r="AN735" i="3"/>
  <c r="AM735" i="3"/>
  <c r="AL735" i="3"/>
  <c r="H735" i="3"/>
  <c r="N735" i="3"/>
  <c r="M735" i="3"/>
  <c r="L735" i="3"/>
  <c r="AH734" i="3"/>
  <c r="AN734" i="3"/>
  <c r="AM734" i="3"/>
  <c r="AL734" i="3"/>
  <c r="H734" i="3"/>
  <c r="N734" i="3"/>
  <c r="M734" i="3"/>
  <c r="L734" i="3"/>
  <c r="AH733" i="3"/>
  <c r="AN733" i="3"/>
  <c r="AM733" i="3"/>
  <c r="AL733" i="3"/>
  <c r="H733" i="3"/>
  <c r="N733" i="3"/>
  <c r="M733" i="3"/>
  <c r="L733" i="3"/>
  <c r="AH732" i="3"/>
  <c r="AN732" i="3"/>
  <c r="AM732" i="3"/>
  <c r="AL732" i="3"/>
  <c r="H732" i="3"/>
  <c r="N732" i="3"/>
  <c r="M732" i="3"/>
  <c r="L732" i="3"/>
  <c r="AH731" i="3"/>
  <c r="AN731" i="3"/>
  <c r="AM731" i="3"/>
  <c r="AL731" i="3"/>
  <c r="H731" i="3"/>
  <c r="N731" i="3"/>
  <c r="M731" i="3"/>
  <c r="L731" i="3"/>
  <c r="AH730" i="3"/>
  <c r="AN730" i="3"/>
  <c r="AM730" i="3"/>
  <c r="AL730" i="3"/>
  <c r="H730" i="3"/>
  <c r="N730" i="3"/>
  <c r="M730" i="3"/>
  <c r="L730" i="3"/>
  <c r="AH729" i="3"/>
  <c r="AN729" i="3"/>
  <c r="AM729" i="3"/>
  <c r="AL729" i="3"/>
  <c r="H729" i="3"/>
  <c r="N729" i="3"/>
  <c r="M729" i="3"/>
  <c r="L729" i="3"/>
  <c r="AH728" i="3"/>
  <c r="AN728" i="3"/>
  <c r="AM728" i="3"/>
  <c r="AL728" i="3"/>
  <c r="H728" i="3"/>
  <c r="N728" i="3"/>
  <c r="M728" i="3"/>
  <c r="L728" i="3"/>
  <c r="AH727" i="3"/>
  <c r="AN727" i="3"/>
  <c r="AM727" i="3"/>
  <c r="AL727" i="3"/>
  <c r="H727" i="3"/>
  <c r="N727" i="3"/>
  <c r="M727" i="3"/>
  <c r="L727" i="3"/>
  <c r="AH726" i="3"/>
  <c r="AN726" i="3"/>
  <c r="AM726" i="3"/>
  <c r="AL726" i="3"/>
  <c r="H726" i="3"/>
  <c r="N726" i="3"/>
  <c r="M726" i="3"/>
  <c r="L726" i="3"/>
  <c r="AH725" i="3"/>
  <c r="AN725" i="3"/>
  <c r="AM725" i="3"/>
  <c r="AL725" i="3"/>
  <c r="H725" i="3"/>
  <c r="N725" i="3"/>
  <c r="M725" i="3"/>
  <c r="L725" i="3"/>
  <c r="AH724" i="3"/>
  <c r="AN724" i="3"/>
  <c r="AM724" i="3"/>
  <c r="AL724" i="3"/>
  <c r="H724" i="3"/>
  <c r="N724" i="3"/>
  <c r="M724" i="3"/>
  <c r="L724" i="3"/>
  <c r="AH723" i="3"/>
  <c r="AN723" i="3"/>
  <c r="AM723" i="3"/>
  <c r="AL723" i="3"/>
  <c r="H723" i="3"/>
  <c r="N723" i="3"/>
  <c r="M723" i="3"/>
  <c r="L723" i="3"/>
  <c r="AH722" i="3"/>
  <c r="AN722" i="3"/>
  <c r="AM722" i="3"/>
  <c r="AL722" i="3"/>
  <c r="H722" i="3"/>
  <c r="N722" i="3"/>
  <c r="M722" i="3"/>
  <c r="L722" i="3"/>
  <c r="AH721" i="3"/>
  <c r="AN721" i="3"/>
  <c r="AM721" i="3"/>
  <c r="AL721" i="3"/>
  <c r="H721" i="3"/>
  <c r="N721" i="3"/>
  <c r="M721" i="3"/>
  <c r="L721" i="3"/>
  <c r="AH720" i="3"/>
  <c r="AN720" i="3"/>
  <c r="AM720" i="3"/>
  <c r="AL720" i="3"/>
  <c r="H720" i="3"/>
  <c r="N720" i="3"/>
  <c r="M720" i="3"/>
  <c r="L720" i="3"/>
  <c r="AH719" i="3"/>
  <c r="AN719" i="3"/>
  <c r="AM719" i="3"/>
  <c r="AL719" i="3"/>
  <c r="H719" i="3"/>
  <c r="N719" i="3"/>
  <c r="M719" i="3"/>
  <c r="L719" i="3"/>
  <c r="AH718" i="3"/>
  <c r="AN718" i="3"/>
  <c r="AM718" i="3"/>
  <c r="AL718" i="3"/>
  <c r="H718" i="3"/>
  <c r="N718" i="3"/>
  <c r="M718" i="3"/>
  <c r="L718" i="3"/>
  <c r="AH717" i="3"/>
  <c r="AN717" i="3"/>
  <c r="AM717" i="3"/>
  <c r="AL717" i="3"/>
  <c r="H717" i="3"/>
  <c r="N717" i="3"/>
  <c r="M717" i="3"/>
  <c r="L717" i="3"/>
  <c r="AH716" i="3"/>
  <c r="AN716" i="3"/>
  <c r="AM716" i="3"/>
  <c r="AL716" i="3"/>
  <c r="H716" i="3"/>
  <c r="N716" i="3"/>
  <c r="M716" i="3"/>
  <c r="L716" i="3"/>
  <c r="AH715" i="3"/>
  <c r="AN715" i="3"/>
  <c r="AM715" i="3"/>
  <c r="AL715" i="3"/>
  <c r="H715" i="3"/>
  <c r="N715" i="3"/>
  <c r="M715" i="3"/>
  <c r="L715" i="3"/>
  <c r="AH714" i="3"/>
  <c r="AN714" i="3"/>
  <c r="AM714" i="3"/>
  <c r="AL714" i="3"/>
  <c r="H714" i="3"/>
  <c r="N714" i="3"/>
  <c r="M714" i="3"/>
  <c r="L714" i="3"/>
  <c r="AH713" i="3"/>
  <c r="AN713" i="3"/>
  <c r="AM713" i="3"/>
  <c r="AL713" i="3"/>
  <c r="H713" i="3"/>
  <c r="N713" i="3"/>
  <c r="M713" i="3"/>
  <c r="L713" i="3"/>
  <c r="AH712" i="3"/>
  <c r="AN712" i="3"/>
  <c r="AM712" i="3"/>
  <c r="AL712" i="3"/>
  <c r="H712" i="3"/>
  <c r="N712" i="3"/>
  <c r="M712" i="3"/>
  <c r="L712" i="3"/>
  <c r="AH711" i="3"/>
  <c r="AN711" i="3"/>
  <c r="AM711" i="3"/>
  <c r="AL711" i="3"/>
  <c r="H711" i="3"/>
  <c r="N711" i="3"/>
  <c r="M711" i="3"/>
  <c r="L711" i="3"/>
  <c r="AH710" i="3"/>
  <c r="AN710" i="3"/>
  <c r="AM710" i="3"/>
  <c r="AL710" i="3"/>
  <c r="H710" i="3"/>
  <c r="N710" i="3"/>
  <c r="M710" i="3"/>
  <c r="L710" i="3"/>
  <c r="AH709" i="3"/>
  <c r="AN709" i="3"/>
  <c r="AM709" i="3"/>
  <c r="AL709" i="3"/>
  <c r="H709" i="3"/>
  <c r="N709" i="3"/>
  <c r="M709" i="3"/>
  <c r="L709" i="3"/>
  <c r="AH708" i="3"/>
  <c r="AN708" i="3"/>
  <c r="AM708" i="3"/>
  <c r="AL708" i="3"/>
  <c r="H708" i="3"/>
  <c r="N708" i="3"/>
  <c r="M708" i="3"/>
  <c r="L708" i="3"/>
  <c r="AH707" i="3"/>
  <c r="AN707" i="3"/>
  <c r="AM707" i="3"/>
  <c r="AL707" i="3"/>
  <c r="H707" i="3"/>
  <c r="N707" i="3"/>
  <c r="M707" i="3"/>
  <c r="L707" i="3"/>
  <c r="AH706" i="3"/>
  <c r="AN706" i="3"/>
  <c r="AM706" i="3"/>
  <c r="AL706" i="3"/>
  <c r="H706" i="3"/>
  <c r="N706" i="3"/>
  <c r="M706" i="3"/>
  <c r="L706" i="3"/>
  <c r="AH705" i="3"/>
  <c r="AN705" i="3"/>
  <c r="AM705" i="3"/>
  <c r="AL705" i="3"/>
  <c r="H705" i="3"/>
  <c r="N705" i="3"/>
  <c r="M705" i="3"/>
  <c r="L705" i="3"/>
  <c r="AH704" i="3"/>
  <c r="AN704" i="3"/>
  <c r="AM704" i="3"/>
  <c r="AL704" i="3"/>
  <c r="H704" i="3"/>
  <c r="N704" i="3"/>
  <c r="M704" i="3"/>
  <c r="L704" i="3"/>
  <c r="AH703" i="3"/>
  <c r="AN703" i="3"/>
  <c r="AM703" i="3"/>
  <c r="AL703" i="3"/>
  <c r="H703" i="3"/>
  <c r="N703" i="3"/>
  <c r="M703" i="3"/>
  <c r="L703" i="3"/>
  <c r="AH702" i="3"/>
  <c r="AN702" i="3"/>
  <c r="AM702" i="3"/>
  <c r="AL702" i="3"/>
  <c r="H702" i="3"/>
  <c r="N702" i="3"/>
  <c r="M702" i="3"/>
  <c r="L702" i="3"/>
  <c r="AH701" i="3"/>
  <c r="AN701" i="3"/>
  <c r="AM701" i="3"/>
  <c r="AL701" i="3"/>
  <c r="H701" i="3"/>
  <c r="N701" i="3"/>
  <c r="M701" i="3"/>
  <c r="L701" i="3"/>
  <c r="AH700" i="3"/>
  <c r="AN700" i="3"/>
  <c r="AM700" i="3"/>
  <c r="AL700" i="3"/>
  <c r="H700" i="3"/>
  <c r="N700" i="3"/>
  <c r="M700" i="3"/>
  <c r="L700" i="3"/>
  <c r="AH699" i="3"/>
  <c r="AN699" i="3"/>
  <c r="AM699" i="3"/>
  <c r="AL699" i="3"/>
  <c r="H699" i="3"/>
  <c r="N699" i="3"/>
  <c r="M699" i="3"/>
  <c r="L699" i="3"/>
  <c r="AH698" i="3"/>
  <c r="AN698" i="3"/>
  <c r="AM698" i="3"/>
  <c r="AL698" i="3"/>
  <c r="H698" i="3"/>
  <c r="N698" i="3"/>
  <c r="M698" i="3"/>
  <c r="L698" i="3"/>
  <c r="AH697" i="3"/>
  <c r="AN697" i="3"/>
  <c r="AM697" i="3"/>
  <c r="AL697" i="3"/>
  <c r="H697" i="3"/>
  <c r="N697" i="3"/>
  <c r="M697" i="3"/>
  <c r="L697" i="3"/>
  <c r="AH696" i="3"/>
  <c r="AN696" i="3"/>
  <c r="AM696" i="3"/>
  <c r="AL696" i="3"/>
  <c r="H696" i="3"/>
  <c r="N696" i="3"/>
  <c r="M696" i="3"/>
  <c r="L696" i="3"/>
  <c r="AH695" i="3"/>
  <c r="AN695" i="3"/>
  <c r="AM695" i="3"/>
  <c r="AL695" i="3"/>
  <c r="H695" i="3"/>
  <c r="N695" i="3"/>
  <c r="M695" i="3"/>
  <c r="L695" i="3"/>
  <c r="AH694" i="3"/>
  <c r="AN694" i="3"/>
  <c r="AM694" i="3"/>
  <c r="AL694" i="3"/>
  <c r="H694" i="3"/>
  <c r="N694" i="3"/>
  <c r="M694" i="3"/>
  <c r="L694" i="3"/>
  <c r="AH693" i="3"/>
  <c r="AN693" i="3"/>
  <c r="AM693" i="3"/>
  <c r="AL693" i="3"/>
  <c r="H693" i="3"/>
  <c r="N693" i="3"/>
  <c r="M693" i="3"/>
  <c r="L693" i="3"/>
  <c r="AH692" i="3"/>
  <c r="AN692" i="3"/>
  <c r="AM692" i="3"/>
  <c r="AL692" i="3"/>
  <c r="H692" i="3"/>
  <c r="N692" i="3"/>
  <c r="M692" i="3"/>
  <c r="L692" i="3"/>
  <c r="AH691" i="3"/>
  <c r="AN691" i="3"/>
  <c r="AM691" i="3"/>
  <c r="AL691" i="3"/>
  <c r="H691" i="3"/>
  <c r="N691" i="3"/>
  <c r="M691" i="3"/>
  <c r="L691" i="3"/>
  <c r="AH690" i="3"/>
  <c r="AN690" i="3"/>
  <c r="AM690" i="3"/>
  <c r="AL690" i="3"/>
  <c r="H690" i="3"/>
  <c r="N690" i="3"/>
  <c r="M690" i="3"/>
  <c r="L690" i="3"/>
  <c r="AH689" i="3"/>
  <c r="AN689" i="3"/>
  <c r="AM689" i="3"/>
  <c r="AL689" i="3"/>
  <c r="H689" i="3"/>
  <c r="N689" i="3"/>
  <c r="M689" i="3"/>
  <c r="L689" i="3"/>
  <c r="AH688" i="3"/>
  <c r="AN688" i="3"/>
  <c r="AM688" i="3"/>
  <c r="AL688" i="3"/>
  <c r="H688" i="3"/>
  <c r="N688" i="3"/>
  <c r="M688" i="3"/>
  <c r="L688" i="3"/>
  <c r="AH687" i="3"/>
  <c r="AN687" i="3"/>
  <c r="AM687" i="3"/>
  <c r="AL687" i="3"/>
  <c r="H687" i="3"/>
  <c r="N687" i="3"/>
  <c r="M687" i="3"/>
  <c r="L687" i="3"/>
  <c r="AH686" i="3"/>
  <c r="AN686" i="3"/>
  <c r="AM686" i="3"/>
  <c r="AL686" i="3"/>
  <c r="H686" i="3"/>
  <c r="N686" i="3"/>
  <c r="M686" i="3"/>
  <c r="L686" i="3"/>
  <c r="AH685" i="3"/>
  <c r="AN685" i="3"/>
  <c r="AM685" i="3"/>
  <c r="AL685" i="3"/>
  <c r="H685" i="3"/>
  <c r="N685" i="3"/>
  <c r="M685" i="3"/>
  <c r="L685" i="3"/>
  <c r="AH684" i="3"/>
  <c r="AN684" i="3"/>
  <c r="AM684" i="3"/>
  <c r="AL684" i="3"/>
  <c r="H684" i="3"/>
  <c r="N684" i="3"/>
  <c r="M684" i="3"/>
  <c r="L684" i="3"/>
  <c r="AH683" i="3"/>
  <c r="AN683" i="3"/>
  <c r="AM683" i="3"/>
  <c r="AL683" i="3"/>
  <c r="H683" i="3"/>
  <c r="N683" i="3"/>
  <c r="M683" i="3"/>
  <c r="L683" i="3"/>
  <c r="AH682" i="3"/>
  <c r="AN682" i="3"/>
  <c r="AM682" i="3"/>
  <c r="AL682" i="3"/>
  <c r="H682" i="3"/>
  <c r="N682" i="3"/>
  <c r="M682" i="3"/>
  <c r="L682" i="3"/>
  <c r="AH681" i="3"/>
  <c r="AN681" i="3"/>
  <c r="AM681" i="3"/>
  <c r="AL681" i="3"/>
  <c r="H681" i="3"/>
  <c r="N681" i="3"/>
  <c r="M681" i="3"/>
  <c r="L681" i="3"/>
  <c r="AH680" i="3"/>
  <c r="AN680" i="3"/>
  <c r="AM680" i="3"/>
  <c r="AL680" i="3"/>
  <c r="H680" i="3"/>
  <c r="N680" i="3"/>
  <c r="M680" i="3"/>
  <c r="L680" i="3"/>
  <c r="AH679" i="3"/>
  <c r="AN679" i="3"/>
  <c r="AM679" i="3"/>
  <c r="AL679" i="3"/>
  <c r="H679" i="3"/>
  <c r="N679" i="3"/>
  <c r="M679" i="3"/>
  <c r="L679" i="3"/>
  <c r="AH678" i="3"/>
  <c r="AN678" i="3"/>
  <c r="AM678" i="3"/>
  <c r="AL678" i="3"/>
  <c r="H678" i="3"/>
  <c r="N678" i="3"/>
  <c r="M678" i="3"/>
  <c r="L678" i="3"/>
  <c r="AH677" i="3"/>
  <c r="AN677" i="3"/>
  <c r="AM677" i="3"/>
  <c r="AL677" i="3"/>
  <c r="H677" i="3"/>
  <c r="N677" i="3"/>
  <c r="M677" i="3"/>
  <c r="L677" i="3"/>
  <c r="AH676" i="3"/>
  <c r="AN676" i="3"/>
  <c r="AM676" i="3"/>
  <c r="AL676" i="3"/>
  <c r="H676" i="3"/>
  <c r="N676" i="3"/>
  <c r="M676" i="3"/>
  <c r="L676" i="3"/>
  <c r="AH675" i="3"/>
  <c r="AN675" i="3"/>
  <c r="AM675" i="3"/>
  <c r="AL675" i="3"/>
  <c r="H675" i="3"/>
  <c r="N675" i="3"/>
  <c r="M675" i="3"/>
  <c r="L675" i="3"/>
  <c r="AH674" i="3"/>
  <c r="AN674" i="3"/>
  <c r="AM674" i="3"/>
  <c r="AL674" i="3"/>
  <c r="H674" i="3"/>
  <c r="N674" i="3"/>
  <c r="M674" i="3"/>
  <c r="L674" i="3"/>
  <c r="AH673" i="3"/>
  <c r="AN673" i="3"/>
  <c r="AM673" i="3"/>
  <c r="AL673" i="3"/>
  <c r="H673" i="3"/>
  <c r="N673" i="3"/>
  <c r="M673" i="3"/>
  <c r="L673" i="3"/>
  <c r="AH672" i="3"/>
  <c r="AN672" i="3"/>
  <c r="AM672" i="3"/>
  <c r="AL672" i="3"/>
  <c r="H672" i="3"/>
  <c r="N672" i="3"/>
  <c r="M672" i="3"/>
  <c r="L672" i="3"/>
  <c r="AH671" i="3"/>
  <c r="AN671" i="3"/>
  <c r="AM671" i="3"/>
  <c r="AL671" i="3"/>
  <c r="H671" i="3"/>
  <c r="N671" i="3"/>
  <c r="M671" i="3"/>
  <c r="L671" i="3"/>
  <c r="AH670" i="3"/>
  <c r="AN670" i="3"/>
  <c r="AM670" i="3"/>
  <c r="AL670" i="3"/>
  <c r="H670" i="3"/>
  <c r="N670" i="3"/>
  <c r="M670" i="3"/>
  <c r="L670" i="3"/>
  <c r="AH669" i="3"/>
  <c r="AN669" i="3"/>
  <c r="AM669" i="3"/>
  <c r="AL669" i="3"/>
  <c r="H669" i="3"/>
  <c r="N669" i="3"/>
  <c r="M669" i="3"/>
  <c r="L669" i="3"/>
  <c r="AH668" i="3"/>
  <c r="AN668" i="3"/>
  <c r="AM668" i="3"/>
  <c r="AL668" i="3"/>
  <c r="H668" i="3"/>
  <c r="N668" i="3"/>
  <c r="M668" i="3"/>
  <c r="L668" i="3"/>
  <c r="AH667" i="3"/>
  <c r="AN667" i="3"/>
  <c r="AM667" i="3"/>
  <c r="AL667" i="3"/>
  <c r="H667" i="3"/>
  <c r="N667" i="3"/>
  <c r="M667" i="3"/>
  <c r="L667" i="3"/>
  <c r="AH666" i="3"/>
  <c r="AN666" i="3"/>
  <c r="AM666" i="3"/>
  <c r="AL666" i="3"/>
  <c r="H666" i="3"/>
  <c r="N666" i="3"/>
  <c r="M666" i="3"/>
  <c r="L666" i="3"/>
  <c r="AH665" i="3"/>
  <c r="AN665" i="3"/>
  <c r="AM665" i="3"/>
  <c r="AL665" i="3"/>
  <c r="H665" i="3"/>
  <c r="N665" i="3"/>
  <c r="M665" i="3"/>
  <c r="L665" i="3"/>
  <c r="AH664" i="3"/>
  <c r="AN664" i="3"/>
  <c r="AM664" i="3"/>
  <c r="AL664" i="3"/>
  <c r="H664" i="3"/>
  <c r="N664" i="3"/>
  <c r="M664" i="3"/>
  <c r="L664" i="3"/>
  <c r="AH663" i="3"/>
  <c r="AN663" i="3"/>
  <c r="AM663" i="3"/>
  <c r="AL663" i="3"/>
  <c r="H663" i="3"/>
  <c r="N663" i="3"/>
  <c r="M663" i="3"/>
  <c r="L663" i="3"/>
  <c r="AH662" i="3"/>
  <c r="AN662" i="3"/>
  <c r="AM662" i="3"/>
  <c r="AL662" i="3"/>
  <c r="H662" i="3"/>
  <c r="N662" i="3"/>
  <c r="M662" i="3"/>
  <c r="L662" i="3"/>
  <c r="AH661" i="3"/>
  <c r="AN661" i="3"/>
  <c r="AM661" i="3"/>
  <c r="AL661" i="3"/>
  <c r="H661" i="3"/>
  <c r="N661" i="3"/>
  <c r="M661" i="3"/>
  <c r="L661" i="3"/>
  <c r="AH660" i="3"/>
  <c r="AN660" i="3"/>
  <c r="AM660" i="3"/>
  <c r="AL660" i="3"/>
  <c r="H660" i="3"/>
  <c r="N660" i="3"/>
  <c r="M660" i="3"/>
  <c r="L660" i="3"/>
  <c r="AH659" i="3"/>
  <c r="AN659" i="3"/>
  <c r="AM659" i="3"/>
  <c r="AL659" i="3"/>
  <c r="H659" i="3"/>
  <c r="N659" i="3"/>
  <c r="M659" i="3"/>
  <c r="L659" i="3"/>
  <c r="AH658" i="3"/>
  <c r="AN658" i="3"/>
  <c r="AM658" i="3"/>
  <c r="AL658" i="3"/>
  <c r="H658" i="3"/>
  <c r="N658" i="3"/>
  <c r="M658" i="3"/>
  <c r="L658" i="3"/>
  <c r="AH657" i="3"/>
  <c r="AN657" i="3"/>
  <c r="AM657" i="3"/>
  <c r="AL657" i="3"/>
  <c r="H657" i="3"/>
  <c r="N657" i="3"/>
  <c r="M657" i="3"/>
  <c r="L657" i="3"/>
  <c r="AH656" i="3"/>
  <c r="AN656" i="3"/>
  <c r="AM656" i="3"/>
  <c r="AL656" i="3"/>
  <c r="H656" i="3"/>
  <c r="N656" i="3"/>
  <c r="M656" i="3"/>
  <c r="L656" i="3"/>
  <c r="AH655" i="3"/>
  <c r="AN655" i="3"/>
  <c r="AM655" i="3"/>
  <c r="AL655" i="3"/>
  <c r="H655" i="3"/>
  <c r="N655" i="3"/>
  <c r="M655" i="3"/>
  <c r="L655" i="3"/>
  <c r="AH654" i="3"/>
  <c r="AN654" i="3"/>
  <c r="AM654" i="3"/>
  <c r="AL654" i="3"/>
  <c r="H654" i="3"/>
  <c r="N654" i="3"/>
  <c r="M654" i="3"/>
  <c r="L654" i="3"/>
  <c r="AH653" i="3"/>
  <c r="AN653" i="3"/>
  <c r="AM653" i="3"/>
  <c r="AL653" i="3"/>
  <c r="H653" i="3"/>
  <c r="N653" i="3"/>
  <c r="M653" i="3"/>
  <c r="L653" i="3"/>
  <c r="AH652" i="3"/>
  <c r="AN652" i="3"/>
  <c r="AM652" i="3"/>
  <c r="AL652" i="3"/>
  <c r="H652" i="3"/>
  <c r="N652" i="3"/>
  <c r="M652" i="3"/>
  <c r="L652" i="3"/>
  <c r="AH651" i="3"/>
  <c r="AN651" i="3"/>
  <c r="AM651" i="3"/>
  <c r="AL651" i="3"/>
  <c r="H651" i="3"/>
  <c r="N651" i="3"/>
  <c r="M651" i="3"/>
  <c r="L651" i="3"/>
  <c r="AH650" i="3"/>
  <c r="AN650" i="3"/>
  <c r="AM650" i="3"/>
  <c r="AL650" i="3"/>
  <c r="H650" i="3"/>
  <c r="N650" i="3"/>
  <c r="M650" i="3"/>
  <c r="L650" i="3"/>
  <c r="AH649" i="3"/>
  <c r="AN649" i="3"/>
  <c r="AM649" i="3"/>
  <c r="AL649" i="3"/>
  <c r="H649" i="3"/>
  <c r="N649" i="3"/>
  <c r="M649" i="3"/>
  <c r="L649" i="3"/>
  <c r="AH648" i="3"/>
  <c r="AN648" i="3"/>
  <c r="AM648" i="3"/>
  <c r="AL648" i="3"/>
  <c r="H648" i="3"/>
  <c r="N648" i="3"/>
  <c r="M648" i="3"/>
  <c r="L648" i="3"/>
  <c r="AH647" i="3"/>
  <c r="AN647" i="3"/>
  <c r="AM647" i="3"/>
  <c r="AL647" i="3"/>
  <c r="H647" i="3"/>
  <c r="N647" i="3"/>
  <c r="M647" i="3"/>
  <c r="L647" i="3"/>
  <c r="AH646" i="3"/>
  <c r="AN646" i="3"/>
  <c r="AM646" i="3"/>
  <c r="AL646" i="3"/>
  <c r="H646" i="3"/>
  <c r="N646" i="3"/>
  <c r="M646" i="3"/>
  <c r="L646" i="3"/>
  <c r="AH645" i="3"/>
  <c r="AN645" i="3"/>
  <c r="AM645" i="3"/>
  <c r="AL645" i="3"/>
  <c r="H645" i="3"/>
  <c r="N645" i="3"/>
  <c r="M645" i="3"/>
  <c r="L645" i="3"/>
  <c r="AH644" i="3"/>
  <c r="AN644" i="3"/>
  <c r="AM644" i="3"/>
  <c r="AL644" i="3"/>
  <c r="H644" i="3"/>
  <c r="N644" i="3"/>
  <c r="M644" i="3"/>
  <c r="L644" i="3"/>
  <c r="AH643" i="3"/>
  <c r="AN643" i="3"/>
  <c r="AM643" i="3"/>
  <c r="AL643" i="3"/>
  <c r="H643" i="3"/>
  <c r="N643" i="3"/>
  <c r="M643" i="3"/>
  <c r="L643" i="3"/>
  <c r="AH642" i="3"/>
  <c r="AN642" i="3"/>
  <c r="AM642" i="3"/>
  <c r="AL642" i="3"/>
  <c r="H642" i="3"/>
  <c r="N642" i="3"/>
  <c r="M642" i="3"/>
  <c r="L642" i="3"/>
  <c r="AH641" i="3"/>
  <c r="AN641" i="3"/>
  <c r="AM641" i="3"/>
  <c r="AL641" i="3"/>
  <c r="H641" i="3"/>
  <c r="N641" i="3"/>
  <c r="M641" i="3"/>
  <c r="L641" i="3"/>
  <c r="AH640" i="3"/>
  <c r="AN640" i="3"/>
  <c r="AM640" i="3"/>
  <c r="AL640" i="3"/>
  <c r="H640" i="3"/>
  <c r="N640" i="3"/>
  <c r="M640" i="3"/>
  <c r="L640" i="3"/>
  <c r="AH639" i="3"/>
  <c r="AN639" i="3"/>
  <c r="AM639" i="3"/>
  <c r="AL639" i="3"/>
  <c r="H639" i="3"/>
  <c r="N639" i="3"/>
  <c r="M639" i="3"/>
  <c r="L639" i="3"/>
  <c r="AH638" i="3"/>
  <c r="AN638" i="3"/>
  <c r="AM638" i="3"/>
  <c r="AL638" i="3"/>
  <c r="H638" i="3"/>
  <c r="N638" i="3"/>
  <c r="M638" i="3"/>
  <c r="L638" i="3"/>
  <c r="AH637" i="3"/>
  <c r="AN637" i="3"/>
  <c r="AM637" i="3"/>
  <c r="AL637" i="3"/>
  <c r="H637" i="3"/>
  <c r="N637" i="3"/>
  <c r="M637" i="3"/>
  <c r="L637" i="3"/>
  <c r="AH636" i="3"/>
  <c r="AN636" i="3"/>
  <c r="AM636" i="3"/>
  <c r="AL636" i="3"/>
  <c r="H636" i="3"/>
  <c r="N636" i="3"/>
  <c r="M636" i="3"/>
  <c r="L636" i="3"/>
  <c r="AH635" i="3"/>
  <c r="AN635" i="3"/>
  <c r="AM635" i="3"/>
  <c r="AL635" i="3"/>
  <c r="H635" i="3"/>
  <c r="N635" i="3"/>
  <c r="M635" i="3"/>
  <c r="L635" i="3"/>
  <c r="AH634" i="3"/>
  <c r="AN634" i="3"/>
  <c r="AM634" i="3"/>
  <c r="AL634" i="3"/>
  <c r="H634" i="3"/>
  <c r="N634" i="3"/>
  <c r="M634" i="3"/>
  <c r="L634" i="3"/>
  <c r="AH633" i="3"/>
  <c r="AN633" i="3"/>
  <c r="AM633" i="3"/>
  <c r="AL633" i="3"/>
  <c r="H633" i="3"/>
  <c r="N633" i="3"/>
  <c r="M633" i="3"/>
  <c r="L633" i="3"/>
  <c r="AH632" i="3"/>
  <c r="AN632" i="3"/>
  <c r="AM632" i="3"/>
  <c r="AL632" i="3"/>
  <c r="H632" i="3"/>
  <c r="N632" i="3"/>
  <c r="M632" i="3"/>
  <c r="L632" i="3"/>
  <c r="AH631" i="3"/>
  <c r="AN631" i="3"/>
  <c r="AM631" i="3"/>
  <c r="AL631" i="3"/>
  <c r="H631" i="3"/>
  <c r="N631" i="3"/>
  <c r="M631" i="3"/>
  <c r="L631" i="3"/>
  <c r="AH630" i="3"/>
  <c r="AN630" i="3"/>
  <c r="AM630" i="3"/>
  <c r="AL630" i="3"/>
  <c r="H630" i="3"/>
  <c r="N630" i="3"/>
  <c r="M630" i="3"/>
  <c r="L630" i="3"/>
  <c r="AH629" i="3"/>
  <c r="AN629" i="3"/>
  <c r="AM629" i="3"/>
  <c r="AL629" i="3"/>
  <c r="H629" i="3"/>
  <c r="N629" i="3"/>
  <c r="M629" i="3"/>
  <c r="L629" i="3"/>
  <c r="AH628" i="3"/>
  <c r="AN628" i="3"/>
  <c r="AM628" i="3"/>
  <c r="AL628" i="3"/>
  <c r="H628" i="3"/>
  <c r="N628" i="3"/>
  <c r="M628" i="3"/>
  <c r="L628" i="3"/>
  <c r="AH627" i="3"/>
  <c r="AN627" i="3"/>
  <c r="AM627" i="3"/>
  <c r="AL627" i="3"/>
  <c r="H627" i="3"/>
  <c r="N627" i="3"/>
  <c r="M627" i="3"/>
  <c r="L627" i="3"/>
  <c r="AH626" i="3"/>
  <c r="AN626" i="3"/>
  <c r="AM626" i="3"/>
  <c r="AL626" i="3"/>
  <c r="H626" i="3"/>
  <c r="N626" i="3"/>
  <c r="M626" i="3"/>
  <c r="L626" i="3"/>
  <c r="AH625" i="3"/>
  <c r="AN625" i="3"/>
  <c r="AM625" i="3"/>
  <c r="AL625" i="3"/>
  <c r="H625" i="3"/>
  <c r="N625" i="3"/>
  <c r="M625" i="3"/>
  <c r="L625" i="3"/>
  <c r="AH624" i="3"/>
  <c r="AN624" i="3"/>
  <c r="AM624" i="3"/>
  <c r="AL624" i="3"/>
  <c r="H624" i="3"/>
  <c r="N624" i="3"/>
  <c r="M624" i="3"/>
  <c r="L624" i="3"/>
  <c r="AH623" i="3"/>
  <c r="AN623" i="3"/>
  <c r="AM623" i="3"/>
  <c r="AL623" i="3"/>
  <c r="H623" i="3"/>
  <c r="N623" i="3"/>
  <c r="M623" i="3"/>
  <c r="L623" i="3"/>
  <c r="AH622" i="3"/>
  <c r="AN622" i="3"/>
  <c r="AM622" i="3"/>
  <c r="AL622" i="3"/>
  <c r="H622" i="3"/>
  <c r="N622" i="3"/>
  <c r="M622" i="3"/>
  <c r="L622" i="3"/>
  <c r="AH621" i="3"/>
  <c r="AN621" i="3"/>
  <c r="AM621" i="3"/>
  <c r="AL621" i="3"/>
  <c r="H621" i="3"/>
  <c r="N621" i="3"/>
  <c r="M621" i="3"/>
  <c r="L621" i="3"/>
  <c r="AH620" i="3"/>
  <c r="AN620" i="3"/>
  <c r="AM620" i="3"/>
  <c r="AL620" i="3"/>
  <c r="H620" i="3"/>
  <c r="N620" i="3"/>
  <c r="M620" i="3"/>
  <c r="L620" i="3"/>
  <c r="AH619" i="3"/>
  <c r="AN619" i="3"/>
  <c r="AM619" i="3"/>
  <c r="AL619" i="3"/>
  <c r="H619" i="3"/>
  <c r="N619" i="3"/>
  <c r="M619" i="3"/>
  <c r="L619" i="3"/>
  <c r="AH618" i="3"/>
  <c r="AN618" i="3"/>
  <c r="AM618" i="3"/>
  <c r="AL618" i="3"/>
  <c r="H618" i="3"/>
  <c r="N618" i="3"/>
  <c r="M618" i="3"/>
  <c r="L618" i="3"/>
  <c r="AH617" i="3"/>
  <c r="AN617" i="3"/>
  <c r="AM617" i="3"/>
  <c r="AL617" i="3"/>
  <c r="H617" i="3"/>
  <c r="N617" i="3"/>
  <c r="M617" i="3"/>
  <c r="L617" i="3"/>
  <c r="AH616" i="3"/>
  <c r="AN616" i="3"/>
  <c r="AM616" i="3"/>
  <c r="AL616" i="3"/>
  <c r="H616" i="3"/>
  <c r="N616" i="3"/>
  <c r="M616" i="3"/>
  <c r="L616" i="3"/>
  <c r="AH615" i="3"/>
  <c r="AN615" i="3"/>
  <c r="AM615" i="3"/>
  <c r="AL615" i="3"/>
  <c r="H615" i="3"/>
  <c r="N615" i="3"/>
  <c r="M615" i="3"/>
  <c r="L615" i="3"/>
  <c r="AH614" i="3"/>
  <c r="AN614" i="3"/>
  <c r="AM614" i="3"/>
  <c r="AL614" i="3"/>
  <c r="H614" i="3"/>
  <c r="N614" i="3"/>
  <c r="M614" i="3"/>
  <c r="L614" i="3"/>
  <c r="AH613" i="3"/>
  <c r="AN613" i="3"/>
  <c r="AM613" i="3"/>
  <c r="AL613" i="3"/>
  <c r="H613" i="3"/>
  <c r="N613" i="3"/>
  <c r="M613" i="3"/>
  <c r="L613" i="3"/>
  <c r="AH612" i="3"/>
  <c r="AN612" i="3"/>
  <c r="AM612" i="3"/>
  <c r="AL612" i="3"/>
  <c r="H612" i="3"/>
  <c r="N612" i="3"/>
  <c r="M612" i="3"/>
  <c r="L612" i="3"/>
  <c r="AH611" i="3"/>
  <c r="AN611" i="3"/>
  <c r="AM611" i="3"/>
  <c r="AL611" i="3"/>
  <c r="H611" i="3"/>
  <c r="N611" i="3"/>
  <c r="M611" i="3"/>
  <c r="L611" i="3"/>
  <c r="AH610" i="3"/>
  <c r="AN610" i="3"/>
  <c r="AM610" i="3"/>
  <c r="AL610" i="3"/>
  <c r="H610" i="3"/>
  <c r="N610" i="3"/>
  <c r="M610" i="3"/>
  <c r="L610" i="3"/>
  <c r="AH609" i="3"/>
  <c r="AN609" i="3"/>
  <c r="AM609" i="3"/>
  <c r="AL609" i="3"/>
  <c r="H609" i="3"/>
  <c r="N609" i="3"/>
  <c r="M609" i="3"/>
  <c r="L609" i="3"/>
  <c r="AH608" i="3"/>
  <c r="AN608" i="3"/>
  <c r="AM608" i="3"/>
  <c r="AL608" i="3"/>
  <c r="H608" i="3"/>
  <c r="N608" i="3"/>
  <c r="M608" i="3"/>
  <c r="L608" i="3"/>
  <c r="AH607" i="3"/>
  <c r="AN607" i="3"/>
  <c r="AM607" i="3"/>
  <c r="AL607" i="3"/>
  <c r="H607" i="3"/>
  <c r="N607" i="3"/>
  <c r="M607" i="3"/>
  <c r="L607" i="3"/>
  <c r="AH606" i="3"/>
  <c r="AN606" i="3"/>
  <c r="AM606" i="3"/>
  <c r="AL606" i="3"/>
  <c r="H606" i="3"/>
  <c r="N606" i="3"/>
  <c r="M606" i="3"/>
  <c r="L606" i="3"/>
  <c r="AH605" i="3"/>
  <c r="AN605" i="3"/>
  <c r="AM605" i="3"/>
  <c r="AL605" i="3"/>
  <c r="H605" i="3"/>
  <c r="N605" i="3"/>
  <c r="M605" i="3"/>
  <c r="L605" i="3"/>
  <c r="AH604" i="3"/>
  <c r="AN604" i="3"/>
  <c r="AM604" i="3"/>
  <c r="AL604" i="3"/>
  <c r="H604" i="3"/>
  <c r="N604" i="3"/>
  <c r="M604" i="3"/>
  <c r="L604" i="3"/>
  <c r="AH603" i="3"/>
  <c r="AN603" i="3"/>
  <c r="AM603" i="3"/>
  <c r="AL603" i="3"/>
  <c r="H603" i="3"/>
  <c r="N603" i="3"/>
  <c r="M603" i="3"/>
  <c r="L603" i="3"/>
  <c r="AH602" i="3"/>
  <c r="AN602" i="3"/>
  <c r="AM602" i="3"/>
  <c r="AL602" i="3"/>
  <c r="H602" i="3"/>
  <c r="N602" i="3"/>
  <c r="M602" i="3"/>
  <c r="L602" i="3"/>
  <c r="AH601" i="3"/>
  <c r="AN601" i="3"/>
  <c r="AM601" i="3"/>
  <c r="AL601" i="3"/>
  <c r="H601" i="3"/>
  <c r="N601" i="3"/>
  <c r="M601" i="3"/>
  <c r="L601" i="3"/>
  <c r="AH600" i="3"/>
  <c r="AN600" i="3"/>
  <c r="AM600" i="3"/>
  <c r="AL600" i="3"/>
  <c r="H600" i="3"/>
  <c r="N600" i="3"/>
  <c r="M600" i="3"/>
  <c r="L600" i="3"/>
  <c r="AH599" i="3"/>
  <c r="AN599" i="3"/>
  <c r="AM599" i="3"/>
  <c r="AL599" i="3"/>
  <c r="H599" i="3"/>
  <c r="N599" i="3"/>
  <c r="M599" i="3"/>
  <c r="L599" i="3"/>
  <c r="AH598" i="3"/>
  <c r="AN598" i="3"/>
  <c r="AM598" i="3"/>
  <c r="AL598" i="3"/>
  <c r="H598" i="3"/>
  <c r="N598" i="3"/>
  <c r="M598" i="3"/>
  <c r="L598" i="3"/>
  <c r="AH597" i="3"/>
  <c r="AN597" i="3"/>
  <c r="AM597" i="3"/>
  <c r="AL597" i="3"/>
  <c r="H597" i="3"/>
  <c r="N597" i="3"/>
  <c r="M597" i="3"/>
  <c r="L597" i="3"/>
  <c r="AH596" i="3"/>
  <c r="AN596" i="3"/>
  <c r="AM596" i="3"/>
  <c r="AL596" i="3"/>
  <c r="H596" i="3"/>
  <c r="N596" i="3"/>
  <c r="M596" i="3"/>
  <c r="L596" i="3"/>
  <c r="AH595" i="3"/>
  <c r="AN595" i="3"/>
  <c r="AM595" i="3"/>
  <c r="AL595" i="3"/>
  <c r="H595" i="3"/>
  <c r="N595" i="3"/>
  <c r="M595" i="3"/>
  <c r="L595" i="3"/>
  <c r="AH594" i="3"/>
  <c r="AN594" i="3"/>
  <c r="AM594" i="3"/>
  <c r="AL594" i="3"/>
  <c r="H594" i="3"/>
  <c r="N594" i="3"/>
  <c r="M594" i="3"/>
  <c r="L594" i="3"/>
  <c r="K594" i="3"/>
  <c r="J594" i="3"/>
  <c r="I594" i="3"/>
  <c r="AH593" i="3"/>
  <c r="AN593" i="3"/>
  <c r="AM593" i="3"/>
  <c r="AL593" i="3"/>
  <c r="H593" i="3"/>
  <c r="N593" i="3"/>
  <c r="M593" i="3"/>
  <c r="L593" i="3"/>
  <c r="K593" i="3"/>
  <c r="J593" i="3"/>
  <c r="I593" i="3"/>
  <c r="AH592" i="3"/>
  <c r="AN592" i="3"/>
  <c r="AM592" i="3"/>
  <c r="AL592" i="3"/>
  <c r="H592" i="3"/>
  <c r="N592" i="3"/>
  <c r="M592" i="3"/>
  <c r="L592" i="3"/>
  <c r="K592" i="3"/>
  <c r="J592" i="3"/>
  <c r="I592" i="3"/>
  <c r="AH591" i="3"/>
  <c r="AN591" i="3"/>
  <c r="AM591" i="3"/>
  <c r="AL591" i="3"/>
  <c r="H591" i="3"/>
  <c r="N591" i="3"/>
  <c r="M591" i="3"/>
  <c r="L591" i="3"/>
  <c r="K591" i="3"/>
  <c r="J591" i="3"/>
  <c r="I591" i="3"/>
  <c r="AH590" i="3"/>
  <c r="AN590" i="3"/>
  <c r="AM590" i="3"/>
  <c r="AL590" i="3"/>
  <c r="H590" i="3"/>
  <c r="N590" i="3"/>
  <c r="M590" i="3"/>
  <c r="L590" i="3"/>
  <c r="K590" i="3"/>
  <c r="J590" i="3"/>
  <c r="I590" i="3"/>
  <c r="AH589" i="3"/>
  <c r="AN589" i="3"/>
  <c r="AM589" i="3"/>
  <c r="AL589" i="3"/>
  <c r="H589" i="3"/>
  <c r="N589" i="3"/>
  <c r="M589" i="3"/>
  <c r="L589" i="3"/>
  <c r="K589" i="3"/>
  <c r="J589" i="3"/>
  <c r="I589" i="3"/>
  <c r="AH588" i="3"/>
  <c r="AN588" i="3"/>
  <c r="AM588" i="3"/>
  <c r="AL588" i="3"/>
  <c r="H588" i="3"/>
  <c r="N588" i="3"/>
  <c r="M588" i="3"/>
  <c r="L588" i="3"/>
  <c r="K588" i="3"/>
  <c r="J588" i="3"/>
  <c r="I588" i="3"/>
  <c r="AH587" i="3"/>
  <c r="AN587" i="3"/>
  <c r="AM587" i="3"/>
  <c r="AL587" i="3"/>
  <c r="H587" i="3"/>
  <c r="N587" i="3"/>
  <c r="M587" i="3"/>
  <c r="L587" i="3"/>
  <c r="K587" i="3"/>
  <c r="J587" i="3"/>
  <c r="I587" i="3"/>
  <c r="AH586" i="3"/>
  <c r="AN586" i="3"/>
  <c r="AM586" i="3"/>
  <c r="AL586" i="3"/>
  <c r="H586" i="3"/>
  <c r="N586" i="3"/>
  <c r="M586" i="3"/>
  <c r="L586" i="3"/>
  <c r="K586" i="3"/>
  <c r="J586" i="3"/>
  <c r="I586" i="3"/>
  <c r="AH585" i="3"/>
  <c r="AN585" i="3"/>
  <c r="AM585" i="3"/>
  <c r="AL585" i="3"/>
  <c r="H585" i="3"/>
  <c r="N585" i="3"/>
  <c r="M585" i="3"/>
  <c r="L585" i="3"/>
  <c r="K585" i="3"/>
  <c r="J585" i="3"/>
  <c r="I585" i="3"/>
  <c r="AH584" i="3"/>
  <c r="AN584" i="3"/>
  <c r="AM584" i="3"/>
  <c r="AL584" i="3"/>
  <c r="H584" i="3"/>
  <c r="N584" i="3"/>
  <c r="M584" i="3"/>
  <c r="L584" i="3"/>
  <c r="K584" i="3"/>
  <c r="J584" i="3"/>
  <c r="I584" i="3"/>
  <c r="AH583" i="3"/>
  <c r="AN583" i="3"/>
  <c r="AM583" i="3"/>
  <c r="AL583" i="3"/>
  <c r="H583" i="3"/>
  <c r="N583" i="3"/>
  <c r="M583" i="3"/>
  <c r="L583" i="3"/>
  <c r="K583" i="3"/>
  <c r="J583" i="3"/>
  <c r="I583" i="3"/>
  <c r="AH582" i="3"/>
  <c r="AN582" i="3"/>
  <c r="AM582" i="3"/>
  <c r="AL582" i="3"/>
  <c r="H582" i="3"/>
  <c r="N582" i="3"/>
  <c r="M582" i="3"/>
  <c r="L582" i="3"/>
  <c r="K582" i="3"/>
  <c r="J582" i="3"/>
  <c r="I582" i="3"/>
  <c r="AH581" i="3"/>
  <c r="AN581" i="3"/>
  <c r="AM581" i="3"/>
  <c r="AL581" i="3"/>
  <c r="H581" i="3"/>
  <c r="N581" i="3"/>
  <c r="M581" i="3"/>
  <c r="L581" i="3"/>
  <c r="K581" i="3"/>
  <c r="J581" i="3"/>
  <c r="I581" i="3"/>
  <c r="AH580" i="3"/>
  <c r="AN580" i="3"/>
  <c r="AM580" i="3"/>
  <c r="AL580" i="3"/>
  <c r="H580" i="3"/>
  <c r="N580" i="3"/>
  <c r="M580" i="3"/>
  <c r="L580" i="3"/>
  <c r="K580" i="3"/>
  <c r="J580" i="3"/>
  <c r="I580" i="3"/>
  <c r="AH579" i="3"/>
  <c r="AN579" i="3"/>
  <c r="AM579" i="3"/>
  <c r="AL579" i="3"/>
  <c r="H579" i="3"/>
  <c r="N579" i="3"/>
  <c r="M579" i="3"/>
  <c r="L579" i="3"/>
  <c r="K579" i="3"/>
  <c r="J579" i="3"/>
  <c r="I579" i="3"/>
  <c r="AH578" i="3"/>
  <c r="AN578" i="3"/>
  <c r="AM578" i="3"/>
  <c r="AL578" i="3"/>
  <c r="H578" i="3"/>
  <c r="N578" i="3"/>
  <c r="M578" i="3"/>
  <c r="L578" i="3"/>
  <c r="K578" i="3"/>
  <c r="J578" i="3"/>
  <c r="I578" i="3"/>
  <c r="AH577" i="3"/>
  <c r="AN577" i="3"/>
  <c r="AM577" i="3"/>
  <c r="AL577" i="3"/>
  <c r="H577" i="3"/>
  <c r="N577" i="3"/>
  <c r="M577" i="3"/>
  <c r="L577" i="3"/>
  <c r="K577" i="3"/>
  <c r="J577" i="3"/>
  <c r="I577" i="3"/>
  <c r="AH576" i="3"/>
  <c r="AN576" i="3"/>
  <c r="AM576" i="3"/>
  <c r="AL576" i="3"/>
  <c r="H576" i="3"/>
  <c r="N576" i="3"/>
  <c r="M576" i="3"/>
  <c r="L576" i="3"/>
  <c r="K576" i="3"/>
  <c r="J576" i="3"/>
  <c r="I576" i="3"/>
  <c r="AH575" i="3"/>
  <c r="AN575" i="3"/>
  <c r="AM575" i="3"/>
  <c r="AL575" i="3"/>
  <c r="H575" i="3"/>
  <c r="N575" i="3"/>
  <c r="M575" i="3"/>
  <c r="L575" i="3"/>
  <c r="K575" i="3"/>
  <c r="J575" i="3"/>
  <c r="I575" i="3"/>
  <c r="AH574" i="3"/>
  <c r="AN574" i="3"/>
  <c r="AM574" i="3"/>
  <c r="AL574" i="3"/>
  <c r="H574" i="3"/>
  <c r="N574" i="3"/>
  <c r="M574" i="3"/>
  <c r="L574" i="3"/>
  <c r="K574" i="3"/>
  <c r="J574" i="3"/>
  <c r="I574" i="3"/>
  <c r="AH573" i="3"/>
  <c r="AN573" i="3"/>
  <c r="AM573" i="3"/>
  <c r="AL573" i="3"/>
  <c r="H573" i="3"/>
  <c r="N573" i="3"/>
  <c r="M573" i="3"/>
  <c r="L573" i="3"/>
  <c r="K573" i="3"/>
  <c r="J573" i="3"/>
  <c r="I573" i="3"/>
  <c r="AH572" i="3"/>
  <c r="AN572" i="3"/>
  <c r="AM572" i="3"/>
  <c r="AL572" i="3"/>
  <c r="H572" i="3"/>
  <c r="N572" i="3"/>
  <c r="M572" i="3"/>
  <c r="L572" i="3"/>
  <c r="K572" i="3"/>
  <c r="J572" i="3"/>
  <c r="I572" i="3"/>
  <c r="AH571" i="3"/>
  <c r="AN571" i="3"/>
  <c r="AM571" i="3"/>
  <c r="AL571" i="3"/>
  <c r="H571" i="3"/>
  <c r="N571" i="3"/>
  <c r="M571" i="3"/>
  <c r="L571" i="3"/>
  <c r="K571" i="3"/>
  <c r="J571" i="3"/>
  <c r="I571" i="3"/>
  <c r="AH570" i="3"/>
  <c r="AN570" i="3"/>
  <c r="AM570" i="3"/>
  <c r="AL570" i="3"/>
  <c r="H570" i="3"/>
  <c r="N570" i="3"/>
  <c r="M570" i="3"/>
  <c r="L570" i="3"/>
  <c r="K570" i="3"/>
  <c r="J570" i="3"/>
  <c r="I570" i="3"/>
  <c r="AH569" i="3"/>
  <c r="AN569" i="3"/>
  <c r="AM569" i="3"/>
  <c r="AL569" i="3"/>
  <c r="H569" i="3"/>
  <c r="N569" i="3"/>
  <c r="M569" i="3"/>
  <c r="L569" i="3"/>
  <c r="K569" i="3"/>
  <c r="J569" i="3"/>
  <c r="I569" i="3"/>
  <c r="AH568" i="3"/>
  <c r="AN568" i="3"/>
  <c r="AM568" i="3"/>
  <c r="AL568" i="3"/>
  <c r="H568" i="3"/>
  <c r="N568" i="3"/>
  <c r="M568" i="3"/>
  <c r="L568" i="3"/>
  <c r="K568" i="3"/>
  <c r="J568" i="3"/>
  <c r="I568" i="3"/>
  <c r="AH567" i="3"/>
  <c r="AN567" i="3"/>
  <c r="AM567" i="3"/>
  <c r="AL567" i="3"/>
  <c r="H567" i="3"/>
  <c r="N567" i="3"/>
  <c r="M567" i="3"/>
  <c r="L567" i="3"/>
  <c r="K567" i="3"/>
  <c r="J567" i="3"/>
  <c r="I567" i="3"/>
  <c r="AH566" i="3"/>
  <c r="AN566" i="3"/>
  <c r="AM566" i="3"/>
  <c r="AL566" i="3"/>
  <c r="H566" i="3"/>
  <c r="N566" i="3"/>
  <c r="M566" i="3"/>
  <c r="L566" i="3"/>
  <c r="K566" i="3"/>
  <c r="J566" i="3"/>
  <c r="I566" i="3"/>
  <c r="AH565" i="3"/>
  <c r="AN565" i="3"/>
  <c r="AM565" i="3"/>
  <c r="AL565" i="3"/>
  <c r="H565" i="3"/>
  <c r="N565" i="3"/>
  <c r="M565" i="3"/>
  <c r="L565" i="3"/>
  <c r="K565" i="3"/>
  <c r="J565" i="3"/>
  <c r="I565" i="3"/>
  <c r="AH564" i="3"/>
  <c r="AN564" i="3"/>
  <c r="AM564" i="3"/>
  <c r="AL564" i="3"/>
  <c r="H564" i="3"/>
  <c r="N564" i="3"/>
  <c r="M564" i="3"/>
  <c r="L564" i="3"/>
  <c r="K564" i="3"/>
  <c r="J564" i="3"/>
  <c r="I564" i="3"/>
  <c r="AH563" i="3"/>
  <c r="AN563" i="3"/>
  <c r="AM563" i="3"/>
  <c r="AL563" i="3"/>
  <c r="H563" i="3"/>
  <c r="N563" i="3"/>
  <c r="M563" i="3"/>
  <c r="L563" i="3"/>
  <c r="K563" i="3"/>
  <c r="J563" i="3"/>
  <c r="I563" i="3"/>
  <c r="AH562" i="3"/>
  <c r="AN562" i="3"/>
  <c r="AM562" i="3"/>
  <c r="AL562" i="3"/>
  <c r="H562" i="3"/>
  <c r="N562" i="3"/>
  <c r="M562" i="3"/>
  <c r="L562" i="3"/>
  <c r="K562" i="3"/>
  <c r="J562" i="3"/>
  <c r="I562" i="3"/>
  <c r="AH561" i="3"/>
  <c r="AN561" i="3"/>
  <c r="AM561" i="3"/>
  <c r="AL561" i="3"/>
  <c r="H561" i="3"/>
  <c r="N561" i="3"/>
  <c r="M561" i="3"/>
  <c r="L561" i="3"/>
  <c r="K561" i="3"/>
  <c r="J561" i="3"/>
  <c r="I561" i="3"/>
  <c r="AH560" i="3"/>
  <c r="AN560" i="3"/>
  <c r="AM560" i="3"/>
  <c r="AL560" i="3"/>
  <c r="H560" i="3"/>
  <c r="N560" i="3"/>
  <c r="M560" i="3"/>
  <c r="L560" i="3"/>
  <c r="K560" i="3"/>
  <c r="J560" i="3"/>
  <c r="I560" i="3"/>
  <c r="AH559" i="3"/>
  <c r="AN559" i="3"/>
  <c r="AM559" i="3"/>
  <c r="AL559" i="3"/>
  <c r="H559" i="3"/>
  <c r="N559" i="3"/>
  <c r="M559" i="3"/>
  <c r="L559" i="3"/>
  <c r="K559" i="3"/>
  <c r="J559" i="3"/>
  <c r="I559" i="3"/>
  <c r="AH558" i="3"/>
  <c r="AN558" i="3"/>
  <c r="AM558" i="3"/>
  <c r="AL558" i="3"/>
  <c r="H558" i="3"/>
  <c r="N558" i="3"/>
  <c r="M558" i="3"/>
  <c r="L558" i="3"/>
  <c r="K558" i="3"/>
  <c r="J558" i="3"/>
  <c r="I558" i="3"/>
  <c r="AH557" i="3"/>
  <c r="AN557" i="3"/>
  <c r="AM557" i="3"/>
  <c r="AL557" i="3"/>
  <c r="H557" i="3"/>
  <c r="N557" i="3"/>
  <c r="M557" i="3"/>
  <c r="L557" i="3"/>
  <c r="K557" i="3"/>
  <c r="J557" i="3"/>
  <c r="I557" i="3"/>
  <c r="AH556" i="3"/>
  <c r="AN556" i="3"/>
  <c r="AM556" i="3"/>
  <c r="AL556" i="3"/>
  <c r="H556" i="3"/>
  <c r="N556" i="3"/>
  <c r="M556" i="3"/>
  <c r="L556" i="3"/>
  <c r="K556" i="3"/>
  <c r="J556" i="3"/>
  <c r="I556" i="3"/>
  <c r="AH555" i="3"/>
  <c r="AN555" i="3"/>
  <c r="AM555" i="3"/>
  <c r="AL555" i="3"/>
  <c r="H555" i="3"/>
  <c r="N555" i="3"/>
  <c r="M555" i="3"/>
  <c r="L555" i="3"/>
  <c r="K555" i="3"/>
  <c r="J555" i="3"/>
  <c r="I555" i="3"/>
  <c r="AH554" i="3"/>
  <c r="AN554" i="3"/>
  <c r="AM554" i="3"/>
  <c r="AL554" i="3"/>
  <c r="H554" i="3"/>
  <c r="N554" i="3"/>
  <c r="M554" i="3"/>
  <c r="L554" i="3"/>
  <c r="K554" i="3"/>
  <c r="J554" i="3"/>
  <c r="I554" i="3"/>
  <c r="AH553" i="3"/>
  <c r="AN553" i="3"/>
  <c r="AM553" i="3"/>
  <c r="AL553" i="3"/>
  <c r="H553" i="3"/>
  <c r="N553" i="3"/>
  <c r="M553" i="3"/>
  <c r="L553" i="3"/>
  <c r="K553" i="3"/>
  <c r="J553" i="3"/>
  <c r="I553" i="3"/>
  <c r="AH552" i="3"/>
  <c r="AN552" i="3"/>
  <c r="AM552" i="3"/>
  <c r="AL552" i="3"/>
  <c r="H552" i="3"/>
  <c r="N552" i="3"/>
  <c r="M552" i="3"/>
  <c r="L552" i="3"/>
  <c r="K552" i="3"/>
  <c r="J552" i="3"/>
  <c r="I552" i="3"/>
  <c r="AH551" i="3"/>
  <c r="AN551" i="3"/>
  <c r="AM551" i="3"/>
  <c r="AL551" i="3"/>
  <c r="H551" i="3"/>
  <c r="N551" i="3"/>
  <c r="M551" i="3"/>
  <c r="L551" i="3"/>
  <c r="K551" i="3"/>
  <c r="J551" i="3"/>
  <c r="I551" i="3"/>
  <c r="AH550" i="3"/>
  <c r="AN550" i="3"/>
  <c r="AM550" i="3"/>
  <c r="AL550" i="3"/>
  <c r="H550" i="3"/>
  <c r="N550" i="3"/>
  <c r="M550" i="3"/>
  <c r="L550" i="3"/>
  <c r="K550" i="3"/>
  <c r="J550" i="3"/>
  <c r="I550" i="3"/>
  <c r="AH549" i="3"/>
  <c r="AN549" i="3"/>
  <c r="AM549" i="3"/>
  <c r="AL549" i="3"/>
  <c r="H549" i="3"/>
  <c r="N549" i="3"/>
  <c r="M549" i="3"/>
  <c r="L549" i="3"/>
  <c r="K549" i="3"/>
  <c r="J549" i="3"/>
  <c r="I549" i="3"/>
  <c r="AH548" i="3"/>
  <c r="AN548" i="3"/>
  <c r="AM548" i="3"/>
  <c r="AL548" i="3"/>
  <c r="H548" i="3"/>
  <c r="N548" i="3"/>
  <c r="M548" i="3"/>
  <c r="L548" i="3"/>
  <c r="K548" i="3"/>
  <c r="J548" i="3"/>
  <c r="I548" i="3"/>
  <c r="AH547" i="3"/>
  <c r="AN547" i="3"/>
  <c r="AM547" i="3"/>
  <c r="AL547" i="3"/>
  <c r="H547" i="3"/>
  <c r="N547" i="3"/>
  <c r="M547" i="3"/>
  <c r="L547" i="3"/>
  <c r="K547" i="3"/>
  <c r="J547" i="3"/>
  <c r="I547" i="3"/>
  <c r="AH546" i="3"/>
  <c r="AN546" i="3"/>
  <c r="AM546" i="3"/>
  <c r="AL546" i="3"/>
  <c r="H546" i="3"/>
  <c r="N546" i="3"/>
  <c r="M546" i="3"/>
  <c r="L546" i="3"/>
  <c r="K546" i="3"/>
  <c r="J546" i="3"/>
  <c r="I546" i="3"/>
  <c r="AH545" i="3"/>
  <c r="AN545" i="3"/>
  <c r="AM545" i="3"/>
  <c r="AL545" i="3"/>
  <c r="H545" i="3"/>
  <c r="N545" i="3"/>
  <c r="M545" i="3"/>
  <c r="L545" i="3"/>
  <c r="K545" i="3"/>
  <c r="J545" i="3"/>
  <c r="I545" i="3"/>
  <c r="AH544" i="3"/>
  <c r="AN544" i="3"/>
  <c r="AM544" i="3"/>
  <c r="AL544" i="3"/>
  <c r="H544" i="3"/>
  <c r="N544" i="3"/>
  <c r="M544" i="3"/>
  <c r="L544" i="3"/>
  <c r="K544" i="3"/>
  <c r="J544" i="3"/>
  <c r="I544" i="3"/>
  <c r="AH543" i="3"/>
  <c r="AN543" i="3"/>
  <c r="AM543" i="3"/>
  <c r="AL543" i="3"/>
  <c r="H543" i="3"/>
  <c r="N543" i="3"/>
  <c r="M543" i="3"/>
  <c r="L543" i="3"/>
  <c r="K543" i="3"/>
  <c r="J543" i="3"/>
  <c r="I543" i="3"/>
  <c r="AH542" i="3"/>
  <c r="AN542" i="3"/>
  <c r="AM542" i="3"/>
  <c r="AL542" i="3"/>
  <c r="H542" i="3"/>
  <c r="N542" i="3"/>
  <c r="M542" i="3"/>
  <c r="L542" i="3"/>
  <c r="K542" i="3"/>
  <c r="J542" i="3"/>
  <c r="I542" i="3"/>
  <c r="AH541" i="3"/>
  <c r="AN541" i="3"/>
  <c r="AM541" i="3"/>
  <c r="AL541" i="3"/>
  <c r="H541" i="3"/>
  <c r="N541" i="3"/>
  <c r="M541" i="3"/>
  <c r="L541" i="3"/>
  <c r="K541" i="3"/>
  <c r="J541" i="3"/>
  <c r="I541" i="3"/>
  <c r="AH540" i="3"/>
  <c r="AN540" i="3"/>
  <c r="AM540" i="3"/>
  <c r="AL540" i="3"/>
  <c r="H540" i="3"/>
  <c r="N540" i="3"/>
  <c r="M540" i="3"/>
  <c r="L540" i="3"/>
  <c r="K540" i="3"/>
  <c r="J540" i="3"/>
  <c r="I540" i="3"/>
  <c r="AH539" i="3"/>
  <c r="AN539" i="3"/>
  <c r="AM539" i="3"/>
  <c r="AL539" i="3"/>
  <c r="H539" i="3"/>
  <c r="N539" i="3"/>
  <c r="M539" i="3"/>
  <c r="L539" i="3"/>
  <c r="K539" i="3"/>
  <c r="J539" i="3"/>
  <c r="I539" i="3"/>
  <c r="AH538" i="3"/>
  <c r="AN538" i="3"/>
  <c r="AM538" i="3"/>
  <c r="AL538" i="3"/>
  <c r="H538" i="3"/>
  <c r="N538" i="3"/>
  <c r="M538" i="3"/>
  <c r="L538" i="3"/>
  <c r="K538" i="3"/>
  <c r="J538" i="3"/>
  <c r="I538" i="3"/>
  <c r="AH537" i="3"/>
  <c r="AN537" i="3"/>
  <c r="AM537" i="3"/>
  <c r="AL537" i="3"/>
  <c r="H537" i="3"/>
  <c r="N537" i="3"/>
  <c r="M537" i="3"/>
  <c r="L537" i="3"/>
  <c r="K537" i="3"/>
  <c r="J537" i="3"/>
  <c r="I537" i="3"/>
  <c r="AH536" i="3"/>
  <c r="AN536" i="3"/>
  <c r="AM536" i="3"/>
  <c r="AL536" i="3"/>
  <c r="H536" i="3"/>
  <c r="N536" i="3"/>
  <c r="M536" i="3"/>
  <c r="L536" i="3"/>
  <c r="K536" i="3"/>
  <c r="J536" i="3"/>
  <c r="I536" i="3"/>
  <c r="AH535" i="3"/>
  <c r="AN535" i="3"/>
  <c r="AM535" i="3"/>
  <c r="AL535" i="3"/>
  <c r="H535" i="3"/>
  <c r="N535" i="3"/>
  <c r="M535" i="3"/>
  <c r="L535" i="3"/>
  <c r="K535" i="3"/>
  <c r="J535" i="3"/>
  <c r="I535" i="3"/>
  <c r="AH534" i="3"/>
  <c r="AN534" i="3"/>
  <c r="AM534" i="3"/>
  <c r="AL534" i="3"/>
  <c r="H534" i="3"/>
  <c r="N534" i="3"/>
  <c r="M534" i="3"/>
  <c r="L534" i="3"/>
  <c r="K534" i="3"/>
  <c r="J534" i="3"/>
  <c r="I534" i="3"/>
  <c r="AH533" i="3"/>
  <c r="AN533" i="3"/>
  <c r="AM533" i="3"/>
  <c r="AL533" i="3"/>
  <c r="H533" i="3"/>
  <c r="N533" i="3"/>
  <c r="M533" i="3"/>
  <c r="L533" i="3"/>
  <c r="K533" i="3"/>
  <c r="J533" i="3"/>
  <c r="I533" i="3"/>
  <c r="AH532" i="3"/>
  <c r="AN532" i="3"/>
  <c r="AM532" i="3"/>
  <c r="AL532" i="3"/>
  <c r="H532" i="3"/>
  <c r="N532" i="3"/>
  <c r="M532" i="3"/>
  <c r="L532" i="3"/>
  <c r="K532" i="3"/>
  <c r="J532" i="3"/>
  <c r="I532" i="3"/>
  <c r="AH531" i="3"/>
  <c r="AN531" i="3"/>
  <c r="AM531" i="3"/>
  <c r="AL531" i="3"/>
  <c r="H531" i="3"/>
  <c r="N531" i="3"/>
  <c r="M531" i="3"/>
  <c r="L531" i="3"/>
  <c r="K531" i="3"/>
  <c r="J531" i="3"/>
  <c r="I531" i="3"/>
  <c r="AH530" i="3"/>
  <c r="AN530" i="3"/>
  <c r="AM530" i="3"/>
  <c r="AL530" i="3"/>
  <c r="H530" i="3"/>
  <c r="N530" i="3"/>
  <c r="M530" i="3"/>
  <c r="L530" i="3"/>
  <c r="K530" i="3"/>
  <c r="J530" i="3"/>
  <c r="I530" i="3"/>
  <c r="AH529" i="3"/>
  <c r="AN529" i="3"/>
  <c r="AM529" i="3"/>
  <c r="AL529" i="3"/>
  <c r="H529" i="3"/>
  <c r="N529" i="3"/>
  <c r="M529" i="3"/>
  <c r="L529" i="3"/>
  <c r="K529" i="3"/>
  <c r="J529" i="3"/>
  <c r="I529" i="3"/>
  <c r="AH528" i="3"/>
  <c r="AN528" i="3"/>
  <c r="AM528" i="3"/>
  <c r="AL528" i="3"/>
  <c r="H528" i="3"/>
  <c r="N528" i="3"/>
  <c r="M528" i="3"/>
  <c r="L528" i="3"/>
  <c r="K528" i="3"/>
  <c r="J528" i="3"/>
  <c r="I528" i="3"/>
  <c r="AH527" i="3"/>
  <c r="AN527" i="3"/>
  <c r="AM527" i="3"/>
  <c r="AL527" i="3"/>
  <c r="H527" i="3"/>
  <c r="N527" i="3"/>
  <c r="M527" i="3"/>
  <c r="L527" i="3"/>
  <c r="K527" i="3"/>
  <c r="J527" i="3"/>
  <c r="I527" i="3"/>
  <c r="AH526" i="3"/>
  <c r="AN526" i="3"/>
  <c r="AM526" i="3"/>
  <c r="AL526" i="3"/>
  <c r="H526" i="3"/>
  <c r="N526" i="3"/>
  <c r="M526" i="3"/>
  <c r="L526" i="3"/>
  <c r="K526" i="3"/>
  <c r="J526" i="3"/>
  <c r="I526" i="3"/>
  <c r="AH525" i="3"/>
  <c r="AN525" i="3"/>
  <c r="AM525" i="3"/>
  <c r="AL525" i="3"/>
  <c r="H525" i="3"/>
  <c r="N525" i="3"/>
  <c r="M525" i="3"/>
  <c r="L525" i="3"/>
  <c r="K525" i="3"/>
  <c r="J525" i="3"/>
  <c r="I525" i="3"/>
  <c r="AH524" i="3"/>
  <c r="AN524" i="3"/>
  <c r="AM524" i="3"/>
  <c r="AL524" i="3"/>
  <c r="H524" i="3"/>
  <c r="N524" i="3"/>
  <c r="M524" i="3"/>
  <c r="L524" i="3"/>
  <c r="K524" i="3"/>
  <c r="J524" i="3"/>
  <c r="I524" i="3"/>
  <c r="AH523" i="3"/>
  <c r="AN523" i="3"/>
  <c r="AM523" i="3"/>
  <c r="AL523" i="3"/>
  <c r="H523" i="3"/>
  <c r="N523" i="3"/>
  <c r="M523" i="3"/>
  <c r="L523" i="3"/>
  <c r="K523" i="3"/>
  <c r="J523" i="3"/>
  <c r="I523" i="3"/>
  <c r="AH522" i="3"/>
  <c r="AN522" i="3"/>
  <c r="AM522" i="3"/>
  <c r="AL522" i="3"/>
  <c r="H522" i="3"/>
  <c r="N522" i="3"/>
  <c r="M522" i="3"/>
  <c r="L522" i="3"/>
  <c r="K522" i="3"/>
  <c r="J522" i="3"/>
  <c r="I522" i="3"/>
  <c r="AH521" i="3"/>
  <c r="AN521" i="3"/>
  <c r="AM521" i="3"/>
  <c r="AL521" i="3"/>
  <c r="H521" i="3"/>
  <c r="N521" i="3"/>
  <c r="M521" i="3"/>
  <c r="L521" i="3"/>
  <c r="K521" i="3"/>
  <c r="J521" i="3"/>
  <c r="I521" i="3"/>
  <c r="AH520" i="3"/>
  <c r="AN520" i="3"/>
  <c r="AM520" i="3"/>
  <c r="AL520" i="3"/>
  <c r="H520" i="3"/>
  <c r="N520" i="3"/>
  <c r="M520" i="3"/>
  <c r="L520" i="3"/>
  <c r="K520" i="3"/>
  <c r="J520" i="3"/>
  <c r="I520" i="3"/>
  <c r="AH519" i="3"/>
  <c r="AN519" i="3"/>
  <c r="AM519" i="3"/>
  <c r="AL519" i="3"/>
  <c r="H519" i="3"/>
  <c r="N519" i="3"/>
  <c r="M519" i="3"/>
  <c r="L519" i="3"/>
  <c r="K519" i="3"/>
  <c r="J519" i="3"/>
  <c r="I519" i="3"/>
  <c r="AH518" i="3"/>
  <c r="AN518" i="3"/>
  <c r="AM518" i="3"/>
  <c r="AL518" i="3"/>
  <c r="H518" i="3"/>
  <c r="N518" i="3"/>
  <c r="M518" i="3"/>
  <c r="L518" i="3"/>
  <c r="K518" i="3"/>
  <c r="J518" i="3"/>
  <c r="I518" i="3"/>
  <c r="AH517" i="3"/>
  <c r="AN517" i="3"/>
  <c r="AM517" i="3"/>
  <c r="AL517" i="3"/>
  <c r="H517" i="3"/>
  <c r="N517" i="3"/>
  <c r="M517" i="3"/>
  <c r="L517" i="3"/>
  <c r="K517" i="3"/>
  <c r="J517" i="3"/>
  <c r="I517" i="3"/>
  <c r="AH516" i="3"/>
  <c r="AN516" i="3"/>
  <c r="AM516" i="3"/>
  <c r="AL516" i="3"/>
  <c r="H516" i="3"/>
  <c r="N516" i="3"/>
  <c r="M516" i="3"/>
  <c r="L516" i="3"/>
  <c r="K516" i="3"/>
  <c r="J516" i="3"/>
  <c r="I516" i="3"/>
  <c r="AH515" i="3"/>
  <c r="AN515" i="3"/>
  <c r="AM515" i="3"/>
  <c r="AL515" i="3"/>
  <c r="H515" i="3"/>
  <c r="N515" i="3"/>
  <c r="M515" i="3"/>
  <c r="L515" i="3"/>
  <c r="K515" i="3"/>
  <c r="J515" i="3"/>
  <c r="I515" i="3"/>
  <c r="AH514" i="3"/>
  <c r="AN514" i="3"/>
  <c r="AM514" i="3"/>
  <c r="AL514" i="3"/>
  <c r="H514" i="3"/>
  <c r="N514" i="3"/>
  <c r="M514" i="3"/>
  <c r="L514" i="3"/>
  <c r="K514" i="3"/>
  <c r="J514" i="3"/>
  <c r="I514" i="3"/>
  <c r="AH513" i="3"/>
  <c r="AN513" i="3"/>
  <c r="AM513" i="3"/>
  <c r="AL513" i="3"/>
  <c r="H513" i="3"/>
  <c r="N513" i="3"/>
  <c r="M513" i="3"/>
  <c r="L513" i="3"/>
  <c r="K513" i="3"/>
  <c r="J513" i="3"/>
  <c r="I513" i="3"/>
  <c r="AH512" i="3"/>
  <c r="AN512" i="3"/>
  <c r="AM512" i="3"/>
  <c r="AL512" i="3"/>
  <c r="H512" i="3"/>
  <c r="N512" i="3"/>
  <c r="M512" i="3"/>
  <c r="L512" i="3"/>
  <c r="K512" i="3"/>
  <c r="J512" i="3"/>
  <c r="I512" i="3"/>
  <c r="AH511" i="3"/>
  <c r="AN511" i="3"/>
  <c r="AM511" i="3"/>
  <c r="AL511" i="3"/>
  <c r="H511" i="3"/>
  <c r="N511" i="3"/>
  <c r="M511" i="3"/>
  <c r="L511" i="3"/>
  <c r="K511" i="3"/>
  <c r="J511" i="3"/>
  <c r="I511" i="3"/>
  <c r="AH510" i="3"/>
  <c r="AN510" i="3"/>
  <c r="AM510" i="3"/>
  <c r="AL510" i="3"/>
  <c r="H510" i="3"/>
  <c r="N510" i="3"/>
  <c r="M510" i="3"/>
  <c r="L510" i="3"/>
  <c r="K510" i="3"/>
  <c r="J510" i="3"/>
  <c r="I510" i="3"/>
  <c r="AH509" i="3"/>
  <c r="AN509" i="3"/>
  <c r="AM509" i="3"/>
  <c r="AL509" i="3"/>
  <c r="H509" i="3"/>
  <c r="N509" i="3"/>
  <c r="M509" i="3"/>
  <c r="L509" i="3"/>
  <c r="K509" i="3"/>
  <c r="J509" i="3"/>
  <c r="I509" i="3"/>
  <c r="AH508" i="3"/>
  <c r="AN508" i="3"/>
  <c r="AM508" i="3"/>
  <c r="AL508" i="3"/>
  <c r="H508" i="3"/>
  <c r="N508" i="3"/>
  <c r="M508" i="3"/>
  <c r="L508" i="3"/>
  <c r="K508" i="3"/>
  <c r="J508" i="3"/>
  <c r="I508" i="3"/>
  <c r="AH507" i="3"/>
  <c r="AN507" i="3"/>
  <c r="AM507" i="3"/>
  <c r="AL507" i="3"/>
  <c r="H507" i="3"/>
  <c r="N507" i="3"/>
  <c r="M507" i="3"/>
  <c r="L507" i="3"/>
  <c r="K507" i="3"/>
  <c r="J507" i="3"/>
  <c r="I507" i="3"/>
  <c r="AH506" i="3"/>
  <c r="AN506" i="3"/>
  <c r="AM506" i="3"/>
  <c r="AL506" i="3"/>
  <c r="H506" i="3"/>
  <c r="N506" i="3"/>
  <c r="M506" i="3"/>
  <c r="L506" i="3"/>
  <c r="K506" i="3"/>
  <c r="J506" i="3"/>
  <c r="I506" i="3"/>
  <c r="AH505" i="3"/>
  <c r="AN505" i="3"/>
  <c r="AM505" i="3"/>
  <c r="AL505" i="3"/>
  <c r="H505" i="3"/>
  <c r="N505" i="3"/>
  <c r="M505" i="3"/>
  <c r="L505" i="3"/>
  <c r="K505" i="3"/>
  <c r="J505" i="3"/>
  <c r="I505" i="3"/>
  <c r="AH504" i="3"/>
  <c r="AN504" i="3"/>
  <c r="AM504" i="3"/>
  <c r="AL504" i="3"/>
  <c r="H504" i="3"/>
  <c r="N504" i="3"/>
  <c r="M504" i="3"/>
  <c r="L504" i="3"/>
  <c r="K504" i="3"/>
  <c r="J504" i="3"/>
  <c r="I504" i="3"/>
  <c r="AH503" i="3"/>
  <c r="AN503" i="3"/>
  <c r="AM503" i="3"/>
  <c r="AL503" i="3"/>
  <c r="H503" i="3"/>
  <c r="N503" i="3"/>
  <c r="M503" i="3"/>
  <c r="L503" i="3"/>
  <c r="K503" i="3"/>
  <c r="J503" i="3"/>
  <c r="I503" i="3"/>
  <c r="AH502" i="3"/>
  <c r="AN502" i="3"/>
  <c r="AM502" i="3"/>
  <c r="AL502" i="3"/>
  <c r="H502" i="3"/>
  <c r="N502" i="3"/>
  <c r="M502" i="3"/>
  <c r="L502" i="3"/>
  <c r="K502" i="3"/>
  <c r="J502" i="3"/>
  <c r="I502" i="3"/>
  <c r="AH501" i="3"/>
  <c r="AN501" i="3"/>
  <c r="AM501" i="3"/>
  <c r="AL501" i="3"/>
  <c r="H501" i="3"/>
  <c r="N501" i="3"/>
  <c r="M501" i="3"/>
  <c r="L501" i="3"/>
  <c r="K501" i="3"/>
  <c r="J501" i="3"/>
  <c r="I501" i="3"/>
  <c r="AH500" i="3"/>
  <c r="AN500" i="3"/>
  <c r="AM500" i="3"/>
  <c r="AL500" i="3"/>
  <c r="H500" i="3"/>
  <c r="N500" i="3"/>
  <c r="M500" i="3"/>
  <c r="L500" i="3"/>
  <c r="K500" i="3"/>
  <c r="J500" i="3"/>
  <c r="I500" i="3"/>
  <c r="AH499" i="3"/>
  <c r="AN499" i="3"/>
  <c r="AM499" i="3"/>
  <c r="AL499" i="3"/>
  <c r="H499" i="3"/>
  <c r="N499" i="3"/>
  <c r="M499" i="3"/>
  <c r="L499" i="3"/>
  <c r="K499" i="3"/>
  <c r="J499" i="3"/>
  <c r="I499" i="3"/>
  <c r="AH498" i="3"/>
  <c r="AN498" i="3"/>
  <c r="AM498" i="3"/>
  <c r="AL498" i="3"/>
  <c r="H498" i="3"/>
  <c r="N498" i="3"/>
  <c r="M498" i="3"/>
  <c r="L498" i="3"/>
  <c r="K498" i="3"/>
  <c r="J498" i="3"/>
  <c r="I498" i="3"/>
  <c r="AH497" i="3"/>
  <c r="AN497" i="3"/>
  <c r="AM497" i="3"/>
  <c r="AL497" i="3"/>
  <c r="H497" i="3"/>
  <c r="N497" i="3"/>
  <c r="M497" i="3"/>
  <c r="L497" i="3"/>
  <c r="K497" i="3"/>
  <c r="J497" i="3"/>
  <c r="I497" i="3"/>
  <c r="AH496" i="3"/>
  <c r="AN496" i="3"/>
  <c r="AM496" i="3"/>
  <c r="AL496" i="3"/>
  <c r="H496" i="3"/>
  <c r="N496" i="3"/>
  <c r="M496" i="3"/>
  <c r="L496" i="3"/>
  <c r="K496" i="3"/>
  <c r="J496" i="3"/>
  <c r="I496" i="3"/>
  <c r="AH495" i="3"/>
  <c r="AN495" i="3"/>
  <c r="AM495" i="3"/>
  <c r="AL495" i="3"/>
  <c r="H495" i="3"/>
  <c r="N495" i="3"/>
  <c r="M495" i="3"/>
  <c r="L495" i="3"/>
  <c r="K495" i="3"/>
  <c r="J495" i="3"/>
  <c r="I495" i="3"/>
  <c r="AH494" i="3"/>
  <c r="AN494" i="3"/>
  <c r="AM494" i="3"/>
  <c r="AL494" i="3"/>
  <c r="H494" i="3"/>
  <c r="N494" i="3"/>
  <c r="M494" i="3"/>
  <c r="L494" i="3"/>
  <c r="K494" i="3"/>
  <c r="J494" i="3"/>
  <c r="I494" i="3"/>
  <c r="AH493" i="3"/>
  <c r="AN493" i="3"/>
  <c r="AM493" i="3"/>
  <c r="AL493" i="3"/>
  <c r="H493" i="3"/>
  <c r="N493" i="3"/>
  <c r="M493" i="3"/>
  <c r="L493" i="3"/>
  <c r="K493" i="3"/>
  <c r="J493" i="3"/>
  <c r="I493" i="3"/>
  <c r="AH492" i="3"/>
  <c r="AN492" i="3"/>
  <c r="AM492" i="3"/>
  <c r="AL492" i="3"/>
  <c r="H492" i="3"/>
  <c r="N492" i="3"/>
  <c r="M492" i="3"/>
  <c r="L492" i="3"/>
  <c r="K492" i="3"/>
  <c r="J492" i="3"/>
  <c r="I492" i="3"/>
  <c r="AH491" i="3"/>
  <c r="AN491" i="3"/>
  <c r="AM491" i="3"/>
  <c r="AL491" i="3"/>
  <c r="H491" i="3"/>
  <c r="N491" i="3"/>
  <c r="M491" i="3"/>
  <c r="L491" i="3"/>
  <c r="K491" i="3"/>
  <c r="J491" i="3"/>
  <c r="I491" i="3"/>
  <c r="AH490" i="3"/>
  <c r="AN490" i="3"/>
  <c r="AM490" i="3"/>
  <c r="AL490" i="3"/>
  <c r="H490" i="3"/>
  <c r="N490" i="3"/>
  <c r="M490" i="3"/>
  <c r="L490" i="3"/>
  <c r="K490" i="3"/>
  <c r="J490" i="3"/>
  <c r="I490" i="3"/>
  <c r="AH489" i="3"/>
  <c r="AN489" i="3"/>
  <c r="AM489" i="3"/>
  <c r="AL489" i="3"/>
  <c r="H489" i="3"/>
  <c r="N489" i="3"/>
  <c r="M489" i="3"/>
  <c r="L489" i="3"/>
  <c r="K489" i="3"/>
  <c r="J489" i="3"/>
  <c r="I489" i="3"/>
  <c r="AH488" i="3"/>
  <c r="AN488" i="3"/>
  <c r="AM488" i="3"/>
  <c r="AL488" i="3"/>
  <c r="H488" i="3"/>
  <c r="N488" i="3"/>
  <c r="M488" i="3"/>
  <c r="L488" i="3"/>
  <c r="K488" i="3"/>
  <c r="J488" i="3"/>
  <c r="I488" i="3"/>
  <c r="AH487" i="3"/>
  <c r="AN487" i="3"/>
  <c r="AM487" i="3"/>
  <c r="AL487" i="3"/>
  <c r="H487" i="3"/>
  <c r="N487" i="3"/>
  <c r="M487" i="3"/>
  <c r="L487" i="3"/>
  <c r="K487" i="3"/>
  <c r="J487" i="3"/>
  <c r="I487" i="3"/>
  <c r="AH486" i="3"/>
  <c r="AN486" i="3"/>
  <c r="AM486" i="3"/>
  <c r="AL486" i="3"/>
  <c r="H486" i="3"/>
  <c r="N486" i="3"/>
  <c r="M486" i="3"/>
  <c r="L486" i="3"/>
  <c r="K486" i="3"/>
  <c r="J486" i="3"/>
  <c r="I486" i="3"/>
  <c r="AH485" i="3"/>
  <c r="AN485" i="3"/>
  <c r="AM485" i="3"/>
  <c r="AL485" i="3"/>
  <c r="H485" i="3"/>
  <c r="N485" i="3"/>
  <c r="M485" i="3"/>
  <c r="L485" i="3"/>
  <c r="K485" i="3"/>
  <c r="J485" i="3"/>
  <c r="I485" i="3"/>
  <c r="AH484" i="3"/>
  <c r="AN484" i="3"/>
  <c r="AM484" i="3"/>
  <c r="AL484" i="3"/>
  <c r="H484" i="3"/>
  <c r="N484" i="3"/>
  <c r="M484" i="3"/>
  <c r="L484" i="3"/>
  <c r="K484" i="3"/>
  <c r="J484" i="3"/>
  <c r="I484" i="3"/>
  <c r="AH483" i="3"/>
  <c r="AN483" i="3"/>
  <c r="AM483" i="3"/>
  <c r="AL483" i="3"/>
  <c r="H483" i="3"/>
  <c r="N483" i="3"/>
  <c r="M483" i="3"/>
  <c r="L483" i="3"/>
  <c r="K483" i="3"/>
  <c r="J483" i="3"/>
  <c r="I483" i="3"/>
  <c r="AH482" i="3"/>
  <c r="AN482" i="3"/>
  <c r="AM482" i="3"/>
  <c r="AL482" i="3"/>
  <c r="H482" i="3"/>
  <c r="N482" i="3"/>
  <c r="M482" i="3"/>
  <c r="L482" i="3"/>
  <c r="K482" i="3"/>
  <c r="J482" i="3"/>
  <c r="I482" i="3"/>
  <c r="AH481" i="3"/>
  <c r="AN481" i="3"/>
  <c r="AM481" i="3"/>
  <c r="AL481" i="3"/>
  <c r="H481" i="3"/>
  <c r="N481" i="3"/>
  <c r="M481" i="3"/>
  <c r="L481" i="3"/>
  <c r="K481" i="3"/>
  <c r="J481" i="3"/>
  <c r="I481" i="3"/>
  <c r="AH480" i="3"/>
  <c r="AN480" i="3"/>
  <c r="AM480" i="3"/>
  <c r="AL480" i="3"/>
  <c r="H480" i="3"/>
  <c r="N480" i="3"/>
  <c r="M480" i="3"/>
  <c r="L480" i="3"/>
  <c r="K480" i="3"/>
  <c r="J480" i="3"/>
  <c r="I480" i="3"/>
  <c r="AH479" i="3"/>
  <c r="AN479" i="3"/>
  <c r="AM479" i="3"/>
  <c r="AL479" i="3"/>
  <c r="H479" i="3"/>
  <c r="N479" i="3"/>
  <c r="M479" i="3"/>
  <c r="L479" i="3"/>
  <c r="K479" i="3"/>
  <c r="J479" i="3"/>
  <c r="I479" i="3"/>
  <c r="AH478" i="3"/>
  <c r="AN478" i="3"/>
  <c r="AM478" i="3"/>
  <c r="AL478" i="3"/>
  <c r="H478" i="3"/>
  <c r="N478" i="3"/>
  <c r="M478" i="3"/>
  <c r="L478" i="3"/>
  <c r="K478" i="3"/>
  <c r="J478" i="3"/>
  <c r="I478" i="3"/>
  <c r="AH477" i="3"/>
  <c r="AN477" i="3"/>
  <c r="AM477" i="3"/>
  <c r="AL477" i="3"/>
  <c r="H477" i="3"/>
  <c r="N477" i="3"/>
  <c r="M477" i="3"/>
  <c r="L477" i="3"/>
  <c r="K477" i="3"/>
  <c r="J477" i="3"/>
  <c r="I477" i="3"/>
  <c r="AH476" i="3"/>
  <c r="AN476" i="3"/>
  <c r="AM476" i="3"/>
  <c r="AL476" i="3"/>
  <c r="H476" i="3"/>
  <c r="N476" i="3"/>
  <c r="M476" i="3"/>
  <c r="L476" i="3"/>
  <c r="K476" i="3"/>
  <c r="J476" i="3"/>
  <c r="I476" i="3"/>
  <c r="AH475" i="3"/>
  <c r="AN475" i="3"/>
  <c r="AM475" i="3"/>
  <c r="AL475" i="3"/>
  <c r="H475" i="3"/>
  <c r="N475" i="3"/>
  <c r="M475" i="3"/>
  <c r="L475" i="3"/>
  <c r="K475" i="3"/>
  <c r="J475" i="3"/>
  <c r="I475" i="3"/>
  <c r="AH474" i="3"/>
  <c r="AN474" i="3"/>
  <c r="AM474" i="3"/>
  <c r="AL474" i="3"/>
  <c r="H474" i="3"/>
  <c r="N474" i="3"/>
  <c r="M474" i="3"/>
  <c r="L474" i="3"/>
  <c r="K474" i="3"/>
  <c r="J474" i="3"/>
  <c r="I474" i="3"/>
  <c r="AH473" i="3"/>
  <c r="AN473" i="3"/>
  <c r="AM473" i="3"/>
  <c r="AL473" i="3"/>
  <c r="H473" i="3"/>
  <c r="N473" i="3"/>
  <c r="M473" i="3"/>
  <c r="L473" i="3"/>
  <c r="K473" i="3"/>
  <c r="J473" i="3"/>
  <c r="I473" i="3"/>
  <c r="AH472" i="3"/>
  <c r="AN472" i="3"/>
  <c r="AM472" i="3"/>
  <c r="AL472" i="3"/>
  <c r="H472" i="3"/>
  <c r="N472" i="3"/>
  <c r="M472" i="3"/>
  <c r="L472" i="3"/>
  <c r="K472" i="3"/>
  <c r="J472" i="3"/>
  <c r="I472" i="3"/>
  <c r="AH471" i="3"/>
  <c r="AN471" i="3"/>
  <c r="AM471" i="3"/>
  <c r="AL471" i="3"/>
  <c r="H471" i="3"/>
  <c r="N471" i="3"/>
  <c r="M471" i="3"/>
  <c r="L471" i="3"/>
  <c r="K471" i="3"/>
  <c r="J471" i="3"/>
  <c r="I471" i="3"/>
  <c r="AH470" i="3"/>
  <c r="AN470" i="3"/>
  <c r="AM470" i="3"/>
  <c r="AL470" i="3"/>
  <c r="H470" i="3"/>
  <c r="N470" i="3"/>
  <c r="M470" i="3"/>
  <c r="L470" i="3"/>
  <c r="K470" i="3"/>
  <c r="J470" i="3"/>
  <c r="I470" i="3"/>
  <c r="AH469" i="3"/>
  <c r="AN469" i="3"/>
  <c r="AM469" i="3"/>
  <c r="AL469" i="3"/>
  <c r="H469" i="3"/>
  <c r="N469" i="3"/>
  <c r="M469" i="3"/>
  <c r="L469" i="3"/>
  <c r="K469" i="3"/>
  <c r="J469" i="3"/>
  <c r="I469" i="3"/>
  <c r="AH468" i="3"/>
  <c r="AN468" i="3"/>
  <c r="AM468" i="3"/>
  <c r="AL468" i="3"/>
  <c r="H468" i="3"/>
  <c r="N468" i="3"/>
  <c r="M468" i="3"/>
  <c r="L468" i="3"/>
  <c r="K468" i="3"/>
  <c r="J468" i="3"/>
  <c r="I468" i="3"/>
  <c r="AH467" i="3"/>
  <c r="AN467" i="3"/>
  <c r="AM467" i="3"/>
  <c r="AL467" i="3"/>
  <c r="H467" i="3"/>
  <c r="N467" i="3"/>
  <c r="M467" i="3"/>
  <c r="L467" i="3"/>
  <c r="K467" i="3"/>
  <c r="J467" i="3"/>
  <c r="I467" i="3"/>
  <c r="AH466" i="3"/>
  <c r="AN466" i="3"/>
  <c r="AM466" i="3"/>
  <c r="AL466" i="3"/>
  <c r="H466" i="3"/>
  <c r="N466" i="3"/>
  <c r="M466" i="3"/>
  <c r="L466" i="3"/>
  <c r="K466" i="3"/>
  <c r="J466" i="3"/>
  <c r="I466" i="3"/>
  <c r="AH465" i="3"/>
  <c r="AN465" i="3"/>
  <c r="AM465" i="3"/>
  <c r="AL465" i="3"/>
  <c r="H465" i="3"/>
  <c r="N465" i="3"/>
  <c r="M465" i="3"/>
  <c r="L465" i="3"/>
  <c r="K465" i="3"/>
  <c r="J465" i="3"/>
  <c r="I465" i="3"/>
  <c r="AH464" i="3"/>
  <c r="AN464" i="3"/>
  <c r="AM464" i="3"/>
  <c r="AL464" i="3"/>
  <c r="H464" i="3"/>
  <c r="N464" i="3"/>
  <c r="M464" i="3"/>
  <c r="L464" i="3"/>
  <c r="K464" i="3"/>
  <c r="J464" i="3"/>
  <c r="I464" i="3"/>
  <c r="AH463" i="3"/>
  <c r="AN463" i="3"/>
  <c r="AM463" i="3"/>
  <c r="AL463" i="3"/>
  <c r="H463" i="3"/>
  <c r="N463" i="3"/>
  <c r="M463" i="3"/>
  <c r="L463" i="3"/>
  <c r="K463" i="3"/>
  <c r="J463" i="3"/>
  <c r="I463" i="3"/>
  <c r="AH462" i="3"/>
  <c r="AN462" i="3"/>
  <c r="AM462" i="3"/>
  <c r="AL462" i="3"/>
  <c r="H462" i="3"/>
  <c r="N462" i="3"/>
  <c r="M462" i="3"/>
  <c r="L462" i="3"/>
  <c r="K462" i="3"/>
  <c r="J462" i="3"/>
  <c r="I462" i="3"/>
  <c r="AH461" i="3"/>
  <c r="AN461" i="3"/>
  <c r="AM461" i="3"/>
  <c r="AL461" i="3"/>
  <c r="H461" i="3"/>
  <c r="N461" i="3"/>
  <c r="M461" i="3"/>
  <c r="L461" i="3"/>
  <c r="K461" i="3"/>
  <c r="J461" i="3"/>
  <c r="I461" i="3"/>
  <c r="AH460" i="3"/>
  <c r="AN460" i="3"/>
  <c r="AM460" i="3"/>
  <c r="AL460" i="3"/>
  <c r="H460" i="3"/>
  <c r="N460" i="3"/>
  <c r="M460" i="3"/>
  <c r="L460" i="3"/>
  <c r="K460" i="3"/>
  <c r="J460" i="3"/>
  <c r="I460" i="3"/>
  <c r="AH459" i="3"/>
  <c r="AN459" i="3"/>
  <c r="AM459" i="3"/>
  <c r="AL459" i="3"/>
  <c r="H459" i="3"/>
  <c r="N459" i="3"/>
  <c r="M459" i="3"/>
  <c r="L459" i="3"/>
  <c r="K459" i="3"/>
  <c r="J459" i="3"/>
  <c r="I459" i="3"/>
  <c r="AH458" i="3"/>
  <c r="AN458" i="3"/>
  <c r="AM458" i="3"/>
  <c r="AL458" i="3"/>
  <c r="H458" i="3"/>
  <c r="N458" i="3"/>
  <c r="M458" i="3"/>
  <c r="L458" i="3"/>
  <c r="K458" i="3"/>
  <c r="J458" i="3"/>
  <c r="I458" i="3"/>
  <c r="AH457" i="3"/>
  <c r="AN457" i="3"/>
  <c r="AM457" i="3"/>
  <c r="AL457" i="3"/>
  <c r="H457" i="3"/>
  <c r="N457" i="3"/>
  <c r="M457" i="3"/>
  <c r="L457" i="3"/>
  <c r="K457" i="3"/>
  <c r="J457" i="3"/>
  <c r="I457" i="3"/>
  <c r="AH456" i="3"/>
  <c r="AN456" i="3"/>
  <c r="AM456" i="3"/>
  <c r="AL456" i="3"/>
  <c r="H456" i="3"/>
  <c r="N456" i="3"/>
  <c r="M456" i="3"/>
  <c r="L456" i="3"/>
  <c r="K456" i="3"/>
  <c r="J456" i="3"/>
  <c r="I456" i="3"/>
  <c r="AH455" i="3"/>
  <c r="AN455" i="3"/>
  <c r="AM455" i="3"/>
  <c r="AL455" i="3"/>
  <c r="H455" i="3"/>
  <c r="N455" i="3"/>
  <c r="M455" i="3"/>
  <c r="L455" i="3"/>
  <c r="K455" i="3"/>
  <c r="J455" i="3"/>
  <c r="I455" i="3"/>
  <c r="AH454" i="3"/>
  <c r="AN454" i="3"/>
  <c r="AM454" i="3"/>
  <c r="AL454" i="3"/>
  <c r="H454" i="3"/>
  <c r="N454" i="3"/>
  <c r="M454" i="3"/>
  <c r="L454" i="3"/>
  <c r="K454" i="3"/>
  <c r="J454" i="3"/>
  <c r="I454" i="3"/>
  <c r="AH453" i="3"/>
  <c r="AN453" i="3"/>
  <c r="AM453" i="3"/>
  <c r="AL453" i="3"/>
  <c r="H453" i="3"/>
  <c r="N453" i="3"/>
  <c r="M453" i="3"/>
  <c r="L453" i="3"/>
  <c r="K453" i="3"/>
  <c r="J453" i="3"/>
  <c r="I453" i="3"/>
  <c r="AH452" i="3"/>
  <c r="AN452" i="3"/>
  <c r="AM452" i="3"/>
  <c r="AL452" i="3"/>
  <c r="H452" i="3"/>
  <c r="N452" i="3"/>
  <c r="M452" i="3"/>
  <c r="L452" i="3"/>
  <c r="K452" i="3"/>
  <c r="J452" i="3"/>
  <c r="I452" i="3"/>
  <c r="AH451" i="3"/>
  <c r="AN451" i="3"/>
  <c r="AM451" i="3"/>
  <c r="AL451" i="3"/>
  <c r="H451" i="3"/>
  <c r="N451" i="3"/>
  <c r="M451" i="3"/>
  <c r="L451" i="3"/>
  <c r="K451" i="3"/>
  <c r="J451" i="3"/>
  <c r="I451" i="3"/>
  <c r="AH450" i="3"/>
  <c r="AN450" i="3"/>
  <c r="AM450" i="3"/>
  <c r="AL450" i="3"/>
  <c r="H450" i="3"/>
  <c r="N450" i="3"/>
  <c r="M450" i="3"/>
  <c r="L450" i="3"/>
  <c r="K450" i="3"/>
  <c r="J450" i="3"/>
  <c r="I450" i="3"/>
  <c r="AH449" i="3"/>
  <c r="AN449" i="3"/>
  <c r="AM449" i="3"/>
  <c r="AL449" i="3"/>
  <c r="H449" i="3"/>
  <c r="N449" i="3"/>
  <c r="M449" i="3"/>
  <c r="L449" i="3"/>
  <c r="K449" i="3"/>
  <c r="J449" i="3"/>
  <c r="I449" i="3"/>
  <c r="AH448" i="3"/>
  <c r="AN448" i="3"/>
  <c r="AM448" i="3"/>
  <c r="AL448" i="3"/>
  <c r="H448" i="3"/>
  <c r="N448" i="3"/>
  <c r="M448" i="3"/>
  <c r="L448" i="3"/>
  <c r="K448" i="3"/>
  <c r="J448" i="3"/>
  <c r="I448" i="3"/>
  <c r="AH447" i="3"/>
  <c r="AN447" i="3"/>
  <c r="AM447" i="3"/>
  <c r="AL447" i="3"/>
  <c r="H447" i="3"/>
  <c r="N447" i="3"/>
  <c r="M447" i="3"/>
  <c r="L447" i="3"/>
  <c r="K447" i="3"/>
  <c r="J447" i="3"/>
  <c r="I447" i="3"/>
  <c r="AH446" i="3"/>
  <c r="AN446" i="3"/>
  <c r="AM446" i="3"/>
  <c r="AL446" i="3"/>
  <c r="H446" i="3"/>
  <c r="N446" i="3"/>
  <c r="M446" i="3"/>
  <c r="L446" i="3"/>
  <c r="K446" i="3"/>
  <c r="J446" i="3"/>
  <c r="I446" i="3"/>
  <c r="AH445" i="3"/>
  <c r="AN445" i="3"/>
  <c r="AM445" i="3"/>
  <c r="AL445" i="3"/>
  <c r="H445" i="3"/>
  <c r="N445" i="3"/>
  <c r="M445" i="3"/>
  <c r="L445" i="3"/>
  <c r="K445" i="3"/>
  <c r="J445" i="3"/>
  <c r="I445" i="3"/>
  <c r="AH444" i="3"/>
  <c r="AN444" i="3"/>
  <c r="AM444" i="3"/>
  <c r="AL444" i="3"/>
  <c r="H444" i="3"/>
  <c r="N444" i="3"/>
  <c r="M444" i="3"/>
  <c r="L444" i="3"/>
  <c r="K444" i="3"/>
  <c r="J444" i="3"/>
  <c r="I444" i="3"/>
  <c r="AH443" i="3"/>
  <c r="AN443" i="3"/>
  <c r="AM443" i="3"/>
  <c r="AL443" i="3"/>
  <c r="H443" i="3"/>
  <c r="N443" i="3"/>
  <c r="M443" i="3"/>
  <c r="L443" i="3"/>
  <c r="K443" i="3"/>
  <c r="J443" i="3"/>
  <c r="I443" i="3"/>
  <c r="AH442" i="3"/>
  <c r="AN442" i="3"/>
  <c r="AM442" i="3"/>
  <c r="AL442" i="3"/>
  <c r="H442" i="3"/>
  <c r="N442" i="3"/>
  <c r="M442" i="3"/>
  <c r="L442" i="3"/>
  <c r="K442" i="3"/>
  <c r="J442" i="3"/>
  <c r="I442" i="3"/>
  <c r="AH441" i="3"/>
  <c r="AN441" i="3"/>
  <c r="AM441" i="3"/>
  <c r="AL441" i="3"/>
  <c r="H441" i="3"/>
  <c r="N441" i="3"/>
  <c r="M441" i="3"/>
  <c r="L441" i="3"/>
  <c r="K441" i="3"/>
  <c r="J441" i="3"/>
  <c r="I441" i="3"/>
  <c r="AH440" i="3"/>
  <c r="AN440" i="3"/>
  <c r="AM440" i="3"/>
  <c r="AL440" i="3"/>
  <c r="H440" i="3"/>
  <c r="N440" i="3"/>
  <c r="M440" i="3"/>
  <c r="L440" i="3"/>
  <c r="K440" i="3"/>
  <c r="J440" i="3"/>
  <c r="I440" i="3"/>
  <c r="AH439" i="3"/>
  <c r="AN439" i="3"/>
  <c r="AM439" i="3"/>
  <c r="AL439" i="3"/>
  <c r="H439" i="3"/>
  <c r="N439" i="3"/>
  <c r="M439" i="3"/>
  <c r="L439" i="3"/>
  <c r="K439" i="3"/>
  <c r="J439" i="3"/>
  <c r="I439" i="3"/>
  <c r="AH438" i="3"/>
  <c r="AN438" i="3"/>
  <c r="AM438" i="3"/>
  <c r="AL438" i="3"/>
  <c r="H438" i="3"/>
  <c r="N438" i="3"/>
  <c r="M438" i="3"/>
  <c r="L438" i="3"/>
  <c r="K438" i="3"/>
  <c r="J438" i="3"/>
  <c r="I438" i="3"/>
  <c r="AH437" i="3"/>
  <c r="AN437" i="3"/>
  <c r="AM437" i="3"/>
  <c r="AL437" i="3"/>
  <c r="H437" i="3"/>
  <c r="N437" i="3"/>
  <c r="M437" i="3"/>
  <c r="L437" i="3"/>
  <c r="K437" i="3"/>
  <c r="J437" i="3"/>
  <c r="I437" i="3"/>
  <c r="AH436" i="3"/>
  <c r="AN436" i="3"/>
  <c r="AM436" i="3"/>
  <c r="AL436" i="3"/>
  <c r="H436" i="3"/>
  <c r="N436" i="3"/>
  <c r="M436" i="3"/>
  <c r="L436" i="3"/>
  <c r="K436" i="3"/>
  <c r="J436" i="3"/>
  <c r="I436" i="3"/>
  <c r="AH435" i="3"/>
  <c r="AN435" i="3"/>
  <c r="AM435" i="3"/>
  <c r="AL435" i="3"/>
  <c r="H435" i="3"/>
  <c r="N435" i="3"/>
  <c r="M435" i="3"/>
  <c r="L435" i="3"/>
  <c r="K435" i="3"/>
  <c r="J435" i="3"/>
  <c r="I435" i="3"/>
  <c r="AH434" i="3"/>
  <c r="AN434" i="3"/>
  <c r="AM434" i="3"/>
  <c r="AL434" i="3"/>
  <c r="H434" i="3"/>
  <c r="N434" i="3"/>
  <c r="M434" i="3"/>
  <c r="L434" i="3"/>
  <c r="K434" i="3"/>
  <c r="J434" i="3"/>
  <c r="I434" i="3"/>
  <c r="AH433" i="3"/>
  <c r="AN433" i="3"/>
  <c r="AM433" i="3"/>
  <c r="AL433" i="3"/>
  <c r="H433" i="3"/>
  <c r="N433" i="3"/>
  <c r="M433" i="3"/>
  <c r="L433" i="3"/>
  <c r="K433" i="3"/>
  <c r="J433" i="3"/>
  <c r="I433" i="3"/>
  <c r="AH432" i="3"/>
  <c r="AN432" i="3"/>
  <c r="AM432" i="3"/>
  <c r="AL432" i="3"/>
  <c r="H432" i="3"/>
  <c r="N432" i="3"/>
  <c r="M432" i="3"/>
  <c r="L432" i="3"/>
  <c r="K432" i="3"/>
  <c r="J432" i="3"/>
  <c r="I432" i="3"/>
  <c r="AH431" i="3"/>
  <c r="AN431" i="3"/>
  <c r="AM431" i="3"/>
  <c r="AL431" i="3"/>
  <c r="H431" i="3"/>
  <c r="N431" i="3"/>
  <c r="M431" i="3"/>
  <c r="L431" i="3"/>
  <c r="K431" i="3"/>
  <c r="J431" i="3"/>
  <c r="I431" i="3"/>
  <c r="AH430" i="3"/>
  <c r="AN430" i="3"/>
  <c r="AM430" i="3"/>
  <c r="AL430" i="3"/>
  <c r="H430" i="3"/>
  <c r="N430" i="3"/>
  <c r="M430" i="3"/>
  <c r="L430" i="3"/>
  <c r="K430" i="3"/>
  <c r="J430" i="3"/>
  <c r="I430" i="3"/>
  <c r="AH429" i="3"/>
  <c r="AN429" i="3"/>
  <c r="AM429" i="3"/>
  <c r="AL429" i="3"/>
  <c r="H429" i="3"/>
  <c r="N429" i="3"/>
  <c r="M429" i="3"/>
  <c r="L429" i="3"/>
  <c r="K429" i="3"/>
  <c r="J429" i="3"/>
  <c r="I429" i="3"/>
  <c r="AH428" i="3"/>
  <c r="AN428" i="3"/>
  <c r="AM428" i="3"/>
  <c r="AL428" i="3"/>
  <c r="H428" i="3"/>
  <c r="N428" i="3"/>
  <c r="M428" i="3"/>
  <c r="L428" i="3"/>
  <c r="K428" i="3"/>
  <c r="J428" i="3"/>
  <c r="I428" i="3"/>
  <c r="AH427" i="3"/>
  <c r="AN427" i="3"/>
  <c r="AM427" i="3"/>
  <c r="AL427" i="3"/>
  <c r="H427" i="3"/>
  <c r="N427" i="3"/>
  <c r="M427" i="3"/>
  <c r="L427" i="3"/>
  <c r="K427" i="3"/>
  <c r="J427" i="3"/>
  <c r="I427" i="3"/>
  <c r="AH426" i="3"/>
  <c r="AN426" i="3"/>
  <c r="AM426" i="3"/>
  <c r="AL426" i="3"/>
  <c r="H426" i="3"/>
  <c r="N426" i="3"/>
  <c r="M426" i="3"/>
  <c r="L426" i="3"/>
  <c r="K426" i="3"/>
  <c r="J426" i="3"/>
  <c r="I426" i="3"/>
  <c r="AH425" i="3"/>
  <c r="AN425" i="3"/>
  <c r="AM425" i="3"/>
  <c r="AL425" i="3"/>
  <c r="H425" i="3"/>
  <c r="N425" i="3"/>
  <c r="M425" i="3"/>
  <c r="L425" i="3"/>
  <c r="K425" i="3"/>
  <c r="J425" i="3"/>
  <c r="I425" i="3"/>
  <c r="AH424" i="3"/>
  <c r="AN424" i="3"/>
  <c r="AM424" i="3"/>
  <c r="AL424" i="3"/>
  <c r="H424" i="3"/>
  <c r="N424" i="3"/>
  <c r="M424" i="3"/>
  <c r="L424" i="3"/>
  <c r="K424" i="3"/>
  <c r="J424" i="3"/>
  <c r="I424" i="3"/>
  <c r="AH423" i="3"/>
  <c r="AN423" i="3"/>
  <c r="AM423" i="3"/>
  <c r="AL423" i="3"/>
  <c r="H423" i="3"/>
  <c r="N423" i="3"/>
  <c r="M423" i="3"/>
  <c r="L423" i="3"/>
  <c r="K423" i="3"/>
  <c r="J423" i="3"/>
  <c r="I423" i="3"/>
  <c r="AH422" i="3"/>
  <c r="AN422" i="3"/>
  <c r="AM422" i="3"/>
  <c r="AL422" i="3"/>
  <c r="H422" i="3"/>
  <c r="N422" i="3"/>
  <c r="M422" i="3"/>
  <c r="L422" i="3"/>
  <c r="K422" i="3"/>
  <c r="J422" i="3"/>
  <c r="I422" i="3"/>
  <c r="AH421" i="3"/>
  <c r="AN421" i="3"/>
  <c r="AM421" i="3"/>
  <c r="AL421" i="3"/>
  <c r="H421" i="3"/>
  <c r="N421" i="3"/>
  <c r="M421" i="3"/>
  <c r="L421" i="3"/>
  <c r="K421" i="3"/>
  <c r="J421" i="3"/>
  <c r="I421" i="3"/>
  <c r="AH420" i="3"/>
  <c r="AN420" i="3"/>
  <c r="AM420" i="3"/>
  <c r="AL420" i="3"/>
  <c r="H420" i="3"/>
  <c r="N420" i="3"/>
  <c r="M420" i="3"/>
  <c r="L420" i="3"/>
  <c r="K420" i="3"/>
  <c r="J420" i="3"/>
  <c r="I420" i="3"/>
  <c r="AH419" i="3"/>
  <c r="AN419" i="3"/>
  <c r="AM419" i="3"/>
  <c r="AL419" i="3"/>
  <c r="H419" i="3"/>
  <c r="N419" i="3"/>
  <c r="M419" i="3"/>
  <c r="L419" i="3"/>
  <c r="K419" i="3"/>
  <c r="J419" i="3"/>
  <c r="I419" i="3"/>
  <c r="AH418" i="3"/>
  <c r="AN418" i="3"/>
  <c r="AM418" i="3"/>
  <c r="AL418" i="3"/>
  <c r="H418" i="3"/>
  <c r="N418" i="3"/>
  <c r="M418" i="3"/>
  <c r="L418" i="3"/>
  <c r="K418" i="3"/>
  <c r="J418" i="3"/>
  <c r="I418" i="3"/>
  <c r="AH417" i="3"/>
  <c r="AN417" i="3"/>
  <c r="AM417" i="3"/>
  <c r="AL417" i="3"/>
  <c r="H417" i="3"/>
  <c r="N417" i="3"/>
  <c r="M417" i="3"/>
  <c r="L417" i="3"/>
  <c r="K417" i="3"/>
  <c r="J417" i="3"/>
  <c r="I417" i="3"/>
  <c r="AH416" i="3"/>
  <c r="AN416" i="3"/>
  <c r="AM416" i="3"/>
  <c r="AL416" i="3"/>
  <c r="H416" i="3"/>
  <c r="N416" i="3"/>
  <c r="M416" i="3"/>
  <c r="L416" i="3"/>
  <c r="K416" i="3"/>
  <c r="J416" i="3"/>
  <c r="I416" i="3"/>
  <c r="AH415" i="3"/>
  <c r="AN415" i="3"/>
  <c r="AM415" i="3"/>
  <c r="AL415" i="3"/>
  <c r="H415" i="3"/>
  <c r="N415" i="3"/>
  <c r="M415" i="3"/>
  <c r="L415" i="3"/>
  <c r="K415" i="3"/>
  <c r="J415" i="3"/>
  <c r="I415" i="3"/>
  <c r="AH414" i="3"/>
  <c r="AN414" i="3"/>
  <c r="AM414" i="3"/>
  <c r="AL414" i="3"/>
  <c r="H414" i="3"/>
  <c r="N414" i="3"/>
  <c r="M414" i="3"/>
  <c r="L414" i="3"/>
  <c r="K414" i="3"/>
  <c r="J414" i="3"/>
  <c r="I414" i="3"/>
  <c r="AH413" i="3"/>
  <c r="AN413" i="3"/>
  <c r="AM413" i="3"/>
  <c r="AL413" i="3"/>
  <c r="H413" i="3"/>
  <c r="N413" i="3"/>
  <c r="M413" i="3"/>
  <c r="L413" i="3"/>
  <c r="K413" i="3"/>
  <c r="J413" i="3"/>
  <c r="I413" i="3"/>
  <c r="AH412" i="3"/>
  <c r="AN412" i="3"/>
  <c r="AM412" i="3"/>
  <c r="AL412" i="3"/>
  <c r="H412" i="3"/>
  <c r="N412" i="3"/>
  <c r="M412" i="3"/>
  <c r="L412" i="3"/>
  <c r="K412" i="3"/>
  <c r="J412" i="3"/>
  <c r="I412" i="3"/>
  <c r="AH411" i="3"/>
  <c r="AN411" i="3"/>
  <c r="AM411" i="3"/>
  <c r="AL411" i="3"/>
  <c r="H411" i="3"/>
  <c r="N411" i="3"/>
  <c r="M411" i="3"/>
  <c r="L411" i="3"/>
  <c r="K411" i="3"/>
  <c r="J411" i="3"/>
  <c r="I411" i="3"/>
  <c r="AH410" i="3"/>
  <c r="AN410" i="3"/>
  <c r="AM410" i="3"/>
  <c r="AL410" i="3"/>
  <c r="H410" i="3"/>
  <c r="N410" i="3"/>
  <c r="M410" i="3"/>
  <c r="L410" i="3"/>
  <c r="AH409" i="3"/>
  <c r="AN409" i="3"/>
  <c r="AM409" i="3"/>
  <c r="AL409" i="3"/>
  <c r="H409" i="3"/>
  <c r="N409" i="3"/>
  <c r="M409" i="3"/>
  <c r="L409" i="3"/>
  <c r="AH408" i="3"/>
  <c r="AN408" i="3"/>
  <c r="AM408" i="3"/>
  <c r="AL408" i="3"/>
  <c r="H408" i="3"/>
  <c r="N408" i="3"/>
  <c r="M408" i="3"/>
  <c r="L408" i="3"/>
  <c r="AH407" i="3"/>
  <c r="AN407" i="3"/>
  <c r="AM407" i="3"/>
  <c r="AL407" i="3"/>
  <c r="H407" i="3"/>
  <c r="N407" i="3"/>
  <c r="M407" i="3"/>
  <c r="L407" i="3"/>
  <c r="AH406" i="3"/>
  <c r="AN406" i="3"/>
  <c r="AM406" i="3"/>
  <c r="AL406" i="3"/>
  <c r="H406" i="3"/>
  <c r="N406" i="3"/>
  <c r="M406" i="3"/>
  <c r="L406" i="3"/>
  <c r="AH405" i="3"/>
  <c r="AN405" i="3"/>
  <c r="AM405" i="3"/>
  <c r="AL405" i="3"/>
  <c r="H405" i="3"/>
  <c r="N405" i="3"/>
  <c r="M405" i="3"/>
  <c r="L405" i="3"/>
  <c r="AH404" i="3"/>
  <c r="AN404" i="3"/>
  <c r="AM404" i="3"/>
  <c r="AL404" i="3"/>
  <c r="H404" i="3"/>
  <c r="N404" i="3"/>
  <c r="M404" i="3"/>
  <c r="L404" i="3"/>
  <c r="AH403" i="3"/>
  <c r="AN403" i="3"/>
  <c r="AM403" i="3"/>
  <c r="AL403" i="3"/>
  <c r="H403" i="3"/>
  <c r="N403" i="3"/>
  <c r="M403" i="3"/>
  <c r="L403" i="3"/>
  <c r="AH402" i="3"/>
  <c r="AN402" i="3"/>
  <c r="AM402" i="3"/>
  <c r="AL402" i="3"/>
  <c r="H402" i="3"/>
  <c r="N402" i="3"/>
  <c r="M402" i="3"/>
  <c r="L402" i="3"/>
  <c r="AH401" i="3"/>
  <c r="AN401" i="3"/>
  <c r="AM401" i="3"/>
  <c r="AL401" i="3"/>
  <c r="H401" i="3"/>
  <c r="N401" i="3"/>
  <c r="M401" i="3"/>
  <c r="L401" i="3"/>
  <c r="AH400" i="3"/>
  <c r="AN400" i="3"/>
  <c r="AM400" i="3"/>
  <c r="AL400" i="3"/>
  <c r="H400" i="3"/>
  <c r="N400" i="3"/>
  <c r="M400" i="3"/>
  <c r="L400" i="3"/>
  <c r="AH399" i="3"/>
  <c r="AN399" i="3"/>
  <c r="AM399" i="3"/>
  <c r="AL399" i="3"/>
  <c r="H399" i="3"/>
  <c r="N399" i="3"/>
  <c r="M399" i="3"/>
  <c r="L399" i="3"/>
  <c r="AH398" i="3"/>
  <c r="AN398" i="3"/>
  <c r="AM398" i="3"/>
  <c r="AL398" i="3"/>
  <c r="H398" i="3"/>
  <c r="N398" i="3"/>
  <c r="M398" i="3"/>
  <c r="L398" i="3"/>
  <c r="AH397" i="3"/>
  <c r="AN397" i="3"/>
  <c r="AM397" i="3"/>
  <c r="AL397" i="3"/>
  <c r="H397" i="3"/>
  <c r="N397" i="3"/>
  <c r="M397" i="3"/>
  <c r="L397" i="3"/>
  <c r="AH396" i="3"/>
  <c r="AN396" i="3"/>
  <c r="AM396" i="3"/>
  <c r="AL396" i="3"/>
  <c r="H396" i="3"/>
  <c r="N396" i="3"/>
  <c r="M396" i="3"/>
  <c r="L396" i="3"/>
  <c r="AH395" i="3"/>
  <c r="AN395" i="3"/>
  <c r="AM395" i="3"/>
  <c r="AL395" i="3"/>
  <c r="H395" i="3"/>
  <c r="N395" i="3"/>
  <c r="M395" i="3"/>
  <c r="L395" i="3"/>
  <c r="AH394" i="3"/>
  <c r="AN394" i="3"/>
  <c r="AM394" i="3"/>
  <c r="AL394" i="3"/>
  <c r="H394" i="3"/>
  <c r="N394" i="3"/>
  <c r="M394" i="3"/>
  <c r="L394" i="3"/>
  <c r="AH393" i="3"/>
  <c r="AN393" i="3"/>
  <c r="AM393" i="3"/>
  <c r="AL393" i="3"/>
  <c r="H393" i="3"/>
  <c r="N393" i="3"/>
  <c r="M393" i="3"/>
  <c r="L393" i="3"/>
  <c r="AH392" i="3"/>
  <c r="AN392" i="3"/>
  <c r="AM392" i="3"/>
  <c r="AL392" i="3"/>
  <c r="H392" i="3"/>
  <c r="N392" i="3"/>
  <c r="M392" i="3"/>
  <c r="L392" i="3"/>
  <c r="AH391" i="3"/>
  <c r="AN391" i="3"/>
  <c r="AM391" i="3"/>
  <c r="AL391" i="3"/>
  <c r="H391" i="3"/>
  <c r="N391" i="3"/>
  <c r="M391" i="3"/>
  <c r="L391" i="3"/>
  <c r="AH390" i="3"/>
  <c r="AN390" i="3"/>
  <c r="AM390" i="3"/>
  <c r="AL390" i="3"/>
  <c r="H390" i="3"/>
  <c r="N390" i="3"/>
  <c r="M390" i="3"/>
  <c r="L390" i="3"/>
  <c r="AH389" i="3"/>
  <c r="AN389" i="3"/>
  <c r="AM389" i="3"/>
  <c r="AL389" i="3"/>
  <c r="H389" i="3"/>
  <c r="N389" i="3"/>
  <c r="M389" i="3"/>
  <c r="L389" i="3"/>
  <c r="AH388" i="3"/>
  <c r="AN388" i="3"/>
  <c r="AM388" i="3"/>
  <c r="AL388" i="3"/>
  <c r="H388" i="3"/>
  <c r="N388" i="3"/>
  <c r="M388" i="3"/>
  <c r="L388" i="3"/>
  <c r="AH387" i="3"/>
  <c r="AN387" i="3"/>
  <c r="AM387" i="3"/>
  <c r="AL387" i="3"/>
  <c r="H387" i="3"/>
  <c r="N387" i="3"/>
  <c r="M387" i="3"/>
  <c r="L387" i="3"/>
  <c r="AH386" i="3"/>
  <c r="AN386" i="3"/>
  <c r="AM386" i="3"/>
  <c r="AL386" i="3"/>
  <c r="H386" i="3"/>
  <c r="N386" i="3"/>
  <c r="M386" i="3"/>
  <c r="L386" i="3"/>
  <c r="AH385" i="3"/>
  <c r="AN385" i="3"/>
  <c r="AM385" i="3"/>
  <c r="AL385" i="3"/>
  <c r="H385" i="3"/>
  <c r="N385" i="3"/>
  <c r="M385" i="3"/>
  <c r="L385" i="3"/>
  <c r="AH384" i="3"/>
  <c r="AN384" i="3"/>
  <c r="AM384" i="3"/>
  <c r="AL384" i="3"/>
  <c r="H384" i="3"/>
  <c r="N384" i="3"/>
  <c r="M384" i="3"/>
  <c r="L384" i="3"/>
  <c r="AH383" i="3"/>
  <c r="AN383" i="3"/>
  <c r="AM383" i="3"/>
  <c r="AL383" i="3"/>
  <c r="N383" i="3"/>
  <c r="M383" i="3"/>
  <c r="L383" i="3"/>
  <c r="AH382" i="3"/>
  <c r="AN382" i="3"/>
  <c r="AM382" i="3"/>
  <c r="AL382" i="3"/>
  <c r="N382" i="3"/>
  <c r="M382" i="3"/>
  <c r="L382" i="3"/>
  <c r="AH381" i="3"/>
  <c r="AN381" i="3"/>
  <c r="AM381" i="3"/>
  <c r="AL381" i="3"/>
  <c r="N381" i="3"/>
  <c r="M381" i="3"/>
  <c r="L381" i="3"/>
  <c r="AH380" i="3"/>
  <c r="AN380" i="3"/>
  <c r="AM380" i="3"/>
  <c r="AL380" i="3"/>
  <c r="N380" i="3"/>
  <c r="M380" i="3"/>
  <c r="L380" i="3"/>
  <c r="AH379" i="3"/>
  <c r="AN379" i="3"/>
  <c r="AM379" i="3"/>
  <c r="AL379" i="3"/>
  <c r="N379" i="3"/>
  <c r="M379" i="3"/>
  <c r="L379" i="3"/>
  <c r="AH378" i="3"/>
  <c r="AN378" i="3"/>
  <c r="AM378" i="3"/>
  <c r="AL378" i="3"/>
  <c r="N378" i="3"/>
  <c r="M378" i="3"/>
  <c r="L378" i="3"/>
  <c r="AH377" i="3"/>
  <c r="AN377" i="3"/>
  <c r="AM377" i="3"/>
  <c r="AL377" i="3"/>
  <c r="N377" i="3"/>
  <c r="M377" i="3"/>
  <c r="L377" i="3"/>
  <c r="AH376" i="3"/>
  <c r="AN376" i="3"/>
  <c r="AM376" i="3"/>
  <c r="AL376" i="3"/>
  <c r="N376" i="3"/>
  <c r="M376" i="3"/>
  <c r="L376" i="3"/>
  <c r="AH375" i="3"/>
  <c r="AN375" i="3"/>
  <c r="AM375" i="3"/>
  <c r="AL375" i="3"/>
  <c r="N375" i="3"/>
  <c r="M375" i="3"/>
  <c r="L375" i="3"/>
  <c r="AH374" i="3"/>
  <c r="AN374" i="3"/>
  <c r="AM374" i="3"/>
  <c r="AL374" i="3"/>
  <c r="N374" i="3"/>
  <c r="M374" i="3"/>
  <c r="L374" i="3"/>
  <c r="AH373" i="3"/>
  <c r="AN373" i="3"/>
  <c r="AM373" i="3"/>
  <c r="AL373" i="3"/>
  <c r="N373" i="3"/>
  <c r="M373" i="3"/>
  <c r="L373" i="3"/>
  <c r="AH372" i="3"/>
  <c r="AN372" i="3"/>
  <c r="AM372" i="3"/>
  <c r="AL372" i="3"/>
  <c r="N372" i="3"/>
  <c r="M372" i="3"/>
  <c r="L372" i="3"/>
  <c r="AH371" i="3"/>
  <c r="AN371" i="3"/>
  <c r="AM371" i="3"/>
  <c r="AL371" i="3"/>
  <c r="N371" i="3"/>
  <c r="M371" i="3"/>
  <c r="L371" i="3"/>
  <c r="AH370" i="3"/>
  <c r="AN370" i="3"/>
  <c r="AM370" i="3"/>
  <c r="AL370" i="3"/>
  <c r="N370" i="3"/>
  <c r="M370" i="3"/>
  <c r="L370" i="3"/>
  <c r="AH369" i="3"/>
  <c r="AN369" i="3"/>
  <c r="AM369" i="3"/>
  <c r="AL369" i="3"/>
  <c r="N369" i="3"/>
  <c r="M369" i="3"/>
  <c r="L369" i="3"/>
  <c r="AH368" i="3"/>
  <c r="AN368" i="3"/>
  <c r="AM368" i="3"/>
  <c r="AL368" i="3"/>
  <c r="N368" i="3"/>
  <c r="M368" i="3"/>
  <c r="L368" i="3"/>
  <c r="AH367" i="3"/>
  <c r="AN367" i="3"/>
  <c r="AM367" i="3"/>
  <c r="AL367" i="3"/>
  <c r="N367" i="3"/>
  <c r="M367" i="3"/>
  <c r="L367" i="3"/>
  <c r="AH366" i="3"/>
  <c r="AN366" i="3"/>
  <c r="AM366" i="3"/>
  <c r="AL366" i="3"/>
  <c r="N366" i="3"/>
  <c r="M366" i="3"/>
  <c r="L366" i="3"/>
  <c r="AH365" i="3"/>
  <c r="AN365" i="3"/>
  <c r="AM365" i="3"/>
  <c r="AL365" i="3"/>
  <c r="N365" i="3"/>
  <c r="M365" i="3"/>
  <c r="L365" i="3"/>
  <c r="AH364" i="3"/>
  <c r="AN364" i="3"/>
  <c r="AM364" i="3"/>
  <c r="AL364" i="3"/>
  <c r="N364" i="3"/>
  <c r="M364" i="3"/>
  <c r="L364" i="3"/>
  <c r="AH363" i="3"/>
  <c r="AN363" i="3"/>
  <c r="AM363" i="3"/>
  <c r="AL363" i="3"/>
  <c r="N363" i="3"/>
  <c r="M363" i="3"/>
  <c r="L363" i="3"/>
  <c r="AH362" i="3"/>
  <c r="AN362" i="3"/>
  <c r="AM362" i="3"/>
  <c r="AL362" i="3"/>
  <c r="N362" i="3"/>
  <c r="M362" i="3"/>
  <c r="L362" i="3"/>
  <c r="AH361" i="3"/>
  <c r="AN361" i="3"/>
  <c r="AM361" i="3"/>
  <c r="AL361" i="3"/>
  <c r="N361" i="3"/>
  <c r="M361" i="3"/>
  <c r="L361" i="3"/>
  <c r="AH360" i="3"/>
  <c r="AN360" i="3"/>
  <c r="AM360" i="3"/>
  <c r="AL360" i="3"/>
  <c r="N360" i="3"/>
  <c r="M360" i="3"/>
  <c r="L360" i="3"/>
  <c r="AH359" i="3"/>
  <c r="AN359" i="3"/>
  <c r="AM359" i="3"/>
  <c r="AL359" i="3"/>
  <c r="N359" i="3"/>
  <c r="M359" i="3"/>
  <c r="L359" i="3"/>
  <c r="AH358" i="3"/>
  <c r="AN358" i="3"/>
  <c r="AM358" i="3"/>
  <c r="AL358" i="3"/>
  <c r="N358" i="3"/>
  <c r="M358" i="3"/>
  <c r="L358" i="3"/>
  <c r="AH357" i="3"/>
  <c r="AN357" i="3"/>
  <c r="AM357" i="3"/>
  <c r="AL357" i="3"/>
  <c r="N357" i="3"/>
  <c r="M357" i="3"/>
  <c r="L357" i="3"/>
  <c r="AH356" i="3"/>
  <c r="AN356" i="3"/>
  <c r="AM356" i="3"/>
  <c r="AL356" i="3"/>
  <c r="N356" i="3"/>
  <c r="M356" i="3"/>
  <c r="L356" i="3"/>
  <c r="AH355" i="3"/>
  <c r="AN355" i="3"/>
  <c r="AM355" i="3"/>
  <c r="AL355" i="3"/>
  <c r="N355" i="3"/>
  <c r="M355" i="3"/>
  <c r="L355" i="3"/>
  <c r="AH354" i="3"/>
  <c r="AN354" i="3"/>
  <c r="AM354" i="3"/>
  <c r="AL354" i="3"/>
  <c r="N354" i="3"/>
  <c r="M354" i="3"/>
  <c r="L354" i="3"/>
  <c r="AH353" i="3"/>
  <c r="AN353" i="3"/>
  <c r="AM353" i="3"/>
  <c r="AL353" i="3"/>
  <c r="N353" i="3"/>
  <c r="M353" i="3"/>
  <c r="L353" i="3"/>
  <c r="AH352" i="3"/>
  <c r="AN352" i="3"/>
  <c r="AM352" i="3"/>
  <c r="AL352" i="3"/>
  <c r="N352" i="3"/>
  <c r="M352" i="3"/>
  <c r="L352" i="3"/>
  <c r="AH351" i="3"/>
  <c r="AN351" i="3"/>
  <c r="AM351" i="3"/>
  <c r="AL351" i="3"/>
  <c r="N351" i="3"/>
  <c r="M351" i="3"/>
  <c r="L351" i="3"/>
  <c r="AH350" i="3"/>
  <c r="AN350" i="3"/>
  <c r="AM350" i="3"/>
  <c r="AL350" i="3"/>
  <c r="N350" i="3"/>
  <c r="M350" i="3"/>
  <c r="L350" i="3"/>
  <c r="AH349" i="3"/>
  <c r="AN349" i="3"/>
  <c r="AM349" i="3"/>
  <c r="AL349" i="3"/>
  <c r="N349" i="3"/>
  <c r="M349" i="3"/>
  <c r="L349" i="3"/>
  <c r="AH348" i="3"/>
  <c r="AN348" i="3"/>
  <c r="AM348" i="3"/>
  <c r="AL348" i="3"/>
  <c r="N348" i="3"/>
  <c r="M348" i="3"/>
  <c r="L348" i="3"/>
  <c r="AH347" i="3"/>
  <c r="AN347" i="3"/>
  <c r="AM347" i="3"/>
  <c r="AL347" i="3"/>
  <c r="N347" i="3"/>
  <c r="M347" i="3"/>
  <c r="L347" i="3"/>
  <c r="AH346" i="3"/>
  <c r="AN346" i="3"/>
  <c r="AM346" i="3"/>
  <c r="AL346" i="3"/>
  <c r="N346" i="3"/>
  <c r="M346" i="3"/>
  <c r="L346" i="3"/>
  <c r="AH345" i="3"/>
  <c r="AN345" i="3"/>
  <c r="AM345" i="3"/>
  <c r="AL345" i="3"/>
  <c r="N345" i="3"/>
  <c r="M345" i="3"/>
  <c r="L345" i="3"/>
  <c r="AH344" i="3"/>
  <c r="AN344" i="3"/>
  <c r="AM344" i="3"/>
  <c r="AL344" i="3"/>
  <c r="N344" i="3"/>
  <c r="M344" i="3"/>
  <c r="L344" i="3"/>
  <c r="AH343" i="3"/>
  <c r="AN343" i="3"/>
  <c r="AM343" i="3"/>
  <c r="AL343" i="3"/>
  <c r="N343" i="3"/>
  <c r="M343" i="3"/>
  <c r="L343" i="3"/>
  <c r="AH342" i="3"/>
  <c r="AN342" i="3"/>
  <c r="AM342" i="3"/>
  <c r="AL342" i="3"/>
  <c r="N342" i="3"/>
  <c r="M342" i="3"/>
  <c r="L342" i="3"/>
  <c r="AH341" i="3"/>
  <c r="AN341" i="3"/>
  <c r="AM341" i="3"/>
  <c r="AL341" i="3"/>
  <c r="N341" i="3"/>
  <c r="M341" i="3"/>
  <c r="L341" i="3"/>
  <c r="AH340" i="3"/>
  <c r="AN340" i="3"/>
  <c r="AM340" i="3"/>
  <c r="AL340" i="3"/>
  <c r="N340" i="3"/>
  <c r="M340" i="3"/>
  <c r="L340" i="3"/>
  <c r="AH339" i="3"/>
  <c r="AN339" i="3"/>
  <c r="AM339" i="3"/>
  <c r="AL339" i="3"/>
  <c r="N339" i="3"/>
  <c r="M339" i="3"/>
  <c r="L339" i="3"/>
  <c r="AH338" i="3"/>
  <c r="AN338" i="3"/>
  <c r="AM338" i="3"/>
  <c r="AL338" i="3"/>
  <c r="N338" i="3"/>
  <c r="M338" i="3"/>
  <c r="L338" i="3"/>
  <c r="AH337" i="3"/>
  <c r="AN337" i="3"/>
  <c r="AM337" i="3"/>
  <c r="AL337" i="3"/>
  <c r="N337" i="3"/>
  <c r="M337" i="3"/>
  <c r="L337" i="3"/>
  <c r="AH336" i="3"/>
  <c r="AN336" i="3"/>
  <c r="AM336" i="3"/>
  <c r="AL336" i="3"/>
  <c r="N336" i="3"/>
  <c r="M336" i="3"/>
  <c r="L336" i="3"/>
  <c r="AH335" i="3"/>
  <c r="AN335" i="3"/>
  <c r="AM335" i="3"/>
  <c r="AL335" i="3"/>
  <c r="N335" i="3"/>
  <c r="M335" i="3"/>
  <c r="L335" i="3"/>
  <c r="AH334" i="3"/>
  <c r="AN334" i="3"/>
  <c r="AM334" i="3"/>
  <c r="AL334" i="3"/>
  <c r="N334" i="3"/>
  <c r="M334" i="3"/>
  <c r="L334" i="3"/>
  <c r="AH333" i="3"/>
  <c r="AN333" i="3"/>
  <c r="AM333" i="3"/>
  <c r="AL333" i="3"/>
  <c r="N333" i="3"/>
  <c r="M333" i="3"/>
  <c r="L333" i="3"/>
  <c r="AH332" i="3"/>
  <c r="AN332" i="3"/>
  <c r="AM332" i="3"/>
  <c r="AL332" i="3"/>
  <c r="N332" i="3"/>
  <c r="M332" i="3"/>
  <c r="L332" i="3"/>
  <c r="AH331" i="3"/>
  <c r="AN331" i="3"/>
  <c r="AM331" i="3"/>
  <c r="AL331" i="3"/>
  <c r="N331" i="3"/>
  <c r="M331" i="3"/>
  <c r="L331" i="3"/>
  <c r="AH330" i="3"/>
  <c r="AN330" i="3"/>
  <c r="AM330" i="3"/>
  <c r="AL330" i="3"/>
  <c r="N330" i="3"/>
  <c r="M330" i="3"/>
  <c r="L330" i="3"/>
  <c r="AH329" i="3"/>
  <c r="AN329" i="3"/>
  <c r="AM329" i="3"/>
  <c r="AL329" i="3"/>
  <c r="N329" i="3"/>
  <c r="M329" i="3"/>
  <c r="L329" i="3"/>
  <c r="AH328" i="3"/>
  <c r="AN328" i="3"/>
  <c r="AM328" i="3"/>
  <c r="AL328" i="3"/>
  <c r="N328" i="3"/>
  <c r="M328" i="3"/>
  <c r="L328" i="3"/>
  <c r="AH327" i="3"/>
  <c r="AN327" i="3"/>
  <c r="AM327" i="3"/>
  <c r="AL327" i="3"/>
  <c r="N327" i="3"/>
  <c r="M327" i="3"/>
  <c r="L327" i="3"/>
  <c r="AH326" i="3"/>
  <c r="AN326" i="3"/>
  <c r="AM326" i="3"/>
  <c r="AL326" i="3"/>
  <c r="N326" i="3"/>
  <c r="M326" i="3"/>
  <c r="L326" i="3"/>
  <c r="AH325" i="3"/>
  <c r="AN325" i="3"/>
  <c r="AM325" i="3"/>
  <c r="AL325" i="3"/>
  <c r="N325" i="3"/>
  <c r="M325" i="3"/>
  <c r="L325" i="3"/>
  <c r="AH324" i="3"/>
  <c r="AN324" i="3"/>
  <c r="AM324" i="3"/>
  <c r="AL324" i="3"/>
  <c r="N324" i="3"/>
  <c r="M324" i="3"/>
  <c r="L324" i="3"/>
  <c r="AH323" i="3"/>
  <c r="AN323" i="3"/>
  <c r="AM323" i="3"/>
  <c r="AL323" i="3"/>
  <c r="N323" i="3"/>
  <c r="M323" i="3"/>
  <c r="L323" i="3"/>
  <c r="AH322" i="3"/>
  <c r="AN322" i="3"/>
  <c r="AM322" i="3"/>
  <c r="AL322" i="3"/>
  <c r="N322" i="3"/>
  <c r="M322" i="3"/>
  <c r="L322" i="3"/>
  <c r="AH321" i="3"/>
  <c r="AN321" i="3"/>
  <c r="AM321" i="3"/>
  <c r="AL321" i="3"/>
  <c r="N321" i="3"/>
  <c r="M321" i="3"/>
  <c r="L321" i="3"/>
  <c r="AH320" i="3"/>
  <c r="AN320" i="3"/>
  <c r="AM320" i="3"/>
  <c r="AL320" i="3"/>
  <c r="N320" i="3"/>
  <c r="M320" i="3"/>
  <c r="L320" i="3"/>
  <c r="AH319" i="3"/>
  <c r="AN319" i="3"/>
  <c r="AM319" i="3"/>
  <c r="AL319" i="3"/>
  <c r="N319" i="3"/>
  <c r="M319" i="3"/>
  <c r="L319" i="3"/>
  <c r="AH318" i="3"/>
  <c r="AN318" i="3"/>
  <c r="AM318" i="3"/>
  <c r="AL318" i="3"/>
  <c r="N318" i="3"/>
  <c r="M318" i="3"/>
  <c r="L318" i="3"/>
  <c r="AH317" i="3"/>
  <c r="AN317" i="3"/>
  <c r="AM317" i="3"/>
  <c r="AL317" i="3"/>
  <c r="N317" i="3"/>
  <c r="M317" i="3"/>
  <c r="L317" i="3"/>
  <c r="AH316" i="3"/>
  <c r="AN316" i="3"/>
  <c r="AM316" i="3"/>
  <c r="AL316" i="3"/>
  <c r="N316" i="3"/>
  <c r="M316" i="3"/>
  <c r="L316" i="3"/>
  <c r="AH315" i="3"/>
  <c r="AN315" i="3"/>
  <c r="AM315" i="3"/>
  <c r="AL315" i="3"/>
  <c r="N315" i="3"/>
  <c r="M315" i="3"/>
  <c r="L315" i="3"/>
  <c r="AH314" i="3"/>
  <c r="AN314" i="3"/>
  <c r="AM314" i="3"/>
  <c r="AL314" i="3"/>
  <c r="N314" i="3"/>
  <c r="M314" i="3"/>
  <c r="L314" i="3"/>
  <c r="AH313" i="3"/>
  <c r="AN313" i="3"/>
  <c r="AM313" i="3"/>
  <c r="AL313" i="3"/>
  <c r="N313" i="3"/>
  <c r="M313" i="3"/>
  <c r="L313" i="3"/>
  <c r="AH312" i="3"/>
  <c r="AN312" i="3"/>
  <c r="AM312" i="3"/>
  <c r="AL312" i="3"/>
  <c r="N312" i="3"/>
  <c r="M312" i="3"/>
  <c r="L312" i="3"/>
  <c r="AH311" i="3"/>
  <c r="AN311" i="3"/>
  <c r="AM311" i="3"/>
  <c r="AL311" i="3"/>
  <c r="N311" i="3"/>
  <c r="M311" i="3"/>
  <c r="L311" i="3"/>
  <c r="AH310" i="3"/>
  <c r="AN310" i="3"/>
  <c r="AM310" i="3"/>
  <c r="AL310" i="3"/>
  <c r="N310" i="3"/>
  <c r="M310" i="3"/>
  <c r="L310" i="3"/>
  <c r="AH309" i="3"/>
  <c r="AN309" i="3"/>
  <c r="AM309" i="3"/>
  <c r="AL309" i="3"/>
  <c r="N309" i="3"/>
  <c r="M309" i="3"/>
  <c r="L309" i="3"/>
  <c r="AH308" i="3"/>
  <c r="AN308" i="3"/>
  <c r="AM308" i="3"/>
  <c r="AL308" i="3"/>
  <c r="N308" i="3"/>
  <c r="M308" i="3"/>
  <c r="L308" i="3"/>
  <c r="AH307" i="3"/>
  <c r="AN307" i="3"/>
  <c r="AM307" i="3"/>
  <c r="AL307" i="3"/>
  <c r="N307" i="3"/>
  <c r="M307" i="3"/>
  <c r="L307" i="3"/>
  <c r="AH306" i="3"/>
  <c r="AN306" i="3"/>
  <c r="AM306" i="3"/>
  <c r="AL306" i="3"/>
  <c r="N306" i="3"/>
  <c r="M306" i="3"/>
  <c r="L306" i="3"/>
  <c r="AH305" i="3"/>
  <c r="AN305" i="3"/>
  <c r="AM305" i="3"/>
  <c r="AL305" i="3"/>
  <c r="N305" i="3"/>
  <c r="M305" i="3"/>
  <c r="L305" i="3"/>
  <c r="AH304" i="3"/>
  <c r="AN304" i="3"/>
  <c r="AM304" i="3"/>
  <c r="AL304" i="3"/>
  <c r="N304" i="3"/>
  <c r="M304" i="3"/>
  <c r="L304" i="3"/>
  <c r="AH303" i="3"/>
  <c r="AN303" i="3"/>
  <c r="AM303" i="3"/>
  <c r="AL303" i="3"/>
  <c r="N303" i="3"/>
  <c r="M303" i="3"/>
  <c r="L303" i="3"/>
  <c r="AH302" i="3"/>
  <c r="AN302" i="3"/>
  <c r="AM302" i="3"/>
  <c r="AL302" i="3"/>
  <c r="N302" i="3"/>
  <c r="M302" i="3"/>
  <c r="L302" i="3"/>
  <c r="AH301" i="3"/>
  <c r="AN301" i="3"/>
  <c r="AM301" i="3"/>
  <c r="AL301" i="3"/>
  <c r="N301" i="3"/>
  <c r="M301" i="3"/>
  <c r="L301" i="3"/>
  <c r="AH300" i="3"/>
  <c r="AN300" i="3"/>
  <c r="AM300" i="3"/>
  <c r="AL300" i="3"/>
  <c r="N300" i="3"/>
  <c r="M300" i="3"/>
  <c r="L300" i="3"/>
  <c r="AH299" i="3"/>
  <c r="AN299" i="3"/>
  <c r="AM299" i="3"/>
  <c r="AL299" i="3"/>
  <c r="N299" i="3"/>
  <c r="M299" i="3"/>
  <c r="L299" i="3"/>
  <c r="AH298" i="3"/>
  <c r="AN298" i="3"/>
  <c r="AM298" i="3"/>
  <c r="AL298" i="3"/>
  <c r="N298" i="3"/>
  <c r="M298" i="3"/>
  <c r="L298" i="3"/>
  <c r="AH297" i="3"/>
  <c r="AN297" i="3"/>
  <c r="AM297" i="3"/>
  <c r="AL297" i="3"/>
  <c r="N297" i="3"/>
  <c r="M297" i="3"/>
  <c r="L297" i="3"/>
  <c r="AH296" i="3"/>
  <c r="AN296" i="3"/>
  <c r="AM296" i="3"/>
  <c r="AL296" i="3"/>
  <c r="N296" i="3"/>
  <c r="M296" i="3"/>
  <c r="L296" i="3"/>
  <c r="AH295" i="3"/>
  <c r="AN295" i="3"/>
  <c r="AM295" i="3"/>
  <c r="AL295" i="3"/>
  <c r="N295" i="3"/>
  <c r="M295" i="3"/>
  <c r="L295" i="3"/>
  <c r="AH294" i="3"/>
  <c r="AN294" i="3"/>
  <c r="AM294" i="3"/>
  <c r="AL294" i="3"/>
  <c r="N294" i="3"/>
  <c r="M294" i="3"/>
  <c r="L294" i="3"/>
  <c r="AH293" i="3"/>
  <c r="AN293" i="3"/>
  <c r="AM293" i="3"/>
  <c r="AL293" i="3"/>
  <c r="N293" i="3"/>
  <c r="M293" i="3"/>
  <c r="L293" i="3"/>
  <c r="AH292" i="3"/>
  <c r="AN292" i="3"/>
  <c r="AM292" i="3"/>
  <c r="AL292" i="3"/>
  <c r="N292" i="3"/>
  <c r="M292" i="3"/>
  <c r="L292" i="3"/>
  <c r="AH291" i="3"/>
  <c r="AN291" i="3"/>
  <c r="AM291" i="3"/>
  <c r="AL291" i="3"/>
  <c r="N291" i="3"/>
  <c r="M291" i="3"/>
  <c r="L291" i="3"/>
  <c r="AH290" i="3"/>
  <c r="AN290" i="3"/>
  <c r="AM290" i="3"/>
  <c r="AL290" i="3"/>
  <c r="N290" i="3"/>
  <c r="M290" i="3"/>
  <c r="L290" i="3"/>
  <c r="AH289" i="3"/>
  <c r="AN289" i="3"/>
  <c r="AM289" i="3"/>
  <c r="AL289" i="3"/>
  <c r="N289" i="3"/>
  <c r="M289" i="3"/>
  <c r="L289" i="3"/>
  <c r="AH288" i="3"/>
  <c r="AN288" i="3"/>
  <c r="AM288" i="3"/>
  <c r="AL288" i="3"/>
  <c r="N288" i="3"/>
  <c r="M288" i="3"/>
  <c r="L288" i="3"/>
  <c r="AH287" i="3"/>
  <c r="AN287" i="3"/>
  <c r="AM287" i="3"/>
  <c r="AL287" i="3"/>
  <c r="N287" i="3"/>
  <c r="M287" i="3"/>
  <c r="L287" i="3"/>
  <c r="AH286" i="3"/>
  <c r="AN286" i="3"/>
  <c r="AM286" i="3"/>
  <c r="AL286" i="3"/>
  <c r="N286" i="3"/>
  <c r="M286" i="3"/>
  <c r="L286" i="3"/>
  <c r="AH285" i="3"/>
  <c r="AN285" i="3"/>
  <c r="AM285" i="3"/>
  <c r="AL285" i="3"/>
  <c r="N285" i="3"/>
  <c r="M285" i="3"/>
  <c r="L285" i="3"/>
  <c r="AH284" i="3"/>
  <c r="AN284" i="3"/>
  <c r="AM284" i="3"/>
  <c r="AL284" i="3"/>
  <c r="N284" i="3"/>
  <c r="M284" i="3"/>
  <c r="L284" i="3"/>
  <c r="AH283" i="3"/>
  <c r="AN283" i="3"/>
  <c r="AM283" i="3"/>
  <c r="AL283" i="3"/>
  <c r="N283" i="3"/>
  <c r="M283" i="3"/>
  <c r="L283" i="3"/>
  <c r="AH282" i="3"/>
  <c r="AN282" i="3"/>
  <c r="AM282" i="3"/>
  <c r="AL282" i="3"/>
  <c r="N282" i="3"/>
  <c r="M282" i="3"/>
  <c r="L282" i="3"/>
  <c r="AH281" i="3"/>
  <c r="AN281" i="3"/>
  <c r="AM281" i="3"/>
  <c r="AL281" i="3"/>
  <c r="N281" i="3"/>
  <c r="M281" i="3"/>
  <c r="L281" i="3"/>
  <c r="AH280" i="3"/>
  <c r="AN280" i="3"/>
  <c r="AM280" i="3"/>
  <c r="AL280" i="3"/>
  <c r="N280" i="3"/>
  <c r="M280" i="3"/>
  <c r="L280" i="3"/>
  <c r="AH279" i="3"/>
  <c r="AN279" i="3"/>
  <c r="AM279" i="3"/>
  <c r="AL279" i="3"/>
  <c r="N279" i="3"/>
  <c r="M279" i="3"/>
  <c r="L279" i="3"/>
  <c r="AH278" i="3"/>
  <c r="AN278" i="3"/>
  <c r="AM278" i="3"/>
  <c r="AL278" i="3"/>
  <c r="N278" i="3"/>
  <c r="M278" i="3"/>
  <c r="L278" i="3"/>
  <c r="AH277" i="3"/>
  <c r="AN277" i="3"/>
  <c r="AM277" i="3"/>
  <c r="AL277" i="3"/>
  <c r="N277" i="3"/>
  <c r="M277" i="3"/>
  <c r="L277" i="3"/>
  <c r="AH276" i="3"/>
  <c r="AN276" i="3"/>
  <c r="AM276" i="3"/>
  <c r="AL276" i="3"/>
  <c r="N276" i="3"/>
  <c r="M276" i="3"/>
  <c r="L276" i="3"/>
  <c r="AH275" i="3"/>
  <c r="AN275" i="3"/>
  <c r="AM275" i="3"/>
  <c r="AL275" i="3"/>
  <c r="N275" i="3"/>
  <c r="M275" i="3"/>
  <c r="L275" i="3"/>
  <c r="AH274" i="3"/>
  <c r="AN274" i="3"/>
  <c r="AM274" i="3"/>
  <c r="AL274" i="3"/>
  <c r="N274" i="3"/>
  <c r="M274" i="3"/>
  <c r="L274" i="3"/>
  <c r="AH273" i="3"/>
  <c r="AN273" i="3"/>
  <c r="AM273" i="3"/>
  <c r="AL273" i="3"/>
  <c r="H273" i="3"/>
  <c r="N273" i="3"/>
  <c r="M273" i="3"/>
  <c r="L273" i="3"/>
  <c r="AH272" i="3"/>
  <c r="AN272" i="3"/>
  <c r="AM272" i="3"/>
  <c r="AL272" i="3"/>
  <c r="H272" i="3"/>
  <c r="N272" i="3"/>
  <c r="M272" i="3"/>
  <c r="L272" i="3"/>
  <c r="AH271" i="3"/>
  <c r="AN271" i="3"/>
  <c r="AM271" i="3"/>
  <c r="AL271" i="3"/>
  <c r="H271" i="3"/>
  <c r="N271" i="3"/>
  <c r="M271" i="3"/>
  <c r="L271" i="3"/>
  <c r="AH270" i="3"/>
  <c r="AN270" i="3"/>
  <c r="AM270" i="3"/>
  <c r="AL270" i="3"/>
  <c r="H270" i="3"/>
  <c r="N270" i="3"/>
  <c r="M270" i="3"/>
  <c r="L270" i="3"/>
  <c r="AH269" i="3"/>
  <c r="AN269" i="3"/>
  <c r="AM269" i="3"/>
  <c r="AL269" i="3"/>
  <c r="H269" i="3"/>
  <c r="N269" i="3"/>
  <c r="M269" i="3"/>
  <c r="L269" i="3"/>
  <c r="AH268" i="3"/>
  <c r="AN268" i="3"/>
  <c r="AM268" i="3"/>
  <c r="AL268" i="3"/>
  <c r="H268" i="3"/>
  <c r="N268" i="3"/>
  <c r="M268" i="3"/>
  <c r="L268" i="3"/>
  <c r="AH267" i="3"/>
  <c r="AN267" i="3"/>
  <c r="AM267" i="3"/>
  <c r="AL267" i="3"/>
  <c r="H267" i="3"/>
  <c r="N267" i="3"/>
  <c r="M267" i="3"/>
  <c r="L267" i="3"/>
  <c r="AH266" i="3"/>
  <c r="AN266" i="3"/>
  <c r="AM266" i="3"/>
  <c r="AL266" i="3"/>
  <c r="H266" i="3"/>
  <c r="N266" i="3"/>
  <c r="M266" i="3"/>
  <c r="L266" i="3"/>
  <c r="AH265" i="3"/>
  <c r="AN265" i="3"/>
  <c r="AM265" i="3"/>
  <c r="AL265" i="3"/>
  <c r="H265" i="3"/>
  <c r="N265" i="3"/>
  <c r="M265" i="3"/>
  <c r="L265" i="3"/>
  <c r="AH264" i="3"/>
  <c r="AN264" i="3"/>
  <c r="AM264" i="3"/>
  <c r="AL264" i="3"/>
  <c r="H264" i="3"/>
  <c r="N264" i="3"/>
  <c r="M264" i="3"/>
  <c r="L264" i="3"/>
  <c r="AH263" i="3"/>
  <c r="AN263" i="3"/>
  <c r="AM263" i="3"/>
  <c r="AL263" i="3"/>
  <c r="H263" i="3"/>
  <c r="N263" i="3"/>
  <c r="M263" i="3"/>
  <c r="L263" i="3"/>
  <c r="AH262" i="3"/>
  <c r="AN262" i="3"/>
  <c r="AM262" i="3"/>
  <c r="AL262" i="3"/>
  <c r="H262" i="3"/>
  <c r="N262" i="3"/>
  <c r="M262" i="3"/>
  <c r="L262" i="3"/>
  <c r="AH261" i="3"/>
  <c r="AN261" i="3"/>
  <c r="AM261" i="3"/>
  <c r="AL261" i="3"/>
  <c r="H261" i="3"/>
  <c r="N261" i="3"/>
  <c r="M261" i="3"/>
  <c r="L261" i="3"/>
  <c r="AH260" i="3"/>
  <c r="AN260" i="3"/>
  <c r="AM260" i="3"/>
  <c r="AL260" i="3"/>
  <c r="H260" i="3"/>
  <c r="N260" i="3"/>
  <c r="M260" i="3"/>
  <c r="L260" i="3"/>
  <c r="AH259" i="3"/>
  <c r="AN259" i="3"/>
  <c r="AM259" i="3"/>
  <c r="AL259" i="3"/>
  <c r="H259" i="3"/>
  <c r="N259" i="3"/>
  <c r="M259" i="3"/>
  <c r="L259" i="3"/>
  <c r="AH258" i="3"/>
  <c r="AN258" i="3"/>
  <c r="AM258" i="3"/>
  <c r="AL258" i="3"/>
  <c r="H258" i="3"/>
  <c r="N258" i="3"/>
  <c r="M258" i="3"/>
  <c r="L258" i="3"/>
  <c r="AH257" i="3"/>
  <c r="AN257" i="3"/>
  <c r="AM257" i="3"/>
  <c r="AL257" i="3"/>
  <c r="H257" i="3"/>
  <c r="N257" i="3"/>
  <c r="M257" i="3"/>
  <c r="L257" i="3"/>
  <c r="AH256" i="3"/>
  <c r="AN256" i="3"/>
  <c r="AM256" i="3"/>
  <c r="AL256" i="3"/>
  <c r="H256" i="3"/>
  <c r="N256" i="3"/>
  <c r="M256" i="3"/>
  <c r="L256" i="3"/>
  <c r="AH255" i="3"/>
  <c r="AN255" i="3"/>
  <c r="AM255" i="3"/>
  <c r="AL255" i="3"/>
  <c r="H255" i="3"/>
  <c r="N255" i="3"/>
  <c r="M255" i="3"/>
  <c r="L255" i="3"/>
  <c r="AH254" i="3"/>
  <c r="AN254" i="3"/>
  <c r="AM254" i="3"/>
  <c r="AL254" i="3"/>
  <c r="H254" i="3"/>
  <c r="N254" i="3"/>
  <c r="M254" i="3"/>
  <c r="L254" i="3"/>
  <c r="AH253" i="3"/>
  <c r="AN253" i="3"/>
  <c r="AM253" i="3"/>
  <c r="AL253" i="3"/>
  <c r="H253" i="3"/>
  <c r="N253" i="3"/>
  <c r="M253" i="3"/>
  <c r="L253" i="3"/>
  <c r="AH252" i="3"/>
  <c r="AN252" i="3"/>
  <c r="AM252" i="3"/>
  <c r="AL252" i="3"/>
  <c r="H252" i="3"/>
  <c r="N252" i="3"/>
  <c r="M252" i="3"/>
  <c r="L252" i="3"/>
  <c r="AH251" i="3"/>
  <c r="AN251" i="3"/>
  <c r="AM251" i="3"/>
  <c r="AL251" i="3"/>
  <c r="H251" i="3"/>
  <c r="N251" i="3"/>
  <c r="M251" i="3"/>
  <c r="L251" i="3"/>
  <c r="AH250" i="3"/>
  <c r="AN250" i="3"/>
  <c r="AM250" i="3"/>
  <c r="AL250" i="3"/>
  <c r="H250" i="3"/>
  <c r="N250" i="3"/>
  <c r="M250" i="3"/>
  <c r="L250" i="3"/>
  <c r="AH249" i="3"/>
  <c r="AN249" i="3"/>
  <c r="AM249" i="3"/>
  <c r="AL249" i="3"/>
  <c r="H249" i="3"/>
  <c r="N249" i="3"/>
  <c r="M249" i="3"/>
  <c r="L249" i="3"/>
  <c r="AH248" i="3"/>
  <c r="AN248" i="3"/>
  <c r="AM248" i="3"/>
  <c r="AL248" i="3"/>
  <c r="H248" i="3"/>
  <c r="N248" i="3"/>
  <c r="M248" i="3"/>
  <c r="L248" i="3"/>
  <c r="AH247" i="3"/>
  <c r="AN247" i="3"/>
  <c r="AM247" i="3"/>
  <c r="AL247" i="3"/>
  <c r="H247" i="3"/>
  <c r="N247" i="3"/>
  <c r="M247" i="3"/>
  <c r="L247" i="3"/>
  <c r="AH246" i="3"/>
  <c r="AN246" i="3"/>
  <c r="AM246" i="3"/>
  <c r="AL246" i="3"/>
  <c r="H246" i="3"/>
  <c r="N246" i="3"/>
  <c r="M246" i="3"/>
  <c r="L246" i="3"/>
  <c r="AH245" i="3"/>
  <c r="AN245" i="3"/>
  <c r="AM245" i="3"/>
  <c r="AL245" i="3"/>
  <c r="N245" i="3"/>
  <c r="M245" i="3"/>
  <c r="L245" i="3"/>
  <c r="AH244" i="3"/>
  <c r="AN244" i="3"/>
  <c r="AM244" i="3"/>
  <c r="AL244" i="3"/>
  <c r="N244" i="3"/>
  <c r="M244" i="3"/>
  <c r="L244" i="3"/>
  <c r="AH243" i="3"/>
  <c r="AN243" i="3"/>
  <c r="AM243" i="3"/>
  <c r="AL243" i="3"/>
  <c r="N243" i="3"/>
  <c r="M243" i="3"/>
  <c r="L243" i="3"/>
  <c r="AH242" i="3"/>
  <c r="AN242" i="3"/>
  <c r="AM242" i="3"/>
  <c r="AL242" i="3"/>
  <c r="N242" i="3"/>
  <c r="M242" i="3"/>
  <c r="L242" i="3"/>
  <c r="AH241" i="3"/>
  <c r="AN241" i="3"/>
  <c r="AM241" i="3"/>
  <c r="AL241" i="3"/>
  <c r="N241" i="3"/>
  <c r="M241" i="3"/>
  <c r="L241" i="3"/>
  <c r="AH240" i="3"/>
  <c r="AN240" i="3"/>
  <c r="AM240" i="3"/>
  <c r="AL240" i="3"/>
  <c r="N240" i="3"/>
  <c r="M240" i="3"/>
  <c r="L240" i="3"/>
  <c r="AH239" i="3"/>
  <c r="AN239" i="3"/>
  <c r="AM239" i="3"/>
  <c r="AL239" i="3"/>
  <c r="N239" i="3"/>
  <c r="M239" i="3"/>
  <c r="L239" i="3"/>
  <c r="AH238" i="3"/>
  <c r="AN238" i="3"/>
  <c r="AM238" i="3"/>
  <c r="AL238" i="3"/>
  <c r="N238" i="3"/>
  <c r="M238" i="3"/>
  <c r="L238" i="3"/>
  <c r="AH237" i="3"/>
  <c r="AN237" i="3"/>
  <c r="AM237" i="3"/>
  <c r="AL237" i="3"/>
  <c r="N237" i="3"/>
  <c r="M237" i="3"/>
  <c r="L237" i="3"/>
  <c r="AH236" i="3"/>
  <c r="AN236" i="3"/>
  <c r="AM236" i="3"/>
  <c r="AL236" i="3"/>
  <c r="N236" i="3"/>
  <c r="M236" i="3"/>
  <c r="L236" i="3"/>
  <c r="AH235" i="3"/>
  <c r="AN235" i="3"/>
  <c r="AM235" i="3"/>
  <c r="AL235" i="3"/>
  <c r="N235" i="3"/>
  <c r="M235" i="3"/>
  <c r="L235" i="3"/>
  <c r="AH234" i="3"/>
  <c r="AN234" i="3"/>
  <c r="AM234" i="3"/>
  <c r="AL234" i="3"/>
  <c r="N234" i="3"/>
  <c r="M234" i="3"/>
  <c r="L234" i="3"/>
  <c r="AH233" i="3"/>
  <c r="AN233" i="3"/>
  <c r="AM233" i="3"/>
  <c r="AL233" i="3"/>
  <c r="N233" i="3"/>
  <c r="M233" i="3"/>
  <c r="L233" i="3"/>
  <c r="AH232" i="3"/>
  <c r="AN232" i="3"/>
  <c r="AM232" i="3"/>
  <c r="AL232" i="3"/>
  <c r="N232" i="3"/>
  <c r="M232" i="3"/>
  <c r="L232" i="3"/>
  <c r="AH231" i="3"/>
  <c r="AN231" i="3"/>
  <c r="AM231" i="3"/>
  <c r="AL231" i="3"/>
  <c r="N231" i="3"/>
  <c r="M231" i="3"/>
  <c r="L231" i="3"/>
  <c r="AH230" i="3"/>
  <c r="AN230" i="3"/>
  <c r="AM230" i="3"/>
  <c r="AL230" i="3"/>
  <c r="N230" i="3"/>
  <c r="M230" i="3"/>
  <c r="L230" i="3"/>
  <c r="AH229" i="3"/>
  <c r="AN229" i="3"/>
  <c r="AM229" i="3"/>
  <c r="AL229" i="3"/>
  <c r="N229" i="3"/>
  <c r="M229" i="3"/>
  <c r="L229" i="3"/>
  <c r="AH228" i="3"/>
  <c r="AN228" i="3"/>
  <c r="AM228" i="3"/>
  <c r="AL228" i="3"/>
  <c r="N228" i="3"/>
  <c r="M228" i="3"/>
  <c r="L228" i="3"/>
  <c r="AH227" i="3"/>
  <c r="AN227" i="3"/>
  <c r="AM227" i="3"/>
  <c r="AL227" i="3"/>
  <c r="N227" i="3"/>
  <c r="M227" i="3"/>
  <c r="L227" i="3"/>
  <c r="AH226" i="3"/>
  <c r="AN226" i="3"/>
  <c r="AM226" i="3"/>
  <c r="AL226" i="3"/>
  <c r="N226" i="3"/>
  <c r="M226" i="3"/>
  <c r="L226" i="3"/>
  <c r="AH225" i="3"/>
  <c r="AN225" i="3"/>
  <c r="AM225" i="3"/>
  <c r="AL225" i="3"/>
  <c r="N225" i="3"/>
  <c r="M225" i="3"/>
  <c r="L225" i="3"/>
  <c r="AH224" i="3"/>
  <c r="AN224" i="3"/>
  <c r="AM224" i="3"/>
  <c r="AL224" i="3"/>
  <c r="N224" i="3"/>
  <c r="M224" i="3"/>
  <c r="L224" i="3"/>
  <c r="AH223" i="3"/>
  <c r="AN223" i="3"/>
  <c r="AM223" i="3"/>
  <c r="AL223" i="3"/>
  <c r="N223" i="3"/>
  <c r="M223" i="3"/>
  <c r="L223" i="3"/>
  <c r="AH222" i="3"/>
  <c r="AN222" i="3"/>
  <c r="AM222" i="3"/>
  <c r="AL222" i="3"/>
  <c r="N222" i="3"/>
  <c r="M222" i="3"/>
  <c r="L222" i="3"/>
  <c r="AH221" i="3"/>
  <c r="AN221" i="3"/>
  <c r="AM221" i="3"/>
  <c r="AL221" i="3"/>
  <c r="N221" i="3"/>
  <c r="M221" i="3"/>
  <c r="L221" i="3"/>
  <c r="AH220" i="3"/>
  <c r="AN220" i="3"/>
  <c r="AM220" i="3"/>
  <c r="AL220" i="3"/>
  <c r="N220" i="3"/>
  <c r="M220" i="3"/>
  <c r="L220" i="3"/>
  <c r="AH219" i="3"/>
  <c r="AN219" i="3"/>
  <c r="AM219" i="3"/>
  <c r="AL219" i="3"/>
  <c r="N219" i="3"/>
  <c r="M219" i="3"/>
  <c r="L219" i="3"/>
  <c r="AH218" i="3"/>
  <c r="AN218" i="3"/>
  <c r="AM218" i="3"/>
  <c r="AL218" i="3"/>
  <c r="N218" i="3"/>
  <c r="M218" i="3"/>
  <c r="L218" i="3"/>
  <c r="AH217" i="3"/>
  <c r="AN217" i="3"/>
  <c r="AM217" i="3"/>
  <c r="AL217" i="3"/>
  <c r="N217" i="3"/>
  <c r="M217" i="3"/>
  <c r="L217" i="3"/>
  <c r="AH216" i="3"/>
  <c r="AN216" i="3"/>
  <c r="AM216" i="3"/>
  <c r="AL216" i="3"/>
  <c r="N216" i="3"/>
  <c r="M216" i="3"/>
  <c r="L216" i="3"/>
  <c r="AH215" i="3"/>
  <c r="AN215" i="3"/>
  <c r="AM215" i="3"/>
  <c r="AL215" i="3"/>
  <c r="N215" i="3"/>
  <c r="M215" i="3"/>
  <c r="L215" i="3"/>
  <c r="AH214" i="3"/>
  <c r="AN214" i="3"/>
  <c r="AM214" i="3"/>
  <c r="AL214" i="3"/>
  <c r="N214" i="3"/>
  <c r="M214" i="3"/>
  <c r="L214" i="3"/>
  <c r="AH213" i="3"/>
  <c r="AN213" i="3"/>
  <c r="AM213" i="3"/>
  <c r="AL213" i="3"/>
  <c r="N213" i="3"/>
  <c r="M213" i="3"/>
  <c r="L213" i="3"/>
  <c r="AH212" i="3"/>
  <c r="AN212" i="3"/>
  <c r="AM212" i="3"/>
  <c r="AL212" i="3"/>
  <c r="N212" i="3"/>
  <c r="M212" i="3"/>
  <c r="L212" i="3"/>
  <c r="AH211" i="3"/>
  <c r="AN211" i="3"/>
  <c r="AM211" i="3"/>
  <c r="AL211" i="3"/>
  <c r="N211" i="3"/>
  <c r="M211" i="3"/>
  <c r="L211" i="3"/>
  <c r="AH210" i="3"/>
  <c r="AN210" i="3"/>
  <c r="AM210" i="3"/>
  <c r="AL210" i="3"/>
  <c r="N210" i="3"/>
  <c r="M210" i="3"/>
  <c r="L210" i="3"/>
  <c r="AH209" i="3"/>
  <c r="AN209" i="3"/>
  <c r="AM209" i="3"/>
  <c r="AL209" i="3"/>
  <c r="N209" i="3"/>
  <c r="M209" i="3"/>
  <c r="L209" i="3"/>
  <c r="AH208" i="3"/>
  <c r="AN208" i="3"/>
  <c r="AM208" i="3"/>
  <c r="AL208" i="3"/>
  <c r="N208" i="3"/>
  <c r="M208" i="3"/>
  <c r="L208" i="3"/>
  <c r="AH207" i="3"/>
  <c r="AN207" i="3"/>
  <c r="AM207" i="3"/>
  <c r="AL207" i="3"/>
  <c r="N207" i="3"/>
  <c r="M207" i="3"/>
  <c r="L207" i="3"/>
  <c r="AH206" i="3"/>
  <c r="AN206" i="3"/>
  <c r="AM206" i="3"/>
  <c r="AL206" i="3"/>
  <c r="N206" i="3"/>
  <c r="M206" i="3"/>
  <c r="L206" i="3"/>
  <c r="AH205" i="3"/>
  <c r="AN205" i="3"/>
  <c r="AM205" i="3"/>
  <c r="AL205" i="3"/>
  <c r="N205" i="3"/>
  <c r="M205" i="3"/>
  <c r="L205" i="3"/>
  <c r="AH204" i="3"/>
  <c r="AN204" i="3"/>
  <c r="AM204" i="3"/>
  <c r="AL204" i="3"/>
  <c r="N204" i="3"/>
  <c r="M204" i="3"/>
  <c r="L204" i="3"/>
  <c r="AH203" i="3"/>
  <c r="AN203" i="3"/>
  <c r="AM203" i="3"/>
  <c r="AL203" i="3"/>
  <c r="N203" i="3"/>
  <c r="M203" i="3"/>
  <c r="L203" i="3"/>
  <c r="AH202" i="3"/>
  <c r="AN202" i="3"/>
  <c r="AM202" i="3"/>
  <c r="AL202" i="3"/>
  <c r="N202" i="3"/>
  <c r="M202" i="3"/>
  <c r="L202" i="3"/>
  <c r="AH201" i="3"/>
  <c r="AN201" i="3"/>
  <c r="AM201" i="3"/>
  <c r="AL201" i="3"/>
  <c r="N201" i="3"/>
  <c r="M201" i="3"/>
  <c r="L201" i="3"/>
  <c r="AH200" i="3"/>
  <c r="AN200" i="3"/>
  <c r="AM200" i="3"/>
  <c r="AL200" i="3"/>
  <c r="N200" i="3"/>
  <c r="M200" i="3"/>
  <c r="L200" i="3"/>
  <c r="AH199" i="3"/>
  <c r="AN199" i="3"/>
  <c r="AM199" i="3"/>
  <c r="AL199" i="3"/>
  <c r="N199" i="3"/>
  <c r="M199" i="3"/>
  <c r="L199" i="3"/>
  <c r="AH198" i="3"/>
  <c r="AN198" i="3"/>
  <c r="AM198" i="3"/>
  <c r="AL198" i="3"/>
  <c r="N198" i="3"/>
  <c r="M198" i="3"/>
  <c r="L198" i="3"/>
  <c r="AH197" i="3"/>
  <c r="AN197" i="3"/>
  <c r="AM197" i="3"/>
  <c r="AL197" i="3"/>
  <c r="N197" i="3"/>
  <c r="M197" i="3"/>
  <c r="L197" i="3"/>
  <c r="AH196" i="3"/>
  <c r="AN196" i="3"/>
  <c r="AM196" i="3"/>
  <c r="AL196" i="3"/>
  <c r="N196" i="3"/>
  <c r="M196" i="3"/>
  <c r="L196" i="3"/>
  <c r="AH195" i="3"/>
  <c r="AN195" i="3"/>
  <c r="AM195" i="3"/>
  <c r="AL195" i="3"/>
  <c r="N195" i="3"/>
  <c r="M195" i="3"/>
  <c r="L195" i="3"/>
  <c r="AH194" i="3"/>
  <c r="AN194" i="3"/>
  <c r="AM194" i="3"/>
  <c r="AL194" i="3"/>
  <c r="N194" i="3"/>
  <c r="M194" i="3"/>
  <c r="L194" i="3"/>
  <c r="AH193" i="3"/>
  <c r="AN193" i="3"/>
  <c r="AM193" i="3"/>
  <c r="AL193" i="3"/>
  <c r="N193" i="3"/>
  <c r="M193" i="3"/>
  <c r="L193" i="3"/>
  <c r="AH192" i="3"/>
  <c r="AN192" i="3"/>
  <c r="AM192" i="3"/>
  <c r="AL192" i="3"/>
  <c r="N192" i="3"/>
  <c r="M192" i="3"/>
  <c r="L192" i="3"/>
  <c r="AH191" i="3"/>
  <c r="AN191" i="3"/>
  <c r="AM191" i="3"/>
  <c r="AL191" i="3"/>
  <c r="N191" i="3"/>
  <c r="M191" i="3"/>
  <c r="L191" i="3"/>
  <c r="AH190" i="3"/>
  <c r="AN190" i="3"/>
  <c r="AM190" i="3"/>
  <c r="AL190" i="3"/>
  <c r="N190" i="3"/>
  <c r="M190" i="3"/>
  <c r="L190" i="3"/>
  <c r="AH189" i="3"/>
  <c r="AN189" i="3"/>
  <c r="AM189" i="3"/>
  <c r="AL189" i="3"/>
  <c r="N189" i="3"/>
  <c r="M189" i="3"/>
  <c r="L189" i="3"/>
  <c r="AH188" i="3"/>
  <c r="AN188" i="3"/>
  <c r="AM188" i="3"/>
  <c r="AL188" i="3"/>
  <c r="N188" i="3"/>
  <c r="M188" i="3"/>
  <c r="L188" i="3"/>
  <c r="AH187" i="3"/>
  <c r="AN187" i="3"/>
  <c r="AM187" i="3"/>
  <c r="AL187" i="3"/>
  <c r="N187" i="3"/>
  <c r="M187" i="3"/>
  <c r="L187" i="3"/>
  <c r="AH186" i="3"/>
  <c r="AN186" i="3"/>
  <c r="AM186" i="3"/>
  <c r="AL186" i="3"/>
  <c r="N186" i="3"/>
  <c r="M186" i="3"/>
  <c r="L186" i="3"/>
  <c r="AH185" i="3"/>
  <c r="AN185" i="3"/>
  <c r="AM185" i="3"/>
  <c r="AL185" i="3"/>
  <c r="N185" i="3"/>
  <c r="M185" i="3"/>
  <c r="L185" i="3"/>
  <c r="AH184" i="3"/>
  <c r="AN184" i="3"/>
  <c r="AM184" i="3"/>
  <c r="AL184" i="3"/>
  <c r="N184" i="3"/>
  <c r="M184" i="3"/>
  <c r="L184" i="3"/>
  <c r="AH183" i="3"/>
  <c r="AN183" i="3"/>
  <c r="AM183" i="3"/>
  <c r="AL183" i="3"/>
  <c r="N183" i="3"/>
  <c r="M183" i="3"/>
  <c r="L183" i="3"/>
  <c r="AH182" i="3"/>
  <c r="AN182" i="3"/>
  <c r="AM182" i="3"/>
  <c r="AL182" i="3"/>
  <c r="N182" i="3"/>
  <c r="M182" i="3"/>
  <c r="L182" i="3"/>
  <c r="AH181" i="3"/>
  <c r="AN181" i="3"/>
  <c r="AM181" i="3"/>
  <c r="AL181" i="3"/>
  <c r="N181" i="3"/>
  <c r="M181" i="3"/>
  <c r="L181" i="3"/>
  <c r="AH180" i="3"/>
  <c r="AN180" i="3"/>
  <c r="AM180" i="3"/>
  <c r="AL180" i="3"/>
  <c r="N180" i="3"/>
  <c r="M180" i="3"/>
  <c r="L180" i="3"/>
  <c r="AH179" i="3"/>
  <c r="AN179" i="3"/>
  <c r="AM179" i="3"/>
  <c r="AL179" i="3"/>
  <c r="N179" i="3"/>
  <c r="M179" i="3"/>
  <c r="L179" i="3"/>
  <c r="AH178" i="3"/>
  <c r="AN178" i="3"/>
  <c r="AM178" i="3"/>
  <c r="AL178" i="3"/>
  <c r="N178" i="3"/>
  <c r="M178" i="3"/>
  <c r="L178" i="3"/>
  <c r="AH177" i="3"/>
  <c r="AN177" i="3"/>
  <c r="AM177" i="3"/>
  <c r="AL177" i="3"/>
  <c r="N177" i="3"/>
  <c r="M177" i="3"/>
  <c r="L177" i="3"/>
  <c r="AH176" i="3"/>
  <c r="AN176" i="3"/>
  <c r="AM176" i="3"/>
  <c r="AL176" i="3"/>
  <c r="N176" i="3"/>
  <c r="M176" i="3"/>
  <c r="L176" i="3"/>
  <c r="AH175" i="3"/>
  <c r="AN175" i="3"/>
  <c r="AM175" i="3"/>
  <c r="AL175" i="3"/>
  <c r="N175" i="3"/>
  <c r="M175" i="3"/>
  <c r="L175" i="3"/>
  <c r="AH174" i="3"/>
  <c r="AN174" i="3"/>
  <c r="AM174" i="3"/>
  <c r="AL174" i="3"/>
  <c r="N174" i="3"/>
  <c r="M174" i="3"/>
  <c r="L174" i="3"/>
  <c r="AH173" i="3"/>
  <c r="AN173" i="3"/>
  <c r="AM173" i="3"/>
  <c r="AL173" i="3"/>
  <c r="N173" i="3"/>
  <c r="M173" i="3"/>
  <c r="L173" i="3"/>
  <c r="AH172" i="3"/>
  <c r="AN172" i="3"/>
  <c r="AM172" i="3"/>
  <c r="AL172" i="3"/>
  <c r="N172" i="3"/>
  <c r="M172" i="3"/>
  <c r="L172" i="3"/>
  <c r="AH171" i="3"/>
  <c r="AN171" i="3"/>
  <c r="AM171" i="3"/>
  <c r="AL171" i="3"/>
  <c r="H171" i="3"/>
  <c r="N171" i="3"/>
  <c r="M171" i="3"/>
  <c r="L171" i="3"/>
  <c r="AH170" i="3"/>
  <c r="AN170" i="3"/>
  <c r="AM170" i="3"/>
  <c r="AL170" i="3"/>
  <c r="H170" i="3"/>
  <c r="N170" i="3"/>
  <c r="M170" i="3"/>
  <c r="L170" i="3"/>
  <c r="AH169" i="3"/>
  <c r="AN169" i="3"/>
  <c r="AM169" i="3"/>
  <c r="AL169" i="3"/>
  <c r="H169" i="3"/>
  <c r="N169" i="3"/>
  <c r="M169" i="3"/>
  <c r="L169" i="3"/>
  <c r="AH168" i="3"/>
  <c r="AN168" i="3"/>
  <c r="AM168" i="3"/>
  <c r="AL168" i="3"/>
  <c r="H168" i="3"/>
  <c r="N168" i="3"/>
  <c r="M168" i="3"/>
  <c r="L168" i="3"/>
  <c r="AH167" i="3"/>
  <c r="AN167" i="3"/>
  <c r="AM167" i="3"/>
  <c r="AL167" i="3"/>
  <c r="H167" i="3"/>
  <c r="N167" i="3"/>
  <c r="M167" i="3"/>
  <c r="L167" i="3"/>
  <c r="AH166" i="3"/>
  <c r="AN166" i="3"/>
  <c r="AM166" i="3"/>
  <c r="AL166" i="3"/>
  <c r="H166" i="3"/>
  <c r="N166" i="3"/>
  <c r="M166" i="3"/>
  <c r="L166" i="3"/>
  <c r="AH165" i="3"/>
  <c r="AN165" i="3"/>
  <c r="AM165" i="3"/>
  <c r="AL165" i="3"/>
  <c r="H165" i="3"/>
  <c r="N165" i="3"/>
  <c r="M165" i="3"/>
  <c r="L165" i="3"/>
  <c r="AH164" i="3"/>
  <c r="AN164" i="3"/>
  <c r="AM164" i="3"/>
  <c r="AL164" i="3"/>
  <c r="H164" i="3"/>
  <c r="N164" i="3"/>
  <c r="M164" i="3"/>
  <c r="L164" i="3"/>
  <c r="AH163" i="3"/>
  <c r="AN163" i="3"/>
  <c r="AM163" i="3"/>
  <c r="AL163" i="3"/>
  <c r="H163" i="3"/>
  <c r="N163" i="3"/>
  <c r="M163" i="3"/>
  <c r="L163" i="3"/>
  <c r="AH162" i="3"/>
  <c r="AN162" i="3"/>
  <c r="AM162" i="3"/>
  <c r="AL162" i="3"/>
  <c r="H162" i="3"/>
  <c r="N162" i="3"/>
  <c r="M162" i="3"/>
  <c r="L162" i="3"/>
  <c r="AH161" i="3"/>
  <c r="AN161" i="3"/>
  <c r="AM161" i="3"/>
  <c r="AL161" i="3"/>
  <c r="H161" i="3"/>
  <c r="N161" i="3"/>
  <c r="M161" i="3"/>
  <c r="L161" i="3"/>
  <c r="AH160" i="3"/>
  <c r="AN160" i="3"/>
  <c r="AM160" i="3"/>
  <c r="AL160" i="3"/>
  <c r="H160" i="3"/>
  <c r="N160" i="3"/>
  <c r="M160" i="3"/>
  <c r="L160" i="3"/>
  <c r="AH159" i="3"/>
  <c r="AN159" i="3"/>
  <c r="AM159" i="3"/>
  <c r="AL159" i="3"/>
  <c r="H159" i="3"/>
  <c r="N159" i="3"/>
  <c r="M159" i="3"/>
  <c r="L159" i="3"/>
  <c r="AH158" i="3"/>
  <c r="AN158" i="3"/>
  <c r="AM158" i="3"/>
  <c r="AL158" i="3"/>
  <c r="H158" i="3"/>
  <c r="N158" i="3"/>
  <c r="M158" i="3"/>
  <c r="L158" i="3"/>
  <c r="AH157" i="3"/>
  <c r="AN157" i="3"/>
  <c r="AM157" i="3"/>
  <c r="AL157" i="3"/>
  <c r="N157" i="3"/>
  <c r="M157" i="3"/>
  <c r="L157" i="3"/>
  <c r="AH156" i="3"/>
  <c r="AN156" i="3"/>
  <c r="AM156" i="3"/>
  <c r="AL156" i="3"/>
  <c r="N156" i="3"/>
  <c r="M156" i="3"/>
  <c r="L156" i="3"/>
  <c r="AH155" i="3"/>
  <c r="AN155" i="3"/>
  <c r="AM155" i="3"/>
  <c r="AL155" i="3"/>
  <c r="N155" i="3"/>
  <c r="M155" i="3"/>
  <c r="L155" i="3"/>
  <c r="AH154" i="3"/>
  <c r="AN154" i="3"/>
  <c r="AM154" i="3"/>
  <c r="AL154" i="3"/>
  <c r="N154" i="3"/>
  <c r="M154" i="3"/>
  <c r="L154" i="3"/>
  <c r="AH153" i="3"/>
  <c r="AN153" i="3"/>
  <c r="AM153" i="3"/>
  <c r="AL153" i="3"/>
  <c r="N153" i="3"/>
  <c r="M153" i="3"/>
  <c r="L153" i="3"/>
  <c r="AH152" i="3"/>
  <c r="AN152" i="3"/>
  <c r="AM152" i="3"/>
  <c r="AL152" i="3"/>
  <c r="N152" i="3"/>
  <c r="M152" i="3"/>
  <c r="L152" i="3"/>
  <c r="AH151" i="3"/>
  <c r="AN151" i="3"/>
  <c r="AM151" i="3"/>
  <c r="AL151" i="3"/>
  <c r="N151" i="3"/>
  <c r="M151" i="3"/>
  <c r="L151" i="3"/>
  <c r="AH150" i="3"/>
  <c r="AN150" i="3"/>
  <c r="AM150" i="3"/>
  <c r="AL150" i="3"/>
  <c r="N150" i="3"/>
  <c r="M150" i="3"/>
  <c r="L150" i="3"/>
  <c r="AH149" i="3"/>
  <c r="AN149" i="3"/>
  <c r="AM149" i="3"/>
  <c r="AL149" i="3"/>
  <c r="N149" i="3"/>
  <c r="M149" i="3"/>
  <c r="L149" i="3"/>
  <c r="AH148" i="3"/>
  <c r="AN148" i="3"/>
  <c r="AM148" i="3"/>
  <c r="AL148" i="3"/>
  <c r="N148" i="3"/>
  <c r="M148" i="3"/>
  <c r="L148" i="3"/>
  <c r="AH147" i="3"/>
  <c r="AN147" i="3"/>
  <c r="AM147" i="3"/>
  <c r="AL147" i="3"/>
  <c r="N147" i="3"/>
  <c r="M147" i="3"/>
  <c r="L147" i="3"/>
  <c r="AH146" i="3"/>
  <c r="AN146" i="3"/>
  <c r="AM146" i="3"/>
  <c r="AL146" i="3"/>
  <c r="N146" i="3"/>
  <c r="M146" i="3"/>
  <c r="L146" i="3"/>
  <c r="AH145" i="3"/>
  <c r="AN145" i="3"/>
  <c r="AM145" i="3"/>
  <c r="AL145" i="3"/>
  <c r="N145" i="3"/>
  <c r="M145" i="3"/>
  <c r="L145" i="3"/>
  <c r="AH144" i="3"/>
  <c r="AN144" i="3"/>
  <c r="AM144" i="3"/>
  <c r="AL144" i="3"/>
  <c r="N144" i="3"/>
  <c r="M144" i="3"/>
  <c r="L144" i="3"/>
  <c r="AH143" i="3"/>
  <c r="AN143" i="3"/>
  <c r="AM143" i="3"/>
  <c r="AL143" i="3"/>
  <c r="N143" i="3"/>
  <c r="M143" i="3"/>
  <c r="L143" i="3"/>
  <c r="AH142" i="3"/>
  <c r="AN142" i="3"/>
  <c r="AM142" i="3"/>
  <c r="AL142" i="3"/>
  <c r="N142" i="3"/>
  <c r="M142" i="3"/>
  <c r="L142" i="3"/>
  <c r="AH141" i="3"/>
  <c r="AN141" i="3"/>
  <c r="AM141" i="3"/>
  <c r="AL141" i="3"/>
  <c r="N141" i="3"/>
  <c r="M141" i="3"/>
  <c r="L141" i="3"/>
  <c r="AH140" i="3"/>
  <c r="AN140" i="3"/>
  <c r="AM140" i="3"/>
  <c r="AL140" i="3"/>
  <c r="N140" i="3"/>
  <c r="M140" i="3"/>
  <c r="L140" i="3"/>
  <c r="AH139" i="3"/>
  <c r="AN139" i="3"/>
  <c r="AM139" i="3"/>
  <c r="AL139" i="3"/>
  <c r="N139" i="3"/>
  <c r="M139" i="3"/>
  <c r="L139" i="3"/>
  <c r="AH138" i="3"/>
  <c r="AN138" i="3"/>
  <c r="AM138" i="3"/>
  <c r="AL138" i="3"/>
  <c r="N138" i="3"/>
  <c r="M138" i="3"/>
  <c r="L138" i="3"/>
  <c r="AH137" i="3"/>
  <c r="AN137" i="3"/>
  <c r="AM137" i="3"/>
  <c r="AL137" i="3"/>
  <c r="N137" i="3"/>
  <c r="M137" i="3"/>
  <c r="L137" i="3"/>
  <c r="AH136" i="3"/>
  <c r="AN136" i="3"/>
  <c r="AM136" i="3"/>
  <c r="AL136" i="3"/>
  <c r="N136" i="3"/>
  <c r="M136" i="3"/>
  <c r="L136" i="3"/>
  <c r="AH135" i="3"/>
  <c r="AN135" i="3"/>
  <c r="AM135" i="3"/>
  <c r="AL135" i="3"/>
  <c r="N135" i="3"/>
  <c r="M135" i="3"/>
  <c r="L135" i="3"/>
  <c r="AH134" i="3"/>
  <c r="AN134" i="3"/>
  <c r="AM134" i="3"/>
  <c r="AL134" i="3"/>
  <c r="N134" i="3"/>
  <c r="M134" i="3"/>
  <c r="L134" i="3"/>
  <c r="AH133" i="3"/>
  <c r="AN133" i="3"/>
  <c r="AM133" i="3"/>
  <c r="AL133" i="3"/>
  <c r="N133" i="3"/>
  <c r="M133" i="3"/>
  <c r="L133" i="3"/>
  <c r="AH132" i="3"/>
  <c r="AN132" i="3"/>
  <c r="AM132" i="3"/>
  <c r="AL132" i="3"/>
  <c r="N132" i="3"/>
  <c r="M132" i="3"/>
  <c r="L132" i="3"/>
  <c r="AH131" i="3"/>
  <c r="AN131" i="3"/>
  <c r="AM131" i="3"/>
  <c r="AL131" i="3"/>
  <c r="N131" i="3"/>
  <c r="M131" i="3"/>
  <c r="L131" i="3"/>
  <c r="AH130" i="3"/>
  <c r="AN130" i="3"/>
  <c r="AM130" i="3"/>
  <c r="AL130" i="3"/>
  <c r="N130" i="3"/>
  <c r="M130" i="3"/>
  <c r="L130" i="3"/>
  <c r="AH129" i="3"/>
  <c r="AN129" i="3"/>
  <c r="AM129" i="3"/>
  <c r="AL129" i="3"/>
  <c r="N129" i="3"/>
  <c r="M129" i="3"/>
  <c r="L129" i="3"/>
  <c r="AH128" i="3"/>
  <c r="AN128" i="3"/>
  <c r="AM128" i="3"/>
  <c r="AL128" i="3"/>
  <c r="N128" i="3"/>
  <c r="M128" i="3"/>
  <c r="L128" i="3"/>
  <c r="AH127" i="3"/>
  <c r="AN127" i="3"/>
  <c r="AM127" i="3"/>
  <c r="AL127" i="3"/>
  <c r="N127" i="3"/>
  <c r="M127" i="3"/>
  <c r="L127" i="3"/>
  <c r="AH126" i="3"/>
  <c r="AN126" i="3"/>
  <c r="AM126" i="3"/>
  <c r="AL126" i="3"/>
  <c r="N126" i="3"/>
  <c r="M126" i="3"/>
  <c r="L126" i="3"/>
  <c r="AH125" i="3"/>
  <c r="AN125" i="3"/>
  <c r="AM125" i="3"/>
  <c r="AL125" i="3"/>
  <c r="N125" i="3"/>
  <c r="M125" i="3"/>
  <c r="L125" i="3"/>
  <c r="AH124" i="3"/>
  <c r="AN124" i="3"/>
  <c r="AM124" i="3"/>
  <c r="AL124" i="3"/>
  <c r="N124" i="3"/>
  <c r="M124" i="3"/>
  <c r="L124" i="3"/>
  <c r="AH123" i="3"/>
  <c r="AN123" i="3"/>
  <c r="AM123" i="3"/>
  <c r="AL123" i="3"/>
  <c r="N123" i="3"/>
  <c r="M123" i="3"/>
  <c r="L123" i="3"/>
  <c r="AH122" i="3"/>
  <c r="AN122" i="3"/>
  <c r="AM122" i="3"/>
  <c r="AL122" i="3"/>
  <c r="N122" i="3"/>
  <c r="M122" i="3"/>
  <c r="L122" i="3"/>
  <c r="AH121" i="3"/>
  <c r="AN121" i="3"/>
  <c r="AM121" i="3"/>
  <c r="AL121" i="3"/>
  <c r="N121" i="3"/>
  <c r="M121" i="3"/>
  <c r="L121" i="3"/>
  <c r="AH120" i="3"/>
  <c r="AN120" i="3"/>
  <c r="AM120" i="3"/>
  <c r="AL120" i="3"/>
  <c r="N120" i="3"/>
  <c r="M120" i="3"/>
  <c r="L120" i="3"/>
  <c r="AH119" i="3"/>
  <c r="AN119" i="3"/>
  <c r="AM119" i="3"/>
  <c r="AL119" i="3"/>
  <c r="N119" i="3"/>
  <c r="M119" i="3"/>
  <c r="L119" i="3"/>
  <c r="AH118" i="3"/>
  <c r="AN118" i="3"/>
  <c r="AM118" i="3"/>
  <c r="AL118" i="3"/>
  <c r="N118" i="3"/>
  <c r="M118" i="3"/>
  <c r="L118" i="3"/>
  <c r="AH117" i="3"/>
  <c r="AN117" i="3"/>
  <c r="AM117" i="3"/>
  <c r="AL117" i="3"/>
  <c r="N117" i="3"/>
  <c r="M117" i="3"/>
  <c r="L117" i="3"/>
  <c r="AH116" i="3"/>
  <c r="AN116" i="3"/>
  <c r="AM116" i="3"/>
  <c r="AL116" i="3"/>
  <c r="N116" i="3"/>
  <c r="M116" i="3"/>
  <c r="L116" i="3"/>
  <c r="AH115" i="3"/>
  <c r="AN115" i="3"/>
  <c r="AM115" i="3"/>
  <c r="AL115" i="3"/>
  <c r="N115" i="3"/>
  <c r="M115" i="3"/>
  <c r="L115" i="3"/>
  <c r="AH114" i="3"/>
  <c r="AN114" i="3"/>
  <c r="AM114" i="3"/>
  <c r="AL114" i="3"/>
  <c r="N114" i="3"/>
  <c r="M114" i="3"/>
  <c r="L114" i="3"/>
  <c r="AH113" i="3"/>
  <c r="AN113" i="3"/>
  <c r="AM113" i="3"/>
  <c r="AL113" i="3"/>
  <c r="N113" i="3"/>
  <c r="M113" i="3"/>
  <c r="L113" i="3"/>
  <c r="AH112" i="3"/>
  <c r="AN112" i="3"/>
  <c r="AM112" i="3"/>
  <c r="AL112" i="3"/>
  <c r="N112" i="3"/>
  <c r="M112" i="3"/>
  <c r="L112" i="3"/>
  <c r="AH111" i="3"/>
  <c r="AN111" i="3"/>
  <c r="AM111" i="3"/>
  <c r="AL111" i="3"/>
  <c r="N111" i="3"/>
  <c r="M111" i="3"/>
  <c r="L111" i="3"/>
  <c r="AH110" i="3"/>
  <c r="AN110" i="3"/>
  <c r="AM110" i="3"/>
  <c r="AL110" i="3"/>
  <c r="N110" i="3"/>
  <c r="M110" i="3"/>
  <c r="L110" i="3"/>
  <c r="AH109" i="3"/>
  <c r="AN109" i="3"/>
  <c r="AM109" i="3"/>
  <c r="AL109" i="3"/>
  <c r="N109" i="3"/>
  <c r="M109" i="3"/>
  <c r="L109" i="3"/>
  <c r="AH108" i="3"/>
  <c r="AN108" i="3"/>
  <c r="AM108" i="3"/>
  <c r="AL108" i="3"/>
  <c r="N108" i="3"/>
  <c r="M108" i="3"/>
  <c r="L108" i="3"/>
  <c r="AH107" i="3"/>
  <c r="AN107" i="3"/>
  <c r="AM107" i="3"/>
  <c r="AL107" i="3"/>
  <c r="N107" i="3"/>
  <c r="M107" i="3"/>
  <c r="L107" i="3"/>
  <c r="AH106" i="3"/>
  <c r="AN106" i="3"/>
  <c r="AM106" i="3"/>
  <c r="AL106" i="3"/>
  <c r="N106" i="3"/>
  <c r="M106" i="3"/>
  <c r="L106" i="3"/>
  <c r="AH105" i="3"/>
  <c r="AN105" i="3"/>
  <c r="AM105" i="3"/>
  <c r="AL105" i="3"/>
  <c r="N105" i="3"/>
  <c r="M105" i="3"/>
  <c r="L105" i="3"/>
  <c r="AH104" i="3"/>
  <c r="AN104" i="3"/>
  <c r="AM104" i="3"/>
  <c r="AL104" i="3"/>
  <c r="N104" i="3"/>
  <c r="M104" i="3"/>
  <c r="L104" i="3"/>
  <c r="AH103" i="3"/>
  <c r="AN103" i="3"/>
  <c r="AM103" i="3"/>
  <c r="AL103" i="3"/>
  <c r="N103" i="3"/>
  <c r="M103" i="3"/>
  <c r="L103" i="3"/>
  <c r="AH102" i="3"/>
  <c r="AN102" i="3"/>
  <c r="AM102" i="3"/>
  <c r="AL102" i="3"/>
  <c r="N102" i="3"/>
  <c r="M102" i="3"/>
  <c r="L102" i="3"/>
  <c r="AH101" i="3"/>
  <c r="AN101" i="3"/>
  <c r="AM101" i="3"/>
  <c r="AL101" i="3"/>
  <c r="N101" i="3"/>
  <c r="M101" i="3"/>
  <c r="L101" i="3"/>
  <c r="AH100" i="3"/>
  <c r="AN100" i="3"/>
  <c r="AM100" i="3"/>
  <c r="AL100" i="3"/>
  <c r="N100" i="3"/>
  <c r="M100" i="3"/>
  <c r="L100" i="3"/>
  <c r="AH99" i="3"/>
  <c r="AN99" i="3"/>
  <c r="AM99" i="3"/>
  <c r="AL99" i="3"/>
  <c r="N99" i="3"/>
  <c r="M99" i="3"/>
  <c r="L99" i="3"/>
  <c r="AH98" i="3"/>
  <c r="AN98" i="3"/>
  <c r="AM98" i="3"/>
  <c r="AL98" i="3"/>
  <c r="N98" i="3"/>
  <c r="M98" i="3"/>
  <c r="L98" i="3"/>
  <c r="AH97" i="3"/>
  <c r="AN97" i="3"/>
  <c r="AM97" i="3"/>
  <c r="AL97" i="3"/>
  <c r="N97" i="3"/>
  <c r="M97" i="3"/>
  <c r="L97" i="3"/>
  <c r="AH96" i="3"/>
  <c r="AN96" i="3"/>
  <c r="AM96" i="3"/>
  <c r="AL96" i="3"/>
  <c r="N96" i="3"/>
  <c r="M96" i="3"/>
  <c r="L96" i="3"/>
  <c r="AH95" i="3"/>
  <c r="AN95" i="3"/>
  <c r="AM95" i="3"/>
  <c r="AL95" i="3"/>
  <c r="N95" i="3"/>
  <c r="M95" i="3"/>
  <c r="L95" i="3"/>
  <c r="AH94" i="3"/>
  <c r="AN94" i="3"/>
  <c r="AM94" i="3"/>
  <c r="AL94" i="3"/>
  <c r="N94" i="3"/>
  <c r="M94" i="3"/>
  <c r="L94" i="3"/>
  <c r="AH93" i="3"/>
  <c r="AN93" i="3"/>
  <c r="AM93" i="3"/>
  <c r="AL93" i="3"/>
  <c r="N93" i="3"/>
  <c r="M93" i="3"/>
  <c r="L93" i="3"/>
  <c r="AH92" i="3"/>
  <c r="AN92" i="3"/>
  <c r="AM92" i="3"/>
  <c r="AL92" i="3"/>
  <c r="N92" i="3"/>
  <c r="M92" i="3"/>
  <c r="L92" i="3"/>
  <c r="AH91" i="3"/>
  <c r="AN91" i="3"/>
  <c r="AM91" i="3"/>
  <c r="AL91" i="3"/>
  <c r="N91" i="3"/>
  <c r="M91" i="3"/>
  <c r="L91" i="3"/>
  <c r="AH90" i="3"/>
  <c r="AN90" i="3"/>
  <c r="AM90" i="3"/>
  <c r="AL90" i="3"/>
  <c r="N90" i="3"/>
  <c r="M90" i="3"/>
  <c r="L90" i="3"/>
  <c r="AH89" i="3"/>
  <c r="AN89" i="3"/>
  <c r="AM89" i="3"/>
  <c r="AL89" i="3"/>
  <c r="N89" i="3"/>
  <c r="M89" i="3"/>
  <c r="L89" i="3"/>
  <c r="AH88" i="3"/>
  <c r="AN88" i="3"/>
  <c r="AM88" i="3"/>
  <c r="AL88" i="3"/>
  <c r="N88" i="3"/>
  <c r="M88" i="3"/>
  <c r="L88" i="3"/>
  <c r="AH87" i="3"/>
  <c r="AN87" i="3"/>
  <c r="AM87" i="3"/>
  <c r="AL87" i="3"/>
  <c r="N87" i="3"/>
  <c r="M87" i="3"/>
  <c r="L87" i="3"/>
  <c r="AH86" i="3"/>
  <c r="AN86" i="3"/>
  <c r="AM86" i="3"/>
  <c r="AL86" i="3"/>
  <c r="N86" i="3"/>
  <c r="M86" i="3"/>
  <c r="L86" i="3"/>
  <c r="AH85" i="3"/>
  <c r="AN85" i="3"/>
  <c r="AM85" i="3"/>
  <c r="AL85" i="3"/>
  <c r="N85" i="3"/>
  <c r="M85" i="3"/>
  <c r="L85" i="3"/>
  <c r="AH84" i="3"/>
  <c r="AN84" i="3"/>
  <c r="AM84" i="3"/>
  <c r="AL84" i="3"/>
  <c r="N84" i="3"/>
  <c r="M84" i="3"/>
  <c r="L84" i="3"/>
  <c r="AH83" i="3"/>
  <c r="AN83" i="3"/>
  <c r="AM83" i="3"/>
  <c r="AL83" i="3"/>
  <c r="N83" i="3"/>
  <c r="M83" i="3"/>
  <c r="L83" i="3"/>
  <c r="AH82" i="3"/>
  <c r="AN82" i="3"/>
  <c r="AM82" i="3"/>
  <c r="AL82" i="3"/>
  <c r="N82" i="3"/>
  <c r="M82" i="3"/>
  <c r="L82" i="3"/>
  <c r="AH81" i="3"/>
  <c r="AN81" i="3"/>
  <c r="AM81" i="3"/>
  <c r="AL81" i="3"/>
  <c r="N81" i="3"/>
  <c r="M81" i="3"/>
  <c r="L81" i="3"/>
  <c r="AH80" i="3"/>
  <c r="AN80" i="3"/>
  <c r="AM80" i="3"/>
  <c r="AL80" i="3"/>
  <c r="N80" i="3"/>
  <c r="M80" i="3"/>
  <c r="L80" i="3"/>
  <c r="AH79" i="3"/>
  <c r="AN79" i="3"/>
  <c r="AM79" i="3"/>
  <c r="AL79" i="3"/>
  <c r="N79" i="3"/>
  <c r="M79" i="3"/>
  <c r="L79" i="3"/>
  <c r="AH78" i="3"/>
  <c r="AN78" i="3"/>
  <c r="AM78" i="3"/>
  <c r="AL78" i="3"/>
  <c r="N78" i="3"/>
  <c r="M78" i="3"/>
  <c r="L78" i="3"/>
  <c r="AH77" i="3"/>
  <c r="AN77" i="3"/>
  <c r="AM77" i="3"/>
  <c r="AL77" i="3"/>
  <c r="N77" i="3"/>
  <c r="M77" i="3"/>
  <c r="L77" i="3"/>
  <c r="AH76" i="3"/>
  <c r="AN76" i="3"/>
  <c r="AM76" i="3"/>
  <c r="AL76" i="3"/>
  <c r="N76" i="3"/>
  <c r="M76" i="3"/>
  <c r="L76" i="3"/>
  <c r="AH75" i="3"/>
  <c r="AN75" i="3"/>
  <c r="AM75" i="3"/>
  <c r="AL75" i="3"/>
  <c r="N75" i="3"/>
  <c r="M75" i="3"/>
  <c r="L75" i="3"/>
  <c r="AH74" i="3"/>
  <c r="AN74" i="3"/>
  <c r="AM74" i="3"/>
  <c r="AL74" i="3"/>
  <c r="N74" i="3"/>
  <c r="M74" i="3"/>
  <c r="L74" i="3"/>
  <c r="AX73" i="3"/>
  <c r="AW73" i="3"/>
  <c r="AU73" i="3"/>
  <c r="AT73" i="3"/>
  <c r="AS73" i="3"/>
  <c r="AR73" i="3"/>
  <c r="AQ73" i="3"/>
  <c r="AH73" i="3"/>
  <c r="AN73" i="3"/>
  <c r="AM73" i="3"/>
  <c r="AL73" i="3"/>
  <c r="X73" i="3"/>
  <c r="W73" i="3"/>
  <c r="S73" i="3"/>
  <c r="R73" i="3"/>
  <c r="Q73" i="3"/>
  <c r="N73" i="3"/>
  <c r="M73" i="3"/>
  <c r="L73" i="3"/>
  <c r="AX72" i="3"/>
  <c r="AW72" i="3"/>
  <c r="AU72" i="3"/>
  <c r="AT72" i="3"/>
  <c r="AS72" i="3"/>
  <c r="AR72" i="3"/>
  <c r="AQ72" i="3"/>
  <c r="AH72" i="3"/>
  <c r="AN72" i="3"/>
  <c r="AM72" i="3"/>
  <c r="AL72" i="3"/>
  <c r="X72" i="3"/>
  <c r="W72" i="3"/>
  <c r="T72" i="3"/>
  <c r="S72" i="3"/>
  <c r="R72" i="3"/>
  <c r="Q72" i="3"/>
  <c r="N72" i="3"/>
  <c r="M72" i="3"/>
  <c r="L72" i="3"/>
  <c r="AX71" i="3"/>
  <c r="AW71" i="3"/>
  <c r="AU71" i="3"/>
  <c r="AT71" i="3"/>
  <c r="AS71" i="3"/>
  <c r="AR71" i="3"/>
  <c r="AQ71" i="3"/>
  <c r="AH71" i="3"/>
  <c r="AN71" i="3"/>
  <c r="AM71" i="3"/>
  <c r="AL71" i="3"/>
  <c r="X71" i="3"/>
  <c r="W71" i="3"/>
  <c r="U71" i="3"/>
  <c r="T71" i="3"/>
  <c r="S71" i="3"/>
  <c r="R71" i="3"/>
  <c r="Q71" i="3"/>
  <c r="H71" i="3"/>
  <c r="N71" i="3"/>
  <c r="M71" i="3"/>
  <c r="L71" i="3"/>
  <c r="AX70" i="3"/>
  <c r="AW70" i="3"/>
  <c r="AU70" i="3"/>
  <c r="AT70" i="3"/>
  <c r="AS70" i="3"/>
  <c r="AR70" i="3"/>
  <c r="AQ70" i="3"/>
  <c r="AH70" i="3"/>
  <c r="AN70" i="3"/>
  <c r="AM70" i="3"/>
  <c r="AL70" i="3"/>
  <c r="X70" i="3"/>
  <c r="W70" i="3"/>
  <c r="U70" i="3"/>
  <c r="T70" i="3"/>
  <c r="S70" i="3"/>
  <c r="R70" i="3"/>
  <c r="Q70" i="3"/>
  <c r="H70" i="3"/>
  <c r="N70" i="3"/>
  <c r="M70" i="3"/>
  <c r="L70" i="3"/>
  <c r="AX69" i="3"/>
  <c r="AW69" i="3"/>
  <c r="AU69" i="3"/>
  <c r="AT69" i="3"/>
  <c r="AS69" i="3"/>
  <c r="AR69" i="3"/>
  <c r="AQ69" i="3"/>
  <c r="AH69" i="3"/>
  <c r="AN69" i="3"/>
  <c r="AM69" i="3"/>
  <c r="AL69" i="3"/>
  <c r="X69" i="3"/>
  <c r="W69" i="3"/>
  <c r="U69" i="3"/>
  <c r="T69" i="3"/>
  <c r="S69" i="3"/>
  <c r="R69" i="3"/>
  <c r="Q69" i="3"/>
  <c r="H69" i="3"/>
  <c r="N69" i="3"/>
  <c r="M69" i="3"/>
  <c r="L69" i="3"/>
  <c r="AX68" i="3"/>
  <c r="AW68" i="3"/>
  <c r="AU68" i="3"/>
  <c r="AT68" i="3"/>
  <c r="AS68" i="3"/>
  <c r="AR68" i="3"/>
  <c r="AQ68" i="3"/>
  <c r="AH68" i="3"/>
  <c r="AN68" i="3"/>
  <c r="AM68" i="3"/>
  <c r="AL68" i="3"/>
  <c r="X68" i="3"/>
  <c r="W68" i="3"/>
  <c r="U68" i="3"/>
  <c r="T68" i="3"/>
  <c r="S68" i="3"/>
  <c r="R68" i="3"/>
  <c r="Q68" i="3"/>
  <c r="H68" i="3"/>
  <c r="N68" i="3"/>
  <c r="M68" i="3"/>
  <c r="L68" i="3"/>
  <c r="AX67" i="3"/>
  <c r="AW67" i="3"/>
  <c r="AU67" i="3"/>
  <c r="AT67" i="3"/>
  <c r="AS67" i="3"/>
  <c r="AR67" i="3"/>
  <c r="AQ67" i="3"/>
  <c r="AH67" i="3"/>
  <c r="AN67" i="3"/>
  <c r="AM67" i="3"/>
  <c r="AL67" i="3"/>
  <c r="X67" i="3"/>
  <c r="W67" i="3"/>
  <c r="T67" i="3"/>
  <c r="S67" i="3"/>
  <c r="R67" i="3"/>
  <c r="Q67" i="3"/>
  <c r="H67" i="3"/>
  <c r="N67" i="3"/>
  <c r="M67" i="3"/>
  <c r="L67" i="3"/>
  <c r="AX66" i="3"/>
  <c r="AW66" i="3"/>
  <c r="AU66" i="3"/>
  <c r="AT66" i="3"/>
  <c r="AS66" i="3"/>
  <c r="AR66" i="3"/>
  <c r="AQ66" i="3"/>
  <c r="AH66" i="3"/>
  <c r="AN66" i="3"/>
  <c r="AM66" i="3"/>
  <c r="AL66" i="3"/>
  <c r="X66" i="3"/>
  <c r="W66" i="3"/>
  <c r="U66" i="3"/>
  <c r="T66" i="3"/>
  <c r="S66" i="3"/>
  <c r="R66" i="3"/>
  <c r="Q66" i="3"/>
  <c r="H66" i="3"/>
  <c r="N66" i="3"/>
  <c r="M66" i="3"/>
  <c r="L66" i="3"/>
  <c r="AX65" i="3"/>
  <c r="AW65" i="3"/>
  <c r="AU65" i="3"/>
  <c r="AT65" i="3"/>
  <c r="AS65" i="3"/>
  <c r="AR65" i="3"/>
  <c r="AQ65" i="3"/>
  <c r="AH65" i="3"/>
  <c r="AN65" i="3"/>
  <c r="AM65" i="3"/>
  <c r="AL65" i="3"/>
  <c r="X65" i="3"/>
  <c r="W65" i="3"/>
  <c r="U65" i="3"/>
  <c r="T65" i="3"/>
  <c r="S65" i="3"/>
  <c r="R65" i="3"/>
  <c r="Q65" i="3"/>
  <c r="H65" i="3"/>
  <c r="N65" i="3"/>
  <c r="M65" i="3"/>
  <c r="L65" i="3"/>
  <c r="AX64" i="3"/>
  <c r="AW64" i="3"/>
  <c r="AU64" i="3"/>
  <c r="AT64" i="3"/>
  <c r="AS64" i="3"/>
  <c r="AR64" i="3"/>
  <c r="AQ64" i="3"/>
  <c r="AH64" i="3"/>
  <c r="AN64" i="3"/>
  <c r="AM64" i="3"/>
  <c r="AL64" i="3"/>
  <c r="X64" i="3"/>
  <c r="W64" i="3"/>
  <c r="U64" i="3"/>
  <c r="T64" i="3"/>
  <c r="S64" i="3"/>
  <c r="R64" i="3"/>
  <c r="Q64" i="3"/>
  <c r="H64" i="3"/>
  <c r="N64" i="3"/>
  <c r="M64" i="3"/>
  <c r="L64" i="3"/>
  <c r="AX63" i="3"/>
  <c r="AW63" i="3"/>
  <c r="AU63" i="3"/>
  <c r="AT63" i="3"/>
  <c r="AS63" i="3"/>
  <c r="AR63" i="3"/>
  <c r="AQ63" i="3"/>
  <c r="AH63" i="3"/>
  <c r="AN63" i="3"/>
  <c r="AM63" i="3"/>
  <c r="AL63" i="3"/>
  <c r="X63" i="3"/>
  <c r="W63" i="3"/>
  <c r="U63" i="3"/>
  <c r="T63" i="3"/>
  <c r="S63" i="3"/>
  <c r="R63" i="3"/>
  <c r="Q63" i="3"/>
  <c r="H63" i="3"/>
  <c r="N63" i="3"/>
  <c r="M63" i="3"/>
  <c r="L63" i="3"/>
  <c r="AX62" i="3"/>
  <c r="AW62" i="3"/>
  <c r="AU62" i="3"/>
  <c r="AT62" i="3"/>
  <c r="AS62" i="3"/>
  <c r="AR62" i="3"/>
  <c r="AQ62" i="3"/>
  <c r="AH62" i="3"/>
  <c r="AN62" i="3"/>
  <c r="AM62" i="3"/>
  <c r="AL62" i="3"/>
  <c r="X62" i="3"/>
  <c r="W62" i="3"/>
  <c r="U62" i="3"/>
  <c r="T62" i="3"/>
  <c r="S62" i="3"/>
  <c r="R62" i="3"/>
  <c r="Q62" i="3"/>
  <c r="N62" i="3"/>
  <c r="M62" i="3"/>
  <c r="L62" i="3"/>
  <c r="AX61" i="3"/>
  <c r="AW61" i="3"/>
  <c r="AU61" i="3"/>
  <c r="AT61" i="3"/>
  <c r="AS61" i="3"/>
  <c r="AR61" i="3"/>
  <c r="AQ61" i="3"/>
  <c r="AH61" i="3"/>
  <c r="AN61" i="3"/>
  <c r="AM61" i="3"/>
  <c r="AL61" i="3"/>
  <c r="X61" i="3"/>
  <c r="W61" i="3"/>
  <c r="U61" i="3"/>
  <c r="T61" i="3"/>
  <c r="S61" i="3"/>
  <c r="R61" i="3"/>
  <c r="Q61" i="3"/>
  <c r="N61" i="3"/>
  <c r="M61" i="3"/>
  <c r="L61" i="3"/>
  <c r="AX60" i="3"/>
  <c r="AW60" i="3"/>
  <c r="AU60" i="3"/>
  <c r="AT60" i="3"/>
  <c r="AS60" i="3"/>
  <c r="AR60" i="3"/>
  <c r="AQ60" i="3"/>
  <c r="AH60" i="3"/>
  <c r="AN60" i="3"/>
  <c r="AM60" i="3"/>
  <c r="AL60" i="3"/>
  <c r="X60" i="3"/>
  <c r="W60" i="3"/>
  <c r="U60" i="3"/>
  <c r="T60" i="3"/>
  <c r="S60" i="3"/>
  <c r="R60" i="3"/>
  <c r="Q60" i="3"/>
  <c r="N60" i="3"/>
  <c r="M60" i="3"/>
  <c r="L60" i="3"/>
  <c r="AX59" i="3"/>
  <c r="AW59" i="3"/>
  <c r="AU59" i="3"/>
  <c r="AT59" i="3"/>
  <c r="AS59" i="3"/>
  <c r="AR59" i="3"/>
  <c r="AQ59" i="3"/>
  <c r="AH59" i="3"/>
  <c r="AN59" i="3"/>
  <c r="AM59" i="3"/>
  <c r="AL59" i="3"/>
  <c r="X59" i="3"/>
  <c r="W59" i="3"/>
  <c r="U59" i="3"/>
  <c r="T59" i="3"/>
  <c r="S59" i="3"/>
  <c r="R59" i="3"/>
  <c r="Q59" i="3"/>
  <c r="N59" i="3"/>
  <c r="M59" i="3"/>
  <c r="L59" i="3"/>
  <c r="AX58" i="3"/>
  <c r="AW58" i="3"/>
  <c r="AU58" i="3"/>
  <c r="AT58" i="3"/>
  <c r="AS58" i="3"/>
  <c r="AR58" i="3"/>
  <c r="AQ58" i="3"/>
  <c r="AH58" i="3"/>
  <c r="AN58" i="3"/>
  <c r="AM58" i="3"/>
  <c r="AL58" i="3"/>
  <c r="X58" i="3"/>
  <c r="W58" i="3"/>
  <c r="U58" i="3"/>
  <c r="T58" i="3"/>
  <c r="S58" i="3"/>
  <c r="R58" i="3"/>
  <c r="Q58" i="3"/>
  <c r="N58" i="3"/>
  <c r="M58" i="3"/>
  <c r="L58" i="3"/>
  <c r="AX57" i="3"/>
  <c r="AW57" i="3"/>
  <c r="AU57" i="3"/>
  <c r="AT57" i="3"/>
  <c r="AS57" i="3"/>
  <c r="AR57" i="3"/>
  <c r="AQ57" i="3"/>
  <c r="AH57" i="3"/>
  <c r="AN57" i="3"/>
  <c r="AM57" i="3"/>
  <c r="AL57" i="3"/>
  <c r="X57" i="3"/>
  <c r="W57" i="3"/>
  <c r="U57" i="3"/>
  <c r="T57" i="3"/>
  <c r="S57" i="3"/>
  <c r="R57" i="3"/>
  <c r="Q57" i="3"/>
  <c r="N57" i="3"/>
  <c r="M57" i="3"/>
  <c r="L57" i="3"/>
  <c r="AX56" i="3"/>
  <c r="AW56" i="3"/>
  <c r="AU56" i="3"/>
  <c r="AT56" i="3"/>
  <c r="AS56" i="3"/>
  <c r="AR56" i="3"/>
  <c r="AQ56" i="3"/>
  <c r="AH56" i="3"/>
  <c r="AN56" i="3"/>
  <c r="AM56" i="3"/>
  <c r="AL56" i="3"/>
  <c r="X56" i="3"/>
  <c r="W56" i="3"/>
  <c r="U56" i="3"/>
  <c r="T56" i="3"/>
  <c r="S56" i="3"/>
  <c r="R56" i="3"/>
  <c r="Q56" i="3"/>
  <c r="N56" i="3"/>
  <c r="M56" i="3"/>
  <c r="L56" i="3"/>
  <c r="AX55" i="3"/>
  <c r="AW55" i="3"/>
  <c r="AU55" i="3"/>
  <c r="AT55" i="3"/>
  <c r="AS55" i="3"/>
  <c r="AR55" i="3"/>
  <c r="AQ55" i="3"/>
  <c r="AH55" i="3"/>
  <c r="AN55" i="3"/>
  <c r="AM55" i="3"/>
  <c r="AL55" i="3"/>
  <c r="X55" i="3"/>
  <c r="W55" i="3"/>
  <c r="U55" i="3"/>
  <c r="T55" i="3"/>
  <c r="S55" i="3"/>
  <c r="R55" i="3"/>
  <c r="Q55" i="3"/>
  <c r="N55" i="3"/>
  <c r="M55" i="3"/>
  <c r="L55" i="3"/>
  <c r="AX54" i="3"/>
  <c r="AW54" i="3"/>
  <c r="AU54" i="3"/>
  <c r="AT54" i="3"/>
  <c r="AS54" i="3"/>
  <c r="AR54" i="3"/>
  <c r="AQ54" i="3"/>
  <c r="AH54" i="3"/>
  <c r="AN54" i="3"/>
  <c r="AM54" i="3"/>
  <c r="AL54" i="3"/>
  <c r="X54" i="3"/>
  <c r="W54" i="3"/>
  <c r="U54" i="3"/>
  <c r="T54" i="3"/>
  <c r="S54" i="3"/>
  <c r="R54" i="3"/>
  <c r="Q54" i="3"/>
  <c r="N54" i="3"/>
  <c r="M54" i="3"/>
  <c r="L54" i="3"/>
  <c r="AX53" i="3"/>
  <c r="AW53" i="3"/>
  <c r="AU53" i="3"/>
  <c r="AT53" i="3"/>
  <c r="AS53" i="3"/>
  <c r="AR53" i="3"/>
  <c r="AQ53" i="3"/>
  <c r="AH53" i="3"/>
  <c r="AN53" i="3"/>
  <c r="AM53" i="3"/>
  <c r="AL53" i="3"/>
  <c r="X53" i="3"/>
  <c r="W53" i="3"/>
  <c r="U53" i="3"/>
  <c r="T53" i="3"/>
  <c r="S53" i="3"/>
  <c r="R53" i="3"/>
  <c r="Q53" i="3"/>
  <c r="N53" i="3"/>
  <c r="M53" i="3"/>
  <c r="L53" i="3"/>
  <c r="AX52" i="3"/>
  <c r="AW52" i="3"/>
  <c r="AU52" i="3"/>
  <c r="AT52" i="3"/>
  <c r="AS52" i="3"/>
  <c r="AR52" i="3"/>
  <c r="AQ52" i="3"/>
  <c r="AH52" i="3"/>
  <c r="AN52" i="3"/>
  <c r="AM52" i="3"/>
  <c r="AL52" i="3"/>
  <c r="X52" i="3"/>
  <c r="W52" i="3"/>
  <c r="U52" i="3"/>
  <c r="T52" i="3"/>
  <c r="S52" i="3"/>
  <c r="R52" i="3"/>
  <c r="Q52" i="3"/>
  <c r="N52" i="3"/>
  <c r="M52" i="3"/>
  <c r="L52" i="3"/>
  <c r="AX51" i="3"/>
  <c r="AW51" i="3"/>
  <c r="AU51" i="3"/>
  <c r="AT51" i="3"/>
  <c r="AS51" i="3"/>
  <c r="AR51" i="3"/>
  <c r="AQ51" i="3"/>
  <c r="AH51" i="3"/>
  <c r="AN51" i="3"/>
  <c r="AM51" i="3"/>
  <c r="AL51" i="3"/>
  <c r="X51" i="3"/>
  <c r="W51" i="3"/>
  <c r="U51" i="3"/>
  <c r="T51" i="3"/>
  <c r="S51" i="3"/>
  <c r="R51" i="3"/>
  <c r="Q51" i="3"/>
  <c r="N51" i="3"/>
  <c r="M51" i="3"/>
  <c r="L51" i="3"/>
  <c r="AX50" i="3"/>
  <c r="AW50" i="3"/>
  <c r="AU50" i="3"/>
  <c r="AT50" i="3"/>
  <c r="AS50" i="3"/>
  <c r="AR50" i="3"/>
  <c r="AQ50" i="3"/>
  <c r="AH50" i="3"/>
  <c r="AN50" i="3"/>
  <c r="AM50" i="3"/>
  <c r="AL50" i="3"/>
  <c r="X50" i="3"/>
  <c r="W50" i="3"/>
  <c r="T50" i="3"/>
  <c r="S50" i="3"/>
  <c r="R50" i="3"/>
  <c r="Q50" i="3"/>
  <c r="N50" i="3"/>
  <c r="M50" i="3"/>
  <c r="L50" i="3"/>
  <c r="AX49" i="3"/>
  <c r="AW49" i="3"/>
  <c r="AU49" i="3"/>
  <c r="AT49" i="3"/>
  <c r="AS49" i="3"/>
  <c r="AR49" i="3"/>
  <c r="AQ49" i="3"/>
  <c r="AH49" i="3"/>
  <c r="AN49" i="3"/>
  <c r="AM49" i="3"/>
  <c r="AL49" i="3"/>
  <c r="X49" i="3"/>
  <c r="W49" i="3"/>
  <c r="U49" i="3"/>
  <c r="T49" i="3"/>
  <c r="S49" i="3"/>
  <c r="R49" i="3"/>
  <c r="Q49" i="3"/>
  <c r="N49" i="3"/>
  <c r="M49" i="3"/>
  <c r="L49" i="3"/>
  <c r="AX48" i="3"/>
  <c r="AW48" i="3"/>
  <c r="AU48" i="3"/>
  <c r="AT48" i="3"/>
  <c r="AS48" i="3"/>
  <c r="AR48" i="3"/>
  <c r="AQ48" i="3"/>
  <c r="AH48" i="3"/>
  <c r="AN48" i="3"/>
  <c r="AM48" i="3"/>
  <c r="AL48" i="3"/>
  <c r="X48" i="3"/>
  <c r="W48" i="3"/>
  <c r="U48" i="3"/>
  <c r="T48" i="3"/>
  <c r="S48" i="3"/>
  <c r="R48" i="3"/>
  <c r="Q48" i="3"/>
  <c r="N48" i="3"/>
  <c r="M48" i="3"/>
  <c r="L48" i="3"/>
  <c r="AX47" i="3"/>
  <c r="AW47" i="3"/>
  <c r="AU47" i="3"/>
  <c r="AT47" i="3"/>
  <c r="AS47" i="3"/>
  <c r="AR47" i="3"/>
  <c r="AQ47" i="3"/>
  <c r="AH47" i="3"/>
  <c r="AN47" i="3"/>
  <c r="AM47" i="3"/>
  <c r="AL47" i="3"/>
  <c r="X47" i="3"/>
  <c r="W47" i="3"/>
  <c r="U47" i="3"/>
  <c r="T47" i="3"/>
  <c r="S47" i="3"/>
  <c r="R47" i="3"/>
  <c r="Q47" i="3"/>
  <c r="N47" i="3"/>
  <c r="M47" i="3"/>
  <c r="L47" i="3"/>
  <c r="AX46" i="3"/>
  <c r="AW46" i="3"/>
  <c r="AU46" i="3"/>
  <c r="AT46" i="3"/>
  <c r="AS46" i="3"/>
  <c r="AR46" i="3"/>
  <c r="AQ46" i="3"/>
  <c r="AH46" i="3"/>
  <c r="AN46" i="3"/>
  <c r="AM46" i="3"/>
  <c r="AL46" i="3"/>
  <c r="X46" i="3"/>
  <c r="W46" i="3"/>
  <c r="U46" i="3"/>
  <c r="T46" i="3"/>
  <c r="S46" i="3"/>
  <c r="R46" i="3"/>
  <c r="Q46" i="3"/>
  <c r="N46" i="3"/>
  <c r="M46" i="3"/>
  <c r="L46" i="3"/>
  <c r="AX45" i="3"/>
  <c r="AW45" i="3"/>
  <c r="AU45" i="3"/>
  <c r="AT45" i="3"/>
  <c r="AS45" i="3"/>
  <c r="AR45" i="3"/>
  <c r="AQ45" i="3"/>
  <c r="AH45" i="3"/>
  <c r="AN45" i="3"/>
  <c r="AM45" i="3"/>
  <c r="AL45" i="3"/>
  <c r="X45" i="3"/>
  <c r="W45" i="3"/>
  <c r="U45" i="3"/>
  <c r="T45" i="3"/>
  <c r="S45" i="3"/>
  <c r="R45" i="3"/>
  <c r="Q45" i="3"/>
  <c r="N45" i="3"/>
  <c r="M45" i="3"/>
  <c r="L45" i="3"/>
  <c r="AX44" i="3"/>
  <c r="AW44" i="3"/>
  <c r="AU44" i="3"/>
  <c r="AT44" i="3"/>
  <c r="AS44" i="3"/>
  <c r="AR44" i="3"/>
  <c r="AQ44" i="3"/>
  <c r="AH44" i="3"/>
  <c r="AN44" i="3"/>
  <c r="AM44" i="3"/>
  <c r="AL44" i="3"/>
  <c r="X44" i="3"/>
  <c r="W44" i="3"/>
  <c r="U44" i="3"/>
  <c r="T44" i="3"/>
  <c r="S44" i="3"/>
  <c r="R44" i="3"/>
  <c r="Q44" i="3"/>
  <c r="N44" i="3"/>
  <c r="M44" i="3"/>
  <c r="L44" i="3"/>
  <c r="AX43" i="3"/>
  <c r="AW43" i="3"/>
  <c r="AU43" i="3"/>
  <c r="AT43" i="3"/>
  <c r="AS43" i="3"/>
  <c r="AR43" i="3"/>
  <c r="AQ43" i="3"/>
  <c r="AH43" i="3"/>
  <c r="AN43" i="3"/>
  <c r="AM43" i="3"/>
  <c r="AL43" i="3"/>
  <c r="X43" i="3"/>
  <c r="W43" i="3"/>
  <c r="U43" i="3"/>
  <c r="T43" i="3"/>
  <c r="S43" i="3"/>
  <c r="R43" i="3"/>
  <c r="Q43" i="3"/>
  <c r="N43" i="3"/>
  <c r="M43" i="3"/>
  <c r="L43" i="3"/>
  <c r="AX42" i="3"/>
  <c r="AW42" i="3"/>
  <c r="AU42" i="3"/>
  <c r="AT42" i="3"/>
  <c r="AS42" i="3"/>
  <c r="AR42" i="3"/>
  <c r="AQ42" i="3"/>
  <c r="AH42" i="3"/>
  <c r="AN42" i="3"/>
  <c r="AM42" i="3"/>
  <c r="AL42" i="3"/>
  <c r="X42" i="3"/>
  <c r="W42" i="3"/>
  <c r="U42" i="3"/>
  <c r="T42" i="3"/>
  <c r="S42" i="3"/>
  <c r="R42" i="3"/>
  <c r="Q42" i="3"/>
  <c r="N42" i="3"/>
  <c r="M42" i="3"/>
  <c r="L42" i="3"/>
  <c r="AX41" i="3"/>
  <c r="AW41" i="3"/>
  <c r="AU41" i="3"/>
  <c r="AT41" i="3"/>
  <c r="AS41" i="3"/>
  <c r="AR41" i="3"/>
  <c r="AQ41" i="3"/>
  <c r="AH41" i="3"/>
  <c r="AN41" i="3"/>
  <c r="AM41" i="3"/>
  <c r="AL41" i="3"/>
  <c r="X41" i="3"/>
  <c r="W41" i="3"/>
  <c r="U41" i="3"/>
  <c r="T41" i="3"/>
  <c r="S41" i="3"/>
  <c r="R41" i="3"/>
  <c r="Q41" i="3"/>
  <c r="N41" i="3"/>
  <c r="M41" i="3"/>
  <c r="L41" i="3"/>
  <c r="AX40" i="3"/>
  <c r="AW40" i="3"/>
  <c r="AU40" i="3"/>
  <c r="AT40" i="3"/>
  <c r="AS40" i="3"/>
  <c r="AR40" i="3"/>
  <c r="AQ40" i="3"/>
  <c r="AH40" i="3"/>
  <c r="AN40" i="3"/>
  <c r="AM40" i="3"/>
  <c r="AL40" i="3"/>
  <c r="X40" i="3"/>
  <c r="W40" i="3"/>
  <c r="U40" i="3"/>
  <c r="T40" i="3"/>
  <c r="S40" i="3"/>
  <c r="R40" i="3"/>
  <c r="Q40" i="3"/>
  <c r="N40" i="3"/>
  <c r="M40" i="3"/>
  <c r="L40" i="3"/>
  <c r="AH39" i="3"/>
  <c r="AN39" i="3"/>
  <c r="AM39" i="3"/>
  <c r="AL39" i="3"/>
  <c r="N39" i="3"/>
  <c r="M39" i="3"/>
  <c r="L39" i="3"/>
  <c r="AH38" i="3"/>
  <c r="AN38" i="3"/>
  <c r="AM38" i="3"/>
  <c r="AL38" i="3"/>
  <c r="N38" i="3"/>
  <c r="M38" i="3"/>
  <c r="L38" i="3"/>
  <c r="AX37" i="3"/>
  <c r="AW37" i="3"/>
  <c r="AU37" i="3"/>
  <c r="AT37" i="3"/>
  <c r="AS37" i="3"/>
  <c r="AR37" i="3"/>
  <c r="AQ37" i="3"/>
  <c r="AH37" i="3"/>
  <c r="AN37" i="3"/>
  <c r="AM37" i="3"/>
  <c r="AL37" i="3"/>
  <c r="X37" i="3"/>
  <c r="W37" i="3"/>
  <c r="U37" i="3"/>
  <c r="T37" i="3"/>
  <c r="S37" i="3"/>
  <c r="R37" i="3"/>
  <c r="Q37" i="3"/>
  <c r="N37" i="3"/>
  <c r="M37" i="3"/>
  <c r="L37" i="3"/>
  <c r="AX36" i="3"/>
  <c r="AW36" i="3"/>
  <c r="AU36" i="3"/>
  <c r="AT36" i="3"/>
  <c r="AS36" i="3"/>
  <c r="AR36" i="3"/>
  <c r="AQ36" i="3"/>
  <c r="AH36" i="3"/>
  <c r="AN36" i="3"/>
  <c r="AM36" i="3"/>
  <c r="AL36" i="3"/>
  <c r="X36" i="3"/>
  <c r="W36" i="3"/>
  <c r="U36" i="3"/>
  <c r="T36" i="3"/>
  <c r="S36" i="3"/>
  <c r="R36" i="3"/>
  <c r="Q36" i="3"/>
  <c r="N36" i="3"/>
  <c r="M36" i="3"/>
  <c r="L36" i="3"/>
  <c r="AX35" i="3"/>
  <c r="AW35" i="3"/>
  <c r="AU35" i="3"/>
  <c r="AT35" i="3"/>
  <c r="AS35" i="3"/>
  <c r="AR35" i="3"/>
  <c r="AQ35" i="3"/>
  <c r="AH35" i="3"/>
  <c r="AN35" i="3"/>
  <c r="AM35" i="3"/>
  <c r="AL35" i="3"/>
  <c r="X35" i="3"/>
  <c r="W35" i="3"/>
  <c r="U35" i="3"/>
  <c r="T35" i="3"/>
  <c r="S35" i="3"/>
  <c r="R35" i="3"/>
  <c r="Q35" i="3"/>
  <c r="N35" i="3"/>
  <c r="M35" i="3"/>
  <c r="L35" i="3"/>
  <c r="AX34" i="3"/>
  <c r="AW34" i="3"/>
  <c r="AU34" i="3"/>
  <c r="AT34" i="3"/>
  <c r="AS34" i="3"/>
  <c r="AR34" i="3"/>
  <c r="AQ34" i="3"/>
  <c r="AH34" i="3"/>
  <c r="AN34" i="3"/>
  <c r="AM34" i="3"/>
  <c r="AL34" i="3"/>
  <c r="X34" i="3"/>
  <c r="W34" i="3"/>
  <c r="U34" i="3"/>
  <c r="T34" i="3"/>
  <c r="S34" i="3"/>
  <c r="R34" i="3"/>
  <c r="Q34" i="3"/>
  <c r="N34" i="3"/>
  <c r="M34" i="3"/>
  <c r="L34" i="3"/>
  <c r="AX33" i="3"/>
  <c r="AW33" i="3"/>
  <c r="AU33" i="3"/>
  <c r="AT33" i="3"/>
  <c r="AS33" i="3"/>
  <c r="AR33" i="3"/>
  <c r="AQ33" i="3"/>
  <c r="AH33" i="3"/>
  <c r="AN33" i="3"/>
  <c r="AM33" i="3"/>
  <c r="AL33" i="3"/>
  <c r="X33" i="3"/>
  <c r="W33" i="3"/>
  <c r="U33" i="3"/>
  <c r="T33" i="3"/>
  <c r="S33" i="3"/>
  <c r="R33" i="3"/>
  <c r="Q33" i="3"/>
  <c r="N33" i="3"/>
  <c r="M33" i="3"/>
  <c r="L33" i="3"/>
  <c r="AX32" i="3"/>
  <c r="AW32" i="3"/>
  <c r="AU32" i="3"/>
  <c r="AT32" i="3"/>
  <c r="AS32" i="3"/>
  <c r="AR32" i="3"/>
  <c r="AQ32" i="3"/>
  <c r="AH32" i="3"/>
  <c r="AN32" i="3"/>
  <c r="AM32" i="3"/>
  <c r="AL32" i="3"/>
  <c r="X32" i="3"/>
  <c r="W32" i="3"/>
  <c r="U32" i="3"/>
  <c r="T32" i="3"/>
  <c r="S32" i="3"/>
  <c r="R32" i="3"/>
  <c r="Q32" i="3"/>
  <c r="N32" i="3"/>
  <c r="M32" i="3"/>
  <c r="L32" i="3"/>
  <c r="AX31" i="3"/>
  <c r="AW31" i="3"/>
  <c r="AU31" i="3"/>
  <c r="AT31" i="3"/>
  <c r="AS31" i="3"/>
  <c r="AR31" i="3"/>
  <c r="AQ31" i="3"/>
  <c r="AH31" i="3"/>
  <c r="AN31" i="3"/>
  <c r="AM31" i="3"/>
  <c r="AL31" i="3"/>
  <c r="X31" i="3"/>
  <c r="W31" i="3"/>
  <c r="S31" i="3"/>
  <c r="R31" i="3"/>
  <c r="Q31" i="3"/>
  <c r="N31" i="3"/>
  <c r="M31" i="3"/>
  <c r="L31" i="3"/>
  <c r="AX30" i="3"/>
  <c r="AW30" i="3"/>
  <c r="AU30" i="3"/>
  <c r="AT30" i="3"/>
  <c r="AS30" i="3"/>
  <c r="AR30" i="3"/>
  <c r="AQ30" i="3"/>
  <c r="AH30" i="3"/>
  <c r="AN30" i="3"/>
  <c r="AM30" i="3"/>
  <c r="AL30" i="3"/>
  <c r="X30" i="3"/>
  <c r="W30" i="3"/>
  <c r="U30" i="3"/>
  <c r="T30" i="3"/>
  <c r="S30" i="3"/>
  <c r="R30" i="3"/>
  <c r="Q30" i="3"/>
  <c r="N30" i="3"/>
  <c r="M30" i="3"/>
  <c r="L30" i="3"/>
  <c r="AX29" i="3"/>
  <c r="AW29" i="3"/>
  <c r="AU29" i="3"/>
  <c r="AT29" i="3"/>
  <c r="AS29" i="3"/>
  <c r="AR29" i="3"/>
  <c r="AQ29" i="3"/>
  <c r="AH29" i="3"/>
  <c r="AN29" i="3"/>
  <c r="AM29" i="3"/>
  <c r="AL29" i="3"/>
  <c r="X29" i="3"/>
  <c r="W29" i="3"/>
  <c r="U29" i="3"/>
  <c r="T29" i="3"/>
  <c r="S29" i="3"/>
  <c r="R29" i="3"/>
  <c r="Q29" i="3"/>
  <c r="N29" i="3"/>
  <c r="M29" i="3"/>
  <c r="L29" i="3"/>
  <c r="AX28" i="3"/>
  <c r="AW28" i="3"/>
  <c r="AU28" i="3"/>
  <c r="AT28" i="3"/>
  <c r="AS28" i="3"/>
  <c r="AR28" i="3"/>
  <c r="AQ28" i="3"/>
  <c r="AH28" i="3"/>
  <c r="AN28" i="3"/>
  <c r="AM28" i="3"/>
  <c r="AL28" i="3"/>
  <c r="X28" i="3"/>
  <c r="W28" i="3"/>
  <c r="U28" i="3"/>
  <c r="T28" i="3"/>
  <c r="S28" i="3"/>
  <c r="R28" i="3"/>
  <c r="Q28" i="3"/>
  <c r="N28" i="3"/>
  <c r="M28" i="3"/>
  <c r="L28" i="3"/>
  <c r="AX27" i="3"/>
  <c r="AW27" i="3"/>
  <c r="AU27" i="3"/>
  <c r="AT27" i="3"/>
  <c r="AS27" i="3"/>
  <c r="AR27" i="3"/>
  <c r="AQ27" i="3"/>
  <c r="AH27" i="3"/>
  <c r="AN27" i="3"/>
  <c r="AM27" i="3"/>
  <c r="AL27" i="3"/>
  <c r="X27" i="3"/>
  <c r="W27" i="3"/>
  <c r="U27" i="3"/>
  <c r="T27" i="3"/>
  <c r="S27" i="3"/>
  <c r="R27" i="3"/>
  <c r="Q27" i="3"/>
  <c r="N27" i="3"/>
  <c r="M27" i="3"/>
  <c r="L27" i="3"/>
  <c r="AX26" i="3"/>
  <c r="AW26" i="3"/>
  <c r="AU26" i="3"/>
  <c r="AT26" i="3"/>
  <c r="AS26" i="3"/>
  <c r="AR26" i="3"/>
  <c r="AQ26" i="3"/>
  <c r="AH26" i="3"/>
  <c r="AN26" i="3"/>
  <c r="AM26" i="3"/>
  <c r="AL26" i="3"/>
  <c r="X26" i="3"/>
  <c r="W26" i="3"/>
  <c r="U26" i="3"/>
  <c r="T26" i="3"/>
  <c r="S26" i="3"/>
  <c r="R26" i="3"/>
  <c r="Q26" i="3"/>
  <c r="N26" i="3"/>
  <c r="M26" i="3"/>
  <c r="L26" i="3"/>
  <c r="AX25" i="3"/>
  <c r="AW25" i="3"/>
  <c r="AU25" i="3"/>
  <c r="AT25" i="3"/>
  <c r="AS25" i="3"/>
  <c r="AR25" i="3"/>
  <c r="AQ25" i="3"/>
  <c r="AH25" i="3"/>
  <c r="AN25" i="3"/>
  <c r="AM25" i="3"/>
  <c r="AL25" i="3"/>
  <c r="X25" i="3"/>
  <c r="W25" i="3"/>
  <c r="U25" i="3"/>
  <c r="T25" i="3"/>
  <c r="S25" i="3"/>
  <c r="R25" i="3"/>
  <c r="Q25" i="3"/>
  <c r="N25" i="3"/>
  <c r="M25" i="3"/>
  <c r="L25" i="3"/>
  <c r="AX24" i="3"/>
  <c r="AW24" i="3"/>
  <c r="AU24" i="3"/>
  <c r="AT24" i="3"/>
  <c r="AS24" i="3"/>
  <c r="AR24" i="3"/>
  <c r="AQ24" i="3"/>
  <c r="AH24" i="3"/>
  <c r="AN24" i="3"/>
  <c r="AM24" i="3"/>
  <c r="AL24" i="3"/>
  <c r="X24" i="3"/>
  <c r="W24" i="3"/>
  <c r="U24" i="3"/>
  <c r="T24" i="3"/>
  <c r="S24" i="3"/>
  <c r="R24" i="3"/>
  <c r="Q24" i="3"/>
  <c r="N24" i="3"/>
  <c r="M24" i="3"/>
  <c r="L24" i="3"/>
  <c r="AX23" i="3"/>
  <c r="AW23" i="3"/>
  <c r="AU23" i="3"/>
  <c r="AT23" i="3"/>
  <c r="AS23" i="3"/>
  <c r="AR23" i="3"/>
  <c r="AQ23" i="3"/>
  <c r="AH23" i="3"/>
  <c r="AN23" i="3"/>
  <c r="AM23" i="3"/>
  <c r="AL23" i="3"/>
  <c r="X23" i="3"/>
  <c r="W23" i="3"/>
  <c r="U23" i="3"/>
  <c r="T23" i="3"/>
  <c r="S23" i="3"/>
  <c r="R23" i="3"/>
  <c r="Q23" i="3"/>
  <c r="N23" i="3"/>
  <c r="M23" i="3"/>
  <c r="L23" i="3"/>
  <c r="AX22" i="3"/>
  <c r="AW22" i="3"/>
  <c r="AU22" i="3"/>
  <c r="AT22" i="3"/>
  <c r="AS22" i="3"/>
  <c r="AR22" i="3"/>
  <c r="AQ22" i="3"/>
  <c r="AH22" i="3"/>
  <c r="AN22" i="3"/>
  <c r="AM22" i="3"/>
  <c r="AL22" i="3"/>
  <c r="X22" i="3"/>
  <c r="W22" i="3"/>
  <c r="U22" i="3"/>
  <c r="T22" i="3"/>
  <c r="S22" i="3"/>
  <c r="R22" i="3"/>
  <c r="Q22" i="3"/>
  <c r="N22" i="3"/>
  <c r="M22" i="3"/>
  <c r="L22" i="3"/>
  <c r="AX21" i="3"/>
  <c r="AW21" i="3"/>
  <c r="AU21" i="3"/>
  <c r="AT21" i="3"/>
  <c r="AS21" i="3"/>
  <c r="AR21" i="3"/>
  <c r="AQ21" i="3"/>
  <c r="AH21" i="3"/>
  <c r="AN21" i="3"/>
  <c r="AM21" i="3"/>
  <c r="AL21" i="3"/>
  <c r="X21" i="3"/>
  <c r="W21" i="3"/>
  <c r="U21" i="3"/>
  <c r="T21" i="3"/>
  <c r="S21" i="3"/>
  <c r="R21" i="3"/>
  <c r="Q21" i="3"/>
  <c r="N21" i="3"/>
  <c r="M21" i="3"/>
  <c r="L21" i="3"/>
  <c r="AX20" i="3"/>
  <c r="AW20" i="3"/>
  <c r="AU20" i="3"/>
  <c r="AT20" i="3"/>
  <c r="AS20" i="3"/>
  <c r="AR20" i="3"/>
  <c r="AQ20" i="3"/>
  <c r="AH20" i="3"/>
  <c r="AN20" i="3"/>
  <c r="AM20" i="3"/>
  <c r="AL20" i="3"/>
  <c r="X20" i="3"/>
  <c r="W20" i="3"/>
  <c r="T20" i="3"/>
  <c r="S20" i="3"/>
  <c r="R20" i="3"/>
  <c r="Q20" i="3"/>
  <c r="N20" i="3"/>
  <c r="M20" i="3"/>
  <c r="L20" i="3"/>
  <c r="AX19" i="3"/>
  <c r="AW19" i="3"/>
  <c r="AU19" i="3"/>
  <c r="AT19" i="3"/>
  <c r="AS19" i="3"/>
  <c r="AR19" i="3"/>
  <c r="AQ19" i="3"/>
  <c r="AH19" i="3"/>
  <c r="AN19" i="3"/>
  <c r="AM19" i="3"/>
  <c r="AL19" i="3"/>
  <c r="X19" i="3"/>
  <c r="W19" i="3"/>
  <c r="U19" i="3"/>
  <c r="T19" i="3"/>
  <c r="S19" i="3"/>
  <c r="R19" i="3"/>
  <c r="Q19" i="3"/>
  <c r="N19" i="3"/>
  <c r="M19" i="3"/>
  <c r="L19" i="3"/>
  <c r="AX18" i="3"/>
  <c r="AW18" i="3"/>
  <c r="AU18" i="3"/>
  <c r="AT18" i="3"/>
  <c r="AS18" i="3"/>
  <c r="AR18" i="3"/>
  <c r="AQ18" i="3"/>
  <c r="AH18" i="3"/>
  <c r="AN18" i="3"/>
  <c r="AM18" i="3"/>
  <c r="AL18" i="3"/>
  <c r="X18" i="3"/>
  <c r="W18" i="3"/>
  <c r="U18" i="3"/>
  <c r="T18" i="3"/>
  <c r="S18" i="3"/>
  <c r="R18" i="3"/>
  <c r="Q18" i="3"/>
  <c r="N18" i="3"/>
  <c r="M18" i="3"/>
  <c r="L18" i="3"/>
  <c r="AX17" i="3"/>
  <c r="AW17" i="3"/>
  <c r="AU17" i="3"/>
  <c r="AT17" i="3"/>
  <c r="AS17" i="3"/>
  <c r="AR17" i="3"/>
  <c r="AQ17" i="3"/>
  <c r="AH17" i="3"/>
  <c r="AN17" i="3"/>
  <c r="AM17" i="3"/>
  <c r="AL17" i="3"/>
  <c r="X17" i="3"/>
  <c r="W17" i="3"/>
  <c r="U17" i="3"/>
  <c r="T17" i="3"/>
  <c r="S17" i="3"/>
  <c r="R17" i="3"/>
  <c r="Q17" i="3"/>
  <c r="N17" i="3"/>
  <c r="M17" i="3"/>
  <c r="L17" i="3"/>
  <c r="AX16" i="3"/>
  <c r="AW16" i="3"/>
  <c r="AU16" i="3"/>
  <c r="AT16" i="3"/>
  <c r="AS16" i="3"/>
  <c r="AR16" i="3"/>
  <c r="AQ16" i="3"/>
  <c r="AH16" i="3"/>
  <c r="AN16" i="3"/>
  <c r="AM16" i="3"/>
  <c r="AL16" i="3"/>
  <c r="X16" i="3"/>
  <c r="W16" i="3"/>
  <c r="U16" i="3"/>
  <c r="T16" i="3"/>
  <c r="S16" i="3"/>
  <c r="R16" i="3"/>
  <c r="Q16" i="3"/>
  <c r="N16" i="3"/>
  <c r="M16" i="3"/>
  <c r="L16" i="3"/>
  <c r="AX15" i="3"/>
  <c r="AW15" i="3"/>
  <c r="AU15" i="3"/>
  <c r="AT15" i="3"/>
  <c r="AS15" i="3"/>
  <c r="AR15" i="3"/>
  <c r="AQ15" i="3"/>
  <c r="AH15" i="3"/>
  <c r="AN15" i="3"/>
  <c r="AM15" i="3"/>
  <c r="AL15" i="3"/>
  <c r="X15" i="3"/>
  <c r="W15" i="3"/>
  <c r="U15" i="3"/>
  <c r="T15" i="3"/>
  <c r="S15" i="3"/>
  <c r="R15" i="3"/>
  <c r="Q15" i="3"/>
  <c r="N15" i="3"/>
  <c r="M15" i="3"/>
  <c r="L15" i="3"/>
  <c r="AX14" i="3"/>
  <c r="AW14" i="3"/>
  <c r="AU14" i="3"/>
  <c r="AT14" i="3"/>
  <c r="AS14" i="3"/>
  <c r="AR14" i="3"/>
  <c r="AQ14" i="3"/>
  <c r="AH14" i="3"/>
  <c r="AN14" i="3"/>
  <c r="AM14" i="3"/>
  <c r="AL14" i="3"/>
  <c r="X14" i="3"/>
  <c r="W14" i="3"/>
  <c r="U14" i="3"/>
  <c r="T14" i="3"/>
  <c r="S14" i="3"/>
  <c r="R14" i="3"/>
  <c r="Q14" i="3"/>
  <c r="N14" i="3"/>
  <c r="M14" i="3"/>
  <c r="L14" i="3"/>
  <c r="AX13" i="3"/>
  <c r="AW13" i="3"/>
  <c r="AU13" i="3"/>
  <c r="AT13" i="3"/>
  <c r="AS13" i="3"/>
  <c r="AR13" i="3"/>
  <c r="AQ13" i="3"/>
  <c r="AH13" i="3"/>
  <c r="AN13" i="3"/>
  <c r="AM13" i="3"/>
  <c r="AL13" i="3"/>
  <c r="X13" i="3"/>
  <c r="W13" i="3"/>
  <c r="U13" i="3"/>
  <c r="T13" i="3"/>
  <c r="S13" i="3"/>
  <c r="R13" i="3"/>
  <c r="Q13" i="3"/>
  <c r="N13" i="3"/>
  <c r="M13" i="3"/>
  <c r="L13" i="3"/>
  <c r="AX12" i="3"/>
  <c r="AW12" i="3"/>
  <c r="AU12" i="3"/>
  <c r="AT12" i="3"/>
  <c r="AS12" i="3"/>
  <c r="AR12" i="3"/>
  <c r="AQ12" i="3"/>
  <c r="AH12" i="3"/>
  <c r="AN12" i="3"/>
  <c r="AM12" i="3"/>
  <c r="AL12" i="3"/>
  <c r="X12" i="3"/>
  <c r="W12" i="3"/>
  <c r="U12" i="3"/>
  <c r="T12" i="3"/>
  <c r="S12" i="3"/>
  <c r="R12" i="3"/>
  <c r="Q12" i="3"/>
  <c r="N12" i="3"/>
  <c r="M12" i="3"/>
  <c r="L12" i="3"/>
  <c r="AX11" i="3"/>
  <c r="AW11" i="3"/>
  <c r="AU11" i="3"/>
  <c r="AT11" i="3"/>
  <c r="AS11" i="3"/>
  <c r="AR11" i="3"/>
  <c r="AQ11" i="3"/>
  <c r="AH11" i="3"/>
  <c r="AN11" i="3"/>
  <c r="AM11" i="3"/>
  <c r="AL11" i="3"/>
  <c r="X11" i="3"/>
  <c r="W11" i="3"/>
  <c r="U11" i="3"/>
  <c r="T11" i="3"/>
  <c r="S11" i="3"/>
  <c r="R11" i="3"/>
  <c r="Q11" i="3"/>
  <c r="N11" i="3"/>
  <c r="M11" i="3"/>
  <c r="L11" i="3"/>
  <c r="AX10" i="3"/>
  <c r="AW10" i="3"/>
  <c r="AU10" i="3"/>
  <c r="AT10" i="3"/>
  <c r="AS10" i="3"/>
  <c r="AR10" i="3"/>
  <c r="AQ10" i="3"/>
  <c r="AH10" i="3"/>
  <c r="AN10" i="3"/>
  <c r="AM10" i="3"/>
  <c r="AL10" i="3"/>
  <c r="X10" i="3"/>
  <c r="W10" i="3"/>
  <c r="U10" i="3"/>
  <c r="T10" i="3"/>
  <c r="S10" i="3"/>
  <c r="R10" i="3"/>
  <c r="Q10" i="3"/>
  <c r="N10" i="3"/>
  <c r="M10" i="3"/>
  <c r="L10" i="3"/>
  <c r="AX9" i="3"/>
  <c r="AW9" i="3"/>
  <c r="AU9" i="3"/>
  <c r="AT9" i="3"/>
  <c r="AS9" i="3"/>
  <c r="AR9" i="3"/>
  <c r="AQ9" i="3"/>
  <c r="AH9" i="3"/>
  <c r="AN9" i="3"/>
  <c r="AM9" i="3"/>
  <c r="AL9" i="3"/>
  <c r="X9" i="3"/>
  <c r="W9" i="3"/>
  <c r="U9" i="3"/>
  <c r="T9" i="3"/>
  <c r="S9" i="3"/>
  <c r="R9" i="3"/>
  <c r="Q9" i="3"/>
  <c r="N9" i="3"/>
  <c r="M9" i="3"/>
  <c r="L9" i="3"/>
  <c r="AX8" i="3"/>
  <c r="AW8" i="3"/>
  <c r="AU8" i="3"/>
  <c r="AT8" i="3"/>
  <c r="AS8" i="3"/>
  <c r="AR8" i="3"/>
  <c r="AQ8" i="3"/>
  <c r="AH8" i="3"/>
  <c r="AN8" i="3"/>
  <c r="AM8" i="3"/>
  <c r="AL8" i="3"/>
  <c r="X8" i="3"/>
  <c r="W8" i="3"/>
  <c r="T8" i="3"/>
  <c r="S8" i="3"/>
  <c r="R8" i="3"/>
  <c r="Q8" i="3"/>
  <c r="N8" i="3"/>
  <c r="M8" i="3"/>
  <c r="L8" i="3"/>
  <c r="AX7" i="3"/>
  <c r="AW7" i="3"/>
  <c r="AU7" i="3"/>
  <c r="AT7" i="3"/>
  <c r="AS7" i="3"/>
  <c r="AR7" i="3"/>
  <c r="AQ7" i="3"/>
  <c r="AH7" i="3"/>
  <c r="AN7" i="3"/>
  <c r="AM7" i="3"/>
  <c r="AL7" i="3"/>
  <c r="X7" i="3"/>
  <c r="W7" i="3"/>
  <c r="U7" i="3"/>
  <c r="T7" i="3"/>
  <c r="S7" i="3"/>
  <c r="R7" i="3"/>
  <c r="Q7" i="3"/>
  <c r="N7" i="3"/>
  <c r="M7" i="3"/>
  <c r="L7" i="3"/>
  <c r="AX6" i="3"/>
  <c r="AW6" i="3"/>
  <c r="AU6" i="3"/>
  <c r="AT6" i="3"/>
  <c r="AS6" i="3"/>
  <c r="AR6" i="3"/>
  <c r="AQ6" i="3"/>
  <c r="AH6" i="3"/>
  <c r="AN6" i="3"/>
  <c r="AM6" i="3"/>
  <c r="AL6" i="3"/>
  <c r="X6" i="3"/>
  <c r="W6" i="3"/>
  <c r="U6" i="3"/>
  <c r="T6" i="3"/>
  <c r="S6" i="3"/>
  <c r="R6" i="3"/>
  <c r="Q6" i="3"/>
  <c r="N6" i="3"/>
  <c r="M6" i="3"/>
  <c r="L6" i="3"/>
  <c r="AX5" i="3"/>
  <c r="AW5" i="3"/>
  <c r="AU5" i="3"/>
  <c r="AT5" i="3"/>
  <c r="AS5" i="3"/>
  <c r="AR5" i="3"/>
  <c r="AQ5" i="3"/>
  <c r="AH5" i="3"/>
  <c r="AN5" i="3"/>
  <c r="AM5" i="3"/>
  <c r="AL5" i="3"/>
  <c r="X5" i="3"/>
  <c r="W5" i="3"/>
  <c r="U5" i="3"/>
  <c r="T5" i="3"/>
  <c r="S5" i="3"/>
  <c r="R5" i="3"/>
  <c r="Q5" i="3"/>
  <c r="N5" i="3"/>
  <c r="M5" i="3"/>
  <c r="L5" i="3"/>
  <c r="AH2" i="3"/>
  <c r="AH3" i="3"/>
  <c r="AH4" i="3"/>
  <c r="AX4" i="3"/>
  <c r="AW4" i="3"/>
  <c r="AU4" i="3"/>
  <c r="AT4" i="3"/>
  <c r="AN2" i="3"/>
  <c r="AN3" i="3"/>
  <c r="AN4" i="3"/>
  <c r="AS4" i="3"/>
  <c r="AM2" i="3"/>
  <c r="AM3" i="3"/>
  <c r="AM4" i="3"/>
  <c r="AR4" i="3"/>
  <c r="AL2" i="3"/>
  <c r="AL3" i="3"/>
  <c r="AL4" i="3"/>
  <c r="AQ4" i="3"/>
  <c r="X4" i="3"/>
  <c r="W4" i="3"/>
  <c r="U4" i="3"/>
  <c r="T4" i="3"/>
  <c r="N2" i="3"/>
  <c r="N3" i="3"/>
  <c r="N4" i="3"/>
  <c r="S4" i="3"/>
  <c r="M2" i="3"/>
  <c r="M3" i="3"/>
  <c r="M4" i="3"/>
  <c r="R4" i="3"/>
  <c r="L2" i="3"/>
  <c r="L3" i="3"/>
  <c r="L4" i="3"/>
  <c r="Q4" i="3"/>
  <c r="AH1926" i="2"/>
  <c r="AN1926" i="2"/>
  <c r="AM1926" i="2"/>
  <c r="AL1926" i="2"/>
  <c r="H1926" i="2"/>
  <c r="AH1925" i="2"/>
  <c r="AN1925" i="2"/>
  <c r="AM1925" i="2"/>
  <c r="AL1925" i="2"/>
  <c r="H1925" i="2"/>
  <c r="AH1924" i="2"/>
  <c r="AN1924" i="2"/>
  <c r="AM1924" i="2"/>
  <c r="AL1924" i="2"/>
  <c r="H1924" i="2"/>
  <c r="AH1923" i="2"/>
  <c r="AN1923" i="2"/>
  <c r="AM1923" i="2"/>
  <c r="AL1923" i="2"/>
  <c r="H1923" i="2"/>
  <c r="AH1922" i="2"/>
  <c r="AN1922" i="2"/>
  <c r="AM1922" i="2"/>
  <c r="AL1922" i="2"/>
  <c r="H1922" i="2"/>
  <c r="AH1921" i="2"/>
  <c r="AN1921" i="2"/>
  <c r="AM1921" i="2"/>
  <c r="AL1921" i="2"/>
  <c r="H1921" i="2"/>
  <c r="AH1920" i="2"/>
  <c r="AN1920" i="2"/>
  <c r="AM1920" i="2"/>
  <c r="AL1920" i="2"/>
  <c r="H1920" i="2"/>
  <c r="AH1919" i="2"/>
  <c r="AN1919" i="2"/>
  <c r="AM1919" i="2"/>
  <c r="AL1919" i="2"/>
  <c r="H1919" i="2"/>
  <c r="AH1918" i="2"/>
  <c r="AN1918" i="2"/>
  <c r="AM1918" i="2"/>
  <c r="AL1918" i="2"/>
  <c r="H1918" i="2"/>
  <c r="AH1917" i="2"/>
  <c r="AN1917" i="2"/>
  <c r="AM1917" i="2"/>
  <c r="AL1917" i="2"/>
  <c r="H1917" i="2"/>
  <c r="AH1916" i="2"/>
  <c r="AN1916" i="2"/>
  <c r="AM1916" i="2"/>
  <c r="AL1916" i="2"/>
  <c r="H1916" i="2"/>
  <c r="AH1915" i="2"/>
  <c r="AN1915" i="2"/>
  <c r="AM1915" i="2"/>
  <c r="AL1915" i="2"/>
  <c r="H1915" i="2"/>
  <c r="AH1914" i="2"/>
  <c r="AN1914" i="2"/>
  <c r="AM1914" i="2"/>
  <c r="AL1914" i="2"/>
  <c r="H1914" i="2"/>
  <c r="AH1913" i="2"/>
  <c r="AN1913" i="2"/>
  <c r="AM1913" i="2"/>
  <c r="AL1913" i="2"/>
  <c r="H1913" i="2"/>
  <c r="AH1912" i="2"/>
  <c r="AN1912" i="2"/>
  <c r="AM1912" i="2"/>
  <c r="AL1912" i="2"/>
  <c r="H1912" i="2"/>
  <c r="AH1911" i="2"/>
  <c r="AN1911" i="2"/>
  <c r="AM1911" i="2"/>
  <c r="AL1911" i="2"/>
  <c r="H1911" i="2"/>
  <c r="AH1910" i="2"/>
  <c r="AN1910" i="2"/>
  <c r="AM1910" i="2"/>
  <c r="AL1910" i="2"/>
  <c r="H1910" i="2"/>
  <c r="AH1909" i="2"/>
  <c r="AN1909" i="2"/>
  <c r="AM1909" i="2"/>
  <c r="AL1909" i="2"/>
  <c r="H1909" i="2"/>
  <c r="AH1908" i="2"/>
  <c r="AN1908" i="2"/>
  <c r="AM1908" i="2"/>
  <c r="AL1908" i="2"/>
  <c r="H1908" i="2"/>
  <c r="AH1907" i="2"/>
  <c r="AN1907" i="2"/>
  <c r="AM1907" i="2"/>
  <c r="AL1907" i="2"/>
  <c r="H1907" i="2"/>
  <c r="AH1906" i="2"/>
  <c r="AN1906" i="2"/>
  <c r="AM1906" i="2"/>
  <c r="AL1906" i="2"/>
  <c r="H1906" i="2"/>
  <c r="AH1905" i="2"/>
  <c r="AN1905" i="2"/>
  <c r="AM1905" i="2"/>
  <c r="AL1905" i="2"/>
  <c r="H1905" i="2"/>
  <c r="AH1904" i="2"/>
  <c r="AN1904" i="2"/>
  <c r="AM1904" i="2"/>
  <c r="AL1904" i="2"/>
  <c r="H1904" i="2"/>
  <c r="AH1903" i="2"/>
  <c r="AN1903" i="2"/>
  <c r="AM1903" i="2"/>
  <c r="AL1903" i="2"/>
  <c r="H1903" i="2"/>
  <c r="AH1902" i="2"/>
  <c r="AN1902" i="2"/>
  <c r="AM1902" i="2"/>
  <c r="AL1902" i="2"/>
  <c r="H1902" i="2"/>
  <c r="AH1901" i="2"/>
  <c r="AN1901" i="2"/>
  <c r="AM1901" i="2"/>
  <c r="AL1901" i="2"/>
  <c r="H1901" i="2"/>
  <c r="AH1900" i="2"/>
  <c r="AN1900" i="2"/>
  <c r="AM1900" i="2"/>
  <c r="AL1900" i="2"/>
  <c r="H1900" i="2"/>
  <c r="AH1899" i="2"/>
  <c r="AN1899" i="2"/>
  <c r="AM1899" i="2"/>
  <c r="AL1899" i="2"/>
  <c r="H1899" i="2"/>
  <c r="AH1898" i="2"/>
  <c r="AN1898" i="2"/>
  <c r="AM1898" i="2"/>
  <c r="AL1898" i="2"/>
  <c r="H1898" i="2"/>
  <c r="AH1897" i="2"/>
  <c r="AN1897" i="2"/>
  <c r="AM1897" i="2"/>
  <c r="AL1897" i="2"/>
  <c r="H1897" i="2"/>
  <c r="AH1896" i="2"/>
  <c r="AN1896" i="2"/>
  <c r="AM1896" i="2"/>
  <c r="AL1896" i="2"/>
  <c r="H1896" i="2"/>
  <c r="AH1895" i="2"/>
  <c r="AN1895" i="2"/>
  <c r="AM1895" i="2"/>
  <c r="AL1895" i="2"/>
  <c r="H1895" i="2"/>
  <c r="AH1894" i="2"/>
  <c r="AN1894" i="2"/>
  <c r="AM1894" i="2"/>
  <c r="AL1894" i="2"/>
  <c r="H1894" i="2"/>
  <c r="AH1893" i="2"/>
  <c r="AN1893" i="2"/>
  <c r="AM1893" i="2"/>
  <c r="AL1893" i="2"/>
  <c r="H1893" i="2"/>
  <c r="AH1892" i="2"/>
  <c r="AN1892" i="2"/>
  <c r="AM1892" i="2"/>
  <c r="AL1892" i="2"/>
  <c r="H1892" i="2"/>
  <c r="AH1891" i="2"/>
  <c r="AN1891" i="2"/>
  <c r="AM1891" i="2"/>
  <c r="AL1891" i="2"/>
  <c r="H1891" i="2"/>
  <c r="AH1890" i="2"/>
  <c r="AN1890" i="2"/>
  <c r="AM1890" i="2"/>
  <c r="AL1890" i="2"/>
  <c r="H1890" i="2"/>
  <c r="AH1889" i="2"/>
  <c r="AN1889" i="2"/>
  <c r="AM1889" i="2"/>
  <c r="AL1889" i="2"/>
  <c r="H1889" i="2"/>
  <c r="AH1888" i="2"/>
  <c r="AN1888" i="2"/>
  <c r="AM1888" i="2"/>
  <c r="AL1888" i="2"/>
  <c r="H1888" i="2"/>
  <c r="AH1887" i="2"/>
  <c r="AN1887" i="2"/>
  <c r="AM1887" i="2"/>
  <c r="AL1887" i="2"/>
  <c r="H1887" i="2"/>
  <c r="AH1886" i="2"/>
  <c r="AN1886" i="2"/>
  <c r="AM1886" i="2"/>
  <c r="AL1886" i="2"/>
  <c r="H1886" i="2"/>
  <c r="AH1885" i="2"/>
  <c r="AN1885" i="2"/>
  <c r="AM1885" i="2"/>
  <c r="AL1885" i="2"/>
  <c r="H1885" i="2"/>
  <c r="AH1884" i="2"/>
  <c r="AN1884" i="2"/>
  <c r="AM1884" i="2"/>
  <c r="AL1884" i="2"/>
  <c r="H1884" i="2"/>
  <c r="AH1883" i="2"/>
  <c r="AN1883" i="2"/>
  <c r="AM1883" i="2"/>
  <c r="AL1883" i="2"/>
  <c r="H1883" i="2"/>
  <c r="AH1882" i="2"/>
  <c r="AN1882" i="2"/>
  <c r="AM1882" i="2"/>
  <c r="AL1882" i="2"/>
  <c r="H1882" i="2"/>
  <c r="AH1881" i="2"/>
  <c r="AN1881" i="2"/>
  <c r="AM1881" i="2"/>
  <c r="AL1881" i="2"/>
  <c r="H1881" i="2"/>
  <c r="AH1880" i="2"/>
  <c r="AN1880" i="2"/>
  <c r="AM1880" i="2"/>
  <c r="AL1880" i="2"/>
  <c r="H1880" i="2"/>
  <c r="AH1879" i="2"/>
  <c r="AN1879" i="2"/>
  <c r="AM1879" i="2"/>
  <c r="AL1879" i="2"/>
  <c r="H1879" i="2"/>
  <c r="AH1878" i="2"/>
  <c r="AN1878" i="2"/>
  <c r="AM1878" i="2"/>
  <c r="AL1878" i="2"/>
  <c r="H1878" i="2"/>
  <c r="AH1877" i="2"/>
  <c r="AN1877" i="2"/>
  <c r="AM1877" i="2"/>
  <c r="AL1877" i="2"/>
  <c r="H1877" i="2"/>
  <c r="AH1876" i="2"/>
  <c r="AN1876" i="2"/>
  <c r="AM1876" i="2"/>
  <c r="AL1876" i="2"/>
  <c r="H1876" i="2"/>
  <c r="AH1875" i="2"/>
  <c r="AN1875" i="2"/>
  <c r="AM1875" i="2"/>
  <c r="AL1875" i="2"/>
  <c r="H1875" i="2"/>
  <c r="AH1874" i="2"/>
  <c r="AN1874" i="2"/>
  <c r="AM1874" i="2"/>
  <c r="AL1874" i="2"/>
  <c r="H1874" i="2"/>
  <c r="AH1873" i="2"/>
  <c r="AN1873" i="2"/>
  <c r="AM1873" i="2"/>
  <c r="AL1873" i="2"/>
  <c r="H1873" i="2"/>
  <c r="AH1872" i="2"/>
  <c r="AN1872" i="2"/>
  <c r="AM1872" i="2"/>
  <c r="AL1872" i="2"/>
  <c r="H1872" i="2"/>
  <c r="AH1871" i="2"/>
  <c r="AN1871" i="2"/>
  <c r="AM1871" i="2"/>
  <c r="AL1871" i="2"/>
  <c r="H1871" i="2"/>
  <c r="AH1870" i="2"/>
  <c r="AN1870" i="2"/>
  <c r="AM1870" i="2"/>
  <c r="AL1870" i="2"/>
  <c r="H1870" i="2"/>
  <c r="AH1869" i="2"/>
  <c r="AN1869" i="2"/>
  <c r="AM1869" i="2"/>
  <c r="AL1869" i="2"/>
  <c r="H1869" i="2"/>
  <c r="AH1868" i="2"/>
  <c r="AN1868" i="2"/>
  <c r="AM1868" i="2"/>
  <c r="AL1868" i="2"/>
  <c r="H1868" i="2"/>
  <c r="AH1867" i="2"/>
  <c r="AN1867" i="2"/>
  <c r="AM1867" i="2"/>
  <c r="AL1867" i="2"/>
  <c r="H1867" i="2"/>
  <c r="AH1866" i="2"/>
  <c r="AN1866" i="2"/>
  <c r="AM1866" i="2"/>
  <c r="AL1866" i="2"/>
  <c r="H1866" i="2"/>
  <c r="AH1865" i="2"/>
  <c r="AN1865" i="2"/>
  <c r="AM1865" i="2"/>
  <c r="AL1865" i="2"/>
  <c r="H1865" i="2"/>
  <c r="AH1864" i="2"/>
  <c r="AN1864" i="2"/>
  <c r="AM1864" i="2"/>
  <c r="AL1864" i="2"/>
  <c r="H1864" i="2"/>
  <c r="AH1863" i="2"/>
  <c r="AN1863" i="2"/>
  <c r="AM1863" i="2"/>
  <c r="AL1863" i="2"/>
  <c r="H1863" i="2"/>
  <c r="AH1862" i="2"/>
  <c r="AN1862" i="2"/>
  <c r="AM1862" i="2"/>
  <c r="AL1862" i="2"/>
  <c r="H1862" i="2"/>
  <c r="AH1861" i="2"/>
  <c r="AN1861" i="2"/>
  <c r="AM1861" i="2"/>
  <c r="AL1861" i="2"/>
  <c r="H1861" i="2"/>
  <c r="AH1860" i="2"/>
  <c r="AN1860" i="2"/>
  <c r="AM1860" i="2"/>
  <c r="AL1860" i="2"/>
  <c r="H1860" i="2"/>
  <c r="AH1859" i="2"/>
  <c r="AN1859" i="2"/>
  <c r="AM1859" i="2"/>
  <c r="AL1859" i="2"/>
  <c r="H1859" i="2"/>
  <c r="AH1858" i="2"/>
  <c r="AN1858" i="2"/>
  <c r="AM1858" i="2"/>
  <c r="AL1858" i="2"/>
  <c r="H1858" i="2"/>
  <c r="AH1857" i="2"/>
  <c r="AN1857" i="2"/>
  <c r="AM1857" i="2"/>
  <c r="AL1857" i="2"/>
  <c r="H1857" i="2"/>
  <c r="AH1856" i="2"/>
  <c r="AN1856" i="2"/>
  <c r="AM1856" i="2"/>
  <c r="AL1856" i="2"/>
  <c r="H1856" i="2"/>
  <c r="AH1855" i="2"/>
  <c r="AN1855" i="2"/>
  <c r="AM1855" i="2"/>
  <c r="AL1855" i="2"/>
  <c r="H1855" i="2"/>
  <c r="AH1854" i="2"/>
  <c r="AN1854" i="2"/>
  <c r="AM1854" i="2"/>
  <c r="AL1854" i="2"/>
  <c r="H1854" i="2"/>
  <c r="AH1853" i="2"/>
  <c r="AN1853" i="2"/>
  <c r="AM1853" i="2"/>
  <c r="AL1853" i="2"/>
  <c r="H1853" i="2"/>
  <c r="AH1852" i="2"/>
  <c r="AN1852" i="2"/>
  <c r="AM1852" i="2"/>
  <c r="AL1852" i="2"/>
  <c r="H1852" i="2"/>
  <c r="AH1851" i="2"/>
  <c r="AN1851" i="2"/>
  <c r="AM1851" i="2"/>
  <c r="AL1851" i="2"/>
  <c r="H1851" i="2"/>
  <c r="AH1850" i="2"/>
  <c r="AN1850" i="2"/>
  <c r="AM1850" i="2"/>
  <c r="AL1850" i="2"/>
  <c r="H1850" i="2"/>
  <c r="AH1849" i="2"/>
  <c r="AN1849" i="2"/>
  <c r="AM1849" i="2"/>
  <c r="AL1849" i="2"/>
  <c r="H1849" i="2"/>
  <c r="AH1848" i="2"/>
  <c r="AN1848" i="2"/>
  <c r="AM1848" i="2"/>
  <c r="AL1848" i="2"/>
  <c r="H1848" i="2"/>
  <c r="AH1847" i="2"/>
  <c r="AN1847" i="2"/>
  <c r="AM1847" i="2"/>
  <c r="AL1847" i="2"/>
  <c r="H1847" i="2"/>
  <c r="AH1846" i="2"/>
  <c r="AN1846" i="2"/>
  <c r="AM1846" i="2"/>
  <c r="AL1846" i="2"/>
  <c r="H1846" i="2"/>
  <c r="AH1845" i="2"/>
  <c r="AN1845" i="2"/>
  <c r="AM1845" i="2"/>
  <c r="AL1845" i="2"/>
  <c r="H1845" i="2"/>
  <c r="AH1844" i="2"/>
  <c r="AN1844" i="2"/>
  <c r="AM1844" i="2"/>
  <c r="AL1844" i="2"/>
  <c r="H1844" i="2"/>
  <c r="AH1843" i="2"/>
  <c r="AN1843" i="2"/>
  <c r="AM1843" i="2"/>
  <c r="AL1843" i="2"/>
  <c r="H1843" i="2"/>
  <c r="AH1842" i="2"/>
  <c r="AN1842" i="2"/>
  <c r="AM1842" i="2"/>
  <c r="AL1842" i="2"/>
  <c r="H1842" i="2"/>
  <c r="AH1841" i="2"/>
  <c r="AN1841" i="2"/>
  <c r="AM1841" i="2"/>
  <c r="AL1841" i="2"/>
  <c r="H1841" i="2"/>
  <c r="AH1840" i="2"/>
  <c r="AN1840" i="2"/>
  <c r="AM1840" i="2"/>
  <c r="AL1840" i="2"/>
  <c r="H1840" i="2"/>
  <c r="AH1839" i="2"/>
  <c r="AN1839" i="2"/>
  <c r="AM1839" i="2"/>
  <c r="AL1839" i="2"/>
  <c r="H1839" i="2"/>
  <c r="AH1838" i="2"/>
  <c r="AN1838" i="2"/>
  <c r="AM1838" i="2"/>
  <c r="AL1838" i="2"/>
  <c r="H1838" i="2"/>
  <c r="AH1837" i="2"/>
  <c r="AN1837" i="2"/>
  <c r="AM1837" i="2"/>
  <c r="AL1837" i="2"/>
  <c r="H1837" i="2"/>
  <c r="AH1836" i="2"/>
  <c r="AN1836" i="2"/>
  <c r="AM1836" i="2"/>
  <c r="AL1836" i="2"/>
  <c r="H1836" i="2"/>
  <c r="AH1835" i="2"/>
  <c r="AN1835" i="2"/>
  <c r="AM1835" i="2"/>
  <c r="AL1835" i="2"/>
  <c r="H1835" i="2"/>
  <c r="AH1834" i="2"/>
  <c r="AN1834" i="2"/>
  <c r="AM1834" i="2"/>
  <c r="AL1834" i="2"/>
  <c r="H1834" i="2"/>
  <c r="AH1833" i="2"/>
  <c r="AN1833" i="2"/>
  <c r="AM1833" i="2"/>
  <c r="AL1833" i="2"/>
  <c r="H1833" i="2"/>
  <c r="AH1832" i="2"/>
  <c r="AN1832" i="2"/>
  <c r="AM1832" i="2"/>
  <c r="AL1832" i="2"/>
  <c r="H1832" i="2"/>
  <c r="AH1831" i="2"/>
  <c r="AN1831" i="2"/>
  <c r="AM1831" i="2"/>
  <c r="AL1831" i="2"/>
  <c r="H1831" i="2"/>
  <c r="AH1830" i="2"/>
  <c r="AN1830" i="2"/>
  <c r="AM1830" i="2"/>
  <c r="AL1830" i="2"/>
  <c r="H1830" i="2"/>
  <c r="AH1829" i="2"/>
  <c r="AN1829" i="2"/>
  <c r="AM1829" i="2"/>
  <c r="AL1829" i="2"/>
  <c r="H1829" i="2"/>
  <c r="AH1828" i="2"/>
  <c r="AN1828" i="2"/>
  <c r="AM1828" i="2"/>
  <c r="AL1828" i="2"/>
  <c r="H1828" i="2"/>
  <c r="AH1827" i="2"/>
  <c r="AN1827" i="2"/>
  <c r="AM1827" i="2"/>
  <c r="AL1827" i="2"/>
  <c r="H1827" i="2"/>
  <c r="AH1826" i="2"/>
  <c r="AN1826" i="2"/>
  <c r="AM1826" i="2"/>
  <c r="AL1826" i="2"/>
  <c r="H1826" i="2"/>
  <c r="AH1825" i="2"/>
  <c r="AN1825" i="2"/>
  <c r="AM1825" i="2"/>
  <c r="AL1825" i="2"/>
  <c r="H1825" i="2"/>
  <c r="AH1824" i="2"/>
  <c r="AN1824" i="2"/>
  <c r="AM1824" i="2"/>
  <c r="AL1824" i="2"/>
  <c r="H1824" i="2"/>
  <c r="AH1823" i="2"/>
  <c r="AN1823" i="2"/>
  <c r="AM1823" i="2"/>
  <c r="AL1823" i="2"/>
  <c r="H1823" i="2"/>
  <c r="AH1822" i="2"/>
  <c r="AN1822" i="2"/>
  <c r="AM1822" i="2"/>
  <c r="AL1822" i="2"/>
  <c r="H1822" i="2"/>
  <c r="AH1821" i="2"/>
  <c r="AN1821" i="2"/>
  <c r="AM1821" i="2"/>
  <c r="AL1821" i="2"/>
  <c r="H1821" i="2"/>
  <c r="AH1820" i="2"/>
  <c r="AN1820" i="2"/>
  <c r="AM1820" i="2"/>
  <c r="AL1820" i="2"/>
  <c r="H1820" i="2"/>
  <c r="AH1819" i="2"/>
  <c r="AN1819" i="2"/>
  <c r="AM1819" i="2"/>
  <c r="AL1819" i="2"/>
  <c r="H1819" i="2"/>
  <c r="AH1818" i="2"/>
  <c r="AN1818" i="2"/>
  <c r="AM1818" i="2"/>
  <c r="AL1818" i="2"/>
  <c r="H1818" i="2"/>
  <c r="AH1817" i="2"/>
  <c r="AN1817" i="2"/>
  <c r="AM1817" i="2"/>
  <c r="AL1817" i="2"/>
  <c r="H1817" i="2"/>
  <c r="AH1816" i="2"/>
  <c r="AN1816" i="2"/>
  <c r="AM1816" i="2"/>
  <c r="AL1816" i="2"/>
  <c r="H1816" i="2"/>
  <c r="AH1815" i="2"/>
  <c r="AN1815" i="2"/>
  <c r="AM1815" i="2"/>
  <c r="AL1815" i="2"/>
  <c r="H1815" i="2"/>
  <c r="AH1814" i="2"/>
  <c r="AN1814" i="2"/>
  <c r="AM1814" i="2"/>
  <c r="AL1814" i="2"/>
  <c r="H1814" i="2"/>
  <c r="AH1813" i="2"/>
  <c r="AN1813" i="2"/>
  <c r="AM1813" i="2"/>
  <c r="AL1813" i="2"/>
  <c r="H1813" i="2"/>
  <c r="AH1812" i="2"/>
  <c r="AN1812" i="2"/>
  <c r="AM1812" i="2"/>
  <c r="AL1812" i="2"/>
  <c r="H1812" i="2"/>
  <c r="AH1811" i="2"/>
  <c r="AN1811" i="2"/>
  <c r="AM1811" i="2"/>
  <c r="AL1811" i="2"/>
  <c r="H1811" i="2"/>
  <c r="AH1810" i="2"/>
  <c r="AN1810" i="2"/>
  <c r="AM1810" i="2"/>
  <c r="AL1810" i="2"/>
  <c r="H1810" i="2"/>
  <c r="AH1809" i="2"/>
  <c r="AN1809" i="2"/>
  <c r="AM1809" i="2"/>
  <c r="AL1809" i="2"/>
  <c r="H1809" i="2"/>
  <c r="AH1808" i="2"/>
  <c r="AN1808" i="2"/>
  <c r="AM1808" i="2"/>
  <c r="AL1808" i="2"/>
  <c r="H1808" i="2"/>
  <c r="AH1807" i="2"/>
  <c r="AN1807" i="2"/>
  <c r="AM1807" i="2"/>
  <c r="AL1807" i="2"/>
  <c r="H1807" i="2"/>
  <c r="AH1806" i="2"/>
  <c r="AN1806" i="2"/>
  <c r="AM1806" i="2"/>
  <c r="AL1806" i="2"/>
  <c r="H1806" i="2"/>
  <c r="AH1805" i="2"/>
  <c r="AN1805" i="2"/>
  <c r="AM1805" i="2"/>
  <c r="AL1805" i="2"/>
  <c r="H1805" i="2"/>
  <c r="AH1804" i="2"/>
  <c r="AN1804" i="2"/>
  <c r="AM1804" i="2"/>
  <c r="AL1804" i="2"/>
  <c r="H1804" i="2"/>
  <c r="AH1803" i="2"/>
  <c r="AN1803" i="2"/>
  <c r="AM1803" i="2"/>
  <c r="AL1803" i="2"/>
  <c r="H1803" i="2"/>
  <c r="AH1802" i="2"/>
  <c r="AN1802" i="2"/>
  <c r="AM1802" i="2"/>
  <c r="AL1802" i="2"/>
  <c r="H1802" i="2"/>
  <c r="AH1801" i="2"/>
  <c r="AN1801" i="2"/>
  <c r="AM1801" i="2"/>
  <c r="AL1801" i="2"/>
  <c r="H1801" i="2"/>
  <c r="AH1800" i="2"/>
  <c r="AN1800" i="2"/>
  <c r="AM1800" i="2"/>
  <c r="AL1800" i="2"/>
  <c r="H1800" i="2"/>
  <c r="AH1799" i="2"/>
  <c r="AN1799" i="2"/>
  <c r="AM1799" i="2"/>
  <c r="AL1799" i="2"/>
  <c r="H1799" i="2"/>
  <c r="AH1649" i="2"/>
  <c r="AN1649" i="2"/>
  <c r="AM1649" i="2"/>
  <c r="AL1649" i="2"/>
  <c r="H1649" i="2"/>
  <c r="N1649" i="2"/>
  <c r="M1649" i="2"/>
  <c r="L1649" i="2"/>
  <c r="AH1648" i="2"/>
  <c r="AN1648" i="2"/>
  <c r="AM1648" i="2"/>
  <c r="AL1648" i="2"/>
  <c r="H1648" i="2"/>
  <c r="N1648" i="2"/>
  <c r="M1648" i="2"/>
  <c r="L1648" i="2"/>
  <c r="AH1647" i="2"/>
  <c r="AN1647" i="2"/>
  <c r="AM1647" i="2"/>
  <c r="AL1647" i="2"/>
  <c r="H1647" i="2"/>
  <c r="N1647" i="2"/>
  <c r="M1647" i="2"/>
  <c r="L1647" i="2"/>
  <c r="AH1646" i="2"/>
  <c r="AN1646" i="2"/>
  <c r="AM1646" i="2"/>
  <c r="AL1646" i="2"/>
  <c r="H1646" i="2"/>
  <c r="N1646" i="2"/>
  <c r="M1646" i="2"/>
  <c r="L1646" i="2"/>
  <c r="AH1645" i="2"/>
  <c r="AN1645" i="2"/>
  <c r="AM1645" i="2"/>
  <c r="AL1645" i="2"/>
  <c r="H1645" i="2"/>
  <c r="N1645" i="2"/>
  <c r="M1645" i="2"/>
  <c r="L1645" i="2"/>
  <c r="AH1644" i="2"/>
  <c r="AN1644" i="2"/>
  <c r="AM1644" i="2"/>
  <c r="AL1644" i="2"/>
  <c r="H1644" i="2"/>
  <c r="N1644" i="2"/>
  <c r="M1644" i="2"/>
  <c r="L1644" i="2"/>
  <c r="AH1643" i="2"/>
  <c r="AN1643" i="2"/>
  <c r="AM1643" i="2"/>
  <c r="AL1643" i="2"/>
  <c r="H1643" i="2"/>
  <c r="N1643" i="2"/>
  <c r="M1643" i="2"/>
  <c r="L1643" i="2"/>
  <c r="AH1642" i="2"/>
  <c r="AN1642" i="2"/>
  <c r="AM1642" i="2"/>
  <c r="AL1642" i="2"/>
  <c r="H1642" i="2"/>
  <c r="N1642" i="2"/>
  <c r="M1642" i="2"/>
  <c r="L1642" i="2"/>
  <c r="AH1641" i="2"/>
  <c r="AN1641" i="2"/>
  <c r="AM1641" i="2"/>
  <c r="AL1641" i="2"/>
  <c r="H1641" i="2"/>
  <c r="N1641" i="2"/>
  <c r="M1641" i="2"/>
  <c r="L1641" i="2"/>
  <c r="AH1640" i="2"/>
  <c r="AN1640" i="2"/>
  <c r="AM1640" i="2"/>
  <c r="AL1640" i="2"/>
  <c r="H1640" i="2"/>
  <c r="N1640" i="2"/>
  <c r="M1640" i="2"/>
  <c r="L1640" i="2"/>
  <c r="AH1639" i="2"/>
  <c r="AN1639" i="2"/>
  <c r="AM1639" i="2"/>
  <c r="AL1639" i="2"/>
  <c r="H1639" i="2"/>
  <c r="N1639" i="2"/>
  <c r="M1639" i="2"/>
  <c r="L1639" i="2"/>
  <c r="AH1638" i="2"/>
  <c r="AN1638" i="2"/>
  <c r="AM1638" i="2"/>
  <c r="AL1638" i="2"/>
  <c r="H1638" i="2"/>
  <c r="N1638" i="2"/>
  <c r="M1638" i="2"/>
  <c r="L1638" i="2"/>
  <c r="AH1637" i="2"/>
  <c r="AN1637" i="2"/>
  <c r="AM1637" i="2"/>
  <c r="AL1637" i="2"/>
  <c r="H1637" i="2"/>
  <c r="N1637" i="2"/>
  <c r="M1637" i="2"/>
  <c r="L1637" i="2"/>
  <c r="AH1636" i="2"/>
  <c r="AN1636" i="2"/>
  <c r="AM1636" i="2"/>
  <c r="AL1636" i="2"/>
  <c r="H1636" i="2"/>
  <c r="N1636" i="2"/>
  <c r="M1636" i="2"/>
  <c r="L1636" i="2"/>
  <c r="AH1635" i="2"/>
  <c r="AN1635" i="2"/>
  <c r="AM1635" i="2"/>
  <c r="AL1635" i="2"/>
  <c r="H1635" i="2"/>
  <c r="N1635" i="2"/>
  <c r="M1635" i="2"/>
  <c r="L1635" i="2"/>
  <c r="AH1634" i="2"/>
  <c r="AN1634" i="2"/>
  <c r="AM1634" i="2"/>
  <c r="AL1634" i="2"/>
  <c r="H1634" i="2"/>
  <c r="N1634" i="2"/>
  <c r="M1634" i="2"/>
  <c r="L1634" i="2"/>
  <c r="AH1633" i="2"/>
  <c r="AN1633" i="2"/>
  <c r="AM1633" i="2"/>
  <c r="AL1633" i="2"/>
  <c r="H1633" i="2"/>
  <c r="N1633" i="2"/>
  <c r="M1633" i="2"/>
  <c r="L1633" i="2"/>
  <c r="AH1632" i="2"/>
  <c r="AN1632" i="2"/>
  <c r="AM1632" i="2"/>
  <c r="AL1632" i="2"/>
  <c r="H1632" i="2"/>
  <c r="N1632" i="2"/>
  <c r="M1632" i="2"/>
  <c r="L1632" i="2"/>
  <c r="AH1631" i="2"/>
  <c r="AN1631" i="2"/>
  <c r="AM1631" i="2"/>
  <c r="AL1631" i="2"/>
  <c r="H1631" i="2"/>
  <c r="N1631" i="2"/>
  <c r="M1631" i="2"/>
  <c r="L1631" i="2"/>
  <c r="AH1630" i="2"/>
  <c r="AN1630" i="2"/>
  <c r="AM1630" i="2"/>
  <c r="AL1630" i="2"/>
  <c r="H1630" i="2"/>
  <c r="N1630" i="2"/>
  <c r="M1630" i="2"/>
  <c r="L1630" i="2"/>
  <c r="AH1629" i="2"/>
  <c r="AN1629" i="2"/>
  <c r="AM1629" i="2"/>
  <c r="AL1629" i="2"/>
  <c r="H1629" i="2"/>
  <c r="N1629" i="2"/>
  <c r="M1629" i="2"/>
  <c r="L1629" i="2"/>
  <c r="AH1628" i="2"/>
  <c r="AN1628" i="2"/>
  <c r="AM1628" i="2"/>
  <c r="AL1628" i="2"/>
  <c r="H1628" i="2"/>
  <c r="N1628" i="2"/>
  <c r="M1628" i="2"/>
  <c r="L1628" i="2"/>
  <c r="AH1627" i="2"/>
  <c r="AN1627" i="2"/>
  <c r="AM1627" i="2"/>
  <c r="AL1627" i="2"/>
  <c r="H1627" i="2"/>
  <c r="N1627" i="2"/>
  <c r="M1627" i="2"/>
  <c r="L1627" i="2"/>
  <c r="AH1626" i="2"/>
  <c r="AN1626" i="2"/>
  <c r="AM1626" i="2"/>
  <c r="AL1626" i="2"/>
  <c r="H1626" i="2"/>
  <c r="N1626" i="2"/>
  <c r="M1626" i="2"/>
  <c r="L1626" i="2"/>
  <c r="AH1625" i="2"/>
  <c r="AN1625" i="2"/>
  <c r="AM1625" i="2"/>
  <c r="AL1625" i="2"/>
  <c r="H1625" i="2"/>
  <c r="N1625" i="2"/>
  <c r="M1625" i="2"/>
  <c r="L1625" i="2"/>
  <c r="AH1624" i="2"/>
  <c r="AN1624" i="2"/>
  <c r="AM1624" i="2"/>
  <c r="AL1624" i="2"/>
  <c r="H1624" i="2"/>
  <c r="N1624" i="2"/>
  <c r="M1624" i="2"/>
  <c r="L1624" i="2"/>
  <c r="AH1623" i="2"/>
  <c r="AN1623" i="2"/>
  <c r="AM1623" i="2"/>
  <c r="AL1623" i="2"/>
  <c r="H1623" i="2"/>
  <c r="N1623" i="2"/>
  <c r="M1623" i="2"/>
  <c r="L1623" i="2"/>
  <c r="AH1622" i="2"/>
  <c r="AN1622" i="2"/>
  <c r="AM1622" i="2"/>
  <c r="AL1622" i="2"/>
  <c r="H1622" i="2"/>
  <c r="N1622" i="2"/>
  <c r="M1622" i="2"/>
  <c r="L1622" i="2"/>
  <c r="AH1621" i="2"/>
  <c r="AN1621" i="2"/>
  <c r="AM1621" i="2"/>
  <c r="AL1621" i="2"/>
  <c r="H1621" i="2"/>
  <c r="N1621" i="2"/>
  <c r="M1621" i="2"/>
  <c r="L1621" i="2"/>
  <c r="AH1620" i="2"/>
  <c r="AN1620" i="2"/>
  <c r="AM1620" i="2"/>
  <c r="AL1620" i="2"/>
  <c r="H1620" i="2"/>
  <c r="N1620" i="2"/>
  <c r="M1620" i="2"/>
  <c r="L1620" i="2"/>
  <c r="AH1619" i="2"/>
  <c r="AN1619" i="2"/>
  <c r="AM1619" i="2"/>
  <c r="AL1619" i="2"/>
  <c r="H1619" i="2"/>
  <c r="N1619" i="2"/>
  <c r="M1619" i="2"/>
  <c r="L1619" i="2"/>
  <c r="AH1618" i="2"/>
  <c r="AN1618" i="2"/>
  <c r="AM1618" i="2"/>
  <c r="AL1618" i="2"/>
  <c r="H1618" i="2"/>
  <c r="N1618" i="2"/>
  <c r="M1618" i="2"/>
  <c r="L1618" i="2"/>
  <c r="AH1617" i="2"/>
  <c r="AN1617" i="2"/>
  <c r="AM1617" i="2"/>
  <c r="AL1617" i="2"/>
  <c r="H1617" i="2"/>
  <c r="N1617" i="2"/>
  <c r="M1617" i="2"/>
  <c r="L1617" i="2"/>
  <c r="AH1616" i="2"/>
  <c r="AN1616" i="2"/>
  <c r="AM1616" i="2"/>
  <c r="AL1616" i="2"/>
  <c r="H1616" i="2"/>
  <c r="N1616" i="2"/>
  <c r="M1616" i="2"/>
  <c r="L1616" i="2"/>
  <c r="AH1615" i="2"/>
  <c r="AN1615" i="2"/>
  <c r="AM1615" i="2"/>
  <c r="AL1615" i="2"/>
  <c r="H1615" i="2"/>
  <c r="N1615" i="2"/>
  <c r="M1615" i="2"/>
  <c r="L1615" i="2"/>
  <c r="AH1614" i="2"/>
  <c r="AN1614" i="2"/>
  <c r="AM1614" i="2"/>
  <c r="AL1614" i="2"/>
  <c r="H1614" i="2"/>
  <c r="N1614" i="2"/>
  <c r="M1614" i="2"/>
  <c r="L1614" i="2"/>
  <c r="AH1613" i="2"/>
  <c r="AN1613" i="2"/>
  <c r="AM1613" i="2"/>
  <c r="AL1613" i="2"/>
  <c r="H1613" i="2"/>
  <c r="N1613" i="2"/>
  <c r="M1613" i="2"/>
  <c r="L1613" i="2"/>
  <c r="AH1612" i="2"/>
  <c r="AN1612" i="2"/>
  <c r="AM1612" i="2"/>
  <c r="AL1612" i="2"/>
  <c r="H1612" i="2"/>
  <c r="N1612" i="2"/>
  <c r="M1612" i="2"/>
  <c r="L1612" i="2"/>
  <c r="AH1611" i="2"/>
  <c r="AN1611" i="2"/>
  <c r="AM1611" i="2"/>
  <c r="AL1611" i="2"/>
  <c r="H1611" i="2"/>
  <c r="N1611" i="2"/>
  <c r="M1611" i="2"/>
  <c r="L1611" i="2"/>
  <c r="AH1610" i="2"/>
  <c r="AN1610" i="2"/>
  <c r="AM1610" i="2"/>
  <c r="AL1610" i="2"/>
  <c r="H1610" i="2"/>
  <c r="N1610" i="2"/>
  <c r="M1610" i="2"/>
  <c r="L1610" i="2"/>
  <c r="AH1609" i="2"/>
  <c r="AN1609" i="2"/>
  <c r="AM1609" i="2"/>
  <c r="AL1609" i="2"/>
  <c r="H1609" i="2"/>
  <c r="N1609" i="2"/>
  <c r="M1609" i="2"/>
  <c r="L1609" i="2"/>
  <c r="AH1608" i="2"/>
  <c r="AN1608" i="2"/>
  <c r="AM1608" i="2"/>
  <c r="AL1608" i="2"/>
  <c r="H1608" i="2"/>
  <c r="N1608" i="2"/>
  <c r="M1608" i="2"/>
  <c r="L1608" i="2"/>
  <c r="AH1607" i="2"/>
  <c r="AN1607" i="2"/>
  <c r="AM1607" i="2"/>
  <c r="AL1607" i="2"/>
  <c r="H1607" i="2"/>
  <c r="N1607" i="2"/>
  <c r="M1607" i="2"/>
  <c r="L1607" i="2"/>
  <c r="AH1606" i="2"/>
  <c r="AN1606" i="2"/>
  <c r="AM1606" i="2"/>
  <c r="AL1606" i="2"/>
  <c r="H1606" i="2"/>
  <c r="N1606" i="2"/>
  <c r="M1606" i="2"/>
  <c r="L1606" i="2"/>
  <c r="AH1605" i="2"/>
  <c r="AN1605" i="2"/>
  <c r="AM1605" i="2"/>
  <c r="AL1605" i="2"/>
  <c r="H1605" i="2"/>
  <c r="N1605" i="2"/>
  <c r="M1605" i="2"/>
  <c r="L1605" i="2"/>
  <c r="AH1604" i="2"/>
  <c r="AN1604" i="2"/>
  <c r="AM1604" i="2"/>
  <c r="AL1604" i="2"/>
  <c r="H1604" i="2"/>
  <c r="N1604" i="2"/>
  <c r="M1604" i="2"/>
  <c r="L1604" i="2"/>
  <c r="AH1603" i="2"/>
  <c r="AN1603" i="2"/>
  <c r="AM1603" i="2"/>
  <c r="AL1603" i="2"/>
  <c r="H1603" i="2"/>
  <c r="N1603" i="2"/>
  <c r="M1603" i="2"/>
  <c r="L1603" i="2"/>
  <c r="AH1602" i="2"/>
  <c r="AN1602" i="2"/>
  <c r="AM1602" i="2"/>
  <c r="AL1602" i="2"/>
  <c r="H1602" i="2"/>
  <c r="N1602" i="2"/>
  <c r="M1602" i="2"/>
  <c r="L1602" i="2"/>
  <c r="AH1601" i="2"/>
  <c r="AN1601" i="2"/>
  <c r="AM1601" i="2"/>
  <c r="AL1601" i="2"/>
  <c r="H1601" i="2"/>
  <c r="N1601" i="2"/>
  <c r="M1601" i="2"/>
  <c r="L1601" i="2"/>
  <c r="AH1600" i="2"/>
  <c r="AN1600" i="2"/>
  <c r="AM1600" i="2"/>
  <c r="AL1600" i="2"/>
  <c r="H1600" i="2"/>
  <c r="N1600" i="2"/>
  <c r="M1600" i="2"/>
  <c r="L1600" i="2"/>
  <c r="AH1599" i="2"/>
  <c r="AN1599" i="2"/>
  <c r="AM1599" i="2"/>
  <c r="AL1599" i="2"/>
  <c r="H1599" i="2"/>
  <c r="N1599" i="2"/>
  <c r="M1599" i="2"/>
  <c r="L1599" i="2"/>
  <c r="AH1598" i="2"/>
  <c r="AN1598" i="2"/>
  <c r="AM1598" i="2"/>
  <c r="AL1598" i="2"/>
  <c r="H1598" i="2"/>
  <c r="N1598" i="2"/>
  <c r="M1598" i="2"/>
  <c r="L1598" i="2"/>
  <c r="AH1597" i="2"/>
  <c r="AN1597" i="2"/>
  <c r="AM1597" i="2"/>
  <c r="AL1597" i="2"/>
  <c r="H1597" i="2"/>
  <c r="N1597" i="2"/>
  <c r="M1597" i="2"/>
  <c r="L1597" i="2"/>
  <c r="AH1596" i="2"/>
  <c r="AN1596" i="2"/>
  <c r="AM1596" i="2"/>
  <c r="AL1596" i="2"/>
  <c r="H1596" i="2"/>
  <c r="N1596" i="2"/>
  <c r="M1596" i="2"/>
  <c r="L1596" i="2"/>
  <c r="AH1595" i="2"/>
  <c r="AN1595" i="2"/>
  <c r="AM1595" i="2"/>
  <c r="AL1595" i="2"/>
  <c r="H1595" i="2"/>
  <c r="N1595" i="2"/>
  <c r="M1595" i="2"/>
  <c r="L1595" i="2"/>
  <c r="AH1594" i="2"/>
  <c r="AN1594" i="2"/>
  <c r="AM1594" i="2"/>
  <c r="AL1594" i="2"/>
  <c r="H1594" i="2"/>
  <c r="N1594" i="2"/>
  <c r="M1594" i="2"/>
  <c r="L1594" i="2"/>
  <c r="AH1593" i="2"/>
  <c r="AN1593" i="2"/>
  <c r="AM1593" i="2"/>
  <c r="AL1593" i="2"/>
  <c r="H1593" i="2"/>
  <c r="N1593" i="2"/>
  <c r="M1593" i="2"/>
  <c r="L1593" i="2"/>
  <c r="AH1592" i="2"/>
  <c r="AN1592" i="2"/>
  <c r="AM1592" i="2"/>
  <c r="AL1592" i="2"/>
  <c r="H1592" i="2"/>
  <c r="N1592" i="2"/>
  <c r="M1592" i="2"/>
  <c r="L1592" i="2"/>
  <c r="AH1591" i="2"/>
  <c r="AN1591" i="2"/>
  <c r="AM1591" i="2"/>
  <c r="AL1591" i="2"/>
  <c r="H1591" i="2"/>
  <c r="N1591" i="2"/>
  <c r="M1591" i="2"/>
  <c r="L1591" i="2"/>
  <c r="AH1590" i="2"/>
  <c r="AN1590" i="2"/>
  <c r="AM1590" i="2"/>
  <c r="AL1590" i="2"/>
  <c r="H1590" i="2"/>
  <c r="N1590" i="2"/>
  <c r="M1590" i="2"/>
  <c r="L1590" i="2"/>
  <c r="AH1589" i="2"/>
  <c r="AN1589" i="2"/>
  <c r="AM1589" i="2"/>
  <c r="AL1589" i="2"/>
  <c r="H1589" i="2"/>
  <c r="N1589" i="2"/>
  <c r="M1589" i="2"/>
  <c r="L1589" i="2"/>
  <c r="AH1588" i="2"/>
  <c r="AN1588" i="2"/>
  <c r="AM1588" i="2"/>
  <c r="AL1588" i="2"/>
  <c r="H1588" i="2"/>
  <c r="N1588" i="2"/>
  <c r="M1588" i="2"/>
  <c r="L1588" i="2"/>
  <c r="AH1587" i="2"/>
  <c r="AN1587" i="2"/>
  <c r="AM1587" i="2"/>
  <c r="AL1587" i="2"/>
  <c r="H1587" i="2"/>
  <c r="N1587" i="2"/>
  <c r="M1587" i="2"/>
  <c r="L1587" i="2"/>
  <c r="AH1586" i="2"/>
  <c r="AN1586" i="2"/>
  <c r="AM1586" i="2"/>
  <c r="AL1586" i="2"/>
  <c r="H1586" i="2"/>
  <c r="N1586" i="2"/>
  <c r="M1586" i="2"/>
  <c r="L1586" i="2"/>
  <c r="AH1585" i="2"/>
  <c r="AN1585" i="2"/>
  <c r="AM1585" i="2"/>
  <c r="AL1585" i="2"/>
  <c r="H1585" i="2"/>
  <c r="N1585" i="2"/>
  <c r="M1585" i="2"/>
  <c r="L1585" i="2"/>
  <c r="AH1584" i="2"/>
  <c r="AN1584" i="2"/>
  <c r="AM1584" i="2"/>
  <c r="AL1584" i="2"/>
  <c r="H1584" i="2"/>
  <c r="N1584" i="2"/>
  <c r="M1584" i="2"/>
  <c r="L1584" i="2"/>
  <c r="AH1583" i="2"/>
  <c r="AN1583" i="2"/>
  <c r="AM1583" i="2"/>
  <c r="AL1583" i="2"/>
  <c r="H1583" i="2"/>
  <c r="N1583" i="2"/>
  <c r="M1583" i="2"/>
  <c r="L1583" i="2"/>
  <c r="AH1582" i="2"/>
  <c r="AN1582" i="2"/>
  <c r="AM1582" i="2"/>
  <c r="AL1582" i="2"/>
  <c r="H1582" i="2"/>
  <c r="N1582" i="2"/>
  <c r="M1582" i="2"/>
  <c r="L1582" i="2"/>
  <c r="AH1581" i="2"/>
  <c r="AN1581" i="2"/>
  <c r="AM1581" i="2"/>
  <c r="AL1581" i="2"/>
  <c r="H1581" i="2"/>
  <c r="N1581" i="2"/>
  <c r="M1581" i="2"/>
  <c r="L1581" i="2"/>
  <c r="AH1580" i="2"/>
  <c r="AN1580" i="2"/>
  <c r="AM1580" i="2"/>
  <c r="AL1580" i="2"/>
  <c r="H1580" i="2"/>
  <c r="N1580" i="2"/>
  <c r="M1580" i="2"/>
  <c r="L1580" i="2"/>
  <c r="AH1579" i="2"/>
  <c r="AN1579" i="2"/>
  <c r="AM1579" i="2"/>
  <c r="AL1579" i="2"/>
  <c r="H1579" i="2"/>
  <c r="N1579" i="2"/>
  <c r="M1579" i="2"/>
  <c r="L1579" i="2"/>
  <c r="AH1578" i="2"/>
  <c r="AN1578" i="2"/>
  <c r="AM1578" i="2"/>
  <c r="AL1578" i="2"/>
  <c r="H1578" i="2"/>
  <c r="N1578" i="2"/>
  <c r="M1578" i="2"/>
  <c r="L1578" i="2"/>
  <c r="AH1577" i="2"/>
  <c r="AN1577" i="2"/>
  <c r="AM1577" i="2"/>
  <c r="AL1577" i="2"/>
  <c r="H1577" i="2"/>
  <c r="N1577" i="2"/>
  <c r="M1577" i="2"/>
  <c r="L1577" i="2"/>
  <c r="AH1576" i="2"/>
  <c r="AN1576" i="2"/>
  <c r="AM1576" i="2"/>
  <c r="AL1576" i="2"/>
  <c r="H1576" i="2"/>
  <c r="N1576" i="2"/>
  <c r="M1576" i="2"/>
  <c r="L1576" i="2"/>
  <c r="AH1575" i="2"/>
  <c r="AN1575" i="2"/>
  <c r="AM1575" i="2"/>
  <c r="AL1575" i="2"/>
  <c r="H1575" i="2"/>
  <c r="N1575" i="2"/>
  <c r="M1575" i="2"/>
  <c r="L1575" i="2"/>
  <c r="AH1574" i="2"/>
  <c r="AN1574" i="2"/>
  <c r="AM1574" i="2"/>
  <c r="AL1574" i="2"/>
  <c r="H1574" i="2"/>
  <c r="N1574" i="2"/>
  <c r="M1574" i="2"/>
  <c r="L1574" i="2"/>
  <c r="AH1573" i="2"/>
  <c r="AN1573" i="2"/>
  <c r="AM1573" i="2"/>
  <c r="AL1573" i="2"/>
  <c r="H1573" i="2"/>
  <c r="N1573" i="2"/>
  <c r="M1573" i="2"/>
  <c r="L1573" i="2"/>
  <c r="AH1572" i="2"/>
  <c r="AN1572" i="2"/>
  <c r="AM1572" i="2"/>
  <c r="AL1572" i="2"/>
  <c r="H1572" i="2"/>
  <c r="N1572" i="2"/>
  <c r="M1572" i="2"/>
  <c r="L1572" i="2"/>
  <c r="AH1571" i="2"/>
  <c r="AN1571" i="2"/>
  <c r="AM1571" i="2"/>
  <c r="AL1571" i="2"/>
  <c r="H1571" i="2"/>
  <c r="N1571" i="2"/>
  <c r="M1571" i="2"/>
  <c r="L1571" i="2"/>
  <c r="AH1570" i="2"/>
  <c r="AN1570" i="2"/>
  <c r="AM1570" i="2"/>
  <c r="AL1570" i="2"/>
  <c r="H1570" i="2"/>
  <c r="N1570" i="2"/>
  <c r="M1570" i="2"/>
  <c r="L1570" i="2"/>
  <c r="AH1569" i="2"/>
  <c r="AN1569" i="2"/>
  <c r="AM1569" i="2"/>
  <c r="AL1569" i="2"/>
  <c r="H1569" i="2"/>
  <c r="N1569" i="2"/>
  <c r="M1569" i="2"/>
  <c r="L1569" i="2"/>
  <c r="AH1568" i="2"/>
  <c r="AN1568" i="2"/>
  <c r="AM1568" i="2"/>
  <c r="AL1568" i="2"/>
  <c r="H1568" i="2"/>
  <c r="N1568" i="2"/>
  <c r="M1568" i="2"/>
  <c r="L1568" i="2"/>
  <c r="AH1567" i="2"/>
  <c r="AN1567" i="2"/>
  <c r="AM1567" i="2"/>
  <c r="AL1567" i="2"/>
  <c r="H1567" i="2"/>
  <c r="N1567" i="2"/>
  <c r="M1567" i="2"/>
  <c r="L1567" i="2"/>
  <c r="AH1566" i="2"/>
  <c r="AN1566" i="2"/>
  <c r="AM1566" i="2"/>
  <c r="AL1566" i="2"/>
  <c r="H1566" i="2"/>
  <c r="N1566" i="2"/>
  <c r="M1566" i="2"/>
  <c r="L1566" i="2"/>
  <c r="AH1565" i="2"/>
  <c r="AN1565" i="2"/>
  <c r="AM1565" i="2"/>
  <c r="AL1565" i="2"/>
  <c r="H1565" i="2"/>
  <c r="N1565" i="2"/>
  <c r="M1565" i="2"/>
  <c r="L1565" i="2"/>
  <c r="AH1564" i="2"/>
  <c r="AN1564" i="2"/>
  <c r="AM1564" i="2"/>
  <c r="AL1564" i="2"/>
  <c r="H1564" i="2"/>
  <c r="N1564" i="2"/>
  <c r="M1564" i="2"/>
  <c r="L1564" i="2"/>
  <c r="AH1563" i="2"/>
  <c r="AN1563" i="2"/>
  <c r="AM1563" i="2"/>
  <c r="AL1563" i="2"/>
  <c r="H1563" i="2"/>
  <c r="N1563" i="2"/>
  <c r="M1563" i="2"/>
  <c r="L1563" i="2"/>
  <c r="AH1562" i="2"/>
  <c r="AN1562" i="2"/>
  <c r="AM1562" i="2"/>
  <c r="AL1562" i="2"/>
  <c r="H1562" i="2"/>
  <c r="N1562" i="2"/>
  <c r="M1562" i="2"/>
  <c r="L1562" i="2"/>
  <c r="AH1561" i="2"/>
  <c r="AN1561" i="2"/>
  <c r="AM1561" i="2"/>
  <c r="AL1561" i="2"/>
  <c r="H1561" i="2"/>
  <c r="N1561" i="2"/>
  <c r="M1561" i="2"/>
  <c r="L1561" i="2"/>
  <c r="AH1560" i="2"/>
  <c r="AN1560" i="2"/>
  <c r="AM1560" i="2"/>
  <c r="AL1560" i="2"/>
  <c r="H1560" i="2"/>
  <c r="N1560" i="2"/>
  <c r="M1560" i="2"/>
  <c r="L1560" i="2"/>
  <c r="AH1559" i="2"/>
  <c r="AN1559" i="2"/>
  <c r="AM1559" i="2"/>
  <c r="AL1559" i="2"/>
  <c r="H1559" i="2"/>
  <c r="N1559" i="2"/>
  <c r="M1559" i="2"/>
  <c r="L1559" i="2"/>
  <c r="AH1558" i="2"/>
  <c r="AN1558" i="2"/>
  <c r="AM1558" i="2"/>
  <c r="AL1558" i="2"/>
  <c r="H1558" i="2"/>
  <c r="N1558" i="2"/>
  <c r="M1558" i="2"/>
  <c r="L1558" i="2"/>
  <c r="AH1557" i="2"/>
  <c r="AN1557" i="2"/>
  <c r="AM1557" i="2"/>
  <c r="AL1557" i="2"/>
  <c r="H1557" i="2"/>
  <c r="N1557" i="2"/>
  <c r="M1557" i="2"/>
  <c r="L1557" i="2"/>
  <c r="AH1556" i="2"/>
  <c r="AN1556" i="2"/>
  <c r="AM1556" i="2"/>
  <c r="AL1556" i="2"/>
  <c r="H1556" i="2"/>
  <c r="N1556" i="2"/>
  <c r="M1556" i="2"/>
  <c r="L1556" i="2"/>
  <c r="AH1555" i="2"/>
  <c r="AN1555" i="2"/>
  <c r="AM1555" i="2"/>
  <c r="AL1555" i="2"/>
  <c r="H1555" i="2"/>
  <c r="N1555" i="2"/>
  <c r="M1555" i="2"/>
  <c r="L1555" i="2"/>
  <c r="AH1554" i="2"/>
  <c r="AN1554" i="2"/>
  <c r="AM1554" i="2"/>
  <c r="AL1554" i="2"/>
  <c r="H1554" i="2"/>
  <c r="N1554" i="2"/>
  <c r="M1554" i="2"/>
  <c r="L1554" i="2"/>
  <c r="AH1553" i="2"/>
  <c r="AN1553" i="2"/>
  <c r="AM1553" i="2"/>
  <c r="AL1553" i="2"/>
  <c r="H1553" i="2"/>
  <c r="N1553" i="2"/>
  <c r="M1553" i="2"/>
  <c r="L1553" i="2"/>
  <c r="AH1552" i="2"/>
  <c r="AN1552" i="2"/>
  <c r="AM1552" i="2"/>
  <c r="AL1552" i="2"/>
  <c r="H1552" i="2"/>
  <c r="N1552" i="2"/>
  <c r="M1552" i="2"/>
  <c r="L1552" i="2"/>
  <c r="AH1551" i="2"/>
  <c r="AN1551" i="2"/>
  <c r="AM1551" i="2"/>
  <c r="AL1551" i="2"/>
  <c r="H1551" i="2"/>
  <c r="N1551" i="2"/>
  <c r="M1551" i="2"/>
  <c r="L1551" i="2"/>
  <c r="AH1550" i="2"/>
  <c r="AN1550" i="2"/>
  <c r="AM1550" i="2"/>
  <c r="AL1550" i="2"/>
  <c r="H1550" i="2"/>
  <c r="N1550" i="2"/>
  <c r="M1550" i="2"/>
  <c r="L1550" i="2"/>
  <c r="AH1549" i="2"/>
  <c r="AN1549" i="2"/>
  <c r="AM1549" i="2"/>
  <c r="AL1549" i="2"/>
  <c r="H1549" i="2"/>
  <c r="N1549" i="2"/>
  <c r="M1549" i="2"/>
  <c r="L1549" i="2"/>
  <c r="AH1548" i="2"/>
  <c r="AN1548" i="2"/>
  <c r="AM1548" i="2"/>
  <c r="AL1548" i="2"/>
  <c r="H1548" i="2"/>
  <c r="N1548" i="2"/>
  <c r="M1548" i="2"/>
  <c r="L1548" i="2"/>
  <c r="AH1547" i="2"/>
  <c r="AN1547" i="2"/>
  <c r="AM1547" i="2"/>
  <c r="AL1547" i="2"/>
  <c r="H1547" i="2"/>
  <c r="N1547" i="2"/>
  <c r="M1547" i="2"/>
  <c r="L1547" i="2"/>
  <c r="AH1546" i="2"/>
  <c r="AN1546" i="2"/>
  <c r="AM1546" i="2"/>
  <c r="AL1546" i="2"/>
  <c r="H1546" i="2"/>
  <c r="N1546" i="2"/>
  <c r="M1546" i="2"/>
  <c r="L1546" i="2"/>
  <c r="AH1545" i="2"/>
  <c r="AN1545" i="2"/>
  <c r="AM1545" i="2"/>
  <c r="AL1545" i="2"/>
  <c r="H1545" i="2"/>
  <c r="N1545" i="2"/>
  <c r="M1545" i="2"/>
  <c r="L1545" i="2"/>
  <c r="AH1544" i="2"/>
  <c r="AN1544" i="2"/>
  <c r="AM1544" i="2"/>
  <c r="AL1544" i="2"/>
  <c r="H1544" i="2"/>
  <c r="N1544" i="2"/>
  <c r="M1544" i="2"/>
  <c r="L1544" i="2"/>
  <c r="AH1543" i="2"/>
  <c r="AN1543" i="2"/>
  <c r="AM1543" i="2"/>
  <c r="AL1543" i="2"/>
  <c r="H1543" i="2"/>
  <c r="N1543" i="2"/>
  <c r="M1543" i="2"/>
  <c r="L1543" i="2"/>
  <c r="AH1542" i="2"/>
  <c r="AN1542" i="2"/>
  <c r="AM1542" i="2"/>
  <c r="AL1542" i="2"/>
  <c r="H1542" i="2"/>
  <c r="N1542" i="2"/>
  <c r="M1542" i="2"/>
  <c r="L1542" i="2"/>
  <c r="AH1541" i="2"/>
  <c r="AN1541" i="2"/>
  <c r="AM1541" i="2"/>
  <c r="AL1541" i="2"/>
  <c r="H1541" i="2"/>
  <c r="N1541" i="2"/>
  <c r="M1541" i="2"/>
  <c r="L1541" i="2"/>
  <c r="AH1540" i="2"/>
  <c r="AN1540" i="2"/>
  <c r="AM1540" i="2"/>
  <c r="AL1540" i="2"/>
  <c r="H1540" i="2"/>
  <c r="N1540" i="2"/>
  <c r="M1540" i="2"/>
  <c r="L1540" i="2"/>
  <c r="AH1539" i="2"/>
  <c r="AN1539" i="2"/>
  <c r="AM1539" i="2"/>
  <c r="AL1539" i="2"/>
  <c r="H1539" i="2"/>
  <c r="N1539" i="2"/>
  <c r="M1539" i="2"/>
  <c r="L1539" i="2"/>
  <c r="AH1538" i="2"/>
  <c r="AN1538" i="2"/>
  <c r="AM1538" i="2"/>
  <c r="AL1538" i="2"/>
  <c r="H1538" i="2"/>
  <c r="N1538" i="2"/>
  <c r="M1538" i="2"/>
  <c r="L1538" i="2"/>
  <c r="AH1537" i="2"/>
  <c r="AN1537" i="2"/>
  <c r="AM1537" i="2"/>
  <c r="AL1537" i="2"/>
  <c r="H1537" i="2"/>
  <c r="N1537" i="2"/>
  <c r="M1537" i="2"/>
  <c r="L1537" i="2"/>
  <c r="AH1536" i="2"/>
  <c r="AN1536" i="2"/>
  <c r="AM1536" i="2"/>
  <c r="AL1536" i="2"/>
  <c r="H1536" i="2"/>
  <c r="N1536" i="2"/>
  <c r="M1536" i="2"/>
  <c r="L1536" i="2"/>
  <c r="AH1535" i="2"/>
  <c r="AN1535" i="2"/>
  <c r="AM1535" i="2"/>
  <c r="AL1535" i="2"/>
  <c r="H1535" i="2"/>
  <c r="N1535" i="2"/>
  <c r="M1535" i="2"/>
  <c r="L1535" i="2"/>
  <c r="AH1534" i="2"/>
  <c r="AN1534" i="2"/>
  <c r="AM1534" i="2"/>
  <c r="AL1534" i="2"/>
  <c r="H1534" i="2"/>
  <c r="N1534" i="2"/>
  <c r="M1534" i="2"/>
  <c r="L1534" i="2"/>
  <c r="AH1533" i="2"/>
  <c r="AN1533" i="2"/>
  <c r="AM1533" i="2"/>
  <c r="AL1533" i="2"/>
  <c r="H1533" i="2"/>
  <c r="N1533" i="2"/>
  <c r="M1533" i="2"/>
  <c r="L1533" i="2"/>
  <c r="AH1532" i="2"/>
  <c r="AN1532" i="2"/>
  <c r="AM1532" i="2"/>
  <c r="AL1532" i="2"/>
  <c r="H1532" i="2"/>
  <c r="N1532" i="2"/>
  <c r="M1532" i="2"/>
  <c r="L1532" i="2"/>
  <c r="AH1531" i="2"/>
  <c r="AN1531" i="2"/>
  <c r="AM1531" i="2"/>
  <c r="AL1531" i="2"/>
  <c r="H1531" i="2"/>
  <c r="N1531" i="2"/>
  <c r="M1531" i="2"/>
  <c r="L1531" i="2"/>
  <c r="AH1530" i="2"/>
  <c r="AN1530" i="2"/>
  <c r="AM1530" i="2"/>
  <c r="AL1530" i="2"/>
  <c r="H1530" i="2"/>
  <c r="N1530" i="2"/>
  <c r="M1530" i="2"/>
  <c r="L1530" i="2"/>
  <c r="AH1529" i="2"/>
  <c r="AN1529" i="2"/>
  <c r="AM1529" i="2"/>
  <c r="AL1529" i="2"/>
  <c r="H1529" i="2"/>
  <c r="N1529" i="2"/>
  <c r="M1529" i="2"/>
  <c r="L1529" i="2"/>
  <c r="AH1528" i="2"/>
  <c r="AN1528" i="2"/>
  <c r="AM1528" i="2"/>
  <c r="AL1528" i="2"/>
  <c r="H1528" i="2"/>
  <c r="N1528" i="2"/>
  <c r="M1528" i="2"/>
  <c r="L1528" i="2"/>
  <c r="AH1527" i="2"/>
  <c r="AN1527" i="2"/>
  <c r="AM1527" i="2"/>
  <c r="AL1527" i="2"/>
  <c r="H1527" i="2"/>
  <c r="N1527" i="2"/>
  <c r="M1527" i="2"/>
  <c r="L1527" i="2"/>
  <c r="AH1526" i="2"/>
  <c r="AN1526" i="2"/>
  <c r="AM1526" i="2"/>
  <c r="AL1526" i="2"/>
  <c r="H1526" i="2"/>
  <c r="N1526" i="2"/>
  <c r="M1526" i="2"/>
  <c r="L1526" i="2"/>
  <c r="AH1525" i="2"/>
  <c r="AN1525" i="2"/>
  <c r="AM1525" i="2"/>
  <c r="AL1525" i="2"/>
  <c r="H1525" i="2"/>
  <c r="N1525" i="2"/>
  <c r="M1525" i="2"/>
  <c r="L1525" i="2"/>
  <c r="AH1524" i="2"/>
  <c r="AN1524" i="2"/>
  <c r="AM1524" i="2"/>
  <c r="AL1524" i="2"/>
  <c r="H1524" i="2"/>
  <c r="N1524" i="2"/>
  <c r="M1524" i="2"/>
  <c r="L1524" i="2"/>
  <c r="AH1523" i="2"/>
  <c r="AN1523" i="2"/>
  <c r="AM1523" i="2"/>
  <c r="AL1523" i="2"/>
  <c r="H1523" i="2"/>
  <c r="N1523" i="2"/>
  <c r="M1523" i="2"/>
  <c r="L1523" i="2"/>
  <c r="AH1522" i="2"/>
  <c r="AN1522" i="2"/>
  <c r="AM1522" i="2"/>
  <c r="AL1522" i="2"/>
  <c r="H1522" i="2"/>
  <c r="N1522" i="2"/>
  <c r="M1522" i="2"/>
  <c r="L1522" i="2"/>
  <c r="AH1521" i="2"/>
  <c r="AN1521" i="2"/>
  <c r="AM1521" i="2"/>
  <c r="AL1521" i="2"/>
  <c r="H1521" i="2"/>
  <c r="N1521" i="2"/>
  <c r="M1521" i="2"/>
  <c r="L1521" i="2"/>
  <c r="AH1520" i="2"/>
  <c r="AN1520" i="2"/>
  <c r="AM1520" i="2"/>
  <c r="AL1520" i="2"/>
  <c r="H1520" i="2"/>
  <c r="N1520" i="2"/>
  <c r="M1520" i="2"/>
  <c r="L1520" i="2"/>
  <c r="AH1519" i="2"/>
  <c r="AN1519" i="2"/>
  <c r="AM1519" i="2"/>
  <c r="AL1519" i="2"/>
  <c r="H1519" i="2"/>
  <c r="N1519" i="2"/>
  <c r="M1519" i="2"/>
  <c r="L1519" i="2"/>
  <c r="AH1518" i="2"/>
  <c r="AN1518" i="2"/>
  <c r="AM1518" i="2"/>
  <c r="AL1518" i="2"/>
  <c r="H1518" i="2"/>
  <c r="N1518" i="2"/>
  <c r="M1518" i="2"/>
  <c r="L1518" i="2"/>
  <c r="AH1517" i="2"/>
  <c r="AN1517" i="2"/>
  <c r="AM1517" i="2"/>
  <c r="AL1517" i="2"/>
  <c r="H1517" i="2"/>
  <c r="N1517" i="2"/>
  <c r="M1517" i="2"/>
  <c r="L1517" i="2"/>
  <c r="AH1516" i="2"/>
  <c r="AN1516" i="2"/>
  <c r="AM1516" i="2"/>
  <c r="AL1516" i="2"/>
  <c r="H1516" i="2"/>
  <c r="N1516" i="2"/>
  <c r="M1516" i="2"/>
  <c r="L1516" i="2"/>
  <c r="AH1515" i="2"/>
  <c r="AN1515" i="2"/>
  <c r="AM1515" i="2"/>
  <c r="AL1515" i="2"/>
  <c r="H1515" i="2"/>
  <c r="N1515" i="2"/>
  <c r="M1515" i="2"/>
  <c r="L1515" i="2"/>
  <c r="AH1514" i="2"/>
  <c r="AN1514" i="2"/>
  <c r="AM1514" i="2"/>
  <c r="AL1514" i="2"/>
  <c r="H1514" i="2"/>
  <c r="N1514" i="2"/>
  <c r="M1514" i="2"/>
  <c r="L1514" i="2"/>
  <c r="AH1513" i="2"/>
  <c r="AN1513" i="2"/>
  <c r="AM1513" i="2"/>
  <c r="AL1513" i="2"/>
  <c r="H1513" i="2"/>
  <c r="N1513" i="2"/>
  <c r="M1513" i="2"/>
  <c r="L1513" i="2"/>
  <c r="AH1512" i="2"/>
  <c r="AN1512" i="2"/>
  <c r="AM1512" i="2"/>
  <c r="AL1512" i="2"/>
  <c r="H1512" i="2"/>
  <c r="N1512" i="2"/>
  <c r="M1512" i="2"/>
  <c r="L1512" i="2"/>
  <c r="AH1511" i="2"/>
  <c r="AN1511" i="2"/>
  <c r="AM1511" i="2"/>
  <c r="AL1511" i="2"/>
  <c r="H1511" i="2"/>
  <c r="N1511" i="2"/>
  <c r="M1511" i="2"/>
  <c r="L1511" i="2"/>
  <c r="AH1510" i="2"/>
  <c r="AN1510" i="2"/>
  <c r="AM1510" i="2"/>
  <c r="AL1510" i="2"/>
  <c r="H1510" i="2"/>
  <c r="N1510" i="2"/>
  <c r="M1510" i="2"/>
  <c r="L1510" i="2"/>
  <c r="AH1509" i="2"/>
  <c r="AN1509" i="2"/>
  <c r="AM1509" i="2"/>
  <c r="AL1509" i="2"/>
  <c r="H1509" i="2"/>
  <c r="N1509" i="2"/>
  <c r="M1509" i="2"/>
  <c r="L1509" i="2"/>
  <c r="AH1508" i="2"/>
  <c r="AN1508" i="2"/>
  <c r="AM1508" i="2"/>
  <c r="AL1508" i="2"/>
  <c r="H1508" i="2"/>
  <c r="N1508" i="2"/>
  <c r="M1508" i="2"/>
  <c r="L1508" i="2"/>
  <c r="AH1507" i="2"/>
  <c r="AN1507" i="2"/>
  <c r="AM1507" i="2"/>
  <c r="AL1507" i="2"/>
  <c r="H1507" i="2"/>
  <c r="N1507" i="2"/>
  <c r="M1507" i="2"/>
  <c r="L1507" i="2"/>
  <c r="AH1506" i="2"/>
  <c r="AN1506" i="2"/>
  <c r="AM1506" i="2"/>
  <c r="AL1506" i="2"/>
  <c r="H1506" i="2"/>
  <c r="N1506" i="2"/>
  <c r="M1506" i="2"/>
  <c r="L1506" i="2"/>
  <c r="AH1505" i="2"/>
  <c r="AN1505" i="2"/>
  <c r="AM1505" i="2"/>
  <c r="AL1505" i="2"/>
  <c r="H1505" i="2"/>
  <c r="N1505" i="2"/>
  <c r="M1505" i="2"/>
  <c r="L1505" i="2"/>
  <c r="AH1504" i="2"/>
  <c r="AN1504" i="2"/>
  <c r="AM1504" i="2"/>
  <c r="AL1504" i="2"/>
  <c r="H1504" i="2"/>
  <c r="N1504" i="2"/>
  <c r="M1504" i="2"/>
  <c r="L1504" i="2"/>
  <c r="AH1503" i="2"/>
  <c r="AN1503" i="2"/>
  <c r="AM1503" i="2"/>
  <c r="AL1503" i="2"/>
  <c r="H1503" i="2"/>
  <c r="N1503" i="2"/>
  <c r="M1503" i="2"/>
  <c r="L1503" i="2"/>
  <c r="AH1502" i="2"/>
  <c r="AN1502" i="2"/>
  <c r="AM1502" i="2"/>
  <c r="AL1502" i="2"/>
  <c r="H1502" i="2"/>
  <c r="N1502" i="2"/>
  <c r="M1502" i="2"/>
  <c r="L1502" i="2"/>
  <c r="AH1501" i="2"/>
  <c r="AN1501" i="2"/>
  <c r="AM1501" i="2"/>
  <c r="AL1501" i="2"/>
  <c r="H1501" i="2"/>
  <c r="N1501" i="2"/>
  <c r="M1501" i="2"/>
  <c r="L1501" i="2"/>
  <c r="AH1500" i="2"/>
  <c r="AN1500" i="2"/>
  <c r="AM1500" i="2"/>
  <c r="AL1500" i="2"/>
  <c r="H1500" i="2"/>
  <c r="N1500" i="2"/>
  <c r="M1500" i="2"/>
  <c r="L1500" i="2"/>
  <c r="AH1499" i="2"/>
  <c r="AN1499" i="2"/>
  <c r="AM1499" i="2"/>
  <c r="AL1499" i="2"/>
  <c r="H1499" i="2"/>
  <c r="N1499" i="2"/>
  <c r="M1499" i="2"/>
  <c r="L1499" i="2"/>
  <c r="AH1498" i="2"/>
  <c r="AN1498" i="2"/>
  <c r="AM1498" i="2"/>
  <c r="AL1498" i="2"/>
  <c r="H1498" i="2"/>
  <c r="N1498" i="2"/>
  <c r="M1498" i="2"/>
  <c r="L1498" i="2"/>
  <c r="AH1497" i="2"/>
  <c r="AN1497" i="2"/>
  <c r="AM1497" i="2"/>
  <c r="AL1497" i="2"/>
  <c r="H1497" i="2"/>
  <c r="N1497" i="2"/>
  <c r="M1497" i="2"/>
  <c r="L1497" i="2"/>
  <c r="AH1496" i="2"/>
  <c r="AN1496" i="2"/>
  <c r="AM1496" i="2"/>
  <c r="AL1496" i="2"/>
  <c r="H1496" i="2"/>
  <c r="N1496" i="2"/>
  <c r="M1496" i="2"/>
  <c r="L1496" i="2"/>
  <c r="AH1495" i="2"/>
  <c r="AN1495" i="2"/>
  <c r="AM1495" i="2"/>
  <c r="AL1495" i="2"/>
  <c r="H1495" i="2"/>
  <c r="N1495" i="2"/>
  <c r="M1495" i="2"/>
  <c r="L1495" i="2"/>
  <c r="AH1494" i="2"/>
  <c r="AN1494" i="2"/>
  <c r="AM1494" i="2"/>
  <c r="AL1494" i="2"/>
  <c r="H1494" i="2"/>
  <c r="N1494" i="2"/>
  <c r="M1494" i="2"/>
  <c r="L1494" i="2"/>
  <c r="AH1493" i="2"/>
  <c r="AN1493" i="2"/>
  <c r="AM1493" i="2"/>
  <c r="AL1493" i="2"/>
  <c r="H1493" i="2"/>
  <c r="N1493" i="2"/>
  <c r="M1493" i="2"/>
  <c r="L1493" i="2"/>
  <c r="AH1492" i="2"/>
  <c r="AN1492" i="2"/>
  <c r="AM1492" i="2"/>
  <c r="AL1492" i="2"/>
  <c r="H1492" i="2"/>
  <c r="N1492" i="2"/>
  <c r="M1492" i="2"/>
  <c r="L1492" i="2"/>
  <c r="AH1491" i="2"/>
  <c r="AN1491" i="2"/>
  <c r="AM1491" i="2"/>
  <c r="AL1491" i="2"/>
  <c r="H1491" i="2"/>
  <c r="N1491" i="2"/>
  <c r="M1491" i="2"/>
  <c r="L1491" i="2"/>
  <c r="AH1490" i="2"/>
  <c r="AN1490" i="2"/>
  <c r="AM1490" i="2"/>
  <c r="AL1490" i="2"/>
  <c r="H1490" i="2"/>
  <c r="N1490" i="2"/>
  <c r="M1490" i="2"/>
  <c r="L1490" i="2"/>
  <c r="AH1489" i="2"/>
  <c r="AN1489" i="2"/>
  <c r="AM1489" i="2"/>
  <c r="AL1489" i="2"/>
  <c r="H1489" i="2"/>
  <c r="N1489" i="2"/>
  <c r="M1489" i="2"/>
  <c r="L1489" i="2"/>
  <c r="AH1488" i="2"/>
  <c r="AN1488" i="2"/>
  <c r="AM1488" i="2"/>
  <c r="AL1488" i="2"/>
  <c r="H1488" i="2"/>
  <c r="N1488" i="2"/>
  <c r="M1488" i="2"/>
  <c r="L1488" i="2"/>
  <c r="AH1487" i="2"/>
  <c r="AN1487" i="2"/>
  <c r="AM1487" i="2"/>
  <c r="AL1487" i="2"/>
  <c r="H1487" i="2"/>
  <c r="N1487" i="2"/>
  <c r="M1487" i="2"/>
  <c r="L1487" i="2"/>
  <c r="AH1486" i="2"/>
  <c r="AN1486" i="2"/>
  <c r="AM1486" i="2"/>
  <c r="AL1486" i="2"/>
  <c r="H1486" i="2"/>
  <c r="N1486" i="2"/>
  <c r="M1486" i="2"/>
  <c r="L1486" i="2"/>
  <c r="AH1485" i="2"/>
  <c r="AN1485" i="2"/>
  <c r="AM1485" i="2"/>
  <c r="AL1485" i="2"/>
  <c r="H1485" i="2"/>
  <c r="N1485" i="2"/>
  <c r="M1485" i="2"/>
  <c r="L1485" i="2"/>
  <c r="AH1484" i="2"/>
  <c r="AN1484" i="2"/>
  <c r="AM1484" i="2"/>
  <c r="AL1484" i="2"/>
  <c r="H1484" i="2"/>
  <c r="N1484" i="2"/>
  <c r="M1484" i="2"/>
  <c r="L1484" i="2"/>
  <c r="AH1483" i="2"/>
  <c r="AN1483" i="2"/>
  <c r="AM1483" i="2"/>
  <c r="AL1483" i="2"/>
  <c r="H1483" i="2"/>
  <c r="N1483" i="2"/>
  <c r="M1483" i="2"/>
  <c r="L1483" i="2"/>
  <c r="AH1482" i="2"/>
  <c r="AN1482" i="2"/>
  <c r="AM1482" i="2"/>
  <c r="AL1482" i="2"/>
  <c r="H1482" i="2"/>
  <c r="N1482" i="2"/>
  <c r="M1482" i="2"/>
  <c r="L1482" i="2"/>
  <c r="AH1481" i="2"/>
  <c r="AN1481" i="2"/>
  <c r="AM1481" i="2"/>
  <c r="AL1481" i="2"/>
  <c r="H1481" i="2"/>
  <c r="N1481" i="2"/>
  <c r="M1481" i="2"/>
  <c r="L1481" i="2"/>
  <c r="AH1480" i="2"/>
  <c r="AN1480" i="2"/>
  <c r="AM1480" i="2"/>
  <c r="AL1480" i="2"/>
  <c r="H1480" i="2"/>
  <c r="N1480" i="2"/>
  <c r="M1480" i="2"/>
  <c r="L1480" i="2"/>
  <c r="AH1479" i="2"/>
  <c r="AN1479" i="2"/>
  <c r="AM1479" i="2"/>
  <c r="AL1479" i="2"/>
  <c r="H1479" i="2"/>
  <c r="N1479" i="2"/>
  <c r="M1479" i="2"/>
  <c r="L1479" i="2"/>
  <c r="AH1478" i="2"/>
  <c r="AN1478" i="2"/>
  <c r="AM1478" i="2"/>
  <c r="AL1478" i="2"/>
  <c r="H1478" i="2"/>
  <c r="N1478" i="2"/>
  <c r="M1478" i="2"/>
  <c r="L1478" i="2"/>
  <c r="AH1477" i="2"/>
  <c r="AN1477" i="2"/>
  <c r="AM1477" i="2"/>
  <c r="AL1477" i="2"/>
  <c r="H1477" i="2"/>
  <c r="N1477" i="2"/>
  <c r="M1477" i="2"/>
  <c r="L1477" i="2"/>
  <c r="AH1476" i="2"/>
  <c r="AN1476" i="2"/>
  <c r="AM1476" i="2"/>
  <c r="AL1476" i="2"/>
  <c r="H1476" i="2"/>
  <c r="N1476" i="2"/>
  <c r="M1476" i="2"/>
  <c r="L1476" i="2"/>
  <c r="AH1475" i="2"/>
  <c r="AN1475" i="2"/>
  <c r="AM1475" i="2"/>
  <c r="AL1475" i="2"/>
  <c r="H1475" i="2"/>
  <c r="N1475" i="2"/>
  <c r="M1475" i="2"/>
  <c r="L1475" i="2"/>
  <c r="AH1474" i="2"/>
  <c r="AN1474" i="2"/>
  <c r="AM1474" i="2"/>
  <c r="AL1474" i="2"/>
  <c r="H1474" i="2"/>
  <c r="N1474" i="2"/>
  <c r="M1474" i="2"/>
  <c r="L1474" i="2"/>
  <c r="AH1473" i="2"/>
  <c r="AN1473" i="2"/>
  <c r="AM1473" i="2"/>
  <c r="AL1473" i="2"/>
  <c r="H1473" i="2"/>
  <c r="N1473" i="2"/>
  <c r="M1473" i="2"/>
  <c r="L1473" i="2"/>
  <c r="AH1472" i="2"/>
  <c r="AN1472" i="2"/>
  <c r="AM1472" i="2"/>
  <c r="AL1472" i="2"/>
  <c r="H1472" i="2"/>
  <c r="N1472" i="2"/>
  <c r="M1472" i="2"/>
  <c r="L1472" i="2"/>
  <c r="AH1471" i="2"/>
  <c r="AN1471" i="2"/>
  <c r="AM1471" i="2"/>
  <c r="AL1471" i="2"/>
  <c r="H1471" i="2"/>
  <c r="N1471" i="2"/>
  <c r="M1471" i="2"/>
  <c r="L1471" i="2"/>
  <c r="AH1470" i="2"/>
  <c r="AN1470" i="2"/>
  <c r="AM1470" i="2"/>
  <c r="AL1470" i="2"/>
  <c r="H1470" i="2"/>
  <c r="N1470" i="2"/>
  <c r="M1470" i="2"/>
  <c r="L1470" i="2"/>
  <c r="AH1469" i="2"/>
  <c r="AN1469" i="2"/>
  <c r="AM1469" i="2"/>
  <c r="AL1469" i="2"/>
  <c r="H1469" i="2"/>
  <c r="N1469" i="2"/>
  <c r="M1469" i="2"/>
  <c r="L1469" i="2"/>
  <c r="AH1468" i="2"/>
  <c r="AN1468" i="2"/>
  <c r="AM1468" i="2"/>
  <c r="AL1468" i="2"/>
  <c r="H1468" i="2"/>
  <c r="N1468" i="2"/>
  <c r="M1468" i="2"/>
  <c r="L1468" i="2"/>
  <c r="AH1467" i="2"/>
  <c r="AN1467" i="2"/>
  <c r="AM1467" i="2"/>
  <c r="AL1467" i="2"/>
  <c r="H1467" i="2"/>
  <c r="N1467" i="2"/>
  <c r="M1467" i="2"/>
  <c r="L1467" i="2"/>
  <c r="AH1466" i="2"/>
  <c r="AN1466" i="2"/>
  <c r="AM1466" i="2"/>
  <c r="AL1466" i="2"/>
  <c r="H1466" i="2"/>
  <c r="N1466" i="2"/>
  <c r="M1466" i="2"/>
  <c r="L1466" i="2"/>
  <c r="AH1465" i="2"/>
  <c r="AN1465" i="2"/>
  <c r="AM1465" i="2"/>
  <c r="AL1465" i="2"/>
  <c r="H1465" i="2"/>
  <c r="N1465" i="2"/>
  <c r="M1465" i="2"/>
  <c r="L1465" i="2"/>
  <c r="AH1464" i="2"/>
  <c r="AN1464" i="2"/>
  <c r="AM1464" i="2"/>
  <c r="AL1464" i="2"/>
  <c r="H1464" i="2"/>
  <c r="N1464" i="2"/>
  <c r="M1464" i="2"/>
  <c r="L1464" i="2"/>
  <c r="AH1463" i="2"/>
  <c r="AN1463" i="2"/>
  <c r="AM1463" i="2"/>
  <c r="AL1463" i="2"/>
  <c r="H1463" i="2"/>
  <c r="N1463" i="2"/>
  <c r="M1463" i="2"/>
  <c r="L1463" i="2"/>
  <c r="AH1462" i="2"/>
  <c r="AN1462" i="2"/>
  <c r="AM1462" i="2"/>
  <c r="AL1462" i="2"/>
  <c r="H1462" i="2"/>
  <c r="N1462" i="2"/>
  <c r="M1462" i="2"/>
  <c r="L1462" i="2"/>
  <c r="AH1461" i="2"/>
  <c r="AN1461" i="2"/>
  <c r="AM1461" i="2"/>
  <c r="AL1461" i="2"/>
  <c r="H1461" i="2"/>
  <c r="N1461" i="2"/>
  <c r="M1461" i="2"/>
  <c r="L1461" i="2"/>
  <c r="AH1460" i="2"/>
  <c r="AN1460" i="2"/>
  <c r="AM1460" i="2"/>
  <c r="AL1460" i="2"/>
  <c r="H1460" i="2"/>
  <c r="N1460" i="2"/>
  <c r="M1460" i="2"/>
  <c r="L1460" i="2"/>
  <c r="AH1459" i="2"/>
  <c r="AN1459" i="2"/>
  <c r="AM1459" i="2"/>
  <c r="AL1459" i="2"/>
  <c r="H1459" i="2"/>
  <c r="N1459" i="2"/>
  <c r="M1459" i="2"/>
  <c r="L1459" i="2"/>
  <c r="AH1458" i="2"/>
  <c r="AN1458" i="2"/>
  <c r="AM1458" i="2"/>
  <c r="AL1458" i="2"/>
  <c r="H1458" i="2"/>
  <c r="N1458" i="2"/>
  <c r="M1458" i="2"/>
  <c r="L1458" i="2"/>
  <c r="AH1457" i="2"/>
  <c r="AN1457" i="2"/>
  <c r="AM1457" i="2"/>
  <c r="AL1457" i="2"/>
  <c r="H1457" i="2"/>
  <c r="N1457" i="2"/>
  <c r="M1457" i="2"/>
  <c r="L1457" i="2"/>
  <c r="AH1456" i="2"/>
  <c r="AN1456" i="2"/>
  <c r="AM1456" i="2"/>
  <c r="AL1456" i="2"/>
  <c r="H1456" i="2"/>
  <c r="N1456" i="2"/>
  <c r="M1456" i="2"/>
  <c r="L1456" i="2"/>
  <c r="AH1455" i="2"/>
  <c r="AN1455" i="2"/>
  <c r="AM1455" i="2"/>
  <c r="AL1455" i="2"/>
  <c r="H1455" i="2"/>
  <c r="N1455" i="2"/>
  <c r="M1455" i="2"/>
  <c r="L1455" i="2"/>
  <c r="AH1454" i="2"/>
  <c r="AN1454" i="2"/>
  <c r="AM1454" i="2"/>
  <c r="AL1454" i="2"/>
  <c r="H1454" i="2"/>
  <c r="N1454" i="2"/>
  <c r="M1454" i="2"/>
  <c r="L1454" i="2"/>
  <c r="AH1453" i="2"/>
  <c r="AN1453" i="2"/>
  <c r="AM1453" i="2"/>
  <c r="AL1453" i="2"/>
  <c r="H1453" i="2"/>
  <c r="N1453" i="2"/>
  <c r="M1453" i="2"/>
  <c r="L1453" i="2"/>
  <c r="AH1452" i="2"/>
  <c r="AN1452" i="2"/>
  <c r="AM1452" i="2"/>
  <c r="AL1452" i="2"/>
  <c r="H1452" i="2"/>
  <c r="N1452" i="2"/>
  <c r="M1452" i="2"/>
  <c r="L1452" i="2"/>
  <c r="AH1451" i="2"/>
  <c r="AN1451" i="2"/>
  <c r="AM1451" i="2"/>
  <c r="AL1451" i="2"/>
  <c r="H1451" i="2"/>
  <c r="N1451" i="2"/>
  <c r="M1451" i="2"/>
  <c r="L1451" i="2"/>
  <c r="AH1450" i="2"/>
  <c r="AN1450" i="2"/>
  <c r="AM1450" i="2"/>
  <c r="AL1450" i="2"/>
  <c r="H1450" i="2"/>
  <c r="N1450" i="2"/>
  <c r="M1450" i="2"/>
  <c r="L1450" i="2"/>
  <c r="AH1449" i="2"/>
  <c r="AN1449" i="2"/>
  <c r="AM1449" i="2"/>
  <c r="AL1449" i="2"/>
  <c r="H1449" i="2"/>
  <c r="N1449" i="2"/>
  <c r="M1449" i="2"/>
  <c r="L1449" i="2"/>
  <c r="AH1448" i="2"/>
  <c r="AN1448" i="2"/>
  <c r="AM1448" i="2"/>
  <c r="AL1448" i="2"/>
  <c r="H1448" i="2"/>
  <c r="N1448" i="2"/>
  <c r="M1448" i="2"/>
  <c r="L1448" i="2"/>
  <c r="AH1447" i="2"/>
  <c r="AN1447" i="2"/>
  <c r="AM1447" i="2"/>
  <c r="AL1447" i="2"/>
  <c r="H1447" i="2"/>
  <c r="N1447" i="2"/>
  <c r="M1447" i="2"/>
  <c r="L1447" i="2"/>
  <c r="AH1446" i="2"/>
  <c r="AN1446" i="2"/>
  <c r="AM1446" i="2"/>
  <c r="AL1446" i="2"/>
  <c r="H1446" i="2"/>
  <c r="N1446" i="2"/>
  <c r="M1446" i="2"/>
  <c r="L1446" i="2"/>
  <c r="AH1445" i="2"/>
  <c r="AN1445" i="2"/>
  <c r="AM1445" i="2"/>
  <c r="AL1445" i="2"/>
  <c r="H1445" i="2"/>
  <c r="N1445" i="2"/>
  <c r="M1445" i="2"/>
  <c r="L1445" i="2"/>
  <c r="AH1444" i="2"/>
  <c r="AN1444" i="2"/>
  <c r="AM1444" i="2"/>
  <c r="AL1444" i="2"/>
  <c r="H1444" i="2"/>
  <c r="N1444" i="2"/>
  <c r="M1444" i="2"/>
  <c r="L1444" i="2"/>
  <c r="AH1443" i="2"/>
  <c r="AN1443" i="2"/>
  <c r="AM1443" i="2"/>
  <c r="AL1443" i="2"/>
  <c r="H1443" i="2"/>
  <c r="N1443" i="2"/>
  <c r="M1443" i="2"/>
  <c r="L1443" i="2"/>
  <c r="AH1442" i="2"/>
  <c r="AN1442" i="2"/>
  <c r="AM1442" i="2"/>
  <c r="AL1442" i="2"/>
  <c r="H1442" i="2"/>
  <c r="N1442" i="2"/>
  <c r="M1442" i="2"/>
  <c r="L1442" i="2"/>
  <c r="AH1441" i="2"/>
  <c r="AN1441" i="2"/>
  <c r="AM1441" i="2"/>
  <c r="AL1441" i="2"/>
  <c r="H1441" i="2"/>
  <c r="N1441" i="2"/>
  <c r="M1441" i="2"/>
  <c r="L1441" i="2"/>
  <c r="AH1440" i="2"/>
  <c r="AN1440" i="2"/>
  <c r="AM1440" i="2"/>
  <c r="AL1440" i="2"/>
  <c r="H1440" i="2"/>
  <c r="N1440" i="2"/>
  <c r="M1440" i="2"/>
  <c r="L1440" i="2"/>
  <c r="AH1439" i="2"/>
  <c r="AN1439" i="2"/>
  <c r="AM1439" i="2"/>
  <c r="AL1439" i="2"/>
  <c r="H1439" i="2"/>
  <c r="N1439" i="2"/>
  <c r="M1439" i="2"/>
  <c r="L1439" i="2"/>
  <c r="AH1438" i="2"/>
  <c r="AN1438" i="2"/>
  <c r="AM1438" i="2"/>
  <c r="AL1438" i="2"/>
  <c r="H1438" i="2"/>
  <c r="N1438" i="2"/>
  <c r="M1438" i="2"/>
  <c r="L1438" i="2"/>
  <c r="AH1437" i="2"/>
  <c r="AN1437" i="2"/>
  <c r="AM1437" i="2"/>
  <c r="AL1437" i="2"/>
  <c r="H1437" i="2"/>
  <c r="N1437" i="2"/>
  <c r="M1437" i="2"/>
  <c r="L1437" i="2"/>
  <c r="AH1436" i="2"/>
  <c r="AN1436" i="2"/>
  <c r="AM1436" i="2"/>
  <c r="AL1436" i="2"/>
  <c r="H1436" i="2"/>
  <c r="N1436" i="2"/>
  <c r="M1436" i="2"/>
  <c r="L1436" i="2"/>
  <c r="AH1435" i="2"/>
  <c r="AN1435" i="2"/>
  <c r="AM1435" i="2"/>
  <c r="AL1435" i="2"/>
  <c r="H1435" i="2"/>
  <c r="N1435" i="2"/>
  <c r="M1435" i="2"/>
  <c r="L1435" i="2"/>
  <c r="AH1434" i="2"/>
  <c r="AN1434" i="2"/>
  <c r="AM1434" i="2"/>
  <c r="AL1434" i="2"/>
  <c r="H1434" i="2"/>
  <c r="N1434" i="2"/>
  <c r="M1434" i="2"/>
  <c r="L1434" i="2"/>
  <c r="AH1433" i="2"/>
  <c r="AN1433" i="2"/>
  <c r="AM1433" i="2"/>
  <c r="AL1433" i="2"/>
  <c r="H1433" i="2"/>
  <c r="N1433" i="2"/>
  <c r="M1433" i="2"/>
  <c r="L1433" i="2"/>
  <c r="AH1432" i="2"/>
  <c r="AN1432" i="2"/>
  <c r="AM1432" i="2"/>
  <c r="AL1432" i="2"/>
  <c r="H1432" i="2"/>
  <c r="N1432" i="2"/>
  <c r="M1432" i="2"/>
  <c r="L1432" i="2"/>
  <c r="AH1431" i="2"/>
  <c r="AN1431" i="2"/>
  <c r="AM1431" i="2"/>
  <c r="AL1431" i="2"/>
  <c r="H1431" i="2"/>
  <c r="N1431" i="2"/>
  <c r="M1431" i="2"/>
  <c r="L1431" i="2"/>
  <c r="AH1430" i="2"/>
  <c r="AN1430" i="2"/>
  <c r="AM1430" i="2"/>
  <c r="AL1430" i="2"/>
  <c r="H1430" i="2"/>
  <c r="N1430" i="2"/>
  <c r="M1430" i="2"/>
  <c r="L1430" i="2"/>
  <c r="AH1429" i="2"/>
  <c r="AN1429" i="2"/>
  <c r="AM1429" i="2"/>
  <c r="AL1429" i="2"/>
  <c r="H1429" i="2"/>
  <c r="N1429" i="2"/>
  <c r="M1429" i="2"/>
  <c r="L1429" i="2"/>
  <c r="AH1428" i="2"/>
  <c r="AN1428" i="2"/>
  <c r="AM1428" i="2"/>
  <c r="AL1428" i="2"/>
  <c r="H1428" i="2"/>
  <c r="N1428" i="2"/>
  <c r="M1428" i="2"/>
  <c r="L1428" i="2"/>
  <c r="AH1427" i="2"/>
  <c r="AN1427" i="2"/>
  <c r="AM1427" i="2"/>
  <c r="AL1427" i="2"/>
  <c r="H1427" i="2"/>
  <c r="N1427" i="2"/>
  <c r="M1427" i="2"/>
  <c r="L1427" i="2"/>
  <c r="AH1426" i="2"/>
  <c r="AN1426" i="2"/>
  <c r="AM1426" i="2"/>
  <c r="AL1426" i="2"/>
  <c r="H1426" i="2"/>
  <c r="N1426" i="2"/>
  <c r="M1426" i="2"/>
  <c r="L1426" i="2"/>
  <c r="AH1425" i="2"/>
  <c r="AN1425" i="2"/>
  <c r="AM1425" i="2"/>
  <c r="AL1425" i="2"/>
  <c r="H1425" i="2"/>
  <c r="N1425" i="2"/>
  <c r="M1425" i="2"/>
  <c r="L1425" i="2"/>
  <c r="AH1424" i="2"/>
  <c r="AN1424" i="2"/>
  <c r="AM1424" i="2"/>
  <c r="AL1424" i="2"/>
  <c r="H1424" i="2"/>
  <c r="N1424" i="2"/>
  <c r="M1424" i="2"/>
  <c r="L1424" i="2"/>
  <c r="AH1423" i="2"/>
  <c r="AN1423" i="2"/>
  <c r="AM1423" i="2"/>
  <c r="AL1423" i="2"/>
  <c r="H1423" i="2"/>
  <c r="N1423" i="2"/>
  <c r="M1423" i="2"/>
  <c r="L1423" i="2"/>
  <c r="AH1422" i="2"/>
  <c r="AN1422" i="2"/>
  <c r="AM1422" i="2"/>
  <c r="AL1422" i="2"/>
  <c r="H1422" i="2"/>
  <c r="N1422" i="2"/>
  <c r="M1422" i="2"/>
  <c r="L1422" i="2"/>
  <c r="AH1421" i="2"/>
  <c r="AN1421" i="2"/>
  <c r="AM1421" i="2"/>
  <c r="AL1421" i="2"/>
  <c r="H1421" i="2"/>
  <c r="N1421" i="2"/>
  <c r="M1421" i="2"/>
  <c r="L1421" i="2"/>
  <c r="AH1420" i="2"/>
  <c r="AN1420" i="2"/>
  <c r="AM1420" i="2"/>
  <c r="AL1420" i="2"/>
  <c r="H1420" i="2"/>
  <c r="N1420" i="2"/>
  <c r="M1420" i="2"/>
  <c r="L1420" i="2"/>
  <c r="AH1419" i="2"/>
  <c r="AN1419" i="2"/>
  <c r="AM1419" i="2"/>
  <c r="AL1419" i="2"/>
  <c r="H1419" i="2"/>
  <c r="N1419" i="2"/>
  <c r="M1419" i="2"/>
  <c r="L1419" i="2"/>
  <c r="AH1418" i="2"/>
  <c r="AN1418" i="2"/>
  <c r="AM1418" i="2"/>
  <c r="AL1418" i="2"/>
  <c r="H1418" i="2"/>
  <c r="N1418" i="2"/>
  <c r="M1418" i="2"/>
  <c r="L1418" i="2"/>
  <c r="AH1417" i="2"/>
  <c r="AN1417" i="2"/>
  <c r="AM1417" i="2"/>
  <c r="AL1417" i="2"/>
  <c r="H1417" i="2"/>
  <c r="N1417" i="2"/>
  <c r="M1417" i="2"/>
  <c r="L1417" i="2"/>
  <c r="AH1416" i="2"/>
  <c r="AN1416" i="2"/>
  <c r="AM1416" i="2"/>
  <c r="AL1416" i="2"/>
  <c r="H1416" i="2"/>
  <c r="N1416" i="2"/>
  <c r="M1416" i="2"/>
  <c r="L1416" i="2"/>
  <c r="AH1415" i="2"/>
  <c r="AN1415" i="2"/>
  <c r="AM1415" i="2"/>
  <c r="AL1415" i="2"/>
  <c r="H1415" i="2"/>
  <c r="N1415" i="2"/>
  <c r="M1415" i="2"/>
  <c r="L1415" i="2"/>
  <c r="AH1414" i="2"/>
  <c r="AN1414" i="2"/>
  <c r="AM1414" i="2"/>
  <c r="AL1414" i="2"/>
  <c r="H1414" i="2"/>
  <c r="N1414" i="2"/>
  <c r="M1414" i="2"/>
  <c r="L1414" i="2"/>
  <c r="AH1413" i="2"/>
  <c r="AN1413" i="2"/>
  <c r="AM1413" i="2"/>
  <c r="AL1413" i="2"/>
  <c r="H1413" i="2"/>
  <c r="N1413" i="2"/>
  <c r="M1413" i="2"/>
  <c r="L1413" i="2"/>
  <c r="AH1412" i="2"/>
  <c r="AN1412" i="2"/>
  <c r="AM1412" i="2"/>
  <c r="AL1412" i="2"/>
  <c r="H1412" i="2"/>
  <c r="N1412" i="2"/>
  <c r="M1412" i="2"/>
  <c r="L1412" i="2"/>
  <c r="AH1411" i="2"/>
  <c r="AN1411" i="2"/>
  <c r="AM1411" i="2"/>
  <c r="AL1411" i="2"/>
  <c r="H1411" i="2"/>
  <c r="N1411" i="2"/>
  <c r="M1411" i="2"/>
  <c r="L1411" i="2"/>
  <c r="AH1410" i="2"/>
  <c r="AN1410" i="2"/>
  <c r="AM1410" i="2"/>
  <c r="AL1410" i="2"/>
  <c r="H1410" i="2"/>
  <c r="N1410" i="2"/>
  <c r="M1410" i="2"/>
  <c r="L1410" i="2"/>
  <c r="AH1409" i="2"/>
  <c r="AN1409" i="2"/>
  <c r="AM1409" i="2"/>
  <c r="AL1409" i="2"/>
  <c r="H1409" i="2"/>
  <c r="N1409" i="2"/>
  <c r="M1409" i="2"/>
  <c r="L1409" i="2"/>
  <c r="AH1408" i="2"/>
  <c r="AN1408" i="2"/>
  <c r="AM1408" i="2"/>
  <c r="AL1408" i="2"/>
  <c r="H1408" i="2"/>
  <c r="N1408" i="2"/>
  <c r="M1408" i="2"/>
  <c r="L1408" i="2"/>
  <c r="AH1407" i="2"/>
  <c r="AN1407" i="2"/>
  <c r="AM1407" i="2"/>
  <c r="AL1407" i="2"/>
  <c r="H1407" i="2"/>
  <c r="N1407" i="2"/>
  <c r="M1407" i="2"/>
  <c r="L1407" i="2"/>
  <c r="AH1406" i="2"/>
  <c r="AN1406" i="2"/>
  <c r="AM1406" i="2"/>
  <c r="AL1406" i="2"/>
  <c r="H1406" i="2"/>
  <c r="N1406" i="2"/>
  <c r="M1406" i="2"/>
  <c r="L1406" i="2"/>
  <c r="AH1405" i="2"/>
  <c r="AN1405" i="2"/>
  <c r="AM1405" i="2"/>
  <c r="AL1405" i="2"/>
  <c r="H1405" i="2"/>
  <c r="N1405" i="2"/>
  <c r="M1405" i="2"/>
  <c r="L1405" i="2"/>
  <c r="AH1404" i="2"/>
  <c r="AN1404" i="2"/>
  <c r="AM1404" i="2"/>
  <c r="AL1404" i="2"/>
  <c r="H1404" i="2"/>
  <c r="N1404" i="2"/>
  <c r="M1404" i="2"/>
  <c r="L1404" i="2"/>
  <c r="AH1403" i="2"/>
  <c r="AN1403" i="2"/>
  <c r="AM1403" i="2"/>
  <c r="AL1403" i="2"/>
  <c r="H1403" i="2"/>
  <c r="N1403" i="2"/>
  <c r="M1403" i="2"/>
  <c r="L1403" i="2"/>
  <c r="AH1402" i="2"/>
  <c r="AN1402" i="2"/>
  <c r="AM1402" i="2"/>
  <c r="AL1402" i="2"/>
  <c r="H1402" i="2"/>
  <c r="N1402" i="2"/>
  <c r="M1402" i="2"/>
  <c r="L1402" i="2"/>
  <c r="AH1401" i="2"/>
  <c r="AN1401" i="2"/>
  <c r="AM1401" i="2"/>
  <c r="AL1401" i="2"/>
  <c r="H1401" i="2"/>
  <c r="N1401" i="2"/>
  <c r="M1401" i="2"/>
  <c r="L1401" i="2"/>
  <c r="AH1400" i="2"/>
  <c r="AN1400" i="2"/>
  <c r="AM1400" i="2"/>
  <c r="AL1400" i="2"/>
  <c r="H1400" i="2"/>
  <c r="N1400" i="2"/>
  <c r="M1400" i="2"/>
  <c r="L1400" i="2"/>
  <c r="AH1399" i="2"/>
  <c r="AN1399" i="2"/>
  <c r="AM1399" i="2"/>
  <c r="AL1399" i="2"/>
  <c r="H1399" i="2"/>
  <c r="N1399" i="2"/>
  <c r="M1399" i="2"/>
  <c r="L1399" i="2"/>
  <c r="AH1398" i="2"/>
  <c r="AN1398" i="2"/>
  <c r="AM1398" i="2"/>
  <c r="AL1398" i="2"/>
  <c r="H1398" i="2"/>
  <c r="N1398" i="2"/>
  <c r="M1398" i="2"/>
  <c r="L1398" i="2"/>
  <c r="AH1397" i="2"/>
  <c r="AN1397" i="2"/>
  <c r="AM1397" i="2"/>
  <c r="AL1397" i="2"/>
  <c r="H1397" i="2"/>
  <c r="N1397" i="2"/>
  <c r="M1397" i="2"/>
  <c r="L1397" i="2"/>
  <c r="AH1396" i="2"/>
  <c r="AN1396" i="2"/>
  <c r="AM1396" i="2"/>
  <c r="AL1396" i="2"/>
  <c r="H1396" i="2"/>
  <c r="N1396" i="2"/>
  <c r="M1396" i="2"/>
  <c r="L1396" i="2"/>
  <c r="AH1395" i="2"/>
  <c r="AN1395" i="2"/>
  <c r="AM1395" i="2"/>
  <c r="AL1395" i="2"/>
  <c r="H1395" i="2"/>
  <c r="N1395" i="2"/>
  <c r="M1395" i="2"/>
  <c r="L1395" i="2"/>
  <c r="AH1394" i="2"/>
  <c r="AN1394" i="2"/>
  <c r="AM1394" i="2"/>
  <c r="AL1394" i="2"/>
  <c r="H1394" i="2"/>
  <c r="N1394" i="2"/>
  <c r="M1394" i="2"/>
  <c r="L1394" i="2"/>
  <c r="AH1393" i="2"/>
  <c r="AN1393" i="2"/>
  <c r="AM1393" i="2"/>
  <c r="AL1393" i="2"/>
  <c r="H1393" i="2"/>
  <c r="N1393" i="2"/>
  <c r="M1393" i="2"/>
  <c r="L1393" i="2"/>
  <c r="AH1392" i="2"/>
  <c r="AN1392" i="2"/>
  <c r="AM1392" i="2"/>
  <c r="AL1392" i="2"/>
  <c r="H1392" i="2"/>
  <c r="N1392" i="2"/>
  <c r="M1392" i="2"/>
  <c r="L1392" i="2"/>
  <c r="AH1391" i="2"/>
  <c r="AN1391" i="2"/>
  <c r="AM1391" i="2"/>
  <c r="AL1391" i="2"/>
  <c r="H1391" i="2"/>
  <c r="N1391" i="2"/>
  <c r="M1391" i="2"/>
  <c r="L1391" i="2"/>
  <c r="AH1390" i="2"/>
  <c r="AN1390" i="2"/>
  <c r="AM1390" i="2"/>
  <c r="AL1390" i="2"/>
  <c r="H1390" i="2"/>
  <c r="N1390" i="2"/>
  <c r="M1390" i="2"/>
  <c r="L1390" i="2"/>
  <c r="AH1389" i="2"/>
  <c r="AN1389" i="2"/>
  <c r="AM1389" i="2"/>
  <c r="AL1389" i="2"/>
  <c r="H1389" i="2"/>
  <c r="N1389" i="2"/>
  <c r="M1389" i="2"/>
  <c r="L1389" i="2"/>
  <c r="AH1388" i="2"/>
  <c r="AN1388" i="2"/>
  <c r="AM1388" i="2"/>
  <c r="AL1388" i="2"/>
  <c r="H1388" i="2"/>
  <c r="N1388" i="2"/>
  <c r="M1388" i="2"/>
  <c r="L1388" i="2"/>
  <c r="AH1387" i="2"/>
  <c r="AN1387" i="2"/>
  <c r="AM1387" i="2"/>
  <c r="AL1387" i="2"/>
  <c r="H1387" i="2"/>
  <c r="N1387" i="2"/>
  <c r="M1387" i="2"/>
  <c r="L1387" i="2"/>
  <c r="AH1386" i="2"/>
  <c r="AN1386" i="2"/>
  <c r="AM1386" i="2"/>
  <c r="AL1386" i="2"/>
  <c r="H1386" i="2"/>
  <c r="N1386" i="2"/>
  <c r="M1386" i="2"/>
  <c r="L1386" i="2"/>
  <c r="AH1385" i="2"/>
  <c r="AN1385" i="2"/>
  <c r="AM1385" i="2"/>
  <c r="AL1385" i="2"/>
  <c r="H1385" i="2"/>
  <c r="N1385" i="2"/>
  <c r="M1385" i="2"/>
  <c r="L1385" i="2"/>
  <c r="AH1384" i="2"/>
  <c r="AN1384" i="2"/>
  <c r="AM1384" i="2"/>
  <c r="AL1384" i="2"/>
  <c r="H1384" i="2"/>
  <c r="N1384" i="2"/>
  <c r="M1384" i="2"/>
  <c r="L1384" i="2"/>
  <c r="AH1383" i="2"/>
  <c r="AN1383" i="2"/>
  <c r="AM1383" i="2"/>
  <c r="AL1383" i="2"/>
  <c r="H1383" i="2"/>
  <c r="N1383" i="2"/>
  <c r="M1383" i="2"/>
  <c r="L1383" i="2"/>
  <c r="AH1382" i="2"/>
  <c r="AN1382" i="2"/>
  <c r="AM1382" i="2"/>
  <c r="AL1382" i="2"/>
  <c r="H1382" i="2"/>
  <c r="N1382" i="2"/>
  <c r="M1382" i="2"/>
  <c r="L1382" i="2"/>
  <c r="AH1381" i="2"/>
  <c r="AN1381" i="2"/>
  <c r="AM1381" i="2"/>
  <c r="AL1381" i="2"/>
  <c r="H1381" i="2"/>
  <c r="N1381" i="2"/>
  <c r="M1381" i="2"/>
  <c r="L1381" i="2"/>
  <c r="AH1380" i="2"/>
  <c r="AN1380" i="2"/>
  <c r="AM1380" i="2"/>
  <c r="AL1380" i="2"/>
  <c r="H1380" i="2"/>
  <c r="N1380" i="2"/>
  <c r="M1380" i="2"/>
  <c r="L1380" i="2"/>
  <c r="AH1379" i="2"/>
  <c r="AN1379" i="2"/>
  <c r="AM1379" i="2"/>
  <c r="AL1379" i="2"/>
  <c r="H1379" i="2"/>
  <c r="N1379" i="2"/>
  <c r="M1379" i="2"/>
  <c r="L1379" i="2"/>
  <c r="AH1378" i="2"/>
  <c r="AN1378" i="2"/>
  <c r="AM1378" i="2"/>
  <c r="AL1378" i="2"/>
  <c r="H1378" i="2"/>
  <c r="N1378" i="2"/>
  <c r="M1378" i="2"/>
  <c r="L1378" i="2"/>
  <c r="AH1377" i="2"/>
  <c r="AN1377" i="2"/>
  <c r="AM1377" i="2"/>
  <c r="AL1377" i="2"/>
  <c r="H1377" i="2"/>
  <c r="N1377" i="2"/>
  <c r="M1377" i="2"/>
  <c r="L1377" i="2"/>
  <c r="AH1376" i="2"/>
  <c r="AN1376" i="2"/>
  <c r="AM1376" i="2"/>
  <c r="AL1376" i="2"/>
  <c r="H1376" i="2"/>
  <c r="N1376" i="2"/>
  <c r="M1376" i="2"/>
  <c r="L1376" i="2"/>
  <c r="AH1375" i="2"/>
  <c r="AN1375" i="2"/>
  <c r="AM1375" i="2"/>
  <c r="AL1375" i="2"/>
  <c r="H1375" i="2"/>
  <c r="N1375" i="2"/>
  <c r="M1375" i="2"/>
  <c r="L1375" i="2"/>
  <c r="AH1374" i="2"/>
  <c r="AN1374" i="2"/>
  <c r="AM1374" i="2"/>
  <c r="AL1374" i="2"/>
  <c r="H1374" i="2"/>
  <c r="N1374" i="2"/>
  <c r="M1374" i="2"/>
  <c r="L1374" i="2"/>
  <c r="AH1373" i="2"/>
  <c r="AN1373" i="2"/>
  <c r="AM1373" i="2"/>
  <c r="AL1373" i="2"/>
  <c r="H1373" i="2"/>
  <c r="N1373" i="2"/>
  <c r="M1373" i="2"/>
  <c r="L1373" i="2"/>
  <c r="AH1372" i="2"/>
  <c r="AN1372" i="2"/>
  <c r="AM1372" i="2"/>
  <c r="AL1372" i="2"/>
  <c r="H1372" i="2"/>
  <c r="N1372" i="2"/>
  <c r="M1372" i="2"/>
  <c r="L1372" i="2"/>
  <c r="AH1371" i="2"/>
  <c r="AN1371" i="2"/>
  <c r="AM1371" i="2"/>
  <c r="AL1371" i="2"/>
  <c r="H1371" i="2"/>
  <c r="N1371" i="2"/>
  <c r="M1371" i="2"/>
  <c r="L1371" i="2"/>
  <c r="AH1370" i="2"/>
  <c r="AN1370" i="2"/>
  <c r="AM1370" i="2"/>
  <c r="AL1370" i="2"/>
  <c r="H1370" i="2"/>
  <c r="N1370" i="2"/>
  <c r="M1370" i="2"/>
  <c r="L1370" i="2"/>
  <c r="AH1369" i="2"/>
  <c r="AN1369" i="2"/>
  <c r="AM1369" i="2"/>
  <c r="AL1369" i="2"/>
  <c r="H1369" i="2"/>
  <c r="N1369" i="2"/>
  <c r="M1369" i="2"/>
  <c r="L1369" i="2"/>
  <c r="AH1368" i="2"/>
  <c r="AN1368" i="2"/>
  <c r="AM1368" i="2"/>
  <c r="AL1368" i="2"/>
  <c r="H1368" i="2"/>
  <c r="N1368" i="2"/>
  <c r="M1368" i="2"/>
  <c r="L1368" i="2"/>
  <c r="AH1367" i="2"/>
  <c r="AN1367" i="2"/>
  <c r="AM1367" i="2"/>
  <c r="AL1367" i="2"/>
  <c r="H1367" i="2"/>
  <c r="N1367" i="2"/>
  <c r="M1367" i="2"/>
  <c r="L1367" i="2"/>
  <c r="AH1366" i="2"/>
  <c r="AN1366" i="2"/>
  <c r="AM1366" i="2"/>
  <c r="AL1366" i="2"/>
  <c r="H1366" i="2"/>
  <c r="N1366" i="2"/>
  <c r="M1366" i="2"/>
  <c r="L1366" i="2"/>
  <c r="AH1365" i="2"/>
  <c r="AN1365" i="2"/>
  <c r="AM1365" i="2"/>
  <c r="AL1365" i="2"/>
  <c r="H1365" i="2"/>
  <c r="N1365" i="2"/>
  <c r="M1365" i="2"/>
  <c r="L1365" i="2"/>
  <c r="AH1364" i="2"/>
  <c r="AN1364" i="2"/>
  <c r="AM1364" i="2"/>
  <c r="AL1364" i="2"/>
  <c r="H1364" i="2"/>
  <c r="N1364" i="2"/>
  <c r="M1364" i="2"/>
  <c r="L1364" i="2"/>
  <c r="AH1363" i="2"/>
  <c r="AN1363" i="2"/>
  <c r="AM1363" i="2"/>
  <c r="AL1363" i="2"/>
  <c r="H1363" i="2"/>
  <c r="N1363" i="2"/>
  <c r="M1363" i="2"/>
  <c r="L1363" i="2"/>
  <c r="AH1362" i="2"/>
  <c r="AN1362" i="2"/>
  <c r="AM1362" i="2"/>
  <c r="AL1362" i="2"/>
  <c r="H1362" i="2"/>
  <c r="N1362" i="2"/>
  <c r="M1362" i="2"/>
  <c r="L1362" i="2"/>
  <c r="AH1361" i="2"/>
  <c r="AN1361" i="2"/>
  <c r="AM1361" i="2"/>
  <c r="AL1361" i="2"/>
  <c r="H1361" i="2"/>
  <c r="N1361" i="2"/>
  <c r="M1361" i="2"/>
  <c r="L1361" i="2"/>
  <c r="AH1360" i="2"/>
  <c r="AN1360" i="2"/>
  <c r="AM1360" i="2"/>
  <c r="AL1360" i="2"/>
  <c r="H1360" i="2"/>
  <c r="N1360" i="2"/>
  <c r="M1360" i="2"/>
  <c r="L1360" i="2"/>
  <c r="AH1359" i="2"/>
  <c r="AN1359" i="2"/>
  <c r="AM1359" i="2"/>
  <c r="AL1359" i="2"/>
  <c r="H1359" i="2"/>
  <c r="N1359" i="2"/>
  <c r="M1359" i="2"/>
  <c r="L1359" i="2"/>
  <c r="AH1358" i="2"/>
  <c r="AN1358" i="2"/>
  <c r="AM1358" i="2"/>
  <c r="AL1358" i="2"/>
  <c r="H1358" i="2"/>
  <c r="N1358" i="2"/>
  <c r="M1358" i="2"/>
  <c r="L1358" i="2"/>
  <c r="AH1357" i="2"/>
  <c r="AN1357" i="2"/>
  <c r="AM1357" i="2"/>
  <c r="AL1357" i="2"/>
  <c r="H1357" i="2"/>
  <c r="N1357" i="2"/>
  <c r="M1357" i="2"/>
  <c r="L1357" i="2"/>
  <c r="AH1356" i="2"/>
  <c r="AN1356" i="2"/>
  <c r="AM1356" i="2"/>
  <c r="AL1356" i="2"/>
  <c r="H1356" i="2"/>
  <c r="N1356" i="2"/>
  <c r="M1356" i="2"/>
  <c r="L1356" i="2"/>
  <c r="AH1355" i="2"/>
  <c r="AN1355" i="2"/>
  <c r="AM1355" i="2"/>
  <c r="AL1355" i="2"/>
  <c r="H1355" i="2"/>
  <c r="N1355" i="2"/>
  <c r="M1355" i="2"/>
  <c r="L1355" i="2"/>
  <c r="AH1354" i="2"/>
  <c r="AN1354" i="2"/>
  <c r="AM1354" i="2"/>
  <c r="AL1354" i="2"/>
  <c r="H1354" i="2"/>
  <c r="N1354" i="2"/>
  <c r="M1354" i="2"/>
  <c r="L1354" i="2"/>
  <c r="AH1353" i="2"/>
  <c r="AN1353" i="2"/>
  <c r="AM1353" i="2"/>
  <c r="AL1353" i="2"/>
  <c r="H1353" i="2"/>
  <c r="N1353" i="2"/>
  <c r="M1353" i="2"/>
  <c r="L1353" i="2"/>
  <c r="AH1352" i="2"/>
  <c r="AN1352" i="2"/>
  <c r="AM1352" i="2"/>
  <c r="AL1352" i="2"/>
  <c r="H1352" i="2"/>
  <c r="N1352" i="2"/>
  <c r="M1352" i="2"/>
  <c r="L1352" i="2"/>
  <c r="AH1351" i="2"/>
  <c r="AN1351" i="2"/>
  <c r="AM1351" i="2"/>
  <c r="AL1351" i="2"/>
  <c r="H1351" i="2"/>
  <c r="N1351" i="2"/>
  <c r="M1351" i="2"/>
  <c r="L1351" i="2"/>
  <c r="AH1350" i="2"/>
  <c r="AN1350" i="2"/>
  <c r="AM1350" i="2"/>
  <c r="AL1350" i="2"/>
  <c r="H1350" i="2"/>
  <c r="N1350" i="2"/>
  <c r="M1350" i="2"/>
  <c r="L1350" i="2"/>
  <c r="AH1349" i="2"/>
  <c r="AN1349" i="2"/>
  <c r="AM1349" i="2"/>
  <c r="AL1349" i="2"/>
  <c r="H1349" i="2"/>
  <c r="N1349" i="2"/>
  <c r="M1349" i="2"/>
  <c r="L1349" i="2"/>
  <c r="AH1348" i="2"/>
  <c r="AN1348" i="2"/>
  <c r="AM1348" i="2"/>
  <c r="AL1348" i="2"/>
  <c r="H1348" i="2"/>
  <c r="N1348" i="2"/>
  <c r="M1348" i="2"/>
  <c r="L1348" i="2"/>
  <c r="AH1347" i="2"/>
  <c r="AN1347" i="2"/>
  <c r="AM1347" i="2"/>
  <c r="AL1347" i="2"/>
  <c r="H1347" i="2"/>
  <c r="N1347" i="2"/>
  <c r="M1347" i="2"/>
  <c r="L1347" i="2"/>
  <c r="AH1346" i="2"/>
  <c r="AN1346" i="2"/>
  <c r="AM1346" i="2"/>
  <c r="AL1346" i="2"/>
  <c r="H1346" i="2"/>
  <c r="N1346" i="2"/>
  <c r="M1346" i="2"/>
  <c r="L1346" i="2"/>
  <c r="AH1345" i="2"/>
  <c r="AN1345" i="2"/>
  <c r="AM1345" i="2"/>
  <c r="AL1345" i="2"/>
  <c r="H1345" i="2"/>
  <c r="N1345" i="2"/>
  <c r="M1345" i="2"/>
  <c r="L1345" i="2"/>
  <c r="AH1344" i="2"/>
  <c r="AN1344" i="2"/>
  <c r="AM1344" i="2"/>
  <c r="AL1344" i="2"/>
  <c r="H1344" i="2"/>
  <c r="N1344" i="2"/>
  <c r="M1344" i="2"/>
  <c r="L1344" i="2"/>
  <c r="AH1343" i="2"/>
  <c r="AN1343" i="2"/>
  <c r="AM1343" i="2"/>
  <c r="AL1343" i="2"/>
  <c r="H1343" i="2"/>
  <c r="N1343" i="2"/>
  <c r="M1343" i="2"/>
  <c r="L1343" i="2"/>
  <c r="AH1342" i="2"/>
  <c r="AN1342" i="2"/>
  <c r="AM1342" i="2"/>
  <c r="AL1342" i="2"/>
  <c r="H1342" i="2"/>
  <c r="N1342" i="2"/>
  <c r="M1342" i="2"/>
  <c r="L1342" i="2"/>
  <c r="AH1341" i="2"/>
  <c r="AN1341" i="2"/>
  <c r="AM1341" i="2"/>
  <c r="AL1341" i="2"/>
  <c r="H1341" i="2"/>
  <c r="N1341" i="2"/>
  <c r="M1341" i="2"/>
  <c r="L1341" i="2"/>
  <c r="AH1340" i="2"/>
  <c r="AN1340" i="2"/>
  <c r="AM1340" i="2"/>
  <c r="AL1340" i="2"/>
  <c r="H1340" i="2"/>
  <c r="N1340" i="2"/>
  <c r="M1340" i="2"/>
  <c r="L1340" i="2"/>
  <c r="AH1339" i="2"/>
  <c r="AN1339" i="2"/>
  <c r="AM1339" i="2"/>
  <c r="AL1339" i="2"/>
  <c r="H1339" i="2"/>
  <c r="N1339" i="2"/>
  <c r="M1339" i="2"/>
  <c r="L1339" i="2"/>
  <c r="AH1338" i="2"/>
  <c r="AN1338" i="2"/>
  <c r="AM1338" i="2"/>
  <c r="AL1338" i="2"/>
  <c r="H1338" i="2"/>
  <c r="N1338" i="2"/>
  <c r="M1338" i="2"/>
  <c r="L1338" i="2"/>
  <c r="AH1337" i="2"/>
  <c r="AN1337" i="2"/>
  <c r="AM1337" i="2"/>
  <c r="AL1337" i="2"/>
  <c r="H1337" i="2"/>
  <c r="N1337" i="2"/>
  <c r="M1337" i="2"/>
  <c r="L1337" i="2"/>
  <c r="AH1336" i="2"/>
  <c r="AN1336" i="2"/>
  <c r="AM1336" i="2"/>
  <c r="AL1336" i="2"/>
  <c r="H1336" i="2"/>
  <c r="N1336" i="2"/>
  <c r="M1336" i="2"/>
  <c r="L1336" i="2"/>
  <c r="AH1335" i="2"/>
  <c r="AN1335" i="2"/>
  <c r="AM1335" i="2"/>
  <c r="AL1335" i="2"/>
  <c r="H1335" i="2"/>
  <c r="N1335" i="2"/>
  <c r="M1335" i="2"/>
  <c r="L1335" i="2"/>
  <c r="AH1334" i="2"/>
  <c r="AN1334" i="2"/>
  <c r="AM1334" i="2"/>
  <c r="AL1334" i="2"/>
  <c r="H1334" i="2"/>
  <c r="N1334" i="2"/>
  <c r="M1334" i="2"/>
  <c r="L1334" i="2"/>
  <c r="AH1333" i="2"/>
  <c r="AN1333" i="2"/>
  <c r="AM1333" i="2"/>
  <c r="AL1333" i="2"/>
  <c r="H1333" i="2"/>
  <c r="N1333" i="2"/>
  <c r="M1333" i="2"/>
  <c r="L1333" i="2"/>
  <c r="AH1332" i="2"/>
  <c r="AN1332" i="2"/>
  <c r="AM1332" i="2"/>
  <c r="AL1332" i="2"/>
  <c r="H1332" i="2"/>
  <c r="N1332" i="2"/>
  <c r="M1332" i="2"/>
  <c r="L1332" i="2"/>
  <c r="AH1331" i="2"/>
  <c r="AN1331" i="2"/>
  <c r="AM1331" i="2"/>
  <c r="AL1331" i="2"/>
  <c r="H1331" i="2"/>
  <c r="N1331" i="2"/>
  <c r="M1331" i="2"/>
  <c r="L1331" i="2"/>
  <c r="AH1330" i="2"/>
  <c r="AN1330" i="2"/>
  <c r="AM1330" i="2"/>
  <c r="AL1330" i="2"/>
  <c r="H1330" i="2"/>
  <c r="N1330" i="2"/>
  <c r="M1330" i="2"/>
  <c r="L1330" i="2"/>
  <c r="AH1329" i="2"/>
  <c r="AN1329" i="2"/>
  <c r="AM1329" i="2"/>
  <c r="AL1329" i="2"/>
  <c r="H1329" i="2"/>
  <c r="N1329" i="2"/>
  <c r="M1329" i="2"/>
  <c r="L1329" i="2"/>
  <c r="AH1328" i="2"/>
  <c r="AN1328" i="2"/>
  <c r="AM1328" i="2"/>
  <c r="AL1328" i="2"/>
  <c r="H1328" i="2"/>
  <c r="N1328" i="2"/>
  <c r="M1328" i="2"/>
  <c r="L1328" i="2"/>
  <c r="AH1327" i="2"/>
  <c r="AN1327" i="2"/>
  <c r="AM1327" i="2"/>
  <c r="AL1327" i="2"/>
  <c r="H1327" i="2"/>
  <c r="N1327" i="2"/>
  <c r="M1327" i="2"/>
  <c r="L1327" i="2"/>
  <c r="AH1326" i="2"/>
  <c r="AN1326" i="2"/>
  <c r="AM1326" i="2"/>
  <c r="AL1326" i="2"/>
  <c r="H1326" i="2"/>
  <c r="N1326" i="2"/>
  <c r="M1326" i="2"/>
  <c r="L1326" i="2"/>
  <c r="AH1325" i="2"/>
  <c r="AN1325" i="2"/>
  <c r="AM1325" i="2"/>
  <c r="AL1325" i="2"/>
  <c r="H1325" i="2"/>
  <c r="N1325" i="2"/>
  <c r="M1325" i="2"/>
  <c r="L1325" i="2"/>
  <c r="AH1324" i="2"/>
  <c r="AN1324" i="2"/>
  <c r="AM1324" i="2"/>
  <c r="AL1324" i="2"/>
  <c r="H1324" i="2"/>
  <c r="N1324" i="2"/>
  <c r="M1324" i="2"/>
  <c r="L1324" i="2"/>
  <c r="AH1323" i="2"/>
  <c r="AN1323" i="2"/>
  <c r="AM1323" i="2"/>
  <c r="AL1323" i="2"/>
  <c r="H1323" i="2"/>
  <c r="N1323" i="2"/>
  <c r="M1323" i="2"/>
  <c r="L1323" i="2"/>
  <c r="AH1322" i="2"/>
  <c r="AN1322" i="2"/>
  <c r="AM1322" i="2"/>
  <c r="AL1322" i="2"/>
  <c r="H1322" i="2"/>
  <c r="N1322" i="2"/>
  <c r="M1322" i="2"/>
  <c r="L1322" i="2"/>
  <c r="AH1321" i="2"/>
  <c r="AN1321" i="2"/>
  <c r="AM1321" i="2"/>
  <c r="AL1321" i="2"/>
  <c r="H1321" i="2"/>
  <c r="N1321" i="2"/>
  <c r="M1321" i="2"/>
  <c r="L1321" i="2"/>
  <c r="AH1320" i="2"/>
  <c r="AN1320" i="2"/>
  <c r="AM1320" i="2"/>
  <c r="AL1320" i="2"/>
  <c r="H1320" i="2"/>
  <c r="N1320" i="2"/>
  <c r="M1320" i="2"/>
  <c r="L1320" i="2"/>
  <c r="AH1319" i="2"/>
  <c r="AN1319" i="2"/>
  <c r="AM1319" i="2"/>
  <c r="AL1319" i="2"/>
  <c r="H1319" i="2"/>
  <c r="N1319" i="2"/>
  <c r="M1319" i="2"/>
  <c r="L1319" i="2"/>
  <c r="AH1318" i="2"/>
  <c r="AN1318" i="2"/>
  <c r="AM1318" i="2"/>
  <c r="AL1318" i="2"/>
  <c r="H1318" i="2"/>
  <c r="N1318" i="2"/>
  <c r="M1318" i="2"/>
  <c r="L1318" i="2"/>
  <c r="AH1317" i="2"/>
  <c r="AN1317" i="2"/>
  <c r="AM1317" i="2"/>
  <c r="AL1317" i="2"/>
  <c r="H1317" i="2"/>
  <c r="N1317" i="2"/>
  <c r="M1317" i="2"/>
  <c r="L1317" i="2"/>
  <c r="AH1316" i="2"/>
  <c r="AN1316" i="2"/>
  <c r="AM1316" i="2"/>
  <c r="AL1316" i="2"/>
  <c r="H1316" i="2"/>
  <c r="N1316" i="2"/>
  <c r="M1316" i="2"/>
  <c r="L1316" i="2"/>
  <c r="AH1315" i="2"/>
  <c r="AN1315" i="2"/>
  <c r="AM1315" i="2"/>
  <c r="AL1315" i="2"/>
  <c r="H1315" i="2"/>
  <c r="N1315" i="2"/>
  <c r="M1315" i="2"/>
  <c r="L1315" i="2"/>
  <c r="AH1314" i="2"/>
  <c r="AN1314" i="2"/>
  <c r="AM1314" i="2"/>
  <c r="AL1314" i="2"/>
  <c r="H1314" i="2"/>
  <c r="N1314" i="2"/>
  <c r="M1314" i="2"/>
  <c r="L1314" i="2"/>
  <c r="AH1313" i="2"/>
  <c r="AN1313" i="2"/>
  <c r="AM1313" i="2"/>
  <c r="AL1313" i="2"/>
  <c r="H1313" i="2"/>
  <c r="N1313" i="2"/>
  <c r="M1313" i="2"/>
  <c r="L1313" i="2"/>
  <c r="AH1312" i="2"/>
  <c r="AN1312" i="2"/>
  <c r="AM1312" i="2"/>
  <c r="AL1312" i="2"/>
  <c r="H1312" i="2"/>
  <c r="N1312" i="2"/>
  <c r="M1312" i="2"/>
  <c r="L1312" i="2"/>
  <c r="AH1311" i="2"/>
  <c r="AN1311" i="2"/>
  <c r="AM1311" i="2"/>
  <c r="AL1311" i="2"/>
  <c r="H1311" i="2"/>
  <c r="N1311" i="2"/>
  <c r="M1311" i="2"/>
  <c r="L1311" i="2"/>
  <c r="AH1310" i="2"/>
  <c r="AN1310" i="2"/>
  <c r="AM1310" i="2"/>
  <c r="AL1310" i="2"/>
  <c r="H1310" i="2"/>
  <c r="N1310" i="2"/>
  <c r="M1310" i="2"/>
  <c r="L1310" i="2"/>
  <c r="AH1309" i="2"/>
  <c r="AN1309" i="2"/>
  <c r="AM1309" i="2"/>
  <c r="AL1309" i="2"/>
  <c r="H1309" i="2"/>
  <c r="N1309" i="2"/>
  <c r="M1309" i="2"/>
  <c r="L1309" i="2"/>
  <c r="AH1308" i="2"/>
  <c r="AN1308" i="2"/>
  <c r="AM1308" i="2"/>
  <c r="AL1308" i="2"/>
  <c r="H1308" i="2"/>
  <c r="N1308" i="2"/>
  <c r="M1308" i="2"/>
  <c r="L1308" i="2"/>
  <c r="AH1307" i="2"/>
  <c r="AN1307" i="2"/>
  <c r="AM1307" i="2"/>
  <c r="AL1307" i="2"/>
  <c r="H1307" i="2"/>
  <c r="N1307" i="2"/>
  <c r="M1307" i="2"/>
  <c r="L1307" i="2"/>
  <c r="AH1306" i="2"/>
  <c r="AN1306" i="2"/>
  <c r="AM1306" i="2"/>
  <c r="AL1306" i="2"/>
  <c r="H1306" i="2"/>
  <c r="N1306" i="2"/>
  <c r="M1306" i="2"/>
  <c r="L1306" i="2"/>
  <c r="AH1305" i="2"/>
  <c r="AN1305" i="2"/>
  <c r="AM1305" i="2"/>
  <c r="AL1305" i="2"/>
  <c r="H1305" i="2"/>
  <c r="N1305" i="2"/>
  <c r="M1305" i="2"/>
  <c r="L1305" i="2"/>
  <c r="AH1304" i="2"/>
  <c r="AN1304" i="2"/>
  <c r="AM1304" i="2"/>
  <c r="AL1304" i="2"/>
  <c r="H1304" i="2"/>
  <c r="N1304" i="2"/>
  <c r="M1304" i="2"/>
  <c r="L1304" i="2"/>
  <c r="AH1303" i="2"/>
  <c r="AN1303" i="2"/>
  <c r="AM1303" i="2"/>
  <c r="AL1303" i="2"/>
  <c r="H1303" i="2"/>
  <c r="N1303" i="2"/>
  <c r="M1303" i="2"/>
  <c r="L1303" i="2"/>
  <c r="AH1302" i="2"/>
  <c r="AN1302" i="2"/>
  <c r="AM1302" i="2"/>
  <c r="AL1302" i="2"/>
  <c r="H1302" i="2"/>
  <c r="N1302" i="2"/>
  <c r="M1302" i="2"/>
  <c r="L1302" i="2"/>
  <c r="AH1301" i="2"/>
  <c r="AN1301" i="2"/>
  <c r="AM1301" i="2"/>
  <c r="AL1301" i="2"/>
  <c r="H1301" i="2"/>
  <c r="N1301" i="2"/>
  <c r="M1301" i="2"/>
  <c r="L1301" i="2"/>
  <c r="AH1300" i="2"/>
  <c r="AN1300" i="2"/>
  <c r="AM1300" i="2"/>
  <c r="AL1300" i="2"/>
  <c r="H1300" i="2"/>
  <c r="N1300" i="2"/>
  <c r="M1300" i="2"/>
  <c r="L1300" i="2"/>
  <c r="AH1299" i="2"/>
  <c r="AN1299" i="2"/>
  <c r="AM1299" i="2"/>
  <c r="AL1299" i="2"/>
  <c r="H1299" i="2"/>
  <c r="N1299" i="2"/>
  <c r="M1299" i="2"/>
  <c r="L1299" i="2"/>
  <c r="AH1298" i="2"/>
  <c r="AN1298" i="2"/>
  <c r="AM1298" i="2"/>
  <c r="AL1298" i="2"/>
  <c r="H1298" i="2"/>
  <c r="N1298" i="2"/>
  <c r="M1298" i="2"/>
  <c r="L1298" i="2"/>
  <c r="AH1297" i="2"/>
  <c r="AN1297" i="2"/>
  <c r="AM1297" i="2"/>
  <c r="AL1297" i="2"/>
  <c r="H1297" i="2"/>
  <c r="N1297" i="2"/>
  <c r="M1297" i="2"/>
  <c r="L1297" i="2"/>
  <c r="AH1296" i="2"/>
  <c r="AN1296" i="2"/>
  <c r="AM1296" i="2"/>
  <c r="AL1296" i="2"/>
  <c r="H1296" i="2"/>
  <c r="N1296" i="2"/>
  <c r="M1296" i="2"/>
  <c r="L1296" i="2"/>
  <c r="AH1295" i="2"/>
  <c r="AN1295" i="2"/>
  <c r="AM1295" i="2"/>
  <c r="AL1295" i="2"/>
  <c r="H1295" i="2"/>
  <c r="N1295" i="2"/>
  <c r="M1295" i="2"/>
  <c r="L1295" i="2"/>
  <c r="AH1294" i="2"/>
  <c r="AN1294" i="2"/>
  <c r="AM1294" i="2"/>
  <c r="AL1294" i="2"/>
  <c r="H1294" i="2"/>
  <c r="N1294" i="2"/>
  <c r="M1294" i="2"/>
  <c r="L1294" i="2"/>
  <c r="AH1293" i="2"/>
  <c r="AN1293" i="2"/>
  <c r="AM1293" i="2"/>
  <c r="AL1293" i="2"/>
  <c r="H1293" i="2"/>
  <c r="N1293" i="2"/>
  <c r="M1293" i="2"/>
  <c r="L1293" i="2"/>
  <c r="AH1292" i="2"/>
  <c r="AN1292" i="2"/>
  <c r="AM1292" i="2"/>
  <c r="AL1292" i="2"/>
  <c r="H1292" i="2"/>
  <c r="N1292" i="2"/>
  <c r="M1292" i="2"/>
  <c r="L1292" i="2"/>
  <c r="AH1291" i="2"/>
  <c r="AN1291" i="2"/>
  <c r="AM1291" i="2"/>
  <c r="AL1291" i="2"/>
  <c r="H1291" i="2"/>
  <c r="N1291" i="2"/>
  <c r="M1291" i="2"/>
  <c r="L1291" i="2"/>
  <c r="AH1290" i="2"/>
  <c r="AN1290" i="2"/>
  <c r="AM1290" i="2"/>
  <c r="AL1290" i="2"/>
  <c r="H1290" i="2"/>
  <c r="N1290" i="2"/>
  <c r="M1290" i="2"/>
  <c r="L1290" i="2"/>
  <c r="AH1289" i="2"/>
  <c r="AN1289" i="2"/>
  <c r="AM1289" i="2"/>
  <c r="AL1289" i="2"/>
  <c r="H1289" i="2"/>
  <c r="N1289" i="2"/>
  <c r="M1289" i="2"/>
  <c r="L1289" i="2"/>
  <c r="AH1288" i="2"/>
  <c r="AN1288" i="2"/>
  <c r="AM1288" i="2"/>
  <c r="AL1288" i="2"/>
  <c r="H1288" i="2"/>
  <c r="N1288" i="2"/>
  <c r="M1288" i="2"/>
  <c r="L1288" i="2"/>
  <c r="AH1287" i="2"/>
  <c r="AN1287" i="2"/>
  <c r="AM1287" i="2"/>
  <c r="AL1287" i="2"/>
  <c r="H1287" i="2"/>
  <c r="N1287" i="2"/>
  <c r="M1287" i="2"/>
  <c r="L1287" i="2"/>
  <c r="AH1286" i="2"/>
  <c r="AN1286" i="2"/>
  <c r="AM1286" i="2"/>
  <c r="AL1286" i="2"/>
  <c r="H1286" i="2"/>
  <c r="N1286" i="2"/>
  <c r="M1286" i="2"/>
  <c r="L1286" i="2"/>
  <c r="AH1285" i="2"/>
  <c r="AN1285" i="2"/>
  <c r="AM1285" i="2"/>
  <c r="AL1285" i="2"/>
  <c r="H1285" i="2"/>
  <c r="N1285" i="2"/>
  <c r="M1285" i="2"/>
  <c r="L1285" i="2"/>
  <c r="AH1284" i="2"/>
  <c r="AN1284" i="2"/>
  <c r="AM1284" i="2"/>
  <c r="AL1284" i="2"/>
  <c r="H1284" i="2"/>
  <c r="N1284" i="2"/>
  <c r="M1284" i="2"/>
  <c r="L1284" i="2"/>
  <c r="AH1283" i="2"/>
  <c r="AN1283" i="2"/>
  <c r="AM1283" i="2"/>
  <c r="AL1283" i="2"/>
  <c r="H1283" i="2"/>
  <c r="N1283" i="2"/>
  <c r="M1283" i="2"/>
  <c r="L1283" i="2"/>
  <c r="AH1282" i="2"/>
  <c r="AN1282" i="2"/>
  <c r="AM1282" i="2"/>
  <c r="AL1282" i="2"/>
  <c r="H1282" i="2"/>
  <c r="N1282" i="2"/>
  <c r="M1282" i="2"/>
  <c r="L1282" i="2"/>
  <c r="AH1281" i="2"/>
  <c r="AN1281" i="2"/>
  <c r="AM1281" i="2"/>
  <c r="AL1281" i="2"/>
  <c r="H1281" i="2"/>
  <c r="N1281" i="2"/>
  <c r="M1281" i="2"/>
  <c r="L1281" i="2"/>
  <c r="AH1280" i="2"/>
  <c r="AN1280" i="2"/>
  <c r="AM1280" i="2"/>
  <c r="AL1280" i="2"/>
  <c r="H1280" i="2"/>
  <c r="N1280" i="2"/>
  <c r="M1280" i="2"/>
  <c r="L1280" i="2"/>
  <c r="AH1279" i="2"/>
  <c r="AN1279" i="2"/>
  <c r="AM1279" i="2"/>
  <c r="AL1279" i="2"/>
  <c r="H1279" i="2"/>
  <c r="N1279" i="2"/>
  <c r="M1279" i="2"/>
  <c r="L1279" i="2"/>
  <c r="AH1278" i="2"/>
  <c r="AN1278" i="2"/>
  <c r="AM1278" i="2"/>
  <c r="AL1278" i="2"/>
  <c r="H1278" i="2"/>
  <c r="N1278" i="2"/>
  <c r="M1278" i="2"/>
  <c r="L1278" i="2"/>
  <c r="AH1277" i="2"/>
  <c r="AN1277" i="2"/>
  <c r="AM1277" i="2"/>
  <c r="AL1277" i="2"/>
  <c r="H1277" i="2"/>
  <c r="N1277" i="2"/>
  <c r="M1277" i="2"/>
  <c r="L1277" i="2"/>
  <c r="AH1276" i="2"/>
  <c r="AN1276" i="2"/>
  <c r="AM1276" i="2"/>
  <c r="AL1276" i="2"/>
  <c r="H1276" i="2"/>
  <c r="N1276" i="2"/>
  <c r="M1276" i="2"/>
  <c r="L1276" i="2"/>
  <c r="AH1275" i="2"/>
  <c r="AN1275" i="2"/>
  <c r="AM1275" i="2"/>
  <c r="AL1275" i="2"/>
  <c r="H1275" i="2"/>
  <c r="N1275" i="2"/>
  <c r="M1275" i="2"/>
  <c r="L1275" i="2"/>
  <c r="AH1274" i="2"/>
  <c r="AN1274" i="2"/>
  <c r="AM1274" i="2"/>
  <c r="AL1274" i="2"/>
  <c r="H1274" i="2"/>
  <c r="N1274" i="2"/>
  <c r="M1274" i="2"/>
  <c r="L1274" i="2"/>
  <c r="AH1273" i="2"/>
  <c r="AN1273" i="2"/>
  <c r="AM1273" i="2"/>
  <c r="AL1273" i="2"/>
  <c r="H1273" i="2"/>
  <c r="N1273" i="2"/>
  <c r="M1273" i="2"/>
  <c r="L1273" i="2"/>
  <c r="AH1272" i="2"/>
  <c r="AN1272" i="2"/>
  <c r="AM1272" i="2"/>
  <c r="AL1272" i="2"/>
  <c r="H1272" i="2"/>
  <c r="N1272" i="2"/>
  <c r="M1272" i="2"/>
  <c r="L1272" i="2"/>
  <c r="AH1271" i="2"/>
  <c r="AN1271" i="2"/>
  <c r="AM1271" i="2"/>
  <c r="AL1271" i="2"/>
  <c r="H1271" i="2"/>
  <c r="N1271" i="2"/>
  <c r="M1271" i="2"/>
  <c r="L1271" i="2"/>
  <c r="AH1270" i="2"/>
  <c r="AN1270" i="2"/>
  <c r="AM1270" i="2"/>
  <c r="AL1270" i="2"/>
  <c r="H1270" i="2"/>
  <c r="N1270" i="2"/>
  <c r="M1270" i="2"/>
  <c r="L1270" i="2"/>
  <c r="AH1269" i="2"/>
  <c r="AN1269" i="2"/>
  <c r="AM1269" i="2"/>
  <c r="AL1269" i="2"/>
  <c r="H1269" i="2"/>
  <c r="N1269" i="2"/>
  <c r="M1269" i="2"/>
  <c r="L1269" i="2"/>
  <c r="AH1268" i="2"/>
  <c r="AN1268" i="2"/>
  <c r="AM1268" i="2"/>
  <c r="AL1268" i="2"/>
  <c r="H1268" i="2"/>
  <c r="N1268" i="2"/>
  <c r="M1268" i="2"/>
  <c r="L1268" i="2"/>
  <c r="AH1267" i="2"/>
  <c r="AN1267" i="2"/>
  <c r="AM1267" i="2"/>
  <c r="AL1267" i="2"/>
  <c r="H1267" i="2"/>
  <c r="N1267" i="2"/>
  <c r="M1267" i="2"/>
  <c r="L1267" i="2"/>
  <c r="AH1266" i="2"/>
  <c r="AN1266" i="2"/>
  <c r="AM1266" i="2"/>
  <c r="AL1266" i="2"/>
  <c r="H1266" i="2"/>
  <c r="N1266" i="2"/>
  <c r="M1266" i="2"/>
  <c r="L1266" i="2"/>
  <c r="AH1265" i="2"/>
  <c r="AN1265" i="2"/>
  <c r="AM1265" i="2"/>
  <c r="AL1265" i="2"/>
  <c r="H1265" i="2"/>
  <c r="N1265" i="2"/>
  <c r="M1265" i="2"/>
  <c r="L1265" i="2"/>
  <c r="AH1264" i="2"/>
  <c r="AN1264" i="2"/>
  <c r="AM1264" i="2"/>
  <c r="AL1264" i="2"/>
  <c r="H1264" i="2"/>
  <c r="N1264" i="2"/>
  <c r="M1264" i="2"/>
  <c r="L1264" i="2"/>
  <c r="AH1263" i="2"/>
  <c r="AN1263" i="2"/>
  <c r="AM1263" i="2"/>
  <c r="AL1263" i="2"/>
  <c r="H1263" i="2"/>
  <c r="N1263" i="2"/>
  <c r="M1263" i="2"/>
  <c r="L1263" i="2"/>
  <c r="AH1262" i="2"/>
  <c r="AN1262" i="2"/>
  <c r="AM1262" i="2"/>
  <c r="AL1262" i="2"/>
  <c r="H1262" i="2"/>
  <c r="N1262" i="2"/>
  <c r="M1262" i="2"/>
  <c r="L1262" i="2"/>
  <c r="AH1261" i="2"/>
  <c r="AN1261" i="2"/>
  <c r="AM1261" i="2"/>
  <c r="AL1261" i="2"/>
  <c r="H1261" i="2"/>
  <c r="N1261" i="2"/>
  <c r="M1261" i="2"/>
  <c r="L1261" i="2"/>
  <c r="AH1260" i="2"/>
  <c r="AN1260" i="2"/>
  <c r="AM1260" i="2"/>
  <c r="AL1260" i="2"/>
  <c r="H1260" i="2"/>
  <c r="N1260" i="2"/>
  <c r="M1260" i="2"/>
  <c r="L1260" i="2"/>
  <c r="AH1259" i="2"/>
  <c r="AN1259" i="2"/>
  <c r="AM1259" i="2"/>
  <c r="AL1259" i="2"/>
  <c r="H1259" i="2"/>
  <c r="N1259" i="2"/>
  <c r="M1259" i="2"/>
  <c r="L1259" i="2"/>
  <c r="AH1258" i="2"/>
  <c r="AN1258" i="2"/>
  <c r="AM1258" i="2"/>
  <c r="AL1258" i="2"/>
  <c r="H1258" i="2"/>
  <c r="N1258" i="2"/>
  <c r="M1258" i="2"/>
  <c r="L1258" i="2"/>
  <c r="AH1257" i="2"/>
  <c r="AN1257" i="2"/>
  <c r="AM1257" i="2"/>
  <c r="AL1257" i="2"/>
  <c r="H1257" i="2"/>
  <c r="N1257" i="2"/>
  <c r="M1257" i="2"/>
  <c r="L1257" i="2"/>
  <c r="AH1256" i="2"/>
  <c r="AN1256" i="2"/>
  <c r="AM1256" i="2"/>
  <c r="AL1256" i="2"/>
  <c r="H1256" i="2"/>
  <c r="N1256" i="2"/>
  <c r="M1256" i="2"/>
  <c r="L1256" i="2"/>
  <c r="AH1255" i="2"/>
  <c r="AN1255" i="2"/>
  <c r="AM1255" i="2"/>
  <c r="AL1255" i="2"/>
  <c r="H1255" i="2"/>
  <c r="N1255" i="2"/>
  <c r="M1255" i="2"/>
  <c r="L1255" i="2"/>
  <c r="AH1254" i="2"/>
  <c r="AN1254" i="2"/>
  <c r="AM1254" i="2"/>
  <c r="AL1254" i="2"/>
  <c r="H1254" i="2"/>
  <c r="N1254" i="2"/>
  <c r="M1254" i="2"/>
  <c r="L1254" i="2"/>
  <c r="AH1253" i="2"/>
  <c r="AN1253" i="2"/>
  <c r="AM1253" i="2"/>
  <c r="AL1253" i="2"/>
  <c r="H1253" i="2"/>
  <c r="N1253" i="2"/>
  <c r="M1253" i="2"/>
  <c r="L1253" i="2"/>
  <c r="AH1252" i="2"/>
  <c r="AN1252" i="2"/>
  <c r="AM1252" i="2"/>
  <c r="AL1252" i="2"/>
  <c r="H1252" i="2"/>
  <c r="N1252" i="2"/>
  <c r="M1252" i="2"/>
  <c r="L1252" i="2"/>
  <c r="AH1251" i="2"/>
  <c r="AN1251" i="2"/>
  <c r="AM1251" i="2"/>
  <c r="AL1251" i="2"/>
  <c r="H1251" i="2"/>
  <c r="N1251" i="2"/>
  <c r="M1251" i="2"/>
  <c r="L1251" i="2"/>
  <c r="AH1250" i="2"/>
  <c r="AN1250" i="2"/>
  <c r="AM1250" i="2"/>
  <c r="AL1250" i="2"/>
  <c r="H1250" i="2"/>
  <c r="N1250" i="2"/>
  <c r="M1250" i="2"/>
  <c r="L1250" i="2"/>
  <c r="AH1249" i="2"/>
  <c r="AN1249" i="2"/>
  <c r="AM1249" i="2"/>
  <c r="AL1249" i="2"/>
  <c r="H1249" i="2"/>
  <c r="N1249" i="2"/>
  <c r="M1249" i="2"/>
  <c r="L1249" i="2"/>
  <c r="AH1248" i="2"/>
  <c r="AN1248" i="2"/>
  <c r="AM1248" i="2"/>
  <c r="AL1248" i="2"/>
  <c r="H1248" i="2"/>
  <c r="N1248" i="2"/>
  <c r="M1248" i="2"/>
  <c r="L1248" i="2"/>
  <c r="AH1247" i="2"/>
  <c r="AN1247" i="2"/>
  <c r="AM1247" i="2"/>
  <c r="AL1247" i="2"/>
  <c r="H1247" i="2"/>
  <c r="N1247" i="2"/>
  <c r="M1247" i="2"/>
  <c r="L1247" i="2"/>
  <c r="AH1246" i="2"/>
  <c r="AN1246" i="2"/>
  <c r="AM1246" i="2"/>
  <c r="AL1246" i="2"/>
  <c r="H1246" i="2"/>
  <c r="N1246" i="2"/>
  <c r="M1246" i="2"/>
  <c r="L1246" i="2"/>
  <c r="AH1245" i="2"/>
  <c r="AN1245" i="2"/>
  <c r="AM1245" i="2"/>
  <c r="AL1245" i="2"/>
  <c r="H1245" i="2"/>
  <c r="N1245" i="2"/>
  <c r="M1245" i="2"/>
  <c r="L1245" i="2"/>
  <c r="AH1244" i="2"/>
  <c r="AN1244" i="2"/>
  <c r="AM1244" i="2"/>
  <c r="AL1244" i="2"/>
  <c r="H1244" i="2"/>
  <c r="N1244" i="2"/>
  <c r="M1244" i="2"/>
  <c r="L1244" i="2"/>
  <c r="AH1243" i="2"/>
  <c r="AN1243" i="2"/>
  <c r="AM1243" i="2"/>
  <c r="AL1243" i="2"/>
  <c r="H1243" i="2"/>
  <c r="N1243" i="2"/>
  <c r="M1243" i="2"/>
  <c r="L1243" i="2"/>
  <c r="AH1242" i="2"/>
  <c r="AN1242" i="2"/>
  <c r="AM1242" i="2"/>
  <c r="AL1242" i="2"/>
  <c r="H1242" i="2"/>
  <c r="N1242" i="2"/>
  <c r="M1242" i="2"/>
  <c r="L1242" i="2"/>
  <c r="AH1241" i="2"/>
  <c r="AN1241" i="2"/>
  <c r="AM1241" i="2"/>
  <c r="AL1241" i="2"/>
  <c r="H1241" i="2"/>
  <c r="N1241" i="2"/>
  <c r="M1241" i="2"/>
  <c r="L1241" i="2"/>
  <c r="AH1240" i="2"/>
  <c r="AN1240" i="2"/>
  <c r="AM1240" i="2"/>
  <c r="AL1240" i="2"/>
  <c r="H1240" i="2"/>
  <c r="N1240" i="2"/>
  <c r="M1240" i="2"/>
  <c r="L1240" i="2"/>
  <c r="AH1239" i="2"/>
  <c r="AN1239" i="2"/>
  <c r="AM1239" i="2"/>
  <c r="AL1239" i="2"/>
  <c r="H1239" i="2"/>
  <c r="N1239" i="2"/>
  <c r="M1239" i="2"/>
  <c r="L1239" i="2"/>
  <c r="AH1238" i="2"/>
  <c r="AN1238" i="2"/>
  <c r="AM1238" i="2"/>
  <c r="AL1238" i="2"/>
  <c r="H1238" i="2"/>
  <c r="N1238" i="2"/>
  <c r="M1238" i="2"/>
  <c r="L1238" i="2"/>
  <c r="AH1237" i="2"/>
  <c r="AN1237" i="2"/>
  <c r="AM1237" i="2"/>
  <c r="AL1237" i="2"/>
  <c r="H1237" i="2"/>
  <c r="N1237" i="2"/>
  <c r="M1237" i="2"/>
  <c r="L1237" i="2"/>
  <c r="AH1236" i="2"/>
  <c r="AN1236" i="2"/>
  <c r="AM1236" i="2"/>
  <c r="AL1236" i="2"/>
  <c r="H1236" i="2"/>
  <c r="N1236" i="2"/>
  <c r="M1236" i="2"/>
  <c r="L1236" i="2"/>
  <c r="AH1235" i="2"/>
  <c r="AN1235" i="2"/>
  <c r="AM1235" i="2"/>
  <c r="AL1235" i="2"/>
  <c r="H1235" i="2"/>
  <c r="N1235" i="2"/>
  <c r="M1235" i="2"/>
  <c r="L1235" i="2"/>
  <c r="AH1234" i="2"/>
  <c r="AN1234" i="2"/>
  <c r="AM1234" i="2"/>
  <c r="AL1234" i="2"/>
  <c r="H1234" i="2"/>
  <c r="N1234" i="2"/>
  <c r="M1234" i="2"/>
  <c r="L1234" i="2"/>
  <c r="AH1233" i="2"/>
  <c r="AN1233" i="2"/>
  <c r="AM1233" i="2"/>
  <c r="AL1233" i="2"/>
  <c r="H1233" i="2"/>
  <c r="N1233" i="2"/>
  <c r="M1233" i="2"/>
  <c r="L1233" i="2"/>
  <c r="AH1232" i="2"/>
  <c r="AN1232" i="2"/>
  <c r="AM1232" i="2"/>
  <c r="AL1232" i="2"/>
  <c r="H1232" i="2"/>
  <c r="N1232" i="2"/>
  <c r="M1232" i="2"/>
  <c r="L1232" i="2"/>
  <c r="AH1231" i="2"/>
  <c r="AN1231" i="2"/>
  <c r="AM1231" i="2"/>
  <c r="AL1231" i="2"/>
  <c r="H1231" i="2"/>
  <c r="N1231" i="2"/>
  <c r="M1231" i="2"/>
  <c r="L1231" i="2"/>
  <c r="AH1230" i="2"/>
  <c r="AN1230" i="2"/>
  <c r="AM1230" i="2"/>
  <c r="AL1230" i="2"/>
  <c r="H1230" i="2"/>
  <c r="N1230" i="2"/>
  <c r="M1230" i="2"/>
  <c r="L1230" i="2"/>
  <c r="AH1229" i="2"/>
  <c r="AN1229" i="2"/>
  <c r="AM1229" i="2"/>
  <c r="AL1229" i="2"/>
  <c r="H1229" i="2"/>
  <c r="N1229" i="2"/>
  <c r="M1229" i="2"/>
  <c r="L1229" i="2"/>
  <c r="AH1228" i="2"/>
  <c r="AN1228" i="2"/>
  <c r="AM1228" i="2"/>
  <c r="AL1228" i="2"/>
  <c r="H1228" i="2"/>
  <c r="N1228" i="2"/>
  <c r="M1228" i="2"/>
  <c r="L1228" i="2"/>
  <c r="AH1227" i="2"/>
  <c r="AN1227" i="2"/>
  <c r="AM1227" i="2"/>
  <c r="AL1227" i="2"/>
  <c r="H1227" i="2"/>
  <c r="N1227" i="2"/>
  <c r="M1227" i="2"/>
  <c r="L1227" i="2"/>
  <c r="AH1226" i="2"/>
  <c r="AN1226" i="2"/>
  <c r="AM1226" i="2"/>
  <c r="AL1226" i="2"/>
  <c r="H1226" i="2"/>
  <c r="N1226" i="2"/>
  <c r="M1226" i="2"/>
  <c r="L1226" i="2"/>
  <c r="AH1225" i="2"/>
  <c r="AN1225" i="2"/>
  <c r="AM1225" i="2"/>
  <c r="AL1225" i="2"/>
  <c r="H1225" i="2"/>
  <c r="N1225" i="2"/>
  <c r="M1225" i="2"/>
  <c r="L1225" i="2"/>
  <c r="AH1224" i="2"/>
  <c r="AN1224" i="2"/>
  <c r="AM1224" i="2"/>
  <c r="AL1224" i="2"/>
  <c r="H1224" i="2"/>
  <c r="N1224" i="2"/>
  <c r="M1224" i="2"/>
  <c r="L1224" i="2"/>
  <c r="AH1223" i="2"/>
  <c r="AN1223" i="2"/>
  <c r="AM1223" i="2"/>
  <c r="AL1223" i="2"/>
  <c r="H1223" i="2"/>
  <c r="N1223" i="2"/>
  <c r="M1223" i="2"/>
  <c r="L1223" i="2"/>
  <c r="AH1222" i="2"/>
  <c r="AN1222" i="2"/>
  <c r="AM1222" i="2"/>
  <c r="AL1222" i="2"/>
  <c r="H1222" i="2"/>
  <c r="N1222" i="2"/>
  <c r="M1222" i="2"/>
  <c r="L1222" i="2"/>
  <c r="AH1221" i="2"/>
  <c r="AN1221" i="2"/>
  <c r="AM1221" i="2"/>
  <c r="AL1221" i="2"/>
  <c r="H1221" i="2"/>
  <c r="N1221" i="2"/>
  <c r="M1221" i="2"/>
  <c r="L1221" i="2"/>
  <c r="AH1220" i="2"/>
  <c r="AN1220" i="2"/>
  <c r="AM1220" i="2"/>
  <c r="AL1220" i="2"/>
  <c r="H1220" i="2"/>
  <c r="N1220" i="2"/>
  <c r="M1220" i="2"/>
  <c r="L1220" i="2"/>
  <c r="AH1219" i="2"/>
  <c r="AN1219" i="2"/>
  <c r="AM1219" i="2"/>
  <c r="AL1219" i="2"/>
  <c r="H1219" i="2"/>
  <c r="N1219" i="2"/>
  <c r="M1219" i="2"/>
  <c r="L1219" i="2"/>
  <c r="AH1218" i="2"/>
  <c r="AN1218" i="2"/>
  <c r="AM1218" i="2"/>
  <c r="AL1218" i="2"/>
  <c r="H1218" i="2"/>
  <c r="N1218" i="2"/>
  <c r="M1218" i="2"/>
  <c r="L1218" i="2"/>
  <c r="AH1217" i="2"/>
  <c r="AN1217" i="2"/>
  <c r="AM1217" i="2"/>
  <c r="AL1217" i="2"/>
  <c r="H1217" i="2"/>
  <c r="N1217" i="2"/>
  <c r="M1217" i="2"/>
  <c r="L1217" i="2"/>
  <c r="AH1216" i="2"/>
  <c r="AN1216" i="2"/>
  <c r="AM1216" i="2"/>
  <c r="AL1216" i="2"/>
  <c r="H1216" i="2"/>
  <c r="N1216" i="2"/>
  <c r="M1216" i="2"/>
  <c r="L1216" i="2"/>
  <c r="AH1215" i="2"/>
  <c r="AN1215" i="2"/>
  <c r="AM1215" i="2"/>
  <c r="AL1215" i="2"/>
  <c r="H1215" i="2"/>
  <c r="N1215" i="2"/>
  <c r="M1215" i="2"/>
  <c r="L1215" i="2"/>
  <c r="AH1214" i="2"/>
  <c r="AN1214" i="2"/>
  <c r="AM1214" i="2"/>
  <c r="AL1214" i="2"/>
  <c r="H1214" i="2"/>
  <c r="N1214" i="2"/>
  <c r="M1214" i="2"/>
  <c r="L1214" i="2"/>
  <c r="AH1213" i="2"/>
  <c r="AN1213" i="2"/>
  <c r="AM1213" i="2"/>
  <c r="AL1213" i="2"/>
  <c r="H1213" i="2"/>
  <c r="N1213" i="2"/>
  <c r="M1213" i="2"/>
  <c r="L1213" i="2"/>
  <c r="AH1212" i="2"/>
  <c r="AN1212" i="2"/>
  <c r="AM1212" i="2"/>
  <c r="AL1212" i="2"/>
  <c r="H1212" i="2"/>
  <c r="N1212" i="2"/>
  <c r="M1212" i="2"/>
  <c r="L1212" i="2"/>
  <c r="AH1211" i="2"/>
  <c r="AN1211" i="2"/>
  <c r="AM1211" i="2"/>
  <c r="AL1211" i="2"/>
  <c r="H1211" i="2"/>
  <c r="N1211" i="2"/>
  <c r="M1211" i="2"/>
  <c r="L1211" i="2"/>
  <c r="AH1210" i="2"/>
  <c r="AN1210" i="2"/>
  <c r="AM1210" i="2"/>
  <c r="AL1210" i="2"/>
  <c r="H1210" i="2"/>
  <c r="N1210" i="2"/>
  <c r="M1210" i="2"/>
  <c r="L1210" i="2"/>
  <c r="AH1209" i="2"/>
  <c r="AN1209" i="2"/>
  <c r="AM1209" i="2"/>
  <c r="AL1209" i="2"/>
  <c r="H1209" i="2"/>
  <c r="N1209" i="2"/>
  <c r="M1209" i="2"/>
  <c r="L1209" i="2"/>
  <c r="AH1208" i="2"/>
  <c r="AN1208" i="2"/>
  <c r="AM1208" i="2"/>
  <c r="AL1208" i="2"/>
  <c r="H1208" i="2"/>
  <c r="N1208" i="2"/>
  <c r="M1208" i="2"/>
  <c r="L1208" i="2"/>
  <c r="AH1207" i="2"/>
  <c r="AN1207" i="2"/>
  <c r="AM1207" i="2"/>
  <c r="AL1207" i="2"/>
  <c r="H1207" i="2"/>
  <c r="N1207" i="2"/>
  <c r="M1207" i="2"/>
  <c r="L1207" i="2"/>
  <c r="AH1206" i="2"/>
  <c r="AN1206" i="2"/>
  <c r="AM1206" i="2"/>
  <c r="AL1206" i="2"/>
  <c r="H1206" i="2"/>
  <c r="N1206" i="2"/>
  <c r="M1206" i="2"/>
  <c r="L1206" i="2"/>
  <c r="AH1205" i="2"/>
  <c r="AN1205" i="2"/>
  <c r="AM1205" i="2"/>
  <c r="AL1205" i="2"/>
  <c r="H1205" i="2"/>
  <c r="N1205" i="2"/>
  <c r="M1205" i="2"/>
  <c r="L1205" i="2"/>
  <c r="AH1204" i="2"/>
  <c r="AN1204" i="2"/>
  <c r="AM1204" i="2"/>
  <c r="AL1204" i="2"/>
  <c r="H1204" i="2"/>
  <c r="N1204" i="2"/>
  <c r="M1204" i="2"/>
  <c r="L1204" i="2"/>
  <c r="AH1203" i="2"/>
  <c r="AN1203" i="2"/>
  <c r="AM1203" i="2"/>
  <c r="AL1203" i="2"/>
  <c r="H1203" i="2"/>
  <c r="N1203" i="2"/>
  <c r="M1203" i="2"/>
  <c r="L1203" i="2"/>
  <c r="AH1202" i="2"/>
  <c r="AN1202" i="2"/>
  <c r="AM1202" i="2"/>
  <c r="AL1202" i="2"/>
  <c r="H1202" i="2"/>
  <c r="N1202" i="2"/>
  <c r="M1202" i="2"/>
  <c r="L1202" i="2"/>
  <c r="AH1201" i="2"/>
  <c r="AN1201" i="2"/>
  <c r="AM1201" i="2"/>
  <c r="AL1201" i="2"/>
  <c r="H1201" i="2"/>
  <c r="N1201" i="2"/>
  <c r="M1201" i="2"/>
  <c r="L1201" i="2"/>
  <c r="AH1200" i="2"/>
  <c r="AN1200" i="2"/>
  <c r="AM1200" i="2"/>
  <c r="AL1200" i="2"/>
  <c r="H1200" i="2"/>
  <c r="N1200" i="2"/>
  <c r="M1200" i="2"/>
  <c r="L1200" i="2"/>
  <c r="AH1199" i="2"/>
  <c r="AN1199" i="2"/>
  <c r="AM1199" i="2"/>
  <c r="AL1199" i="2"/>
  <c r="H1199" i="2"/>
  <c r="N1199" i="2"/>
  <c r="M1199" i="2"/>
  <c r="L1199" i="2"/>
  <c r="AH1198" i="2"/>
  <c r="AN1198" i="2"/>
  <c r="AM1198" i="2"/>
  <c r="AL1198" i="2"/>
  <c r="H1198" i="2"/>
  <c r="N1198" i="2"/>
  <c r="M1198" i="2"/>
  <c r="L1198" i="2"/>
  <c r="AH1197" i="2"/>
  <c r="AN1197" i="2"/>
  <c r="AM1197" i="2"/>
  <c r="AL1197" i="2"/>
  <c r="H1197" i="2"/>
  <c r="N1197" i="2"/>
  <c r="M1197" i="2"/>
  <c r="L1197" i="2"/>
  <c r="AH1196" i="2"/>
  <c r="AN1196" i="2"/>
  <c r="AM1196" i="2"/>
  <c r="AL1196" i="2"/>
  <c r="H1196" i="2"/>
  <c r="N1196" i="2"/>
  <c r="M1196" i="2"/>
  <c r="L1196" i="2"/>
  <c r="AH1195" i="2"/>
  <c r="AN1195" i="2"/>
  <c r="AM1195" i="2"/>
  <c r="AL1195" i="2"/>
  <c r="H1195" i="2"/>
  <c r="N1195" i="2"/>
  <c r="M1195" i="2"/>
  <c r="L1195" i="2"/>
  <c r="AH1194" i="2"/>
  <c r="AN1194" i="2"/>
  <c r="AM1194" i="2"/>
  <c r="AL1194" i="2"/>
  <c r="H1194" i="2"/>
  <c r="N1194" i="2"/>
  <c r="M1194" i="2"/>
  <c r="L1194" i="2"/>
  <c r="AH1193" i="2"/>
  <c r="AN1193" i="2"/>
  <c r="AM1193" i="2"/>
  <c r="AL1193" i="2"/>
  <c r="H1193" i="2"/>
  <c r="N1193" i="2"/>
  <c r="M1193" i="2"/>
  <c r="L1193" i="2"/>
  <c r="AH1192" i="2"/>
  <c r="AN1192" i="2"/>
  <c r="AM1192" i="2"/>
  <c r="AL1192" i="2"/>
  <c r="H1192" i="2"/>
  <c r="N1192" i="2"/>
  <c r="M1192" i="2"/>
  <c r="L1192" i="2"/>
  <c r="AH1191" i="2"/>
  <c r="AN1191" i="2"/>
  <c r="AM1191" i="2"/>
  <c r="AL1191" i="2"/>
  <c r="H1191" i="2"/>
  <c r="N1191" i="2"/>
  <c r="M1191" i="2"/>
  <c r="L1191" i="2"/>
  <c r="AH1190" i="2"/>
  <c r="AN1190" i="2"/>
  <c r="AM1190" i="2"/>
  <c r="AL1190" i="2"/>
  <c r="H1190" i="2"/>
  <c r="N1190" i="2"/>
  <c r="M1190" i="2"/>
  <c r="L1190" i="2"/>
  <c r="AH1189" i="2"/>
  <c r="AN1189" i="2"/>
  <c r="AM1189" i="2"/>
  <c r="AL1189" i="2"/>
  <c r="H1189" i="2"/>
  <c r="N1189" i="2"/>
  <c r="M1189" i="2"/>
  <c r="L1189" i="2"/>
  <c r="AH1188" i="2"/>
  <c r="AN1188" i="2"/>
  <c r="AM1188" i="2"/>
  <c r="AL1188" i="2"/>
  <c r="H1188" i="2"/>
  <c r="N1188" i="2"/>
  <c r="M1188" i="2"/>
  <c r="L1188" i="2"/>
  <c r="AH1187" i="2"/>
  <c r="AN1187" i="2"/>
  <c r="AM1187" i="2"/>
  <c r="AL1187" i="2"/>
  <c r="H1187" i="2"/>
  <c r="N1187" i="2"/>
  <c r="M1187" i="2"/>
  <c r="L1187" i="2"/>
  <c r="AH1186" i="2"/>
  <c r="AN1186" i="2"/>
  <c r="AM1186" i="2"/>
  <c r="AL1186" i="2"/>
  <c r="H1186" i="2"/>
  <c r="N1186" i="2"/>
  <c r="M1186" i="2"/>
  <c r="L1186" i="2"/>
  <c r="AH1185" i="2"/>
  <c r="AN1185" i="2"/>
  <c r="AM1185" i="2"/>
  <c r="AL1185" i="2"/>
  <c r="H1185" i="2"/>
  <c r="N1185" i="2"/>
  <c r="M1185" i="2"/>
  <c r="L1185" i="2"/>
  <c r="AH1184" i="2"/>
  <c r="AN1184" i="2"/>
  <c r="AM1184" i="2"/>
  <c r="AL1184" i="2"/>
  <c r="H1184" i="2"/>
  <c r="N1184" i="2"/>
  <c r="M1184" i="2"/>
  <c r="L1184" i="2"/>
  <c r="AH1183" i="2"/>
  <c r="AN1183" i="2"/>
  <c r="AM1183" i="2"/>
  <c r="AL1183" i="2"/>
  <c r="H1183" i="2"/>
  <c r="N1183" i="2"/>
  <c r="M1183" i="2"/>
  <c r="L1183" i="2"/>
  <c r="AH1182" i="2"/>
  <c r="AN1182" i="2"/>
  <c r="AM1182" i="2"/>
  <c r="AL1182" i="2"/>
  <c r="H1182" i="2"/>
  <c r="N1182" i="2"/>
  <c r="M1182" i="2"/>
  <c r="L1182" i="2"/>
  <c r="AH1181" i="2"/>
  <c r="AN1181" i="2"/>
  <c r="AM1181" i="2"/>
  <c r="AL1181" i="2"/>
  <c r="H1181" i="2"/>
  <c r="N1181" i="2"/>
  <c r="M1181" i="2"/>
  <c r="L1181" i="2"/>
  <c r="AH1180" i="2"/>
  <c r="AN1180" i="2"/>
  <c r="AM1180" i="2"/>
  <c r="AL1180" i="2"/>
  <c r="H1180" i="2"/>
  <c r="N1180" i="2"/>
  <c r="M1180" i="2"/>
  <c r="L1180" i="2"/>
  <c r="AH1179" i="2"/>
  <c r="AN1179" i="2"/>
  <c r="AM1179" i="2"/>
  <c r="AL1179" i="2"/>
  <c r="H1179" i="2"/>
  <c r="N1179" i="2"/>
  <c r="M1179" i="2"/>
  <c r="L1179" i="2"/>
  <c r="AH1178" i="2"/>
  <c r="AN1178" i="2"/>
  <c r="AM1178" i="2"/>
  <c r="AL1178" i="2"/>
  <c r="H1178" i="2"/>
  <c r="N1178" i="2"/>
  <c r="M1178" i="2"/>
  <c r="L1178" i="2"/>
  <c r="AH1177" i="2"/>
  <c r="AN1177" i="2"/>
  <c r="AM1177" i="2"/>
  <c r="AL1177" i="2"/>
  <c r="H1177" i="2"/>
  <c r="N1177" i="2"/>
  <c r="M1177" i="2"/>
  <c r="L1177" i="2"/>
  <c r="AH1176" i="2"/>
  <c r="AN1176" i="2"/>
  <c r="AM1176" i="2"/>
  <c r="AL1176" i="2"/>
  <c r="H1176" i="2"/>
  <c r="N1176" i="2"/>
  <c r="M1176" i="2"/>
  <c r="L1176" i="2"/>
  <c r="AH1175" i="2"/>
  <c r="AN1175" i="2"/>
  <c r="AM1175" i="2"/>
  <c r="AL1175" i="2"/>
  <c r="H1175" i="2"/>
  <c r="N1175" i="2"/>
  <c r="M1175" i="2"/>
  <c r="L1175" i="2"/>
  <c r="AH1174" i="2"/>
  <c r="AN1174" i="2"/>
  <c r="AM1174" i="2"/>
  <c r="AL1174" i="2"/>
  <c r="H1174" i="2"/>
  <c r="N1174" i="2"/>
  <c r="M1174" i="2"/>
  <c r="L1174" i="2"/>
  <c r="AH1173" i="2"/>
  <c r="AN1173" i="2"/>
  <c r="AM1173" i="2"/>
  <c r="AL1173" i="2"/>
  <c r="H1173" i="2"/>
  <c r="N1173" i="2"/>
  <c r="M1173" i="2"/>
  <c r="L1173" i="2"/>
  <c r="AH1172" i="2"/>
  <c r="AN1172" i="2"/>
  <c r="AM1172" i="2"/>
  <c r="AL1172" i="2"/>
  <c r="H1172" i="2"/>
  <c r="N1172" i="2"/>
  <c r="M1172" i="2"/>
  <c r="L1172" i="2"/>
  <c r="AH1171" i="2"/>
  <c r="AN1171" i="2"/>
  <c r="AM1171" i="2"/>
  <c r="AL1171" i="2"/>
  <c r="H1171" i="2"/>
  <c r="N1171" i="2"/>
  <c r="M1171" i="2"/>
  <c r="L1171" i="2"/>
  <c r="AH1170" i="2"/>
  <c r="AN1170" i="2"/>
  <c r="AM1170" i="2"/>
  <c r="AL1170" i="2"/>
  <c r="H1170" i="2"/>
  <c r="N1170" i="2"/>
  <c r="M1170" i="2"/>
  <c r="L1170" i="2"/>
  <c r="AH1169" i="2"/>
  <c r="AN1169" i="2"/>
  <c r="AM1169" i="2"/>
  <c r="AL1169" i="2"/>
  <c r="H1169" i="2"/>
  <c r="N1169" i="2"/>
  <c r="M1169" i="2"/>
  <c r="L1169" i="2"/>
  <c r="AH1168" i="2"/>
  <c r="AN1168" i="2"/>
  <c r="AM1168" i="2"/>
  <c r="AL1168" i="2"/>
  <c r="H1168" i="2"/>
  <c r="N1168" i="2"/>
  <c r="M1168" i="2"/>
  <c r="L1168" i="2"/>
  <c r="AH1167" i="2"/>
  <c r="AN1167" i="2"/>
  <c r="AM1167" i="2"/>
  <c r="AL1167" i="2"/>
  <c r="H1167" i="2"/>
  <c r="N1167" i="2"/>
  <c r="M1167" i="2"/>
  <c r="L1167" i="2"/>
  <c r="AH1166" i="2"/>
  <c r="AN1166" i="2"/>
  <c r="AM1166" i="2"/>
  <c r="AL1166" i="2"/>
  <c r="H1166" i="2"/>
  <c r="N1166" i="2"/>
  <c r="M1166" i="2"/>
  <c r="L1166" i="2"/>
  <c r="AH1165" i="2"/>
  <c r="AN1165" i="2"/>
  <c r="AM1165" i="2"/>
  <c r="AL1165" i="2"/>
  <c r="H1165" i="2"/>
  <c r="N1165" i="2"/>
  <c r="M1165" i="2"/>
  <c r="L1165" i="2"/>
  <c r="AH1164" i="2"/>
  <c r="AN1164" i="2"/>
  <c r="AM1164" i="2"/>
  <c r="AL1164" i="2"/>
  <c r="H1164" i="2"/>
  <c r="N1164" i="2"/>
  <c r="M1164" i="2"/>
  <c r="L1164" i="2"/>
  <c r="AH1163" i="2"/>
  <c r="AN1163" i="2"/>
  <c r="AM1163" i="2"/>
  <c r="AL1163" i="2"/>
  <c r="H1163" i="2"/>
  <c r="N1163" i="2"/>
  <c r="M1163" i="2"/>
  <c r="L1163" i="2"/>
  <c r="AH1162" i="2"/>
  <c r="AN1162" i="2"/>
  <c r="AM1162" i="2"/>
  <c r="AL1162" i="2"/>
  <c r="H1162" i="2"/>
  <c r="N1162" i="2"/>
  <c r="M1162" i="2"/>
  <c r="L1162" i="2"/>
  <c r="AH1161" i="2"/>
  <c r="AN1161" i="2"/>
  <c r="AM1161" i="2"/>
  <c r="AL1161" i="2"/>
  <c r="H1161" i="2"/>
  <c r="N1161" i="2"/>
  <c r="M1161" i="2"/>
  <c r="L1161" i="2"/>
  <c r="AH1160" i="2"/>
  <c r="AN1160" i="2"/>
  <c r="AM1160" i="2"/>
  <c r="AL1160" i="2"/>
  <c r="H1160" i="2"/>
  <c r="N1160" i="2"/>
  <c r="M1160" i="2"/>
  <c r="L1160" i="2"/>
  <c r="AH1159" i="2"/>
  <c r="AN1159" i="2"/>
  <c r="AM1159" i="2"/>
  <c r="AL1159" i="2"/>
  <c r="H1159" i="2"/>
  <c r="N1159" i="2"/>
  <c r="M1159" i="2"/>
  <c r="L1159" i="2"/>
  <c r="AH1158" i="2"/>
  <c r="AN1158" i="2"/>
  <c r="AM1158" i="2"/>
  <c r="AL1158" i="2"/>
  <c r="H1158" i="2"/>
  <c r="N1158" i="2"/>
  <c r="M1158" i="2"/>
  <c r="L1158" i="2"/>
  <c r="AH1157" i="2"/>
  <c r="AN1157" i="2"/>
  <c r="AM1157" i="2"/>
  <c r="AL1157" i="2"/>
  <c r="H1157" i="2"/>
  <c r="N1157" i="2"/>
  <c r="M1157" i="2"/>
  <c r="L1157" i="2"/>
  <c r="AH1156" i="2"/>
  <c r="AN1156" i="2"/>
  <c r="AM1156" i="2"/>
  <c r="AL1156" i="2"/>
  <c r="H1156" i="2"/>
  <c r="N1156" i="2"/>
  <c r="M1156" i="2"/>
  <c r="L1156" i="2"/>
  <c r="AH1155" i="2"/>
  <c r="AN1155" i="2"/>
  <c r="AM1155" i="2"/>
  <c r="AL1155" i="2"/>
  <c r="H1155" i="2"/>
  <c r="N1155" i="2"/>
  <c r="M1155" i="2"/>
  <c r="L1155" i="2"/>
  <c r="AH1154" i="2"/>
  <c r="AN1154" i="2"/>
  <c r="AM1154" i="2"/>
  <c r="AL1154" i="2"/>
  <c r="H1154" i="2"/>
  <c r="N1154" i="2"/>
  <c r="M1154" i="2"/>
  <c r="L1154" i="2"/>
  <c r="AH1153" i="2"/>
  <c r="AN1153" i="2"/>
  <c r="AM1153" i="2"/>
  <c r="AL1153" i="2"/>
  <c r="H1153" i="2"/>
  <c r="N1153" i="2"/>
  <c r="M1153" i="2"/>
  <c r="L1153" i="2"/>
  <c r="AH1152" i="2"/>
  <c r="AN1152" i="2"/>
  <c r="AM1152" i="2"/>
  <c r="AL1152" i="2"/>
  <c r="H1152" i="2"/>
  <c r="N1152" i="2"/>
  <c r="M1152" i="2"/>
  <c r="L1152" i="2"/>
  <c r="AH1151" i="2"/>
  <c r="AN1151" i="2"/>
  <c r="AM1151" i="2"/>
  <c r="AL1151" i="2"/>
  <c r="H1151" i="2"/>
  <c r="N1151" i="2"/>
  <c r="M1151" i="2"/>
  <c r="L1151" i="2"/>
  <c r="AH1150" i="2"/>
  <c r="AN1150" i="2"/>
  <c r="AM1150" i="2"/>
  <c r="AL1150" i="2"/>
  <c r="H1150" i="2"/>
  <c r="N1150" i="2"/>
  <c r="M1150" i="2"/>
  <c r="L1150" i="2"/>
  <c r="AH1149" i="2"/>
  <c r="AN1149" i="2"/>
  <c r="AM1149" i="2"/>
  <c r="AL1149" i="2"/>
  <c r="H1149" i="2"/>
  <c r="N1149" i="2"/>
  <c r="M1149" i="2"/>
  <c r="L1149" i="2"/>
  <c r="AH1148" i="2"/>
  <c r="AN1148" i="2"/>
  <c r="AM1148" i="2"/>
  <c r="AL1148" i="2"/>
  <c r="H1148" i="2"/>
  <c r="N1148" i="2"/>
  <c r="M1148" i="2"/>
  <c r="L1148" i="2"/>
  <c r="AH1147" i="2"/>
  <c r="AN1147" i="2"/>
  <c r="AM1147" i="2"/>
  <c r="AL1147" i="2"/>
  <c r="H1147" i="2"/>
  <c r="N1147" i="2"/>
  <c r="M1147" i="2"/>
  <c r="L1147" i="2"/>
  <c r="AH1146" i="2"/>
  <c r="AN1146" i="2"/>
  <c r="AM1146" i="2"/>
  <c r="AL1146" i="2"/>
  <c r="H1146" i="2"/>
  <c r="N1146" i="2"/>
  <c r="M1146" i="2"/>
  <c r="L1146" i="2"/>
  <c r="AH1145" i="2"/>
  <c r="AN1145" i="2"/>
  <c r="AM1145" i="2"/>
  <c r="AL1145" i="2"/>
  <c r="H1145" i="2"/>
  <c r="N1145" i="2"/>
  <c r="M1145" i="2"/>
  <c r="L1145" i="2"/>
  <c r="AH1144" i="2"/>
  <c r="AN1144" i="2"/>
  <c r="AM1144" i="2"/>
  <c r="AL1144" i="2"/>
  <c r="H1144" i="2"/>
  <c r="N1144" i="2"/>
  <c r="M1144" i="2"/>
  <c r="L1144" i="2"/>
  <c r="AH1143" i="2"/>
  <c r="AN1143" i="2"/>
  <c r="AM1143" i="2"/>
  <c r="AL1143" i="2"/>
  <c r="H1143" i="2"/>
  <c r="N1143" i="2"/>
  <c r="M1143" i="2"/>
  <c r="L1143" i="2"/>
  <c r="AH1142" i="2"/>
  <c r="AN1142" i="2"/>
  <c r="AM1142" i="2"/>
  <c r="AL1142" i="2"/>
  <c r="H1142" i="2"/>
  <c r="N1142" i="2"/>
  <c r="M1142" i="2"/>
  <c r="L1142" i="2"/>
  <c r="AH1141" i="2"/>
  <c r="AN1141" i="2"/>
  <c r="AM1141" i="2"/>
  <c r="AL1141" i="2"/>
  <c r="H1141" i="2"/>
  <c r="N1141" i="2"/>
  <c r="M1141" i="2"/>
  <c r="L1141" i="2"/>
  <c r="AH1140" i="2"/>
  <c r="AN1140" i="2"/>
  <c r="AM1140" i="2"/>
  <c r="AL1140" i="2"/>
  <c r="H1140" i="2"/>
  <c r="N1140" i="2"/>
  <c r="M1140" i="2"/>
  <c r="L1140" i="2"/>
  <c r="AH1139" i="2"/>
  <c r="AN1139" i="2"/>
  <c r="AM1139" i="2"/>
  <c r="AL1139" i="2"/>
  <c r="H1139" i="2"/>
  <c r="N1139" i="2"/>
  <c r="M1139" i="2"/>
  <c r="L1139" i="2"/>
  <c r="AH1138" i="2"/>
  <c r="AN1138" i="2"/>
  <c r="AM1138" i="2"/>
  <c r="AL1138" i="2"/>
  <c r="H1138" i="2"/>
  <c r="N1138" i="2"/>
  <c r="M1138" i="2"/>
  <c r="L1138" i="2"/>
  <c r="AH1137" i="2"/>
  <c r="AN1137" i="2"/>
  <c r="AM1137" i="2"/>
  <c r="AL1137" i="2"/>
  <c r="H1137" i="2"/>
  <c r="N1137" i="2"/>
  <c r="M1137" i="2"/>
  <c r="L1137" i="2"/>
  <c r="AH1136" i="2"/>
  <c r="AN1136" i="2"/>
  <c r="AM1136" i="2"/>
  <c r="AL1136" i="2"/>
  <c r="H1136" i="2"/>
  <c r="N1136" i="2"/>
  <c r="M1136" i="2"/>
  <c r="L1136" i="2"/>
  <c r="AH1135" i="2"/>
  <c r="AN1135" i="2"/>
  <c r="AM1135" i="2"/>
  <c r="AL1135" i="2"/>
  <c r="H1135" i="2"/>
  <c r="N1135" i="2"/>
  <c r="M1135" i="2"/>
  <c r="L1135" i="2"/>
  <c r="AH1134" i="2"/>
  <c r="AN1134" i="2"/>
  <c r="AM1134" i="2"/>
  <c r="AL1134" i="2"/>
  <c r="H1134" i="2"/>
  <c r="N1134" i="2"/>
  <c r="M1134" i="2"/>
  <c r="L1134" i="2"/>
  <c r="AH1133" i="2"/>
  <c r="AN1133" i="2"/>
  <c r="AM1133" i="2"/>
  <c r="AL1133" i="2"/>
  <c r="H1133" i="2"/>
  <c r="N1133" i="2"/>
  <c r="M1133" i="2"/>
  <c r="L1133" i="2"/>
  <c r="AH1132" i="2"/>
  <c r="AN1132" i="2"/>
  <c r="AM1132" i="2"/>
  <c r="AL1132" i="2"/>
  <c r="H1132" i="2"/>
  <c r="N1132" i="2"/>
  <c r="M1132" i="2"/>
  <c r="L1132" i="2"/>
  <c r="AH1131" i="2"/>
  <c r="AN1131" i="2"/>
  <c r="AM1131" i="2"/>
  <c r="AL1131" i="2"/>
  <c r="H1131" i="2"/>
  <c r="N1131" i="2"/>
  <c r="M1131" i="2"/>
  <c r="L1131" i="2"/>
  <c r="AH1130" i="2"/>
  <c r="AN1130" i="2"/>
  <c r="AM1130" i="2"/>
  <c r="AL1130" i="2"/>
  <c r="H1130" i="2"/>
  <c r="N1130" i="2"/>
  <c r="M1130" i="2"/>
  <c r="L1130" i="2"/>
  <c r="AH1129" i="2"/>
  <c r="AN1129" i="2"/>
  <c r="AM1129" i="2"/>
  <c r="AL1129" i="2"/>
  <c r="H1129" i="2"/>
  <c r="N1129" i="2"/>
  <c r="M1129" i="2"/>
  <c r="L1129" i="2"/>
  <c r="AZ1128" i="2"/>
  <c r="AY1128" i="2"/>
  <c r="AU1128" i="2"/>
  <c r="AT1128" i="2"/>
  <c r="AS1128" i="2"/>
  <c r="AH1128" i="2"/>
  <c r="AN1128" i="2"/>
  <c r="AM1128" i="2"/>
  <c r="AL1128" i="2"/>
  <c r="Z1128" i="2"/>
  <c r="Y1128" i="2"/>
  <c r="U1128" i="2"/>
  <c r="T1128" i="2"/>
  <c r="S1128" i="2"/>
  <c r="H1128" i="2"/>
  <c r="N1128" i="2"/>
  <c r="M1128" i="2"/>
  <c r="L1128" i="2"/>
  <c r="AZ1127" i="2"/>
  <c r="AY1127" i="2"/>
  <c r="AU1127" i="2"/>
  <c r="AT1127" i="2"/>
  <c r="AS1127" i="2"/>
  <c r="AH1127" i="2"/>
  <c r="AN1127" i="2"/>
  <c r="AM1127" i="2"/>
  <c r="AL1127" i="2"/>
  <c r="Z1127" i="2"/>
  <c r="Y1127" i="2"/>
  <c r="U1127" i="2"/>
  <c r="T1127" i="2"/>
  <c r="S1127" i="2"/>
  <c r="H1127" i="2"/>
  <c r="N1127" i="2"/>
  <c r="M1127" i="2"/>
  <c r="L1127" i="2"/>
  <c r="AZ1126" i="2"/>
  <c r="AY1126" i="2"/>
  <c r="AU1126" i="2"/>
  <c r="AT1126" i="2"/>
  <c r="AS1126" i="2"/>
  <c r="AH1126" i="2"/>
  <c r="AN1126" i="2"/>
  <c r="AM1126" i="2"/>
  <c r="AL1126" i="2"/>
  <c r="Z1126" i="2"/>
  <c r="Y1126" i="2"/>
  <c r="U1126" i="2"/>
  <c r="T1126" i="2"/>
  <c r="S1126" i="2"/>
  <c r="H1126" i="2"/>
  <c r="N1126" i="2"/>
  <c r="M1126" i="2"/>
  <c r="L1126" i="2"/>
  <c r="AZ1125" i="2"/>
  <c r="AY1125" i="2"/>
  <c r="AU1125" i="2"/>
  <c r="AT1125" i="2"/>
  <c r="AS1125" i="2"/>
  <c r="AH1125" i="2"/>
  <c r="AN1125" i="2"/>
  <c r="AM1125" i="2"/>
  <c r="AL1125" i="2"/>
  <c r="Z1125" i="2"/>
  <c r="Y1125" i="2"/>
  <c r="U1125" i="2"/>
  <c r="T1125" i="2"/>
  <c r="S1125" i="2"/>
  <c r="H1125" i="2"/>
  <c r="N1125" i="2"/>
  <c r="M1125" i="2"/>
  <c r="L1125" i="2"/>
  <c r="AZ1124" i="2"/>
  <c r="AY1124" i="2"/>
  <c r="AU1124" i="2"/>
  <c r="AT1124" i="2"/>
  <c r="AS1124" i="2"/>
  <c r="AH1124" i="2"/>
  <c r="AN1124" i="2"/>
  <c r="AM1124" i="2"/>
  <c r="AL1124" i="2"/>
  <c r="Z1124" i="2"/>
  <c r="Y1124" i="2"/>
  <c r="W1124" i="2"/>
  <c r="V1124" i="2"/>
  <c r="U1124" i="2"/>
  <c r="T1124" i="2"/>
  <c r="S1124" i="2"/>
  <c r="H1124" i="2"/>
  <c r="N1124" i="2"/>
  <c r="M1124" i="2"/>
  <c r="L1124" i="2"/>
  <c r="AZ1123" i="2"/>
  <c r="AY1123" i="2"/>
  <c r="AU1123" i="2"/>
  <c r="AT1123" i="2"/>
  <c r="AS1123" i="2"/>
  <c r="AH1123" i="2"/>
  <c r="AN1123" i="2"/>
  <c r="AM1123" i="2"/>
  <c r="AL1123" i="2"/>
  <c r="Z1123" i="2"/>
  <c r="Y1123" i="2"/>
  <c r="W1123" i="2"/>
  <c r="V1123" i="2"/>
  <c r="U1123" i="2"/>
  <c r="T1123" i="2"/>
  <c r="S1123" i="2"/>
  <c r="H1123" i="2"/>
  <c r="N1123" i="2"/>
  <c r="M1123" i="2"/>
  <c r="L1123" i="2"/>
  <c r="AZ1122" i="2"/>
  <c r="AY1122" i="2"/>
  <c r="AU1122" i="2"/>
  <c r="AT1122" i="2"/>
  <c r="AS1122" i="2"/>
  <c r="AH1122" i="2"/>
  <c r="AN1122" i="2"/>
  <c r="AM1122" i="2"/>
  <c r="AL1122" i="2"/>
  <c r="Z1122" i="2"/>
  <c r="Y1122" i="2"/>
  <c r="W1122" i="2"/>
  <c r="V1122" i="2"/>
  <c r="U1122" i="2"/>
  <c r="T1122" i="2"/>
  <c r="S1122" i="2"/>
  <c r="H1122" i="2"/>
  <c r="N1122" i="2"/>
  <c r="M1122" i="2"/>
  <c r="L1122" i="2"/>
  <c r="AZ1121" i="2"/>
  <c r="AY1121" i="2"/>
  <c r="AU1121" i="2"/>
  <c r="AT1121" i="2"/>
  <c r="AS1121" i="2"/>
  <c r="AH1121" i="2"/>
  <c r="AN1121" i="2"/>
  <c r="AM1121" i="2"/>
  <c r="AL1121" i="2"/>
  <c r="Z1121" i="2"/>
  <c r="Y1121" i="2"/>
  <c r="U1121" i="2"/>
  <c r="T1121" i="2"/>
  <c r="S1121" i="2"/>
  <c r="H1121" i="2"/>
  <c r="N1121" i="2"/>
  <c r="M1121" i="2"/>
  <c r="L1121" i="2"/>
  <c r="AZ1120" i="2"/>
  <c r="AY1120" i="2"/>
  <c r="AU1120" i="2"/>
  <c r="AT1120" i="2"/>
  <c r="AS1120" i="2"/>
  <c r="AH1120" i="2"/>
  <c r="AN1120" i="2"/>
  <c r="AM1120" i="2"/>
  <c r="AL1120" i="2"/>
  <c r="Z1120" i="2"/>
  <c r="Y1120" i="2"/>
  <c r="U1120" i="2"/>
  <c r="T1120" i="2"/>
  <c r="S1120" i="2"/>
  <c r="H1120" i="2"/>
  <c r="N1120" i="2"/>
  <c r="M1120" i="2"/>
  <c r="L1120" i="2"/>
  <c r="AZ1119" i="2"/>
  <c r="AY1119" i="2"/>
  <c r="AW1119" i="2"/>
  <c r="AV1119" i="2"/>
  <c r="AU1119" i="2"/>
  <c r="AT1119" i="2"/>
  <c r="AS1119" i="2"/>
  <c r="AH1119" i="2"/>
  <c r="AN1119" i="2"/>
  <c r="AM1119" i="2"/>
  <c r="AL1119" i="2"/>
  <c r="Z1119" i="2"/>
  <c r="Y1119" i="2"/>
  <c r="W1119" i="2"/>
  <c r="V1119" i="2"/>
  <c r="U1119" i="2"/>
  <c r="T1119" i="2"/>
  <c r="S1119" i="2"/>
  <c r="H1119" i="2"/>
  <c r="N1119" i="2"/>
  <c r="M1119" i="2"/>
  <c r="L1119" i="2"/>
  <c r="AZ1118" i="2"/>
  <c r="AY1118" i="2"/>
  <c r="AW1118" i="2"/>
  <c r="AV1118" i="2"/>
  <c r="AU1118" i="2"/>
  <c r="AT1118" i="2"/>
  <c r="AS1118" i="2"/>
  <c r="AH1118" i="2"/>
  <c r="AN1118" i="2"/>
  <c r="AM1118" i="2"/>
  <c r="AL1118" i="2"/>
  <c r="Z1118" i="2"/>
  <c r="Y1118" i="2"/>
  <c r="U1118" i="2"/>
  <c r="T1118" i="2"/>
  <c r="S1118" i="2"/>
  <c r="H1118" i="2"/>
  <c r="N1118" i="2"/>
  <c r="M1118" i="2"/>
  <c r="L1118" i="2"/>
  <c r="AZ1117" i="2"/>
  <c r="AY1117" i="2"/>
  <c r="AU1117" i="2"/>
  <c r="AT1117" i="2"/>
  <c r="AS1117" i="2"/>
  <c r="AH1117" i="2"/>
  <c r="AN1117" i="2"/>
  <c r="AM1117" i="2"/>
  <c r="AL1117" i="2"/>
  <c r="Z1117" i="2"/>
  <c r="Y1117" i="2"/>
  <c r="W1117" i="2"/>
  <c r="V1117" i="2"/>
  <c r="U1117" i="2"/>
  <c r="T1117" i="2"/>
  <c r="S1117" i="2"/>
  <c r="H1117" i="2"/>
  <c r="N1117" i="2"/>
  <c r="M1117" i="2"/>
  <c r="L1117" i="2"/>
  <c r="AZ1116" i="2"/>
  <c r="AY1116" i="2"/>
  <c r="AW1116" i="2"/>
  <c r="AV1116" i="2"/>
  <c r="AU1116" i="2"/>
  <c r="AT1116" i="2"/>
  <c r="AS1116" i="2"/>
  <c r="AH1116" i="2"/>
  <c r="AN1116" i="2"/>
  <c r="AM1116" i="2"/>
  <c r="AL1116" i="2"/>
  <c r="Z1116" i="2"/>
  <c r="Y1116" i="2"/>
  <c r="W1116" i="2"/>
  <c r="V1116" i="2"/>
  <c r="U1116" i="2"/>
  <c r="T1116" i="2"/>
  <c r="S1116" i="2"/>
  <c r="H1116" i="2"/>
  <c r="N1116" i="2"/>
  <c r="M1116" i="2"/>
  <c r="L1116" i="2"/>
  <c r="AH1115" i="2"/>
  <c r="AN1115" i="2"/>
  <c r="AM1115" i="2"/>
  <c r="AL1115" i="2"/>
  <c r="H1115" i="2"/>
  <c r="N1115" i="2"/>
  <c r="M1115" i="2"/>
  <c r="L1115" i="2"/>
  <c r="AZ1114" i="2"/>
  <c r="AY1114" i="2"/>
  <c r="AU1114" i="2"/>
  <c r="AT1114" i="2"/>
  <c r="AS1114" i="2"/>
  <c r="AH1114" i="2"/>
  <c r="AN1114" i="2"/>
  <c r="AM1114" i="2"/>
  <c r="AL1114" i="2"/>
  <c r="Z1114" i="2"/>
  <c r="Y1114" i="2"/>
  <c r="W1114" i="2"/>
  <c r="V1114" i="2"/>
  <c r="U1114" i="2"/>
  <c r="T1114" i="2"/>
  <c r="S1114" i="2"/>
  <c r="H1114" i="2"/>
  <c r="N1114" i="2"/>
  <c r="M1114" i="2"/>
  <c r="L1114" i="2"/>
  <c r="AZ1113" i="2"/>
  <c r="AY1113" i="2"/>
  <c r="AU1113" i="2"/>
  <c r="AT1113" i="2"/>
  <c r="AS1113" i="2"/>
  <c r="AH1113" i="2"/>
  <c r="AN1113" i="2"/>
  <c r="AM1113" i="2"/>
  <c r="AL1113" i="2"/>
  <c r="Z1113" i="2"/>
  <c r="Y1113" i="2"/>
  <c r="V1113" i="2"/>
  <c r="U1113" i="2"/>
  <c r="T1113" i="2"/>
  <c r="S1113" i="2"/>
  <c r="H1113" i="2"/>
  <c r="N1113" i="2"/>
  <c r="M1113" i="2"/>
  <c r="L1113" i="2"/>
  <c r="AZ1112" i="2"/>
  <c r="AY1112" i="2"/>
  <c r="AU1112" i="2"/>
  <c r="AT1112" i="2"/>
  <c r="AS1112" i="2"/>
  <c r="AH1112" i="2"/>
  <c r="AN1112" i="2"/>
  <c r="AM1112" i="2"/>
  <c r="AL1112" i="2"/>
  <c r="Z1112" i="2"/>
  <c r="Y1112" i="2"/>
  <c r="U1112" i="2"/>
  <c r="T1112" i="2"/>
  <c r="S1112" i="2"/>
  <c r="H1112" i="2"/>
  <c r="N1112" i="2"/>
  <c r="M1112" i="2"/>
  <c r="L1112" i="2"/>
  <c r="AZ1111" i="2"/>
  <c r="AY1111" i="2"/>
  <c r="AU1111" i="2"/>
  <c r="AT1111" i="2"/>
  <c r="AS1111" i="2"/>
  <c r="AH1111" i="2"/>
  <c r="AN1111" i="2"/>
  <c r="AM1111" i="2"/>
  <c r="AL1111" i="2"/>
  <c r="Z1111" i="2"/>
  <c r="Y1111" i="2"/>
  <c r="W1111" i="2"/>
  <c r="V1111" i="2"/>
  <c r="U1111" i="2"/>
  <c r="T1111" i="2"/>
  <c r="S1111" i="2"/>
  <c r="H1111" i="2"/>
  <c r="N1111" i="2"/>
  <c r="M1111" i="2"/>
  <c r="L1111" i="2"/>
  <c r="AZ1110" i="2"/>
  <c r="AY1110" i="2"/>
  <c r="AW1110" i="2"/>
  <c r="AV1110" i="2"/>
  <c r="AU1110" i="2"/>
  <c r="AT1110" i="2"/>
  <c r="AS1110" i="2"/>
  <c r="AH1110" i="2"/>
  <c r="AN1110" i="2"/>
  <c r="AM1110" i="2"/>
  <c r="AL1110" i="2"/>
  <c r="Z1110" i="2"/>
  <c r="Y1110" i="2"/>
  <c r="W1110" i="2"/>
  <c r="V1110" i="2"/>
  <c r="U1110" i="2"/>
  <c r="T1110" i="2"/>
  <c r="S1110" i="2"/>
  <c r="H1110" i="2"/>
  <c r="N1110" i="2"/>
  <c r="M1110" i="2"/>
  <c r="L1110" i="2"/>
  <c r="AZ1109" i="2"/>
  <c r="AY1109" i="2"/>
  <c r="AU1109" i="2"/>
  <c r="AT1109" i="2"/>
  <c r="AS1109" i="2"/>
  <c r="AH1109" i="2"/>
  <c r="AN1109" i="2"/>
  <c r="AM1109" i="2"/>
  <c r="AL1109" i="2"/>
  <c r="Z1109" i="2"/>
  <c r="Y1109" i="2"/>
  <c r="W1109" i="2"/>
  <c r="V1109" i="2"/>
  <c r="U1109" i="2"/>
  <c r="T1109" i="2"/>
  <c r="S1109" i="2"/>
  <c r="H1109" i="2"/>
  <c r="N1109" i="2"/>
  <c r="M1109" i="2"/>
  <c r="L1109" i="2"/>
  <c r="AZ1108" i="2"/>
  <c r="AY1108" i="2"/>
  <c r="AU1108" i="2"/>
  <c r="AT1108" i="2"/>
  <c r="AS1108" i="2"/>
  <c r="AH1108" i="2"/>
  <c r="AN1108" i="2"/>
  <c r="AM1108" i="2"/>
  <c r="AL1108" i="2"/>
  <c r="Z1108" i="2"/>
  <c r="Y1108" i="2"/>
  <c r="W1108" i="2"/>
  <c r="V1108" i="2"/>
  <c r="U1108" i="2"/>
  <c r="T1108" i="2"/>
  <c r="S1108" i="2"/>
  <c r="H1108" i="2"/>
  <c r="N1108" i="2"/>
  <c r="M1108" i="2"/>
  <c r="L1108" i="2"/>
  <c r="AZ1107" i="2"/>
  <c r="AY1107" i="2"/>
  <c r="AU1107" i="2"/>
  <c r="AT1107" i="2"/>
  <c r="AS1107" i="2"/>
  <c r="AH1107" i="2"/>
  <c r="AN1107" i="2"/>
  <c r="AM1107" i="2"/>
  <c r="AL1107" i="2"/>
  <c r="Z1107" i="2"/>
  <c r="Y1107" i="2"/>
  <c r="W1107" i="2"/>
  <c r="V1107" i="2"/>
  <c r="U1107" i="2"/>
  <c r="T1107" i="2"/>
  <c r="S1107" i="2"/>
  <c r="H1107" i="2"/>
  <c r="N1107" i="2"/>
  <c r="M1107" i="2"/>
  <c r="L1107" i="2"/>
  <c r="AZ1106" i="2"/>
  <c r="AY1106" i="2"/>
  <c r="AU1106" i="2"/>
  <c r="AT1106" i="2"/>
  <c r="AS1106" i="2"/>
  <c r="AH1106" i="2"/>
  <c r="AN1106" i="2"/>
  <c r="AM1106" i="2"/>
  <c r="AL1106" i="2"/>
  <c r="Z1106" i="2"/>
  <c r="Y1106" i="2"/>
  <c r="W1106" i="2"/>
  <c r="V1106" i="2"/>
  <c r="U1106" i="2"/>
  <c r="T1106" i="2"/>
  <c r="S1106" i="2"/>
  <c r="H1106" i="2"/>
  <c r="N1106" i="2"/>
  <c r="M1106" i="2"/>
  <c r="L1106" i="2"/>
  <c r="AZ1105" i="2"/>
  <c r="AY1105" i="2"/>
  <c r="AU1105" i="2"/>
  <c r="AT1105" i="2"/>
  <c r="AS1105" i="2"/>
  <c r="AH1105" i="2"/>
  <c r="AN1105" i="2"/>
  <c r="AM1105" i="2"/>
  <c r="AL1105" i="2"/>
  <c r="Z1105" i="2"/>
  <c r="Y1105" i="2"/>
  <c r="W1105" i="2"/>
  <c r="V1105" i="2"/>
  <c r="U1105" i="2"/>
  <c r="T1105" i="2"/>
  <c r="S1105" i="2"/>
  <c r="H1105" i="2"/>
  <c r="N1105" i="2"/>
  <c r="M1105" i="2"/>
  <c r="L1105" i="2"/>
  <c r="AZ1104" i="2"/>
  <c r="AY1104" i="2"/>
  <c r="AW1104" i="2"/>
  <c r="AV1104" i="2"/>
  <c r="AU1104" i="2"/>
  <c r="AT1104" i="2"/>
  <c r="AS1104" i="2"/>
  <c r="AH1104" i="2"/>
  <c r="AN1104" i="2"/>
  <c r="AM1104" i="2"/>
  <c r="AL1104" i="2"/>
  <c r="Z1104" i="2"/>
  <c r="Y1104" i="2"/>
  <c r="V1104" i="2"/>
  <c r="U1104" i="2"/>
  <c r="T1104" i="2"/>
  <c r="S1104" i="2"/>
  <c r="H1104" i="2"/>
  <c r="N1104" i="2"/>
  <c r="M1104" i="2"/>
  <c r="L1104" i="2"/>
  <c r="AZ1103" i="2"/>
  <c r="AY1103" i="2"/>
  <c r="AU1103" i="2"/>
  <c r="AT1103" i="2"/>
  <c r="AS1103" i="2"/>
  <c r="AH1103" i="2"/>
  <c r="AN1103" i="2"/>
  <c r="AM1103" i="2"/>
  <c r="AL1103" i="2"/>
  <c r="Z1103" i="2"/>
  <c r="Y1103" i="2"/>
  <c r="W1103" i="2"/>
  <c r="V1103" i="2"/>
  <c r="U1103" i="2"/>
  <c r="T1103" i="2"/>
  <c r="S1103" i="2"/>
  <c r="H1103" i="2"/>
  <c r="N1103" i="2"/>
  <c r="M1103" i="2"/>
  <c r="L1103" i="2"/>
  <c r="AZ1102" i="2"/>
  <c r="AY1102" i="2"/>
  <c r="AW1102" i="2"/>
  <c r="AV1102" i="2"/>
  <c r="AU1102" i="2"/>
  <c r="AT1102" i="2"/>
  <c r="AS1102" i="2"/>
  <c r="AH1102" i="2"/>
  <c r="AN1102" i="2"/>
  <c r="AM1102" i="2"/>
  <c r="AL1102" i="2"/>
  <c r="Z1102" i="2"/>
  <c r="Y1102" i="2"/>
  <c r="W1102" i="2"/>
  <c r="V1102" i="2"/>
  <c r="U1102" i="2"/>
  <c r="T1102" i="2"/>
  <c r="S1102" i="2"/>
  <c r="H1102" i="2"/>
  <c r="N1102" i="2"/>
  <c r="M1102" i="2"/>
  <c r="L1102" i="2"/>
  <c r="AH1100" i="2"/>
  <c r="AH1101" i="2"/>
  <c r="AZ1101" i="2"/>
  <c r="AY1101" i="2"/>
  <c r="AN1100" i="2"/>
  <c r="AN1101" i="2"/>
  <c r="AU1101" i="2"/>
  <c r="AM1100" i="2"/>
  <c r="AM1101" i="2"/>
  <c r="AT1101" i="2"/>
  <c r="AL1100" i="2"/>
  <c r="AL1101" i="2"/>
  <c r="AS1101" i="2"/>
  <c r="H1100" i="2"/>
  <c r="H1101" i="2"/>
  <c r="Z1101" i="2"/>
  <c r="Y1101" i="2"/>
  <c r="V1101" i="2"/>
  <c r="N1100" i="2"/>
  <c r="N1101" i="2"/>
  <c r="U1101" i="2"/>
  <c r="M1100" i="2"/>
  <c r="M1101" i="2"/>
  <c r="T1101" i="2"/>
  <c r="L1100" i="2"/>
  <c r="L1101" i="2"/>
  <c r="S1101" i="2"/>
  <c r="AH1099" i="2"/>
  <c r="AN1099" i="2"/>
  <c r="AM1099" i="2"/>
  <c r="AL1099" i="2"/>
  <c r="H1099" i="2"/>
  <c r="N1099" i="2"/>
  <c r="M1099" i="2"/>
  <c r="L1099" i="2"/>
  <c r="AH1098" i="2"/>
  <c r="AN1098" i="2"/>
  <c r="AM1098" i="2"/>
  <c r="AL1098" i="2"/>
  <c r="H1098" i="2"/>
  <c r="N1098" i="2"/>
  <c r="M1098" i="2"/>
  <c r="L1098" i="2"/>
  <c r="AH1097" i="2"/>
  <c r="AN1097" i="2"/>
  <c r="AM1097" i="2"/>
  <c r="AL1097" i="2"/>
  <c r="H1097" i="2"/>
  <c r="N1097" i="2"/>
  <c r="M1097" i="2"/>
  <c r="L1097" i="2"/>
  <c r="AH1096" i="2"/>
  <c r="AN1096" i="2"/>
  <c r="AM1096" i="2"/>
  <c r="AL1096" i="2"/>
  <c r="H1096" i="2"/>
  <c r="N1096" i="2"/>
  <c r="M1096" i="2"/>
  <c r="L1096" i="2"/>
  <c r="AH1095" i="2"/>
  <c r="AN1095" i="2"/>
  <c r="AM1095" i="2"/>
  <c r="AL1095" i="2"/>
  <c r="H1095" i="2"/>
  <c r="N1095" i="2"/>
  <c r="M1095" i="2"/>
  <c r="L1095" i="2"/>
  <c r="AH1094" i="2"/>
  <c r="AN1094" i="2"/>
  <c r="AM1094" i="2"/>
  <c r="AL1094" i="2"/>
  <c r="H1094" i="2"/>
  <c r="N1094" i="2"/>
  <c r="M1094" i="2"/>
  <c r="L1094" i="2"/>
  <c r="AZ1093" i="2"/>
  <c r="AY1093" i="2"/>
  <c r="AW1093" i="2"/>
  <c r="AV1093" i="2"/>
  <c r="AU1093" i="2"/>
  <c r="AT1093" i="2"/>
  <c r="AS1093" i="2"/>
  <c r="AH1093" i="2"/>
  <c r="AN1093" i="2"/>
  <c r="AM1093" i="2"/>
  <c r="AL1093" i="2"/>
  <c r="Z1093" i="2"/>
  <c r="Y1093" i="2"/>
  <c r="U1093" i="2"/>
  <c r="T1093" i="2"/>
  <c r="S1093" i="2"/>
  <c r="H1093" i="2"/>
  <c r="N1093" i="2"/>
  <c r="M1093" i="2"/>
  <c r="L1093" i="2"/>
  <c r="AZ1092" i="2"/>
  <c r="AY1092" i="2"/>
  <c r="AW1092" i="2"/>
  <c r="AV1092" i="2"/>
  <c r="AU1092" i="2"/>
  <c r="AT1092" i="2"/>
  <c r="AS1092" i="2"/>
  <c r="AH1092" i="2"/>
  <c r="AN1092" i="2"/>
  <c r="AM1092" i="2"/>
  <c r="AL1092" i="2"/>
  <c r="Z1092" i="2"/>
  <c r="Y1092" i="2"/>
  <c r="W1092" i="2"/>
  <c r="V1092" i="2"/>
  <c r="U1092" i="2"/>
  <c r="T1092" i="2"/>
  <c r="S1092" i="2"/>
  <c r="H1092" i="2"/>
  <c r="N1092" i="2"/>
  <c r="M1092" i="2"/>
  <c r="L1092" i="2"/>
  <c r="AZ1091" i="2"/>
  <c r="AY1091" i="2"/>
  <c r="AU1091" i="2"/>
  <c r="AT1091" i="2"/>
  <c r="AS1091" i="2"/>
  <c r="AH1091" i="2"/>
  <c r="AN1091" i="2"/>
  <c r="AM1091" i="2"/>
  <c r="AL1091" i="2"/>
  <c r="Z1091" i="2"/>
  <c r="Y1091" i="2"/>
  <c r="U1091" i="2"/>
  <c r="T1091" i="2"/>
  <c r="S1091" i="2"/>
  <c r="H1091" i="2"/>
  <c r="N1091" i="2"/>
  <c r="M1091" i="2"/>
  <c r="L1091" i="2"/>
  <c r="AZ1090" i="2"/>
  <c r="AY1090" i="2"/>
  <c r="AW1090" i="2"/>
  <c r="AV1090" i="2"/>
  <c r="AU1090" i="2"/>
  <c r="AT1090" i="2"/>
  <c r="AS1090" i="2"/>
  <c r="AH1090" i="2"/>
  <c r="AN1090" i="2"/>
  <c r="AM1090" i="2"/>
  <c r="AL1090" i="2"/>
  <c r="Z1090" i="2"/>
  <c r="Y1090" i="2"/>
  <c r="W1090" i="2"/>
  <c r="V1090" i="2"/>
  <c r="U1090" i="2"/>
  <c r="T1090" i="2"/>
  <c r="S1090" i="2"/>
  <c r="H1090" i="2"/>
  <c r="N1090" i="2"/>
  <c r="M1090" i="2"/>
  <c r="L1090" i="2"/>
  <c r="AZ1089" i="2"/>
  <c r="AY1089" i="2"/>
  <c r="AW1089" i="2"/>
  <c r="AV1089" i="2"/>
  <c r="AU1089" i="2"/>
  <c r="AT1089" i="2"/>
  <c r="AS1089" i="2"/>
  <c r="AH1089" i="2"/>
  <c r="AN1089" i="2"/>
  <c r="AM1089" i="2"/>
  <c r="AL1089" i="2"/>
  <c r="Z1089" i="2"/>
  <c r="Y1089" i="2"/>
  <c r="W1089" i="2"/>
  <c r="V1089" i="2"/>
  <c r="U1089" i="2"/>
  <c r="T1089" i="2"/>
  <c r="S1089" i="2"/>
  <c r="H1089" i="2"/>
  <c r="N1089" i="2"/>
  <c r="M1089" i="2"/>
  <c r="L1089" i="2"/>
  <c r="AZ1088" i="2"/>
  <c r="AY1088" i="2"/>
  <c r="AW1088" i="2"/>
  <c r="AV1088" i="2"/>
  <c r="AU1088" i="2"/>
  <c r="AT1088" i="2"/>
  <c r="AS1088" i="2"/>
  <c r="AH1088" i="2"/>
  <c r="AN1088" i="2"/>
  <c r="AM1088" i="2"/>
  <c r="AL1088" i="2"/>
  <c r="Z1088" i="2"/>
  <c r="Y1088" i="2"/>
  <c r="W1088" i="2"/>
  <c r="V1088" i="2"/>
  <c r="U1088" i="2"/>
  <c r="T1088" i="2"/>
  <c r="S1088" i="2"/>
  <c r="H1088" i="2"/>
  <c r="N1088" i="2"/>
  <c r="M1088" i="2"/>
  <c r="L1088" i="2"/>
  <c r="AZ1087" i="2"/>
  <c r="AY1087" i="2"/>
  <c r="AW1087" i="2"/>
  <c r="AV1087" i="2"/>
  <c r="AU1087" i="2"/>
  <c r="AT1087" i="2"/>
  <c r="AS1087" i="2"/>
  <c r="AH1087" i="2"/>
  <c r="AN1087" i="2"/>
  <c r="AM1087" i="2"/>
  <c r="AL1087" i="2"/>
  <c r="Z1087" i="2"/>
  <c r="Y1087" i="2"/>
  <c r="W1087" i="2"/>
  <c r="V1087" i="2"/>
  <c r="U1087" i="2"/>
  <c r="T1087" i="2"/>
  <c r="S1087" i="2"/>
  <c r="H1087" i="2"/>
  <c r="N1087" i="2"/>
  <c r="M1087" i="2"/>
  <c r="L1087" i="2"/>
  <c r="AZ1086" i="2"/>
  <c r="AY1086" i="2"/>
  <c r="AW1086" i="2"/>
  <c r="AV1086" i="2"/>
  <c r="AU1086" i="2"/>
  <c r="AT1086" i="2"/>
  <c r="AS1086" i="2"/>
  <c r="AH1086" i="2"/>
  <c r="AN1086" i="2"/>
  <c r="AM1086" i="2"/>
  <c r="AL1086" i="2"/>
  <c r="Z1086" i="2"/>
  <c r="Y1086" i="2"/>
  <c r="U1086" i="2"/>
  <c r="T1086" i="2"/>
  <c r="S1086" i="2"/>
  <c r="H1086" i="2"/>
  <c r="N1086" i="2"/>
  <c r="M1086" i="2"/>
  <c r="L1086" i="2"/>
  <c r="AZ1085" i="2"/>
  <c r="AY1085" i="2"/>
  <c r="AW1085" i="2"/>
  <c r="AV1085" i="2"/>
  <c r="AU1085" i="2"/>
  <c r="AT1085" i="2"/>
  <c r="AS1085" i="2"/>
  <c r="AH1085" i="2"/>
  <c r="AN1085" i="2"/>
  <c r="AM1085" i="2"/>
  <c r="AL1085" i="2"/>
  <c r="Z1085" i="2"/>
  <c r="Y1085" i="2"/>
  <c r="U1085" i="2"/>
  <c r="T1085" i="2"/>
  <c r="S1085" i="2"/>
  <c r="H1085" i="2"/>
  <c r="N1085" i="2"/>
  <c r="M1085" i="2"/>
  <c r="L1085" i="2"/>
  <c r="AZ1084" i="2"/>
  <c r="AY1084" i="2"/>
  <c r="AW1084" i="2"/>
  <c r="AV1084" i="2"/>
  <c r="AU1084" i="2"/>
  <c r="AT1084" i="2"/>
  <c r="AS1084" i="2"/>
  <c r="AH1084" i="2"/>
  <c r="AN1084" i="2"/>
  <c r="AM1084" i="2"/>
  <c r="AL1084" i="2"/>
  <c r="Z1084" i="2"/>
  <c r="Y1084" i="2"/>
  <c r="W1084" i="2"/>
  <c r="V1084" i="2"/>
  <c r="U1084" i="2"/>
  <c r="T1084" i="2"/>
  <c r="S1084" i="2"/>
  <c r="H1084" i="2"/>
  <c r="N1084" i="2"/>
  <c r="M1084" i="2"/>
  <c r="L1084" i="2"/>
  <c r="AZ1083" i="2"/>
  <c r="AY1083" i="2"/>
  <c r="AW1083" i="2"/>
  <c r="AV1083" i="2"/>
  <c r="AU1083" i="2"/>
  <c r="AT1083" i="2"/>
  <c r="AS1083" i="2"/>
  <c r="Z1083" i="2"/>
  <c r="Y1083" i="2"/>
  <c r="W1083" i="2"/>
  <c r="V1083" i="2"/>
  <c r="U1083" i="2"/>
  <c r="T1083" i="2"/>
  <c r="S1083" i="2"/>
  <c r="AZ1082" i="2"/>
  <c r="AY1082" i="2"/>
  <c r="AW1082" i="2"/>
  <c r="AV1082" i="2"/>
  <c r="AU1082" i="2"/>
  <c r="AT1082" i="2"/>
  <c r="AS1082" i="2"/>
  <c r="Z1082" i="2"/>
  <c r="Y1082" i="2"/>
  <c r="W1082" i="2"/>
  <c r="V1082" i="2"/>
  <c r="U1082" i="2"/>
  <c r="T1082" i="2"/>
  <c r="S1082" i="2"/>
  <c r="AZ1079" i="2"/>
  <c r="AY1079" i="2"/>
  <c r="AW1079" i="2"/>
  <c r="AV1079" i="2"/>
  <c r="AU1079" i="2"/>
  <c r="AT1079" i="2"/>
  <c r="AS1079" i="2"/>
  <c r="Z1079" i="2"/>
  <c r="Y1079" i="2"/>
  <c r="W1079" i="2"/>
  <c r="V1079" i="2"/>
  <c r="U1079" i="2"/>
  <c r="T1079" i="2"/>
  <c r="S1079" i="2"/>
  <c r="AZ1078" i="2"/>
  <c r="AY1078" i="2"/>
  <c r="AW1078" i="2"/>
  <c r="AV1078" i="2"/>
  <c r="AU1078" i="2"/>
  <c r="AT1078" i="2"/>
  <c r="AS1078" i="2"/>
  <c r="Z1078" i="2"/>
  <c r="Y1078" i="2"/>
  <c r="V1078" i="2"/>
  <c r="U1078" i="2"/>
  <c r="T1078" i="2"/>
  <c r="S1078" i="2"/>
  <c r="AZ1077" i="2"/>
  <c r="AY1077" i="2"/>
  <c r="AU1077" i="2"/>
  <c r="AT1077" i="2"/>
  <c r="AS1077" i="2"/>
  <c r="Z1077" i="2"/>
  <c r="Y1077" i="2"/>
  <c r="V1077" i="2"/>
  <c r="U1077" i="2"/>
  <c r="T1077" i="2"/>
  <c r="S1077" i="2"/>
  <c r="AZ1076" i="2"/>
  <c r="AY1076" i="2"/>
  <c r="AW1076" i="2"/>
  <c r="AV1076" i="2"/>
  <c r="AU1076" i="2"/>
  <c r="AT1076" i="2"/>
  <c r="AS1076" i="2"/>
  <c r="Z1076" i="2"/>
  <c r="Y1076" i="2"/>
  <c r="U1076" i="2"/>
  <c r="T1076" i="2"/>
  <c r="S1076" i="2"/>
  <c r="AZ1075" i="2"/>
  <c r="AY1075" i="2"/>
  <c r="AW1075" i="2"/>
  <c r="AV1075" i="2"/>
  <c r="AU1075" i="2"/>
  <c r="AT1075" i="2"/>
  <c r="AS1075" i="2"/>
  <c r="Z1075" i="2"/>
  <c r="Y1075" i="2"/>
  <c r="W1075" i="2"/>
  <c r="V1075" i="2"/>
  <c r="U1075" i="2"/>
  <c r="T1075" i="2"/>
  <c r="S1075" i="2"/>
  <c r="AZ1074" i="2"/>
  <c r="AY1074" i="2"/>
  <c r="AW1074" i="2"/>
  <c r="AV1074" i="2"/>
  <c r="AU1074" i="2"/>
  <c r="AT1074" i="2"/>
  <c r="AS1074" i="2"/>
  <c r="Z1074" i="2"/>
  <c r="Y1074" i="2"/>
  <c r="V1074" i="2"/>
  <c r="U1074" i="2"/>
  <c r="T1074" i="2"/>
  <c r="S1074" i="2"/>
  <c r="AZ1073" i="2"/>
  <c r="AY1073" i="2"/>
  <c r="AW1073" i="2"/>
  <c r="AV1073" i="2"/>
  <c r="AU1073" i="2"/>
  <c r="AT1073" i="2"/>
  <c r="AS1073" i="2"/>
  <c r="Z1073" i="2"/>
  <c r="Y1073" i="2"/>
  <c r="V1073" i="2"/>
  <c r="U1073" i="2"/>
  <c r="T1073" i="2"/>
  <c r="S1073" i="2"/>
  <c r="AZ1072" i="2"/>
  <c r="AY1072" i="2"/>
  <c r="AW1072" i="2"/>
  <c r="AV1072" i="2"/>
  <c r="AU1072" i="2"/>
  <c r="AT1072" i="2"/>
  <c r="AS1072" i="2"/>
  <c r="Z1072" i="2"/>
  <c r="Y1072" i="2"/>
  <c r="U1072" i="2"/>
  <c r="T1072" i="2"/>
  <c r="S1072" i="2"/>
  <c r="AZ1071" i="2"/>
  <c r="AY1071" i="2"/>
  <c r="AW1071" i="2"/>
  <c r="AV1071" i="2"/>
  <c r="AU1071" i="2"/>
  <c r="AT1071" i="2"/>
  <c r="AS1071" i="2"/>
  <c r="Z1071" i="2"/>
  <c r="Y1071" i="2"/>
  <c r="U1071" i="2"/>
  <c r="T1071" i="2"/>
  <c r="S1071" i="2"/>
  <c r="AZ1070" i="2"/>
  <c r="AY1070" i="2"/>
  <c r="AW1070" i="2"/>
  <c r="AV1070" i="2"/>
  <c r="AU1070" i="2"/>
  <c r="AT1070" i="2"/>
  <c r="AS1070" i="2"/>
  <c r="Z1070" i="2"/>
  <c r="Y1070" i="2"/>
  <c r="U1070" i="2"/>
  <c r="T1070" i="2"/>
  <c r="S1070" i="2"/>
  <c r="AZ1069" i="2"/>
  <c r="AY1069" i="2"/>
  <c r="AW1069" i="2"/>
  <c r="AV1069" i="2"/>
  <c r="AU1069" i="2"/>
  <c r="AT1069" i="2"/>
  <c r="AS1069" i="2"/>
  <c r="AH1069" i="2"/>
  <c r="AN1069" i="2"/>
  <c r="AM1069" i="2"/>
  <c r="AL1069" i="2"/>
  <c r="Z1069" i="2"/>
  <c r="Y1069" i="2"/>
  <c r="V1069" i="2"/>
  <c r="U1069" i="2"/>
  <c r="T1069" i="2"/>
  <c r="S1069" i="2"/>
  <c r="H1069" i="2"/>
  <c r="N1069" i="2"/>
  <c r="M1069" i="2"/>
  <c r="L1069" i="2"/>
  <c r="AZ1068" i="2"/>
  <c r="AY1068" i="2"/>
  <c r="AW1068" i="2"/>
  <c r="AV1068" i="2"/>
  <c r="AU1068" i="2"/>
  <c r="AT1068" i="2"/>
  <c r="AS1068" i="2"/>
  <c r="AH1068" i="2"/>
  <c r="AN1068" i="2"/>
  <c r="AM1068" i="2"/>
  <c r="AL1068" i="2"/>
  <c r="Z1068" i="2"/>
  <c r="Y1068" i="2"/>
  <c r="W1068" i="2"/>
  <c r="V1068" i="2"/>
  <c r="U1068" i="2"/>
  <c r="T1068" i="2"/>
  <c r="S1068" i="2"/>
  <c r="H1068" i="2"/>
  <c r="N1068" i="2"/>
  <c r="M1068" i="2"/>
  <c r="L1068" i="2"/>
  <c r="AH1067" i="2"/>
  <c r="AN1067" i="2"/>
  <c r="AM1067" i="2"/>
  <c r="AL1067" i="2"/>
  <c r="H1067" i="2"/>
  <c r="N1067" i="2"/>
  <c r="M1067" i="2"/>
  <c r="L1067" i="2"/>
  <c r="AZ1066" i="2"/>
  <c r="AY1066" i="2"/>
  <c r="AW1066" i="2"/>
  <c r="AV1066" i="2"/>
  <c r="AU1066" i="2"/>
  <c r="AT1066" i="2"/>
  <c r="AS1066" i="2"/>
  <c r="AH1066" i="2"/>
  <c r="AN1066" i="2"/>
  <c r="AM1066" i="2"/>
  <c r="AL1066" i="2"/>
  <c r="Z1066" i="2"/>
  <c r="Y1066" i="2"/>
  <c r="W1066" i="2"/>
  <c r="V1066" i="2"/>
  <c r="U1066" i="2"/>
  <c r="T1066" i="2"/>
  <c r="S1066" i="2"/>
  <c r="H1066" i="2"/>
  <c r="N1066" i="2"/>
  <c r="M1066" i="2"/>
  <c r="L1066" i="2"/>
  <c r="AH1065" i="2"/>
  <c r="AN1065" i="2"/>
  <c r="AM1065" i="2"/>
  <c r="AL1065" i="2"/>
  <c r="H1065" i="2"/>
  <c r="N1065" i="2"/>
  <c r="M1065" i="2"/>
  <c r="L1065" i="2"/>
  <c r="AH1064" i="2"/>
  <c r="AN1064" i="2"/>
  <c r="AM1064" i="2"/>
  <c r="AL1064" i="2"/>
  <c r="H1064" i="2"/>
  <c r="N1064" i="2"/>
  <c r="M1064" i="2"/>
  <c r="L1064" i="2"/>
  <c r="AH1063" i="2"/>
  <c r="AN1063" i="2"/>
  <c r="AM1063" i="2"/>
  <c r="AL1063" i="2"/>
  <c r="H1063" i="2"/>
  <c r="N1063" i="2"/>
  <c r="M1063" i="2"/>
  <c r="L1063" i="2"/>
  <c r="AH1062" i="2"/>
  <c r="AN1062" i="2"/>
  <c r="AM1062" i="2"/>
  <c r="AL1062" i="2"/>
  <c r="H1062" i="2"/>
  <c r="N1062" i="2"/>
  <c r="M1062" i="2"/>
  <c r="L1062" i="2"/>
  <c r="AH1061" i="2"/>
  <c r="AN1061" i="2"/>
  <c r="AM1061" i="2"/>
  <c r="AL1061" i="2"/>
  <c r="H1061" i="2"/>
  <c r="N1061" i="2"/>
  <c r="M1061" i="2"/>
  <c r="L1061" i="2"/>
  <c r="AH1060" i="2"/>
  <c r="AN1060" i="2"/>
  <c r="AM1060" i="2"/>
  <c r="AL1060" i="2"/>
  <c r="H1060" i="2"/>
  <c r="N1060" i="2"/>
  <c r="M1060" i="2"/>
  <c r="L1060" i="2"/>
  <c r="AH1059" i="2"/>
  <c r="AN1059" i="2"/>
  <c r="AM1059" i="2"/>
  <c r="AL1059" i="2"/>
  <c r="H1059" i="2"/>
  <c r="N1059" i="2"/>
  <c r="M1059" i="2"/>
  <c r="L1059" i="2"/>
  <c r="AH1058" i="2"/>
  <c r="AN1058" i="2"/>
  <c r="AM1058" i="2"/>
  <c r="AL1058" i="2"/>
  <c r="H1058" i="2"/>
  <c r="N1058" i="2"/>
  <c r="M1058" i="2"/>
  <c r="L1058" i="2"/>
  <c r="AH1057" i="2"/>
  <c r="AN1057" i="2"/>
  <c r="AM1057" i="2"/>
  <c r="AL1057" i="2"/>
  <c r="H1057" i="2"/>
  <c r="N1057" i="2"/>
  <c r="M1057" i="2"/>
  <c r="L1057" i="2"/>
  <c r="AH1056" i="2"/>
  <c r="AN1056" i="2"/>
  <c r="AM1056" i="2"/>
  <c r="AL1056" i="2"/>
  <c r="H1056" i="2"/>
  <c r="N1056" i="2"/>
  <c r="M1056" i="2"/>
  <c r="L1056" i="2"/>
  <c r="AH1055" i="2"/>
  <c r="AN1055" i="2"/>
  <c r="AM1055" i="2"/>
  <c r="AL1055" i="2"/>
  <c r="H1055" i="2"/>
  <c r="N1055" i="2"/>
  <c r="M1055" i="2"/>
  <c r="L1055" i="2"/>
  <c r="AH1054" i="2"/>
  <c r="AN1054" i="2"/>
  <c r="AM1054" i="2"/>
  <c r="AL1054" i="2"/>
  <c r="H1054" i="2"/>
  <c r="N1054" i="2"/>
  <c r="M1054" i="2"/>
  <c r="L1054" i="2"/>
  <c r="AH1053" i="2"/>
  <c r="AN1053" i="2"/>
  <c r="AM1053" i="2"/>
  <c r="AL1053" i="2"/>
  <c r="H1053" i="2"/>
  <c r="N1053" i="2"/>
  <c r="M1053" i="2"/>
  <c r="L1053" i="2"/>
  <c r="AH1052" i="2"/>
  <c r="AN1052" i="2"/>
  <c r="AM1052" i="2"/>
  <c r="AL1052" i="2"/>
  <c r="H1052" i="2"/>
  <c r="N1052" i="2"/>
  <c r="M1052" i="2"/>
  <c r="L1052" i="2"/>
  <c r="AH1051" i="2"/>
  <c r="AN1051" i="2"/>
  <c r="AM1051" i="2"/>
  <c r="AL1051" i="2"/>
  <c r="H1051" i="2"/>
  <c r="N1051" i="2"/>
  <c r="M1051" i="2"/>
  <c r="L1051" i="2"/>
  <c r="AH1050" i="2"/>
  <c r="AN1050" i="2"/>
  <c r="AM1050" i="2"/>
  <c r="AL1050" i="2"/>
  <c r="H1050" i="2"/>
  <c r="N1050" i="2"/>
  <c r="M1050" i="2"/>
  <c r="L1050" i="2"/>
  <c r="AH1049" i="2"/>
  <c r="AN1049" i="2"/>
  <c r="AM1049" i="2"/>
  <c r="AL1049" i="2"/>
  <c r="H1049" i="2"/>
  <c r="N1049" i="2"/>
  <c r="M1049" i="2"/>
  <c r="L1049" i="2"/>
  <c r="AH1048" i="2"/>
  <c r="AN1048" i="2"/>
  <c r="AM1048" i="2"/>
  <c r="AL1048" i="2"/>
  <c r="H1048" i="2"/>
  <c r="N1048" i="2"/>
  <c r="M1048" i="2"/>
  <c r="L1048" i="2"/>
  <c r="AH1047" i="2"/>
  <c r="AN1047" i="2"/>
  <c r="AM1047" i="2"/>
  <c r="AL1047" i="2"/>
  <c r="H1047" i="2"/>
  <c r="N1047" i="2"/>
  <c r="M1047" i="2"/>
  <c r="L1047" i="2"/>
  <c r="AH1046" i="2"/>
  <c r="AN1046" i="2"/>
  <c r="AM1046" i="2"/>
  <c r="AL1046" i="2"/>
  <c r="H1046" i="2"/>
  <c r="N1046" i="2"/>
  <c r="M1046" i="2"/>
  <c r="L1046" i="2"/>
  <c r="AH1045" i="2"/>
  <c r="AN1045" i="2"/>
  <c r="AM1045" i="2"/>
  <c r="AL1045" i="2"/>
  <c r="H1045" i="2"/>
  <c r="N1045" i="2"/>
  <c r="M1045" i="2"/>
  <c r="L1045" i="2"/>
  <c r="AH1044" i="2"/>
  <c r="AN1044" i="2"/>
  <c r="AM1044" i="2"/>
  <c r="AL1044" i="2"/>
  <c r="H1044" i="2"/>
  <c r="N1044" i="2"/>
  <c r="M1044" i="2"/>
  <c r="L1044" i="2"/>
  <c r="AH1043" i="2"/>
  <c r="AN1043" i="2"/>
  <c r="AM1043" i="2"/>
  <c r="AL1043" i="2"/>
  <c r="H1043" i="2"/>
  <c r="N1043" i="2"/>
  <c r="M1043" i="2"/>
  <c r="L1043" i="2"/>
  <c r="AH1042" i="2"/>
  <c r="AN1042" i="2"/>
  <c r="AM1042" i="2"/>
  <c r="AL1042" i="2"/>
  <c r="H1042" i="2"/>
  <c r="N1042" i="2"/>
  <c r="M1042" i="2"/>
  <c r="L1042" i="2"/>
  <c r="AH1041" i="2"/>
  <c r="AN1041" i="2"/>
  <c r="AM1041" i="2"/>
  <c r="AL1041" i="2"/>
  <c r="H1041" i="2"/>
  <c r="N1041" i="2"/>
  <c r="M1041" i="2"/>
  <c r="L1041" i="2"/>
  <c r="AH1040" i="2"/>
  <c r="AN1040" i="2"/>
  <c r="AM1040" i="2"/>
  <c r="AL1040" i="2"/>
  <c r="H1040" i="2"/>
  <c r="N1040" i="2"/>
  <c r="M1040" i="2"/>
  <c r="L1040" i="2"/>
  <c r="AH1039" i="2"/>
  <c r="AN1039" i="2"/>
  <c r="AM1039" i="2"/>
  <c r="AL1039" i="2"/>
  <c r="H1039" i="2"/>
  <c r="N1039" i="2"/>
  <c r="M1039" i="2"/>
  <c r="L1039" i="2"/>
  <c r="AH1038" i="2"/>
  <c r="AN1038" i="2"/>
  <c r="AM1038" i="2"/>
  <c r="AL1038" i="2"/>
  <c r="H1038" i="2"/>
  <c r="N1038" i="2"/>
  <c r="M1038" i="2"/>
  <c r="L1038" i="2"/>
  <c r="AH1037" i="2"/>
  <c r="AN1037" i="2"/>
  <c r="AM1037" i="2"/>
  <c r="AL1037" i="2"/>
  <c r="H1037" i="2"/>
  <c r="N1037" i="2"/>
  <c r="M1037" i="2"/>
  <c r="L1037" i="2"/>
  <c r="AH1036" i="2"/>
  <c r="AN1036" i="2"/>
  <c r="AM1036" i="2"/>
  <c r="AL1036" i="2"/>
  <c r="H1036" i="2"/>
  <c r="N1036" i="2"/>
  <c r="M1036" i="2"/>
  <c r="L1036" i="2"/>
  <c r="AH1035" i="2"/>
  <c r="AN1035" i="2"/>
  <c r="AM1035" i="2"/>
  <c r="AL1035" i="2"/>
  <c r="H1035" i="2"/>
  <c r="N1035" i="2"/>
  <c r="M1035" i="2"/>
  <c r="L1035" i="2"/>
  <c r="AH1034" i="2"/>
  <c r="AN1034" i="2"/>
  <c r="AM1034" i="2"/>
  <c r="AL1034" i="2"/>
  <c r="H1034" i="2"/>
  <c r="N1034" i="2"/>
  <c r="M1034" i="2"/>
  <c r="L1034" i="2"/>
  <c r="AH1033" i="2"/>
  <c r="AN1033" i="2"/>
  <c r="AM1033" i="2"/>
  <c r="AL1033" i="2"/>
  <c r="H1033" i="2"/>
  <c r="N1033" i="2"/>
  <c r="M1033" i="2"/>
  <c r="L1033" i="2"/>
  <c r="AH1032" i="2"/>
  <c r="AN1032" i="2"/>
  <c r="AM1032" i="2"/>
  <c r="AL1032" i="2"/>
  <c r="H1032" i="2"/>
  <c r="N1032" i="2"/>
  <c r="M1032" i="2"/>
  <c r="L1032" i="2"/>
  <c r="AH1031" i="2"/>
  <c r="AN1031" i="2"/>
  <c r="AM1031" i="2"/>
  <c r="AL1031" i="2"/>
  <c r="H1031" i="2"/>
  <c r="N1031" i="2"/>
  <c r="M1031" i="2"/>
  <c r="L1031" i="2"/>
  <c r="AH1030" i="2"/>
  <c r="AN1030" i="2"/>
  <c r="AM1030" i="2"/>
  <c r="AL1030" i="2"/>
  <c r="H1030" i="2"/>
  <c r="N1030" i="2"/>
  <c r="M1030" i="2"/>
  <c r="L1030" i="2"/>
  <c r="AH1029" i="2"/>
  <c r="AN1029" i="2"/>
  <c r="AM1029" i="2"/>
  <c r="AL1029" i="2"/>
  <c r="H1029" i="2"/>
  <c r="N1029" i="2"/>
  <c r="M1029" i="2"/>
  <c r="L1029" i="2"/>
  <c r="AH1028" i="2"/>
  <c r="AN1028" i="2"/>
  <c r="AM1028" i="2"/>
  <c r="AL1028" i="2"/>
  <c r="H1028" i="2"/>
  <c r="N1028" i="2"/>
  <c r="M1028" i="2"/>
  <c r="L1028" i="2"/>
  <c r="AH1027" i="2"/>
  <c r="AN1027" i="2"/>
  <c r="AM1027" i="2"/>
  <c r="AL1027" i="2"/>
  <c r="H1027" i="2"/>
  <c r="N1027" i="2"/>
  <c r="M1027" i="2"/>
  <c r="L1027" i="2"/>
  <c r="AH1026" i="2"/>
  <c r="AN1026" i="2"/>
  <c r="AM1026" i="2"/>
  <c r="AL1026" i="2"/>
  <c r="H1026" i="2"/>
  <c r="N1026" i="2"/>
  <c r="M1026" i="2"/>
  <c r="L1026" i="2"/>
  <c r="AH1025" i="2"/>
  <c r="AN1025" i="2"/>
  <c r="AM1025" i="2"/>
  <c r="AL1025" i="2"/>
  <c r="H1025" i="2"/>
  <c r="N1025" i="2"/>
  <c r="M1025" i="2"/>
  <c r="L1025" i="2"/>
  <c r="AH1024" i="2"/>
  <c r="AN1024" i="2"/>
  <c r="AM1024" i="2"/>
  <c r="AL1024" i="2"/>
  <c r="H1024" i="2"/>
  <c r="N1024" i="2"/>
  <c r="M1024" i="2"/>
  <c r="L1024" i="2"/>
  <c r="AH1023" i="2"/>
  <c r="AN1023" i="2"/>
  <c r="AM1023" i="2"/>
  <c r="AL1023" i="2"/>
  <c r="H1023" i="2"/>
  <c r="N1023" i="2"/>
  <c r="M1023" i="2"/>
  <c r="L1023" i="2"/>
  <c r="AH1022" i="2"/>
  <c r="AN1022" i="2"/>
  <c r="AM1022" i="2"/>
  <c r="AL1022" i="2"/>
  <c r="H1022" i="2"/>
  <c r="N1022" i="2"/>
  <c r="M1022" i="2"/>
  <c r="L1022" i="2"/>
  <c r="AH1021" i="2"/>
  <c r="AN1021" i="2"/>
  <c r="AM1021" i="2"/>
  <c r="AL1021" i="2"/>
  <c r="H1021" i="2"/>
  <c r="N1021" i="2"/>
  <c r="M1021" i="2"/>
  <c r="L1021" i="2"/>
  <c r="AH1020" i="2"/>
  <c r="AN1020" i="2"/>
  <c r="AM1020" i="2"/>
  <c r="AL1020" i="2"/>
  <c r="H1020" i="2"/>
  <c r="N1020" i="2"/>
  <c r="M1020" i="2"/>
  <c r="L1020" i="2"/>
  <c r="AH1019" i="2"/>
  <c r="AN1019" i="2"/>
  <c r="AM1019" i="2"/>
  <c r="AL1019" i="2"/>
  <c r="H1019" i="2"/>
  <c r="N1019" i="2"/>
  <c r="M1019" i="2"/>
  <c r="L1019" i="2"/>
  <c r="AH1018" i="2"/>
  <c r="AN1018" i="2"/>
  <c r="AM1018" i="2"/>
  <c r="AL1018" i="2"/>
  <c r="H1018" i="2"/>
  <c r="N1018" i="2"/>
  <c r="M1018" i="2"/>
  <c r="L1018" i="2"/>
  <c r="AH1017" i="2"/>
  <c r="AN1017" i="2"/>
  <c r="AM1017" i="2"/>
  <c r="AL1017" i="2"/>
  <c r="H1017" i="2"/>
  <c r="N1017" i="2"/>
  <c r="M1017" i="2"/>
  <c r="L1017" i="2"/>
  <c r="AH1016" i="2"/>
  <c r="AN1016" i="2"/>
  <c r="AM1016" i="2"/>
  <c r="AL1016" i="2"/>
  <c r="H1016" i="2"/>
  <c r="N1016" i="2"/>
  <c r="M1016" i="2"/>
  <c r="L1016" i="2"/>
  <c r="AH1015" i="2"/>
  <c r="AN1015" i="2"/>
  <c r="AM1015" i="2"/>
  <c r="AL1015" i="2"/>
  <c r="H1015" i="2"/>
  <c r="N1015" i="2"/>
  <c r="M1015" i="2"/>
  <c r="L1015" i="2"/>
  <c r="AH1014" i="2"/>
  <c r="AN1014" i="2"/>
  <c r="AM1014" i="2"/>
  <c r="AL1014" i="2"/>
  <c r="H1014" i="2"/>
  <c r="N1014" i="2"/>
  <c r="M1014" i="2"/>
  <c r="L1014" i="2"/>
  <c r="AH1013" i="2"/>
  <c r="AN1013" i="2"/>
  <c r="AM1013" i="2"/>
  <c r="AL1013" i="2"/>
  <c r="H1013" i="2"/>
  <c r="N1013" i="2"/>
  <c r="M1013" i="2"/>
  <c r="L1013" i="2"/>
  <c r="AH1012" i="2"/>
  <c r="AN1012" i="2"/>
  <c r="AM1012" i="2"/>
  <c r="AL1012" i="2"/>
  <c r="H1012" i="2"/>
  <c r="N1012" i="2"/>
  <c r="M1012" i="2"/>
  <c r="L1012" i="2"/>
  <c r="AH1011" i="2"/>
  <c r="AN1011" i="2"/>
  <c r="AM1011" i="2"/>
  <c r="AL1011" i="2"/>
  <c r="H1011" i="2"/>
  <c r="N1011" i="2"/>
  <c r="M1011" i="2"/>
  <c r="L1011" i="2"/>
  <c r="AH1010" i="2"/>
  <c r="AN1010" i="2"/>
  <c r="AM1010" i="2"/>
  <c r="AL1010" i="2"/>
  <c r="H1010" i="2"/>
  <c r="N1010" i="2"/>
  <c r="M1010" i="2"/>
  <c r="L1010" i="2"/>
  <c r="AH1009" i="2"/>
  <c r="AN1009" i="2"/>
  <c r="AM1009" i="2"/>
  <c r="AL1009" i="2"/>
  <c r="H1009" i="2"/>
  <c r="N1009" i="2"/>
  <c r="M1009" i="2"/>
  <c r="L1009" i="2"/>
  <c r="AH1008" i="2"/>
  <c r="AN1008" i="2"/>
  <c r="AM1008" i="2"/>
  <c r="AL1008" i="2"/>
  <c r="H1008" i="2"/>
  <c r="N1008" i="2"/>
  <c r="M1008" i="2"/>
  <c r="L1008" i="2"/>
  <c r="AH1007" i="2"/>
  <c r="AN1007" i="2"/>
  <c r="AM1007" i="2"/>
  <c r="AL1007" i="2"/>
  <c r="H1007" i="2"/>
  <c r="N1007" i="2"/>
  <c r="M1007" i="2"/>
  <c r="L1007" i="2"/>
  <c r="AH1006" i="2"/>
  <c r="AN1006" i="2"/>
  <c r="AM1006" i="2"/>
  <c r="AL1006" i="2"/>
  <c r="H1006" i="2"/>
  <c r="N1006" i="2"/>
  <c r="M1006" i="2"/>
  <c r="L1006" i="2"/>
  <c r="AH1005" i="2"/>
  <c r="AN1005" i="2"/>
  <c r="AM1005" i="2"/>
  <c r="AL1005" i="2"/>
  <c r="H1005" i="2"/>
  <c r="N1005" i="2"/>
  <c r="M1005" i="2"/>
  <c r="L1005" i="2"/>
  <c r="AH1004" i="2"/>
  <c r="AN1004" i="2"/>
  <c r="AM1004" i="2"/>
  <c r="AL1004" i="2"/>
  <c r="H1004" i="2"/>
  <c r="N1004" i="2"/>
  <c r="M1004" i="2"/>
  <c r="L1004" i="2"/>
  <c r="AH1003" i="2"/>
  <c r="AN1003" i="2"/>
  <c r="AM1003" i="2"/>
  <c r="AL1003" i="2"/>
  <c r="H1003" i="2"/>
  <c r="N1003" i="2"/>
  <c r="M1003" i="2"/>
  <c r="L1003" i="2"/>
  <c r="AH1002" i="2"/>
  <c r="AN1002" i="2"/>
  <c r="AM1002" i="2"/>
  <c r="AL1002" i="2"/>
  <c r="H1002" i="2"/>
  <c r="N1002" i="2"/>
  <c r="M1002" i="2"/>
  <c r="L1002" i="2"/>
  <c r="AH1001" i="2"/>
  <c r="AN1001" i="2"/>
  <c r="AM1001" i="2"/>
  <c r="AL1001" i="2"/>
  <c r="H1001" i="2"/>
  <c r="N1001" i="2"/>
  <c r="M1001" i="2"/>
  <c r="L1001" i="2"/>
  <c r="AH1000" i="2"/>
  <c r="AN1000" i="2"/>
  <c r="AM1000" i="2"/>
  <c r="AL1000" i="2"/>
  <c r="H1000" i="2"/>
  <c r="N1000" i="2"/>
  <c r="M1000" i="2"/>
  <c r="L1000" i="2"/>
  <c r="AH999" i="2"/>
  <c r="AN999" i="2"/>
  <c r="AM999" i="2"/>
  <c r="AL999" i="2"/>
  <c r="H999" i="2"/>
  <c r="N999" i="2"/>
  <c r="M999" i="2"/>
  <c r="L999" i="2"/>
  <c r="AH998" i="2"/>
  <c r="AN998" i="2"/>
  <c r="AM998" i="2"/>
  <c r="AL998" i="2"/>
  <c r="H998" i="2"/>
  <c r="N998" i="2"/>
  <c r="M998" i="2"/>
  <c r="L998" i="2"/>
  <c r="AH997" i="2"/>
  <c r="AN997" i="2"/>
  <c r="AM997" i="2"/>
  <c r="AL997" i="2"/>
  <c r="H997" i="2"/>
  <c r="N997" i="2"/>
  <c r="M997" i="2"/>
  <c r="L997" i="2"/>
  <c r="AH996" i="2"/>
  <c r="AN996" i="2"/>
  <c r="AM996" i="2"/>
  <c r="AL996" i="2"/>
  <c r="H996" i="2"/>
  <c r="N996" i="2"/>
  <c r="M996" i="2"/>
  <c r="L996" i="2"/>
  <c r="AH995" i="2"/>
  <c r="AN995" i="2"/>
  <c r="AM995" i="2"/>
  <c r="AL995" i="2"/>
  <c r="H995" i="2"/>
  <c r="N995" i="2"/>
  <c r="M995" i="2"/>
  <c r="L995" i="2"/>
  <c r="AH994" i="2"/>
  <c r="AN994" i="2"/>
  <c r="AM994" i="2"/>
  <c r="AL994" i="2"/>
  <c r="H994" i="2"/>
  <c r="N994" i="2"/>
  <c r="M994" i="2"/>
  <c r="L994" i="2"/>
  <c r="AH993" i="2"/>
  <c r="AN993" i="2"/>
  <c r="AM993" i="2"/>
  <c r="AL993" i="2"/>
  <c r="H993" i="2"/>
  <c r="N993" i="2"/>
  <c r="M993" i="2"/>
  <c r="L993" i="2"/>
  <c r="AH992" i="2"/>
  <c r="AN992" i="2"/>
  <c r="AM992" i="2"/>
  <c r="AL992" i="2"/>
  <c r="H992" i="2"/>
  <c r="N992" i="2"/>
  <c r="M992" i="2"/>
  <c r="L992" i="2"/>
  <c r="AH991" i="2"/>
  <c r="AN991" i="2"/>
  <c r="AM991" i="2"/>
  <c r="AL991" i="2"/>
  <c r="H991" i="2"/>
  <c r="N991" i="2"/>
  <c r="M991" i="2"/>
  <c r="L991" i="2"/>
  <c r="AH990" i="2"/>
  <c r="AN990" i="2"/>
  <c r="AM990" i="2"/>
  <c r="AL990" i="2"/>
  <c r="H990" i="2"/>
  <c r="N990" i="2"/>
  <c r="M990" i="2"/>
  <c r="L990" i="2"/>
  <c r="AH989" i="2"/>
  <c r="AN989" i="2"/>
  <c r="AM989" i="2"/>
  <c r="AL989" i="2"/>
  <c r="H989" i="2"/>
  <c r="N989" i="2"/>
  <c r="M989" i="2"/>
  <c r="L989" i="2"/>
  <c r="AH988" i="2"/>
  <c r="AN988" i="2"/>
  <c r="AM988" i="2"/>
  <c r="AL988" i="2"/>
  <c r="H988" i="2"/>
  <c r="N988" i="2"/>
  <c r="M988" i="2"/>
  <c r="L988" i="2"/>
  <c r="AH987" i="2"/>
  <c r="AN987" i="2"/>
  <c r="AM987" i="2"/>
  <c r="AL987" i="2"/>
  <c r="H987" i="2"/>
  <c r="N987" i="2"/>
  <c r="M987" i="2"/>
  <c r="L987" i="2"/>
  <c r="AH986" i="2"/>
  <c r="AN986" i="2"/>
  <c r="AM986" i="2"/>
  <c r="AL986" i="2"/>
  <c r="H986" i="2"/>
  <c r="N986" i="2"/>
  <c r="M986" i="2"/>
  <c r="L986" i="2"/>
  <c r="AH985" i="2"/>
  <c r="AN985" i="2"/>
  <c r="AM985" i="2"/>
  <c r="AL985" i="2"/>
  <c r="H985" i="2"/>
  <c r="N985" i="2"/>
  <c r="M985" i="2"/>
  <c r="L985" i="2"/>
  <c r="AH984" i="2"/>
  <c r="AN984" i="2"/>
  <c r="AM984" i="2"/>
  <c r="AL984" i="2"/>
  <c r="H984" i="2"/>
  <c r="N984" i="2"/>
  <c r="M984" i="2"/>
  <c r="L984" i="2"/>
  <c r="AH983" i="2"/>
  <c r="AN983" i="2"/>
  <c r="AM983" i="2"/>
  <c r="AL983" i="2"/>
  <c r="H983" i="2"/>
  <c r="N983" i="2"/>
  <c r="M983" i="2"/>
  <c r="L983" i="2"/>
  <c r="AH982" i="2"/>
  <c r="AN982" i="2"/>
  <c r="AM982" i="2"/>
  <c r="AL982" i="2"/>
  <c r="H982" i="2"/>
  <c r="N982" i="2"/>
  <c r="M982" i="2"/>
  <c r="L982" i="2"/>
  <c r="AH981" i="2"/>
  <c r="AN981" i="2"/>
  <c r="AM981" i="2"/>
  <c r="AL981" i="2"/>
  <c r="H981" i="2"/>
  <c r="N981" i="2"/>
  <c r="M981" i="2"/>
  <c r="L981" i="2"/>
  <c r="AH980" i="2"/>
  <c r="AN980" i="2"/>
  <c r="AM980" i="2"/>
  <c r="AL980" i="2"/>
  <c r="H980" i="2"/>
  <c r="N980" i="2"/>
  <c r="M980" i="2"/>
  <c r="L980" i="2"/>
  <c r="AH979" i="2"/>
  <c r="AN979" i="2"/>
  <c r="AM979" i="2"/>
  <c r="AL979" i="2"/>
  <c r="H979" i="2"/>
  <c r="N979" i="2"/>
  <c r="M979" i="2"/>
  <c r="L979" i="2"/>
  <c r="AH978" i="2"/>
  <c r="AN978" i="2"/>
  <c r="AM978" i="2"/>
  <c r="AL978" i="2"/>
  <c r="H978" i="2"/>
  <c r="N978" i="2"/>
  <c r="M978" i="2"/>
  <c r="L978" i="2"/>
  <c r="AH977" i="2"/>
  <c r="AN977" i="2"/>
  <c r="AM977" i="2"/>
  <c r="AL977" i="2"/>
  <c r="H977" i="2"/>
  <c r="N977" i="2"/>
  <c r="M977" i="2"/>
  <c r="L977" i="2"/>
  <c r="AH976" i="2"/>
  <c r="AN976" i="2"/>
  <c r="AM976" i="2"/>
  <c r="AL976" i="2"/>
  <c r="H976" i="2"/>
  <c r="N976" i="2"/>
  <c r="M976" i="2"/>
  <c r="L976" i="2"/>
  <c r="AH975" i="2"/>
  <c r="AN975" i="2"/>
  <c r="AM975" i="2"/>
  <c r="AL975" i="2"/>
  <c r="H975" i="2"/>
  <c r="N975" i="2"/>
  <c r="M975" i="2"/>
  <c r="L975" i="2"/>
  <c r="AH974" i="2"/>
  <c r="AN974" i="2"/>
  <c r="AM974" i="2"/>
  <c r="AL974" i="2"/>
  <c r="H974" i="2"/>
  <c r="N974" i="2"/>
  <c r="M974" i="2"/>
  <c r="L974" i="2"/>
  <c r="AH973" i="2"/>
  <c r="AN973" i="2"/>
  <c r="AM973" i="2"/>
  <c r="AL973" i="2"/>
  <c r="H973" i="2"/>
  <c r="N973" i="2"/>
  <c r="M973" i="2"/>
  <c r="L973" i="2"/>
  <c r="AH972" i="2"/>
  <c r="AN972" i="2"/>
  <c r="AM972" i="2"/>
  <c r="AL972" i="2"/>
  <c r="H972" i="2"/>
  <c r="N972" i="2"/>
  <c r="M972" i="2"/>
  <c r="L972" i="2"/>
  <c r="AH971" i="2"/>
  <c r="AN971" i="2"/>
  <c r="AM971" i="2"/>
  <c r="AL971" i="2"/>
  <c r="H971" i="2"/>
  <c r="N971" i="2"/>
  <c r="M971" i="2"/>
  <c r="L971" i="2"/>
  <c r="AH970" i="2"/>
  <c r="AN970" i="2"/>
  <c r="AM970" i="2"/>
  <c r="AL970" i="2"/>
  <c r="H970" i="2"/>
  <c r="N970" i="2"/>
  <c r="M970" i="2"/>
  <c r="L970" i="2"/>
  <c r="AH969" i="2"/>
  <c r="AN969" i="2"/>
  <c r="AM969" i="2"/>
  <c r="AL969" i="2"/>
  <c r="H969" i="2"/>
  <c r="N969" i="2"/>
  <c r="M969" i="2"/>
  <c r="L969" i="2"/>
  <c r="AH968" i="2"/>
  <c r="AN968" i="2"/>
  <c r="AM968" i="2"/>
  <c r="AL968" i="2"/>
  <c r="H968" i="2"/>
  <c r="N968" i="2"/>
  <c r="M968" i="2"/>
  <c r="L968" i="2"/>
  <c r="AH967" i="2"/>
  <c r="AN967" i="2"/>
  <c r="AM967" i="2"/>
  <c r="AL967" i="2"/>
  <c r="H967" i="2"/>
  <c r="N967" i="2"/>
  <c r="M967" i="2"/>
  <c r="L967" i="2"/>
  <c r="AH966" i="2"/>
  <c r="AN966" i="2"/>
  <c r="AM966" i="2"/>
  <c r="AL966" i="2"/>
  <c r="H966" i="2"/>
  <c r="N966" i="2"/>
  <c r="M966" i="2"/>
  <c r="L966" i="2"/>
  <c r="AH965" i="2"/>
  <c r="AN965" i="2"/>
  <c r="AM965" i="2"/>
  <c r="AL965" i="2"/>
  <c r="H965" i="2"/>
  <c r="N965" i="2"/>
  <c r="M965" i="2"/>
  <c r="L965" i="2"/>
  <c r="AH964" i="2"/>
  <c r="AN964" i="2"/>
  <c r="AM964" i="2"/>
  <c r="AL964" i="2"/>
  <c r="H964" i="2"/>
  <c r="N964" i="2"/>
  <c r="M964" i="2"/>
  <c r="L964" i="2"/>
  <c r="AH963" i="2"/>
  <c r="AN963" i="2"/>
  <c r="AM963" i="2"/>
  <c r="AL963" i="2"/>
  <c r="H963" i="2"/>
  <c r="N963" i="2"/>
  <c r="M963" i="2"/>
  <c r="L963" i="2"/>
  <c r="AH962" i="2"/>
  <c r="AN962" i="2"/>
  <c r="AM962" i="2"/>
  <c r="AL962" i="2"/>
  <c r="H962" i="2"/>
  <c r="N962" i="2"/>
  <c r="M962" i="2"/>
  <c r="L962" i="2"/>
  <c r="AH961" i="2"/>
  <c r="AN961" i="2"/>
  <c r="AM961" i="2"/>
  <c r="AL961" i="2"/>
  <c r="H961" i="2"/>
  <c r="N961" i="2"/>
  <c r="M961" i="2"/>
  <c r="L961" i="2"/>
  <c r="AH960" i="2"/>
  <c r="AN960" i="2"/>
  <c r="AM960" i="2"/>
  <c r="AL960" i="2"/>
  <c r="H960" i="2"/>
  <c r="N960" i="2"/>
  <c r="M960" i="2"/>
  <c r="L960" i="2"/>
  <c r="AH959" i="2"/>
  <c r="AN959" i="2"/>
  <c r="AM959" i="2"/>
  <c r="AL959" i="2"/>
  <c r="H959" i="2"/>
  <c r="N959" i="2"/>
  <c r="M959" i="2"/>
  <c r="L959" i="2"/>
  <c r="AH958" i="2"/>
  <c r="AN958" i="2"/>
  <c r="AM958" i="2"/>
  <c r="AL958" i="2"/>
  <c r="H958" i="2"/>
  <c r="N958" i="2"/>
  <c r="M958" i="2"/>
  <c r="L958" i="2"/>
  <c r="AH957" i="2"/>
  <c r="AN957" i="2"/>
  <c r="AM957" i="2"/>
  <c r="AL957" i="2"/>
  <c r="H957" i="2"/>
  <c r="N957" i="2"/>
  <c r="M957" i="2"/>
  <c r="L957" i="2"/>
  <c r="AH956" i="2"/>
  <c r="AN956" i="2"/>
  <c r="AM956" i="2"/>
  <c r="AL956" i="2"/>
  <c r="H956" i="2"/>
  <c r="N956" i="2"/>
  <c r="M956" i="2"/>
  <c r="L956" i="2"/>
  <c r="AH955" i="2"/>
  <c r="AN955" i="2"/>
  <c r="AM955" i="2"/>
  <c r="AL955" i="2"/>
  <c r="H955" i="2"/>
  <c r="N955" i="2"/>
  <c r="M955" i="2"/>
  <c r="L955" i="2"/>
  <c r="AH954" i="2"/>
  <c r="AN954" i="2"/>
  <c r="AM954" i="2"/>
  <c r="AL954" i="2"/>
  <c r="H954" i="2"/>
  <c r="N954" i="2"/>
  <c r="M954" i="2"/>
  <c r="L954" i="2"/>
  <c r="AH953" i="2"/>
  <c r="AN953" i="2"/>
  <c r="AM953" i="2"/>
  <c r="AL953" i="2"/>
  <c r="H953" i="2"/>
  <c r="N953" i="2"/>
  <c r="M953" i="2"/>
  <c r="L953" i="2"/>
  <c r="AH952" i="2"/>
  <c r="AN952" i="2"/>
  <c r="AM952" i="2"/>
  <c r="AL952" i="2"/>
  <c r="H952" i="2"/>
  <c r="N952" i="2"/>
  <c r="M952" i="2"/>
  <c r="L952" i="2"/>
  <c r="AH951" i="2"/>
  <c r="AN951" i="2"/>
  <c r="AM951" i="2"/>
  <c r="AL951" i="2"/>
  <c r="H951" i="2"/>
  <c r="N951" i="2"/>
  <c r="M951" i="2"/>
  <c r="L951" i="2"/>
  <c r="AH950" i="2"/>
  <c r="AN950" i="2"/>
  <c r="AM950" i="2"/>
  <c r="AL950" i="2"/>
  <c r="H950" i="2"/>
  <c r="N950" i="2"/>
  <c r="M950" i="2"/>
  <c r="L950" i="2"/>
  <c r="AH949" i="2"/>
  <c r="AN949" i="2"/>
  <c r="AM949" i="2"/>
  <c r="AL949" i="2"/>
  <c r="H949" i="2"/>
  <c r="N949" i="2"/>
  <c r="M949" i="2"/>
  <c r="L949" i="2"/>
  <c r="AH948" i="2"/>
  <c r="AN948" i="2"/>
  <c r="AM948" i="2"/>
  <c r="AL948" i="2"/>
  <c r="H948" i="2"/>
  <c r="N948" i="2"/>
  <c r="M948" i="2"/>
  <c r="L948" i="2"/>
  <c r="AH947" i="2"/>
  <c r="AN947" i="2"/>
  <c r="AM947" i="2"/>
  <c r="AL947" i="2"/>
  <c r="H947" i="2"/>
  <c r="N947" i="2"/>
  <c r="M947" i="2"/>
  <c r="L947" i="2"/>
  <c r="AH946" i="2"/>
  <c r="AN946" i="2"/>
  <c r="AM946" i="2"/>
  <c r="AL946" i="2"/>
  <c r="H946" i="2"/>
  <c r="N946" i="2"/>
  <c r="M946" i="2"/>
  <c r="L946" i="2"/>
  <c r="AH945" i="2"/>
  <c r="AN945" i="2"/>
  <c r="AM945" i="2"/>
  <c r="AL945" i="2"/>
  <c r="H945" i="2"/>
  <c r="N945" i="2"/>
  <c r="M945" i="2"/>
  <c r="L945" i="2"/>
  <c r="AH944" i="2"/>
  <c r="AN944" i="2"/>
  <c r="AM944" i="2"/>
  <c r="AL944" i="2"/>
  <c r="H944" i="2"/>
  <c r="N944" i="2"/>
  <c r="M944" i="2"/>
  <c r="L944" i="2"/>
  <c r="AH943" i="2"/>
  <c r="AN943" i="2"/>
  <c r="AM943" i="2"/>
  <c r="AL943" i="2"/>
  <c r="H943" i="2"/>
  <c r="N943" i="2"/>
  <c r="M943" i="2"/>
  <c r="L943" i="2"/>
  <c r="AH942" i="2"/>
  <c r="AN942" i="2"/>
  <c r="AM942" i="2"/>
  <c r="AL942" i="2"/>
  <c r="H942" i="2"/>
  <c r="N942" i="2"/>
  <c r="M942" i="2"/>
  <c r="L942" i="2"/>
  <c r="AH941" i="2"/>
  <c r="AN941" i="2"/>
  <c r="AM941" i="2"/>
  <c r="AL941" i="2"/>
  <c r="H941" i="2"/>
  <c r="N941" i="2"/>
  <c r="M941" i="2"/>
  <c r="L941" i="2"/>
  <c r="AH940" i="2"/>
  <c r="AN940" i="2"/>
  <c r="AM940" i="2"/>
  <c r="AL940" i="2"/>
  <c r="H940" i="2"/>
  <c r="N940" i="2"/>
  <c r="M940" i="2"/>
  <c r="L940" i="2"/>
  <c r="AH939" i="2"/>
  <c r="AN939" i="2"/>
  <c r="AM939" i="2"/>
  <c r="AL939" i="2"/>
  <c r="H939" i="2"/>
  <c r="N939" i="2"/>
  <c r="M939" i="2"/>
  <c r="L939" i="2"/>
  <c r="AH938" i="2"/>
  <c r="AN938" i="2"/>
  <c r="AM938" i="2"/>
  <c r="AL938" i="2"/>
  <c r="H938" i="2"/>
  <c r="N938" i="2"/>
  <c r="M938" i="2"/>
  <c r="L938" i="2"/>
  <c r="AH937" i="2"/>
  <c r="AN937" i="2"/>
  <c r="AM937" i="2"/>
  <c r="AL937" i="2"/>
  <c r="H937" i="2"/>
  <c r="N937" i="2"/>
  <c r="M937" i="2"/>
  <c r="L937" i="2"/>
  <c r="AH936" i="2"/>
  <c r="AN936" i="2"/>
  <c r="AM936" i="2"/>
  <c r="AL936" i="2"/>
  <c r="H936" i="2"/>
  <c r="N936" i="2"/>
  <c r="M936" i="2"/>
  <c r="L936" i="2"/>
  <c r="AH935" i="2"/>
  <c r="AN935" i="2"/>
  <c r="AM935" i="2"/>
  <c r="AL935" i="2"/>
  <c r="H935" i="2"/>
  <c r="N935" i="2"/>
  <c r="M935" i="2"/>
  <c r="L935" i="2"/>
  <c r="AH934" i="2"/>
  <c r="AN934" i="2"/>
  <c r="AM934" i="2"/>
  <c r="AL934" i="2"/>
  <c r="H934" i="2"/>
  <c r="N934" i="2"/>
  <c r="M934" i="2"/>
  <c r="L934" i="2"/>
  <c r="AH933" i="2"/>
  <c r="AN933" i="2"/>
  <c r="AM933" i="2"/>
  <c r="AL933" i="2"/>
  <c r="H933" i="2"/>
  <c r="N933" i="2"/>
  <c r="M933" i="2"/>
  <c r="L933" i="2"/>
  <c r="AH932" i="2"/>
  <c r="AN932" i="2"/>
  <c r="AM932" i="2"/>
  <c r="AL932" i="2"/>
  <c r="H932" i="2"/>
  <c r="N932" i="2"/>
  <c r="M932" i="2"/>
  <c r="L932" i="2"/>
  <c r="AH931" i="2"/>
  <c r="AN931" i="2"/>
  <c r="AM931" i="2"/>
  <c r="AL931" i="2"/>
  <c r="H931" i="2"/>
  <c r="N931" i="2"/>
  <c r="M931" i="2"/>
  <c r="L931" i="2"/>
  <c r="AH930" i="2"/>
  <c r="AN930" i="2"/>
  <c r="AM930" i="2"/>
  <c r="AL930" i="2"/>
  <c r="H930" i="2"/>
  <c r="N930" i="2"/>
  <c r="M930" i="2"/>
  <c r="L930" i="2"/>
  <c r="AH929" i="2"/>
  <c r="AN929" i="2"/>
  <c r="AM929" i="2"/>
  <c r="AL929" i="2"/>
  <c r="H929" i="2"/>
  <c r="N929" i="2"/>
  <c r="M929" i="2"/>
  <c r="L929" i="2"/>
  <c r="AH928" i="2"/>
  <c r="AN928" i="2"/>
  <c r="AM928" i="2"/>
  <c r="AL928" i="2"/>
  <c r="H928" i="2"/>
  <c r="N928" i="2"/>
  <c r="M928" i="2"/>
  <c r="L928" i="2"/>
  <c r="AH927" i="2"/>
  <c r="AN927" i="2"/>
  <c r="AM927" i="2"/>
  <c r="AL927" i="2"/>
  <c r="H927" i="2"/>
  <c r="N927" i="2"/>
  <c r="M927" i="2"/>
  <c r="L927" i="2"/>
  <c r="AH926" i="2"/>
  <c r="AN926" i="2"/>
  <c r="AM926" i="2"/>
  <c r="AL926" i="2"/>
  <c r="H926" i="2"/>
  <c r="N926" i="2"/>
  <c r="M926" i="2"/>
  <c r="L926" i="2"/>
  <c r="AH925" i="2"/>
  <c r="AN925" i="2"/>
  <c r="AM925" i="2"/>
  <c r="AL925" i="2"/>
  <c r="H925" i="2"/>
  <c r="N925" i="2"/>
  <c r="M925" i="2"/>
  <c r="L925" i="2"/>
  <c r="AH924" i="2"/>
  <c r="AN924" i="2"/>
  <c r="AM924" i="2"/>
  <c r="AL924" i="2"/>
  <c r="H924" i="2"/>
  <c r="N924" i="2"/>
  <c r="M924" i="2"/>
  <c r="L924" i="2"/>
  <c r="AH923" i="2"/>
  <c r="AN923" i="2"/>
  <c r="AM923" i="2"/>
  <c r="AL923" i="2"/>
  <c r="H923" i="2"/>
  <c r="N923" i="2"/>
  <c r="M923" i="2"/>
  <c r="L923" i="2"/>
  <c r="AH922" i="2"/>
  <c r="AN922" i="2"/>
  <c r="AM922" i="2"/>
  <c r="AL922" i="2"/>
  <c r="H922" i="2"/>
  <c r="N922" i="2"/>
  <c r="M922" i="2"/>
  <c r="L922" i="2"/>
  <c r="AH921" i="2"/>
  <c r="AN921" i="2"/>
  <c r="AM921" i="2"/>
  <c r="AL921" i="2"/>
  <c r="H921" i="2"/>
  <c r="N921" i="2"/>
  <c r="M921" i="2"/>
  <c r="L921" i="2"/>
  <c r="AH920" i="2"/>
  <c r="AN920" i="2"/>
  <c r="AM920" i="2"/>
  <c r="AL920" i="2"/>
  <c r="H920" i="2"/>
  <c r="N920" i="2"/>
  <c r="M920" i="2"/>
  <c r="L920" i="2"/>
  <c r="AH919" i="2"/>
  <c r="AN919" i="2"/>
  <c r="AM919" i="2"/>
  <c r="AL919" i="2"/>
  <c r="H919" i="2"/>
  <c r="N919" i="2"/>
  <c r="M919" i="2"/>
  <c r="L919" i="2"/>
  <c r="AH918" i="2"/>
  <c r="AN918" i="2"/>
  <c r="AM918" i="2"/>
  <c r="AL918" i="2"/>
  <c r="H918" i="2"/>
  <c r="N918" i="2"/>
  <c r="M918" i="2"/>
  <c r="L918" i="2"/>
  <c r="AH917" i="2"/>
  <c r="AN917" i="2"/>
  <c r="AM917" i="2"/>
  <c r="AL917" i="2"/>
  <c r="H917" i="2"/>
  <c r="N917" i="2"/>
  <c r="M917" i="2"/>
  <c r="L917" i="2"/>
  <c r="AH916" i="2"/>
  <c r="AN916" i="2"/>
  <c r="AM916" i="2"/>
  <c r="AL916" i="2"/>
  <c r="H916" i="2"/>
  <c r="N916" i="2"/>
  <c r="M916" i="2"/>
  <c r="L916" i="2"/>
  <c r="AH915" i="2"/>
  <c r="AN915" i="2"/>
  <c r="AM915" i="2"/>
  <c r="AL915" i="2"/>
  <c r="H915" i="2"/>
  <c r="N915" i="2"/>
  <c r="M915" i="2"/>
  <c r="L915" i="2"/>
  <c r="AH914" i="2"/>
  <c r="AN914" i="2"/>
  <c r="AM914" i="2"/>
  <c r="AL914" i="2"/>
  <c r="H914" i="2"/>
  <c r="N914" i="2"/>
  <c r="M914" i="2"/>
  <c r="L914" i="2"/>
  <c r="AH913" i="2"/>
  <c r="AN913" i="2"/>
  <c r="AM913" i="2"/>
  <c r="AL913" i="2"/>
  <c r="H913" i="2"/>
  <c r="N913" i="2"/>
  <c r="M913" i="2"/>
  <c r="L913" i="2"/>
  <c r="AH912" i="2"/>
  <c r="AN912" i="2"/>
  <c r="AM912" i="2"/>
  <c r="AL912" i="2"/>
  <c r="H912" i="2"/>
  <c r="N912" i="2"/>
  <c r="M912" i="2"/>
  <c r="L912" i="2"/>
  <c r="AH911" i="2"/>
  <c r="AN911" i="2"/>
  <c r="AM911" i="2"/>
  <c r="AL911" i="2"/>
  <c r="H911" i="2"/>
  <c r="N911" i="2"/>
  <c r="M911" i="2"/>
  <c r="L911" i="2"/>
  <c r="AH910" i="2"/>
  <c r="AN910" i="2"/>
  <c r="AM910" i="2"/>
  <c r="AL910" i="2"/>
  <c r="H910" i="2"/>
  <c r="N910" i="2"/>
  <c r="M910" i="2"/>
  <c r="L910" i="2"/>
  <c r="AH909" i="2"/>
  <c r="AN909" i="2"/>
  <c r="AM909" i="2"/>
  <c r="AL909" i="2"/>
  <c r="H909" i="2"/>
  <c r="N909" i="2"/>
  <c r="M909" i="2"/>
  <c r="L909" i="2"/>
  <c r="AH908" i="2"/>
  <c r="AN908" i="2"/>
  <c r="AM908" i="2"/>
  <c r="AL908" i="2"/>
  <c r="H908" i="2"/>
  <c r="N908" i="2"/>
  <c r="M908" i="2"/>
  <c r="L908" i="2"/>
  <c r="AH907" i="2"/>
  <c r="AN907" i="2"/>
  <c r="AM907" i="2"/>
  <c r="AL907" i="2"/>
  <c r="H907" i="2"/>
  <c r="N907" i="2"/>
  <c r="M907" i="2"/>
  <c r="L907" i="2"/>
  <c r="AH906" i="2"/>
  <c r="AN906" i="2"/>
  <c r="AM906" i="2"/>
  <c r="AL906" i="2"/>
  <c r="H906" i="2"/>
  <c r="N906" i="2"/>
  <c r="M906" i="2"/>
  <c r="L906" i="2"/>
  <c r="AH905" i="2"/>
  <c r="AN905" i="2"/>
  <c r="AM905" i="2"/>
  <c r="AL905" i="2"/>
  <c r="H905" i="2"/>
  <c r="N905" i="2"/>
  <c r="M905" i="2"/>
  <c r="L905" i="2"/>
  <c r="AH904" i="2"/>
  <c r="AN904" i="2"/>
  <c r="AM904" i="2"/>
  <c r="AL904" i="2"/>
  <c r="H904" i="2"/>
  <c r="N904" i="2"/>
  <c r="M904" i="2"/>
  <c r="L904" i="2"/>
  <c r="AH903" i="2"/>
  <c r="AN903" i="2"/>
  <c r="AM903" i="2"/>
  <c r="AL903" i="2"/>
  <c r="H903" i="2"/>
  <c r="N903" i="2"/>
  <c r="M903" i="2"/>
  <c r="L903" i="2"/>
  <c r="AH902" i="2"/>
  <c r="AN902" i="2"/>
  <c r="AM902" i="2"/>
  <c r="AL902" i="2"/>
  <c r="H902" i="2"/>
  <c r="N902" i="2"/>
  <c r="M902" i="2"/>
  <c r="L902" i="2"/>
  <c r="AH901" i="2"/>
  <c r="AN901" i="2"/>
  <c r="AM901" i="2"/>
  <c r="AL901" i="2"/>
  <c r="H901" i="2"/>
  <c r="N901" i="2"/>
  <c r="M901" i="2"/>
  <c r="L901" i="2"/>
  <c r="AH900" i="2"/>
  <c r="AN900" i="2"/>
  <c r="AM900" i="2"/>
  <c r="AL900" i="2"/>
  <c r="H900" i="2"/>
  <c r="N900" i="2"/>
  <c r="M900" i="2"/>
  <c r="L900" i="2"/>
  <c r="AH899" i="2"/>
  <c r="AN899" i="2"/>
  <c r="AM899" i="2"/>
  <c r="AL899" i="2"/>
  <c r="H899" i="2"/>
  <c r="N899" i="2"/>
  <c r="M899" i="2"/>
  <c r="L899" i="2"/>
  <c r="AH898" i="2"/>
  <c r="AN898" i="2"/>
  <c r="AM898" i="2"/>
  <c r="AL898" i="2"/>
  <c r="H898" i="2"/>
  <c r="N898" i="2"/>
  <c r="M898" i="2"/>
  <c r="L898" i="2"/>
  <c r="AH897" i="2"/>
  <c r="AN897" i="2"/>
  <c r="AM897" i="2"/>
  <c r="AL897" i="2"/>
  <c r="H897" i="2"/>
  <c r="N897" i="2"/>
  <c r="M897" i="2"/>
  <c r="L897" i="2"/>
  <c r="AH896" i="2"/>
  <c r="AN896" i="2"/>
  <c r="AM896" i="2"/>
  <c r="AL896" i="2"/>
  <c r="H896" i="2"/>
  <c r="N896" i="2"/>
  <c r="M896" i="2"/>
  <c r="L896" i="2"/>
  <c r="AH895" i="2"/>
  <c r="AN895" i="2"/>
  <c r="AM895" i="2"/>
  <c r="AL895" i="2"/>
  <c r="H895" i="2"/>
  <c r="N895" i="2"/>
  <c r="M895" i="2"/>
  <c r="L895" i="2"/>
  <c r="AH894" i="2"/>
  <c r="AN894" i="2"/>
  <c r="AM894" i="2"/>
  <c r="AL894" i="2"/>
  <c r="H894" i="2"/>
  <c r="N894" i="2"/>
  <c r="M894" i="2"/>
  <c r="L894" i="2"/>
  <c r="AH893" i="2"/>
  <c r="AN893" i="2"/>
  <c r="AM893" i="2"/>
  <c r="AL893" i="2"/>
  <c r="H893" i="2"/>
  <c r="N893" i="2"/>
  <c r="M893" i="2"/>
  <c r="L893" i="2"/>
  <c r="AH892" i="2"/>
  <c r="AN892" i="2"/>
  <c r="AM892" i="2"/>
  <c r="AL892" i="2"/>
  <c r="H892" i="2"/>
  <c r="N892" i="2"/>
  <c r="M892" i="2"/>
  <c r="L892" i="2"/>
  <c r="AH891" i="2"/>
  <c r="AN891" i="2"/>
  <c r="AM891" i="2"/>
  <c r="AL891" i="2"/>
  <c r="H891" i="2"/>
  <c r="N891" i="2"/>
  <c r="M891" i="2"/>
  <c r="L891" i="2"/>
  <c r="AH890" i="2"/>
  <c r="AN890" i="2"/>
  <c r="AM890" i="2"/>
  <c r="AL890" i="2"/>
  <c r="H890" i="2"/>
  <c r="N890" i="2"/>
  <c r="M890" i="2"/>
  <c r="L890" i="2"/>
  <c r="AH889" i="2"/>
  <c r="AN889" i="2"/>
  <c r="AM889" i="2"/>
  <c r="AL889" i="2"/>
  <c r="H889" i="2"/>
  <c r="N889" i="2"/>
  <c r="M889" i="2"/>
  <c r="L889" i="2"/>
  <c r="AH888" i="2"/>
  <c r="AN888" i="2"/>
  <c r="AM888" i="2"/>
  <c r="AL888" i="2"/>
  <c r="H888" i="2"/>
  <c r="N888" i="2"/>
  <c r="M888" i="2"/>
  <c r="L888" i="2"/>
  <c r="AH887" i="2"/>
  <c r="AN887" i="2"/>
  <c r="AM887" i="2"/>
  <c r="AL887" i="2"/>
  <c r="H887" i="2"/>
  <c r="N887" i="2"/>
  <c r="M887" i="2"/>
  <c r="L887" i="2"/>
  <c r="AH886" i="2"/>
  <c r="AN886" i="2"/>
  <c r="AM886" i="2"/>
  <c r="AL886" i="2"/>
  <c r="H886" i="2"/>
  <c r="N886" i="2"/>
  <c r="M886" i="2"/>
  <c r="L886" i="2"/>
  <c r="AH885" i="2"/>
  <c r="AN885" i="2"/>
  <c r="AM885" i="2"/>
  <c r="AL885" i="2"/>
  <c r="H885" i="2"/>
  <c r="N885" i="2"/>
  <c r="M885" i="2"/>
  <c r="L885" i="2"/>
  <c r="AH884" i="2"/>
  <c r="AN884" i="2"/>
  <c r="AM884" i="2"/>
  <c r="AL884" i="2"/>
  <c r="H884" i="2"/>
  <c r="N884" i="2"/>
  <c r="M884" i="2"/>
  <c r="L884" i="2"/>
  <c r="AH883" i="2"/>
  <c r="AN883" i="2"/>
  <c r="AM883" i="2"/>
  <c r="AL883" i="2"/>
  <c r="H883" i="2"/>
  <c r="N883" i="2"/>
  <c r="M883" i="2"/>
  <c r="L883" i="2"/>
  <c r="AH882" i="2"/>
  <c r="AN882" i="2"/>
  <c r="AM882" i="2"/>
  <c r="AL882" i="2"/>
  <c r="H882" i="2"/>
  <c r="N882" i="2"/>
  <c r="M882" i="2"/>
  <c r="L882" i="2"/>
  <c r="AH881" i="2"/>
  <c r="AN881" i="2"/>
  <c r="AM881" i="2"/>
  <c r="AL881" i="2"/>
  <c r="H881" i="2"/>
  <c r="N881" i="2"/>
  <c r="M881" i="2"/>
  <c r="L881" i="2"/>
  <c r="AH880" i="2"/>
  <c r="AN880" i="2"/>
  <c r="AM880" i="2"/>
  <c r="AL880" i="2"/>
  <c r="H880" i="2"/>
  <c r="N880" i="2"/>
  <c r="M880" i="2"/>
  <c r="L880" i="2"/>
  <c r="AH879" i="2"/>
  <c r="AN879" i="2"/>
  <c r="AM879" i="2"/>
  <c r="AL879" i="2"/>
  <c r="H879" i="2"/>
  <c r="N879" i="2"/>
  <c r="M879" i="2"/>
  <c r="L879" i="2"/>
  <c r="AH878" i="2"/>
  <c r="AN878" i="2"/>
  <c r="AM878" i="2"/>
  <c r="AL878" i="2"/>
  <c r="H878" i="2"/>
  <c r="N878" i="2"/>
  <c r="M878" i="2"/>
  <c r="L878" i="2"/>
  <c r="AH877" i="2"/>
  <c r="AN877" i="2"/>
  <c r="AM877" i="2"/>
  <c r="AL877" i="2"/>
  <c r="H877" i="2"/>
  <c r="N877" i="2"/>
  <c r="M877" i="2"/>
  <c r="L877" i="2"/>
  <c r="AH876" i="2"/>
  <c r="AN876" i="2"/>
  <c r="AM876" i="2"/>
  <c r="AL876" i="2"/>
  <c r="H876" i="2"/>
  <c r="N876" i="2"/>
  <c r="M876" i="2"/>
  <c r="L876" i="2"/>
  <c r="AH875" i="2"/>
  <c r="AN875" i="2"/>
  <c r="AM875" i="2"/>
  <c r="AL875" i="2"/>
  <c r="H875" i="2"/>
  <c r="N875" i="2"/>
  <c r="M875" i="2"/>
  <c r="L875" i="2"/>
  <c r="AH874" i="2"/>
  <c r="AN874" i="2"/>
  <c r="AM874" i="2"/>
  <c r="AL874" i="2"/>
  <c r="H874" i="2"/>
  <c r="N874" i="2"/>
  <c r="M874" i="2"/>
  <c r="L874" i="2"/>
  <c r="AH873" i="2"/>
  <c r="AN873" i="2"/>
  <c r="AM873" i="2"/>
  <c r="AL873" i="2"/>
  <c r="H873" i="2"/>
  <c r="N873" i="2"/>
  <c r="M873" i="2"/>
  <c r="L873" i="2"/>
  <c r="AH872" i="2"/>
  <c r="AN872" i="2"/>
  <c r="AM872" i="2"/>
  <c r="AL872" i="2"/>
  <c r="H872" i="2"/>
  <c r="N872" i="2"/>
  <c r="M872" i="2"/>
  <c r="L872" i="2"/>
  <c r="AH871" i="2"/>
  <c r="AN871" i="2"/>
  <c r="AM871" i="2"/>
  <c r="AL871" i="2"/>
  <c r="H871" i="2"/>
  <c r="N871" i="2"/>
  <c r="M871" i="2"/>
  <c r="L871" i="2"/>
  <c r="AH870" i="2"/>
  <c r="AN870" i="2"/>
  <c r="AM870" i="2"/>
  <c r="AL870" i="2"/>
  <c r="H870" i="2"/>
  <c r="N870" i="2"/>
  <c r="M870" i="2"/>
  <c r="L870" i="2"/>
  <c r="AH869" i="2"/>
  <c r="AN869" i="2"/>
  <c r="AM869" i="2"/>
  <c r="AL869" i="2"/>
  <c r="H869" i="2"/>
  <c r="N869" i="2"/>
  <c r="M869" i="2"/>
  <c r="L869" i="2"/>
  <c r="AH868" i="2"/>
  <c r="AN868" i="2"/>
  <c r="AM868" i="2"/>
  <c r="AL868" i="2"/>
  <c r="H868" i="2"/>
  <c r="N868" i="2"/>
  <c r="M868" i="2"/>
  <c r="L868" i="2"/>
  <c r="AH867" i="2"/>
  <c r="AN867" i="2"/>
  <c r="AM867" i="2"/>
  <c r="AL867" i="2"/>
  <c r="H867" i="2"/>
  <c r="N867" i="2"/>
  <c r="M867" i="2"/>
  <c r="L867" i="2"/>
  <c r="AH866" i="2"/>
  <c r="AN866" i="2"/>
  <c r="AM866" i="2"/>
  <c r="AL866" i="2"/>
  <c r="H866" i="2"/>
  <c r="N866" i="2"/>
  <c r="M866" i="2"/>
  <c r="L866" i="2"/>
  <c r="AH865" i="2"/>
  <c r="AN865" i="2"/>
  <c r="AM865" i="2"/>
  <c r="AL865" i="2"/>
  <c r="H865" i="2"/>
  <c r="N865" i="2"/>
  <c r="M865" i="2"/>
  <c r="L865" i="2"/>
  <c r="AH864" i="2"/>
  <c r="AN864" i="2"/>
  <c r="AM864" i="2"/>
  <c r="AL864" i="2"/>
  <c r="H864" i="2"/>
  <c r="N864" i="2"/>
  <c r="M864" i="2"/>
  <c r="L864" i="2"/>
  <c r="AH863" i="2"/>
  <c r="AN863" i="2"/>
  <c r="AM863" i="2"/>
  <c r="AL863" i="2"/>
  <c r="H863" i="2"/>
  <c r="N863" i="2"/>
  <c r="M863" i="2"/>
  <c r="L863" i="2"/>
  <c r="AH862" i="2"/>
  <c r="AN862" i="2"/>
  <c r="AM862" i="2"/>
  <c r="AL862" i="2"/>
  <c r="H862" i="2"/>
  <c r="N862" i="2"/>
  <c r="M862" i="2"/>
  <c r="L862" i="2"/>
  <c r="AH861" i="2"/>
  <c r="AN861" i="2"/>
  <c r="AM861" i="2"/>
  <c r="AL861" i="2"/>
  <c r="H861" i="2"/>
  <c r="N861" i="2"/>
  <c r="M861" i="2"/>
  <c r="L861" i="2"/>
  <c r="AH860" i="2"/>
  <c r="AN860" i="2"/>
  <c r="AM860" i="2"/>
  <c r="AL860" i="2"/>
  <c r="H860" i="2"/>
  <c r="N860" i="2"/>
  <c r="M860" i="2"/>
  <c r="L860" i="2"/>
  <c r="AH859" i="2"/>
  <c r="AN859" i="2"/>
  <c r="AM859" i="2"/>
  <c r="AL859" i="2"/>
  <c r="H859" i="2"/>
  <c r="N859" i="2"/>
  <c r="M859" i="2"/>
  <c r="L859" i="2"/>
  <c r="AH858" i="2"/>
  <c r="AN858" i="2"/>
  <c r="AM858" i="2"/>
  <c r="AL858" i="2"/>
  <c r="H858" i="2"/>
  <c r="N858" i="2"/>
  <c r="M858" i="2"/>
  <c r="L858" i="2"/>
  <c r="AH857" i="2"/>
  <c r="AN857" i="2"/>
  <c r="AM857" i="2"/>
  <c r="AL857" i="2"/>
  <c r="H857" i="2"/>
  <c r="N857" i="2"/>
  <c r="M857" i="2"/>
  <c r="L857" i="2"/>
  <c r="AH856" i="2"/>
  <c r="AN856" i="2"/>
  <c r="AM856" i="2"/>
  <c r="AL856" i="2"/>
  <c r="H856" i="2"/>
  <c r="N856" i="2"/>
  <c r="M856" i="2"/>
  <c r="L856" i="2"/>
  <c r="AH855" i="2"/>
  <c r="AN855" i="2"/>
  <c r="AM855" i="2"/>
  <c r="AL855" i="2"/>
  <c r="H855" i="2"/>
  <c r="N855" i="2"/>
  <c r="M855" i="2"/>
  <c r="L855" i="2"/>
  <c r="AH854" i="2"/>
  <c r="AN854" i="2"/>
  <c r="AM854" i="2"/>
  <c r="AL854" i="2"/>
  <c r="H854" i="2"/>
  <c r="N854" i="2"/>
  <c r="M854" i="2"/>
  <c r="L854" i="2"/>
  <c r="AH853" i="2"/>
  <c r="AN853" i="2"/>
  <c r="AM853" i="2"/>
  <c r="AL853" i="2"/>
  <c r="H853" i="2"/>
  <c r="N853" i="2"/>
  <c r="M853" i="2"/>
  <c r="L853" i="2"/>
  <c r="AH852" i="2"/>
  <c r="AN852" i="2"/>
  <c r="AM852" i="2"/>
  <c r="AL852" i="2"/>
  <c r="H852" i="2"/>
  <c r="N852" i="2"/>
  <c r="M852" i="2"/>
  <c r="L852" i="2"/>
  <c r="AH851" i="2"/>
  <c r="AN851" i="2"/>
  <c r="AM851" i="2"/>
  <c r="AL851" i="2"/>
  <c r="H851" i="2"/>
  <c r="N851" i="2"/>
  <c r="M851" i="2"/>
  <c r="L851" i="2"/>
  <c r="AH850" i="2"/>
  <c r="AN850" i="2"/>
  <c r="AM850" i="2"/>
  <c r="AL850" i="2"/>
  <c r="H850" i="2"/>
  <c r="N850" i="2"/>
  <c r="M850" i="2"/>
  <c r="L850" i="2"/>
  <c r="AH849" i="2"/>
  <c r="AN849" i="2"/>
  <c r="AM849" i="2"/>
  <c r="AL849" i="2"/>
  <c r="H849" i="2"/>
  <c r="N849" i="2"/>
  <c r="M849" i="2"/>
  <c r="L849" i="2"/>
  <c r="AH848" i="2"/>
  <c r="AN848" i="2"/>
  <c r="AM848" i="2"/>
  <c r="AL848" i="2"/>
  <c r="H848" i="2"/>
  <c r="N848" i="2"/>
  <c r="M848" i="2"/>
  <c r="L848" i="2"/>
  <c r="AH847" i="2"/>
  <c r="AN847" i="2"/>
  <c r="AM847" i="2"/>
  <c r="AL847" i="2"/>
  <c r="H847" i="2"/>
  <c r="N847" i="2"/>
  <c r="M847" i="2"/>
  <c r="L847" i="2"/>
  <c r="AH846" i="2"/>
  <c r="AN846" i="2"/>
  <c r="AM846" i="2"/>
  <c r="AL846" i="2"/>
  <c r="H846" i="2"/>
  <c r="N846" i="2"/>
  <c r="M846" i="2"/>
  <c r="L846" i="2"/>
  <c r="AH845" i="2"/>
  <c r="AN845" i="2"/>
  <c r="AM845" i="2"/>
  <c r="AL845" i="2"/>
  <c r="H845" i="2"/>
  <c r="N845" i="2"/>
  <c r="M845" i="2"/>
  <c r="L845" i="2"/>
  <c r="AH844" i="2"/>
  <c r="AN844" i="2"/>
  <c r="AM844" i="2"/>
  <c r="AL844" i="2"/>
  <c r="H844" i="2"/>
  <c r="N844" i="2"/>
  <c r="M844" i="2"/>
  <c r="L844" i="2"/>
  <c r="AH843" i="2"/>
  <c r="AN843" i="2"/>
  <c r="AM843" i="2"/>
  <c r="AL843" i="2"/>
  <c r="H843" i="2"/>
  <c r="N843" i="2"/>
  <c r="M843" i="2"/>
  <c r="L843" i="2"/>
  <c r="AH842" i="2"/>
  <c r="AN842" i="2"/>
  <c r="AM842" i="2"/>
  <c r="AL842" i="2"/>
  <c r="H842" i="2"/>
  <c r="N842" i="2"/>
  <c r="M842" i="2"/>
  <c r="L842" i="2"/>
  <c r="AH841" i="2"/>
  <c r="AN841" i="2"/>
  <c r="AM841" i="2"/>
  <c r="AL841" i="2"/>
  <c r="H841" i="2"/>
  <c r="N841" i="2"/>
  <c r="M841" i="2"/>
  <c r="L841" i="2"/>
  <c r="AH840" i="2"/>
  <c r="AN840" i="2"/>
  <c r="AM840" i="2"/>
  <c r="AL840" i="2"/>
  <c r="H840" i="2"/>
  <c r="N840" i="2"/>
  <c r="M840" i="2"/>
  <c r="L840" i="2"/>
  <c r="AH839" i="2"/>
  <c r="AN839" i="2"/>
  <c r="AM839" i="2"/>
  <c r="AL839" i="2"/>
  <c r="H839" i="2"/>
  <c r="N839" i="2"/>
  <c r="M839" i="2"/>
  <c r="L839" i="2"/>
  <c r="AH838" i="2"/>
  <c r="AN838" i="2"/>
  <c r="AM838" i="2"/>
  <c r="AL838" i="2"/>
  <c r="H838" i="2"/>
  <c r="N838" i="2"/>
  <c r="M838" i="2"/>
  <c r="L838" i="2"/>
  <c r="AH837" i="2"/>
  <c r="AN837" i="2"/>
  <c r="AM837" i="2"/>
  <c r="AL837" i="2"/>
  <c r="H837" i="2"/>
  <c r="N837" i="2"/>
  <c r="M837" i="2"/>
  <c r="L837" i="2"/>
  <c r="AH836" i="2"/>
  <c r="AN836" i="2"/>
  <c r="AM836" i="2"/>
  <c r="AL836" i="2"/>
  <c r="H836" i="2"/>
  <c r="N836" i="2"/>
  <c r="M836" i="2"/>
  <c r="L836" i="2"/>
  <c r="AH835" i="2"/>
  <c r="AN835" i="2"/>
  <c r="AM835" i="2"/>
  <c r="AL835" i="2"/>
  <c r="H835" i="2"/>
  <c r="N835" i="2"/>
  <c r="M835" i="2"/>
  <c r="L835" i="2"/>
  <c r="AH834" i="2"/>
  <c r="AN834" i="2"/>
  <c r="AM834" i="2"/>
  <c r="AL834" i="2"/>
  <c r="H834" i="2"/>
  <c r="N834" i="2"/>
  <c r="M834" i="2"/>
  <c r="L834" i="2"/>
  <c r="AH833" i="2"/>
  <c r="AN833" i="2"/>
  <c r="AM833" i="2"/>
  <c r="AL833" i="2"/>
  <c r="H833" i="2"/>
  <c r="N833" i="2"/>
  <c r="M833" i="2"/>
  <c r="L833" i="2"/>
  <c r="AH832" i="2"/>
  <c r="AN832" i="2"/>
  <c r="AM832" i="2"/>
  <c r="AL832" i="2"/>
  <c r="H832" i="2"/>
  <c r="N832" i="2"/>
  <c r="M832" i="2"/>
  <c r="L832" i="2"/>
  <c r="AH831" i="2"/>
  <c r="AN831" i="2"/>
  <c r="AM831" i="2"/>
  <c r="AL831" i="2"/>
  <c r="H831" i="2"/>
  <c r="N831" i="2"/>
  <c r="M831" i="2"/>
  <c r="L831" i="2"/>
  <c r="AH830" i="2"/>
  <c r="AN830" i="2"/>
  <c r="AM830" i="2"/>
  <c r="AL830" i="2"/>
  <c r="H830" i="2"/>
  <c r="N830" i="2"/>
  <c r="M830" i="2"/>
  <c r="L830" i="2"/>
  <c r="AH829" i="2"/>
  <c r="AN829" i="2"/>
  <c r="AM829" i="2"/>
  <c r="AL829" i="2"/>
  <c r="H829" i="2"/>
  <c r="N829" i="2"/>
  <c r="M829" i="2"/>
  <c r="L829" i="2"/>
  <c r="AH828" i="2"/>
  <c r="AN828" i="2"/>
  <c r="AM828" i="2"/>
  <c r="AL828" i="2"/>
  <c r="H828" i="2"/>
  <c r="N828" i="2"/>
  <c r="M828" i="2"/>
  <c r="L828" i="2"/>
  <c r="AH827" i="2"/>
  <c r="AN827" i="2"/>
  <c r="AM827" i="2"/>
  <c r="AL827" i="2"/>
  <c r="H827" i="2"/>
  <c r="N827" i="2"/>
  <c r="M827" i="2"/>
  <c r="L827" i="2"/>
  <c r="AH826" i="2"/>
  <c r="AN826" i="2"/>
  <c r="AM826" i="2"/>
  <c r="AL826" i="2"/>
  <c r="H826" i="2"/>
  <c r="N826" i="2"/>
  <c r="M826" i="2"/>
  <c r="L826" i="2"/>
  <c r="AH825" i="2"/>
  <c r="AN825" i="2"/>
  <c r="AM825" i="2"/>
  <c r="AL825" i="2"/>
  <c r="H825" i="2"/>
  <c r="N825" i="2"/>
  <c r="M825" i="2"/>
  <c r="L825" i="2"/>
  <c r="AH824" i="2"/>
  <c r="AN824" i="2"/>
  <c r="AM824" i="2"/>
  <c r="AL824" i="2"/>
  <c r="H824" i="2"/>
  <c r="N824" i="2"/>
  <c r="M824" i="2"/>
  <c r="L824" i="2"/>
  <c r="AH823" i="2"/>
  <c r="AN823" i="2"/>
  <c r="AM823" i="2"/>
  <c r="AL823" i="2"/>
  <c r="H823" i="2"/>
  <c r="N823" i="2"/>
  <c r="M823" i="2"/>
  <c r="L823" i="2"/>
  <c r="AH822" i="2"/>
  <c r="AN822" i="2"/>
  <c r="AM822" i="2"/>
  <c r="AL822" i="2"/>
  <c r="H822" i="2"/>
  <c r="N822" i="2"/>
  <c r="M822" i="2"/>
  <c r="L822" i="2"/>
  <c r="AH821" i="2"/>
  <c r="AN821" i="2"/>
  <c r="AM821" i="2"/>
  <c r="AL821" i="2"/>
  <c r="H821" i="2"/>
  <c r="N821" i="2"/>
  <c r="M821" i="2"/>
  <c r="L821" i="2"/>
  <c r="AH820" i="2"/>
  <c r="AN820" i="2"/>
  <c r="AM820" i="2"/>
  <c r="AL820" i="2"/>
  <c r="H820" i="2"/>
  <c r="N820" i="2"/>
  <c r="M820" i="2"/>
  <c r="L820" i="2"/>
  <c r="AH819" i="2"/>
  <c r="AN819" i="2"/>
  <c r="AM819" i="2"/>
  <c r="AL819" i="2"/>
  <c r="H819" i="2"/>
  <c r="N819" i="2"/>
  <c r="M819" i="2"/>
  <c r="L819" i="2"/>
  <c r="AH818" i="2"/>
  <c r="AN818" i="2"/>
  <c r="AM818" i="2"/>
  <c r="AL818" i="2"/>
  <c r="H818" i="2"/>
  <c r="N818" i="2"/>
  <c r="M818" i="2"/>
  <c r="L818" i="2"/>
  <c r="AH817" i="2"/>
  <c r="AN817" i="2"/>
  <c r="AM817" i="2"/>
  <c r="AL817" i="2"/>
  <c r="H817" i="2"/>
  <c r="N817" i="2"/>
  <c r="M817" i="2"/>
  <c r="L817" i="2"/>
  <c r="AH816" i="2"/>
  <c r="AN816" i="2"/>
  <c r="AM816" i="2"/>
  <c r="AL816" i="2"/>
  <c r="H816" i="2"/>
  <c r="N816" i="2"/>
  <c r="M816" i="2"/>
  <c r="L816" i="2"/>
  <c r="AH815" i="2"/>
  <c r="AN815" i="2"/>
  <c r="AM815" i="2"/>
  <c r="AL815" i="2"/>
  <c r="H815" i="2"/>
  <c r="N815" i="2"/>
  <c r="M815" i="2"/>
  <c r="L815" i="2"/>
  <c r="AH814" i="2"/>
  <c r="AN814" i="2"/>
  <c r="AM814" i="2"/>
  <c r="AL814" i="2"/>
  <c r="H814" i="2"/>
  <c r="N814" i="2"/>
  <c r="M814" i="2"/>
  <c r="L814" i="2"/>
  <c r="AH813" i="2"/>
  <c r="AN813" i="2"/>
  <c r="AM813" i="2"/>
  <c r="AL813" i="2"/>
  <c r="H813" i="2"/>
  <c r="N813" i="2"/>
  <c r="M813" i="2"/>
  <c r="L813" i="2"/>
  <c r="AH812" i="2"/>
  <c r="AN812" i="2"/>
  <c r="AM812" i="2"/>
  <c r="AL812" i="2"/>
  <c r="H812" i="2"/>
  <c r="N812" i="2"/>
  <c r="M812" i="2"/>
  <c r="L812" i="2"/>
  <c r="AH811" i="2"/>
  <c r="AN811" i="2"/>
  <c r="AM811" i="2"/>
  <c r="AL811" i="2"/>
  <c r="H811" i="2"/>
  <c r="N811" i="2"/>
  <c r="M811" i="2"/>
  <c r="L811" i="2"/>
  <c r="AH810" i="2"/>
  <c r="AN810" i="2"/>
  <c r="AM810" i="2"/>
  <c r="AL810" i="2"/>
  <c r="H810" i="2"/>
  <c r="N810" i="2"/>
  <c r="M810" i="2"/>
  <c r="L810" i="2"/>
  <c r="AH809" i="2"/>
  <c r="AN809" i="2"/>
  <c r="AM809" i="2"/>
  <c r="AL809" i="2"/>
  <c r="H809" i="2"/>
  <c r="N809" i="2"/>
  <c r="M809" i="2"/>
  <c r="L809" i="2"/>
  <c r="AH808" i="2"/>
  <c r="AN808" i="2"/>
  <c r="AM808" i="2"/>
  <c r="AL808" i="2"/>
  <c r="H808" i="2"/>
  <c r="N808" i="2"/>
  <c r="M808" i="2"/>
  <c r="L808" i="2"/>
  <c r="AH807" i="2"/>
  <c r="AN807" i="2"/>
  <c r="AM807" i="2"/>
  <c r="AL807" i="2"/>
  <c r="H807" i="2"/>
  <c r="N807" i="2"/>
  <c r="M807" i="2"/>
  <c r="L807" i="2"/>
  <c r="AH806" i="2"/>
  <c r="AN806" i="2"/>
  <c r="AM806" i="2"/>
  <c r="AL806" i="2"/>
  <c r="H806" i="2"/>
  <c r="N806" i="2"/>
  <c r="M806" i="2"/>
  <c r="L806" i="2"/>
  <c r="AH805" i="2"/>
  <c r="AN805" i="2"/>
  <c r="AM805" i="2"/>
  <c r="AL805" i="2"/>
  <c r="H805" i="2"/>
  <c r="N805" i="2"/>
  <c r="M805" i="2"/>
  <c r="L805" i="2"/>
  <c r="AH804" i="2"/>
  <c r="AN804" i="2"/>
  <c r="AM804" i="2"/>
  <c r="AL804" i="2"/>
  <c r="H804" i="2"/>
  <c r="N804" i="2"/>
  <c r="M804" i="2"/>
  <c r="L804" i="2"/>
  <c r="AH803" i="2"/>
  <c r="AN803" i="2"/>
  <c r="AM803" i="2"/>
  <c r="AL803" i="2"/>
  <c r="H803" i="2"/>
  <c r="N803" i="2"/>
  <c r="M803" i="2"/>
  <c r="L803" i="2"/>
  <c r="AH802" i="2"/>
  <c r="AN802" i="2"/>
  <c r="AM802" i="2"/>
  <c r="AL802" i="2"/>
  <c r="H802" i="2"/>
  <c r="N802" i="2"/>
  <c r="M802" i="2"/>
  <c r="L802" i="2"/>
  <c r="AH801" i="2"/>
  <c r="AN801" i="2"/>
  <c r="AM801" i="2"/>
  <c r="AL801" i="2"/>
  <c r="H801" i="2"/>
  <c r="N801" i="2"/>
  <c r="M801" i="2"/>
  <c r="L801" i="2"/>
  <c r="AH800" i="2"/>
  <c r="AN800" i="2"/>
  <c r="AM800" i="2"/>
  <c r="AL800" i="2"/>
  <c r="H800" i="2"/>
  <c r="N800" i="2"/>
  <c r="M800" i="2"/>
  <c r="L800" i="2"/>
  <c r="AH799" i="2"/>
  <c r="AN799" i="2"/>
  <c r="AM799" i="2"/>
  <c r="AL799" i="2"/>
  <c r="H799" i="2"/>
  <c r="N799" i="2"/>
  <c r="M799" i="2"/>
  <c r="L799" i="2"/>
  <c r="AH798" i="2"/>
  <c r="AN798" i="2"/>
  <c r="AM798" i="2"/>
  <c r="AL798" i="2"/>
  <c r="H798" i="2"/>
  <c r="N798" i="2"/>
  <c r="M798" i="2"/>
  <c r="L798" i="2"/>
  <c r="AH797" i="2"/>
  <c r="AN797" i="2"/>
  <c r="AM797" i="2"/>
  <c r="AL797" i="2"/>
  <c r="H797" i="2"/>
  <c r="N797" i="2"/>
  <c r="M797" i="2"/>
  <c r="L797" i="2"/>
  <c r="AH796" i="2"/>
  <c r="AN796" i="2"/>
  <c r="AM796" i="2"/>
  <c r="AL796" i="2"/>
  <c r="H796" i="2"/>
  <c r="N796" i="2"/>
  <c r="M796" i="2"/>
  <c r="L796" i="2"/>
  <c r="AH795" i="2"/>
  <c r="AN795" i="2"/>
  <c r="AM795" i="2"/>
  <c r="AL795" i="2"/>
  <c r="H795" i="2"/>
  <c r="N795" i="2"/>
  <c r="M795" i="2"/>
  <c r="L795" i="2"/>
  <c r="AH794" i="2"/>
  <c r="AN794" i="2"/>
  <c r="AM794" i="2"/>
  <c r="AL794" i="2"/>
  <c r="H794" i="2"/>
  <c r="N794" i="2"/>
  <c r="M794" i="2"/>
  <c r="L794" i="2"/>
  <c r="AH793" i="2"/>
  <c r="AN793" i="2"/>
  <c r="AM793" i="2"/>
  <c r="AL793" i="2"/>
  <c r="H793" i="2"/>
  <c r="N793" i="2"/>
  <c r="M793" i="2"/>
  <c r="L793" i="2"/>
  <c r="AH792" i="2"/>
  <c r="AN792" i="2"/>
  <c r="AM792" i="2"/>
  <c r="AL792" i="2"/>
  <c r="H792" i="2"/>
  <c r="N792" i="2"/>
  <c r="M792" i="2"/>
  <c r="L792" i="2"/>
  <c r="AH791" i="2"/>
  <c r="AN791" i="2"/>
  <c r="AM791" i="2"/>
  <c r="AL791" i="2"/>
  <c r="H791" i="2"/>
  <c r="N791" i="2"/>
  <c r="M791" i="2"/>
  <c r="L791" i="2"/>
  <c r="AH790" i="2"/>
  <c r="AN790" i="2"/>
  <c r="AM790" i="2"/>
  <c r="AL790" i="2"/>
  <c r="H790" i="2"/>
  <c r="N790" i="2"/>
  <c r="M790" i="2"/>
  <c r="L790" i="2"/>
  <c r="AH789" i="2"/>
  <c r="AN789" i="2"/>
  <c r="AM789" i="2"/>
  <c r="AL789" i="2"/>
  <c r="H789" i="2"/>
  <c r="N789" i="2"/>
  <c r="M789" i="2"/>
  <c r="L789" i="2"/>
  <c r="AH788" i="2"/>
  <c r="AN788" i="2"/>
  <c r="AM788" i="2"/>
  <c r="AL788" i="2"/>
  <c r="H788" i="2"/>
  <c r="N788" i="2"/>
  <c r="M788" i="2"/>
  <c r="L788" i="2"/>
  <c r="AH787" i="2"/>
  <c r="AN787" i="2"/>
  <c r="AM787" i="2"/>
  <c r="AL787" i="2"/>
  <c r="H787" i="2"/>
  <c r="N787" i="2"/>
  <c r="M787" i="2"/>
  <c r="L787" i="2"/>
  <c r="AH786" i="2"/>
  <c r="AN786" i="2"/>
  <c r="AM786" i="2"/>
  <c r="AL786" i="2"/>
  <c r="H786" i="2"/>
  <c r="N786" i="2"/>
  <c r="M786" i="2"/>
  <c r="L786" i="2"/>
  <c r="AH785" i="2"/>
  <c r="AN785" i="2"/>
  <c r="AM785" i="2"/>
  <c r="AL785" i="2"/>
  <c r="H785" i="2"/>
  <c r="N785" i="2"/>
  <c r="M785" i="2"/>
  <c r="L785" i="2"/>
  <c r="AH784" i="2"/>
  <c r="AN784" i="2"/>
  <c r="AM784" i="2"/>
  <c r="AL784" i="2"/>
  <c r="H784" i="2"/>
  <c r="N784" i="2"/>
  <c r="M784" i="2"/>
  <c r="L784" i="2"/>
  <c r="AH783" i="2"/>
  <c r="AN783" i="2"/>
  <c r="AM783" i="2"/>
  <c r="AL783" i="2"/>
  <c r="H783" i="2"/>
  <c r="N783" i="2"/>
  <c r="M783" i="2"/>
  <c r="L783" i="2"/>
  <c r="AH782" i="2"/>
  <c r="AN782" i="2"/>
  <c r="AM782" i="2"/>
  <c r="AL782" i="2"/>
  <c r="H782" i="2"/>
  <c r="N782" i="2"/>
  <c r="M782" i="2"/>
  <c r="L782" i="2"/>
  <c r="AH781" i="2"/>
  <c r="AN781" i="2"/>
  <c r="AM781" i="2"/>
  <c r="AL781" i="2"/>
  <c r="H781" i="2"/>
  <c r="N781" i="2"/>
  <c r="M781" i="2"/>
  <c r="L781" i="2"/>
  <c r="AH780" i="2"/>
  <c r="AN780" i="2"/>
  <c r="AM780" i="2"/>
  <c r="AL780" i="2"/>
  <c r="H780" i="2"/>
  <c r="N780" i="2"/>
  <c r="M780" i="2"/>
  <c r="L780" i="2"/>
  <c r="AH779" i="2"/>
  <c r="AN779" i="2"/>
  <c r="AM779" i="2"/>
  <c r="AL779" i="2"/>
  <c r="H779" i="2"/>
  <c r="N779" i="2"/>
  <c r="M779" i="2"/>
  <c r="L779" i="2"/>
  <c r="AH778" i="2"/>
  <c r="AN778" i="2"/>
  <c r="AM778" i="2"/>
  <c r="AL778" i="2"/>
  <c r="H778" i="2"/>
  <c r="N778" i="2"/>
  <c r="M778" i="2"/>
  <c r="L778" i="2"/>
  <c r="AH777" i="2"/>
  <c r="AN777" i="2"/>
  <c r="AM777" i="2"/>
  <c r="AL777" i="2"/>
  <c r="H777" i="2"/>
  <c r="N777" i="2"/>
  <c r="M777" i="2"/>
  <c r="L777" i="2"/>
  <c r="AH776" i="2"/>
  <c r="AN776" i="2"/>
  <c r="AM776" i="2"/>
  <c r="AL776" i="2"/>
  <c r="H776" i="2"/>
  <c r="N776" i="2"/>
  <c r="M776" i="2"/>
  <c r="L776" i="2"/>
  <c r="AH775" i="2"/>
  <c r="AN775" i="2"/>
  <c r="AM775" i="2"/>
  <c r="AL775" i="2"/>
  <c r="H775" i="2"/>
  <c r="N775" i="2"/>
  <c r="M775" i="2"/>
  <c r="L775" i="2"/>
  <c r="AH774" i="2"/>
  <c r="AN774" i="2"/>
  <c r="AM774" i="2"/>
  <c r="AL774" i="2"/>
  <c r="H774" i="2"/>
  <c r="N774" i="2"/>
  <c r="M774" i="2"/>
  <c r="L774" i="2"/>
  <c r="AH773" i="2"/>
  <c r="AN773" i="2"/>
  <c r="AM773" i="2"/>
  <c r="AL773" i="2"/>
  <c r="H773" i="2"/>
  <c r="N773" i="2"/>
  <c r="M773" i="2"/>
  <c r="L773" i="2"/>
  <c r="AH772" i="2"/>
  <c r="AN772" i="2"/>
  <c r="AM772" i="2"/>
  <c r="AL772" i="2"/>
  <c r="H772" i="2"/>
  <c r="N772" i="2"/>
  <c r="M772" i="2"/>
  <c r="L772" i="2"/>
  <c r="AH771" i="2"/>
  <c r="AN771" i="2"/>
  <c r="AM771" i="2"/>
  <c r="AL771" i="2"/>
  <c r="H771" i="2"/>
  <c r="N771" i="2"/>
  <c r="M771" i="2"/>
  <c r="L771" i="2"/>
  <c r="AH770" i="2"/>
  <c r="AN770" i="2"/>
  <c r="AM770" i="2"/>
  <c r="AL770" i="2"/>
  <c r="H770" i="2"/>
  <c r="N770" i="2"/>
  <c r="M770" i="2"/>
  <c r="L770" i="2"/>
  <c r="AH769" i="2"/>
  <c r="AN769" i="2"/>
  <c r="AM769" i="2"/>
  <c r="AL769" i="2"/>
  <c r="H769" i="2"/>
  <c r="N769" i="2"/>
  <c r="M769" i="2"/>
  <c r="L769" i="2"/>
  <c r="AH768" i="2"/>
  <c r="AN768" i="2"/>
  <c r="AM768" i="2"/>
  <c r="AL768" i="2"/>
  <c r="H768" i="2"/>
  <c r="N768" i="2"/>
  <c r="M768" i="2"/>
  <c r="L768" i="2"/>
  <c r="AH767" i="2"/>
  <c r="AN767" i="2"/>
  <c r="AM767" i="2"/>
  <c r="AL767" i="2"/>
  <c r="H767" i="2"/>
  <c r="N767" i="2"/>
  <c r="M767" i="2"/>
  <c r="L767" i="2"/>
  <c r="AH766" i="2"/>
  <c r="AN766" i="2"/>
  <c r="AM766" i="2"/>
  <c r="AL766" i="2"/>
  <c r="H766" i="2"/>
  <c r="N766" i="2"/>
  <c r="M766" i="2"/>
  <c r="L766" i="2"/>
  <c r="AH765" i="2"/>
  <c r="AN765" i="2"/>
  <c r="AM765" i="2"/>
  <c r="AL765" i="2"/>
  <c r="H765" i="2"/>
  <c r="N765" i="2"/>
  <c r="M765" i="2"/>
  <c r="L765" i="2"/>
  <c r="AH764" i="2"/>
  <c r="AN764" i="2"/>
  <c r="AM764" i="2"/>
  <c r="AL764" i="2"/>
  <c r="H764" i="2"/>
  <c r="N764" i="2"/>
  <c r="M764" i="2"/>
  <c r="L764" i="2"/>
  <c r="AH763" i="2"/>
  <c r="AN763" i="2"/>
  <c r="AM763" i="2"/>
  <c r="AL763" i="2"/>
  <c r="H763" i="2"/>
  <c r="N763" i="2"/>
  <c r="M763" i="2"/>
  <c r="L763" i="2"/>
  <c r="AH762" i="2"/>
  <c r="AN762" i="2"/>
  <c r="AM762" i="2"/>
  <c r="AL762" i="2"/>
  <c r="H762" i="2"/>
  <c r="N762" i="2"/>
  <c r="M762" i="2"/>
  <c r="L762" i="2"/>
  <c r="AH761" i="2"/>
  <c r="AN761" i="2"/>
  <c r="AM761" i="2"/>
  <c r="AL761" i="2"/>
  <c r="H761" i="2"/>
  <c r="N761" i="2"/>
  <c r="M761" i="2"/>
  <c r="L761" i="2"/>
  <c r="AH760" i="2"/>
  <c r="AN760" i="2"/>
  <c r="AM760" i="2"/>
  <c r="AL760" i="2"/>
  <c r="H760" i="2"/>
  <c r="N760" i="2"/>
  <c r="M760" i="2"/>
  <c r="L760" i="2"/>
  <c r="AH759" i="2"/>
  <c r="AN759" i="2"/>
  <c r="AM759" i="2"/>
  <c r="AL759" i="2"/>
  <c r="H759" i="2"/>
  <c r="N759" i="2"/>
  <c r="M759" i="2"/>
  <c r="L759" i="2"/>
  <c r="AH758" i="2"/>
  <c r="AN758" i="2"/>
  <c r="AM758" i="2"/>
  <c r="AL758" i="2"/>
  <c r="H758" i="2"/>
  <c r="N758" i="2"/>
  <c r="M758" i="2"/>
  <c r="L758" i="2"/>
  <c r="AH757" i="2"/>
  <c r="AN757" i="2"/>
  <c r="AM757" i="2"/>
  <c r="AL757" i="2"/>
  <c r="H757" i="2"/>
  <c r="N757" i="2"/>
  <c r="M757" i="2"/>
  <c r="L757" i="2"/>
  <c r="AH756" i="2"/>
  <c r="AN756" i="2"/>
  <c r="AM756" i="2"/>
  <c r="AL756" i="2"/>
  <c r="H756" i="2"/>
  <c r="N756" i="2"/>
  <c r="M756" i="2"/>
  <c r="L756" i="2"/>
  <c r="AH755" i="2"/>
  <c r="AN755" i="2"/>
  <c r="AM755" i="2"/>
  <c r="AL755" i="2"/>
  <c r="H755" i="2"/>
  <c r="N755" i="2"/>
  <c r="M755" i="2"/>
  <c r="L755" i="2"/>
  <c r="AH754" i="2"/>
  <c r="AN754" i="2"/>
  <c r="AM754" i="2"/>
  <c r="AL754" i="2"/>
  <c r="H754" i="2"/>
  <c r="N754" i="2"/>
  <c r="M754" i="2"/>
  <c r="L754" i="2"/>
  <c r="AH753" i="2"/>
  <c r="AN753" i="2"/>
  <c r="AM753" i="2"/>
  <c r="AL753" i="2"/>
  <c r="H753" i="2"/>
  <c r="N753" i="2"/>
  <c r="M753" i="2"/>
  <c r="L753" i="2"/>
  <c r="AH752" i="2"/>
  <c r="AN752" i="2"/>
  <c r="AM752" i="2"/>
  <c r="AL752" i="2"/>
  <c r="H752" i="2"/>
  <c r="N752" i="2"/>
  <c r="M752" i="2"/>
  <c r="L752" i="2"/>
  <c r="AH751" i="2"/>
  <c r="AN751" i="2"/>
  <c r="AM751" i="2"/>
  <c r="AL751" i="2"/>
  <c r="H751" i="2"/>
  <c r="N751" i="2"/>
  <c r="M751" i="2"/>
  <c r="L751" i="2"/>
  <c r="AH750" i="2"/>
  <c r="AN750" i="2"/>
  <c r="AM750" i="2"/>
  <c r="AL750" i="2"/>
  <c r="H750" i="2"/>
  <c r="N750" i="2"/>
  <c r="M750" i="2"/>
  <c r="L750" i="2"/>
  <c r="AH749" i="2"/>
  <c r="AN749" i="2"/>
  <c r="AM749" i="2"/>
  <c r="AL749" i="2"/>
  <c r="H749" i="2"/>
  <c r="N749" i="2"/>
  <c r="M749" i="2"/>
  <c r="L749" i="2"/>
  <c r="AH748" i="2"/>
  <c r="AN748" i="2"/>
  <c r="AM748" i="2"/>
  <c r="AL748" i="2"/>
  <c r="H748" i="2"/>
  <c r="N748" i="2"/>
  <c r="M748" i="2"/>
  <c r="L748" i="2"/>
  <c r="AH747" i="2"/>
  <c r="AN747" i="2"/>
  <c r="AM747" i="2"/>
  <c r="AL747" i="2"/>
  <c r="H747" i="2"/>
  <c r="N747" i="2"/>
  <c r="M747" i="2"/>
  <c r="L747" i="2"/>
  <c r="AH746" i="2"/>
  <c r="AN746" i="2"/>
  <c r="AM746" i="2"/>
  <c r="AL746" i="2"/>
  <c r="H746" i="2"/>
  <c r="N746" i="2"/>
  <c r="M746" i="2"/>
  <c r="L746" i="2"/>
  <c r="AH745" i="2"/>
  <c r="AN745" i="2"/>
  <c r="AM745" i="2"/>
  <c r="AL745" i="2"/>
  <c r="H745" i="2"/>
  <c r="N745" i="2"/>
  <c r="M745" i="2"/>
  <c r="L745" i="2"/>
  <c r="AH744" i="2"/>
  <c r="AN744" i="2"/>
  <c r="AM744" i="2"/>
  <c r="AL744" i="2"/>
  <c r="H744" i="2"/>
  <c r="N744" i="2"/>
  <c r="M744" i="2"/>
  <c r="L744" i="2"/>
  <c r="AH743" i="2"/>
  <c r="AN743" i="2"/>
  <c r="AM743" i="2"/>
  <c r="AL743" i="2"/>
  <c r="H743" i="2"/>
  <c r="N743" i="2"/>
  <c r="M743" i="2"/>
  <c r="L743" i="2"/>
  <c r="AH742" i="2"/>
  <c r="AN742" i="2"/>
  <c r="AM742" i="2"/>
  <c r="AL742" i="2"/>
  <c r="H742" i="2"/>
  <c r="N742" i="2"/>
  <c r="M742" i="2"/>
  <c r="L742" i="2"/>
  <c r="AH741" i="2"/>
  <c r="AN741" i="2"/>
  <c r="AM741" i="2"/>
  <c r="AL741" i="2"/>
  <c r="H741" i="2"/>
  <c r="N741" i="2"/>
  <c r="M741" i="2"/>
  <c r="L741" i="2"/>
  <c r="AH740" i="2"/>
  <c r="AN740" i="2"/>
  <c r="AM740" i="2"/>
  <c r="AL740" i="2"/>
  <c r="H740" i="2"/>
  <c r="N740" i="2"/>
  <c r="M740" i="2"/>
  <c r="L740" i="2"/>
  <c r="AH739" i="2"/>
  <c r="AN739" i="2"/>
  <c r="AM739" i="2"/>
  <c r="AL739" i="2"/>
  <c r="H739" i="2"/>
  <c r="N739" i="2"/>
  <c r="M739" i="2"/>
  <c r="L739" i="2"/>
  <c r="AH738" i="2"/>
  <c r="AN738" i="2"/>
  <c r="AM738" i="2"/>
  <c r="AL738" i="2"/>
  <c r="H738" i="2"/>
  <c r="N738" i="2"/>
  <c r="M738" i="2"/>
  <c r="L738" i="2"/>
  <c r="AH737" i="2"/>
  <c r="AN737" i="2"/>
  <c r="AM737" i="2"/>
  <c r="AL737" i="2"/>
  <c r="H737" i="2"/>
  <c r="N737" i="2"/>
  <c r="M737" i="2"/>
  <c r="L737" i="2"/>
  <c r="AH736" i="2"/>
  <c r="AN736" i="2"/>
  <c r="AM736" i="2"/>
  <c r="AL736" i="2"/>
  <c r="H736" i="2"/>
  <c r="N736" i="2"/>
  <c r="M736" i="2"/>
  <c r="L736" i="2"/>
  <c r="AH735" i="2"/>
  <c r="AN735" i="2"/>
  <c r="AM735" i="2"/>
  <c r="AL735" i="2"/>
  <c r="H735" i="2"/>
  <c r="N735" i="2"/>
  <c r="M735" i="2"/>
  <c r="L735" i="2"/>
  <c r="AH734" i="2"/>
  <c r="AN734" i="2"/>
  <c r="AM734" i="2"/>
  <c r="AL734" i="2"/>
  <c r="H734" i="2"/>
  <c r="N734" i="2"/>
  <c r="M734" i="2"/>
  <c r="L734" i="2"/>
  <c r="AH733" i="2"/>
  <c r="AN733" i="2"/>
  <c r="AM733" i="2"/>
  <c r="AL733" i="2"/>
  <c r="H733" i="2"/>
  <c r="N733" i="2"/>
  <c r="M733" i="2"/>
  <c r="L733" i="2"/>
  <c r="AH732" i="2"/>
  <c r="AN732" i="2"/>
  <c r="AM732" i="2"/>
  <c r="AL732" i="2"/>
  <c r="H732" i="2"/>
  <c r="N732" i="2"/>
  <c r="M732" i="2"/>
  <c r="L732" i="2"/>
  <c r="AH731" i="2"/>
  <c r="AN731" i="2"/>
  <c r="AM731" i="2"/>
  <c r="AL731" i="2"/>
  <c r="H731" i="2"/>
  <c r="N731" i="2"/>
  <c r="M731" i="2"/>
  <c r="L731" i="2"/>
  <c r="AH730" i="2"/>
  <c r="AN730" i="2"/>
  <c r="AM730" i="2"/>
  <c r="AL730" i="2"/>
  <c r="H730" i="2"/>
  <c r="N730" i="2"/>
  <c r="M730" i="2"/>
  <c r="L730" i="2"/>
  <c r="AH729" i="2"/>
  <c r="AN729" i="2"/>
  <c r="AM729" i="2"/>
  <c r="AL729" i="2"/>
  <c r="H729" i="2"/>
  <c r="N729" i="2"/>
  <c r="M729" i="2"/>
  <c r="L729" i="2"/>
  <c r="AH728" i="2"/>
  <c r="AN728" i="2"/>
  <c r="AM728" i="2"/>
  <c r="AL728" i="2"/>
  <c r="H728" i="2"/>
  <c r="N728" i="2"/>
  <c r="M728" i="2"/>
  <c r="L728" i="2"/>
  <c r="AH727" i="2"/>
  <c r="AN727" i="2"/>
  <c r="AM727" i="2"/>
  <c r="AL727" i="2"/>
  <c r="H727" i="2"/>
  <c r="N727" i="2"/>
  <c r="M727" i="2"/>
  <c r="L727" i="2"/>
  <c r="AH726" i="2"/>
  <c r="AN726" i="2"/>
  <c r="AM726" i="2"/>
  <c r="AL726" i="2"/>
  <c r="H726" i="2"/>
  <c r="N726" i="2"/>
  <c r="M726" i="2"/>
  <c r="L726" i="2"/>
  <c r="AH725" i="2"/>
  <c r="AN725" i="2"/>
  <c r="AM725" i="2"/>
  <c r="AL725" i="2"/>
  <c r="H725" i="2"/>
  <c r="N725" i="2"/>
  <c r="M725" i="2"/>
  <c r="L725" i="2"/>
  <c r="AH724" i="2"/>
  <c r="AN724" i="2"/>
  <c r="AM724" i="2"/>
  <c r="AL724" i="2"/>
  <c r="H724" i="2"/>
  <c r="N724" i="2"/>
  <c r="M724" i="2"/>
  <c r="L724" i="2"/>
  <c r="AH723" i="2"/>
  <c r="AN723" i="2"/>
  <c r="AM723" i="2"/>
  <c r="AL723" i="2"/>
  <c r="H723" i="2"/>
  <c r="N723" i="2"/>
  <c r="M723" i="2"/>
  <c r="L723" i="2"/>
  <c r="AH722" i="2"/>
  <c r="AN722" i="2"/>
  <c r="AM722" i="2"/>
  <c r="AL722" i="2"/>
  <c r="H722" i="2"/>
  <c r="N722" i="2"/>
  <c r="M722" i="2"/>
  <c r="L722" i="2"/>
  <c r="AH721" i="2"/>
  <c r="AN721" i="2"/>
  <c r="AM721" i="2"/>
  <c r="AL721" i="2"/>
  <c r="H721" i="2"/>
  <c r="N721" i="2"/>
  <c r="M721" i="2"/>
  <c r="L721" i="2"/>
  <c r="AH720" i="2"/>
  <c r="AN720" i="2"/>
  <c r="AM720" i="2"/>
  <c r="AL720" i="2"/>
  <c r="H720" i="2"/>
  <c r="N720" i="2"/>
  <c r="M720" i="2"/>
  <c r="L720" i="2"/>
  <c r="AH719" i="2"/>
  <c r="AN719" i="2"/>
  <c r="AM719" i="2"/>
  <c r="AL719" i="2"/>
  <c r="H719" i="2"/>
  <c r="N719" i="2"/>
  <c r="M719" i="2"/>
  <c r="L719" i="2"/>
  <c r="AH718" i="2"/>
  <c r="AN718" i="2"/>
  <c r="AM718" i="2"/>
  <c r="AL718" i="2"/>
  <c r="H718" i="2"/>
  <c r="N718" i="2"/>
  <c r="M718" i="2"/>
  <c r="L718" i="2"/>
  <c r="AH717" i="2"/>
  <c r="AN717" i="2"/>
  <c r="AM717" i="2"/>
  <c r="AL717" i="2"/>
  <c r="H717" i="2"/>
  <c r="N717" i="2"/>
  <c r="M717" i="2"/>
  <c r="L717" i="2"/>
  <c r="AH716" i="2"/>
  <c r="AN716" i="2"/>
  <c r="AM716" i="2"/>
  <c r="AL716" i="2"/>
  <c r="H716" i="2"/>
  <c r="N716" i="2"/>
  <c r="M716" i="2"/>
  <c r="L716" i="2"/>
  <c r="AH715" i="2"/>
  <c r="AN715" i="2"/>
  <c r="AM715" i="2"/>
  <c r="AL715" i="2"/>
  <c r="H715" i="2"/>
  <c r="N715" i="2"/>
  <c r="M715" i="2"/>
  <c r="L715" i="2"/>
  <c r="AH714" i="2"/>
  <c r="AN714" i="2"/>
  <c r="AM714" i="2"/>
  <c r="AL714" i="2"/>
  <c r="H714" i="2"/>
  <c r="N714" i="2"/>
  <c r="M714" i="2"/>
  <c r="L714" i="2"/>
  <c r="AH713" i="2"/>
  <c r="AN713" i="2"/>
  <c r="AM713" i="2"/>
  <c r="AL713" i="2"/>
  <c r="H713" i="2"/>
  <c r="N713" i="2"/>
  <c r="M713" i="2"/>
  <c r="L713" i="2"/>
  <c r="AH712" i="2"/>
  <c r="AN712" i="2"/>
  <c r="AM712" i="2"/>
  <c r="AL712" i="2"/>
  <c r="H712" i="2"/>
  <c r="N712" i="2"/>
  <c r="M712" i="2"/>
  <c r="L712" i="2"/>
  <c r="AH711" i="2"/>
  <c r="AN711" i="2"/>
  <c r="AM711" i="2"/>
  <c r="AL711" i="2"/>
  <c r="H711" i="2"/>
  <c r="N711" i="2"/>
  <c r="M711" i="2"/>
  <c r="L711" i="2"/>
  <c r="AH710" i="2"/>
  <c r="AN710" i="2"/>
  <c r="AM710" i="2"/>
  <c r="AL710" i="2"/>
  <c r="H710" i="2"/>
  <c r="N710" i="2"/>
  <c r="M710" i="2"/>
  <c r="L710" i="2"/>
  <c r="AH709" i="2"/>
  <c r="AN709" i="2"/>
  <c r="AM709" i="2"/>
  <c r="AL709" i="2"/>
  <c r="H709" i="2"/>
  <c r="N709" i="2"/>
  <c r="M709" i="2"/>
  <c r="L709" i="2"/>
  <c r="AH708" i="2"/>
  <c r="AN708" i="2"/>
  <c r="AM708" i="2"/>
  <c r="AL708" i="2"/>
  <c r="H708" i="2"/>
  <c r="N708" i="2"/>
  <c r="M708" i="2"/>
  <c r="L708" i="2"/>
  <c r="AH707" i="2"/>
  <c r="AN707" i="2"/>
  <c r="AM707" i="2"/>
  <c r="AL707" i="2"/>
  <c r="H707" i="2"/>
  <c r="N707" i="2"/>
  <c r="M707" i="2"/>
  <c r="L707" i="2"/>
  <c r="AH706" i="2"/>
  <c r="AN706" i="2"/>
  <c r="AM706" i="2"/>
  <c r="AL706" i="2"/>
  <c r="H706" i="2"/>
  <c r="N706" i="2"/>
  <c r="M706" i="2"/>
  <c r="L706" i="2"/>
  <c r="AH705" i="2"/>
  <c r="AN705" i="2"/>
  <c r="AM705" i="2"/>
  <c r="AL705" i="2"/>
  <c r="H705" i="2"/>
  <c r="N705" i="2"/>
  <c r="M705" i="2"/>
  <c r="L705" i="2"/>
  <c r="AH704" i="2"/>
  <c r="AN704" i="2"/>
  <c r="AM704" i="2"/>
  <c r="AL704" i="2"/>
  <c r="H704" i="2"/>
  <c r="N704" i="2"/>
  <c r="M704" i="2"/>
  <c r="L704" i="2"/>
  <c r="AH703" i="2"/>
  <c r="AN703" i="2"/>
  <c r="AM703" i="2"/>
  <c r="AL703" i="2"/>
  <c r="H703" i="2"/>
  <c r="N703" i="2"/>
  <c r="M703" i="2"/>
  <c r="L703" i="2"/>
  <c r="AH702" i="2"/>
  <c r="AN702" i="2"/>
  <c r="AM702" i="2"/>
  <c r="AL702" i="2"/>
  <c r="H702" i="2"/>
  <c r="N702" i="2"/>
  <c r="M702" i="2"/>
  <c r="L702" i="2"/>
  <c r="AH701" i="2"/>
  <c r="AN701" i="2"/>
  <c r="AM701" i="2"/>
  <c r="AL701" i="2"/>
  <c r="H701" i="2"/>
  <c r="N701" i="2"/>
  <c r="M701" i="2"/>
  <c r="L701" i="2"/>
  <c r="AH700" i="2"/>
  <c r="AN700" i="2"/>
  <c r="AM700" i="2"/>
  <c r="AL700" i="2"/>
  <c r="H700" i="2"/>
  <c r="N700" i="2"/>
  <c r="M700" i="2"/>
  <c r="L700" i="2"/>
  <c r="AH699" i="2"/>
  <c r="AN699" i="2"/>
  <c r="AM699" i="2"/>
  <c r="AL699" i="2"/>
  <c r="H699" i="2"/>
  <c r="N699" i="2"/>
  <c r="M699" i="2"/>
  <c r="L699" i="2"/>
  <c r="AH698" i="2"/>
  <c r="AN698" i="2"/>
  <c r="AM698" i="2"/>
  <c r="AL698" i="2"/>
  <c r="H698" i="2"/>
  <c r="N698" i="2"/>
  <c r="M698" i="2"/>
  <c r="L698" i="2"/>
  <c r="AH697" i="2"/>
  <c r="AN697" i="2"/>
  <c r="AM697" i="2"/>
  <c r="AL697" i="2"/>
  <c r="H697" i="2"/>
  <c r="N697" i="2"/>
  <c r="M697" i="2"/>
  <c r="L697" i="2"/>
  <c r="AH696" i="2"/>
  <c r="AN696" i="2"/>
  <c r="AM696" i="2"/>
  <c r="AL696" i="2"/>
  <c r="H696" i="2"/>
  <c r="N696" i="2"/>
  <c r="M696" i="2"/>
  <c r="L696" i="2"/>
  <c r="AH695" i="2"/>
  <c r="AN695" i="2"/>
  <c r="AM695" i="2"/>
  <c r="AL695" i="2"/>
  <c r="H695" i="2"/>
  <c r="N695" i="2"/>
  <c r="M695" i="2"/>
  <c r="L695" i="2"/>
  <c r="AH694" i="2"/>
  <c r="AN694" i="2"/>
  <c r="AM694" i="2"/>
  <c r="AL694" i="2"/>
  <c r="H694" i="2"/>
  <c r="N694" i="2"/>
  <c r="M694" i="2"/>
  <c r="L694" i="2"/>
  <c r="AH693" i="2"/>
  <c r="AN693" i="2"/>
  <c r="AM693" i="2"/>
  <c r="AL693" i="2"/>
  <c r="H693" i="2"/>
  <c r="N693" i="2"/>
  <c r="M693" i="2"/>
  <c r="L693" i="2"/>
  <c r="AH692" i="2"/>
  <c r="AN692" i="2"/>
  <c r="AM692" i="2"/>
  <c r="AL692" i="2"/>
  <c r="H692" i="2"/>
  <c r="N692" i="2"/>
  <c r="M692" i="2"/>
  <c r="L692" i="2"/>
  <c r="AH691" i="2"/>
  <c r="AN691" i="2"/>
  <c r="AM691" i="2"/>
  <c r="AL691" i="2"/>
  <c r="H691" i="2"/>
  <c r="N691" i="2"/>
  <c r="M691" i="2"/>
  <c r="L691" i="2"/>
  <c r="AH690" i="2"/>
  <c r="AN690" i="2"/>
  <c r="AM690" i="2"/>
  <c r="AL690" i="2"/>
  <c r="H690" i="2"/>
  <c r="N690" i="2"/>
  <c r="M690" i="2"/>
  <c r="L690" i="2"/>
  <c r="AH689" i="2"/>
  <c r="AN689" i="2"/>
  <c r="AM689" i="2"/>
  <c r="AL689" i="2"/>
  <c r="H689" i="2"/>
  <c r="N689" i="2"/>
  <c r="M689" i="2"/>
  <c r="L689" i="2"/>
  <c r="AH688" i="2"/>
  <c r="AN688" i="2"/>
  <c r="AM688" i="2"/>
  <c r="AL688" i="2"/>
  <c r="H688" i="2"/>
  <c r="N688" i="2"/>
  <c r="M688" i="2"/>
  <c r="L688" i="2"/>
  <c r="AH687" i="2"/>
  <c r="AN687" i="2"/>
  <c r="AM687" i="2"/>
  <c r="AL687" i="2"/>
  <c r="H687" i="2"/>
  <c r="N687" i="2"/>
  <c r="M687" i="2"/>
  <c r="L687" i="2"/>
  <c r="AH686" i="2"/>
  <c r="AN686" i="2"/>
  <c r="AM686" i="2"/>
  <c r="AL686" i="2"/>
  <c r="H686" i="2"/>
  <c r="N686" i="2"/>
  <c r="M686" i="2"/>
  <c r="L686" i="2"/>
  <c r="AH685" i="2"/>
  <c r="AN685" i="2"/>
  <c r="AM685" i="2"/>
  <c r="AL685" i="2"/>
  <c r="H685" i="2"/>
  <c r="N685" i="2"/>
  <c r="M685" i="2"/>
  <c r="L685" i="2"/>
  <c r="AH684" i="2"/>
  <c r="AN684" i="2"/>
  <c r="AM684" i="2"/>
  <c r="AL684" i="2"/>
  <c r="H684" i="2"/>
  <c r="N684" i="2"/>
  <c r="M684" i="2"/>
  <c r="L684" i="2"/>
  <c r="AH683" i="2"/>
  <c r="AN683" i="2"/>
  <c r="AM683" i="2"/>
  <c r="AL683" i="2"/>
  <c r="H683" i="2"/>
  <c r="N683" i="2"/>
  <c r="M683" i="2"/>
  <c r="L683" i="2"/>
  <c r="AH682" i="2"/>
  <c r="AN682" i="2"/>
  <c r="AM682" i="2"/>
  <c r="AL682" i="2"/>
  <c r="H682" i="2"/>
  <c r="N682" i="2"/>
  <c r="M682" i="2"/>
  <c r="L682" i="2"/>
  <c r="AH681" i="2"/>
  <c r="AN681" i="2"/>
  <c r="AM681" i="2"/>
  <c r="AL681" i="2"/>
  <c r="H681" i="2"/>
  <c r="N681" i="2"/>
  <c r="M681" i="2"/>
  <c r="L681" i="2"/>
  <c r="AH680" i="2"/>
  <c r="AN680" i="2"/>
  <c r="AM680" i="2"/>
  <c r="AL680" i="2"/>
  <c r="H680" i="2"/>
  <c r="N680" i="2"/>
  <c r="M680" i="2"/>
  <c r="L680" i="2"/>
  <c r="AH679" i="2"/>
  <c r="AN679" i="2"/>
  <c r="AM679" i="2"/>
  <c r="AL679" i="2"/>
  <c r="H679" i="2"/>
  <c r="N679" i="2"/>
  <c r="M679" i="2"/>
  <c r="L679" i="2"/>
  <c r="AH678" i="2"/>
  <c r="AN678" i="2"/>
  <c r="AM678" i="2"/>
  <c r="AL678" i="2"/>
  <c r="H678" i="2"/>
  <c r="N678" i="2"/>
  <c r="M678" i="2"/>
  <c r="L678" i="2"/>
  <c r="AH677" i="2"/>
  <c r="AN677" i="2"/>
  <c r="AM677" i="2"/>
  <c r="AL677" i="2"/>
  <c r="H677" i="2"/>
  <c r="N677" i="2"/>
  <c r="M677" i="2"/>
  <c r="L677" i="2"/>
  <c r="AH676" i="2"/>
  <c r="AN676" i="2"/>
  <c r="AM676" i="2"/>
  <c r="AL676" i="2"/>
  <c r="H676" i="2"/>
  <c r="N676" i="2"/>
  <c r="M676" i="2"/>
  <c r="L676" i="2"/>
  <c r="AH675" i="2"/>
  <c r="AN675" i="2"/>
  <c r="AM675" i="2"/>
  <c r="AL675" i="2"/>
  <c r="H675" i="2"/>
  <c r="N675" i="2"/>
  <c r="M675" i="2"/>
  <c r="L675" i="2"/>
  <c r="AH674" i="2"/>
  <c r="AN674" i="2"/>
  <c r="AM674" i="2"/>
  <c r="AL674" i="2"/>
  <c r="H674" i="2"/>
  <c r="N674" i="2"/>
  <c r="M674" i="2"/>
  <c r="L674" i="2"/>
  <c r="AH673" i="2"/>
  <c r="AN673" i="2"/>
  <c r="AM673" i="2"/>
  <c r="AL673" i="2"/>
  <c r="H673" i="2"/>
  <c r="N673" i="2"/>
  <c r="M673" i="2"/>
  <c r="L673" i="2"/>
  <c r="AH672" i="2"/>
  <c r="AN672" i="2"/>
  <c r="AM672" i="2"/>
  <c r="AL672" i="2"/>
  <c r="H672" i="2"/>
  <c r="N672" i="2"/>
  <c r="M672" i="2"/>
  <c r="L672" i="2"/>
  <c r="AH671" i="2"/>
  <c r="AN671" i="2"/>
  <c r="AM671" i="2"/>
  <c r="AL671" i="2"/>
  <c r="H671" i="2"/>
  <c r="N671" i="2"/>
  <c r="M671" i="2"/>
  <c r="L671" i="2"/>
  <c r="AH670" i="2"/>
  <c r="AN670" i="2"/>
  <c r="AM670" i="2"/>
  <c r="AL670" i="2"/>
  <c r="H670" i="2"/>
  <c r="N670" i="2"/>
  <c r="M670" i="2"/>
  <c r="L670" i="2"/>
  <c r="AH669" i="2"/>
  <c r="AN669" i="2"/>
  <c r="AM669" i="2"/>
  <c r="AL669" i="2"/>
  <c r="H669" i="2"/>
  <c r="N669" i="2"/>
  <c r="M669" i="2"/>
  <c r="L669" i="2"/>
  <c r="AH668" i="2"/>
  <c r="AN668" i="2"/>
  <c r="AM668" i="2"/>
  <c r="AL668" i="2"/>
  <c r="H668" i="2"/>
  <c r="N668" i="2"/>
  <c r="M668" i="2"/>
  <c r="L668" i="2"/>
  <c r="AH667" i="2"/>
  <c r="AN667" i="2"/>
  <c r="AM667" i="2"/>
  <c r="AL667" i="2"/>
  <c r="H667" i="2"/>
  <c r="N667" i="2"/>
  <c r="M667" i="2"/>
  <c r="L667" i="2"/>
  <c r="AH666" i="2"/>
  <c r="AN666" i="2"/>
  <c r="AM666" i="2"/>
  <c r="AL666" i="2"/>
  <c r="H666" i="2"/>
  <c r="N666" i="2"/>
  <c r="M666" i="2"/>
  <c r="L666" i="2"/>
  <c r="AH665" i="2"/>
  <c r="AN665" i="2"/>
  <c r="AM665" i="2"/>
  <c r="AL665" i="2"/>
  <c r="H665" i="2"/>
  <c r="N665" i="2"/>
  <c r="M665" i="2"/>
  <c r="L665" i="2"/>
  <c r="AH664" i="2"/>
  <c r="AN664" i="2"/>
  <c r="AM664" i="2"/>
  <c r="AL664" i="2"/>
  <c r="H664" i="2"/>
  <c r="N664" i="2"/>
  <c r="M664" i="2"/>
  <c r="L664" i="2"/>
  <c r="AH663" i="2"/>
  <c r="AN663" i="2"/>
  <c r="AM663" i="2"/>
  <c r="AL663" i="2"/>
  <c r="H663" i="2"/>
  <c r="N663" i="2"/>
  <c r="M663" i="2"/>
  <c r="L663" i="2"/>
  <c r="AH662" i="2"/>
  <c r="AN662" i="2"/>
  <c r="AM662" i="2"/>
  <c r="AL662" i="2"/>
  <c r="H662" i="2"/>
  <c r="N662" i="2"/>
  <c r="M662" i="2"/>
  <c r="L662" i="2"/>
  <c r="AH661" i="2"/>
  <c r="AN661" i="2"/>
  <c r="AM661" i="2"/>
  <c r="AL661" i="2"/>
  <c r="H661" i="2"/>
  <c r="N661" i="2"/>
  <c r="M661" i="2"/>
  <c r="L661" i="2"/>
  <c r="AH660" i="2"/>
  <c r="AN660" i="2"/>
  <c r="AM660" i="2"/>
  <c r="AL660" i="2"/>
  <c r="H660" i="2"/>
  <c r="N660" i="2"/>
  <c r="M660" i="2"/>
  <c r="L660" i="2"/>
  <c r="AH659" i="2"/>
  <c r="AN659" i="2"/>
  <c r="AM659" i="2"/>
  <c r="AL659" i="2"/>
  <c r="H659" i="2"/>
  <c r="N659" i="2"/>
  <c r="M659" i="2"/>
  <c r="L659" i="2"/>
  <c r="AH658" i="2"/>
  <c r="AN658" i="2"/>
  <c r="AM658" i="2"/>
  <c r="AL658" i="2"/>
  <c r="H658" i="2"/>
  <c r="N658" i="2"/>
  <c r="M658" i="2"/>
  <c r="L658" i="2"/>
  <c r="AH657" i="2"/>
  <c r="AN657" i="2"/>
  <c r="AM657" i="2"/>
  <c r="AL657" i="2"/>
  <c r="H657" i="2"/>
  <c r="N657" i="2"/>
  <c r="M657" i="2"/>
  <c r="L657" i="2"/>
  <c r="AH656" i="2"/>
  <c r="AN656" i="2"/>
  <c r="AM656" i="2"/>
  <c r="AL656" i="2"/>
  <c r="H656" i="2"/>
  <c r="N656" i="2"/>
  <c r="M656" i="2"/>
  <c r="L656" i="2"/>
  <c r="AH655" i="2"/>
  <c r="AN655" i="2"/>
  <c r="AM655" i="2"/>
  <c r="AL655" i="2"/>
  <c r="H655" i="2"/>
  <c r="N655" i="2"/>
  <c r="M655" i="2"/>
  <c r="L655" i="2"/>
  <c r="AH654" i="2"/>
  <c r="AN654" i="2"/>
  <c r="AM654" i="2"/>
  <c r="AL654" i="2"/>
  <c r="H654" i="2"/>
  <c r="N654" i="2"/>
  <c r="M654" i="2"/>
  <c r="L654" i="2"/>
  <c r="AH653" i="2"/>
  <c r="AN653" i="2"/>
  <c r="AM653" i="2"/>
  <c r="AL653" i="2"/>
  <c r="H653" i="2"/>
  <c r="N653" i="2"/>
  <c r="M653" i="2"/>
  <c r="L653" i="2"/>
  <c r="AH652" i="2"/>
  <c r="AN652" i="2"/>
  <c r="AM652" i="2"/>
  <c r="AL652" i="2"/>
  <c r="H652" i="2"/>
  <c r="N652" i="2"/>
  <c r="M652" i="2"/>
  <c r="L652" i="2"/>
  <c r="AH651" i="2"/>
  <c r="AN651" i="2"/>
  <c r="AM651" i="2"/>
  <c r="AL651" i="2"/>
  <c r="H651" i="2"/>
  <c r="N651" i="2"/>
  <c r="M651" i="2"/>
  <c r="L651" i="2"/>
  <c r="AH650" i="2"/>
  <c r="AN650" i="2"/>
  <c r="AM650" i="2"/>
  <c r="AL650" i="2"/>
  <c r="H650" i="2"/>
  <c r="N650" i="2"/>
  <c r="M650" i="2"/>
  <c r="L650" i="2"/>
  <c r="AH649" i="2"/>
  <c r="AN649" i="2"/>
  <c r="AM649" i="2"/>
  <c r="AL649" i="2"/>
  <c r="H649" i="2"/>
  <c r="N649" i="2"/>
  <c r="M649" i="2"/>
  <c r="L649" i="2"/>
  <c r="AH648" i="2"/>
  <c r="AN648" i="2"/>
  <c r="AM648" i="2"/>
  <c r="AL648" i="2"/>
  <c r="H648" i="2"/>
  <c r="N648" i="2"/>
  <c r="M648" i="2"/>
  <c r="L648" i="2"/>
  <c r="AH647" i="2"/>
  <c r="AN647" i="2"/>
  <c r="AM647" i="2"/>
  <c r="AL647" i="2"/>
  <c r="H647" i="2"/>
  <c r="N647" i="2"/>
  <c r="M647" i="2"/>
  <c r="L647" i="2"/>
  <c r="AH646" i="2"/>
  <c r="AN646" i="2"/>
  <c r="AM646" i="2"/>
  <c r="AL646" i="2"/>
  <c r="H646" i="2"/>
  <c r="N646" i="2"/>
  <c r="M646" i="2"/>
  <c r="L646" i="2"/>
  <c r="AH645" i="2"/>
  <c r="AN645" i="2"/>
  <c r="AM645" i="2"/>
  <c r="AL645" i="2"/>
  <c r="H645" i="2"/>
  <c r="N645" i="2"/>
  <c r="M645" i="2"/>
  <c r="L645" i="2"/>
  <c r="AH644" i="2"/>
  <c r="AN644" i="2"/>
  <c r="AM644" i="2"/>
  <c r="AL644" i="2"/>
  <c r="H644" i="2"/>
  <c r="N644" i="2"/>
  <c r="M644" i="2"/>
  <c r="L644" i="2"/>
  <c r="AH643" i="2"/>
  <c r="AN643" i="2"/>
  <c r="AM643" i="2"/>
  <c r="AL643" i="2"/>
  <c r="H643" i="2"/>
  <c r="N643" i="2"/>
  <c r="M643" i="2"/>
  <c r="L643" i="2"/>
  <c r="AH642" i="2"/>
  <c r="AN642" i="2"/>
  <c r="AM642" i="2"/>
  <c r="AL642" i="2"/>
  <c r="H642" i="2"/>
  <c r="N642" i="2"/>
  <c r="M642" i="2"/>
  <c r="L642" i="2"/>
  <c r="AH641" i="2"/>
  <c r="AN641" i="2"/>
  <c r="AM641" i="2"/>
  <c r="AL641" i="2"/>
  <c r="H641" i="2"/>
  <c r="N641" i="2"/>
  <c r="M641" i="2"/>
  <c r="L641" i="2"/>
  <c r="AH640" i="2"/>
  <c r="AN640" i="2"/>
  <c r="AM640" i="2"/>
  <c r="AL640" i="2"/>
  <c r="H640" i="2"/>
  <c r="N640" i="2"/>
  <c r="M640" i="2"/>
  <c r="L640" i="2"/>
  <c r="AH639" i="2"/>
  <c r="AN639" i="2"/>
  <c r="AM639" i="2"/>
  <c r="AL639" i="2"/>
  <c r="H639" i="2"/>
  <c r="N639" i="2"/>
  <c r="M639" i="2"/>
  <c r="L639" i="2"/>
  <c r="AH638" i="2"/>
  <c r="AN638" i="2"/>
  <c r="AM638" i="2"/>
  <c r="AL638" i="2"/>
  <c r="H638" i="2"/>
  <c r="N638" i="2"/>
  <c r="M638" i="2"/>
  <c r="L638" i="2"/>
  <c r="AH637" i="2"/>
  <c r="AN637" i="2"/>
  <c r="AM637" i="2"/>
  <c r="AL637" i="2"/>
  <c r="H637" i="2"/>
  <c r="N637" i="2"/>
  <c r="M637" i="2"/>
  <c r="L637" i="2"/>
  <c r="AH636" i="2"/>
  <c r="AN636" i="2"/>
  <c r="AM636" i="2"/>
  <c r="AL636" i="2"/>
  <c r="H636" i="2"/>
  <c r="N636" i="2"/>
  <c r="M636" i="2"/>
  <c r="L636" i="2"/>
  <c r="AH635" i="2"/>
  <c r="AN635" i="2"/>
  <c r="AM635" i="2"/>
  <c r="AL635" i="2"/>
  <c r="H635" i="2"/>
  <c r="N635" i="2"/>
  <c r="M635" i="2"/>
  <c r="L635" i="2"/>
  <c r="AH634" i="2"/>
  <c r="AN634" i="2"/>
  <c r="AM634" i="2"/>
  <c r="AL634" i="2"/>
  <c r="H634" i="2"/>
  <c r="N634" i="2"/>
  <c r="M634" i="2"/>
  <c r="L634" i="2"/>
  <c r="AH633" i="2"/>
  <c r="AN633" i="2"/>
  <c r="AM633" i="2"/>
  <c r="AL633" i="2"/>
  <c r="H633" i="2"/>
  <c r="N633" i="2"/>
  <c r="M633" i="2"/>
  <c r="L633" i="2"/>
  <c r="AH632" i="2"/>
  <c r="AN632" i="2"/>
  <c r="AM632" i="2"/>
  <c r="AL632" i="2"/>
  <c r="H632" i="2"/>
  <c r="N632" i="2"/>
  <c r="M632" i="2"/>
  <c r="L632" i="2"/>
  <c r="AH631" i="2"/>
  <c r="AN631" i="2"/>
  <c r="AM631" i="2"/>
  <c r="AL631" i="2"/>
  <c r="H631" i="2"/>
  <c r="N631" i="2"/>
  <c r="M631" i="2"/>
  <c r="L631" i="2"/>
  <c r="AH630" i="2"/>
  <c r="AN630" i="2"/>
  <c r="AM630" i="2"/>
  <c r="AL630" i="2"/>
  <c r="H630" i="2"/>
  <c r="N630" i="2"/>
  <c r="M630" i="2"/>
  <c r="L630" i="2"/>
  <c r="AH629" i="2"/>
  <c r="AN629" i="2"/>
  <c r="AM629" i="2"/>
  <c r="AL629" i="2"/>
  <c r="H629" i="2"/>
  <c r="N629" i="2"/>
  <c r="M629" i="2"/>
  <c r="L629" i="2"/>
  <c r="AH628" i="2"/>
  <c r="AN628" i="2"/>
  <c r="AM628" i="2"/>
  <c r="AL628" i="2"/>
  <c r="H628" i="2"/>
  <c r="N628" i="2"/>
  <c r="M628" i="2"/>
  <c r="L628" i="2"/>
  <c r="AH627" i="2"/>
  <c r="AN627" i="2"/>
  <c r="AM627" i="2"/>
  <c r="AL627" i="2"/>
  <c r="H627" i="2"/>
  <c r="N627" i="2"/>
  <c r="M627" i="2"/>
  <c r="L627" i="2"/>
  <c r="AH626" i="2"/>
  <c r="AN626" i="2"/>
  <c r="AM626" i="2"/>
  <c r="AL626" i="2"/>
  <c r="H626" i="2"/>
  <c r="N626" i="2"/>
  <c r="M626" i="2"/>
  <c r="L626" i="2"/>
  <c r="AH625" i="2"/>
  <c r="AN625" i="2"/>
  <c r="AM625" i="2"/>
  <c r="AL625" i="2"/>
  <c r="H625" i="2"/>
  <c r="N625" i="2"/>
  <c r="M625" i="2"/>
  <c r="L625" i="2"/>
  <c r="AH624" i="2"/>
  <c r="AN624" i="2"/>
  <c r="AM624" i="2"/>
  <c r="AL624" i="2"/>
  <c r="H624" i="2"/>
  <c r="N624" i="2"/>
  <c r="M624" i="2"/>
  <c r="L624" i="2"/>
  <c r="AH623" i="2"/>
  <c r="AN623" i="2"/>
  <c r="AM623" i="2"/>
  <c r="AL623" i="2"/>
  <c r="H623" i="2"/>
  <c r="N623" i="2"/>
  <c r="M623" i="2"/>
  <c r="L623" i="2"/>
  <c r="AH622" i="2"/>
  <c r="AN622" i="2"/>
  <c r="AM622" i="2"/>
  <c r="AL622" i="2"/>
  <c r="H622" i="2"/>
  <c r="N622" i="2"/>
  <c r="M622" i="2"/>
  <c r="L622" i="2"/>
  <c r="AH621" i="2"/>
  <c r="AN621" i="2"/>
  <c r="AM621" i="2"/>
  <c r="AL621" i="2"/>
  <c r="H621" i="2"/>
  <c r="N621" i="2"/>
  <c r="M621" i="2"/>
  <c r="L621" i="2"/>
  <c r="AH620" i="2"/>
  <c r="AN620" i="2"/>
  <c r="AM620" i="2"/>
  <c r="AL620" i="2"/>
  <c r="H620" i="2"/>
  <c r="N620" i="2"/>
  <c r="M620" i="2"/>
  <c r="L620" i="2"/>
  <c r="AH619" i="2"/>
  <c r="AN619" i="2"/>
  <c r="AM619" i="2"/>
  <c r="AL619" i="2"/>
  <c r="H619" i="2"/>
  <c r="N619" i="2"/>
  <c r="M619" i="2"/>
  <c r="L619" i="2"/>
  <c r="AH618" i="2"/>
  <c r="AN618" i="2"/>
  <c r="AM618" i="2"/>
  <c r="AL618" i="2"/>
  <c r="H618" i="2"/>
  <c r="N618" i="2"/>
  <c r="M618" i="2"/>
  <c r="L618" i="2"/>
  <c r="AH617" i="2"/>
  <c r="AN617" i="2"/>
  <c r="AM617" i="2"/>
  <c r="AL617" i="2"/>
  <c r="H617" i="2"/>
  <c r="N617" i="2"/>
  <c r="M617" i="2"/>
  <c r="L617" i="2"/>
  <c r="AH616" i="2"/>
  <c r="AN616" i="2"/>
  <c r="AM616" i="2"/>
  <c r="AL616" i="2"/>
  <c r="H616" i="2"/>
  <c r="N616" i="2"/>
  <c r="M616" i="2"/>
  <c r="L616" i="2"/>
  <c r="AH615" i="2"/>
  <c r="AN615" i="2"/>
  <c r="AM615" i="2"/>
  <c r="AL615" i="2"/>
  <c r="H615" i="2"/>
  <c r="N615" i="2"/>
  <c r="M615" i="2"/>
  <c r="L615" i="2"/>
  <c r="AH614" i="2"/>
  <c r="AN614" i="2"/>
  <c r="AM614" i="2"/>
  <c r="AL614" i="2"/>
  <c r="H614" i="2"/>
  <c r="N614" i="2"/>
  <c r="M614" i="2"/>
  <c r="L614" i="2"/>
  <c r="AH613" i="2"/>
  <c r="AN613" i="2"/>
  <c r="AM613" i="2"/>
  <c r="AL613" i="2"/>
  <c r="H613" i="2"/>
  <c r="N613" i="2"/>
  <c r="M613" i="2"/>
  <c r="L613" i="2"/>
  <c r="AH612" i="2"/>
  <c r="AN612" i="2"/>
  <c r="AM612" i="2"/>
  <c r="AL612" i="2"/>
  <c r="H612" i="2"/>
  <c r="N612" i="2"/>
  <c r="M612" i="2"/>
  <c r="L612" i="2"/>
  <c r="AH611" i="2"/>
  <c r="AN611" i="2"/>
  <c r="AM611" i="2"/>
  <c r="AL611" i="2"/>
  <c r="H611" i="2"/>
  <c r="N611" i="2"/>
  <c r="M611" i="2"/>
  <c r="L611" i="2"/>
  <c r="AH610" i="2"/>
  <c r="AN610" i="2"/>
  <c r="AM610" i="2"/>
  <c r="AL610" i="2"/>
  <c r="H610" i="2"/>
  <c r="N610" i="2"/>
  <c r="M610" i="2"/>
  <c r="L610" i="2"/>
  <c r="AH609" i="2"/>
  <c r="AN609" i="2"/>
  <c r="AM609" i="2"/>
  <c r="AL609" i="2"/>
  <c r="H609" i="2"/>
  <c r="N609" i="2"/>
  <c r="M609" i="2"/>
  <c r="L609" i="2"/>
  <c r="AH608" i="2"/>
  <c r="AN608" i="2"/>
  <c r="AM608" i="2"/>
  <c r="AL608" i="2"/>
  <c r="H608" i="2"/>
  <c r="N608" i="2"/>
  <c r="M608" i="2"/>
  <c r="L608" i="2"/>
  <c r="AH607" i="2"/>
  <c r="AN607" i="2"/>
  <c r="AM607" i="2"/>
  <c r="AL607" i="2"/>
  <c r="H607" i="2"/>
  <c r="N607" i="2"/>
  <c r="M607" i="2"/>
  <c r="L607" i="2"/>
  <c r="AH606" i="2"/>
  <c r="AN606" i="2"/>
  <c r="AM606" i="2"/>
  <c r="AL606" i="2"/>
  <c r="H606" i="2"/>
  <c r="N606" i="2"/>
  <c r="M606" i="2"/>
  <c r="L606" i="2"/>
  <c r="AH605" i="2"/>
  <c r="AN605" i="2"/>
  <c r="AM605" i="2"/>
  <c r="AL605" i="2"/>
  <c r="H605" i="2"/>
  <c r="N605" i="2"/>
  <c r="M605" i="2"/>
  <c r="L605" i="2"/>
  <c r="AH604" i="2"/>
  <c r="AN604" i="2"/>
  <c r="AM604" i="2"/>
  <c r="AL604" i="2"/>
  <c r="H604" i="2"/>
  <c r="N604" i="2"/>
  <c r="M604" i="2"/>
  <c r="L604" i="2"/>
  <c r="AH603" i="2"/>
  <c r="AN603" i="2"/>
  <c r="AM603" i="2"/>
  <c r="AL603" i="2"/>
  <c r="H603" i="2"/>
  <c r="N603" i="2"/>
  <c r="M603" i="2"/>
  <c r="L603" i="2"/>
  <c r="AH602" i="2"/>
  <c r="AN602" i="2"/>
  <c r="AM602" i="2"/>
  <c r="AL602" i="2"/>
  <c r="H602" i="2"/>
  <c r="N602" i="2"/>
  <c r="M602" i="2"/>
  <c r="L602" i="2"/>
  <c r="AH601" i="2"/>
  <c r="AN601" i="2"/>
  <c r="AM601" i="2"/>
  <c r="AL601" i="2"/>
  <c r="H601" i="2"/>
  <c r="N601" i="2"/>
  <c r="M601" i="2"/>
  <c r="L601" i="2"/>
  <c r="AH600" i="2"/>
  <c r="AN600" i="2"/>
  <c r="AM600" i="2"/>
  <c r="AL600" i="2"/>
  <c r="H600" i="2"/>
  <c r="N600" i="2"/>
  <c r="M600" i="2"/>
  <c r="L600" i="2"/>
  <c r="AH599" i="2"/>
  <c r="AN599" i="2"/>
  <c r="AM599" i="2"/>
  <c r="AL599" i="2"/>
  <c r="H599" i="2"/>
  <c r="N599" i="2"/>
  <c r="M599" i="2"/>
  <c r="L599" i="2"/>
  <c r="AH598" i="2"/>
  <c r="AN598" i="2"/>
  <c r="AM598" i="2"/>
  <c r="AL598" i="2"/>
  <c r="H598" i="2"/>
  <c r="N598" i="2"/>
  <c r="M598" i="2"/>
  <c r="L598" i="2"/>
  <c r="AH597" i="2"/>
  <c r="AN597" i="2"/>
  <c r="AM597" i="2"/>
  <c r="AL597" i="2"/>
  <c r="H597" i="2"/>
  <c r="N597" i="2"/>
  <c r="M597" i="2"/>
  <c r="L597" i="2"/>
  <c r="AH596" i="2"/>
  <c r="AN596" i="2"/>
  <c r="AM596" i="2"/>
  <c r="AL596" i="2"/>
  <c r="H596" i="2"/>
  <c r="N596" i="2"/>
  <c r="M596" i="2"/>
  <c r="L596" i="2"/>
  <c r="AH595" i="2"/>
  <c r="AN595" i="2"/>
  <c r="AM595" i="2"/>
  <c r="AL595" i="2"/>
  <c r="H595" i="2"/>
  <c r="N595" i="2"/>
  <c r="M595" i="2"/>
  <c r="L595" i="2"/>
  <c r="AH594" i="2"/>
  <c r="AN594" i="2"/>
  <c r="AM594" i="2"/>
  <c r="AL594" i="2"/>
  <c r="H594" i="2"/>
  <c r="N594" i="2"/>
  <c r="M594" i="2"/>
  <c r="L594" i="2"/>
  <c r="AH593" i="2"/>
  <c r="AN593" i="2"/>
  <c r="AM593" i="2"/>
  <c r="AL593" i="2"/>
  <c r="H593" i="2"/>
  <c r="N593" i="2"/>
  <c r="M593" i="2"/>
  <c r="L593" i="2"/>
  <c r="AH592" i="2"/>
  <c r="AN592" i="2"/>
  <c r="AM592" i="2"/>
  <c r="AL592" i="2"/>
  <c r="H592" i="2"/>
  <c r="N592" i="2"/>
  <c r="M592" i="2"/>
  <c r="L592" i="2"/>
  <c r="AH591" i="2"/>
  <c r="AN591" i="2"/>
  <c r="AM591" i="2"/>
  <c r="AL591" i="2"/>
  <c r="H591" i="2"/>
  <c r="N591" i="2"/>
  <c r="M591" i="2"/>
  <c r="L591" i="2"/>
  <c r="AH590" i="2"/>
  <c r="AN590" i="2"/>
  <c r="AM590" i="2"/>
  <c r="AL590" i="2"/>
  <c r="H590" i="2"/>
  <c r="N590" i="2"/>
  <c r="M590" i="2"/>
  <c r="L590" i="2"/>
  <c r="AH589" i="2"/>
  <c r="AN589" i="2"/>
  <c r="AM589" i="2"/>
  <c r="AL589" i="2"/>
  <c r="H589" i="2"/>
  <c r="N589" i="2"/>
  <c r="M589" i="2"/>
  <c r="L589" i="2"/>
  <c r="AH588" i="2"/>
  <c r="AN588" i="2"/>
  <c r="AM588" i="2"/>
  <c r="AL588" i="2"/>
  <c r="H588" i="2"/>
  <c r="N588" i="2"/>
  <c r="M588" i="2"/>
  <c r="L588" i="2"/>
  <c r="AH587" i="2"/>
  <c r="AN587" i="2"/>
  <c r="AM587" i="2"/>
  <c r="AL587" i="2"/>
  <c r="H587" i="2"/>
  <c r="N587" i="2"/>
  <c r="M587" i="2"/>
  <c r="L587" i="2"/>
  <c r="AH586" i="2"/>
  <c r="AN586" i="2"/>
  <c r="AM586" i="2"/>
  <c r="AL586" i="2"/>
  <c r="H586" i="2"/>
  <c r="N586" i="2"/>
  <c r="M586" i="2"/>
  <c r="L586" i="2"/>
  <c r="AH585" i="2"/>
  <c r="AN585" i="2"/>
  <c r="AM585" i="2"/>
  <c r="AL585" i="2"/>
  <c r="H585" i="2"/>
  <c r="N585" i="2"/>
  <c r="M585" i="2"/>
  <c r="L585" i="2"/>
  <c r="AH584" i="2"/>
  <c r="AN584" i="2"/>
  <c r="AM584" i="2"/>
  <c r="AL584" i="2"/>
  <c r="H584" i="2"/>
  <c r="N584" i="2"/>
  <c r="M584" i="2"/>
  <c r="L584" i="2"/>
  <c r="AH583" i="2"/>
  <c r="AN583" i="2"/>
  <c r="AM583" i="2"/>
  <c r="AL583" i="2"/>
  <c r="H583" i="2"/>
  <c r="N583" i="2"/>
  <c r="M583" i="2"/>
  <c r="L583" i="2"/>
  <c r="AH582" i="2"/>
  <c r="AN582" i="2"/>
  <c r="AM582" i="2"/>
  <c r="AL582" i="2"/>
  <c r="H582" i="2"/>
  <c r="N582" i="2"/>
  <c r="M582" i="2"/>
  <c r="L582" i="2"/>
  <c r="AH581" i="2"/>
  <c r="AN581" i="2"/>
  <c r="AM581" i="2"/>
  <c r="AL581" i="2"/>
  <c r="H581" i="2"/>
  <c r="N581" i="2"/>
  <c r="M581" i="2"/>
  <c r="L581" i="2"/>
  <c r="AH580" i="2"/>
  <c r="AN580" i="2"/>
  <c r="AM580" i="2"/>
  <c r="AL580" i="2"/>
  <c r="H580" i="2"/>
  <c r="N580" i="2"/>
  <c r="M580" i="2"/>
  <c r="L580" i="2"/>
  <c r="AH579" i="2"/>
  <c r="AN579" i="2"/>
  <c r="AM579" i="2"/>
  <c r="AL579" i="2"/>
  <c r="H579" i="2"/>
  <c r="N579" i="2"/>
  <c r="M579" i="2"/>
  <c r="L579" i="2"/>
  <c r="AH578" i="2"/>
  <c r="AN578" i="2"/>
  <c r="AM578" i="2"/>
  <c r="AL578" i="2"/>
  <c r="H578" i="2"/>
  <c r="N578" i="2"/>
  <c r="M578" i="2"/>
  <c r="L578" i="2"/>
  <c r="AH577" i="2"/>
  <c r="AN577" i="2"/>
  <c r="AM577" i="2"/>
  <c r="AL577" i="2"/>
  <c r="H577" i="2"/>
  <c r="N577" i="2"/>
  <c r="M577" i="2"/>
  <c r="L577" i="2"/>
  <c r="AH576" i="2"/>
  <c r="AN576" i="2"/>
  <c r="AM576" i="2"/>
  <c r="AL576" i="2"/>
  <c r="H576" i="2"/>
  <c r="N576" i="2"/>
  <c r="M576" i="2"/>
  <c r="L576" i="2"/>
  <c r="AH575" i="2"/>
  <c r="AN575" i="2"/>
  <c r="AM575" i="2"/>
  <c r="AL575" i="2"/>
  <c r="H575" i="2"/>
  <c r="N575" i="2"/>
  <c r="M575" i="2"/>
  <c r="L575" i="2"/>
  <c r="AH574" i="2"/>
  <c r="AN574" i="2"/>
  <c r="AM574" i="2"/>
  <c r="AL574" i="2"/>
  <c r="H574" i="2"/>
  <c r="N574" i="2"/>
  <c r="M574" i="2"/>
  <c r="L574" i="2"/>
  <c r="AH573" i="2"/>
  <c r="AN573" i="2"/>
  <c r="AM573" i="2"/>
  <c r="AL573" i="2"/>
  <c r="H573" i="2"/>
  <c r="N573" i="2"/>
  <c r="M573" i="2"/>
  <c r="L573" i="2"/>
  <c r="AH572" i="2"/>
  <c r="AN572" i="2"/>
  <c r="AM572" i="2"/>
  <c r="AL572" i="2"/>
  <c r="H572" i="2"/>
  <c r="N572" i="2"/>
  <c r="M572" i="2"/>
  <c r="L572" i="2"/>
  <c r="AH571" i="2"/>
  <c r="AN571" i="2"/>
  <c r="AM571" i="2"/>
  <c r="AL571" i="2"/>
  <c r="H571" i="2"/>
  <c r="N571" i="2"/>
  <c r="M571" i="2"/>
  <c r="L571" i="2"/>
  <c r="AH570" i="2"/>
  <c r="AN570" i="2"/>
  <c r="AM570" i="2"/>
  <c r="AL570" i="2"/>
  <c r="H570" i="2"/>
  <c r="N570" i="2"/>
  <c r="M570" i="2"/>
  <c r="L570" i="2"/>
  <c r="AH569" i="2"/>
  <c r="AN569" i="2"/>
  <c r="AM569" i="2"/>
  <c r="AL569" i="2"/>
  <c r="H569" i="2"/>
  <c r="N569" i="2"/>
  <c r="M569" i="2"/>
  <c r="L569" i="2"/>
  <c r="AH568" i="2"/>
  <c r="AN568" i="2"/>
  <c r="AM568" i="2"/>
  <c r="AL568" i="2"/>
  <c r="H568" i="2"/>
  <c r="N568" i="2"/>
  <c r="M568" i="2"/>
  <c r="L568" i="2"/>
  <c r="AH567" i="2"/>
  <c r="AN567" i="2"/>
  <c r="AM567" i="2"/>
  <c r="AL567" i="2"/>
  <c r="H567" i="2"/>
  <c r="N567" i="2"/>
  <c r="M567" i="2"/>
  <c r="L567" i="2"/>
  <c r="AH566" i="2"/>
  <c r="AN566" i="2"/>
  <c r="AM566" i="2"/>
  <c r="AL566" i="2"/>
  <c r="H566" i="2"/>
  <c r="N566" i="2"/>
  <c r="M566" i="2"/>
  <c r="L566" i="2"/>
  <c r="AH565" i="2"/>
  <c r="AN565" i="2"/>
  <c r="AM565" i="2"/>
  <c r="AL565" i="2"/>
  <c r="H565" i="2"/>
  <c r="N565" i="2"/>
  <c r="M565" i="2"/>
  <c r="L565" i="2"/>
  <c r="AH564" i="2"/>
  <c r="AN564" i="2"/>
  <c r="AM564" i="2"/>
  <c r="AL564" i="2"/>
  <c r="H564" i="2"/>
  <c r="N564" i="2"/>
  <c r="M564" i="2"/>
  <c r="L564" i="2"/>
  <c r="AH563" i="2"/>
  <c r="AN563" i="2"/>
  <c r="AM563" i="2"/>
  <c r="AL563" i="2"/>
  <c r="H563" i="2"/>
  <c r="N563" i="2"/>
  <c r="M563" i="2"/>
  <c r="L563" i="2"/>
  <c r="AH562" i="2"/>
  <c r="AN562" i="2"/>
  <c r="AM562" i="2"/>
  <c r="AL562" i="2"/>
  <c r="H562" i="2"/>
  <c r="N562" i="2"/>
  <c r="M562" i="2"/>
  <c r="L562" i="2"/>
  <c r="AH561" i="2"/>
  <c r="AN561" i="2"/>
  <c r="AM561" i="2"/>
  <c r="AL561" i="2"/>
  <c r="H561" i="2"/>
  <c r="N561" i="2"/>
  <c r="M561" i="2"/>
  <c r="L561" i="2"/>
  <c r="AH560" i="2"/>
  <c r="AN560" i="2"/>
  <c r="AM560" i="2"/>
  <c r="AL560" i="2"/>
  <c r="H560" i="2"/>
  <c r="N560" i="2"/>
  <c r="M560" i="2"/>
  <c r="L560" i="2"/>
  <c r="AH559" i="2"/>
  <c r="AN559" i="2"/>
  <c r="AM559" i="2"/>
  <c r="AL559" i="2"/>
  <c r="H559" i="2"/>
  <c r="N559" i="2"/>
  <c r="M559" i="2"/>
  <c r="L559" i="2"/>
  <c r="AH558" i="2"/>
  <c r="AN558" i="2"/>
  <c r="AM558" i="2"/>
  <c r="AL558" i="2"/>
  <c r="H558" i="2"/>
  <c r="N558" i="2"/>
  <c r="M558" i="2"/>
  <c r="L558" i="2"/>
  <c r="AH557" i="2"/>
  <c r="AN557" i="2"/>
  <c r="AM557" i="2"/>
  <c r="AL557" i="2"/>
  <c r="H557" i="2"/>
  <c r="N557" i="2"/>
  <c r="M557" i="2"/>
  <c r="L557" i="2"/>
  <c r="AH556" i="2"/>
  <c r="AN556" i="2"/>
  <c r="AM556" i="2"/>
  <c r="AL556" i="2"/>
  <c r="H556" i="2"/>
  <c r="N556" i="2"/>
  <c r="M556" i="2"/>
  <c r="L556" i="2"/>
  <c r="AH555" i="2"/>
  <c r="AN555" i="2"/>
  <c r="AM555" i="2"/>
  <c r="AL555" i="2"/>
  <c r="H555" i="2"/>
  <c r="N555" i="2"/>
  <c r="M555" i="2"/>
  <c r="L555" i="2"/>
  <c r="AH554" i="2"/>
  <c r="AN554" i="2"/>
  <c r="AM554" i="2"/>
  <c r="AL554" i="2"/>
  <c r="H554" i="2"/>
  <c r="N554" i="2"/>
  <c r="M554" i="2"/>
  <c r="L554" i="2"/>
  <c r="AH553" i="2"/>
  <c r="AN553" i="2"/>
  <c r="AM553" i="2"/>
  <c r="AL553" i="2"/>
  <c r="H553" i="2"/>
  <c r="N553" i="2"/>
  <c r="M553" i="2"/>
  <c r="L553" i="2"/>
  <c r="AH552" i="2"/>
  <c r="AN552" i="2"/>
  <c r="AM552" i="2"/>
  <c r="AL552" i="2"/>
  <c r="H552" i="2"/>
  <c r="N552" i="2"/>
  <c r="M552" i="2"/>
  <c r="L552" i="2"/>
  <c r="AH551" i="2"/>
  <c r="AN551" i="2"/>
  <c r="AM551" i="2"/>
  <c r="AL551" i="2"/>
  <c r="H551" i="2"/>
  <c r="N551" i="2"/>
  <c r="M551" i="2"/>
  <c r="L551" i="2"/>
  <c r="AH550" i="2"/>
  <c r="AN550" i="2"/>
  <c r="AM550" i="2"/>
  <c r="AL550" i="2"/>
  <c r="H550" i="2"/>
  <c r="N550" i="2"/>
  <c r="M550" i="2"/>
  <c r="L550" i="2"/>
  <c r="AH549" i="2"/>
  <c r="AN549" i="2"/>
  <c r="AM549" i="2"/>
  <c r="AL549" i="2"/>
  <c r="H549" i="2"/>
  <c r="N549" i="2"/>
  <c r="M549" i="2"/>
  <c r="L549" i="2"/>
  <c r="AH548" i="2"/>
  <c r="AN548" i="2"/>
  <c r="AM548" i="2"/>
  <c r="AL548" i="2"/>
  <c r="H548" i="2"/>
  <c r="N548" i="2"/>
  <c r="M548" i="2"/>
  <c r="L548" i="2"/>
  <c r="AH547" i="2"/>
  <c r="AN547" i="2"/>
  <c r="AM547" i="2"/>
  <c r="AL547" i="2"/>
  <c r="H547" i="2"/>
  <c r="N547" i="2"/>
  <c r="M547" i="2"/>
  <c r="L547" i="2"/>
  <c r="AH546" i="2"/>
  <c r="AN546" i="2"/>
  <c r="AM546" i="2"/>
  <c r="AL546" i="2"/>
  <c r="H546" i="2"/>
  <c r="N546" i="2"/>
  <c r="M546" i="2"/>
  <c r="L546" i="2"/>
  <c r="AH545" i="2"/>
  <c r="AN545" i="2"/>
  <c r="AM545" i="2"/>
  <c r="AL545" i="2"/>
  <c r="H545" i="2"/>
  <c r="N545" i="2"/>
  <c r="M545" i="2"/>
  <c r="L545" i="2"/>
  <c r="AH544" i="2"/>
  <c r="AN544" i="2"/>
  <c r="AM544" i="2"/>
  <c r="AL544" i="2"/>
  <c r="H544" i="2"/>
  <c r="N544" i="2"/>
  <c r="M544" i="2"/>
  <c r="L544" i="2"/>
  <c r="AH543" i="2"/>
  <c r="AN543" i="2"/>
  <c r="AM543" i="2"/>
  <c r="AL543" i="2"/>
  <c r="H543" i="2"/>
  <c r="N543" i="2"/>
  <c r="M543" i="2"/>
  <c r="L543" i="2"/>
  <c r="AH542" i="2"/>
  <c r="AN542" i="2"/>
  <c r="AM542" i="2"/>
  <c r="AL542" i="2"/>
  <c r="H542" i="2"/>
  <c r="N542" i="2"/>
  <c r="M542" i="2"/>
  <c r="L542" i="2"/>
  <c r="AH541" i="2"/>
  <c r="AN541" i="2"/>
  <c r="AM541" i="2"/>
  <c r="AL541" i="2"/>
  <c r="H541" i="2"/>
  <c r="N541" i="2"/>
  <c r="M541" i="2"/>
  <c r="L541" i="2"/>
  <c r="AH540" i="2"/>
  <c r="AN540" i="2"/>
  <c r="AM540" i="2"/>
  <c r="AL540" i="2"/>
  <c r="H540" i="2"/>
  <c r="N540" i="2"/>
  <c r="M540" i="2"/>
  <c r="L540" i="2"/>
  <c r="AH539" i="2"/>
  <c r="AN539" i="2"/>
  <c r="AM539" i="2"/>
  <c r="AL539" i="2"/>
  <c r="H539" i="2"/>
  <c r="N539" i="2"/>
  <c r="M539" i="2"/>
  <c r="L539" i="2"/>
  <c r="AH538" i="2"/>
  <c r="AN538" i="2"/>
  <c r="AM538" i="2"/>
  <c r="AL538" i="2"/>
  <c r="H538" i="2"/>
  <c r="N538" i="2"/>
  <c r="M538" i="2"/>
  <c r="L538" i="2"/>
  <c r="AH537" i="2"/>
  <c r="AN537" i="2"/>
  <c r="AM537" i="2"/>
  <c r="AL537" i="2"/>
  <c r="H537" i="2"/>
  <c r="N537" i="2"/>
  <c r="M537" i="2"/>
  <c r="L537" i="2"/>
  <c r="AH536" i="2"/>
  <c r="AN536" i="2"/>
  <c r="AM536" i="2"/>
  <c r="AL536" i="2"/>
  <c r="H536" i="2"/>
  <c r="N536" i="2"/>
  <c r="M536" i="2"/>
  <c r="L536" i="2"/>
  <c r="AH535" i="2"/>
  <c r="AN535" i="2"/>
  <c r="AM535" i="2"/>
  <c r="AL535" i="2"/>
  <c r="H535" i="2"/>
  <c r="N535" i="2"/>
  <c r="M535" i="2"/>
  <c r="L535" i="2"/>
  <c r="AH534" i="2"/>
  <c r="AN534" i="2"/>
  <c r="AM534" i="2"/>
  <c r="AL534" i="2"/>
  <c r="H534" i="2"/>
  <c r="N534" i="2"/>
  <c r="M534" i="2"/>
  <c r="L534" i="2"/>
  <c r="AH533" i="2"/>
  <c r="AN533" i="2"/>
  <c r="AM533" i="2"/>
  <c r="AL533" i="2"/>
  <c r="H533" i="2"/>
  <c r="N533" i="2"/>
  <c r="M533" i="2"/>
  <c r="L533" i="2"/>
  <c r="AH532" i="2"/>
  <c r="AN532" i="2"/>
  <c r="AM532" i="2"/>
  <c r="AL532" i="2"/>
  <c r="H532" i="2"/>
  <c r="N532" i="2"/>
  <c r="M532" i="2"/>
  <c r="L532" i="2"/>
  <c r="AH531" i="2"/>
  <c r="AN531" i="2"/>
  <c r="AM531" i="2"/>
  <c r="AL531" i="2"/>
  <c r="H531" i="2"/>
  <c r="N531" i="2"/>
  <c r="M531" i="2"/>
  <c r="L531" i="2"/>
  <c r="AH530" i="2"/>
  <c r="AN530" i="2"/>
  <c r="AM530" i="2"/>
  <c r="AL530" i="2"/>
  <c r="H530" i="2"/>
  <c r="N530" i="2"/>
  <c r="M530" i="2"/>
  <c r="L530" i="2"/>
  <c r="AH529" i="2"/>
  <c r="AN529" i="2"/>
  <c r="AM529" i="2"/>
  <c r="AL529" i="2"/>
  <c r="H529" i="2"/>
  <c r="N529" i="2"/>
  <c r="M529" i="2"/>
  <c r="L529" i="2"/>
  <c r="AH528" i="2"/>
  <c r="AN528" i="2"/>
  <c r="AM528" i="2"/>
  <c r="AL528" i="2"/>
  <c r="H528" i="2"/>
  <c r="N528" i="2"/>
  <c r="M528" i="2"/>
  <c r="L528" i="2"/>
  <c r="AH527" i="2"/>
  <c r="AN527" i="2"/>
  <c r="AM527" i="2"/>
  <c r="AL527" i="2"/>
  <c r="H527" i="2"/>
  <c r="N527" i="2"/>
  <c r="M527" i="2"/>
  <c r="L527" i="2"/>
  <c r="AH526" i="2"/>
  <c r="AN526" i="2"/>
  <c r="AM526" i="2"/>
  <c r="AL526" i="2"/>
  <c r="H526" i="2"/>
  <c r="N526" i="2"/>
  <c r="M526" i="2"/>
  <c r="L526" i="2"/>
  <c r="AH525" i="2"/>
  <c r="AN525" i="2"/>
  <c r="AM525" i="2"/>
  <c r="AL525" i="2"/>
  <c r="H525" i="2"/>
  <c r="N525" i="2"/>
  <c r="M525" i="2"/>
  <c r="L525" i="2"/>
  <c r="AH524" i="2"/>
  <c r="AN524" i="2"/>
  <c r="AM524" i="2"/>
  <c r="AL524" i="2"/>
  <c r="H524" i="2"/>
  <c r="N524" i="2"/>
  <c r="M524" i="2"/>
  <c r="L524" i="2"/>
  <c r="AH523" i="2"/>
  <c r="AN523" i="2"/>
  <c r="AM523" i="2"/>
  <c r="AL523" i="2"/>
  <c r="H523" i="2"/>
  <c r="N523" i="2"/>
  <c r="M523" i="2"/>
  <c r="L523" i="2"/>
  <c r="AH522" i="2"/>
  <c r="AN522" i="2"/>
  <c r="AM522" i="2"/>
  <c r="AL522" i="2"/>
  <c r="H522" i="2"/>
  <c r="N522" i="2"/>
  <c r="M522" i="2"/>
  <c r="L522" i="2"/>
  <c r="AH521" i="2"/>
  <c r="AN521" i="2"/>
  <c r="AM521" i="2"/>
  <c r="AL521" i="2"/>
  <c r="H521" i="2"/>
  <c r="N521" i="2"/>
  <c r="M521" i="2"/>
  <c r="L521" i="2"/>
  <c r="AH520" i="2"/>
  <c r="AN520" i="2"/>
  <c r="AM520" i="2"/>
  <c r="AL520" i="2"/>
  <c r="H520" i="2"/>
  <c r="N520" i="2"/>
  <c r="M520" i="2"/>
  <c r="L520" i="2"/>
  <c r="AH519" i="2"/>
  <c r="AN519" i="2"/>
  <c r="AM519" i="2"/>
  <c r="AL519" i="2"/>
  <c r="H519" i="2"/>
  <c r="N519" i="2"/>
  <c r="M519" i="2"/>
  <c r="L519" i="2"/>
  <c r="AH518" i="2"/>
  <c r="AN518" i="2"/>
  <c r="AM518" i="2"/>
  <c r="AL518" i="2"/>
  <c r="H518" i="2"/>
  <c r="N518" i="2"/>
  <c r="M518" i="2"/>
  <c r="L518" i="2"/>
  <c r="AH517" i="2"/>
  <c r="AN517" i="2"/>
  <c r="AM517" i="2"/>
  <c r="AL517" i="2"/>
  <c r="H517" i="2"/>
  <c r="N517" i="2"/>
  <c r="M517" i="2"/>
  <c r="L517" i="2"/>
  <c r="AH516" i="2"/>
  <c r="AN516" i="2"/>
  <c r="AM516" i="2"/>
  <c r="AL516" i="2"/>
  <c r="H516" i="2"/>
  <c r="N516" i="2"/>
  <c r="M516" i="2"/>
  <c r="L516" i="2"/>
  <c r="AH515" i="2"/>
  <c r="AN515" i="2"/>
  <c r="AM515" i="2"/>
  <c r="AL515" i="2"/>
  <c r="H515" i="2"/>
  <c r="N515" i="2"/>
  <c r="M515" i="2"/>
  <c r="L515" i="2"/>
  <c r="AH514" i="2"/>
  <c r="AN514" i="2"/>
  <c r="AM514" i="2"/>
  <c r="AL514" i="2"/>
  <c r="H514" i="2"/>
  <c r="N514" i="2"/>
  <c r="M514" i="2"/>
  <c r="L514" i="2"/>
  <c r="AH513" i="2"/>
  <c r="AN513" i="2"/>
  <c r="AM513" i="2"/>
  <c r="AL513" i="2"/>
  <c r="H513" i="2"/>
  <c r="N513" i="2"/>
  <c r="M513" i="2"/>
  <c r="L513" i="2"/>
  <c r="AH512" i="2"/>
  <c r="AN512" i="2"/>
  <c r="AM512" i="2"/>
  <c r="AL512" i="2"/>
  <c r="H512" i="2"/>
  <c r="N512" i="2"/>
  <c r="M512" i="2"/>
  <c r="L512" i="2"/>
  <c r="AH511" i="2"/>
  <c r="AN511" i="2"/>
  <c r="AM511" i="2"/>
  <c r="AL511" i="2"/>
  <c r="H511" i="2"/>
  <c r="N511" i="2"/>
  <c r="M511" i="2"/>
  <c r="L511" i="2"/>
  <c r="AH510" i="2"/>
  <c r="AN510" i="2"/>
  <c r="AM510" i="2"/>
  <c r="AL510" i="2"/>
  <c r="H510" i="2"/>
  <c r="N510" i="2"/>
  <c r="M510" i="2"/>
  <c r="L510" i="2"/>
  <c r="AH509" i="2"/>
  <c r="AN509" i="2"/>
  <c r="AM509" i="2"/>
  <c r="AL509" i="2"/>
  <c r="H509" i="2"/>
  <c r="N509" i="2"/>
  <c r="M509" i="2"/>
  <c r="L509" i="2"/>
  <c r="AH508" i="2"/>
  <c r="AN508" i="2"/>
  <c r="AM508" i="2"/>
  <c r="AL508" i="2"/>
  <c r="H508" i="2"/>
  <c r="N508" i="2"/>
  <c r="M508" i="2"/>
  <c r="L508" i="2"/>
  <c r="AH507" i="2"/>
  <c r="AN507" i="2"/>
  <c r="AM507" i="2"/>
  <c r="AL507" i="2"/>
  <c r="H507" i="2"/>
  <c r="N507" i="2"/>
  <c r="M507" i="2"/>
  <c r="L507" i="2"/>
  <c r="AH506" i="2"/>
  <c r="AN506" i="2"/>
  <c r="AM506" i="2"/>
  <c r="AL506" i="2"/>
  <c r="H506" i="2"/>
  <c r="N506" i="2"/>
  <c r="M506" i="2"/>
  <c r="L506" i="2"/>
  <c r="AH505" i="2"/>
  <c r="AN505" i="2"/>
  <c r="AM505" i="2"/>
  <c r="AL505" i="2"/>
  <c r="H505" i="2"/>
  <c r="N505" i="2"/>
  <c r="M505" i="2"/>
  <c r="L505" i="2"/>
  <c r="AH504" i="2"/>
  <c r="AN504" i="2"/>
  <c r="AM504" i="2"/>
  <c r="AL504" i="2"/>
  <c r="H504" i="2"/>
  <c r="N504" i="2"/>
  <c r="M504" i="2"/>
  <c r="L504" i="2"/>
  <c r="AH503" i="2"/>
  <c r="AN503" i="2"/>
  <c r="AM503" i="2"/>
  <c r="AL503" i="2"/>
  <c r="H503" i="2"/>
  <c r="N503" i="2"/>
  <c r="M503" i="2"/>
  <c r="L503" i="2"/>
  <c r="AH502" i="2"/>
  <c r="AN502" i="2"/>
  <c r="AM502" i="2"/>
  <c r="AL502" i="2"/>
  <c r="H502" i="2"/>
  <c r="N502" i="2"/>
  <c r="M502" i="2"/>
  <c r="L502" i="2"/>
  <c r="AH501" i="2"/>
  <c r="AN501" i="2"/>
  <c r="AM501" i="2"/>
  <c r="AL501" i="2"/>
  <c r="H501" i="2"/>
  <c r="N501" i="2"/>
  <c r="M501" i="2"/>
  <c r="L501" i="2"/>
  <c r="AH500" i="2"/>
  <c r="AN500" i="2"/>
  <c r="AM500" i="2"/>
  <c r="AL500" i="2"/>
  <c r="H500" i="2"/>
  <c r="N500" i="2"/>
  <c r="M500" i="2"/>
  <c r="L500" i="2"/>
  <c r="AH499" i="2"/>
  <c r="AN499" i="2"/>
  <c r="AM499" i="2"/>
  <c r="AL499" i="2"/>
  <c r="H499" i="2"/>
  <c r="N499" i="2"/>
  <c r="M499" i="2"/>
  <c r="L499" i="2"/>
  <c r="AH498" i="2"/>
  <c r="AN498" i="2"/>
  <c r="AM498" i="2"/>
  <c r="AL498" i="2"/>
  <c r="H498" i="2"/>
  <c r="N498" i="2"/>
  <c r="M498" i="2"/>
  <c r="L498" i="2"/>
  <c r="AH497" i="2"/>
  <c r="AN497" i="2"/>
  <c r="AM497" i="2"/>
  <c r="AL497" i="2"/>
  <c r="H497" i="2"/>
  <c r="N497" i="2"/>
  <c r="M497" i="2"/>
  <c r="L497" i="2"/>
  <c r="AH496" i="2"/>
  <c r="AN496" i="2"/>
  <c r="AM496" i="2"/>
  <c r="AL496" i="2"/>
  <c r="H496" i="2"/>
  <c r="N496" i="2"/>
  <c r="M496" i="2"/>
  <c r="L496" i="2"/>
  <c r="AH495" i="2"/>
  <c r="AN495" i="2"/>
  <c r="AM495" i="2"/>
  <c r="AL495" i="2"/>
  <c r="H495" i="2"/>
  <c r="N495" i="2"/>
  <c r="M495" i="2"/>
  <c r="L495" i="2"/>
  <c r="AH494" i="2"/>
  <c r="AN494" i="2"/>
  <c r="AM494" i="2"/>
  <c r="AL494" i="2"/>
  <c r="H494" i="2"/>
  <c r="N494" i="2"/>
  <c r="M494" i="2"/>
  <c r="L494" i="2"/>
  <c r="AH493" i="2"/>
  <c r="AN493" i="2"/>
  <c r="AM493" i="2"/>
  <c r="AL493" i="2"/>
  <c r="H493" i="2"/>
  <c r="N493" i="2"/>
  <c r="M493" i="2"/>
  <c r="L493" i="2"/>
  <c r="AH492" i="2"/>
  <c r="AN492" i="2"/>
  <c r="AM492" i="2"/>
  <c r="AL492" i="2"/>
  <c r="H492" i="2"/>
  <c r="N492" i="2"/>
  <c r="M492" i="2"/>
  <c r="L492" i="2"/>
  <c r="AH491" i="2"/>
  <c r="AN491" i="2"/>
  <c r="AM491" i="2"/>
  <c r="AL491" i="2"/>
  <c r="H491" i="2"/>
  <c r="N491" i="2"/>
  <c r="M491" i="2"/>
  <c r="L491" i="2"/>
  <c r="AH490" i="2"/>
  <c r="AN490" i="2"/>
  <c r="AM490" i="2"/>
  <c r="AL490" i="2"/>
  <c r="H490" i="2"/>
  <c r="N490" i="2"/>
  <c r="M490" i="2"/>
  <c r="L490" i="2"/>
  <c r="AH489" i="2"/>
  <c r="AN489" i="2"/>
  <c r="AM489" i="2"/>
  <c r="AL489" i="2"/>
  <c r="H489" i="2"/>
  <c r="N489" i="2"/>
  <c r="M489" i="2"/>
  <c r="L489" i="2"/>
  <c r="AH488" i="2"/>
  <c r="AN488" i="2"/>
  <c r="AM488" i="2"/>
  <c r="AL488" i="2"/>
  <c r="H488" i="2"/>
  <c r="N488" i="2"/>
  <c r="M488" i="2"/>
  <c r="L488" i="2"/>
  <c r="AH487" i="2"/>
  <c r="AN487" i="2"/>
  <c r="AM487" i="2"/>
  <c r="AL487" i="2"/>
  <c r="H487" i="2"/>
  <c r="N487" i="2"/>
  <c r="M487" i="2"/>
  <c r="L487" i="2"/>
  <c r="AH486" i="2"/>
  <c r="AN486" i="2"/>
  <c r="AM486" i="2"/>
  <c r="AL486" i="2"/>
  <c r="H486" i="2"/>
  <c r="N486" i="2"/>
  <c r="M486" i="2"/>
  <c r="L486" i="2"/>
  <c r="AH485" i="2"/>
  <c r="AN485" i="2"/>
  <c r="AM485" i="2"/>
  <c r="AL485" i="2"/>
  <c r="H485" i="2"/>
  <c r="N485" i="2"/>
  <c r="M485" i="2"/>
  <c r="L485" i="2"/>
  <c r="AH484" i="2"/>
  <c r="AN484" i="2"/>
  <c r="AM484" i="2"/>
  <c r="AL484" i="2"/>
  <c r="H484" i="2"/>
  <c r="N484" i="2"/>
  <c r="M484" i="2"/>
  <c r="L484" i="2"/>
  <c r="AH483" i="2"/>
  <c r="AN483" i="2"/>
  <c r="AM483" i="2"/>
  <c r="AL483" i="2"/>
  <c r="H483" i="2"/>
  <c r="N483" i="2"/>
  <c r="M483" i="2"/>
  <c r="L483" i="2"/>
  <c r="AH482" i="2"/>
  <c r="AN482" i="2"/>
  <c r="AM482" i="2"/>
  <c r="AL482" i="2"/>
  <c r="H482" i="2"/>
  <c r="N482" i="2"/>
  <c r="M482" i="2"/>
  <c r="L482" i="2"/>
  <c r="AH481" i="2"/>
  <c r="AN481" i="2"/>
  <c r="AM481" i="2"/>
  <c r="AL481" i="2"/>
  <c r="H481" i="2"/>
  <c r="N481" i="2"/>
  <c r="M481" i="2"/>
  <c r="L481" i="2"/>
  <c r="AH480" i="2"/>
  <c r="AN480" i="2"/>
  <c r="AM480" i="2"/>
  <c r="AL480" i="2"/>
  <c r="H480" i="2"/>
  <c r="N480" i="2"/>
  <c r="M480" i="2"/>
  <c r="L480" i="2"/>
  <c r="AH479" i="2"/>
  <c r="AN479" i="2"/>
  <c r="AM479" i="2"/>
  <c r="AL479" i="2"/>
  <c r="H479" i="2"/>
  <c r="N479" i="2"/>
  <c r="M479" i="2"/>
  <c r="L479" i="2"/>
  <c r="AH478" i="2"/>
  <c r="AN478" i="2"/>
  <c r="AM478" i="2"/>
  <c r="AL478" i="2"/>
  <c r="H478" i="2"/>
  <c r="N478" i="2"/>
  <c r="M478" i="2"/>
  <c r="L478" i="2"/>
  <c r="AH477" i="2"/>
  <c r="AN477" i="2"/>
  <c r="AM477" i="2"/>
  <c r="AL477" i="2"/>
  <c r="H477" i="2"/>
  <c r="N477" i="2"/>
  <c r="M477" i="2"/>
  <c r="L477" i="2"/>
  <c r="AH476" i="2"/>
  <c r="AN476" i="2"/>
  <c r="AM476" i="2"/>
  <c r="AL476" i="2"/>
  <c r="H476" i="2"/>
  <c r="N476" i="2"/>
  <c r="M476" i="2"/>
  <c r="L476" i="2"/>
  <c r="AH475" i="2"/>
  <c r="AN475" i="2"/>
  <c r="AM475" i="2"/>
  <c r="AL475" i="2"/>
  <c r="H475" i="2"/>
  <c r="N475" i="2"/>
  <c r="M475" i="2"/>
  <c r="L475" i="2"/>
  <c r="AH474" i="2"/>
  <c r="AN474" i="2"/>
  <c r="AM474" i="2"/>
  <c r="AL474" i="2"/>
  <c r="H474" i="2"/>
  <c r="N474" i="2"/>
  <c r="M474" i="2"/>
  <c r="L474" i="2"/>
  <c r="AH473" i="2"/>
  <c r="AN473" i="2"/>
  <c r="AM473" i="2"/>
  <c r="AL473" i="2"/>
  <c r="H473" i="2"/>
  <c r="N473" i="2"/>
  <c r="M473" i="2"/>
  <c r="L473" i="2"/>
  <c r="AH472" i="2"/>
  <c r="AN472" i="2"/>
  <c r="AM472" i="2"/>
  <c r="AL472" i="2"/>
  <c r="H472" i="2"/>
  <c r="N472" i="2"/>
  <c r="M472" i="2"/>
  <c r="L472" i="2"/>
  <c r="AH471" i="2"/>
  <c r="AN471" i="2"/>
  <c r="AM471" i="2"/>
  <c r="AL471" i="2"/>
  <c r="H471" i="2"/>
  <c r="N471" i="2"/>
  <c r="M471" i="2"/>
  <c r="L471" i="2"/>
  <c r="AH470" i="2"/>
  <c r="AN470" i="2"/>
  <c r="AM470" i="2"/>
  <c r="AL470" i="2"/>
  <c r="H470" i="2"/>
  <c r="N470" i="2"/>
  <c r="M470" i="2"/>
  <c r="L470" i="2"/>
  <c r="AH469" i="2"/>
  <c r="AN469" i="2"/>
  <c r="AM469" i="2"/>
  <c r="AL469" i="2"/>
  <c r="H469" i="2"/>
  <c r="N469" i="2"/>
  <c r="M469" i="2"/>
  <c r="L469" i="2"/>
  <c r="AH468" i="2"/>
  <c r="AN468" i="2"/>
  <c r="AM468" i="2"/>
  <c r="AL468" i="2"/>
  <c r="H468" i="2"/>
  <c r="N468" i="2"/>
  <c r="M468" i="2"/>
  <c r="L468" i="2"/>
  <c r="AH467" i="2"/>
  <c r="AN467" i="2"/>
  <c r="AM467" i="2"/>
  <c r="AL467" i="2"/>
  <c r="H467" i="2"/>
  <c r="N467" i="2"/>
  <c r="M467" i="2"/>
  <c r="L467" i="2"/>
  <c r="AH466" i="2"/>
  <c r="AN466" i="2"/>
  <c r="AM466" i="2"/>
  <c r="AL466" i="2"/>
  <c r="H466" i="2"/>
  <c r="N466" i="2"/>
  <c r="M466" i="2"/>
  <c r="L466" i="2"/>
  <c r="AH465" i="2"/>
  <c r="AN465" i="2"/>
  <c r="AM465" i="2"/>
  <c r="AL465" i="2"/>
  <c r="H465" i="2"/>
  <c r="N465" i="2"/>
  <c r="M465" i="2"/>
  <c r="L465" i="2"/>
  <c r="AH464" i="2"/>
  <c r="AN464" i="2"/>
  <c r="AM464" i="2"/>
  <c r="AL464" i="2"/>
  <c r="H464" i="2"/>
  <c r="N464" i="2"/>
  <c r="M464" i="2"/>
  <c r="L464" i="2"/>
  <c r="AH463" i="2"/>
  <c r="AN463" i="2"/>
  <c r="AM463" i="2"/>
  <c r="AL463" i="2"/>
  <c r="H463" i="2"/>
  <c r="N463" i="2"/>
  <c r="M463" i="2"/>
  <c r="L463" i="2"/>
  <c r="AH462" i="2"/>
  <c r="AN462" i="2"/>
  <c r="AM462" i="2"/>
  <c r="AL462" i="2"/>
  <c r="H462" i="2"/>
  <c r="N462" i="2"/>
  <c r="M462" i="2"/>
  <c r="L462" i="2"/>
  <c r="AH461" i="2"/>
  <c r="AN461" i="2"/>
  <c r="AM461" i="2"/>
  <c r="AL461" i="2"/>
  <c r="H461" i="2"/>
  <c r="N461" i="2"/>
  <c r="M461" i="2"/>
  <c r="L461" i="2"/>
  <c r="AH460" i="2"/>
  <c r="AN460" i="2"/>
  <c r="AM460" i="2"/>
  <c r="AL460" i="2"/>
  <c r="H460" i="2"/>
  <c r="N460" i="2"/>
  <c r="M460" i="2"/>
  <c r="L460" i="2"/>
  <c r="AH459" i="2"/>
  <c r="AN459" i="2"/>
  <c r="AM459" i="2"/>
  <c r="AL459" i="2"/>
  <c r="H459" i="2"/>
  <c r="N459" i="2"/>
  <c r="M459" i="2"/>
  <c r="L459" i="2"/>
  <c r="AH458" i="2"/>
  <c r="AN458" i="2"/>
  <c r="AM458" i="2"/>
  <c r="AL458" i="2"/>
  <c r="H458" i="2"/>
  <c r="N458" i="2"/>
  <c r="M458" i="2"/>
  <c r="L458" i="2"/>
  <c r="AH457" i="2"/>
  <c r="AN457" i="2"/>
  <c r="AM457" i="2"/>
  <c r="AL457" i="2"/>
  <c r="H457" i="2"/>
  <c r="N457" i="2"/>
  <c r="M457" i="2"/>
  <c r="L457" i="2"/>
  <c r="AH456" i="2"/>
  <c r="AN456" i="2"/>
  <c r="AM456" i="2"/>
  <c r="AL456" i="2"/>
  <c r="H456" i="2"/>
  <c r="N456" i="2"/>
  <c r="M456" i="2"/>
  <c r="L456" i="2"/>
  <c r="AH455" i="2"/>
  <c r="AN455" i="2"/>
  <c r="AM455" i="2"/>
  <c r="AL455" i="2"/>
  <c r="H455" i="2"/>
  <c r="N455" i="2"/>
  <c r="M455" i="2"/>
  <c r="L455" i="2"/>
  <c r="AH454" i="2"/>
  <c r="AN454" i="2"/>
  <c r="AM454" i="2"/>
  <c r="AL454" i="2"/>
  <c r="H454" i="2"/>
  <c r="N454" i="2"/>
  <c r="M454" i="2"/>
  <c r="L454" i="2"/>
  <c r="AH453" i="2"/>
  <c r="AN453" i="2"/>
  <c r="AM453" i="2"/>
  <c r="AL453" i="2"/>
  <c r="H453" i="2"/>
  <c r="N453" i="2"/>
  <c r="M453" i="2"/>
  <c r="L453" i="2"/>
  <c r="AH452" i="2"/>
  <c r="AN452" i="2"/>
  <c r="AM452" i="2"/>
  <c r="AL452" i="2"/>
  <c r="H452" i="2"/>
  <c r="N452" i="2"/>
  <c r="M452" i="2"/>
  <c r="L452" i="2"/>
  <c r="AH451" i="2"/>
  <c r="AN451" i="2"/>
  <c r="AM451" i="2"/>
  <c r="AL451" i="2"/>
  <c r="H451" i="2"/>
  <c r="N451" i="2"/>
  <c r="M451" i="2"/>
  <c r="L451" i="2"/>
  <c r="AH450" i="2"/>
  <c r="AN450" i="2"/>
  <c r="AM450" i="2"/>
  <c r="AL450" i="2"/>
  <c r="H450" i="2"/>
  <c r="N450" i="2"/>
  <c r="M450" i="2"/>
  <c r="L450" i="2"/>
  <c r="AH449" i="2"/>
  <c r="AN449" i="2"/>
  <c r="AM449" i="2"/>
  <c r="AL449" i="2"/>
  <c r="H449" i="2"/>
  <c r="N449" i="2"/>
  <c r="M449" i="2"/>
  <c r="L449" i="2"/>
  <c r="AH448" i="2"/>
  <c r="AN448" i="2"/>
  <c r="AM448" i="2"/>
  <c r="AL448" i="2"/>
  <c r="H448" i="2"/>
  <c r="N448" i="2"/>
  <c r="M448" i="2"/>
  <c r="L448" i="2"/>
  <c r="AH447" i="2"/>
  <c r="AN447" i="2"/>
  <c r="AM447" i="2"/>
  <c r="AL447" i="2"/>
  <c r="H447" i="2"/>
  <c r="N447" i="2"/>
  <c r="M447" i="2"/>
  <c r="L447" i="2"/>
  <c r="AH446" i="2"/>
  <c r="AN446" i="2"/>
  <c r="AM446" i="2"/>
  <c r="AL446" i="2"/>
  <c r="H446" i="2"/>
  <c r="N446" i="2"/>
  <c r="M446" i="2"/>
  <c r="L446" i="2"/>
  <c r="AH445" i="2"/>
  <c r="AN445" i="2"/>
  <c r="AM445" i="2"/>
  <c r="AL445" i="2"/>
  <c r="H445" i="2"/>
  <c r="N445" i="2"/>
  <c r="M445" i="2"/>
  <c r="L445" i="2"/>
  <c r="AH444" i="2"/>
  <c r="AN444" i="2"/>
  <c r="AM444" i="2"/>
  <c r="AL444" i="2"/>
  <c r="H444" i="2"/>
  <c r="N444" i="2"/>
  <c r="M444" i="2"/>
  <c r="L444" i="2"/>
  <c r="AH443" i="2"/>
  <c r="AN443" i="2"/>
  <c r="AM443" i="2"/>
  <c r="AL443" i="2"/>
  <c r="H443" i="2"/>
  <c r="N443" i="2"/>
  <c r="M443" i="2"/>
  <c r="L443" i="2"/>
  <c r="AH442" i="2"/>
  <c r="AN442" i="2"/>
  <c r="AM442" i="2"/>
  <c r="AL442" i="2"/>
  <c r="H442" i="2"/>
  <c r="N442" i="2"/>
  <c r="M442" i="2"/>
  <c r="L442" i="2"/>
  <c r="AH441" i="2"/>
  <c r="AN441" i="2"/>
  <c r="AM441" i="2"/>
  <c r="AL441" i="2"/>
  <c r="H441" i="2"/>
  <c r="N441" i="2"/>
  <c r="M441" i="2"/>
  <c r="L441" i="2"/>
  <c r="AH440" i="2"/>
  <c r="AN440" i="2"/>
  <c r="AM440" i="2"/>
  <c r="AL440" i="2"/>
  <c r="H440" i="2"/>
  <c r="N440" i="2"/>
  <c r="M440" i="2"/>
  <c r="L440" i="2"/>
  <c r="AH439" i="2"/>
  <c r="AN439" i="2"/>
  <c r="AM439" i="2"/>
  <c r="AL439" i="2"/>
  <c r="H439" i="2"/>
  <c r="N439" i="2"/>
  <c r="M439" i="2"/>
  <c r="L439" i="2"/>
  <c r="AH438" i="2"/>
  <c r="AN438" i="2"/>
  <c r="AM438" i="2"/>
  <c r="AL438" i="2"/>
  <c r="H438" i="2"/>
  <c r="N438" i="2"/>
  <c r="M438" i="2"/>
  <c r="L438" i="2"/>
  <c r="AH437" i="2"/>
  <c r="AN437" i="2"/>
  <c r="AM437" i="2"/>
  <c r="AL437" i="2"/>
  <c r="H437" i="2"/>
  <c r="N437" i="2"/>
  <c r="M437" i="2"/>
  <c r="L437" i="2"/>
  <c r="AH436" i="2"/>
  <c r="AN436" i="2"/>
  <c r="AM436" i="2"/>
  <c r="AL436" i="2"/>
  <c r="H436" i="2"/>
  <c r="N436" i="2"/>
  <c r="M436" i="2"/>
  <c r="L436" i="2"/>
  <c r="AH435" i="2"/>
  <c r="AN435" i="2"/>
  <c r="AM435" i="2"/>
  <c r="AL435" i="2"/>
  <c r="H435" i="2"/>
  <c r="N435" i="2"/>
  <c r="M435" i="2"/>
  <c r="L435" i="2"/>
  <c r="AH434" i="2"/>
  <c r="AN434" i="2"/>
  <c r="AM434" i="2"/>
  <c r="AL434" i="2"/>
  <c r="H434" i="2"/>
  <c r="N434" i="2"/>
  <c r="M434" i="2"/>
  <c r="L434" i="2"/>
  <c r="AH433" i="2"/>
  <c r="AN433" i="2"/>
  <c r="AM433" i="2"/>
  <c r="AL433" i="2"/>
  <c r="H433" i="2"/>
  <c r="N433" i="2"/>
  <c r="M433" i="2"/>
  <c r="L433" i="2"/>
  <c r="AH432" i="2"/>
  <c r="AN432" i="2"/>
  <c r="AM432" i="2"/>
  <c r="AL432" i="2"/>
  <c r="H432" i="2"/>
  <c r="N432" i="2"/>
  <c r="M432" i="2"/>
  <c r="L432" i="2"/>
  <c r="AH431" i="2"/>
  <c r="AN431" i="2"/>
  <c r="AM431" i="2"/>
  <c r="AL431" i="2"/>
  <c r="H431" i="2"/>
  <c r="N431" i="2"/>
  <c r="M431" i="2"/>
  <c r="L431" i="2"/>
  <c r="AH430" i="2"/>
  <c r="AN430" i="2"/>
  <c r="AM430" i="2"/>
  <c r="AL430" i="2"/>
  <c r="H430" i="2"/>
  <c r="N430" i="2"/>
  <c r="M430" i="2"/>
  <c r="L430" i="2"/>
  <c r="AH429" i="2"/>
  <c r="AN429" i="2"/>
  <c r="AM429" i="2"/>
  <c r="AL429" i="2"/>
  <c r="H429" i="2"/>
  <c r="N429" i="2"/>
  <c r="M429" i="2"/>
  <c r="L429" i="2"/>
  <c r="AH428" i="2"/>
  <c r="AN428" i="2"/>
  <c r="AM428" i="2"/>
  <c r="AL428" i="2"/>
  <c r="H428" i="2"/>
  <c r="N428" i="2"/>
  <c r="M428" i="2"/>
  <c r="L428" i="2"/>
  <c r="AH427" i="2"/>
  <c r="AN427" i="2"/>
  <c r="AM427" i="2"/>
  <c r="AL427" i="2"/>
  <c r="H427" i="2"/>
  <c r="N427" i="2"/>
  <c r="M427" i="2"/>
  <c r="L427" i="2"/>
  <c r="AH426" i="2"/>
  <c r="AN426" i="2"/>
  <c r="AM426" i="2"/>
  <c r="AL426" i="2"/>
  <c r="H426" i="2"/>
  <c r="N426" i="2"/>
  <c r="M426" i="2"/>
  <c r="L426" i="2"/>
  <c r="AH425" i="2"/>
  <c r="AN425" i="2"/>
  <c r="AM425" i="2"/>
  <c r="AL425" i="2"/>
  <c r="H425" i="2"/>
  <c r="N425" i="2"/>
  <c r="M425" i="2"/>
  <c r="L425" i="2"/>
  <c r="AH424" i="2"/>
  <c r="AN424" i="2"/>
  <c r="AM424" i="2"/>
  <c r="AL424" i="2"/>
  <c r="H424" i="2"/>
  <c r="N424" i="2"/>
  <c r="M424" i="2"/>
  <c r="L424" i="2"/>
  <c r="AH423" i="2"/>
  <c r="AN423" i="2"/>
  <c r="AM423" i="2"/>
  <c r="AL423" i="2"/>
  <c r="H423" i="2"/>
  <c r="N423" i="2"/>
  <c r="M423" i="2"/>
  <c r="L423" i="2"/>
  <c r="AH422" i="2"/>
  <c r="AN422" i="2"/>
  <c r="AM422" i="2"/>
  <c r="AL422" i="2"/>
  <c r="H422" i="2"/>
  <c r="N422" i="2"/>
  <c r="M422" i="2"/>
  <c r="L422" i="2"/>
  <c r="AH421" i="2"/>
  <c r="AN421" i="2"/>
  <c r="AM421" i="2"/>
  <c r="AL421" i="2"/>
  <c r="H421" i="2"/>
  <c r="N421" i="2"/>
  <c r="M421" i="2"/>
  <c r="L421" i="2"/>
  <c r="AH420" i="2"/>
  <c r="AN420" i="2"/>
  <c r="AM420" i="2"/>
  <c r="AL420" i="2"/>
  <c r="H420" i="2"/>
  <c r="N420" i="2"/>
  <c r="M420" i="2"/>
  <c r="L420" i="2"/>
  <c r="AH419" i="2"/>
  <c r="AN419" i="2"/>
  <c r="AM419" i="2"/>
  <c r="AL419" i="2"/>
  <c r="H419" i="2"/>
  <c r="N419" i="2"/>
  <c r="M419" i="2"/>
  <c r="L419" i="2"/>
  <c r="AH418" i="2"/>
  <c r="AN418" i="2"/>
  <c r="AM418" i="2"/>
  <c r="AL418" i="2"/>
  <c r="H418" i="2"/>
  <c r="N418" i="2"/>
  <c r="M418" i="2"/>
  <c r="L418" i="2"/>
  <c r="AH417" i="2"/>
  <c r="AN417" i="2"/>
  <c r="AM417" i="2"/>
  <c r="AL417" i="2"/>
  <c r="H417" i="2"/>
  <c r="N417" i="2"/>
  <c r="M417" i="2"/>
  <c r="L417" i="2"/>
  <c r="AH416" i="2"/>
  <c r="AN416" i="2"/>
  <c r="AM416" i="2"/>
  <c r="AL416" i="2"/>
  <c r="H416" i="2"/>
  <c r="N416" i="2"/>
  <c r="M416" i="2"/>
  <c r="L416" i="2"/>
  <c r="AH415" i="2"/>
  <c r="AN415" i="2"/>
  <c r="AM415" i="2"/>
  <c r="AL415" i="2"/>
  <c r="H415" i="2"/>
  <c r="N415" i="2"/>
  <c r="M415" i="2"/>
  <c r="L415" i="2"/>
  <c r="AH414" i="2"/>
  <c r="AN414" i="2"/>
  <c r="AM414" i="2"/>
  <c r="AL414" i="2"/>
  <c r="H414" i="2"/>
  <c r="N414" i="2"/>
  <c r="M414" i="2"/>
  <c r="L414" i="2"/>
  <c r="AH413" i="2"/>
  <c r="AN413" i="2"/>
  <c r="AM413" i="2"/>
  <c r="AL413" i="2"/>
  <c r="H413" i="2"/>
  <c r="N413" i="2"/>
  <c r="M413" i="2"/>
  <c r="L413" i="2"/>
  <c r="AH412" i="2"/>
  <c r="AN412" i="2"/>
  <c r="AM412" i="2"/>
  <c r="AL412" i="2"/>
  <c r="H412" i="2"/>
  <c r="N412" i="2"/>
  <c r="M412" i="2"/>
  <c r="L412" i="2"/>
  <c r="AH411" i="2"/>
  <c r="AN411" i="2"/>
  <c r="AM411" i="2"/>
  <c r="AL411" i="2"/>
  <c r="H411" i="2"/>
  <c r="N411" i="2"/>
  <c r="M411" i="2"/>
  <c r="L411" i="2"/>
  <c r="AH410" i="2"/>
  <c r="AN410" i="2"/>
  <c r="AM410" i="2"/>
  <c r="AL410" i="2"/>
  <c r="H410" i="2"/>
  <c r="N410" i="2"/>
  <c r="M410" i="2"/>
  <c r="L410" i="2"/>
  <c r="AH409" i="2"/>
  <c r="AN409" i="2"/>
  <c r="AM409" i="2"/>
  <c r="AL409" i="2"/>
  <c r="H409" i="2"/>
  <c r="N409" i="2"/>
  <c r="M409" i="2"/>
  <c r="L409" i="2"/>
  <c r="AH408" i="2"/>
  <c r="AN408" i="2"/>
  <c r="AM408" i="2"/>
  <c r="AL408" i="2"/>
  <c r="H408" i="2"/>
  <c r="N408" i="2"/>
  <c r="M408" i="2"/>
  <c r="L408" i="2"/>
  <c r="AH407" i="2"/>
  <c r="AN407" i="2"/>
  <c r="AM407" i="2"/>
  <c r="AL407" i="2"/>
  <c r="H407" i="2"/>
  <c r="N407" i="2"/>
  <c r="M407" i="2"/>
  <c r="L407" i="2"/>
  <c r="AH406" i="2"/>
  <c r="AN406" i="2"/>
  <c r="AM406" i="2"/>
  <c r="AL406" i="2"/>
  <c r="H406" i="2"/>
  <c r="N406" i="2"/>
  <c r="M406" i="2"/>
  <c r="L406" i="2"/>
  <c r="AH405" i="2"/>
  <c r="AN405" i="2"/>
  <c r="AM405" i="2"/>
  <c r="AL405" i="2"/>
  <c r="H405" i="2"/>
  <c r="N405" i="2"/>
  <c r="M405" i="2"/>
  <c r="L405" i="2"/>
  <c r="AH404" i="2"/>
  <c r="AN404" i="2"/>
  <c r="AM404" i="2"/>
  <c r="AL404" i="2"/>
  <c r="H404" i="2"/>
  <c r="N404" i="2"/>
  <c r="M404" i="2"/>
  <c r="L404" i="2"/>
  <c r="AH403" i="2"/>
  <c r="AN403" i="2"/>
  <c r="AM403" i="2"/>
  <c r="AL403" i="2"/>
  <c r="H403" i="2"/>
  <c r="N403" i="2"/>
  <c r="M403" i="2"/>
  <c r="L403" i="2"/>
  <c r="AH402" i="2"/>
  <c r="AN402" i="2"/>
  <c r="AM402" i="2"/>
  <c r="AL402" i="2"/>
  <c r="H402" i="2"/>
  <c r="N402" i="2"/>
  <c r="M402" i="2"/>
  <c r="L402" i="2"/>
  <c r="AH401" i="2"/>
  <c r="AN401" i="2"/>
  <c r="AM401" i="2"/>
  <c r="AL401" i="2"/>
  <c r="H401" i="2"/>
  <c r="N401" i="2"/>
  <c r="M401" i="2"/>
  <c r="L401" i="2"/>
  <c r="AH400" i="2"/>
  <c r="AN400" i="2"/>
  <c r="AM400" i="2"/>
  <c r="AL400" i="2"/>
  <c r="H400" i="2"/>
  <c r="N400" i="2"/>
  <c r="M400" i="2"/>
  <c r="L400" i="2"/>
  <c r="AH399" i="2"/>
  <c r="AN399" i="2"/>
  <c r="AM399" i="2"/>
  <c r="AL399" i="2"/>
  <c r="H399" i="2"/>
  <c r="N399" i="2"/>
  <c r="M399" i="2"/>
  <c r="L399" i="2"/>
  <c r="AH398" i="2"/>
  <c r="AN398" i="2"/>
  <c r="AM398" i="2"/>
  <c r="AL398" i="2"/>
  <c r="H398" i="2"/>
  <c r="N398" i="2"/>
  <c r="M398" i="2"/>
  <c r="L398" i="2"/>
  <c r="AH397" i="2"/>
  <c r="AN397" i="2"/>
  <c r="AM397" i="2"/>
  <c r="AL397" i="2"/>
  <c r="H397" i="2"/>
  <c r="N397" i="2"/>
  <c r="M397" i="2"/>
  <c r="L397" i="2"/>
  <c r="AH396" i="2"/>
  <c r="AN396" i="2"/>
  <c r="AM396" i="2"/>
  <c r="AL396" i="2"/>
  <c r="H396" i="2"/>
  <c r="N396" i="2"/>
  <c r="M396" i="2"/>
  <c r="L396" i="2"/>
  <c r="AH395" i="2"/>
  <c r="AN395" i="2"/>
  <c r="AM395" i="2"/>
  <c r="AL395" i="2"/>
  <c r="H395" i="2"/>
  <c r="N395" i="2"/>
  <c r="M395" i="2"/>
  <c r="L395" i="2"/>
  <c r="AH394" i="2"/>
  <c r="AN394" i="2"/>
  <c r="AM394" i="2"/>
  <c r="AL394" i="2"/>
  <c r="H394" i="2"/>
  <c r="N394" i="2"/>
  <c r="M394" i="2"/>
  <c r="L394" i="2"/>
  <c r="AH393" i="2"/>
  <c r="AN393" i="2"/>
  <c r="AM393" i="2"/>
  <c r="AL393" i="2"/>
  <c r="H393" i="2"/>
  <c r="N393" i="2"/>
  <c r="M393" i="2"/>
  <c r="L393" i="2"/>
  <c r="AH392" i="2"/>
  <c r="AN392" i="2"/>
  <c r="AM392" i="2"/>
  <c r="AL392" i="2"/>
  <c r="H392" i="2"/>
  <c r="N392" i="2"/>
  <c r="M392" i="2"/>
  <c r="L392" i="2"/>
  <c r="AH391" i="2"/>
  <c r="AN391" i="2"/>
  <c r="AM391" i="2"/>
  <c r="AL391" i="2"/>
  <c r="H391" i="2"/>
  <c r="N391" i="2"/>
  <c r="M391" i="2"/>
  <c r="L391" i="2"/>
  <c r="AH390" i="2"/>
  <c r="AN390" i="2"/>
  <c r="AM390" i="2"/>
  <c r="AL390" i="2"/>
  <c r="H390" i="2"/>
  <c r="N390" i="2"/>
  <c r="M390" i="2"/>
  <c r="L390" i="2"/>
  <c r="AH389" i="2"/>
  <c r="AN389" i="2"/>
  <c r="AM389" i="2"/>
  <c r="AL389" i="2"/>
  <c r="H389" i="2"/>
  <c r="N389" i="2"/>
  <c r="M389" i="2"/>
  <c r="L389" i="2"/>
  <c r="AH388" i="2"/>
  <c r="AN388" i="2"/>
  <c r="AM388" i="2"/>
  <c r="AL388" i="2"/>
  <c r="H388" i="2"/>
  <c r="N388" i="2"/>
  <c r="M388" i="2"/>
  <c r="L388" i="2"/>
  <c r="AH387" i="2"/>
  <c r="AN387" i="2"/>
  <c r="AM387" i="2"/>
  <c r="AL387" i="2"/>
  <c r="H387" i="2"/>
  <c r="N387" i="2"/>
  <c r="M387" i="2"/>
  <c r="L387" i="2"/>
  <c r="AH386" i="2"/>
  <c r="AN386" i="2"/>
  <c r="AM386" i="2"/>
  <c r="AL386" i="2"/>
  <c r="H386" i="2"/>
  <c r="N386" i="2"/>
  <c r="M386" i="2"/>
  <c r="L386" i="2"/>
  <c r="AH385" i="2"/>
  <c r="AN385" i="2"/>
  <c r="AM385" i="2"/>
  <c r="AL385" i="2"/>
  <c r="H385" i="2"/>
  <c r="N385" i="2"/>
  <c r="M385" i="2"/>
  <c r="L385" i="2"/>
  <c r="AH384" i="2"/>
  <c r="AN384" i="2"/>
  <c r="AM384" i="2"/>
  <c r="AL384" i="2"/>
  <c r="H384" i="2"/>
  <c r="N384" i="2"/>
  <c r="M384" i="2"/>
  <c r="L384" i="2"/>
  <c r="AH383" i="2"/>
  <c r="AN383" i="2"/>
  <c r="AM383" i="2"/>
  <c r="AL383" i="2"/>
  <c r="H383" i="2"/>
  <c r="N383" i="2"/>
  <c r="M383" i="2"/>
  <c r="L383" i="2"/>
  <c r="AH382" i="2"/>
  <c r="AN382" i="2"/>
  <c r="AM382" i="2"/>
  <c r="AL382" i="2"/>
  <c r="H382" i="2"/>
  <c r="N382" i="2"/>
  <c r="M382" i="2"/>
  <c r="L382" i="2"/>
  <c r="AH381" i="2"/>
  <c r="AN381" i="2"/>
  <c r="AM381" i="2"/>
  <c r="AL381" i="2"/>
  <c r="H381" i="2"/>
  <c r="N381" i="2"/>
  <c r="M381" i="2"/>
  <c r="L381" i="2"/>
  <c r="AH380" i="2"/>
  <c r="AN380" i="2"/>
  <c r="AM380" i="2"/>
  <c r="AL380" i="2"/>
  <c r="H380" i="2"/>
  <c r="N380" i="2"/>
  <c r="M380" i="2"/>
  <c r="L380" i="2"/>
  <c r="AH379" i="2"/>
  <c r="AN379" i="2"/>
  <c r="AM379" i="2"/>
  <c r="AL379" i="2"/>
  <c r="H379" i="2"/>
  <c r="N379" i="2"/>
  <c r="M379" i="2"/>
  <c r="L379" i="2"/>
  <c r="AH378" i="2"/>
  <c r="AN378" i="2"/>
  <c r="AM378" i="2"/>
  <c r="AL378" i="2"/>
  <c r="H378" i="2"/>
  <c r="N378" i="2"/>
  <c r="M378" i="2"/>
  <c r="L378" i="2"/>
  <c r="AH377" i="2"/>
  <c r="AN377" i="2"/>
  <c r="AM377" i="2"/>
  <c r="AL377" i="2"/>
  <c r="H377" i="2"/>
  <c r="N377" i="2"/>
  <c r="M377" i="2"/>
  <c r="L377" i="2"/>
  <c r="AH376" i="2"/>
  <c r="AN376" i="2"/>
  <c r="AM376" i="2"/>
  <c r="AL376" i="2"/>
  <c r="H376" i="2"/>
  <c r="N376" i="2"/>
  <c r="M376" i="2"/>
  <c r="L376" i="2"/>
  <c r="AH375" i="2"/>
  <c r="AN375" i="2"/>
  <c r="AM375" i="2"/>
  <c r="AL375" i="2"/>
  <c r="H375" i="2"/>
  <c r="N375" i="2"/>
  <c r="M375" i="2"/>
  <c r="L375" i="2"/>
  <c r="AH374" i="2"/>
  <c r="AN374" i="2"/>
  <c r="AM374" i="2"/>
  <c r="AL374" i="2"/>
  <c r="H374" i="2"/>
  <c r="N374" i="2"/>
  <c r="M374" i="2"/>
  <c r="L374" i="2"/>
  <c r="AH373" i="2"/>
  <c r="AN373" i="2"/>
  <c r="AM373" i="2"/>
  <c r="AL373" i="2"/>
  <c r="H373" i="2"/>
  <c r="N373" i="2"/>
  <c r="M373" i="2"/>
  <c r="L373" i="2"/>
  <c r="AH372" i="2"/>
  <c r="AN372" i="2"/>
  <c r="AM372" i="2"/>
  <c r="AL372" i="2"/>
  <c r="H372" i="2"/>
  <c r="N372" i="2"/>
  <c r="M372" i="2"/>
  <c r="L372" i="2"/>
  <c r="AH371" i="2"/>
  <c r="AN371" i="2"/>
  <c r="AM371" i="2"/>
  <c r="AL371" i="2"/>
  <c r="H371" i="2"/>
  <c r="N371" i="2"/>
  <c r="M371" i="2"/>
  <c r="L371" i="2"/>
  <c r="AH370" i="2"/>
  <c r="AN370" i="2"/>
  <c r="AM370" i="2"/>
  <c r="AL370" i="2"/>
  <c r="H370" i="2"/>
  <c r="N370" i="2"/>
  <c r="M370" i="2"/>
  <c r="L370" i="2"/>
  <c r="AH369" i="2"/>
  <c r="AN369" i="2"/>
  <c r="AM369" i="2"/>
  <c r="AL369" i="2"/>
  <c r="H369" i="2"/>
  <c r="N369" i="2"/>
  <c r="M369" i="2"/>
  <c r="L369" i="2"/>
  <c r="AH368" i="2"/>
  <c r="AN368" i="2"/>
  <c r="AM368" i="2"/>
  <c r="AL368" i="2"/>
  <c r="H368" i="2"/>
  <c r="N368" i="2"/>
  <c r="M368" i="2"/>
  <c r="L368" i="2"/>
  <c r="AH367" i="2"/>
  <c r="AN367" i="2"/>
  <c r="AM367" i="2"/>
  <c r="AL367" i="2"/>
  <c r="H367" i="2"/>
  <c r="N367" i="2"/>
  <c r="M367" i="2"/>
  <c r="L367" i="2"/>
  <c r="AH366" i="2"/>
  <c r="AN366" i="2"/>
  <c r="AM366" i="2"/>
  <c r="AL366" i="2"/>
  <c r="H366" i="2"/>
  <c r="N366" i="2"/>
  <c r="M366" i="2"/>
  <c r="L366" i="2"/>
  <c r="AH365" i="2"/>
  <c r="AN365" i="2"/>
  <c r="AM365" i="2"/>
  <c r="AL365" i="2"/>
  <c r="H365" i="2"/>
  <c r="N365" i="2"/>
  <c r="M365" i="2"/>
  <c r="L365" i="2"/>
  <c r="AH364" i="2"/>
  <c r="AN364" i="2"/>
  <c r="AM364" i="2"/>
  <c r="AL364" i="2"/>
  <c r="H364" i="2"/>
  <c r="N364" i="2"/>
  <c r="M364" i="2"/>
  <c r="L364" i="2"/>
  <c r="AH363" i="2"/>
  <c r="AN363" i="2"/>
  <c r="AM363" i="2"/>
  <c r="AL363" i="2"/>
  <c r="H363" i="2"/>
  <c r="N363" i="2"/>
  <c r="M363" i="2"/>
  <c r="L363" i="2"/>
  <c r="AH362" i="2"/>
  <c r="AN362" i="2"/>
  <c r="AM362" i="2"/>
  <c r="AL362" i="2"/>
  <c r="H362" i="2"/>
  <c r="N362" i="2"/>
  <c r="M362" i="2"/>
  <c r="L362" i="2"/>
  <c r="AH361" i="2"/>
  <c r="AN361" i="2"/>
  <c r="AM361" i="2"/>
  <c r="AL361" i="2"/>
  <c r="H361" i="2"/>
  <c r="N361" i="2"/>
  <c r="M361" i="2"/>
  <c r="L361" i="2"/>
  <c r="AH360" i="2"/>
  <c r="AN360" i="2"/>
  <c r="AM360" i="2"/>
  <c r="AL360" i="2"/>
  <c r="H360" i="2"/>
  <c r="N360" i="2"/>
  <c r="M360" i="2"/>
  <c r="L360" i="2"/>
  <c r="AH359" i="2"/>
  <c r="AN359" i="2"/>
  <c r="AM359" i="2"/>
  <c r="AL359" i="2"/>
  <c r="H359" i="2"/>
  <c r="N359" i="2"/>
  <c r="M359" i="2"/>
  <c r="L359" i="2"/>
  <c r="AH358" i="2"/>
  <c r="AN358" i="2"/>
  <c r="AM358" i="2"/>
  <c r="AL358" i="2"/>
  <c r="H358" i="2"/>
  <c r="N358" i="2"/>
  <c r="M358" i="2"/>
  <c r="L358" i="2"/>
  <c r="AH357" i="2"/>
  <c r="AN357" i="2"/>
  <c r="AM357" i="2"/>
  <c r="AL357" i="2"/>
  <c r="H357" i="2"/>
  <c r="N357" i="2"/>
  <c r="M357" i="2"/>
  <c r="L357" i="2"/>
  <c r="AH356" i="2"/>
  <c r="AN356" i="2"/>
  <c r="AM356" i="2"/>
  <c r="AL356" i="2"/>
  <c r="H356" i="2"/>
  <c r="N356" i="2"/>
  <c r="M356" i="2"/>
  <c r="L356" i="2"/>
  <c r="AH355" i="2"/>
  <c r="AN355" i="2"/>
  <c r="AM355" i="2"/>
  <c r="AL355" i="2"/>
  <c r="H355" i="2"/>
  <c r="N355" i="2"/>
  <c r="M355" i="2"/>
  <c r="L355" i="2"/>
  <c r="AH354" i="2"/>
  <c r="AN354" i="2"/>
  <c r="AM354" i="2"/>
  <c r="AL354" i="2"/>
  <c r="H354" i="2"/>
  <c r="N354" i="2"/>
  <c r="M354" i="2"/>
  <c r="L354" i="2"/>
  <c r="AH353" i="2"/>
  <c r="AN353" i="2"/>
  <c r="AM353" i="2"/>
  <c r="AL353" i="2"/>
  <c r="H353" i="2"/>
  <c r="N353" i="2"/>
  <c r="M353" i="2"/>
  <c r="L353" i="2"/>
  <c r="AH352" i="2"/>
  <c r="AN352" i="2"/>
  <c r="AM352" i="2"/>
  <c r="AL352" i="2"/>
  <c r="H352" i="2"/>
  <c r="N352" i="2"/>
  <c r="M352" i="2"/>
  <c r="L352" i="2"/>
  <c r="AH351" i="2"/>
  <c r="AN351" i="2"/>
  <c r="AM351" i="2"/>
  <c r="AL351" i="2"/>
  <c r="H351" i="2"/>
  <c r="N351" i="2"/>
  <c r="M351" i="2"/>
  <c r="L351" i="2"/>
  <c r="AH350" i="2"/>
  <c r="AN350" i="2"/>
  <c r="AM350" i="2"/>
  <c r="AL350" i="2"/>
  <c r="H350" i="2"/>
  <c r="N350" i="2"/>
  <c r="M350" i="2"/>
  <c r="L350" i="2"/>
  <c r="AH349" i="2"/>
  <c r="AN349" i="2"/>
  <c r="AM349" i="2"/>
  <c r="AL349" i="2"/>
  <c r="H349" i="2"/>
  <c r="N349" i="2"/>
  <c r="M349" i="2"/>
  <c r="L349" i="2"/>
  <c r="AH348" i="2"/>
  <c r="AN348" i="2"/>
  <c r="AM348" i="2"/>
  <c r="AL348" i="2"/>
  <c r="H348" i="2"/>
  <c r="N348" i="2"/>
  <c r="M348" i="2"/>
  <c r="L348" i="2"/>
  <c r="AH347" i="2"/>
  <c r="AN347" i="2"/>
  <c r="AM347" i="2"/>
  <c r="AL347" i="2"/>
  <c r="H347" i="2"/>
  <c r="N347" i="2"/>
  <c r="M347" i="2"/>
  <c r="L347" i="2"/>
  <c r="AH346" i="2"/>
  <c r="AN346" i="2"/>
  <c r="AM346" i="2"/>
  <c r="AL346" i="2"/>
  <c r="H346" i="2"/>
  <c r="N346" i="2"/>
  <c r="M346" i="2"/>
  <c r="L346" i="2"/>
  <c r="AH345" i="2"/>
  <c r="AN345" i="2"/>
  <c r="AM345" i="2"/>
  <c r="AL345" i="2"/>
  <c r="H345" i="2"/>
  <c r="N345" i="2"/>
  <c r="M345" i="2"/>
  <c r="L345" i="2"/>
  <c r="AH344" i="2"/>
  <c r="AN344" i="2"/>
  <c r="AM344" i="2"/>
  <c r="AL344" i="2"/>
  <c r="H344" i="2"/>
  <c r="N344" i="2"/>
  <c r="M344" i="2"/>
  <c r="L344" i="2"/>
  <c r="AH343" i="2"/>
  <c r="AN343" i="2"/>
  <c r="AM343" i="2"/>
  <c r="AL343" i="2"/>
  <c r="H343" i="2"/>
  <c r="N343" i="2"/>
  <c r="M343" i="2"/>
  <c r="L343" i="2"/>
  <c r="AH342" i="2"/>
  <c r="AN342" i="2"/>
  <c r="AM342" i="2"/>
  <c r="AL342" i="2"/>
  <c r="H342" i="2"/>
  <c r="N342" i="2"/>
  <c r="M342" i="2"/>
  <c r="L342" i="2"/>
  <c r="AH341" i="2"/>
  <c r="AN341" i="2"/>
  <c r="AM341" i="2"/>
  <c r="AL341" i="2"/>
  <c r="H341" i="2"/>
  <c r="N341" i="2"/>
  <c r="M341" i="2"/>
  <c r="L341" i="2"/>
  <c r="AH340" i="2"/>
  <c r="AN340" i="2"/>
  <c r="AM340" i="2"/>
  <c r="AL340" i="2"/>
  <c r="H340" i="2"/>
  <c r="N340" i="2"/>
  <c r="M340" i="2"/>
  <c r="L340" i="2"/>
  <c r="AH339" i="2"/>
  <c r="AN339" i="2"/>
  <c r="AM339" i="2"/>
  <c r="AL339" i="2"/>
  <c r="H339" i="2"/>
  <c r="N339" i="2"/>
  <c r="M339" i="2"/>
  <c r="L339" i="2"/>
  <c r="AH338" i="2"/>
  <c r="AN338" i="2"/>
  <c r="AM338" i="2"/>
  <c r="AL338" i="2"/>
  <c r="H338" i="2"/>
  <c r="N338" i="2"/>
  <c r="M338" i="2"/>
  <c r="L338" i="2"/>
  <c r="AH337" i="2"/>
  <c r="AN337" i="2"/>
  <c r="AM337" i="2"/>
  <c r="AL337" i="2"/>
  <c r="H337" i="2"/>
  <c r="N337" i="2"/>
  <c r="M337" i="2"/>
  <c r="L337" i="2"/>
  <c r="AH336" i="2"/>
  <c r="AN336" i="2"/>
  <c r="AM336" i="2"/>
  <c r="AL336" i="2"/>
  <c r="H336" i="2"/>
  <c r="N336" i="2"/>
  <c r="M336" i="2"/>
  <c r="L336" i="2"/>
  <c r="AH335" i="2"/>
  <c r="AN335" i="2"/>
  <c r="AM335" i="2"/>
  <c r="AL335" i="2"/>
  <c r="H335" i="2"/>
  <c r="N335" i="2"/>
  <c r="M335" i="2"/>
  <c r="L335" i="2"/>
  <c r="AH334" i="2"/>
  <c r="AN334" i="2"/>
  <c r="AM334" i="2"/>
  <c r="AL334" i="2"/>
  <c r="H334" i="2"/>
  <c r="N334" i="2"/>
  <c r="M334" i="2"/>
  <c r="L334" i="2"/>
  <c r="AH333" i="2"/>
  <c r="AN333" i="2"/>
  <c r="AM333" i="2"/>
  <c r="AL333" i="2"/>
  <c r="H333" i="2"/>
  <c r="N333" i="2"/>
  <c r="M333" i="2"/>
  <c r="L333" i="2"/>
  <c r="AH332" i="2"/>
  <c r="AN332" i="2"/>
  <c r="AM332" i="2"/>
  <c r="AL332" i="2"/>
  <c r="H332" i="2"/>
  <c r="N332" i="2"/>
  <c r="M332" i="2"/>
  <c r="L332" i="2"/>
  <c r="AH331" i="2"/>
  <c r="AN331" i="2"/>
  <c r="AM331" i="2"/>
  <c r="AL331" i="2"/>
  <c r="H331" i="2"/>
  <c r="N331" i="2"/>
  <c r="M331" i="2"/>
  <c r="L331" i="2"/>
  <c r="AH330" i="2"/>
  <c r="AN330" i="2"/>
  <c r="AM330" i="2"/>
  <c r="AL330" i="2"/>
  <c r="H330" i="2"/>
  <c r="N330" i="2"/>
  <c r="M330" i="2"/>
  <c r="L330" i="2"/>
  <c r="AH329" i="2"/>
  <c r="AN329" i="2"/>
  <c r="AM329" i="2"/>
  <c r="AL329" i="2"/>
  <c r="H329" i="2"/>
  <c r="N329" i="2"/>
  <c r="M329" i="2"/>
  <c r="L329" i="2"/>
  <c r="AH328" i="2"/>
  <c r="AN328" i="2"/>
  <c r="AM328" i="2"/>
  <c r="AL328" i="2"/>
  <c r="H328" i="2"/>
  <c r="N328" i="2"/>
  <c r="M328" i="2"/>
  <c r="L328" i="2"/>
  <c r="AH327" i="2"/>
  <c r="AN327" i="2"/>
  <c r="AM327" i="2"/>
  <c r="AL327" i="2"/>
  <c r="H327" i="2"/>
  <c r="N327" i="2"/>
  <c r="M327" i="2"/>
  <c r="L327" i="2"/>
  <c r="AH326" i="2"/>
  <c r="AN326" i="2"/>
  <c r="AM326" i="2"/>
  <c r="AL326" i="2"/>
  <c r="H326" i="2"/>
  <c r="N326" i="2"/>
  <c r="M326" i="2"/>
  <c r="L326" i="2"/>
  <c r="AH325" i="2"/>
  <c r="AN325" i="2"/>
  <c r="AM325" i="2"/>
  <c r="AL325" i="2"/>
  <c r="H325" i="2"/>
  <c r="N325" i="2"/>
  <c r="M325" i="2"/>
  <c r="L325" i="2"/>
  <c r="AH324" i="2"/>
  <c r="AN324" i="2"/>
  <c r="AM324" i="2"/>
  <c r="AL324" i="2"/>
  <c r="H324" i="2"/>
  <c r="N324" i="2"/>
  <c r="M324" i="2"/>
  <c r="L324" i="2"/>
  <c r="AH323" i="2"/>
  <c r="AN323" i="2"/>
  <c r="AM323" i="2"/>
  <c r="AL323" i="2"/>
  <c r="H323" i="2"/>
  <c r="N323" i="2"/>
  <c r="M323" i="2"/>
  <c r="L323" i="2"/>
  <c r="AH322" i="2"/>
  <c r="AN322" i="2"/>
  <c r="AM322" i="2"/>
  <c r="AL322" i="2"/>
  <c r="H322" i="2"/>
  <c r="N322" i="2"/>
  <c r="M322" i="2"/>
  <c r="L322" i="2"/>
  <c r="AH321" i="2"/>
  <c r="AN321" i="2"/>
  <c r="AM321" i="2"/>
  <c r="AL321" i="2"/>
  <c r="H321" i="2"/>
  <c r="N321" i="2"/>
  <c r="M321" i="2"/>
  <c r="L321" i="2"/>
  <c r="AH320" i="2"/>
  <c r="AN320" i="2"/>
  <c r="AM320" i="2"/>
  <c r="AL320" i="2"/>
  <c r="H320" i="2"/>
  <c r="N320" i="2"/>
  <c r="M320" i="2"/>
  <c r="L320" i="2"/>
  <c r="AH319" i="2"/>
  <c r="AN319" i="2"/>
  <c r="AM319" i="2"/>
  <c r="AL319" i="2"/>
  <c r="H319" i="2"/>
  <c r="N319" i="2"/>
  <c r="M319" i="2"/>
  <c r="L319" i="2"/>
  <c r="AH318" i="2"/>
  <c r="AN318" i="2"/>
  <c r="AM318" i="2"/>
  <c r="AL318" i="2"/>
  <c r="H318" i="2"/>
  <c r="N318" i="2"/>
  <c r="M318" i="2"/>
  <c r="L318" i="2"/>
  <c r="AH317" i="2"/>
  <c r="AN317" i="2"/>
  <c r="AM317" i="2"/>
  <c r="AL317" i="2"/>
  <c r="H317" i="2"/>
  <c r="N317" i="2"/>
  <c r="M317" i="2"/>
  <c r="L317" i="2"/>
  <c r="AH316" i="2"/>
  <c r="AN316" i="2"/>
  <c r="AM316" i="2"/>
  <c r="AL316" i="2"/>
  <c r="H316" i="2"/>
  <c r="N316" i="2"/>
  <c r="M316" i="2"/>
  <c r="L316" i="2"/>
  <c r="AH315" i="2"/>
  <c r="AN315" i="2"/>
  <c r="AM315" i="2"/>
  <c r="AL315" i="2"/>
  <c r="H315" i="2"/>
  <c r="N315" i="2"/>
  <c r="M315" i="2"/>
  <c r="L315" i="2"/>
  <c r="AH314" i="2"/>
  <c r="AN314" i="2"/>
  <c r="AM314" i="2"/>
  <c r="AL314" i="2"/>
  <c r="H314" i="2"/>
  <c r="N314" i="2"/>
  <c r="M314" i="2"/>
  <c r="L314" i="2"/>
  <c r="AH313" i="2"/>
  <c r="AN313" i="2"/>
  <c r="AM313" i="2"/>
  <c r="AL313" i="2"/>
  <c r="H313" i="2"/>
  <c r="N313" i="2"/>
  <c r="M313" i="2"/>
  <c r="L313" i="2"/>
  <c r="AH312" i="2"/>
  <c r="AN312" i="2"/>
  <c r="AM312" i="2"/>
  <c r="AL312" i="2"/>
  <c r="H312" i="2"/>
  <c r="N312" i="2"/>
  <c r="M312" i="2"/>
  <c r="L312" i="2"/>
  <c r="AH311" i="2"/>
  <c r="AN311" i="2"/>
  <c r="AM311" i="2"/>
  <c r="AL311" i="2"/>
  <c r="H311" i="2"/>
  <c r="N311" i="2"/>
  <c r="M311" i="2"/>
  <c r="L311" i="2"/>
  <c r="AH310" i="2"/>
  <c r="AN310" i="2"/>
  <c r="AM310" i="2"/>
  <c r="AL310" i="2"/>
  <c r="H310" i="2"/>
  <c r="N310" i="2"/>
  <c r="M310" i="2"/>
  <c r="L310" i="2"/>
  <c r="AH309" i="2"/>
  <c r="AN309" i="2"/>
  <c r="AM309" i="2"/>
  <c r="AL309" i="2"/>
  <c r="H309" i="2"/>
  <c r="N309" i="2"/>
  <c r="M309" i="2"/>
  <c r="L309" i="2"/>
  <c r="AH308" i="2"/>
  <c r="AN308" i="2"/>
  <c r="AM308" i="2"/>
  <c r="AL308" i="2"/>
  <c r="H308" i="2"/>
  <c r="N308" i="2"/>
  <c r="M308" i="2"/>
  <c r="L308" i="2"/>
  <c r="AH307" i="2"/>
  <c r="AN307" i="2"/>
  <c r="AM307" i="2"/>
  <c r="AL307" i="2"/>
  <c r="H307" i="2"/>
  <c r="N307" i="2"/>
  <c r="M307" i="2"/>
  <c r="L307" i="2"/>
  <c r="AH306" i="2"/>
  <c r="AN306" i="2"/>
  <c r="AM306" i="2"/>
  <c r="AL306" i="2"/>
  <c r="H306" i="2"/>
  <c r="N306" i="2"/>
  <c r="M306" i="2"/>
  <c r="L306" i="2"/>
  <c r="AH305" i="2"/>
  <c r="AN305" i="2"/>
  <c r="AM305" i="2"/>
  <c r="AL305" i="2"/>
  <c r="H305" i="2"/>
  <c r="N305" i="2"/>
  <c r="M305" i="2"/>
  <c r="L305" i="2"/>
  <c r="AH304" i="2"/>
  <c r="AN304" i="2"/>
  <c r="AM304" i="2"/>
  <c r="AL304" i="2"/>
  <c r="H304" i="2"/>
  <c r="N304" i="2"/>
  <c r="M304" i="2"/>
  <c r="L304" i="2"/>
  <c r="AH303" i="2"/>
  <c r="AN303" i="2"/>
  <c r="AM303" i="2"/>
  <c r="AL303" i="2"/>
  <c r="H303" i="2"/>
  <c r="N303" i="2"/>
  <c r="M303" i="2"/>
  <c r="L303" i="2"/>
  <c r="AH302" i="2"/>
  <c r="AN302" i="2"/>
  <c r="AM302" i="2"/>
  <c r="AL302" i="2"/>
  <c r="H302" i="2"/>
  <c r="N302" i="2"/>
  <c r="M302" i="2"/>
  <c r="L302" i="2"/>
  <c r="AH301" i="2"/>
  <c r="AN301" i="2"/>
  <c r="AM301" i="2"/>
  <c r="AL301" i="2"/>
  <c r="H301" i="2"/>
  <c r="N301" i="2"/>
  <c r="M301" i="2"/>
  <c r="L301" i="2"/>
  <c r="AH300" i="2"/>
  <c r="AN300" i="2"/>
  <c r="AM300" i="2"/>
  <c r="AL300" i="2"/>
  <c r="H300" i="2"/>
  <c r="N300" i="2"/>
  <c r="M300" i="2"/>
  <c r="L300" i="2"/>
  <c r="AH299" i="2"/>
  <c r="AN299" i="2"/>
  <c r="AM299" i="2"/>
  <c r="AL299" i="2"/>
  <c r="H299" i="2"/>
  <c r="N299" i="2"/>
  <c r="M299" i="2"/>
  <c r="L299" i="2"/>
  <c r="AH298" i="2"/>
  <c r="AN298" i="2"/>
  <c r="AM298" i="2"/>
  <c r="AL298" i="2"/>
  <c r="H298" i="2"/>
  <c r="N298" i="2"/>
  <c r="M298" i="2"/>
  <c r="L298" i="2"/>
  <c r="AH297" i="2"/>
  <c r="AN297" i="2"/>
  <c r="AM297" i="2"/>
  <c r="AL297" i="2"/>
  <c r="H297" i="2"/>
  <c r="N297" i="2"/>
  <c r="M297" i="2"/>
  <c r="L297" i="2"/>
  <c r="AH296" i="2"/>
  <c r="AN296" i="2"/>
  <c r="AM296" i="2"/>
  <c r="AL296" i="2"/>
  <c r="H296" i="2"/>
  <c r="N296" i="2"/>
  <c r="M296" i="2"/>
  <c r="L296" i="2"/>
  <c r="AH295" i="2"/>
  <c r="AN295" i="2"/>
  <c r="AM295" i="2"/>
  <c r="AL295" i="2"/>
  <c r="H295" i="2"/>
  <c r="N295" i="2"/>
  <c r="M295" i="2"/>
  <c r="L295" i="2"/>
  <c r="AH294" i="2"/>
  <c r="AN294" i="2"/>
  <c r="AM294" i="2"/>
  <c r="AL294" i="2"/>
  <c r="H294" i="2"/>
  <c r="N294" i="2"/>
  <c r="M294" i="2"/>
  <c r="L294" i="2"/>
  <c r="AH293" i="2"/>
  <c r="AN293" i="2"/>
  <c r="AM293" i="2"/>
  <c r="AL293" i="2"/>
  <c r="H293" i="2"/>
  <c r="N293" i="2"/>
  <c r="M293" i="2"/>
  <c r="L293" i="2"/>
  <c r="AH292" i="2"/>
  <c r="AN292" i="2"/>
  <c r="AM292" i="2"/>
  <c r="AL292" i="2"/>
  <c r="H292" i="2"/>
  <c r="N292" i="2"/>
  <c r="M292" i="2"/>
  <c r="L292" i="2"/>
  <c r="AH291" i="2"/>
  <c r="AN291" i="2"/>
  <c r="AM291" i="2"/>
  <c r="AL291" i="2"/>
  <c r="H291" i="2"/>
  <c r="N291" i="2"/>
  <c r="M291" i="2"/>
  <c r="L291" i="2"/>
  <c r="AH290" i="2"/>
  <c r="AN290" i="2"/>
  <c r="AM290" i="2"/>
  <c r="AL290" i="2"/>
  <c r="H290" i="2"/>
  <c r="N290" i="2"/>
  <c r="M290" i="2"/>
  <c r="L290" i="2"/>
  <c r="AH289" i="2"/>
  <c r="AN289" i="2"/>
  <c r="AM289" i="2"/>
  <c r="AL289" i="2"/>
  <c r="H289" i="2"/>
  <c r="N289" i="2"/>
  <c r="M289" i="2"/>
  <c r="L289" i="2"/>
  <c r="AH288" i="2"/>
  <c r="AN288" i="2"/>
  <c r="AM288" i="2"/>
  <c r="AL288" i="2"/>
  <c r="H288" i="2"/>
  <c r="N288" i="2"/>
  <c r="M288" i="2"/>
  <c r="L288" i="2"/>
  <c r="AH287" i="2"/>
  <c r="AN287" i="2"/>
  <c r="AM287" i="2"/>
  <c r="AL287" i="2"/>
  <c r="H287" i="2"/>
  <c r="N287" i="2"/>
  <c r="M287" i="2"/>
  <c r="L287" i="2"/>
  <c r="AH286" i="2"/>
  <c r="AN286" i="2"/>
  <c r="AM286" i="2"/>
  <c r="AL286" i="2"/>
  <c r="H286" i="2"/>
  <c r="N286" i="2"/>
  <c r="M286" i="2"/>
  <c r="L286" i="2"/>
  <c r="AH285" i="2"/>
  <c r="AN285" i="2"/>
  <c r="AM285" i="2"/>
  <c r="AL285" i="2"/>
  <c r="H285" i="2"/>
  <c r="N285" i="2"/>
  <c r="M285" i="2"/>
  <c r="L285" i="2"/>
  <c r="AH284" i="2"/>
  <c r="AN284" i="2"/>
  <c r="AM284" i="2"/>
  <c r="AL284" i="2"/>
  <c r="H284" i="2"/>
  <c r="N284" i="2"/>
  <c r="M284" i="2"/>
  <c r="L284" i="2"/>
  <c r="AH283" i="2"/>
  <c r="AN283" i="2"/>
  <c r="AM283" i="2"/>
  <c r="AL283" i="2"/>
  <c r="H283" i="2"/>
  <c r="N283" i="2"/>
  <c r="M283" i="2"/>
  <c r="L283" i="2"/>
  <c r="AH282" i="2"/>
  <c r="AN282" i="2"/>
  <c r="AM282" i="2"/>
  <c r="AL282" i="2"/>
  <c r="H282" i="2"/>
  <c r="N282" i="2"/>
  <c r="M282" i="2"/>
  <c r="L282" i="2"/>
  <c r="AH281" i="2"/>
  <c r="AN281" i="2"/>
  <c r="AM281" i="2"/>
  <c r="AL281" i="2"/>
  <c r="H281" i="2"/>
  <c r="N281" i="2"/>
  <c r="M281" i="2"/>
  <c r="L281" i="2"/>
  <c r="AH280" i="2"/>
  <c r="AN280" i="2"/>
  <c r="AM280" i="2"/>
  <c r="AL280" i="2"/>
  <c r="H280" i="2"/>
  <c r="N280" i="2"/>
  <c r="M280" i="2"/>
  <c r="L280" i="2"/>
  <c r="AH279" i="2"/>
  <c r="AN279" i="2"/>
  <c r="AM279" i="2"/>
  <c r="AL279" i="2"/>
  <c r="H279" i="2"/>
  <c r="N279" i="2"/>
  <c r="M279" i="2"/>
  <c r="L279" i="2"/>
  <c r="AH278" i="2"/>
  <c r="AN278" i="2"/>
  <c r="AM278" i="2"/>
  <c r="AL278" i="2"/>
  <c r="H278" i="2"/>
  <c r="N278" i="2"/>
  <c r="M278" i="2"/>
  <c r="L278" i="2"/>
  <c r="AH277" i="2"/>
  <c r="AN277" i="2"/>
  <c r="AM277" i="2"/>
  <c r="AL277" i="2"/>
  <c r="H277" i="2"/>
  <c r="N277" i="2"/>
  <c r="M277" i="2"/>
  <c r="L277" i="2"/>
  <c r="AH276" i="2"/>
  <c r="AN276" i="2"/>
  <c r="AM276" i="2"/>
  <c r="AL276" i="2"/>
  <c r="H276" i="2"/>
  <c r="N276" i="2"/>
  <c r="M276" i="2"/>
  <c r="L276" i="2"/>
  <c r="AH275" i="2"/>
  <c r="AN275" i="2"/>
  <c r="AM275" i="2"/>
  <c r="AL275" i="2"/>
  <c r="H275" i="2"/>
  <c r="N275" i="2"/>
  <c r="M275" i="2"/>
  <c r="L275" i="2"/>
  <c r="AH274" i="2"/>
  <c r="AN274" i="2"/>
  <c r="AM274" i="2"/>
  <c r="AL274" i="2"/>
  <c r="H274" i="2"/>
  <c r="N274" i="2"/>
  <c r="M274" i="2"/>
  <c r="L274" i="2"/>
  <c r="AH273" i="2"/>
  <c r="AN273" i="2"/>
  <c r="AM273" i="2"/>
  <c r="AL273" i="2"/>
  <c r="H273" i="2"/>
  <c r="N273" i="2"/>
  <c r="M273" i="2"/>
  <c r="L273" i="2"/>
  <c r="AH272" i="2"/>
  <c r="AN272" i="2"/>
  <c r="AM272" i="2"/>
  <c r="AL272" i="2"/>
  <c r="H272" i="2"/>
  <c r="N272" i="2"/>
  <c r="M272" i="2"/>
  <c r="L272" i="2"/>
  <c r="AH271" i="2"/>
  <c r="AN271" i="2"/>
  <c r="AM271" i="2"/>
  <c r="AL271" i="2"/>
  <c r="H271" i="2"/>
  <c r="N271" i="2"/>
  <c r="M271" i="2"/>
  <c r="L271" i="2"/>
  <c r="AH270" i="2"/>
  <c r="AN270" i="2"/>
  <c r="AM270" i="2"/>
  <c r="AL270" i="2"/>
  <c r="H270" i="2"/>
  <c r="N270" i="2"/>
  <c r="M270" i="2"/>
  <c r="L270" i="2"/>
  <c r="AH269" i="2"/>
  <c r="AN269" i="2"/>
  <c r="AM269" i="2"/>
  <c r="AL269" i="2"/>
  <c r="H269" i="2"/>
  <c r="N269" i="2"/>
  <c r="M269" i="2"/>
  <c r="L269" i="2"/>
  <c r="AH268" i="2"/>
  <c r="AN268" i="2"/>
  <c r="AM268" i="2"/>
  <c r="AL268" i="2"/>
  <c r="H268" i="2"/>
  <c r="N268" i="2"/>
  <c r="M268" i="2"/>
  <c r="L268" i="2"/>
  <c r="AH267" i="2"/>
  <c r="AN267" i="2"/>
  <c r="AM267" i="2"/>
  <c r="AL267" i="2"/>
  <c r="H267" i="2"/>
  <c r="N267" i="2"/>
  <c r="M267" i="2"/>
  <c r="L267" i="2"/>
  <c r="AH266" i="2"/>
  <c r="AN266" i="2"/>
  <c r="AM266" i="2"/>
  <c r="AL266" i="2"/>
  <c r="H266" i="2"/>
  <c r="N266" i="2"/>
  <c r="M266" i="2"/>
  <c r="L266" i="2"/>
  <c r="AH265" i="2"/>
  <c r="AN265" i="2"/>
  <c r="AM265" i="2"/>
  <c r="AL265" i="2"/>
  <c r="H265" i="2"/>
  <c r="N265" i="2"/>
  <c r="M265" i="2"/>
  <c r="L265" i="2"/>
  <c r="AH264" i="2"/>
  <c r="AN264" i="2"/>
  <c r="AM264" i="2"/>
  <c r="AL264" i="2"/>
  <c r="H264" i="2"/>
  <c r="N264" i="2"/>
  <c r="M264" i="2"/>
  <c r="L264" i="2"/>
  <c r="AH263" i="2"/>
  <c r="AN263" i="2"/>
  <c r="AM263" i="2"/>
  <c r="AL263" i="2"/>
  <c r="H263" i="2"/>
  <c r="N263" i="2"/>
  <c r="M263" i="2"/>
  <c r="L263" i="2"/>
  <c r="AH262" i="2"/>
  <c r="AN262" i="2"/>
  <c r="AM262" i="2"/>
  <c r="AL262" i="2"/>
  <c r="H262" i="2"/>
  <c r="N262" i="2"/>
  <c r="M262" i="2"/>
  <c r="L262" i="2"/>
  <c r="AH261" i="2"/>
  <c r="AN261" i="2"/>
  <c r="AM261" i="2"/>
  <c r="AL261" i="2"/>
  <c r="H261" i="2"/>
  <c r="N261" i="2"/>
  <c r="M261" i="2"/>
  <c r="L261" i="2"/>
  <c r="AH260" i="2"/>
  <c r="AN260" i="2"/>
  <c r="AM260" i="2"/>
  <c r="AL260" i="2"/>
  <c r="H260" i="2"/>
  <c r="N260" i="2"/>
  <c r="M260" i="2"/>
  <c r="L260" i="2"/>
  <c r="AH259" i="2"/>
  <c r="AN259" i="2"/>
  <c r="AM259" i="2"/>
  <c r="AL259" i="2"/>
  <c r="H259" i="2"/>
  <c r="N259" i="2"/>
  <c r="M259" i="2"/>
  <c r="L259" i="2"/>
  <c r="AH258" i="2"/>
  <c r="AN258" i="2"/>
  <c r="AM258" i="2"/>
  <c r="AL258" i="2"/>
  <c r="H258" i="2"/>
  <c r="N258" i="2"/>
  <c r="M258" i="2"/>
  <c r="L258" i="2"/>
  <c r="AH257" i="2"/>
  <c r="AN257" i="2"/>
  <c r="AM257" i="2"/>
  <c r="AL257" i="2"/>
  <c r="H257" i="2"/>
  <c r="N257" i="2"/>
  <c r="M257" i="2"/>
  <c r="L257" i="2"/>
  <c r="AH256" i="2"/>
  <c r="AN256" i="2"/>
  <c r="AM256" i="2"/>
  <c r="AL256" i="2"/>
  <c r="H256" i="2"/>
  <c r="N256" i="2"/>
  <c r="M256" i="2"/>
  <c r="L256" i="2"/>
  <c r="AH255" i="2"/>
  <c r="AN255" i="2"/>
  <c r="AM255" i="2"/>
  <c r="AL255" i="2"/>
  <c r="H255" i="2"/>
  <c r="N255" i="2"/>
  <c r="M255" i="2"/>
  <c r="L255" i="2"/>
  <c r="AH254" i="2"/>
  <c r="AN254" i="2"/>
  <c r="AM254" i="2"/>
  <c r="AL254" i="2"/>
  <c r="H254" i="2"/>
  <c r="N254" i="2"/>
  <c r="M254" i="2"/>
  <c r="L254" i="2"/>
  <c r="AH253" i="2"/>
  <c r="AN253" i="2"/>
  <c r="AM253" i="2"/>
  <c r="AL253" i="2"/>
  <c r="H253" i="2"/>
  <c r="N253" i="2"/>
  <c r="M253" i="2"/>
  <c r="L253" i="2"/>
  <c r="AH252" i="2"/>
  <c r="AN252" i="2"/>
  <c r="AM252" i="2"/>
  <c r="AL252" i="2"/>
  <c r="H252" i="2"/>
  <c r="N252" i="2"/>
  <c r="M252" i="2"/>
  <c r="L252" i="2"/>
  <c r="AH251" i="2"/>
  <c r="AN251" i="2"/>
  <c r="AM251" i="2"/>
  <c r="AL251" i="2"/>
  <c r="H251" i="2"/>
  <c r="N251" i="2"/>
  <c r="M251" i="2"/>
  <c r="L251" i="2"/>
  <c r="AH250" i="2"/>
  <c r="AN250" i="2"/>
  <c r="AM250" i="2"/>
  <c r="AL250" i="2"/>
  <c r="H250" i="2"/>
  <c r="N250" i="2"/>
  <c r="M250" i="2"/>
  <c r="L250" i="2"/>
  <c r="AH249" i="2"/>
  <c r="AN249" i="2"/>
  <c r="AM249" i="2"/>
  <c r="AL249" i="2"/>
  <c r="H249" i="2"/>
  <c r="N249" i="2"/>
  <c r="M249" i="2"/>
  <c r="L249" i="2"/>
  <c r="AH248" i="2"/>
  <c r="AN248" i="2"/>
  <c r="AM248" i="2"/>
  <c r="AL248" i="2"/>
  <c r="H248" i="2"/>
  <c r="N248" i="2"/>
  <c r="M248" i="2"/>
  <c r="L248" i="2"/>
  <c r="AH247" i="2"/>
  <c r="AN247" i="2"/>
  <c r="AM247" i="2"/>
  <c r="AL247" i="2"/>
  <c r="H247" i="2"/>
  <c r="N247" i="2"/>
  <c r="M247" i="2"/>
  <c r="L247" i="2"/>
  <c r="AH246" i="2"/>
  <c r="AN246" i="2"/>
  <c r="AM246" i="2"/>
  <c r="AL246" i="2"/>
  <c r="H246" i="2"/>
  <c r="N246" i="2"/>
  <c r="M246" i="2"/>
  <c r="L246" i="2"/>
  <c r="AH245" i="2"/>
  <c r="AN245" i="2"/>
  <c r="AM245" i="2"/>
  <c r="AL245" i="2"/>
  <c r="H245" i="2"/>
  <c r="N245" i="2"/>
  <c r="M245" i="2"/>
  <c r="L245" i="2"/>
  <c r="AH244" i="2"/>
  <c r="AN244" i="2"/>
  <c r="AM244" i="2"/>
  <c r="AL244" i="2"/>
  <c r="H244" i="2"/>
  <c r="N244" i="2"/>
  <c r="M244" i="2"/>
  <c r="L244" i="2"/>
  <c r="AH243" i="2"/>
  <c r="AN243" i="2"/>
  <c r="AM243" i="2"/>
  <c r="AL243" i="2"/>
  <c r="H243" i="2"/>
  <c r="N243" i="2"/>
  <c r="M243" i="2"/>
  <c r="L243" i="2"/>
  <c r="AH242" i="2"/>
  <c r="AN242" i="2"/>
  <c r="AM242" i="2"/>
  <c r="AL242" i="2"/>
  <c r="H242" i="2"/>
  <c r="N242" i="2"/>
  <c r="M242" i="2"/>
  <c r="L242" i="2"/>
  <c r="AH241" i="2"/>
  <c r="AN241" i="2"/>
  <c r="AM241" i="2"/>
  <c r="AL241" i="2"/>
  <c r="H241" i="2"/>
  <c r="N241" i="2"/>
  <c r="M241" i="2"/>
  <c r="L241" i="2"/>
  <c r="AH240" i="2"/>
  <c r="AN240" i="2"/>
  <c r="AM240" i="2"/>
  <c r="AL240" i="2"/>
  <c r="H240" i="2"/>
  <c r="N240" i="2"/>
  <c r="M240" i="2"/>
  <c r="L240" i="2"/>
  <c r="AH239" i="2"/>
  <c r="AN239" i="2"/>
  <c r="AM239" i="2"/>
  <c r="AL239" i="2"/>
  <c r="H239" i="2"/>
  <c r="N239" i="2"/>
  <c r="M239" i="2"/>
  <c r="L239" i="2"/>
  <c r="AH238" i="2"/>
  <c r="AN238" i="2"/>
  <c r="AM238" i="2"/>
  <c r="AL238" i="2"/>
  <c r="H238" i="2"/>
  <c r="N238" i="2"/>
  <c r="M238" i="2"/>
  <c r="L238" i="2"/>
  <c r="AH237" i="2"/>
  <c r="AN237" i="2"/>
  <c r="AM237" i="2"/>
  <c r="AL237" i="2"/>
  <c r="H237" i="2"/>
  <c r="N237" i="2"/>
  <c r="M237" i="2"/>
  <c r="L237" i="2"/>
  <c r="AH236" i="2"/>
  <c r="AN236" i="2"/>
  <c r="AM236" i="2"/>
  <c r="AL236" i="2"/>
  <c r="H236" i="2"/>
  <c r="N236" i="2"/>
  <c r="M236" i="2"/>
  <c r="L236" i="2"/>
  <c r="AH235" i="2"/>
  <c r="AN235" i="2"/>
  <c r="AM235" i="2"/>
  <c r="AL235" i="2"/>
  <c r="H235" i="2"/>
  <c r="N235" i="2"/>
  <c r="M235" i="2"/>
  <c r="L235" i="2"/>
  <c r="AH234" i="2"/>
  <c r="AN234" i="2"/>
  <c r="AM234" i="2"/>
  <c r="AL234" i="2"/>
  <c r="H234" i="2"/>
  <c r="N234" i="2"/>
  <c r="M234" i="2"/>
  <c r="L234" i="2"/>
  <c r="AH233" i="2"/>
  <c r="AN233" i="2"/>
  <c r="AM233" i="2"/>
  <c r="AL233" i="2"/>
  <c r="H233" i="2"/>
  <c r="N233" i="2"/>
  <c r="M233" i="2"/>
  <c r="L233" i="2"/>
  <c r="AH232" i="2"/>
  <c r="AN232" i="2"/>
  <c r="AM232" i="2"/>
  <c r="AL232" i="2"/>
  <c r="H232" i="2"/>
  <c r="N232" i="2"/>
  <c r="M232" i="2"/>
  <c r="L232" i="2"/>
  <c r="AH231" i="2"/>
  <c r="AN231" i="2"/>
  <c r="AM231" i="2"/>
  <c r="AL231" i="2"/>
  <c r="H231" i="2"/>
  <c r="N231" i="2"/>
  <c r="M231" i="2"/>
  <c r="L231" i="2"/>
  <c r="AH230" i="2"/>
  <c r="AN230" i="2"/>
  <c r="AM230" i="2"/>
  <c r="AL230" i="2"/>
  <c r="H230" i="2"/>
  <c r="N230" i="2"/>
  <c r="M230" i="2"/>
  <c r="L230" i="2"/>
  <c r="AH229" i="2"/>
  <c r="AN229" i="2"/>
  <c r="AM229" i="2"/>
  <c r="AL229" i="2"/>
  <c r="H229" i="2"/>
  <c r="N229" i="2"/>
  <c r="M229" i="2"/>
  <c r="L229" i="2"/>
  <c r="AH228" i="2"/>
  <c r="AN228" i="2"/>
  <c r="AM228" i="2"/>
  <c r="AL228" i="2"/>
  <c r="H228" i="2"/>
  <c r="N228" i="2"/>
  <c r="M228" i="2"/>
  <c r="L228" i="2"/>
  <c r="AH227" i="2"/>
  <c r="AN227" i="2"/>
  <c r="AM227" i="2"/>
  <c r="AL227" i="2"/>
  <c r="H227" i="2"/>
  <c r="N227" i="2"/>
  <c r="M227" i="2"/>
  <c r="L227" i="2"/>
  <c r="AH226" i="2"/>
  <c r="AN226" i="2"/>
  <c r="AM226" i="2"/>
  <c r="AL226" i="2"/>
  <c r="H226" i="2"/>
  <c r="N226" i="2"/>
  <c r="M226" i="2"/>
  <c r="L226" i="2"/>
  <c r="AH225" i="2"/>
  <c r="AN225" i="2"/>
  <c r="AM225" i="2"/>
  <c r="AL225" i="2"/>
  <c r="H225" i="2"/>
  <c r="N225" i="2"/>
  <c r="M225" i="2"/>
  <c r="L225" i="2"/>
  <c r="AH224" i="2"/>
  <c r="AN224" i="2"/>
  <c r="AM224" i="2"/>
  <c r="AL224" i="2"/>
  <c r="H224" i="2"/>
  <c r="N224" i="2"/>
  <c r="M224" i="2"/>
  <c r="L224" i="2"/>
  <c r="AH223" i="2"/>
  <c r="AN223" i="2"/>
  <c r="AM223" i="2"/>
  <c r="AL223" i="2"/>
  <c r="H223" i="2"/>
  <c r="N223" i="2"/>
  <c r="M223" i="2"/>
  <c r="L223" i="2"/>
  <c r="AH222" i="2"/>
  <c r="AN222" i="2"/>
  <c r="AM222" i="2"/>
  <c r="AL222" i="2"/>
  <c r="H222" i="2"/>
  <c r="N222" i="2"/>
  <c r="M222" i="2"/>
  <c r="L222" i="2"/>
  <c r="AH221" i="2"/>
  <c r="AN221" i="2"/>
  <c r="AM221" i="2"/>
  <c r="AL221" i="2"/>
  <c r="H221" i="2"/>
  <c r="N221" i="2"/>
  <c r="M221" i="2"/>
  <c r="L221" i="2"/>
  <c r="AH220" i="2"/>
  <c r="AN220" i="2"/>
  <c r="AM220" i="2"/>
  <c r="AL220" i="2"/>
  <c r="H220" i="2"/>
  <c r="N220" i="2"/>
  <c r="M220" i="2"/>
  <c r="L220" i="2"/>
  <c r="AH219" i="2"/>
  <c r="AN219" i="2"/>
  <c r="AM219" i="2"/>
  <c r="AL219" i="2"/>
  <c r="H219" i="2"/>
  <c r="N219" i="2"/>
  <c r="M219" i="2"/>
  <c r="L219" i="2"/>
  <c r="AH218" i="2"/>
  <c r="AN218" i="2"/>
  <c r="AM218" i="2"/>
  <c r="AL218" i="2"/>
  <c r="H218" i="2"/>
  <c r="N218" i="2"/>
  <c r="M218" i="2"/>
  <c r="L218" i="2"/>
  <c r="AH217" i="2"/>
  <c r="AN217" i="2"/>
  <c r="AM217" i="2"/>
  <c r="AL217" i="2"/>
  <c r="H217" i="2"/>
  <c r="N217" i="2"/>
  <c r="M217" i="2"/>
  <c r="L217" i="2"/>
  <c r="AH216" i="2"/>
  <c r="AN216" i="2"/>
  <c r="AM216" i="2"/>
  <c r="AL216" i="2"/>
  <c r="H216" i="2"/>
  <c r="N216" i="2"/>
  <c r="M216" i="2"/>
  <c r="L216" i="2"/>
  <c r="AH215" i="2"/>
  <c r="AN215" i="2"/>
  <c r="AM215" i="2"/>
  <c r="AL215" i="2"/>
  <c r="H215" i="2"/>
  <c r="N215" i="2"/>
  <c r="M215" i="2"/>
  <c r="L215" i="2"/>
  <c r="AH214" i="2"/>
  <c r="AN214" i="2"/>
  <c r="AM214" i="2"/>
  <c r="AL214" i="2"/>
  <c r="H214" i="2"/>
  <c r="N214" i="2"/>
  <c r="M214" i="2"/>
  <c r="L214" i="2"/>
  <c r="AH213" i="2"/>
  <c r="AN213" i="2"/>
  <c r="AM213" i="2"/>
  <c r="AL213" i="2"/>
  <c r="H213" i="2"/>
  <c r="N213" i="2"/>
  <c r="M213" i="2"/>
  <c r="L213" i="2"/>
  <c r="AH212" i="2"/>
  <c r="AN212" i="2"/>
  <c r="AM212" i="2"/>
  <c r="AL212" i="2"/>
  <c r="H212" i="2"/>
  <c r="N212" i="2"/>
  <c r="M212" i="2"/>
  <c r="L212" i="2"/>
  <c r="AH211" i="2"/>
  <c r="AN211" i="2"/>
  <c r="AM211" i="2"/>
  <c r="AL211" i="2"/>
  <c r="H211" i="2"/>
  <c r="N211" i="2"/>
  <c r="M211" i="2"/>
  <c r="L211" i="2"/>
  <c r="AH210" i="2"/>
  <c r="AN210" i="2"/>
  <c r="AM210" i="2"/>
  <c r="AL210" i="2"/>
  <c r="H210" i="2"/>
  <c r="N210" i="2"/>
  <c r="M210" i="2"/>
  <c r="L210" i="2"/>
  <c r="AH209" i="2"/>
  <c r="AN209" i="2"/>
  <c r="AM209" i="2"/>
  <c r="AL209" i="2"/>
  <c r="H209" i="2"/>
  <c r="N209" i="2"/>
  <c r="M209" i="2"/>
  <c r="L209" i="2"/>
  <c r="AH208" i="2"/>
  <c r="AN208" i="2"/>
  <c r="AM208" i="2"/>
  <c r="AL208" i="2"/>
  <c r="H208" i="2"/>
  <c r="N208" i="2"/>
  <c r="M208" i="2"/>
  <c r="L208" i="2"/>
  <c r="AH207" i="2"/>
  <c r="AN207" i="2"/>
  <c r="AM207" i="2"/>
  <c r="AL207" i="2"/>
  <c r="H207" i="2"/>
  <c r="N207" i="2"/>
  <c r="M207" i="2"/>
  <c r="L207" i="2"/>
  <c r="AH206" i="2"/>
  <c r="AN206" i="2"/>
  <c r="AM206" i="2"/>
  <c r="AL206" i="2"/>
  <c r="H206" i="2"/>
  <c r="N206" i="2"/>
  <c r="M206" i="2"/>
  <c r="L206" i="2"/>
  <c r="AH205" i="2"/>
  <c r="AN205" i="2"/>
  <c r="AM205" i="2"/>
  <c r="AL205" i="2"/>
  <c r="H205" i="2"/>
  <c r="N205" i="2"/>
  <c r="M205" i="2"/>
  <c r="L205" i="2"/>
  <c r="AH204" i="2"/>
  <c r="AN204" i="2"/>
  <c r="AM204" i="2"/>
  <c r="AL204" i="2"/>
  <c r="H204" i="2"/>
  <c r="N204" i="2"/>
  <c r="M204" i="2"/>
  <c r="L204" i="2"/>
  <c r="AH203" i="2"/>
  <c r="AN203" i="2"/>
  <c r="AM203" i="2"/>
  <c r="AL203" i="2"/>
  <c r="H203" i="2"/>
  <c r="N203" i="2"/>
  <c r="M203" i="2"/>
  <c r="L203" i="2"/>
  <c r="AH202" i="2"/>
  <c r="AN202" i="2"/>
  <c r="AM202" i="2"/>
  <c r="AL202" i="2"/>
  <c r="H202" i="2"/>
  <c r="N202" i="2"/>
  <c r="M202" i="2"/>
  <c r="L202" i="2"/>
  <c r="AH201" i="2"/>
  <c r="AN201" i="2"/>
  <c r="AM201" i="2"/>
  <c r="AL201" i="2"/>
  <c r="H201" i="2"/>
  <c r="N201" i="2"/>
  <c r="M201" i="2"/>
  <c r="L201" i="2"/>
  <c r="AH200" i="2"/>
  <c r="AN200" i="2"/>
  <c r="AM200" i="2"/>
  <c r="AL200" i="2"/>
  <c r="H200" i="2"/>
  <c r="N200" i="2"/>
  <c r="M200" i="2"/>
  <c r="L200" i="2"/>
  <c r="AH199" i="2"/>
  <c r="AN199" i="2"/>
  <c r="AM199" i="2"/>
  <c r="AL199" i="2"/>
  <c r="H199" i="2"/>
  <c r="N199" i="2"/>
  <c r="M199" i="2"/>
  <c r="L199" i="2"/>
  <c r="AH198" i="2"/>
  <c r="AN198" i="2"/>
  <c r="AM198" i="2"/>
  <c r="AL198" i="2"/>
  <c r="H198" i="2"/>
  <c r="N198" i="2"/>
  <c r="M198" i="2"/>
  <c r="L198" i="2"/>
  <c r="AH197" i="2"/>
  <c r="AN197" i="2"/>
  <c r="AM197" i="2"/>
  <c r="AL197" i="2"/>
  <c r="H197" i="2"/>
  <c r="N197" i="2"/>
  <c r="M197" i="2"/>
  <c r="L197" i="2"/>
  <c r="AH196" i="2"/>
  <c r="AN196" i="2"/>
  <c r="AM196" i="2"/>
  <c r="AL196" i="2"/>
  <c r="H196" i="2"/>
  <c r="N196" i="2"/>
  <c r="M196" i="2"/>
  <c r="L196" i="2"/>
  <c r="AH195" i="2"/>
  <c r="AN195" i="2"/>
  <c r="AM195" i="2"/>
  <c r="AL195" i="2"/>
  <c r="H195" i="2"/>
  <c r="N195" i="2"/>
  <c r="M195" i="2"/>
  <c r="L195" i="2"/>
  <c r="AH194" i="2"/>
  <c r="AN194" i="2"/>
  <c r="AM194" i="2"/>
  <c r="AL194" i="2"/>
  <c r="H194" i="2"/>
  <c r="N194" i="2"/>
  <c r="M194" i="2"/>
  <c r="L194" i="2"/>
  <c r="AH193" i="2"/>
  <c r="AN193" i="2"/>
  <c r="AM193" i="2"/>
  <c r="AL193" i="2"/>
  <c r="H193" i="2"/>
  <c r="N193" i="2"/>
  <c r="M193" i="2"/>
  <c r="L193" i="2"/>
  <c r="AH192" i="2"/>
  <c r="AN192" i="2"/>
  <c r="AM192" i="2"/>
  <c r="AL192" i="2"/>
  <c r="H192" i="2"/>
  <c r="N192" i="2"/>
  <c r="M192" i="2"/>
  <c r="L192" i="2"/>
  <c r="AH191" i="2"/>
  <c r="AN191" i="2"/>
  <c r="AM191" i="2"/>
  <c r="AL191" i="2"/>
  <c r="H191" i="2"/>
  <c r="N191" i="2"/>
  <c r="M191" i="2"/>
  <c r="L191" i="2"/>
  <c r="AH190" i="2"/>
  <c r="AN190" i="2"/>
  <c r="AM190" i="2"/>
  <c r="AL190" i="2"/>
  <c r="H190" i="2"/>
  <c r="N190" i="2"/>
  <c r="M190" i="2"/>
  <c r="L190" i="2"/>
  <c r="AH189" i="2"/>
  <c r="AN189" i="2"/>
  <c r="AM189" i="2"/>
  <c r="AL189" i="2"/>
  <c r="H189" i="2"/>
  <c r="N189" i="2"/>
  <c r="M189" i="2"/>
  <c r="L189" i="2"/>
  <c r="AH188" i="2"/>
  <c r="AN188" i="2"/>
  <c r="AM188" i="2"/>
  <c r="AL188" i="2"/>
  <c r="H188" i="2"/>
  <c r="N188" i="2"/>
  <c r="M188" i="2"/>
  <c r="L188" i="2"/>
  <c r="AH187" i="2"/>
  <c r="AN187" i="2"/>
  <c r="AM187" i="2"/>
  <c r="AL187" i="2"/>
  <c r="H187" i="2"/>
  <c r="N187" i="2"/>
  <c r="M187" i="2"/>
  <c r="L187" i="2"/>
  <c r="AH186" i="2"/>
  <c r="AN186" i="2"/>
  <c r="AM186" i="2"/>
  <c r="AL186" i="2"/>
  <c r="H186" i="2"/>
  <c r="N186" i="2"/>
  <c r="M186" i="2"/>
  <c r="L186" i="2"/>
  <c r="AH185" i="2"/>
  <c r="AN185" i="2"/>
  <c r="AM185" i="2"/>
  <c r="AL185" i="2"/>
  <c r="H185" i="2"/>
  <c r="N185" i="2"/>
  <c r="M185" i="2"/>
  <c r="L185" i="2"/>
  <c r="AH184" i="2"/>
  <c r="AN184" i="2"/>
  <c r="AM184" i="2"/>
  <c r="AL184" i="2"/>
  <c r="H184" i="2"/>
  <c r="N184" i="2"/>
  <c r="M184" i="2"/>
  <c r="L184" i="2"/>
  <c r="AH183" i="2"/>
  <c r="AN183" i="2"/>
  <c r="AM183" i="2"/>
  <c r="AL183" i="2"/>
  <c r="H183" i="2"/>
  <c r="N183" i="2"/>
  <c r="M183" i="2"/>
  <c r="L183" i="2"/>
  <c r="AH182" i="2"/>
  <c r="AN182" i="2"/>
  <c r="AM182" i="2"/>
  <c r="AL182" i="2"/>
  <c r="H182" i="2"/>
  <c r="N182" i="2"/>
  <c r="M182" i="2"/>
  <c r="L182" i="2"/>
  <c r="AH181" i="2"/>
  <c r="AN181" i="2"/>
  <c r="AM181" i="2"/>
  <c r="AL181" i="2"/>
  <c r="H181" i="2"/>
  <c r="N181" i="2"/>
  <c r="M181" i="2"/>
  <c r="L181" i="2"/>
  <c r="AH180" i="2"/>
  <c r="AN180" i="2"/>
  <c r="AM180" i="2"/>
  <c r="AL180" i="2"/>
  <c r="H180" i="2"/>
  <c r="N180" i="2"/>
  <c r="M180" i="2"/>
  <c r="L180" i="2"/>
  <c r="AH179" i="2"/>
  <c r="AN179" i="2"/>
  <c r="AM179" i="2"/>
  <c r="AL179" i="2"/>
  <c r="H179" i="2"/>
  <c r="N179" i="2"/>
  <c r="M179" i="2"/>
  <c r="L179" i="2"/>
  <c r="AH178" i="2"/>
  <c r="AN178" i="2"/>
  <c r="AM178" i="2"/>
  <c r="AL178" i="2"/>
  <c r="H178" i="2"/>
  <c r="N178" i="2"/>
  <c r="M178" i="2"/>
  <c r="L178" i="2"/>
  <c r="AH177" i="2"/>
  <c r="AN177" i="2"/>
  <c r="AM177" i="2"/>
  <c r="AL177" i="2"/>
  <c r="H177" i="2"/>
  <c r="N177" i="2"/>
  <c r="M177" i="2"/>
  <c r="L177" i="2"/>
  <c r="AH176" i="2"/>
  <c r="AN176" i="2"/>
  <c r="AM176" i="2"/>
  <c r="AL176" i="2"/>
  <c r="H176" i="2"/>
  <c r="N176" i="2"/>
  <c r="M176" i="2"/>
  <c r="L176" i="2"/>
  <c r="AH175" i="2"/>
  <c r="AN175" i="2"/>
  <c r="AM175" i="2"/>
  <c r="AL175" i="2"/>
  <c r="H175" i="2"/>
  <c r="N175" i="2"/>
  <c r="M175" i="2"/>
  <c r="L175" i="2"/>
  <c r="AH174" i="2"/>
  <c r="AN174" i="2"/>
  <c r="AM174" i="2"/>
  <c r="AL174" i="2"/>
  <c r="H174" i="2"/>
  <c r="N174" i="2"/>
  <c r="M174" i="2"/>
  <c r="L174" i="2"/>
  <c r="AH173" i="2"/>
  <c r="AN173" i="2"/>
  <c r="AM173" i="2"/>
  <c r="AL173" i="2"/>
  <c r="H173" i="2"/>
  <c r="N173" i="2"/>
  <c r="M173" i="2"/>
  <c r="L173" i="2"/>
  <c r="AH172" i="2"/>
  <c r="AN172" i="2"/>
  <c r="AM172" i="2"/>
  <c r="AL172" i="2"/>
  <c r="H172" i="2"/>
  <c r="N172" i="2"/>
  <c r="M172" i="2"/>
  <c r="L172" i="2"/>
  <c r="AH171" i="2"/>
  <c r="AN171" i="2"/>
  <c r="AM171" i="2"/>
  <c r="AL171" i="2"/>
  <c r="H171" i="2"/>
  <c r="N171" i="2"/>
  <c r="M171" i="2"/>
  <c r="L171" i="2"/>
  <c r="AH170" i="2"/>
  <c r="AN170" i="2"/>
  <c r="AM170" i="2"/>
  <c r="AL170" i="2"/>
  <c r="H170" i="2"/>
  <c r="N170" i="2"/>
  <c r="M170" i="2"/>
  <c r="L170" i="2"/>
  <c r="AH169" i="2"/>
  <c r="AN169" i="2"/>
  <c r="AM169" i="2"/>
  <c r="AL169" i="2"/>
  <c r="H169" i="2"/>
  <c r="N169" i="2"/>
  <c r="M169" i="2"/>
  <c r="L169" i="2"/>
  <c r="AH168" i="2"/>
  <c r="AN168" i="2"/>
  <c r="AM168" i="2"/>
  <c r="AL168" i="2"/>
  <c r="H168" i="2"/>
  <c r="N168" i="2"/>
  <c r="M168" i="2"/>
  <c r="L168" i="2"/>
  <c r="AH167" i="2"/>
  <c r="AN167" i="2"/>
  <c r="AM167" i="2"/>
  <c r="AL167" i="2"/>
  <c r="H167" i="2"/>
  <c r="N167" i="2"/>
  <c r="M167" i="2"/>
  <c r="L167" i="2"/>
  <c r="AH166" i="2"/>
  <c r="AN166" i="2"/>
  <c r="AM166" i="2"/>
  <c r="AL166" i="2"/>
  <c r="H166" i="2"/>
  <c r="N166" i="2"/>
  <c r="M166" i="2"/>
  <c r="L166" i="2"/>
  <c r="AH165" i="2"/>
  <c r="AN165" i="2"/>
  <c r="AM165" i="2"/>
  <c r="AL165" i="2"/>
  <c r="H165" i="2"/>
  <c r="N165" i="2"/>
  <c r="M165" i="2"/>
  <c r="L165" i="2"/>
  <c r="AH164" i="2"/>
  <c r="AN164" i="2"/>
  <c r="AM164" i="2"/>
  <c r="AL164" i="2"/>
  <c r="H164" i="2"/>
  <c r="N164" i="2"/>
  <c r="M164" i="2"/>
  <c r="L164" i="2"/>
  <c r="AH163" i="2"/>
  <c r="AN163" i="2"/>
  <c r="AM163" i="2"/>
  <c r="AL163" i="2"/>
  <c r="H163" i="2"/>
  <c r="N163" i="2"/>
  <c r="M163" i="2"/>
  <c r="L163" i="2"/>
  <c r="AH162" i="2"/>
  <c r="AN162" i="2"/>
  <c r="AM162" i="2"/>
  <c r="AL162" i="2"/>
  <c r="H162" i="2"/>
  <c r="N162" i="2"/>
  <c r="M162" i="2"/>
  <c r="L162" i="2"/>
  <c r="AH161" i="2"/>
  <c r="AN161" i="2"/>
  <c r="AM161" i="2"/>
  <c r="AL161" i="2"/>
  <c r="H161" i="2"/>
  <c r="N161" i="2"/>
  <c r="M161" i="2"/>
  <c r="L161" i="2"/>
  <c r="AH160" i="2"/>
  <c r="AN160" i="2"/>
  <c r="AM160" i="2"/>
  <c r="AL160" i="2"/>
  <c r="H160" i="2"/>
  <c r="N160" i="2"/>
  <c r="M160" i="2"/>
  <c r="L160" i="2"/>
  <c r="AH159" i="2"/>
  <c r="AN159" i="2"/>
  <c r="AM159" i="2"/>
  <c r="AL159" i="2"/>
  <c r="H159" i="2"/>
  <c r="N159" i="2"/>
  <c r="M159" i="2"/>
  <c r="L159" i="2"/>
  <c r="AH158" i="2"/>
  <c r="AN158" i="2"/>
  <c r="AM158" i="2"/>
  <c r="AL158" i="2"/>
  <c r="H158" i="2"/>
  <c r="N158" i="2"/>
  <c r="M158" i="2"/>
  <c r="L158" i="2"/>
  <c r="AH157" i="2"/>
  <c r="AN157" i="2"/>
  <c r="AM157" i="2"/>
  <c r="AL157" i="2"/>
  <c r="H157" i="2"/>
  <c r="N157" i="2"/>
  <c r="M157" i="2"/>
  <c r="L157" i="2"/>
  <c r="AH156" i="2"/>
  <c r="AN156" i="2"/>
  <c r="AM156" i="2"/>
  <c r="AL156" i="2"/>
  <c r="H156" i="2"/>
  <c r="N156" i="2"/>
  <c r="M156" i="2"/>
  <c r="L156" i="2"/>
  <c r="AH155" i="2"/>
  <c r="AN155" i="2"/>
  <c r="AM155" i="2"/>
  <c r="AL155" i="2"/>
  <c r="H155" i="2"/>
  <c r="N155" i="2"/>
  <c r="M155" i="2"/>
  <c r="L155" i="2"/>
  <c r="AH154" i="2"/>
  <c r="AN154" i="2"/>
  <c r="AM154" i="2"/>
  <c r="AL154" i="2"/>
  <c r="H154" i="2"/>
  <c r="N154" i="2"/>
  <c r="M154" i="2"/>
  <c r="L154" i="2"/>
  <c r="AH153" i="2"/>
  <c r="AN153" i="2"/>
  <c r="AM153" i="2"/>
  <c r="AL153" i="2"/>
  <c r="H153" i="2"/>
  <c r="N153" i="2"/>
  <c r="M153" i="2"/>
  <c r="L153" i="2"/>
  <c r="AH152" i="2"/>
  <c r="AN152" i="2"/>
  <c r="AM152" i="2"/>
  <c r="AL152" i="2"/>
  <c r="H152" i="2"/>
  <c r="N152" i="2"/>
  <c r="M152" i="2"/>
  <c r="L152" i="2"/>
  <c r="AH151" i="2"/>
  <c r="AN151" i="2"/>
  <c r="AM151" i="2"/>
  <c r="AL151" i="2"/>
  <c r="H151" i="2"/>
  <c r="N151" i="2"/>
  <c r="M151" i="2"/>
  <c r="L151" i="2"/>
  <c r="AH150" i="2"/>
  <c r="AN150" i="2"/>
  <c r="AM150" i="2"/>
  <c r="AL150" i="2"/>
  <c r="H150" i="2"/>
  <c r="N150" i="2"/>
  <c r="M150" i="2"/>
  <c r="L150" i="2"/>
  <c r="AH149" i="2"/>
  <c r="AN149" i="2"/>
  <c r="AM149" i="2"/>
  <c r="AL149" i="2"/>
  <c r="H149" i="2"/>
  <c r="N149" i="2"/>
  <c r="M149" i="2"/>
  <c r="L149" i="2"/>
  <c r="AH148" i="2"/>
  <c r="AN148" i="2"/>
  <c r="AM148" i="2"/>
  <c r="AL148" i="2"/>
  <c r="H148" i="2"/>
  <c r="N148" i="2"/>
  <c r="M148" i="2"/>
  <c r="L148" i="2"/>
  <c r="AH147" i="2"/>
  <c r="AN147" i="2"/>
  <c r="AM147" i="2"/>
  <c r="AL147" i="2"/>
  <c r="H147" i="2"/>
  <c r="N147" i="2"/>
  <c r="M147" i="2"/>
  <c r="L147" i="2"/>
  <c r="AH146" i="2"/>
  <c r="AN146" i="2"/>
  <c r="AM146" i="2"/>
  <c r="AL146" i="2"/>
  <c r="H146" i="2"/>
  <c r="N146" i="2"/>
  <c r="M146" i="2"/>
  <c r="L146" i="2"/>
  <c r="AH145" i="2"/>
  <c r="AN145" i="2"/>
  <c r="AM145" i="2"/>
  <c r="AL145" i="2"/>
  <c r="H145" i="2"/>
  <c r="N145" i="2"/>
  <c r="M145" i="2"/>
  <c r="L145" i="2"/>
  <c r="AH144" i="2"/>
  <c r="AN144" i="2"/>
  <c r="AM144" i="2"/>
  <c r="AL144" i="2"/>
  <c r="H144" i="2"/>
  <c r="N144" i="2"/>
  <c r="M144" i="2"/>
  <c r="L144" i="2"/>
  <c r="AH143" i="2"/>
  <c r="AN143" i="2"/>
  <c r="AM143" i="2"/>
  <c r="AL143" i="2"/>
  <c r="H143" i="2"/>
  <c r="N143" i="2"/>
  <c r="M143" i="2"/>
  <c r="L143" i="2"/>
  <c r="AH142" i="2"/>
  <c r="AN142" i="2"/>
  <c r="AM142" i="2"/>
  <c r="AL142" i="2"/>
  <c r="H142" i="2"/>
  <c r="N142" i="2"/>
  <c r="M142" i="2"/>
  <c r="L142" i="2"/>
  <c r="AH141" i="2"/>
  <c r="AN141" i="2"/>
  <c r="AM141" i="2"/>
  <c r="AL141" i="2"/>
  <c r="H141" i="2"/>
  <c r="N141" i="2"/>
  <c r="M141" i="2"/>
  <c r="L141" i="2"/>
  <c r="AH140" i="2"/>
  <c r="AN140" i="2"/>
  <c r="AM140" i="2"/>
  <c r="AL140" i="2"/>
  <c r="H140" i="2"/>
  <c r="N140" i="2"/>
  <c r="M140" i="2"/>
  <c r="L140" i="2"/>
  <c r="AH139" i="2"/>
  <c r="AN139" i="2"/>
  <c r="AM139" i="2"/>
  <c r="AL139" i="2"/>
  <c r="H139" i="2"/>
  <c r="N139" i="2"/>
  <c r="M139" i="2"/>
  <c r="L139" i="2"/>
  <c r="AH138" i="2"/>
  <c r="AN138" i="2"/>
  <c r="AM138" i="2"/>
  <c r="AL138" i="2"/>
  <c r="H138" i="2"/>
  <c r="N138" i="2"/>
  <c r="M138" i="2"/>
  <c r="L138" i="2"/>
  <c r="AH137" i="2"/>
  <c r="AN137" i="2"/>
  <c r="AM137" i="2"/>
  <c r="AL137" i="2"/>
  <c r="H137" i="2"/>
  <c r="N137" i="2"/>
  <c r="M137" i="2"/>
  <c r="L137" i="2"/>
  <c r="AH136" i="2"/>
  <c r="AN136" i="2"/>
  <c r="AM136" i="2"/>
  <c r="AL136" i="2"/>
  <c r="H136" i="2"/>
  <c r="N136" i="2"/>
  <c r="M136" i="2"/>
  <c r="L136" i="2"/>
  <c r="AH135" i="2"/>
  <c r="AN135" i="2"/>
  <c r="AM135" i="2"/>
  <c r="AL135" i="2"/>
  <c r="H135" i="2"/>
  <c r="N135" i="2"/>
  <c r="M135" i="2"/>
  <c r="L135" i="2"/>
  <c r="AH134" i="2"/>
  <c r="AN134" i="2"/>
  <c r="AM134" i="2"/>
  <c r="AL134" i="2"/>
  <c r="H134" i="2"/>
  <c r="N134" i="2"/>
  <c r="M134" i="2"/>
  <c r="L134" i="2"/>
  <c r="AH133" i="2"/>
  <c r="AN133" i="2"/>
  <c r="AM133" i="2"/>
  <c r="AL133" i="2"/>
  <c r="H133" i="2"/>
  <c r="N133" i="2"/>
  <c r="M133" i="2"/>
  <c r="L133" i="2"/>
  <c r="AH132" i="2"/>
  <c r="AN132" i="2"/>
  <c r="AM132" i="2"/>
  <c r="AL132" i="2"/>
  <c r="H132" i="2"/>
  <c r="N132" i="2"/>
  <c r="M132" i="2"/>
  <c r="L132" i="2"/>
  <c r="AH131" i="2"/>
  <c r="AN131" i="2"/>
  <c r="AM131" i="2"/>
  <c r="AL131" i="2"/>
  <c r="H131" i="2"/>
  <c r="N131" i="2"/>
  <c r="M131" i="2"/>
  <c r="L131" i="2"/>
  <c r="AH130" i="2"/>
  <c r="AN130" i="2"/>
  <c r="AM130" i="2"/>
  <c r="AL130" i="2"/>
  <c r="H130" i="2"/>
  <c r="N130" i="2"/>
  <c r="M130" i="2"/>
  <c r="L130" i="2"/>
  <c r="AH129" i="2"/>
  <c r="AN129" i="2"/>
  <c r="AM129" i="2"/>
  <c r="AL129" i="2"/>
  <c r="H129" i="2"/>
  <c r="N129" i="2"/>
  <c r="M129" i="2"/>
  <c r="L129" i="2"/>
  <c r="AH128" i="2"/>
  <c r="AN128" i="2"/>
  <c r="AM128" i="2"/>
  <c r="AL128" i="2"/>
  <c r="H128" i="2"/>
  <c r="N128" i="2"/>
  <c r="M128" i="2"/>
  <c r="L128" i="2"/>
  <c r="AH127" i="2"/>
  <c r="AN127" i="2"/>
  <c r="AM127" i="2"/>
  <c r="AL127" i="2"/>
  <c r="H127" i="2"/>
  <c r="N127" i="2"/>
  <c r="M127" i="2"/>
  <c r="L127" i="2"/>
  <c r="AH126" i="2"/>
  <c r="AN126" i="2"/>
  <c r="AM126" i="2"/>
  <c r="AL126" i="2"/>
  <c r="H126" i="2"/>
  <c r="N126" i="2"/>
  <c r="M126" i="2"/>
  <c r="L126" i="2"/>
  <c r="AH125" i="2"/>
  <c r="AN125" i="2"/>
  <c r="AM125" i="2"/>
  <c r="AL125" i="2"/>
  <c r="H125" i="2"/>
  <c r="N125" i="2"/>
  <c r="M125" i="2"/>
  <c r="L125" i="2"/>
  <c r="AH124" i="2"/>
  <c r="AN124" i="2"/>
  <c r="AM124" i="2"/>
  <c r="AL124" i="2"/>
  <c r="H124" i="2"/>
  <c r="N124" i="2"/>
  <c r="M124" i="2"/>
  <c r="L124" i="2"/>
  <c r="AH123" i="2"/>
  <c r="AN123" i="2"/>
  <c r="AM123" i="2"/>
  <c r="AL123" i="2"/>
  <c r="H123" i="2"/>
  <c r="N123" i="2"/>
  <c r="M123" i="2"/>
  <c r="L123" i="2"/>
  <c r="AH122" i="2"/>
  <c r="AN122" i="2"/>
  <c r="AM122" i="2"/>
  <c r="AL122" i="2"/>
  <c r="H122" i="2"/>
  <c r="N122" i="2"/>
  <c r="M122" i="2"/>
  <c r="L122" i="2"/>
  <c r="AH121" i="2"/>
  <c r="AN121" i="2"/>
  <c r="AM121" i="2"/>
  <c r="AL121" i="2"/>
  <c r="H121" i="2"/>
  <c r="N121" i="2"/>
  <c r="M121" i="2"/>
  <c r="L121" i="2"/>
  <c r="AH120" i="2"/>
  <c r="AN120" i="2"/>
  <c r="AM120" i="2"/>
  <c r="AL120" i="2"/>
  <c r="H120" i="2"/>
  <c r="N120" i="2"/>
  <c r="M120" i="2"/>
  <c r="L120" i="2"/>
  <c r="AH119" i="2"/>
  <c r="AN119" i="2"/>
  <c r="AM119" i="2"/>
  <c r="AL119" i="2"/>
  <c r="H119" i="2"/>
  <c r="N119" i="2"/>
  <c r="M119" i="2"/>
  <c r="L119" i="2"/>
  <c r="AH118" i="2"/>
  <c r="AN118" i="2"/>
  <c r="AM118" i="2"/>
  <c r="AL118" i="2"/>
  <c r="H118" i="2"/>
  <c r="N118" i="2"/>
  <c r="M118" i="2"/>
  <c r="L118" i="2"/>
  <c r="AH117" i="2"/>
  <c r="AN117" i="2"/>
  <c r="AM117" i="2"/>
  <c r="AL117" i="2"/>
  <c r="H117" i="2"/>
  <c r="N117" i="2"/>
  <c r="M117" i="2"/>
  <c r="L117" i="2"/>
  <c r="AH116" i="2"/>
  <c r="AN116" i="2"/>
  <c r="AM116" i="2"/>
  <c r="AL116" i="2"/>
  <c r="H116" i="2"/>
  <c r="N116" i="2"/>
  <c r="M116" i="2"/>
  <c r="L116" i="2"/>
  <c r="AH115" i="2"/>
  <c r="AN115" i="2"/>
  <c r="AM115" i="2"/>
  <c r="AL115" i="2"/>
  <c r="H115" i="2"/>
  <c r="N115" i="2"/>
  <c r="M115" i="2"/>
  <c r="L115" i="2"/>
  <c r="AH114" i="2"/>
  <c r="AN114" i="2"/>
  <c r="AM114" i="2"/>
  <c r="AL114" i="2"/>
  <c r="H114" i="2"/>
  <c r="N114" i="2"/>
  <c r="M114" i="2"/>
  <c r="L114" i="2"/>
  <c r="AH113" i="2"/>
  <c r="AN113" i="2"/>
  <c r="AM113" i="2"/>
  <c r="AL113" i="2"/>
  <c r="H113" i="2"/>
  <c r="N113" i="2"/>
  <c r="M113" i="2"/>
  <c r="L113" i="2"/>
  <c r="AH112" i="2"/>
  <c r="AN112" i="2"/>
  <c r="AM112" i="2"/>
  <c r="AL112" i="2"/>
  <c r="H112" i="2"/>
  <c r="N112" i="2"/>
  <c r="M112" i="2"/>
  <c r="L112" i="2"/>
  <c r="AH111" i="2"/>
  <c r="AN111" i="2"/>
  <c r="AM111" i="2"/>
  <c r="AL111" i="2"/>
  <c r="H111" i="2"/>
  <c r="N111" i="2"/>
  <c r="M111" i="2"/>
  <c r="L111" i="2"/>
  <c r="AH110" i="2"/>
  <c r="AN110" i="2"/>
  <c r="AM110" i="2"/>
  <c r="AL110" i="2"/>
  <c r="H110" i="2"/>
  <c r="N110" i="2"/>
  <c r="M110" i="2"/>
  <c r="L110" i="2"/>
  <c r="AH109" i="2"/>
  <c r="AN109" i="2"/>
  <c r="AM109" i="2"/>
  <c r="AL109" i="2"/>
  <c r="H109" i="2"/>
  <c r="N109" i="2"/>
  <c r="M109" i="2"/>
  <c r="L109" i="2"/>
  <c r="AH108" i="2"/>
  <c r="AN108" i="2"/>
  <c r="AM108" i="2"/>
  <c r="AL108" i="2"/>
  <c r="H108" i="2"/>
  <c r="N108" i="2"/>
  <c r="M108" i="2"/>
  <c r="L108" i="2"/>
  <c r="AH107" i="2"/>
  <c r="AN107" i="2"/>
  <c r="AM107" i="2"/>
  <c r="AL107" i="2"/>
  <c r="H107" i="2"/>
  <c r="N107" i="2"/>
  <c r="M107" i="2"/>
  <c r="L107" i="2"/>
  <c r="AH106" i="2"/>
  <c r="AN106" i="2"/>
  <c r="AM106" i="2"/>
  <c r="AL106" i="2"/>
  <c r="H106" i="2"/>
  <c r="N106" i="2"/>
  <c r="M106" i="2"/>
  <c r="L106" i="2"/>
  <c r="AH105" i="2"/>
  <c r="AN105" i="2"/>
  <c r="AM105" i="2"/>
  <c r="AL105" i="2"/>
  <c r="H105" i="2"/>
  <c r="N105" i="2"/>
  <c r="M105" i="2"/>
  <c r="L105" i="2"/>
  <c r="AH104" i="2"/>
  <c r="AN104" i="2"/>
  <c r="AM104" i="2"/>
  <c r="AL104" i="2"/>
  <c r="H104" i="2"/>
  <c r="N104" i="2"/>
  <c r="M104" i="2"/>
  <c r="L104" i="2"/>
  <c r="AH103" i="2"/>
  <c r="AN103" i="2"/>
  <c r="AM103" i="2"/>
  <c r="AL103" i="2"/>
  <c r="H103" i="2"/>
  <c r="N103" i="2"/>
  <c r="M103" i="2"/>
  <c r="L103" i="2"/>
  <c r="AH102" i="2"/>
  <c r="AN102" i="2"/>
  <c r="AM102" i="2"/>
  <c r="AL102" i="2"/>
  <c r="H102" i="2"/>
  <c r="N102" i="2"/>
  <c r="M102" i="2"/>
  <c r="L102" i="2"/>
  <c r="AH101" i="2"/>
  <c r="AN101" i="2"/>
  <c r="AM101" i="2"/>
  <c r="AL101" i="2"/>
  <c r="H101" i="2"/>
  <c r="N101" i="2"/>
  <c r="M101" i="2"/>
  <c r="L101" i="2"/>
  <c r="AH100" i="2"/>
  <c r="AN100" i="2"/>
  <c r="AM100" i="2"/>
  <c r="AL100" i="2"/>
  <c r="H100" i="2"/>
  <c r="N100" i="2"/>
  <c r="M100" i="2"/>
  <c r="L100" i="2"/>
  <c r="AH99" i="2"/>
  <c r="AN99" i="2"/>
  <c r="AM99" i="2"/>
  <c r="AL99" i="2"/>
  <c r="H99" i="2"/>
  <c r="N99" i="2"/>
  <c r="M99" i="2"/>
  <c r="L99" i="2"/>
  <c r="AH98" i="2"/>
  <c r="AN98" i="2"/>
  <c r="AM98" i="2"/>
  <c r="AL98" i="2"/>
  <c r="H98" i="2"/>
  <c r="N98" i="2"/>
  <c r="M98" i="2"/>
  <c r="L98" i="2"/>
  <c r="AH97" i="2"/>
  <c r="AN97" i="2"/>
  <c r="AM97" i="2"/>
  <c r="AL97" i="2"/>
  <c r="H97" i="2"/>
  <c r="N97" i="2"/>
  <c r="M97" i="2"/>
  <c r="L97" i="2"/>
  <c r="AH96" i="2"/>
  <c r="AN96" i="2"/>
  <c r="AM96" i="2"/>
  <c r="AL96" i="2"/>
  <c r="H96" i="2"/>
  <c r="N96" i="2"/>
  <c r="M96" i="2"/>
  <c r="L96" i="2"/>
  <c r="AH95" i="2"/>
  <c r="AN95" i="2"/>
  <c r="AM95" i="2"/>
  <c r="AL95" i="2"/>
  <c r="H95" i="2"/>
  <c r="N95" i="2"/>
  <c r="M95" i="2"/>
  <c r="L95" i="2"/>
  <c r="AH94" i="2"/>
  <c r="AN94" i="2"/>
  <c r="AM94" i="2"/>
  <c r="AL94" i="2"/>
  <c r="H94" i="2"/>
  <c r="N94" i="2"/>
  <c r="M94" i="2"/>
  <c r="L94" i="2"/>
  <c r="AH93" i="2"/>
  <c r="AN93" i="2"/>
  <c r="AM93" i="2"/>
  <c r="AL93" i="2"/>
  <c r="H93" i="2"/>
  <c r="N93" i="2"/>
  <c r="M93" i="2"/>
  <c r="L93" i="2"/>
  <c r="AH92" i="2"/>
  <c r="AN92" i="2"/>
  <c r="AM92" i="2"/>
  <c r="AL92" i="2"/>
  <c r="H92" i="2"/>
  <c r="N92" i="2"/>
  <c r="M92" i="2"/>
  <c r="L92" i="2"/>
  <c r="AH91" i="2"/>
  <c r="AN91" i="2"/>
  <c r="AM91" i="2"/>
  <c r="AL91" i="2"/>
  <c r="H91" i="2"/>
  <c r="N91" i="2"/>
  <c r="M91" i="2"/>
  <c r="L91" i="2"/>
  <c r="AH90" i="2"/>
  <c r="AN90" i="2"/>
  <c r="AM90" i="2"/>
  <c r="AL90" i="2"/>
  <c r="H90" i="2"/>
  <c r="N90" i="2"/>
  <c r="M90" i="2"/>
  <c r="L90" i="2"/>
  <c r="AH89" i="2"/>
  <c r="AN89" i="2"/>
  <c r="AM89" i="2"/>
  <c r="AL89" i="2"/>
  <c r="H89" i="2"/>
  <c r="N89" i="2"/>
  <c r="M89" i="2"/>
  <c r="L89" i="2"/>
  <c r="AH88" i="2"/>
  <c r="AN88" i="2"/>
  <c r="AM88" i="2"/>
  <c r="AL88" i="2"/>
  <c r="H88" i="2"/>
  <c r="N88" i="2"/>
  <c r="M88" i="2"/>
  <c r="L88" i="2"/>
  <c r="AH87" i="2"/>
  <c r="AN87" i="2"/>
  <c r="AM87" i="2"/>
  <c r="AL87" i="2"/>
  <c r="H87" i="2"/>
  <c r="N87" i="2"/>
  <c r="M87" i="2"/>
  <c r="L87" i="2"/>
  <c r="AH86" i="2"/>
  <c r="AN86" i="2"/>
  <c r="AM86" i="2"/>
  <c r="AL86" i="2"/>
  <c r="H86" i="2"/>
  <c r="N86" i="2"/>
  <c r="M86" i="2"/>
  <c r="L86" i="2"/>
  <c r="AH85" i="2"/>
  <c r="AN85" i="2"/>
  <c r="AM85" i="2"/>
  <c r="AL85" i="2"/>
  <c r="H85" i="2"/>
  <c r="N85" i="2"/>
  <c r="M85" i="2"/>
  <c r="L85" i="2"/>
  <c r="AH84" i="2"/>
  <c r="AN84" i="2"/>
  <c r="AM84" i="2"/>
  <c r="AL84" i="2"/>
  <c r="H84" i="2"/>
  <c r="N84" i="2"/>
  <c r="M84" i="2"/>
  <c r="L84" i="2"/>
  <c r="AH83" i="2"/>
  <c r="AN83" i="2"/>
  <c r="AM83" i="2"/>
  <c r="AL83" i="2"/>
  <c r="H83" i="2"/>
  <c r="N83" i="2"/>
  <c r="M83" i="2"/>
  <c r="L83" i="2"/>
  <c r="AH82" i="2"/>
  <c r="AN82" i="2"/>
  <c r="AM82" i="2"/>
  <c r="AL82" i="2"/>
  <c r="H82" i="2"/>
  <c r="N82" i="2"/>
  <c r="M82" i="2"/>
  <c r="L82" i="2"/>
  <c r="AH81" i="2"/>
  <c r="AN81" i="2"/>
  <c r="AM81" i="2"/>
  <c r="AL81" i="2"/>
  <c r="H81" i="2"/>
  <c r="N81" i="2"/>
  <c r="M81" i="2"/>
  <c r="L81" i="2"/>
  <c r="AH80" i="2"/>
  <c r="AN80" i="2"/>
  <c r="AM80" i="2"/>
  <c r="AL80" i="2"/>
  <c r="H80" i="2"/>
  <c r="N80" i="2"/>
  <c r="M80" i="2"/>
  <c r="L80" i="2"/>
  <c r="AH79" i="2"/>
  <c r="AN79" i="2"/>
  <c r="AM79" i="2"/>
  <c r="AL79" i="2"/>
  <c r="H79" i="2"/>
  <c r="N79" i="2"/>
  <c r="M79" i="2"/>
  <c r="L79" i="2"/>
  <c r="AH78" i="2"/>
  <c r="AN78" i="2"/>
  <c r="AM78" i="2"/>
  <c r="AL78" i="2"/>
  <c r="H78" i="2"/>
  <c r="N78" i="2"/>
  <c r="M78" i="2"/>
  <c r="L78" i="2"/>
  <c r="AH77" i="2"/>
  <c r="AN77" i="2"/>
  <c r="AM77" i="2"/>
  <c r="AL77" i="2"/>
  <c r="H77" i="2"/>
  <c r="N77" i="2"/>
  <c r="M77" i="2"/>
  <c r="L77" i="2"/>
  <c r="AH76" i="2"/>
  <c r="AN76" i="2"/>
  <c r="AM76" i="2"/>
  <c r="AL76" i="2"/>
  <c r="H76" i="2"/>
  <c r="N76" i="2"/>
  <c r="M76" i="2"/>
  <c r="L76" i="2"/>
  <c r="AH75" i="2"/>
  <c r="AN75" i="2"/>
  <c r="AM75" i="2"/>
  <c r="AL75" i="2"/>
  <c r="H75" i="2"/>
  <c r="N75" i="2"/>
  <c r="M75" i="2"/>
  <c r="L75" i="2"/>
  <c r="AH74" i="2"/>
  <c r="AN74" i="2"/>
  <c r="AM74" i="2"/>
  <c r="AL74" i="2"/>
  <c r="H74" i="2"/>
  <c r="N74" i="2"/>
  <c r="M74" i="2"/>
  <c r="L74" i="2"/>
  <c r="AH73" i="2"/>
  <c r="AN73" i="2"/>
  <c r="AM73" i="2"/>
  <c r="AL73" i="2"/>
  <c r="H73" i="2"/>
  <c r="N73" i="2"/>
  <c r="M73" i="2"/>
  <c r="L73" i="2"/>
  <c r="AH72" i="2"/>
  <c r="AN72" i="2"/>
  <c r="AM72" i="2"/>
  <c r="AL72" i="2"/>
  <c r="H72" i="2"/>
  <c r="N72" i="2"/>
  <c r="M72" i="2"/>
  <c r="L72" i="2"/>
  <c r="AH71" i="2"/>
  <c r="AN71" i="2"/>
  <c r="AM71" i="2"/>
  <c r="AL71" i="2"/>
  <c r="H71" i="2"/>
  <c r="N71" i="2"/>
  <c r="M71" i="2"/>
  <c r="L71" i="2"/>
  <c r="AH70" i="2"/>
  <c r="AN70" i="2"/>
  <c r="AM70" i="2"/>
  <c r="AL70" i="2"/>
  <c r="H70" i="2"/>
  <c r="N70" i="2"/>
  <c r="M70" i="2"/>
  <c r="L70" i="2"/>
  <c r="AH69" i="2"/>
  <c r="AN69" i="2"/>
  <c r="AM69" i="2"/>
  <c r="AL69" i="2"/>
  <c r="H69" i="2"/>
  <c r="N69" i="2"/>
  <c r="M69" i="2"/>
  <c r="L69" i="2"/>
  <c r="AH68" i="2"/>
  <c r="AN68" i="2"/>
  <c r="AM68" i="2"/>
  <c r="AL68" i="2"/>
  <c r="H68" i="2"/>
  <c r="N68" i="2"/>
  <c r="M68" i="2"/>
  <c r="L68" i="2"/>
  <c r="AH67" i="2"/>
  <c r="AN67" i="2"/>
  <c r="AM67" i="2"/>
  <c r="AL67" i="2"/>
  <c r="H67" i="2"/>
  <c r="N67" i="2"/>
  <c r="M67" i="2"/>
  <c r="L67" i="2"/>
  <c r="AH66" i="2"/>
  <c r="AN66" i="2"/>
  <c r="AM66" i="2"/>
  <c r="AL66" i="2"/>
  <c r="H66" i="2"/>
  <c r="N66" i="2"/>
  <c r="M66" i="2"/>
  <c r="L66" i="2"/>
  <c r="AH65" i="2"/>
  <c r="AN65" i="2"/>
  <c r="AM65" i="2"/>
  <c r="AL65" i="2"/>
  <c r="H65" i="2"/>
  <c r="N65" i="2"/>
  <c r="M65" i="2"/>
  <c r="L65" i="2"/>
  <c r="AH64" i="2"/>
  <c r="AN64" i="2"/>
  <c r="AM64" i="2"/>
  <c r="AL64" i="2"/>
  <c r="H64" i="2"/>
  <c r="N64" i="2"/>
  <c r="M64" i="2"/>
  <c r="L64" i="2"/>
  <c r="AH63" i="2"/>
  <c r="AN63" i="2"/>
  <c r="AM63" i="2"/>
  <c r="AL63" i="2"/>
  <c r="H63" i="2"/>
  <c r="N63" i="2"/>
  <c r="M63" i="2"/>
  <c r="L63" i="2"/>
  <c r="AH62" i="2"/>
  <c r="AN62" i="2"/>
  <c r="AM62" i="2"/>
  <c r="AL62" i="2"/>
  <c r="H62" i="2"/>
  <c r="N62" i="2"/>
  <c r="M62" i="2"/>
  <c r="L62" i="2"/>
  <c r="AH61" i="2"/>
  <c r="AN61" i="2"/>
  <c r="AM61" i="2"/>
  <c r="AL61" i="2"/>
  <c r="H61" i="2"/>
  <c r="N61" i="2"/>
  <c r="M61" i="2"/>
  <c r="L61" i="2"/>
  <c r="AH60" i="2"/>
  <c r="AN60" i="2"/>
  <c r="AM60" i="2"/>
  <c r="AL60" i="2"/>
  <c r="H60" i="2"/>
  <c r="N60" i="2"/>
  <c r="M60" i="2"/>
  <c r="L60" i="2"/>
  <c r="AH59" i="2"/>
  <c r="AN59" i="2"/>
  <c r="AM59" i="2"/>
  <c r="AL59" i="2"/>
  <c r="H59" i="2"/>
  <c r="N59" i="2"/>
  <c r="M59" i="2"/>
  <c r="L59" i="2"/>
  <c r="AH58" i="2"/>
  <c r="AN58" i="2"/>
  <c r="AM58" i="2"/>
  <c r="AL58" i="2"/>
  <c r="H58" i="2"/>
  <c r="N58" i="2"/>
  <c r="M58" i="2"/>
  <c r="L58" i="2"/>
  <c r="AH57" i="2"/>
  <c r="AN57" i="2"/>
  <c r="AM57" i="2"/>
  <c r="AL57" i="2"/>
  <c r="H57" i="2"/>
  <c r="N57" i="2"/>
  <c r="M57" i="2"/>
  <c r="L57" i="2"/>
  <c r="AH56" i="2"/>
  <c r="AN56" i="2"/>
  <c r="AM56" i="2"/>
  <c r="AL56" i="2"/>
  <c r="H56" i="2"/>
  <c r="N56" i="2"/>
  <c r="M56" i="2"/>
  <c r="L56" i="2"/>
  <c r="AH55" i="2"/>
  <c r="AN55" i="2"/>
  <c r="AM55" i="2"/>
  <c r="AL55" i="2"/>
  <c r="H55" i="2"/>
  <c r="N55" i="2"/>
  <c r="M55" i="2"/>
  <c r="L55" i="2"/>
  <c r="AH54" i="2"/>
  <c r="AN54" i="2"/>
  <c r="AM54" i="2"/>
  <c r="AL54" i="2"/>
  <c r="H54" i="2"/>
  <c r="N54" i="2"/>
  <c r="M54" i="2"/>
  <c r="L54" i="2"/>
  <c r="AZ53" i="2"/>
  <c r="AY53" i="2"/>
  <c r="AW53" i="2"/>
  <c r="AV53" i="2"/>
  <c r="AU53" i="2"/>
  <c r="AT53" i="2"/>
  <c r="AS53" i="2"/>
  <c r="AH53" i="2"/>
  <c r="AN53" i="2"/>
  <c r="AM53" i="2"/>
  <c r="AL53" i="2"/>
  <c r="Z53" i="2"/>
  <c r="Y53" i="2"/>
  <c r="W53" i="2"/>
  <c r="V53" i="2"/>
  <c r="U53" i="2"/>
  <c r="T53" i="2"/>
  <c r="S53" i="2"/>
  <c r="H53" i="2"/>
  <c r="N53" i="2"/>
  <c r="M53" i="2"/>
  <c r="L53" i="2"/>
  <c r="AZ52" i="2"/>
  <c r="AY52" i="2"/>
  <c r="AW52" i="2"/>
  <c r="AV52" i="2"/>
  <c r="AU52" i="2"/>
  <c r="AT52" i="2"/>
  <c r="AS52" i="2"/>
  <c r="AH52" i="2"/>
  <c r="AN52" i="2"/>
  <c r="AM52" i="2"/>
  <c r="AL52" i="2"/>
  <c r="Z52" i="2"/>
  <c r="Y52" i="2"/>
  <c r="W52" i="2"/>
  <c r="V52" i="2"/>
  <c r="U52" i="2"/>
  <c r="T52" i="2"/>
  <c r="S52" i="2"/>
  <c r="H52" i="2"/>
  <c r="N52" i="2"/>
  <c r="M52" i="2"/>
  <c r="L52" i="2"/>
  <c r="AZ51" i="2"/>
  <c r="AY51" i="2"/>
  <c r="AW51" i="2"/>
  <c r="AV51" i="2"/>
  <c r="AU51" i="2"/>
  <c r="AT51" i="2"/>
  <c r="AS51" i="2"/>
  <c r="AH51" i="2"/>
  <c r="AN51" i="2"/>
  <c r="AM51" i="2"/>
  <c r="AL51" i="2"/>
  <c r="Z51" i="2"/>
  <c r="Y51" i="2"/>
  <c r="W51" i="2"/>
  <c r="V51" i="2"/>
  <c r="U51" i="2"/>
  <c r="T51" i="2"/>
  <c r="S51" i="2"/>
  <c r="H51" i="2"/>
  <c r="N51" i="2"/>
  <c r="M51" i="2"/>
  <c r="L51" i="2"/>
  <c r="AZ50" i="2"/>
  <c r="AY50" i="2"/>
  <c r="AW50" i="2"/>
  <c r="AV50" i="2"/>
  <c r="AU50" i="2"/>
  <c r="AT50" i="2"/>
  <c r="AS50" i="2"/>
  <c r="AH50" i="2"/>
  <c r="AN50" i="2"/>
  <c r="AM50" i="2"/>
  <c r="AL50" i="2"/>
  <c r="Z50" i="2"/>
  <c r="Y50" i="2"/>
  <c r="W50" i="2"/>
  <c r="V50" i="2"/>
  <c r="U50" i="2"/>
  <c r="T50" i="2"/>
  <c r="S50" i="2"/>
  <c r="H50" i="2"/>
  <c r="N50" i="2"/>
  <c r="M50" i="2"/>
  <c r="L50" i="2"/>
  <c r="AZ49" i="2"/>
  <c r="AY49" i="2"/>
  <c r="AW49" i="2"/>
  <c r="AV49" i="2"/>
  <c r="AU49" i="2"/>
  <c r="AT49" i="2"/>
  <c r="AS49" i="2"/>
  <c r="AH49" i="2"/>
  <c r="AN49" i="2"/>
  <c r="AM49" i="2"/>
  <c r="AL49" i="2"/>
  <c r="Z49" i="2"/>
  <c r="Y49" i="2"/>
  <c r="W49" i="2"/>
  <c r="V49" i="2"/>
  <c r="U49" i="2"/>
  <c r="T49" i="2"/>
  <c r="S49" i="2"/>
  <c r="H49" i="2"/>
  <c r="N49" i="2"/>
  <c r="M49" i="2"/>
  <c r="L49" i="2"/>
  <c r="AZ48" i="2"/>
  <c r="AY48" i="2"/>
  <c r="AW48" i="2"/>
  <c r="AV48" i="2"/>
  <c r="AU48" i="2"/>
  <c r="AT48" i="2"/>
  <c r="AS48" i="2"/>
  <c r="AH48" i="2"/>
  <c r="AN48" i="2"/>
  <c r="AM48" i="2"/>
  <c r="AL48" i="2"/>
  <c r="Z48" i="2"/>
  <c r="Y48" i="2"/>
  <c r="W48" i="2"/>
  <c r="V48" i="2"/>
  <c r="U48" i="2"/>
  <c r="T48" i="2"/>
  <c r="S48" i="2"/>
  <c r="H48" i="2"/>
  <c r="N48" i="2"/>
  <c r="M48" i="2"/>
  <c r="L48" i="2"/>
  <c r="AZ47" i="2"/>
  <c r="AY47" i="2"/>
  <c r="AW47" i="2"/>
  <c r="AV47" i="2"/>
  <c r="AU47" i="2"/>
  <c r="AT47" i="2"/>
  <c r="AS47" i="2"/>
  <c r="AH47" i="2"/>
  <c r="AN47" i="2"/>
  <c r="AM47" i="2"/>
  <c r="AL47" i="2"/>
  <c r="Z47" i="2"/>
  <c r="Y47" i="2"/>
  <c r="W47" i="2"/>
  <c r="V47" i="2"/>
  <c r="U47" i="2"/>
  <c r="T47" i="2"/>
  <c r="S47" i="2"/>
  <c r="H47" i="2"/>
  <c r="N47" i="2"/>
  <c r="M47" i="2"/>
  <c r="L47" i="2"/>
  <c r="AZ46" i="2"/>
  <c r="AY46" i="2"/>
  <c r="AW46" i="2"/>
  <c r="AV46" i="2"/>
  <c r="AU46" i="2"/>
  <c r="AT46" i="2"/>
  <c r="AS46" i="2"/>
  <c r="AH46" i="2"/>
  <c r="AN46" i="2"/>
  <c r="AM46" i="2"/>
  <c r="AL46" i="2"/>
  <c r="Z46" i="2"/>
  <c r="Y46" i="2"/>
  <c r="U46" i="2"/>
  <c r="T46" i="2"/>
  <c r="S46" i="2"/>
  <c r="H46" i="2"/>
  <c r="N46" i="2"/>
  <c r="M46" i="2"/>
  <c r="L46" i="2"/>
  <c r="AZ45" i="2"/>
  <c r="AY45" i="2"/>
  <c r="AW45" i="2"/>
  <c r="AV45" i="2"/>
  <c r="AU45" i="2"/>
  <c r="AT45" i="2"/>
  <c r="AS45" i="2"/>
  <c r="AH45" i="2"/>
  <c r="AN45" i="2"/>
  <c r="AM45" i="2"/>
  <c r="AL45" i="2"/>
  <c r="Z45" i="2"/>
  <c r="Y45" i="2"/>
  <c r="W45" i="2"/>
  <c r="V45" i="2"/>
  <c r="U45" i="2"/>
  <c r="T45" i="2"/>
  <c r="S45" i="2"/>
  <c r="H45" i="2"/>
  <c r="N45" i="2"/>
  <c r="M45" i="2"/>
  <c r="L45" i="2"/>
  <c r="AZ44" i="2"/>
  <c r="AY44" i="2"/>
  <c r="AW44" i="2"/>
  <c r="AV44" i="2"/>
  <c r="AU44" i="2"/>
  <c r="AT44" i="2"/>
  <c r="AS44" i="2"/>
  <c r="AH44" i="2"/>
  <c r="AN44" i="2"/>
  <c r="AM44" i="2"/>
  <c r="AL44" i="2"/>
  <c r="Z44" i="2"/>
  <c r="Y44" i="2"/>
  <c r="W44" i="2"/>
  <c r="V44" i="2"/>
  <c r="U44" i="2"/>
  <c r="T44" i="2"/>
  <c r="S44" i="2"/>
  <c r="H44" i="2"/>
  <c r="N44" i="2"/>
  <c r="M44" i="2"/>
  <c r="L44" i="2"/>
  <c r="AZ43" i="2"/>
  <c r="AY43" i="2"/>
  <c r="AW43" i="2"/>
  <c r="AV43" i="2"/>
  <c r="AU43" i="2"/>
  <c r="AT43" i="2"/>
  <c r="AS43" i="2"/>
  <c r="AH43" i="2"/>
  <c r="AN43" i="2"/>
  <c r="AM43" i="2"/>
  <c r="AL43" i="2"/>
  <c r="Z43" i="2"/>
  <c r="Y43" i="2"/>
  <c r="W43" i="2"/>
  <c r="V43" i="2"/>
  <c r="U43" i="2"/>
  <c r="T43" i="2"/>
  <c r="S43" i="2"/>
  <c r="H43" i="2"/>
  <c r="N43" i="2"/>
  <c r="M43" i="2"/>
  <c r="L43" i="2"/>
  <c r="AZ42" i="2"/>
  <c r="AY42" i="2"/>
  <c r="AW42" i="2"/>
  <c r="AV42" i="2"/>
  <c r="AU42" i="2"/>
  <c r="AT42" i="2"/>
  <c r="AS42" i="2"/>
  <c r="AH42" i="2"/>
  <c r="AN42" i="2"/>
  <c r="AM42" i="2"/>
  <c r="AL42" i="2"/>
  <c r="Z42" i="2"/>
  <c r="Y42" i="2"/>
  <c r="W42" i="2"/>
  <c r="V42" i="2"/>
  <c r="U42" i="2"/>
  <c r="T42" i="2"/>
  <c r="S42" i="2"/>
  <c r="H42" i="2"/>
  <c r="N42" i="2"/>
  <c r="M42" i="2"/>
  <c r="L42" i="2"/>
  <c r="AZ41" i="2"/>
  <c r="AY41" i="2"/>
  <c r="AW41" i="2"/>
  <c r="AV41" i="2"/>
  <c r="AU41" i="2"/>
  <c r="AT41" i="2"/>
  <c r="AS41" i="2"/>
  <c r="AH41" i="2"/>
  <c r="AN41" i="2"/>
  <c r="AM41" i="2"/>
  <c r="AL41" i="2"/>
  <c r="Z41" i="2"/>
  <c r="Y41" i="2"/>
  <c r="W41" i="2"/>
  <c r="V41" i="2"/>
  <c r="U41" i="2"/>
  <c r="T41" i="2"/>
  <c r="S41" i="2"/>
  <c r="H41" i="2"/>
  <c r="N41" i="2"/>
  <c r="M41" i="2"/>
  <c r="L41" i="2"/>
  <c r="AZ40" i="2"/>
  <c r="AY40" i="2"/>
  <c r="AW40" i="2"/>
  <c r="AV40" i="2"/>
  <c r="AU40" i="2"/>
  <c r="AT40" i="2"/>
  <c r="AS40" i="2"/>
  <c r="AH40" i="2"/>
  <c r="AN40" i="2"/>
  <c r="AM40" i="2"/>
  <c r="AL40" i="2"/>
  <c r="Z40" i="2"/>
  <c r="Y40" i="2"/>
  <c r="U40" i="2"/>
  <c r="T40" i="2"/>
  <c r="S40" i="2"/>
  <c r="H40" i="2"/>
  <c r="N40" i="2"/>
  <c r="M40" i="2"/>
  <c r="L40" i="2"/>
  <c r="AZ39" i="2"/>
  <c r="AY39" i="2"/>
  <c r="AW39" i="2"/>
  <c r="AV39" i="2"/>
  <c r="AU39" i="2"/>
  <c r="AT39" i="2"/>
  <c r="AS39" i="2"/>
  <c r="AH39" i="2"/>
  <c r="AN39" i="2"/>
  <c r="AM39" i="2"/>
  <c r="AL39" i="2"/>
  <c r="Z39" i="2"/>
  <c r="Y39" i="2"/>
  <c r="W39" i="2"/>
  <c r="V39" i="2"/>
  <c r="U39" i="2"/>
  <c r="T39" i="2"/>
  <c r="S39" i="2"/>
  <c r="H39" i="2"/>
  <c r="N39" i="2"/>
  <c r="M39" i="2"/>
  <c r="L39" i="2"/>
  <c r="AZ38" i="2"/>
  <c r="AY38" i="2"/>
  <c r="AW38" i="2"/>
  <c r="AV38" i="2"/>
  <c r="AU38" i="2"/>
  <c r="AT38" i="2"/>
  <c r="AS38" i="2"/>
  <c r="AH38" i="2"/>
  <c r="AN38" i="2"/>
  <c r="AM38" i="2"/>
  <c r="AL38" i="2"/>
  <c r="Z38" i="2"/>
  <c r="Y38" i="2"/>
  <c r="W38" i="2"/>
  <c r="V38" i="2"/>
  <c r="U38" i="2"/>
  <c r="T38" i="2"/>
  <c r="S38" i="2"/>
  <c r="H38" i="2"/>
  <c r="N38" i="2"/>
  <c r="M38" i="2"/>
  <c r="L38" i="2"/>
  <c r="AZ37" i="2"/>
  <c r="AY37" i="2"/>
  <c r="AW37" i="2"/>
  <c r="AV37" i="2"/>
  <c r="AU37" i="2"/>
  <c r="AT37" i="2"/>
  <c r="AS37" i="2"/>
  <c r="AH37" i="2"/>
  <c r="AN37" i="2"/>
  <c r="AM37" i="2"/>
  <c r="AL37" i="2"/>
  <c r="Z37" i="2"/>
  <c r="Y37" i="2"/>
  <c r="W37" i="2"/>
  <c r="V37" i="2"/>
  <c r="U37" i="2"/>
  <c r="T37" i="2"/>
  <c r="S37" i="2"/>
  <c r="H37" i="2"/>
  <c r="N37" i="2"/>
  <c r="M37" i="2"/>
  <c r="L37" i="2"/>
  <c r="AZ36" i="2"/>
  <c r="AY36" i="2"/>
  <c r="AW36" i="2"/>
  <c r="AV36" i="2"/>
  <c r="AU36" i="2"/>
  <c r="AT36" i="2"/>
  <c r="AS36" i="2"/>
  <c r="AH36" i="2"/>
  <c r="AN36" i="2"/>
  <c r="AM36" i="2"/>
  <c r="AL36" i="2"/>
  <c r="Z36" i="2"/>
  <c r="Y36" i="2"/>
  <c r="W36" i="2"/>
  <c r="V36" i="2"/>
  <c r="U36" i="2"/>
  <c r="T36" i="2"/>
  <c r="S36" i="2"/>
  <c r="H36" i="2"/>
  <c r="N36" i="2"/>
  <c r="M36" i="2"/>
  <c r="L36" i="2"/>
  <c r="AZ35" i="2"/>
  <c r="AY35" i="2"/>
  <c r="AW35" i="2"/>
  <c r="AV35" i="2"/>
  <c r="AU35" i="2"/>
  <c r="AT35" i="2"/>
  <c r="AS35" i="2"/>
  <c r="AH35" i="2"/>
  <c r="AN35" i="2"/>
  <c r="AM35" i="2"/>
  <c r="AL35" i="2"/>
  <c r="Z35" i="2"/>
  <c r="Y35" i="2"/>
  <c r="W35" i="2"/>
  <c r="V35" i="2"/>
  <c r="U35" i="2"/>
  <c r="T35" i="2"/>
  <c r="S35" i="2"/>
  <c r="H35" i="2"/>
  <c r="N35" i="2"/>
  <c r="M35" i="2"/>
  <c r="L35" i="2"/>
  <c r="AZ34" i="2"/>
  <c r="AY34" i="2"/>
  <c r="AW34" i="2"/>
  <c r="AV34" i="2"/>
  <c r="AU34" i="2"/>
  <c r="AT34" i="2"/>
  <c r="AS34" i="2"/>
  <c r="AH34" i="2"/>
  <c r="AN34" i="2"/>
  <c r="AM34" i="2"/>
  <c r="AL34" i="2"/>
  <c r="Z34" i="2"/>
  <c r="Y34" i="2"/>
  <c r="W34" i="2"/>
  <c r="V34" i="2"/>
  <c r="U34" i="2"/>
  <c r="T34" i="2"/>
  <c r="S34" i="2"/>
  <c r="H34" i="2"/>
  <c r="N34" i="2"/>
  <c r="M34" i="2"/>
  <c r="L34" i="2"/>
  <c r="AZ33" i="2"/>
  <c r="AY33" i="2"/>
  <c r="AW33" i="2"/>
  <c r="AV33" i="2"/>
  <c r="AU33" i="2"/>
  <c r="AT33" i="2"/>
  <c r="AS33" i="2"/>
  <c r="AH33" i="2"/>
  <c r="AN33" i="2"/>
  <c r="AM33" i="2"/>
  <c r="AL33" i="2"/>
  <c r="Z33" i="2"/>
  <c r="Y33" i="2"/>
  <c r="W33" i="2"/>
  <c r="V33" i="2"/>
  <c r="U33" i="2"/>
  <c r="T33" i="2"/>
  <c r="S33" i="2"/>
  <c r="H33" i="2"/>
  <c r="N33" i="2"/>
  <c r="M33" i="2"/>
  <c r="L33" i="2"/>
  <c r="AZ32" i="2"/>
  <c r="AY32" i="2"/>
  <c r="AW32" i="2"/>
  <c r="AV32" i="2"/>
  <c r="AU32" i="2"/>
  <c r="AT32" i="2"/>
  <c r="AS32" i="2"/>
  <c r="AH32" i="2"/>
  <c r="AN32" i="2"/>
  <c r="AM32" i="2"/>
  <c r="AL32" i="2"/>
  <c r="Z32" i="2"/>
  <c r="Y32" i="2"/>
  <c r="W32" i="2"/>
  <c r="V32" i="2"/>
  <c r="U32" i="2"/>
  <c r="T32" i="2"/>
  <c r="S32" i="2"/>
  <c r="H32" i="2"/>
  <c r="N32" i="2"/>
  <c r="M32" i="2"/>
  <c r="L32" i="2"/>
  <c r="AZ31" i="2"/>
  <c r="AY31" i="2"/>
  <c r="AW31" i="2"/>
  <c r="AV31" i="2"/>
  <c r="AU31" i="2"/>
  <c r="AT31" i="2"/>
  <c r="AS31" i="2"/>
  <c r="AH31" i="2"/>
  <c r="AN31" i="2"/>
  <c r="AM31" i="2"/>
  <c r="AL31" i="2"/>
  <c r="Z31" i="2"/>
  <c r="Y31" i="2"/>
  <c r="W31" i="2"/>
  <c r="V31" i="2"/>
  <c r="U31" i="2"/>
  <c r="T31" i="2"/>
  <c r="S31" i="2"/>
  <c r="H31" i="2"/>
  <c r="N31" i="2"/>
  <c r="M31" i="2"/>
  <c r="L31" i="2"/>
  <c r="AZ30" i="2"/>
  <c r="AY30" i="2"/>
  <c r="AW30" i="2"/>
  <c r="AV30" i="2"/>
  <c r="AU30" i="2"/>
  <c r="AT30" i="2"/>
  <c r="AS30" i="2"/>
  <c r="AH30" i="2"/>
  <c r="AN30" i="2"/>
  <c r="AM30" i="2"/>
  <c r="AL30" i="2"/>
  <c r="Z30" i="2"/>
  <c r="Y30" i="2"/>
  <c r="W30" i="2"/>
  <c r="V30" i="2"/>
  <c r="U30" i="2"/>
  <c r="T30" i="2"/>
  <c r="S30" i="2"/>
  <c r="H30" i="2"/>
  <c r="N30" i="2"/>
  <c r="M30" i="2"/>
  <c r="L30" i="2"/>
  <c r="AH29" i="2"/>
  <c r="AN29" i="2"/>
  <c r="AM29" i="2"/>
  <c r="AL29" i="2"/>
  <c r="H29" i="2"/>
  <c r="N29" i="2"/>
  <c r="M29" i="2"/>
  <c r="L29" i="2"/>
  <c r="AH28" i="2"/>
  <c r="AN28" i="2"/>
  <c r="AM28" i="2"/>
  <c r="AL28" i="2"/>
  <c r="H28" i="2"/>
  <c r="N28" i="2"/>
  <c r="M28" i="2"/>
  <c r="L28" i="2"/>
  <c r="AZ27" i="2"/>
  <c r="AY27" i="2"/>
  <c r="AW27" i="2"/>
  <c r="AV27" i="2"/>
  <c r="AU27" i="2"/>
  <c r="AT27" i="2"/>
  <c r="AS27" i="2"/>
  <c r="AH27" i="2"/>
  <c r="AN27" i="2"/>
  <c r="AM27" i="2"/>
  <c r="AL27" i="2"/>
  <c r="Z27" i="2"/>
  <c r="Y27" i="2"/>
  <c r="W27" i="2"/>
  <c r="V27" i="2"/>
  <c r="U27" i="2"/>
  <c r="T27" i="2"/>
  <c r="S27" i="2"/>
  <c r="H27" i="2"/>
  <c r="N27" i="2"/>
  <c r="M27" i="2"/>
  <c r="L27" i="2"/>
  <c r="AZ26" i="2"/>
  <c r="AY26" i="2"/>
  <c r="AW26" i="2"/>
  <c r="AV26" i="2"/>
  <c r="AU26" i="2"/>
  <c r="AT26" i="2"/>
  <c r="AS26" i="2"/>
  <c r="AH26" i="2"/>
  <c r="AN26" i="2"/>
  <c r="AM26" i="2"/>
  <c r="AL26" i="2"/>
  <c r="Z26" i="2"/>
  <c r="Y26" i="2"/>
  <c r="U26" i="2"/>
  <c r="T26" i="2"/>
  <c r="S26" i="2"/>
  <c r="H26" i="2"/>
  <c r="N26" i="2"/>
  <c r="M26" i="2"/>
  <c r="L26" i="2"/>
  <c r="AZ25" i="2"/>
  <c r="AY25" i="2"/>
  <c r="AW25" i="2"/>
  <c r="AV25" i="2"/>
  <c r="AU25" i="2"/>
  <c r="AT25" i="2"/>
  <c r="AS25" i="2"/>
  <c r="AH25" i="2"/>
  <c r="AN25" i="2"/>
  <c r="AM25" i="2"/>
  <c r="AL25" i="2"/>
  <c r="Z25" i="2"/>
  <c r="Y25" i="2"/>
  <c r="W25" i="2"/>
  <c r="V25" i="2"/>
  <c r="U25" i="2"/>
  <c r="T25" i="2"/>
  <c r="S25" i="2"/>
  <c r="H25" i="2"/>
  <c r="N25" i="2"/>
  <c r="M25" i="2"/>
  <c r="L25" i="2"/>
  <c r="AZ24" i="2"/>
  <c r="AY24" i="2"/>
  <c r="AW24" i="2"/>
  <c r="AV24" i="2"/>
  <c r="AU24" i="2"/>
  <c r="AT24" i="2"/>
  <c r="AS24" i="2"/>
  <c r="AH24" i="2"/>
  <c r="AN24" i="2"/>
  <c r="AM24" i="2"/>
  <c r="AL24" i="2"/>
  <c r="Z24" i="2"/>
  <c r="Y24" i="2"/>
  <c r="W24" i="2"/>
  <c r="V24" i="2"/>
  <c r="U24" i="2"/>
  <c r="T24" i="2"/>
  <c r="S24" i="2"/>
  <c r="H24" i="2"/>
  <c r="N24" i="2"/>
  <c r="M24" i="2"/>
  <c r="L24" i="2"/>
  <c r="AH23" i="2"/>
  <c r="AN23" i="2"/>
  <c r="AM23" i="2"/>
  <c r="AL23" i="2"/>
  <c r="H23" i="2"/>
  <c r="N23" i="2"/>
  <c r="M23" i="2"/>
  <c r="L23" i="2"/>
  <c r="AZ22" i="2"/>
  <c r="AY22" i="2"/>
  <c r="AW22" i="2"/>
  <c r="AV22" i="2"/>
  <c r="AU22" i="2"/>
  <c r="AT22" i="2"/>
  <c r="AS22" i="2"/>
  <c r="AH22" i="2"/>
  <c r="AN22" i="2"/>
  <c r="AM22" i="2"/>
  <c r="AL22" i="2"/>
  <c r="Z22" i="2"/>
  <c r="Y22" i="2"/>
  <c r="W22" i="2"/>
  <c r="V22" i="2"/>
  <c r="U22" i="2"/>
  <c r="T22" i="2"/>
  <c r="S22" i="2"/>
  <c r="H22" i="2"/>
  <c r="N22" i="2"/>
  <c r="M22" i="2"/>
  <c r="L22" i="2"/>
  <c r="AZ21" i="2"/>
  <c r="AY21" i="2"/>
  <c r="AW21" i="2"/>
  <c r="AV21" i="2"/>
  <c r="AU21" i="2"/>
  <c r="AT21" i="2"/>
  <c r="AS21" i="2"/>
  <c r="AH21" i="2"/>
  <c r="AN21" i="2"/>
  <c r="AM21" i="2"/>
  <c r="AL21" i="2"/>
  <c r="Z21" i="2"/>
  <c r="Y21" i="2"/>
  <c r="W21" i="2"/>
  <c r="V21" i="2"/>
  <c r="U21" i="2"/>
  <c r="T21" i="2"/>
  <c r="S21" i="2"/>
  <c r="H21" i="2"/>
  <c r="N21" i="2"/>
  <c r="M21" i="2"/>
  <c r="L21" i="2"/>
  <c r="AZ20" i="2"/>
  <c r="AY20" i="2"/>
  <c r="AW20" i="2"/>
  <c r="AV20" i="2"/>
  <c r="AU20" i="2"/>
  <c r="AT20" i="2"/>
  <c r="AS20" i="2"/>
  <c r="AH20" i="2"/>
  <c r="AN20" i="2"/>
  <c r="AM20" i="2"/>
  <c r="AL20" i="2"/>
  <c r="Z20" i="2"/>
  <c r="Y20" i="2"/>
  <c r="W20" i="2"/>
  <c r="V20" i="2"/>
  <c r="U20" i="2"/>
  <c r="T20" i="2"/>
  <c r="S20" i="2"/>
  <c r="H20" i="2"/>
  <c r="N20" i="2"/>
  <c r="M20" i="2"/>
  <c r="L20" i="2"/>
  <c r="AZ19" i="2"/>
  <c r="AY19" i="2"/>
  <c r="AW19" i="2"/>
  <c r="AV19" i="2"/>
  <c r="AU19" i="2"/>
  <c r="AT19" i="2"/>
  <c r="AS19" i="2"/>
  <c r="AH19" i="2"/>
  <c r="AN19" i="2"/>
  <c r="AM19" i="2"/>
  <c r="AL19" i="2"/>
  <c r="Z19" i="2"/>
  <c r="Y19" i="2"/>
  <c r="W19" i="2"/>
  <c r="V19" i="2"/>
  <c r="U19" i="2"/>
  <c r="T19" i="2"/>
  <c r="S19" i="2"/>
  <c r="H19" i="2"/>
  <c r="N19" i="2"/>
  <c r="M19" i="2"/>
  <c r="L19" i="2"/>
  <c r="AZ18" i="2"/>
  <c r="AY18" i="2"/>
  <c r="AW18" i="2"/>
  <c r="AV18" i="2"/>
  <c r="AU18" i="2"/>
  <c r="AT18" i="2"/>
  <c r="AS18" i="2"/>
  <c r="AH18" i="2"/>
  <c r="AN18" i="2"/>
  <c r="AM18" i="2"/>
  <c r="AL18" i="2"/>
  <c r="Z18" i="2"/>
  <c r="Y18" i="2"/>
  <c r="W18" i="2"/>
  <c r="V18" i="2"/>
  <c r="U18" i="2"/>
  <c r="T18" i="2"/>
  <c r="S18" i="2"/>
  <c r="H18" i="2"/>
  <c r="N18" i="2"/>
  <c r="M18" i="2"/>
  <c r="L18" i="2"/>
  <c r="AZ17" i="2"/>
  <c r="AY17" i="2"/>
  <c r="AW17" i="2"/>
  <c r="AV17" i="2"/>
  <c r="AU17" i="2"/>
  <c r="AT17" i="2"/>
  <c r="AS17" i="2"/>
  <c r="AH17" i="2"/>
  <c r="AN17" i="2"/>
  <c r="AM17" i="2"/>
  <c r="AL17" i="2"/>
  <c r="Z17" i="2"/>
  <c r="Y17" i="2"/>
  <c r="W17" i="2"/>
  <c r="V17" i="2"/>
  <c r="U17" i="2"/>
  <c r="T17" i="2"/>
  <c r="S17" i="2"/>
  <c r="H17" i="2"/>
  <c r="N17" i="2"/>
  <c r="M17" i="2"/>
  <c r="L17" i="2"/>
  <c r="AZ16" i="2"/>
  <c r="AY16" i="2"/>
  <c r="AW16" i="2"/>
  <c r="AV16" i="2"/>
  <c r="AU16" i="2"/>
  <c r="AT16" i="2"/>
  <c r="AS16" i="2"/>
  <c r="AH16" i="2"/>
  <c r="AN16" i="2"/>
  <c r="AM16" i="2"/>
  <c r="AL16" i="2"/>
  <c r="Z16" i="2"/>
  <c r="Y16" i="2"/>
  <c r="W16" i="2"/>
  <c r="V16" i="2"/>
  <c r="U16" i="2"/>
  <c r="T16" i="2"/>
  <c r="S16" i="2"/>
  <c r="H16" i="2"/>
  <c r="N16" i="2"/>
  <c r="M16" i="2"/>
  <c r="L16" i="2"/>
  <c r="AZ15" i="2"/>
  <c r="AY15" i="2"/>
  <c r="AW15" i="2"/>
  <c r="AV15" i="2"/>
  <c r="AU15" i="2"/>
  <c r="AT15" i="2"/>
  <c r="AS15" i="2"/>
  <c r="AH15" i="2"/>
  <c r="AN15" i="2"/>
  <c r="AM15" i="2"/>
  <c r="AL15" i="2"/>
  <c r="Z15" i="2"/>
  <c r="Y15" i="2"/>
  <c r="W15" i="2"/>
  <c r="V15" i="2"/>
  <c r="U15" i="2"/>
  <c r="T15" i="2"/>
  <c r="S15" i="2"/>
  <c r="H15" i="2"/>
  <c r="N15" i="2"/>
  <c r="M15" i="2"/>
  <c r="L15" i="2"/>
  <c r="AZ14" i="2"/>
  <c r="AY14" i="2"/>
  <c r="AW14" i="2"/>
  <c r="AV14" i="2"/>
  <c r="AU14" i="2"/>
  <c r="AT14" i="2"/>
  <c r="AS14" i="2"/>
  <c r="AH14" i="2"/>
  <c r="AN14" i="2"/>
  <c r="AM14" i="2"/>
  <c r="AL14" i="2"/>
  <c r="Z14" i="2"/>
  <c r="Y14" i="2"/>
  <c r="W14" i="2"/>
  <c r="V14" i="2"/>
  <c r="U14" i="2"/>
  <c r="T14" i="2"/>
  <c r="S14" i="2"/>
  <c r="H14" i="2"/>
  <c r="N14" i="2"/>
  <c r="M14" i="2"/>
  <c r="L14" i="2"/>
  <c r="AZ13" i="2"/>
  <c r="AY13" i="2"/>
  <c r="AW13" i="2"/>
  <c r="AV13" i="2"/>
  <c r="AU13" i="2"/>
  <c r="AT13" i="2"/>
  <c r="AS13" i="2"/>
  <c r="AH13" i="2"/>
  <c r="AN13" i="2"/>
  <c r="AM13" i="2"/>
  <c r="AL13" i="2"/>
  <c r="Z13" i="2"/>
  <c r="Y13" i="2"/>
  <c r="W13" i="2"/>
  <c r="V13" i="2"/>
  <c r="U13" i="2"/>
  <c r="T13" i="2"/>
  <c r="S13" i="2"/>
  <c r="H13" i="2"/>
  <c r="N13" i="2"/>
  <c r="M13" i="2"/>
  <c r="L13" i="2"/>
  <c r="AZ12" i="2"/>
  <c r="AY12" i="2"/>
  <c r="AW12" i="2"/>
  <c r="AV12" i="2"/>
  <c r="AU12" i="2"/>
  <c r="AT12" i="2"/>
  <c r="AS12" i="2"/>
  <c r="AH12" i="2"/>
  <c r="AN12" i="2"/>
  <c r="AM12" i="2"/>
  <c r="AL12" i="2"/>
  <c r="Z12" i="2"/>
  <c r="Y12" i="2"/>
  <c r="W12" i="2"/>
  <c r="V12" i="2"/>
  <c r="U12" i="2"/>
  <c r="T12" i="2"/>
  <c r="S12" i="2"/>
  <c r="H12" i="2"/>
  <c r="N12" i="2"/>
  <c r="M12" i="2"/>
  <c r="L12" i="2"/>
  <c r="AH11" i="2"/>
  <c r="AN11" i="2"/>
  <c r="AM11" i="2"/>
  <c r="AL11" i="2"/>
  <c r="H11" i="2"/>
  <c r="N11" i="2"/>
  <c r="M11" i="2"/>
  <c r="L11" i="2"/>
  <c r="AZ10" i="2"/>
  <c r="AY10" i="2"/>
  <c r="AW10" i="2"/>
  <c r="AV10" i="2"/>
  <c r="AU10" i="2"/>
  <c r="AT10" i="2"/>
  <c r="AS10" i="2"/>
  <c r="AH10" i="2"/>
  <c r="AN10" i="2"/>
  <c r="AM10" i="2"/>
  <c r="AL10" i="2"/>
  <c r="Z10" i="2"/>
  <c r="Y10" i="2"/>
  <c r="W10" i="2"/>
  <c r="V10" i="2"/>
  <c r="U10" i="2"/>
  <c r="T10" i="2"/>
  <c r="S10" i="2"/>
  <c r="H10" i="2"/>
  <c r="N10" i="2"/>
  <c r="M10" i="2"/>
  <c r="L10" i="2"/>
  <c r="AZ9" i="2"/>
  <c r="AY9" i="2"/>
  <c r="AW9" i="2"/>
  <c r="AV9" i="2"/>
  <c r="AU9" i="2"/>
  <c r="AT9" i="2"/>
  <c r="AS9" i="2"/>
  <c r="AH9" i="2"/>
  <c r="AN9" i="2"/>
  <c r="AM9" i="2"/>
  <c r="AL9" i="2"/>
  <c r="Z9" i="2"/>
  <c r="Y9" i="2"/>
  <c r="W9" i="2"/>
  <c r="V9" i="2"/>
  <c r="U9" i="2"/>
  <c r="T9" i="2"/>
  <c r="S9" i="2"/>
  <c r="H9" i="2"/>
  <c r="N9" i="2"/>
  <c r="M9" i="2"/>
  <c r="L9" i="2"/>
  <c r="AZ8" i="2"/>
  <c r="AY8" i="2"/>
  <c r="AW8" i="2"/>
  <c r="AV8" i="2"/>
  <c r="AU8" i="2"/>
  <c r="AT8" i="2"/>
  <c r="AS8" i="2"/>
  <c r="AH8" i="2"/>
  <c r="AN8" i="2"/>
  <c r="AM8" i="2"/>
  <c r="AL8" i="2"/>
  <c r="Z8" i="2"/>
  <c r="Y8" i="2"/>
  <c r="W8" i="2"/>
  <c r="V8" i="2"/>
  <c r="U8" i="2"/>
  <c r="T8" i="2"/>
  <c r="S8" i="2"/>
  <c r="H8" i="2"/>
  <c r="N8" i="2"/>
  <c r="M8" i="2"/>
  <c r="L8" i="2"/>
  <c r="AZ7" i="2"/>
  <c r="AY7" i="2"/>
  <c r="AW7" i="2"/>
  <c r="AV7" i="2"/>
  <c r="AU7" i="2"/>
  <c r="AT7" i="2"/>
  <c r="AS7" i="2"/>
  <c r="AH7" i="2"/>
  <c r="AN7" i="2"/>
  <c r="AM7" i="2"/>
  <c r="AL7" i="2"/>
  <c r="Z7" i="2"/>
  <c r="Y7" i="2"/>
  <c r="W7" i="2"/>
  <c r="V7" i="2"/>
  <c r="U7" i="2"/>
  <c r="T7" i="2"/>
  <c r="S7" i="2"/>
  <c r="H7" i="2"/>
  <c r="N7" i="2"/>
  <c r="M7" i="2"/>
  <c r="L7" i="2"/>
  <c r="AZ6" i="2"/>
  <c r="AY6" i="2"/>
  <c r="AW6" i="2"/>
  <c r="AV6" i="2"/>
  <c r="AU6" i="2"/>
  <c r="AT6" i="2"/>
  <c r="AS6" i="2"/>
  <c r="AH6" i="2"/>
  <c r="AN6" i="2"/>
  <c r="AM6" i="2"/>
  <c r="AL6" i="2"/>
  <c r="Z6" i="2"/>
  <c r="Y6" i="2"/>
  <c r="W6" i="2"/>
  <c r="V6" i="2"/>
  <c r="U6" i="2"/>
  <c r="T6" i="2"/>
  <c r="S6" i="2"/>
  <c r="H6" i="2"/>
  <c r="N6" i="2"/>
  <c r="M6" i="2"/>
  <c r="L6" i="2"/>
  <c r="AZ5" i="2"/>
  <c r="AY5" i="2"/>
  <c r="AW5" i="2"/>
  <c r="AV5" i="2"/>
  <c r="AU5" i="2"/>
  <c r="AT5" i="2"/>
  <c r="AS5" i="2"/>
  <c r="AH5" i="2"/>
  <c r="AN5" i="2"/>
  <c r="AM5" i="2"/>
  <c r="AL5" i="2"/>
  <c r="Z5" i="2"/>
  <c r="Y5" i="2"/>
  <c r="W5" i="2"/>
  <c r="V5" i="2"/>
  <c r="U5" i="2"/>
  <c r="T5" i="2"/>
  <c r="S5" i="2"/>
  <c r="H5" i="2"/>
  <c r="N5" i="2"/>
  <c r="M5" i="2"/>
  <c r="L5" i="2"/>
  <c r="AH2" i="2"/>
  <c r="AH3" i="2"/>
  <c r="AH4" i="2"/>
  <c r="AZ4" i="2"/>
  <c r="AY4" i="2"/>
  <c r="AW4" i="2"/>
  <c r="AV4" i="2"/>
  <c r="AN2" i="2"/>
  <c r="AN3" i="2"/>
  <c r="AN4" i="2"/>
  <c r="AU4" i="2"/>
  <c r="AM2" i="2"/>
  <c r="AM3" i="2"/>
  <c r="AM4" i="2"/>
  <c r="AT4" i="2"/>
  <c r="AL2" i="2"/>
  <c r="AL3" i="2"/>
  <c r="AL4" i="2"/>
  <c r="AS4" i="2"/>
  <c r="H2" i="2"/>
  <c r="H3" i="2"/>
  <c r="H4" i="2"/>
  <c r="Z4" i="2"/>
  <c r="Y4" i="2"/>
  <c r="W4" i="2"/>
  <c r="V4" i="2"/>
  <c r="N2" i="2"/>
  <c r="N3" i="2"/>
  <c r="N4" i="2"/>
  <c r="U4" i="2"/>
  <c r="M2" i="2"/>
  <c r="M3" i="2"/>
  <c r="M4" i="2"/>
  <c r="T4" i="2"/>
  <c r="L2" i="2"/>
  <c r="L3" i="2"/>
  <c r="L4" i="2"/>
  <c r="S4" i="2"/>
</calcChain>
</file>

<file path=xl/sharedStrings.xml><?xml version="1.0" encoding="utf-8"?>
<sst xmlns="http://schemas.openxmlformats.org/spreadsheetml/2006/main" count="48606" uniqueCount="6152">
  <si>
    <t>Filename</t>
  </si>
  <si>
    <t>Genotype</t>
  </si>
  <si>
    <t>Gender</t>
  </si>
  <si>
    <t>Condition</t>
  </si>
  <si>
    <t>Period 1</t>
  </si>
  <si>
    <t>Amplitude 1</t>
  </si>
  <si>
    <t>Chi^2 1</t>
  </si>
  <si>
    <t>RRP</t>
  </si>
  <si>
    <t>Period 2</t>
  </si>
  <si>
    <t>Amplitude 2</t>
  </si>
  <si>
    <t>Chi^2 2</t>
  </si>
  <si>
    <t>R</t>
  </si>
  <si>
    <t>WR</t>
  </si>
  <si>
    <t>AR</t>
  </si>
  <si>
    <t>MP210427aM056C01</t>
  </si>
  <si>
    <t>per[01]w[*]/Y;MB122B-Gal4/+;UASper[16]/+</t>
  </si>
  <si>
    <t>m</t>
  </si>
  <si>
    <t>DD7[7-13]</t>
  </si>
  <si>
    <t>LD5[2-6]</t>
  </si>
  <si>
    <t>MP210427aM056C02</t>
  </si>
  <si>
    <t>DD</t>
  </si>
  <si>
    <t>TAU</t>
  </si>
  <si>
    <t>TAU SEM</t>
  </si>
  <si>
    <t>RRP SEM</t>
  </si>
  <si>
    <t>LD</t>
  </si>
  <si>
    <t>MP210427aM056C03</t>
  </si>
  <si>
    <t>per01;MB122B&gt;per16</t>
  </si>
  <si>
    <t>MP210427aM056C04</t>
  </si>
  <si>
    <t>per01;ss00681&gt;per16</t>
  </si>
  <si>
    <t>MP210427aM056C05</t>
  </si>
  <si>
    <t>per01;Clk856&gt;per16</t>
  </si>
  <si>
    <t>MP210427aM056C07</t>
  </si>
  <si>
    <t>per01;ChAT2A&gt;per16</t>
  </si>
  <si>
    <t>MP210427aM056C08</t>
  </si>
  <si>
    <t>per01;(-)&gt;per16</t>
  </si>
  <si>
    <t>MP210427aM056C10</t>
  </si>
  <si>
    <t>per01;ChAT4.7.4&gt;per16</t>
  </si>
  <si>
    <t>MP210427aM056C14</t>
  </si>
  <si>
    <t>per01;ChAT4.7.4/cryGal80&gt;per16</t>
  </si>
  <si>
    <t>MP210427aM056C15</t>
  </si>
  <si>
    <t>per01;Clk856/ChATGal80&gt;per16</t>
  </si>
  <si>
    <t>X</t>
  </si>
  <si>
    <t>MP210427aM056C16</t>
  </si>
  <si>
    <t>per01;cry4.13/PDFGal80&gt;per16</t>
  </si>
  <si>
    <t>MP210427bM059C01</t>
  </si>
  <si>
    <t>per01;TUG/ChATGal80&gt;per16</t>
  </si>
  <si>
    <t>MP210427bM059C02</t>
  </si>
  <si>
    <t>per01;Pdf&gt;per16</t>
  </si>
  <si>
    <t>MP210427bM059C03</t>
  </si>
  <si>
    <t>per01;ChAT,Pdf&gt;per16</t>
  </si>
  <si>
    <t>MP210427bM059C05</t>
  </si>
  <si>
    <t>f</t>
  </si>
  <si>
    <t>MP210427bM059C06</t>
  </si>
  <si>
    <t>MP210427bM059C07</t>
  </si>
  <si>
    <t>MP210427bM059C08</t>
  </si>
  <si>
    <t>MP210427bM059C09</t>
  </si>
  <si>
    <t>MP210427bM059C10</t>
  </si>
  <si>
    <t>MP210427bM059C12</t>
  </si>
  <si>
    <t>MP210427bM059C15</t>
  </si>
  <si>
    <t>MP210427bM059C16</t>
  </si>
  <si>
    <t>MP210427eM016C01</t>
  </si>
  <si>
    <t>per[01]w[*]/Y;ss00681-Gal4/+;UASper[16]/+</t>
  </si>
  <si>
    <t>MP210427eM016C02</t>
  </si>
  <si>
    <t>MP210427eM016C03</t>
  </si>
  <si>
    <t>MP210427eM016C05</t>
  </si>
  <si>
    <t>MP210427eM016C06</t>
  </si>
  <si>
    <t>RR</t>
  </si>
  <si>
    <t>RD</t>
  </si>
  <si>
    <t>MP210427eM016C07</t>
  </si>
  <si>
    <t>MP210427eM016C08</t>
  </si>
  <si>
    <t>MP210427eM016C09</t>
  </si>
  <si>
    <t>MP210427eM016C10</t>
  </si>
  <si>
    <t>MP210427eM016C11</t>
  </si>
  <si>
    <t>MP210427eM016C12</t>
  </si>
  <si>
    <t>MP210427eM016C13</t>
  </si>
  <si>
    <t>MP210427eM016C14</t>
  </si>
  <si>
    <t>MP210427eM016C16</t>
  </si>
  <si>
    <t>MP210427fM018C01</t>
  </si>
  <si>
    <t>MP210427fM018C02</t>
  </si>
  <si>
    <t>MP210427fM018C03</t>
  </si>
  <si>
    <t>MP210427fM018C04</t>
  </si>
  <si>
    <t>MP210427fM018C05</t>
  </si>
  <si>
    <t>MP210427fM018C06</t>
  </si>
  <si>
    <t>MP210427fM018C07</t>
  </si>
  <si>
    <t>MP210427fM018C10</t>
  </si>
  <si>
    <t>MP210427fM018C11</t>
  </si>
  <si>
    <t>MP210427fM018C12</t>
  </si>
  <si>
    <t>MP210427fM018C13</t>
  </si>
  <si>
    <t>MP210427fM018C14</t>
  </si>
  <si>
    <t>MP210427fM018C15</t>
  </si>
  <si>
    <t>MP210427fM018C16</t>
  </si>
  <si>
    <t>MP210427aM056C17</t>
  </si>
  <si>
    <t>per[01]w[*]/w[*];MB122B-Gal4/+;UASper[16]/+</t>
  </si>
  <si>
    <t>MP210427aM056C20</t>
  </si>
  <si>
    <t>MP210427aM056C21</t>
  </si>
  <si>
    <t>MP210427aM056C22</t>
  </si>
  <si>
    <t>MP210427aM056C23</t>
  </si>
  <si>
    <t>MP210427aM056C24</t>
  </si>
  <si>
    <t>MP210427aM056C26</t>
  </si>
  <si>
    <t>MP210427aM056C27</t>
  </si>
  <si>
    <t>MP210427aM056C28</t>
  </si>
  <si>
    <t>MP210427aM056C29</t>
  </si>
  <si>
    <t>MP210427aM056C30</t>
  </si>
  <si>
    <t>MP210427aM056C31</t>
  </si>
  <si>
    <t>MP210427aM056C32</t>
  </si>
  <si>
    <t>MP210427bM059C18</t>
  </si>
  <si>
    <t>MP210427bM059C19</t>
  </si>
  <si>
    <t>MP210427bM059C20</t>
  </si>
  <si>
    <t>MP210427bM059C21</t>
  </si>
  <si>
    <t>MP210427bM059C22</t>
  </si>
  <si>
    <t>MP210427bM059C23</t>
  </si>
  <si>
    <t>MP210427bM059C24</t>
  </si>
  <si>
    <t>MP210427bM059C25</t>
  </si>
  <si>
    <t>MP210427bM059C26</t>
  </si>
  <si>
    <t>MP210427bM059C27</t>
  </si>
  <si>
    <t>MP210427bM059C28</t>
  </si>
  <si>
    <t>MP210427bM059C29</t>
  </si>
  <si>
    <t>MP210427bM059C30</t>
  </si>
  <si>
    <t>MP210427bM059C31</t>
  </si>
  <si>
    <t>MP210427bM059C32</t>
  </si>
  <si>
    <t>MP210427eM016C18</t>
  </si>
  <si>
    <t>per[01]w[*]/w[*];ss00681-Gal4/+;UASper[16]/+</t>
  </si>
  <si>
    <t>MP210427eM016C20</t>
  </si>
  <si>
    <t>MP210427eM016C23</t>
  </si>
  <si>
    <t>MP210427eM016C25</t>
  </si>
  <si>
    <t>MP210427eM016C28</t>
  </si>
  <si>
    <t>MP210427eM016C29</t>
  </si>
  <si>
    <t>MP210427eM016C32</t>
  </si>
  <si>
    <t>MP210427fM018C18</t>
  </si>
  <si>
    <t>MP210427fM018C28</t>
  </si>
  <si>
    <t>MP210427fM018C29</t>
  </si>
  <si>
    <t>MP210427fM018C30</t>
  </si>
  <si>
    <t>MP210427fM018C31</t>
  </si>
  <si>
    <t>MP210427aM057C01</t>
  </si>
  <si>
    <t>RR7[7-13]</t>
  </si>
  <si>
    <t>RD5[2-6]</t>
  </si>
  <si>
    <t>MP210427aM057C02</t>
  </si>
  <si>
    <t>MP210427aM057C03</t>
  </si>
  <si>
    <t>MP210427aM057C04</t>
  </si>
  <si>
    <t>MP210427aM057C05</t>
  </si>
  <si>
    <t>MP210427aM057C07</t>
  </si>
  <si>
    <t>MP210427aM057C08</t>
  </si>
  <si>
    <t>MP210427aM057C09</t>
  </si>
  <si>
    <t>MP210427aM057C12</t>
  </si>
  <si>
    <t>MP210427aM057C15</t>
  </si>
  <si>
    <t>MP210427aM057C16</t>
  </si>
  <si>
    <t>MP210427aM058C01</t>
  </si>
  <si>
    <t>MP210427aM058C02</t>
  </si>
  <si>
    <t>MP210427aM058C03</t>
  </si>
  <si>
    <t>MP210427aM058C04</t>
  </si>
  <si>
    <t>MP210427aM058C06</t>
  </si>
  <si>
    <t>MP210427aM058C09</t>
  </si>
  <si>
    <t>MP210427aM058C10</t>
  </si>
  <si>
    <t>MP210427aM058C11</t>
  </si>
  <si>
    <t>MP210427aM058C14</t>
  </si>
  <si>
    <t>MP210427cM005C01</t>
  </si>
  <si>
    <t>MP210427cM005C03</t>
  </si>
  <si>
    <t>MP210427cM005C05</t>
  </si>
  <si>
    <t>MP210427cM005C06</t>
  </si>
  <si>
    <t>MP210427cM005C07</t>
  </si>
  <si>
    <t>MP210427cM005C08</t>
  </si>
  <si>
    <t>MP210427cM005C09</t>
  </si>
  <si>
    <t>MP210427cM005C10</t>
  </si>
  <si>
    <t>MP210427cM005C13</t>
  </si>
  <si>
    <t>MP210427cM005C15</t>
  </si>
  <si>
    <t>MP210427cM005C16</t>
  </si>
  <si>
    <t>MP210427dM008C02</t>
  </si>
  <si>
    <t>MP210427dM008C03</t>
  </si>
  <si>
    <t>MP210427dM008C06</t>
  </si>
  <si>
    <t>MP210427dM008C07</t>
  </si>
  <si>
    <t>MP210427dM008C08</t>
  </si>
  <si>
    <t>MP210427dM008C09</t>
  </si>
  <si>
    <t>MP210427dM008C10</t>
  </si>
  <si>
    <t>MP210427dM008C11</t>
  </si>
  <si>
    <t>MP210427dM008C12</t>
  </si>
  <si>
    <t>MP210427dM008C13</t>
  </si>
  <si>
    <t>MP210427dM008C15</t>
  </si>
  <si>
    <t>MP210427aM057C20</t>
  </si>
  <si>
    <t>MP210427aM057C21</t>
  </si>
  <si>
    <t>MP210427aM057C22</t>
  </si>
  <si>
    <t>MP210427aM057C23</t>
  </si>
  <si>
    <t>MP210427aM057C25</t>
  </si>
  <si>
    <t>MP210427aM057C26</t>
  </si>
  <si>
    <t>MP210427aM057C27</t>
  </si>
  <si>
    <t>MP210427aM057C28</t>
  </si>
  <si>
    <t>MP210427aM057C29</t>
  </si>
  <si>
    <t>MP210427aM057C30</t>
  </si>
  <si>
    <t>MP210427aM057C31</t>
  </si>
  <si>
    <t>MP210427aM057C32</t>
  </si>
  <si>
    <t>MP210427aM058C18</t>
  </si>
  <si>
    <t>MP210427aM058C19</t>
  </si>
  <si>
    <t>MP210427aM058C22</t>
  </si>
  <si>
    <t>MP210427aM058C23</t>
  </si>
  <si>
    <t>MP210427aM058C25</t>
  </si>
  <si>
    <t>MP210427aM058C27</t>
  </si>
  <si>
    <t>MP210427aM058C28</t>
  </si>
  <si>
    <t>MP210427aM058C30</t>
  </si>
  <si>
    <t>MP210427aM058C32</t>
  </si>
  <si>
    <t>MP210427cM005C17</t>
  </si>
  <si>
    <t>MP210427cM005C18</t>
  </si>
  <si>
    <t>MP210427cM005C19</t>
  </si>
  <si>
    <t>MP210427cM005C20</t>
  </si>
  <si>
    <t>MP210427cM005C21</t>
  </si>
  <si>
    <t>MP210427cM005C23</t>
  </si>
  <si>
    <t>MP210427cM005C24</t>
  </si>
  <si>
    <t>MP210427cM005C26</t>
  </si>
  <si>
    <t>MP210427cM005C27</t>
  </si>
  <si>
    <t>MP210427cM005C28</t>
  </si>
  <si>
    <t>MP210427cM005C30</t>
  </si>
  <si>
    <t>MP210427cM005C31</t>
  </si>
  <si>
    <t>MP210427cM005C32</t>
  </si>
  <si>
    <t>MP210427dM008C17</t>
  </si>
  <si>
    <t>MP210427dM008C19</t>
  </si>
  <si>
    <t>MP210427dM008C20</t>
  </si>
  <si>
    <t>MP210427dM008C21</t>
  </si>
  <si>
    <t>MP210427dM008C23</t>
  </si>
  <si>
    <t>MP210427dM008C24</t>
  </si>
  <si>
    <t>MP210427dM008C25</t>
  </si>
  <si>
    <t>MP210427dM008C26</t>
  </si>
  <si>
    <t>MP210427dM008C27</t>
  </si>
  <si>
    <t>MP210427dM008C28</t>
  </si>
  <si>
    <t>MP210427dM008C31</t>
  </si>
  <si>
    <t>MP210427dM008C32</t>
  </si>
  <si>
    <t>MP210503fM048C02</t>
  </si>
  <si>
    <t>per[01]w[*]/Y;Clk[856]-Gal4/+;UAS-per[16]/+</t>
  </si>
  <si>
    <t>MP210503fM048C03</t>
  </si>
  <si>
    <t>MP210503fM048C05</t>
  </si>
  <si>
    <t>MP210503fM048C06</t>
  </si>
  <si>
    <t>MP210503fM048C09</t>
  </si>
  <si>
    <t>MP210503fM048C10</t>
  </si>
  <si>
    <t>MP210503fM048C11</t>
  </si>
  <si>
    <t>MP210503fM048C12</t>
  </si>
  <si>
    <t>MP210503fM048C13</t>
  </si>
  <si>
    <t>MP210503fM048C14</t>
  </si>
  <si>
    <t>MP210503fM048C16</t>
  </si>
  <si>
    <t>MP210509aM005C01</t>
  </si>
  <si>
    <t>MP210509aM005C02</t>
  </si>
  <si>
    <t>MP210509aM005C03</t>
  </si>
  <si>
    <t>MP210509aM005C04</t>
  </si>
  <si>
    <t>MP210509aM005C05</t>
  </si>
  <si>
    <t>MP210509aM005C06</t>
  </si>
  <si>
    <t>MP210509aM005C07</t>
  </si>
  <si>
    <t>MP210509aM005C09</t>
  </si>
  <si>
    <t>MP210509aM005C10</t>
  </si>
  <si>
    <t>MP210509aM005C11</t>
  </si>
  <si>
    <t>MP210509aM005C12</t>
  </si>
  <si>
    <t>MP210509aM005C13</t>
  </si>
  <si>
    <t>MP210509aM005C15</t>
  </si>
  <si>
    <t>MP210509aM005C16</t>
  </si>
  <si>
    <t>MP210503fM049C01</t>
  </si>
  <si>
    <t>MP210503fM049C02</t>
  </si>
  <si>
    <t>MP210503fM049C03</t>
  </si>
  <si>
    <t>MP210503fM049C04</t>
  </si>
  <si>
    <t>MP210503fM049C07</t>
  </si>
  <si>
    <t>MP210503fM049C08</t>
  </si>
  <si>
    <t>MP210503fM049C09</t>
  </si>
  <si>
    <t>MP210503fM049C10</t>
  </si>
  <si>
    <t>MP210503fM049C11</t>
  </si>
  <si>
    <t>MP210503fM049C12</t>
  </si>
  <si>
    <t>MP210503fM049C13</t>
  </si>
  <si>
    <t>MP210503fM049C14</t>
  </si>
  <si>
    <t>MP210503fM049C15</t>
  </si>
  <si>
    <t>MP210503fM049C16</t>
  </si>
  <si>
    <t>MP210509bM008C01</t>
  </si>
  <si>
    <t>MP210509bM008C03</t>
  </si>
  <si>
    <t>MP210509bM008C05</t>
  </si>
  <si>
    <t>MP210509bM008C06</t>
  </si>
  <si>
    <t>MP210509bM008C07</t>
  </si>
  <si>
    <t>MP210509bM008C08</t>
  </si>
  <si>
    <t>MP210509bM008C09</t>
  </si>
  <si>
    <t>MP210509bM008C10</t>
  </si>
  <si>
    <t>MP210509bM008C11</t>
  </si>
  <si>
    <t>MP210509bM008C12</t>
  </si>
  <si>
    <t>MP210509bM008C13</t>
  </si>
  <si>
    <t>MP210509bM008C14</t>
  </si>
  <si>
    <t>MP210509bM008C16</t>
  </si>
  <si>
    <t>MP210503fM048C17</t>
  </si>
  <si>
    <t>per[01]w[*]/w[*];Clk[856]-Gal4/+;UAS-per[16]/+</t>
  </si>
  <si>
    <t>MP210503fM048C18</t>
  </si>
  <si>
    <t>MP210503fM048C19</t>
  </si>
  <si>
    <t>MP210503fM048C20</t>
  </si>
  <si>
    <t>MP210503fM048C21</t>
  </si>
  <si>
    <t>MP210503fM048C22</t>
  </si>
  <si>
    <t>MP210503fM048C23</t>
  </si>
  <si>
    <t>MP210503fM048C24</t>
  </si>
  <si>
    <t>MP210503fM048C25</t>
  </si>
  <si>
    <t>MP210503fM048C27</t>
  </si>
  <si>
    <t>MP210503fM048C29</t>
  </si>
  <si>
    <t>MP210503fM048C30</t>
  </si>
  <si>
    <t>MP210503fM048C32</t>
  </si>
  <si>
    <t>MP210509aM005C17</t>
  </si>
  <si>
    <t>MP210509aM005C18</t>
  </si>
  <si>
    <t>MP210509aM005C19</t>
  </si>
  <si>
    <t>MP210509aM005C20</t>
  </si>
  <si>
    <t>MP210509aM005C21</t>
  </si>
  <si>
    <t>MP210509aM005C22</t>
  </si>
  <si>
    <t>MP210509aM005C24</t>
  </si>
  <si>
    <t>MP210509aM005C25</t>
  </si>
  <si>
    <t>MP210509aM005C26</t>
  </si>
  <si>
    <t>MP210509aM005C27</t>
  </si>
  <si>
    <t>MP210509aM005C28</t>
  </si>
  <si>
    <t>MP210509aM005C29</t>
  </si>
  <si>
    <t>MP210509aM005C31</t>
  </si>
  <si>
    <t>MP210509aM005C32</t>
  </si>
  <si>
    <t>MP210503fM049C18</t>
  </si>
  <si>
    <t>MP210503fM049C19</t>
  </si>
  <si>
    <t>MP210503fM049C20</t>
  </si>
  <si>
    <t>MP210503fM049C21</t>
  </si>
  <si>
    <t>MP210503fM049C22</t>
  </si>
  <si>
    <t>MP210503fM049C23</t>
  </si>
  <si>
    <t>MP210503fM049C24</t>
  </si>
  <si>
    <t>MP210503fM049C25</t>
  </si>
  <si>
    <t>MP210503fM049C26</t>
  </si>
  <si>
    <t>MP210503fM049C27</t>
  </si>
  <si>
    <t>MP210503fM049C28</t>
  </si>
  <si>
    <t>MP210503fM049C29</t>
  </si>
  <si>
    <t>MP210503fM049C30</t>
  </si>
  <si>
    <t>MP210503fM049C32</t>
  </si>
  <si>
    <t>MP210509bM008C17</t>
  </si>
  <si>
    <t>MP210509bM008C18</t>
  </si>
  <si>
    <t>MP210509bM008C19</t>
  </si>
  <si>
    <t>MP210509bM008C20</t>
  </si>
  <si>
    <t>MP210509bM008C21</t>
  </si>
  <si>
    <t>MP210509bM008C24</t>
  </si>
  <si>
    <t>MP210509bM008C25</t>
  </si>
  <si>
    <t>MP210509bM008C26</t>
  </si>
  <si>
    <t>MP210509bM008C27</t>
  </si>
  <si>
    <t>MP210509bM008C28</t>
  </si>
  <si>
    <t>MP210509bM008C29</t>
  </si>
  <si>
    <t>MP210509bM008C30</t>
  </si>
  <si>
    <t>MP210509bM008C31</t>
  </si>
  <si>
    <t>MP210509bM008C32</t>
  </si>
  <si>
    <t>MP211015aM014C01</t>
  </si>
  <si>
    <t>per[01]w[*];;UASper[16]/+</t>
  </si>
  <si>
    <t>MP211015aM014C02</t>
  </si>
  <si>
    <t>MP211015aM014C03</t>
  </si>
  <si>
    <t>MP211015aM014C04</t>
  </si>
  <si>
    <t>MP211015aM014C05</t>
  </si>
  <si>
    <t>MP211015aM014C06</t>
  </si>
  <si>
    <t>MP211015aM014C07</t>
  </si>
  <si>
    <t>MP211015aM014C09</t>
  </si>
  <si>
    <t>MP211015aM014C10</t>
  </si>
  <si>
    <t>MP211015aM014C11</t>
  </si>
  <si>
    <t>MP211015aM014C12</t>
  </si>
  <si>
    <t>MP211015aM014C13</t>
  </si>
  <si>
    <t>MP211015aM014C14</t>
  </si>
  <si>
    <t>MP211015aM014C15</t>
  </si>
  <si>
    <t>MP211015aM014C16</t>
  </si>
  <si>
    <t>MP211015aM015C01</t>
  </si>
  <si>
    <t>MP211015aM015C02</t>
  </si>
  <si>
    <t>MP211015aM015C03</t>
  </si>
  <si>
    <t>MP211015aM015C04</t>
  </si>
  <si>
    <t>MP211015aM015C05</t>
  </si>
  <si>
    <t>MP211015aM015C06</t>
  </si>
  <si>
    <t>MP211015aM015C07</t>
  </si>
  <si>
    <t>MP211015aM015C09</t>
  </si>
  <si>
    <t>MP211015aM015C10</t>
  </si>
  <si>
    <t>MP211015aM015C11</t>
  </si>
  <si>
    <t>MP211015aM015C12</t>
  </si>
  <si>
    <t>MP211015aM015C13</t>
  </si>
  <si>
    <t>MP211015aM015C14</t>
  </si>
  <si>
    <t>MP211015aM015C15</t>
  </si>
  <si>
    <t>MP211015aM015C16</t>
  </si>
  <si>
    <t>MP211015aM014C17</t>
  </si>
  <si>
    <t>MP211015aM014C18</t>
  </si>
  <si>
    <t>MP211015aM014C19</t>
  </si>
  <si>
    <t>MP211015aM014C20</t>
  </si>
  <si>
    <t>MP211015aM014C21</t>
  </si>
  <si>
    <t>MP211015aM014C22</t>
  </si>
  <si>
    <t>MP211015aM014C23</t>
  </si>
  <si>
    <t>MP211015aM014C24</t>
  </si>
  <si>
    <t>MP211015aM014C25</t>
  </si>
  <si>
    <t>MP211015aM014C26</t>
  </si>
  <si>
    <t>MP211015aM014C27</t>
  </si>
  <si>
    <t>MP211015aM014C28</t>
  </si>
  <si>
    <t>MP211015aM014C29</t>
  </si>
  <si>
    <t>MP211015aM014C30</t>
  </si>
  <si>
    <t>MP211015aM014C31</t>
  </si>
  <si>
    <t>MP211015aM014C32</t>
  </si>
  <si>
    <t>MP211015aM015C17</t>
  </si>
  <si>
    <t>MP211015aM015C19</t>
  </si>
  <si>
    <t>MP211015aM015C20</t>
  </si>
  <si>
    <t>MP211015aM015C21</t>
  </si>
  <si>
    <t>MP211015aM015C22</t>
  </si>
  <si>
    <t>MP211015aM015C23</t>
  </si>
  <si>
    <t>MP211015aM015C24</t>
  </si>
  <si>
    <t>MP211015aM015C25</t>
  </si>
  <si>
    <t>MP211015aM015C26</t>
  </si>
  <si>
    <t>MP211015aM015C27</t>
  </si>
  <si>
    <t>MP211015aM015C28</t>
  </si>
  <si>
    <t>MP211015aM015C29</t>
  </si>
  <si>
    <t>MP211015aM015C30</t>
  </si>
  <si>
    <t>MP211015aM015C31</t>
  </si>
  <si>
    <t>MP211015aM015C32</t>
  </si>
  <si>
    <t>MP210614bM018C01</t>
  </si>
  <si>
    <t>per[01]w[*];;UASper[16]/ChAT2A-Gal4</t>
  </si>
  <si>
    <t>MP210614bM018C02</t>
  </si>
  <si>
    <t>MP210614bM018C03</t>
  </si>
  <si>
    <t>MP210614bM018C04</t>
  </si>
  <si>
    <t>MP210614bM018C06</t>
  </si>
  <si>
    <t>MP210614bM018C07</t>
  </si>
  <si>
    <t>MP210614bM018C08</t>
  </si>
  <si>
    <t>MP210614bM018C09</t>
  </si>
  <si>
    <t>MP210614bM018C10</t>
  </si>
  <si>
    <t>MP210614bM018C11</t>
  </si>
  <si>
    <t>MP210614bM018C13</t>
  </si>
  <si>
    <t>MP210614bM018C16</t>
  </si>
  <si>
    <t>MP210614cM043C02</t>
  </si>
  <si>
    <t>MP210614cM043C04</t>
  </si>
  <si>
    <t>MP210614cM043C07</t>
  </si>
  <si>
    <t>MP210614cM043C08</t>
  </si>
  <si>
    <t>MP210614cM043C09</t>
  </si>
  <si>
    <t>MP210614cM043C11</t>
  </si>
  <si>
    <t>MP210614cM043C12</t>
  </si>
  <si>
    <t>MP210614cM043C14</t>
  </si>
  <si>
    <t>MP210614cM043C15</t>
  </si>
  <si>
    <t>MP210614bM019C01</t>
  </si>
  <si>
    <t>MP210614bM019C02</t>
  </si>
  <si>
    <t>MP210614bM019C03</t>
  </si>
  <si>
    <t>MP210614bM019C04</t>
  </si>
  <si>
    <t>MP210614bM019C07</t>
  </si>
  <si>
    <t>MP210614bM019C08</t>
  </si>
  <si>
    <t>MP210614bM019C09</t>
  </si>
  <si>
    <t>MP210614bM019C10</t>
  </si>
  <si>
    <t>MP210614bM019C12</t>
  </si>
  <si>
    <t>MP210614bM019C14</t>
  </si>
  <si>
    <t>MP210614bM019C15</t>
  </si>
  <si>
    <t>MP210614bM019C16</t>
  </si>
  <si>
    <t>MP210614cM044C01</t>
  </si>
  <si>
    <t>MP210614cM044C02</t>
  </si>
  <si>
    <t>MP210614cM044C06</t>
  </si>
  <si>
    <t>MP210614cM044C09</t>
  </si>
  <si>
    <t>MP210614cM044C10</t>
  </si>
  <si>
    <t>MP210614cM044C11</t>
  </si>
  <si>
    <t>MP210614cM044C13</t>
  </si>
  <si>
    <t>MP210614cM044C14</t>
  </si>
  <si>
    <t>MP210614cM044C15</t>
  </si>
  <si>
    <t>MP210614bM018C17</t>
  </si>
  <si>
    <t>MP210614bM018C18</t>
  </si>
  <si>
    <t>MP210614bM018C19</t>
  </si>
  <si>
    <t>MP210614bM018C20</t>
  </si>
  <si>
    <t>MP210614bM018C22</t>
  </si>
  <si>
    <t>MP210614bM018C25</t>
  </si>
  <si>
    <t>MP210614bM018C27</t>
  </si>
  <si>
    <t>MP210614bM018C29</t>
  </si>
  <si>
    <t>MP210614bM018C30</t>
  </si>
  <si>
    <t>MP210614bM018C32</t>
  </si>
  <si>
    <t>MP210614cM043C18</t>
  </si>
  <si>
    <t>MP210614cM043C19</t>
  </si>
  <si>
    <t>MP210614cM043C21</t>
  </si>
  <si>
    <t>MP210614cM043C22</t>
  </si>
  <si>
    <t>MP210614cM043C23</t>
  </si>
  <si>
    <t>MP210614cM043C26</t>
  </si>
  <si>
    <t>MP210614cM043C27</t>
  </si>
  <si>
    <t>MP210614cM043C28</t>
  </si>
  <si>
    <t>MP210614cM043C29</t>
  </si>
  <si>
    <t>MP210614cM043C30</t>
  </si>
  <si>
    <t>MP210614cM043C31</t>
  </si>
  <si>
    <t>MP210614cM043C32</t>
  </si>
  <si>
    <t>MP210614bM019C17</t>
  </si>
  <si>
    <t>MP210614bM019C18</t>
  </si>
  <si>
    <t>MP210614bM019C19</t>
  </si>
  <si>
    <t>MP210614bM019C21</t>
  </si>
  <si>
    <t>MP210614bM019C23</t>
  </si>
  <si>
    <t>MP210614bM019C24</t>
  </si>
  <si>
    <t>MP210614bM019C25</t>
  </si>
  <si>
    <t>MP210614bM019C26</t>
  </si>
  <si>
    <t>MP210614bM019C27</t>
  </si>
  <si>
    <t>MP210614bM019C28</t>
  </si>
  <si>
    <t>MP210614bM019C29</t>
  </si>
  <si>
    <t>MP210614bM019C30</t>
  </si>
  <si>
    <t>MP210614cM044C17</t>
  </si>
  <si>
    <t>MP210614cM044C18</t>
  </si>
  <si>
    <t>MP210614cM044C19</t>
  </si>
  <si>
    <t>MP210614cM044C20</t>
  </si>
  <si>
    <t>MP210614cM044C21</t>
  </si>
  <si>
    <t>MP210614cM044C22</t>
  </si>
  <si>
    <t>MP210614cM044C23</t>
  </si>
  <si>
    <t>MP210614cM044C24</t>
  </si>
  <si>
    <t>MP210614cM044C25</t>
  </si>
  <si>
    <t>MP210614cM044C27</t>
  </si>
  <si>
    <t>MP210614cM044C28</t>
  </si>
  <si>
    <t>MP210614cM044C29</t>
  </si>
  <si>
    <t>MP210614cM044C30</t>
  </si>
  <si>
    <t>MP210614cM044C31</t>
  </si>
  <si>
    <t>MP211102cM008C01</t>
  </si>
  <si>
    <t>per[01]w[*];ChATGal4.7.4/+;UASper[16]/+</t>
  </si>
  <si>
    <t>MP211102cM008C02</t>
  </si>
  <si>
    <t>MP211102cM008C03</t>
  </si>
  <si>
    <t>MP211102cM008C04</t>
  </si>
  <si>
    <t>MP211102cM008C05</t>
  </si>
  <si>
    <t>MP211102cM008C06</t>
  </si>
  <si>
    <t>MP211102cM008C07</t>
  </si>
  <si>
    <t>MP211102cM008C08</t>
  </si>
  <si>
    <t>MP211102cM008C09</t>
  </si>
  <si>
    <t>MP211102cM008C10</t>
  </si>
  <si>
    <t>MP211102cM008C11</t>
  </si>
  <si>
    <t>MP211102cM008C12</t>
  </si>
  <si>
    <t>MP211102cM008C13</t>
  </si>
  <si>
    <t>MP211102cM008C14</t>
  </si>
  <si>
    <t>MP211102cM008C15</t>
  </si>
  <si>
    <t>MP211102cM008C16</t>
  </si>
  <si>
    <t>MP211102cM026C01</t>
  </si>
  <si>
    <t>MP211102cM026C02</t>
  </si>
  <si>
    <t>MP211102cM026C03</t>
  </si>
  <si>
    <t>MP211102cM026C04</t>
  </si>
  <si>
    <t>MP211102cM026C05</t>
  </si>
  <si>
    <t>MP211102cM026C06</t>
  </si>
  <si>
    <t>MP211102cM026C07</t>
  </si>
  <si>
    <t>MP211102cM026C08</t>
  </si>
  <si>
    <t>MP211102cM026C09</t>
  </si>
  <si>
    <t>MP211102cM026C11</t>
  </si>
  <si>
    <t>MP211102cM026C12</t>
  </si>
  <si>
    <t>MP211102cM026C13</t>
  </si>
  <si>
    <t>MP211102cM026C14</t>
  </si>
  <si>
    <t>MP211102cM026C15</t>
  </si>
  <si>
    <t>MP211102cM026C16</t>
  </si>
  <si>
    <t>MP211102lM019C01</t>
  </si>
  <si>
    <t>MP211102lM019C02</t>
  </si>
  <si>
    <t>MP211102lM019C03</t>
  </si>
  <si>
    <t>MP211102lM019C06</t>
  </si>
  <si>
    <t>MP211102lM019C07</t>
  </si>
  <si>
    <t>MP211102lM019C08</t>
  </si>
  <si>
    <t>MP211102lM019C09</t>
  </si>
  <si>
    <t>MP211102lM019C10</t>
  </si>
  <si>
    <t>MP211102lM019C11</t>
  </si>
  <si>
    <t>MP211102lM019C12</t>
  </si>
  <si>
    <t>MP211102lM019C13</t>
  </si>
  <si>
    <t>MP211102lM019C14</t>
  </si>
  <si>
    <t>MP211102lM019C15</t>
  </si>
  <si>
    <t>MP211102lM019C16</t>
  </si>
  <si>
    <t>MP211102lM065C01</t>
  </si>
  <si>
    <t>MP211102lM065C02</t>
  </si>
  <si>
    <t>MP211102lM065C03</t>
  </si>
  <si>
    <t>MP211102lM065C04</t>
  </si>
  <si>
    <t>MP211102lM065C05</t>
  </si>
  <si>
    <t>MP211102lM065C06</t>
  </si>
  <si>
    <t>MP211102lM065C07</t>
  </si>
  <si>
    <t>MP211102lM065C08</t>
  </si>
  <si>
    <t>MP211102lM065C09</t>
  </si>
  <si>
    <t>MP211102lM065C10</t>
  </si>
  <si>
    <t>MP211102lM065C12</t>
  </si>
  <si>
    <t>MP211102lM065C13</t>
  </si>
  <si>
    <t>MP211102lM065C14</t>
  </si>
  <si>
    <t>MP211102lM065C16</t>
  </si>
  <si>
    <t>MP220111dM056C02</t>
  </si>
  <si>
    <t>per[01]w[*];ChATGal4.7.4/+;UASper[16]/cryGal80</t>
  </si>
  <si>
    <t>DD7[8-14]</t>
  </si>
  <si>
    <t>LD5[3-7]</t>
  </si>
  <si>
    <t>MP220111dM056C03</t>
  </si>
  <si>
    <t>MP220111dM056C04</t>
  </si>
  <si>
    <t>MP220111dM056C05</t>
  </si>
  <si>
    <t>MP220111dM056C06</t>
  </si>
  <si>
    <t>MP220111dM056C07</t>
  </si>
  <si>
    <t>MP220111dM056C09</t>
  </si>
  <si>
    <t>MP220111dM056C10</t>
  </si>
  <si>
    <t>MP220111dM056C12</t>
  </si>
  <si>
    <t>MP220111dM056C14</t>
  </si>
  <si>
    <t>MP220111dM056C15</t>
  </si>
  <si>
    <t>MP220111dM056C16</t>
  </si>
  <si>
    <t>MP2201111dM057C01</t>
  </si>
  <si>
    <t>RR7[8-14]</t>
  </si>
  <si>
    <t>RD5[3-7]</t>
  </si>
  <si>
    <t>MP2201111dM057C02</t>
  </si>
  <si>
    <t>MP2201111dM057C03</t>
  </si>
  <si>
    <t>MP2201111dM057C04</t>
  </si>
  <si>
    <t>MP2201111dM057C05</t>
  </si>
  <si>
    <t>MP2201111dM057C06</t>
  </si>
  <si>
    <t>MP2201111dM057C07</t>
  </si>
  <si>
    <t>MP2201111dM057C08</t>
  </si>
  <si>
    <t>MP2201111dM057C09</t>
  </si>
  <si>
    <t>MP2201111dM057C10</t>
  </si>
  <si>
    <t>MP2201111dM057C11</t>
  </si>
  <si>
    <t>MP2201111dM057C13</t>
  </si>
  <si>
    <t>MP2201111dM057C14</t>
  </si>
  <si>
    <t>MP2201111dM057C15</t>
  </si>
  <si>
    <t>MP2201111dM057C16</t>
  </si>
  <si>
    <t>MP2201111dM058C01</t>
  </si>
  <si>
    <t>MP2201111dM058C02</t>
  </si>
  <si>
    <t>MP2201111dM058C04</t>
  </si>
  <si>
    <t>MP2201111dM058C06</t>
  </si>
  <si>
    <t>MP2201111dM058C07</t>
  </si>
  <si>
    <t>MP2201111dM058C08</t>
  </si>
  <si>
    <t>MP2201111dM058C09</t>
  </si>
  <si>
    <t>MP2201111dM058C10</t>
  </si>
  <si>
    <t>MP2201111dM058C11</t>
  </si>
  <si>
    <t>MP2201111dM058C12</t>
  </si>
  <si>
    <t>MP2201111dM058C13</t>
  </si>
  <si>
    <t>MP2201111dM058C14</t>
  </si>
  <si>
    <t>MP2201111dM058C15</t>
  </si>
  <si>
    <t>MP2201111dM058C16</t>
  </si>
  <si>
    <t>MP220111bM047C01</t>
  </si>
  <si>
    <t>per[01]w[*];Clk856Gal4/+;UASper[16]/ChATGal80</t>
  </si>
  <si>
    <t>RR7[13-19]</t>
  </si>
  <si>
    <t>RD5[8-12]</t>
  </si>
  <si>
    <t>MP220111bM047C02</t>
  </si>
  <si>
    <t>MP220111bM047C04</t>
  </si>
  <si>
    <t>MP220111bM047C05</t>
  </si>
  <si>
    <t>MP220111bM047C06</t>
  </si>
  <si>
    <t>MP220111bM047C07</t>
  </si>
  <si>
    <t>MP220111bM047C08</t>
  </si>
  <si>
    <t>MP220111bM047C09</t>
  </si>
  <si>
    <t>MP220111bM047C10</t>
  </si>
  <si>
    <t>MP220111bM047C12</t>
  </si>
  <si>
    <t>MP220111bM047C14</t>
  </si>
  <si>
    <t>MP220111bM047C15</t>
  </si>
  <si>
    <t>MP220111bM048C02</t>
  </si>
  <si>
    <t>MP220111bM048C03</t>
  </si>
  <si>
    <t>MP220111bM048C04</t>
  </si>
  <si>
    <t>MP220111bM048C05</t>
  </si>
  <si>
    <t>MP220111bM048C06</t>
  </si>
  <si>
    <t>MP220111bM048C07</t>
  </si>
  <si>
    <t>MP220111bM048C08</t>
  </si>
  <si>
    <t>MP220111bM048C09</t>
  </si>
  <si>
    <t>MP220111bM048C10</t>
  </si>
  <si>
    <t>MP220111bM048C13</t>
  </si>
  <si>
    <t>MP220111bM048C14</t>
  </si>
  <si>
    <t>MP220111bM048C15</t>
  </si>
  <si>
    <t>MP220111bM048C16</t>
  </si>
  <si>
    <t>MP211019bM046C01</t>
  </si>
  <si>
    <t>per[01]w[*];PDFGal80/+;UASper[16]/cryGal4.13</t>
  </si>
  <si>
    <t>per01w[*];PdfGal80/+;UASper[16]/cry-Gal4.13</t>
  </si>
  <si>
    <t>MP211019bM046C02</t>
  </si>
  <si>
    <t>MP211019bM046C03</t>
  </si>
  <si>
    <t>MP211019bM046C04</t>
  </si>
  <si>
    <t>MP211019bM046C05</t>
  </si>
  <si>
    <t>MP211019bM046C06</t>
  </si>
  <si>
    <t>MP211019bM046C07</t>
  </si>
  <si>
    <t>MP211019bM046C08</t>
  </si>
  <si>
    <t>MP211019bM046C09</t>
  </si>
  <si>
    <t>MP211019bM046C10</t>
  </si>
  <si>
    <t>MP211019bM046C11</t>
  </si>
  <si>
    <t>MP211019bM046C12</t>
  </si>
  <si>
    <t>MP211019bM046C13</t>
  </si>
  <si>
    <t>MP211019bM046C15</t>
  </si>
  <si>
    <t>MP211019bM046C16</t>
  </si>
  <si>
    <t>MP211019bM047C01</t>
  </si>
  <si>
    <t>MP211019bM047C02</t>
  </si>
  <si>
    <t>MP211019bM047C03</t>
  </si>
  <si>
    <t>MP211019bM047C04</t>
  </si>
  <si>
    <t>MP211019bM047C05</t>
  </si>
  <si>
    <t>MP211019bM047C06</t>
  </si>
  <si>
    <t>MP211019bM047C07</t>
  </si>
  <si>
    <t>MP211019bM047C08</t>
  </si>
  <si>
    <t>MP211019bM047C09</t>
  </si>
  <si>
    <t>MP211019bM047C10</t>
  </si>
  <si>
    <t>MP211019bM047C11</t>
  </si>
  <si>
    <t>MP211019bM047C12</t>
  </si>
  <si>
    <t>MP211019bM047C13</t>
  </si>
  <si>
    <t>MP211019bM047C14</t>
  </si>
  <si>
    <t>MP211019bM047C15</t>
  </si>
  <si>
    <t>MP211019bM047C16</t>
  </si>
  <si>
    <t>MP211019bM047C17</t>
  </si>
  <si>
    <t>MP211019bM047C18</t>
  </si>
  <si>
    <t>MP211019bM047C19</t>
  </si>
  <si>
    <t>MP211019bM047C20</t>
  </si>
  <si>
    <t>MP211019bM047C21</t>
  </si>
  <si>
    <t>MP211019bM047C22</t>
  </si>
  <si>
    <t>MP211102hM013C01</t>
  </si>
  <si>
    <t>MP211102hM013C02</t>
  </si>
  <si>
    <t>MP211102hM013C03</t>
  </si>
  <si>
    <t>MP211102hM013C04</t>
  </si>
  <si>
    <t>MP211102hM013C05</t>
  </si>
  <si>
    <t>MP211102hM013C06</t>
  </si>
  <si>
    <t>MP211102hM013C07</t>
  </si>
  <si>
    <t>MP211102hM013C08</t>
  </si>
  <si>
    <t>MP211102hM013C09</t>
  </si>
  <si>
    <t>MP211102hM013C10</t>
  </si>
  <si>
    <t>MP211102hM013C11</t>
  </si>
  <si>
    <t>MP211102hM013C12</t>
  </si>
  <si>
    <t>MP211102hM013C13</t>
  </si>
  <si>
    <t>MP211102hM013C14</t>
  </si>
  <si>
    <t>MP211102hM013C15</t>
  </si>
  <si>
    <t>MP211102hM013C16</t>
  </si>
  <si>
    <t>MP211102hM014C01</t>
  </si>
  <si>
    <t>MP211102hM014C02</t>
  </si>
  <si>
    <t>MP211102hM014C03</t>
  </si>
  <si>
    <t>MP211102hM014C04</t>
  </si>
  <si>
    <t>MP211102hM014C05</t>
  </si>
  <si>
    <t>MP211102hM014C06</t>
  </si>
  <si>
    <t>MP211102hM014C07</t>
  </si>
  <si>
    <t>MP211102hM014C09</t>
  </si>
  <si>
    <t>MP211102hM014C10</t>
  </si>
  <si>
    <t>MP211102hM014C11</t>
  </si>
  <si>
    <t>MP211102hM014C12</t>
  </si>
  <si>
    <t>MP211102hM014C13</t>
  </si>
  <si>
    <t>MP211102hM014C14</t>
  </si>
  <si>
    <t>MP211102hM014C15</t>
  </si>
  <si>
    <t>MP211102gM092C01</t>
  </si>
  <si>
    <t>per[01]w[*];TUG/+;UASper[16]/ChATGal80</t>
  </si>
  <si>
    <t>MP211102gM092C02</t>
  </si>
  <si>
    <t>MP211102gM092C03</t>
  </si>
  <si>
    <t>MP211102gM092C04</t>
  </si>
  <si>
    <t>MP211102gM092C05</t>
  </si>
  <si>
    <t>MP211102gM092C06</t>
  </si>
  <si>
    <t>MP211102gM092C08</t>
  </si>
  <si>
    <t>MP211102gM092C09</t>
  </si>
  <si>
    <t>MP211102gM092C12</t>
  </si>
  <si>
    <t>MP211102gM092C13</t>
  </si>
  <si>
    <t>MP211102gM092C14</t>
  </si>
  <si>
    <t>MP211102gM092C15</t>
  </si>
  <si>
    <t>MP211102gM092C16</t>
  </si>
  <si>
    <t>MP211102gM093C01</t>
  </si>
  <si>
    <t>MP211102gM093C02</t>
  </si>
  <si>
    <t>MP211102gM093C03</t>
  </si>
  <si>
    <t>MP211102gM093C04</t>
  </si>
  <si>
    <t>MP211102gM093C05</t>
  </si>
  <si>
    <t>MP211102gM093C06</t>
  </si>
  <si>
    <t>MP211102gM093C07</t>
  </si>
  <si>
    <t>MP211102gM093C09</t>
  </si>
  <si>
    <t>MP211102gM093C10</t>
  </si>
  <si>
    <t>MP211102gM093C11</t>
  </si>
  <si>
    <t>MP211102gM093C12</t>
  </si>
  <si>
    <t>MP211102gM093C13</t>
  </si>
  <si>
    <t>MP211102gM093C14</t>
  </si>
  <si>
    <t>MP211102gM093C15</t>
  </si>
  <si>
    <t>MP211102gM093C16</t>
  </si>
  <si>
    <t>MP211102gM094C01</t>
  </si>
  <si>
    <t>MP211102gM094C02</t>
  </si>
  <si>
    <t>MP211102gM094C03</t>
  </si>
  <si>
    <t>MP211102gM094C04</t>
  </si>
  <si>
    <t>MP211102gM094C05</t>
  </si>
  <si>
    <t>MP211102gM094C06</t>
  </si>
  <si>
    <t>MP211102gM094C07</t>
  </si>
  <si>
    <t>MP211102gM094C08</t>
  </si>
  <si>
    <t>MP211102gM094C09</t>
  </si>
  <si>
    <t>MP211102gM094C10</t>
  </si>
  <si>
    <t>MP211102gM094C11</t>
  </si>
  <si>
    <t>MP211102gM094C12</t>
  </si>
  <si>
    <t>MP211102gM094C13</t>
  </si>
  <si>
    <t>MP211102gM094C14</t>
  </si>
  <si>
    <t>MP211102gM094C15</t>
  </si>
  <si>
    <t>MP211102gM094C16</t>
  </si>
  <si>
    <t>MP211102cM008C17</t>
  </si>
  <si>
    <t>MP211102cM008C19</t>
  </si>
  <si>
    <t>MP211102cM008C20</t>
  </si>
  <si>
    <t>MP211102cM008C22</t>
  </si>
  <si>
    <t>MP211102cM008C23</t>
  </si>
  <si>
    <t>MP211102cM008C24</t>
  </si>
  <si>
    <t>MP211102cM008C25</t>
  </si>
  <si>
    <t>MP211102cM008C26</t>
  </si>
  <si>
    <t>MP211102cM008C27</t>
  </si>
  <si>
    <t>MP211102cM008C28</t>
  </si>
  <si>
    <t>MP211102cM008C30</t>
  </si>
  <si>
    <t>MP211102cM008C31</t>
  </si>
  <si>
    <t>MP211102cM008C32</t>
  </si>
  <si>
    <t>MP211102cM026C17</t>
  </si>
  <si>
    <t>MP211102cM026C18</t>
  </si>
  <si>
    <t>MP211102cM026C19</t>
  </si>
  <si>
    <t>MP211102cM026C20</t>
  </si>
  <si>
    <t>MP211102cM026C21</t>
  </si>
  <si>
    <t>MP211102cM026C23</t>
  </si>
  <si>
    <t>MP211102cM026C24</t>
  </si>
  <si>
    <t>MP211102cM026C25</t>
  </si>
  <si>
    <t>MP211102cM026C26</t>
  </si>
  <si>
    <t>MP211102cM026C27</t>
  </si>
  <si>
    <t>MP211102cM026C28</t>
  </si>
  <si>
    <t>MP211102cM026C29</t>
  </si>
  <si>
    <t>MP211102cM026C30</t>
  </si>
  <si>
    <t>MP211102cM026C32</t>
  </si>
  <si>
    <t>MP211102lM019C18</t>
  </si>
  <si>
    <t>MP211102lM019C19</t>
  </si>
  <si>
    <t>MP211102lM019C20</t>
  </si>
  <si>
    <t>MP211102lM019C21</t>
  </si>
  <si>
    <t>MP211102lM019C22</t>
  </si>
  <si>
    <t>MP211102lM019C23</t>
  </si>
  <si>
    <t>MP211102lM019C24</t>
  </si>
  <si>
    <t>MP211102lM019C25</t>
  </si>
  <si>
    <t>MP211102lM019C27</t>
  </si>
  <si>
    <t>MP211102lM019C28</t>
  </si>
  <si>
    <t>MP211102lM019C29</t>
  </si>
  <si>
    <t>MP211102lM019C30</t>
  </si>
  <si>
    <t>MP211102lM019C31</t>
  </si>
  <si>
    <t>MP211102lM019C32</t>
  </si>
  <si>
    <t>MP211102lM065C18</t>
  </si>
  <si>
    <t>MP211102lM065C20</t>
  </si>
  <si>
    <t>MP211102lM065C21</t>
  </si>
  <si>
    <t>MP211102lM065C22</t>
  </si>
  <si>
    <t>MP211102lM065C23</t>
  </si>
  <si>
    <t>MP211102lM065C24</t>
  </si>
  <si>
    <t>MP211102lM065C25</t>
  </si>
  <si>
    <t>MP211102lM065C26</t>
  </si>
  <si>
    <t>MP211102lM065C27</t>
  </si>
  <si>
    <t>MP211102lM065C28</t>
  </si>
  <si>
    <t>MP211102lM065C30</t>
  </si>
  <si>
    <t>MP211102lM065C31</t>
  </si>
  <si>
    <t>MP211102lM065C32</t>
  </si>
  <si>
    <t>MP220111dM056C18</t>
  </si>
  <si>
    <t>MP220111dM056C19</t>
  </si>
  <si>
    <t>MP220111dM056C20</t>
  </si>
  <si>
    <t>MP220111dM056C21</t>
  </si>
  <si>
    <t>MP220111dM056C26</t>
  </si>
  <si>
    <t>MP220111dM056C27</t>
  </si>
  <si>
    <t>MP220111dM056C28</t>
  </si>
  <si>
    <t>MP220111dM056C31</t>
  </si>
  <si>
    <t>MP220111dM056C32</t>
  </si>
  <si>
    <t>MP2201111dM057C17</t>
  </si>
  <si>
    <t>MP2201111dM057C18</t>
  </si>
  <si>
    <t>MP2201111dM057C19</t>
  </si>
  <si>
    <t>MP2201111dM057C20</t>
  </si>
  <si>
    <t>MP2201111dM057C21</t>
  </si>
  <si>
    <t>MP2201111dM057C22</t>
  </si>
  <si>
    <t>MP2201111dM057C23</t>
  </si>
  <si>
    <t>MP2201111dM057C24</t>
  </si>
  <si>
    <t>MP2201111dM057C25</t>
  </si>
  <si>
    <t>MP2201111dM057C27</t>
  </si>
  <si>
    <t>MP2201111dM057C28</t>
  </si>
  <si>
    <t>MP2201111dM057C29</t>
  </si>
  <si>
    <t>MP2201111dM057C30</t>
  </si>
  <si>
    <t>MP2201111dM057C32</t>
  </si>
  <si>
    <t>MP2201111dM058C17</t>
  </si>
  <si>
    <t>MP2201111dM058C18</t>
  </si>
  <si>
    <t>MP2201111dM058C19</t>
  </si>
  <si>
    <t>MP2201111dM058C20</t>
  </si>
  <si>
    <t>MP2201111dM058C21</t>
  </si>
  <si>
    <t>MP2201111dM058C22</t>
  </si>
  <si>
    <t>MP2201111dM058C24</t>
  </si>
  <si>
    <t>MP2201111dM058C26</t>
  </si>
  <si>
    <t>MP2201111dM058C27</t>
  </si>
  <si>
    <t>MP2201111dM058C28</t>
  </si>
  <si>
    <t>MP2201111dM058C29</t>
  </si>
  <si>
    <t>MP2201111dM058C30</t>
  </si>
  <si>
    <t>MP2201111dM058C32</t>
  </si>
  <si>
    <t>MP220111bM047C17</t>
  </si>
  <si>
    <t>MP220111bM047C18</t>
  </si>
  <si>
    <t>MP220111bM047C19</t>
  </si>
  <si>
    <t>MP220111bM047C20</t>
  </si>
  <si>
    <t>MP220111bM047C22</t>
  </si>
  <si>
    <t>MP220111bM047C23</t>
  </si>
  <si>
    <t>MP220111bM047C24</t>
  </si>
  <si>
    <t>MP220111bM047C26</t>
  </si>
  <si>
    <t>MP220111bM047C27</t>
  </si>
  <si>
    <t>MP220111bM047C28</t>
  </si>
  <si>
    <t>MP220111bM047C29</t>
  </si>
  <si>
    <t>MP220111bM047C31</t>
  </si>
  <si>
    <t>MP220111bM047C32</t>
  </si>
  <si>
    <t>MP220111bM048C17</t>
  </si>
  <si>
    <t>MP220111bM048C18</t>
  </si>
  <si>
    <t>MP220111bM048C19</t>
  </si>
  <si>
    <t>MP220111bM048C20</t>
  </si>
  <si>
    <t>MP220111bM048C21</t>
  </si>
  <si>
    <t>MP220111bM048C24</t>
  </si>
  <si>
    <t>MP220111bM048C25</t>
  </si>
  <si>
    <t>MP220111bM048C26</t>
  </si>
  <si>
    <t>MP220111bM048C27</t>
  </si>
  <si>
    <t>MP220111bM048C29</t>
  </si>
  <si>
    <t>MP220111bM048C30</t>
  </si>
  <si>
    <t>MP220111bM048C31</t>
  </si>
  <si>
    <t>MP220111bM048C32</t>
  </si>
  <si>
    <t>MP211019bM046C17</t>
  </si>
  <si>
    <t>MP211019bM046C18</t>
  </si>
  <si>
    <t>MP211019bM046C19</t>
  </si>
  <si>
    <t>MP211019bM046C20</t>
  </si>
  <si>
    <t>MP211019bM046C21</t>
  </si>
  <si>
    <t>MP211019bM046C22</t>
  </si>
  <si>
    <t>MP211019bM046C23</t>
  </si>
  <si>
    <t>MP211019bM046C24</t>
  </si>
  <si>
    <t>MP211019bM046C25</t>
  </si>
  <si>
    <t>MP211019bM046C26</t>
  </si>
  <si>
    <t>MP211019bM046C27</t>
  </si>
  <si>
    <t>MP211019bM046C28</t>
  </si>
  <si>
    <t>MP211019bM046C29</t>
  </si>
  <si>
    <t>MP211019bM046C30</t>
  </si>
  <si>
    <t>MP211019bM046C31</t>
  </si>
  <si>
    <t>MP211019bM046C32</t>
  </si>
  <si>
    <t>MP211019bM047C23</t>
  </si>
  <si>
    <t>MP211019bM047C24</t>
  </si>
  <si>
    <t>MP211019bM047C25</t>
  </si>
  <si>
    <t>MP211019bM047C26</t>
  </si>
  <si>
    <t>MP211019bM047C27</t>
  </si>
  <si>
    <t>MP211019bM047C28</t>
  </si>
  <si>
    <t>MP211019bM047C29</t>
  </si>
  <si>
    <t>MP211019bM047C30</t>
  </si>
  <si>
    <t>MP211019bM047C31</t>
  </si>
  <si>
    <t>MP211019bM047C32</t>
  </si>
  <si>
    <t>MP211102hM013C17</t>
  </si>
  <si>
    <t>MP211102hM013C18</t>
  </si>
  <si>
    <t>MP211102hM013C19</t>
  </si>
  <si>
    <t>MP211102hM013C20</t>
  </si>
  <si>
    <t>MP211102hM013C21</t>
  </si>
  <si>
    <t>MP211102hM013C22</t>
  </si>
  <si>
    <t>MP211102hM013C23</t>
  </si>
  <si>
    <t>MP211102hM013C24</t>
  </si>
  <si>
    <t>MP211102hM013C25</t>
  </si>
  <si>
    <t>MP211102hM013C26</t>
  </si>
  <si>
    <t>MP211102hM013C27</t>
  </si>
  <si>
    <t>MP211102hM013C28</t>
  </si>
  <si>
    <t>MP211102hM013C29</t>
  </si>
  <si>
    <t>MP211102hM013C30</t>
  </si>
  <si>
    <t>MP211102hM013C31</t>
  </si>
  <si>
    <t>MP211102hM013C32</t>
  </si>
  <si>
    <t>MP211102hM014C17</t>
  </si>
  <si>
    <t>MP211102hM014C18</t>
  </si>
  <si>
    <t>MP211102hM014C19</t>
  </si>
  <si>
    <t>MP211102hM014C20</t>
  </si>
  <si>
    <t>MP211102hM014C21</t>
  </si>
  <si>
    <t>MP211102hM014C22</t>
  </si>
  <si>
    <t>MP211102hM014C25</t>
  </si>
  <si>
    <t>MP211102hM014C26</t>
  </si>
  <si>
    <t>MP211102hM014C27</t>
  </si>
  <si>
    <t>MP211102hM014C28</t>
  </si>
  <si>
    <t>MP211102hM014C29</t>
  </si>
  <si>
    <t>MP211102hM014C30</t>
  </si>
  <si>
    <t>MP211102hM014C31</t>
  </si>
  <si>
    <t>MP211102gM092C17</t>
  </si>
  <si>
    <t>MP211102gM092C18</t>
  </si>
  <si>
    <t>MP211102gM092C19</t>
  </si>
  <si>
    <t>MP211102gM092C20</t>
  </si>
  <si>
    <t>MP211102gM092C21</t>
  </si>
  <si>
    <t>MP211102gM092C22</t>
  </si>
  <si>
    <t>MP211102gM092C23</t>
  </si>
  <si>
    <t>MP211102gM092C24</t>
  </si>
  <si>
    <t>MP211102gM092C25</t>
  </si>
  <si>
    <t>MP211102gM092C26</t>
  </si>
  <si>
    <t>MP211102gM092C27</t>
  </si>
  <si>
    <t>MP211102gM092C29</t>
  </si>
  <si>
    <t>MP211102gM092C30</t>
  </si>
  <si>
    <t>MP211102gM092C31</t>
  </si>
  <si>
    <t>MP211102gM092C32</t>
  </si>
  <si>
    <t>MP211102gM093C18</t>
  </si>
  <si>
    <t>MP211102gM093C19</t>
  </si>
  <si>
    <t>MP211102gM093C20</t>
  </si>
  <si>
    <t>MP211102gM093C21</t>
  </si>
  <si>
    <t>MP211102gM093C22</t>
  </si>
  <si>
    <t>MP211102gM093C23</t>
  </si>
  <si>
    <t>MP211102gM093C24</t>
  </si>
  <si>
    <t>MP211102gM093C25</t>
  </si>
  <si>
    <t>MP211102gM093C26</t>
  </si>
  <si>
    <t>MP211102gM093C27</t>
  </si>
  <si>
    <t>MP211102gM093C28</t>
  </si>
  <si>
    <t>MP211102gM093C29</t>
  </si>
  <si>
    <t>MP211102gM093C30</t>
  </si>
  <si>
    <t>MP211102gM093C31</t>
  </si>
  <si>
    <t>MP211102gM093C32</t>
  </si>
  <si>
    <t>MP211102gM094C17</t>
  </si>
  <si>
    <t>MP211102gM094C18</t>
  </si>
  <si>
    <t>MP211102gM094C19</t>
  </si>
  <si>
    <t>MP211102gM094C20</t>
  </si>
  <si>
    <t>MP211102gM094C22</t>
  </si>
  <si>
    <t>MP211102gM094C23</t>
  </si>
  <si>
    <t>MP211102gM094C26</t>
  </si>
  <si>
    <t>MP211102gM094C27</t>
  </si>
  <si>
    <t>MP211102gM094C28</t>
  </si>
  <si>
    <t>MP211102gM094C29</t>
  </si>
  <si>
    <t>MP211102gM094C30</t>
  </si>
  <si>
    <t>MP211102gM094C31</t>
  </si>
  <si>
    <t>MP211102gM094C32</t>
  </si>
  <si>
    <t>MP230710bM009C01</t>
  </si>
  <si>
    <t>per[01]w[*];+/CyO;PdfGal4/UASper[16]</t>
  </si>
  <si>
    <t>DD7[9-15]</t>
  </si>
  <si>
    <t>per[01]w[*]/w[*];+/CyO;UASper16/PdfGal4</t>
  </si>
  <si>
    <t>LD5[4-8]</t>
  </si>
  <si>
    <t>MP230710bM009C02</t>
  </si>
  <si>
    <t>MP230710bM009C03</t>
  </si>
  <si>
    <t>MP230710bM009C04</t>
  </si>
  <si>
    <t>MP230710bM009C05</t>
  </si>
  <si>
    <t>MP230710bM009C08</t>
  </si>
  <si>
    <t>MP230710bM009C09</t>
  </si>
  <si>
    <t>MP230710bM009C10</t>
  </si>
  <si>
    <t>MP230710bM009C11</t>
  </si>
  <si>
    <t>MP230710bM009C14</t>
  </si>
  <si>
    <t>MP230710bM009C16</t>
  </si>
  <si>
    <t>MP230710bM009C17</t>
  </si>
  <si>
    <t>MP230710bM009C19</t>
  </si>
  <si>
    <t>MP230106M024C01</t>
  </si>
  <si>
    <t>MP230106M024C02</t>
  </si>
  <si>
    <t>MP230106M024C03</t>
  </si>
  <si>
    <t>MP230106M024C04</t>
  </si>
  <si>
    <t>MP230106M024C06</t>
  </si>
  <si>
    <t>MP230106M024C07</t>
  </si>
  <si>
    <t>MP230106M024C08</t>
  </si>
  <si>
    <t>MP230106M024C09</t>
  </si>
  <si>
    <t>MP230106M024C10</t>
  </si>
  <si>
    <t>MP230106M024C11</t>
  </si>
  <si>
    <t>MP230106M024C12</t>
  </si>
  <si>
    <t>MP230106M024C13</t>
  </si>
  <si>
    <t>MP230106M024C14</t>
  </si>
  <si>
    <t>MP230106M024C15</t>
  </si>
  <si>
    <t>MP230106M024C16</t>
  </si>
  <si>
    <t>MP230710bM015C01</t>
  </si>
  <si>
    <t>MP230710bM015C03</t>
  </si>
  <si>
    <t>MP230710bM015C06</t>
  </si>
  <si>
    <t>MP231012bM025C27</t>
  </si>
  <si>
    <t>MP231012bM025C28</t>
  </si>
  <si>
    <t>MP230106M022C01</t>
  </si>
  <si>
    <t>per[01]w[*];ChAT4.7.4/+;PdfGal4/UASper[16]</t>
  </si>
  <si>
    <t>MP230106M022C02</t>
  </si>
  <si>
    <t>MP230106M022C03</t>
  </si>
  <si>
    <t>MP230106M022C04</t>
  </si>
  <si>
    <t>MP230106M022C06</t>
  </si>
  <si>
    <t>MP230106M022C07</t>
  </si>
  <si>
    <t>MP230106M022C09</t>
  </si>
  <si>
    <t>MP230106M022C10</t>
  </si>
  <si>
    <t>MP230106M022C11</t>
  </si>
  <si>
    <t>MP230106M022C12</t>
  </si>
  <si>
    <t>MP230106M022C13</t>
  </si>
  <si>
    <t>MP230106M022C14</t>
  </si>
  <si>
    <t>MP230106M022C15</t>
  </si>
  <si>
    <t>MP230106M022C16</t>
  </si>
  <si>
    <t>MP230106M044C01</t>
  </si>
  <si>
    <t>MP230106M044C02</t>
  </si>
  <si>
    <t>MP230106M044C03</t>
  </si>
  <si>
    <t>MP230106M044C04</t>
  </si>
  <si>
    <t>MP230106M044C05</t>
  </si>
  <si>
    <t>MP230106M044C06</t>
  </si>
  <si>
    <t>MP230106M044C08</t>
  </si>
  <si>
    <t>MP230106M044C09</t>
  </si>
  <si>
    <t>MP230106M044C10</t>
  </si>
  <si>
    <t>MP230106M044C11</t>
  </si>
  <si>
    <t>MP230106M044C12</t>
  </si>
  <si>
    <t>MP230106M044C13</t>
  </si>
  <si>
    <t>MP230106M044C14</t>
  </si>
  <si>
    <t>MP230106M044C15</t>
  </si>
  <si>
    <t>MP230106M044C16</t>
  </si>
  <si>
    <t>MP230106M023C01</t>
  </si>
  <si>
    <t>MP230106M023C02</t>
  </si>
  <si>
    <t>MP230106M023C03</t>
  </si>
  <si>
    <t>MP230106M023C04</t>
  </si>
  <si>
    <t>MP230106M023C06</t>
  </si>
  <si>
    <t>MP230106M023C07</t>
  </si>
  <si>
    <t>MP230106M023C08</t>
  </si>
  <si>
    <t>MP230106M023C09</t>
  </si>
  <si>
    <t>MP230106M023C10</t>
  </si>
  <si>
    <t>MP230106M023C11</t>
  </si>
  <si>
    <t>MP230106M023C12</t>
  </si>
  <si>
    <t>MP230106M023C14</t>
  </si>
  <si>
    <t>MP230106M023C15</t>
  </si>
  <si>
    <t>MP230106M023C16</t>
  </si>
  <si>
    <t>MP230106M045C01</t>
  </si>
  <si>
    <t>MP230106M045C02</t>
  </si>
  <si>
    <t>MP230106M045C03</t>
  </si>
  <si>
    <t>MP230106M045C04</t>
  </si>
  <si>
    <t>MP230106M045C05</t>
  </si>
  <si>
    <t>MP230106M045C06</t>
  </si>
  <si>
    <t>MP230106M045C07</t>
  </si>
  <si>
    <t>MP230106M045C08</t>
  </si>
  <si>
    <t>MP230106M045C09</t>
  </si>
  <si>
    <t>MP230106M045C10</t>
  </si>
  <si>
    <t>MP230106M045C12</t>
  </si>
  <si>
    <t>MP230106M045C13</t>
  </si>
  <si>
    <t>MP230106M045C14</t>
  </si>
  <si>
    <t>MP230106M045C15</t>
  </si>
  <si>
    <t>MP230106M045C16</t>
  </si>
  <si>
    <t>MP230710bM009C28</t>
  </si>
  <si>
    <t>MP230710bM009C30</t>
  </si>
  <si>
    <t>MP230710bM009C31</t>
  </si>
  <si>
    <t>MP230710bM009C32</t>
  </si>
  <si>
    <t>MP230106M024C17</t>
  </si>
  <si>
    <t>MP230106M024C19</t>
  </si>
  <si>
    <t>MP230106M024C21</t>
  </si>
  <si>
    <t>MP230106M024C22</t>
  </si>
  <si>
    <t>MP230106M024C23</t>
  </si>
  <si>
    <t>MP230106M024C24</t>
  </si>
  <si>
    <t>MP230106M024C25</t>
  </si>
  <si>
    <t>MP230106M024C26</t>
  </si>
  <si>
    <t>MP230106M024C27</t>
  </si>
  <si>
    <t>MP230106M024C28</t>
  </si>
  <si>
    <t>MP230106M024C29</t>
  </si>
  <si>
    <t>MP230106M024C30</t>
  </si>
  <si>
    <t>MP230106M024C31</t>
  </si>
  <si>
    <t>MP230106M024C32</t>
  </si>
  <si>
    <t>MP230710bM015C20</t>
  </si>
  <si>
    <t>MP230710bM015C22</t>
  </si>
  <si>
    <t>MP230710bM015C23</t>
  </si>
  <si>
    <t>MP230710bM015C25</t>
  </si>
  <si>
    <t>MP230710bM015C26</t>
  </si>
  <si>
    <t>MP230710bM015C27</t>
  </si>
  <si>
    <t>MP230710bM015C28</t>
  </si>
  <si>
    <t>MP230710bM015C29</t>
  </si>
  <si>
    <t>MP231012bM025C29</t>
  </si>
  <si>
    <t>MP231012bM025C30</t>
  </si>
  <si>
    <t>MP231012bM025C31</t>
  </si>
  <si>
    <t>MP231012bM025C32</t>
  </si>
  <si>
    <t>MP230106M022C17</t>
  </si>
  <si>
    <t>MP230106M022C18</t>
  </si>
  <si>
    <t>MP230106M022C19</t>
  </si>
  <si>
    <t>MP230106M022C20</t>
  </si>
  <si>
    <t>MP230106M022C22</t>
  </si>
  <si>
    <t>MP230106M022C23</t>
  </si>
  <si>
    <t>MP230106M022C24</t>
  </si>
  <si>
    <t>MP230106M022C25</t>
  </si>
  <si>
    <t>MP230106M022C26</t>
  </si>
  <si>
    <t>MP230106M022C27</t>
  </si>
  <si>
    <t>MP230106M022C28</t>
  </si>
  <si>
    <t>MP230106M022C29</t>
  </si>
  <si>
    <t>MP230106M022C30</t>
  </si>
  <si>
    <t>MP230106M022C32</t>
  </si>
  <si>
    <t>MP230106M044C18</t>
  </si>
  <si>
    <t>MP230106M044C19</t>
  </si>
  <si>
    <t>MP230106M044C20</t>
  </si>
  <si>
    <t>MP230106M044C21</t>
  </si>
  <si>
    <t>MP230106M044C22</t>
  </si>
  <si>
    <t>MP230106M044C23</t>
  </si>
  <si>
    <t>MP230106M044C24</t>
  </si>
  <si>
    <t>MP230106M044C25</t>
  </si>
  <si>
    <t>MP230106M044C26</t>
  </si>
  <si>
    <t>MP230106M044C27</t>
  </si>
  <si>
    <t>MP230106M044C28</t>
  </si>
  <si>
    <t>MP230106M044C29</t>
  </si>
  <si>
    <t>MP230106M044C30</t>
  </si>
  <si>
    <t>MP230106M044C31</t>
  </si>
  <si>
    <t>MP230106M044C32</t>
  </si>
  <si>
    <t>MP230106M023C17</t>
  </si>
  <si>
    <t>MP230106M023C18</t>
  </si>
  <si>
    <t>MP230106M023C19</t>
  </si>
  <si>
    <t>MP230106M023C20</t>
  </si>
  <si>
    <t>MP230106M023C21</t>
  </si>
  <si>
    <t>MP230106M023C22</t>
  </si>
  <si>
    <t>MP230106M023C23</t>
  </si>
  <si>
    <t>MP230106M023C24</t>
  </si>
  <si>
    <t>MP230106M023C25</t>
  </si>
  <si>
    <t>MP230106M023C26</t>
  </si>
  <si>
    <t>MP230106M023C27</t>
  </si>
  <si>
    <t>MP230106M023C28</t>
  </si>
  <si>
    <t>MP230106M023C29</t>
  </si>
  <si>
    <t>MP230106M023C30</t>
  </si>
  <si>
    <t>MP230106M023C31</t>
  </si>
  <si>
    <t>MP230106M023C32</t>
  </si>
  <si>
    <t>MP230106M045C18</t>
  </si>
  <si>
    <t>MP230106M045C19</t>
  </si>
  <si>
    <t>MP230106M045C20</t>
  </si>
  <si>
    <t>MP230106M045C21</t>
  </si>
  <si>
    <t>MP230106M045C22</t>
  </si>
  <si>
    <t>MP230106M045C23</t>
  </si>
  <si>
    <t>MP230106M045C24</t>
  </si>
  <si>
    <t>MP230106M045C25</t>
  </si>
  <si>
    <t>MP230106M045C26</t>
  </si>
  <si>
    <t>MP230106M045C27</t>
  </si>
  <si>
    <t>MP230106M045C28</t>
  </si>
  <si>
    <t>MP230106M045C29</t>
  </si>
  <si>
    <t>per01;ChAT2A</t>
  </si>
  <si>
    <t>MP230106M045C30</t>
  </si>
  <si>
    <t>per01;ChAT4.7.4</t>
  </si>
  <si>
    <t>MP230106M045C31</t>
  </si>
  <si>
    <t>per01;ChAT NO cry</t>
  </si>
  <si>
    <t>MP230106M045C32</t>
  </si>
  <si>
    <t>per01;Clk856</t>
  </si>
  <si>
    <t>per01;Clk856, NO ChAT</t>
  </si>
  <si>
    <t>per01;MB122B</t>
  </si>
  <si>
    <t>per01;cry, NO Pdf</t>
  </si>
  <si>
    <t>per01;ss00681</t>
  </si>
  <si>
    <t>per01;TUG NO ChAT</t>
  </si>
  <si>
    <t>per01;TUG NO Pdf</t>
  </si>
  <si>
    <t>per01;Pdf</t>
  </si>
  <si>
    <t>per01;ChAT,Pdf</t>
  </si>
  <si>
    <t>per01;TUG</t>
  </si>
  <si>
    <t>per01;TUG, NO cry</t>
  </si>
  <si>
    <t>MP230904bM027C01</t>
  </si>
  <si>
    <t>yper[01]w[*]/w[*];;ChAT2AGal4/+</t>
  </si>
  <si>
    <t>MP230904bM027C03</t>
  </si>
  <si>
    <t>MP230904bM027C04</t>
  </si>
  <si>
    <t>MP230904bM027C05</t>
  </si>
  <si>
    <t>MP230904bM027C06</t>
  </si>
  <si>
    <t>MP230904bM027C07</t>
  </si>
  <si>
    <t>MP230904bM027C08</t>
  </si>
  <si>
    <t>MP230904bM027C09</t>
  </si>
  <si>
    <t>MP230904bM027C10</t>
  </si>
  <si>
    <t>MP230904bM027C11</t>
  </si>
  <si>
    <t>MP230904bM027C12</t>
  </si>
  <si>
    <t>MP230904bM027C13</t>
  </si>
  <si>
    <t>MP230904bM027C14</t>
  </si>
  <si>
    <t>MP230904bM027C15</t>
  </si>
  <si>
    <t>MP230904bM027C16</t>
  </si>
  <si>
    <t>MP230904bM027C17</t>
  </si>
  <si>
    <t>MP230904bM028C01</t>
  </si>
  <si>
    <t>MP230904bM028C03</t>
  </si>
  <si>
    <t>MP230904bM028C04</t>
  </si>
  <si>
    <t>MP230904bM028C06</t>
  </si>
  <si>
    <t>MP230904bM028C07</t>
  </si>
  <si>
    <t>MP230904bM028C09</t>
  </si>
  <si>
    <t>MP230904bM028C11</t>
  </si>
  <si>
    <t>MP230904bM028C12</t>
  </si>
  <si>
    <t>MP230904bM028C13</t>
  </si>
  <si>
    <t>MP230904bM028C14</t>
  </si>
  <si>
    <t>MP230904bM028C15</t>
  </si>
  <si>
    <t>MP230904bM028C16</t>
  </si>
  <si>
    <t>MP231012bM028C01</t>
  </si>
  <si>
    <t>yper[01]w[*]/w[*];ChAT4.7.4/+;</t>
  </si>
  <si>
    <t>MP231012bM028C02</t>
  </si>
  <si>
    <t>MP231012bM028C03</t>
  </si>
  <si>
    <t>MP231012bM028C04</t>
  </si>
  <si>
    <t>MP231012bM028C05</t>
  </si>
  <si>
    <t>MP231012bM028C09</t>
  </si>
  <si>
    <t>MP231012bM028C10</t>
  </si>
  <si>
    <t>MP231012bM028C11</t>
  </si>
  <si>
    <t>MP231012bM028C12</t>
  </si>
  <si>
    <t>MP231012bM028C13</t>
  </si>
  <si>
    <t>MP231012bM028C14</t>
  </si>
  <si>
    <t>MP231012bM028C15</t>
  </si>
  <si>
    <t>MP231012bM028C16</t>
  </si>
  <si>
    <t>MP230710bM048C01</t>
  </si>
  <si>
    <t>yper[01]w[*]/w[*];ChATGal4.7.4/+;cryGal80/+</t>
  </si>
  <si>
    <t>MP230710bM048C03</t>
  </si>
  <si>
    <t>MP230710bM048C04</t>
  </si>
  <si>
    <t>MP230710bM048C05</t>
  </si>
  <si>
    <t>MP230710bM048C06</t>
  </si>
  <si>
    <t>MP230710bM048C07</t>
  </si>
  <si>
    <t>MP230710bM048C08</t>
  </si>
  <si>
    <t>MP230710bM048C09</t>
  </si>
  <si>
    <t>MP230710bM048C11</t>
  </si>
  <si>
    <t>MP230710bM048C14</t>
  </si>
  <si>
    <t>MP230710bM048C15</t>
  </si>
  <si>
    <t>MP230710bM048C16</t>
  </si>
  <si>
    <t>MP230710bM049C01</t>
  </si>
  <si>
    <t>MP230710bM049C02</t>
  </si>
  <si>
    <t>MP230710bM049C03</t>
  </si>
  <si>
    <t>MP230710bM049C04</t>
  </si>
  <si>
    <t>MP230710bM049C06</t>
  </si>
  <si>
    <t>MP230710bM049C08</t>
  </si>
  <si>
    <t>MP230710bM049C09</t>
  </si>
  <si>
    <t>MP230710bM049C11</t>
  </si>
  <si>
    <t>MP230710bM049C13</t>
  </si>
  <si>
    <t>MP230710bM049C14</t>
  </si>
  <si>
    <t>MP230710bM049C15</t>
  </si>
  <si>
    <t>MP230710bM049C16</t>
  </si>
  <si>
    <t>MP231012aM043C02</t>
  </si>
  <si>
    <t>yper[01]w[*]/w[*];Clk856Gal4/+;</t>
  </si>
  <si>
    <t>MP231012aM043C03</t>
  </si>
  <si>
    <t>MP231012aM043C04</t>
  </si>
  <si>
    <t>MP231012aM043C05</t>
  </si>
  <si>
    <t>MP231012aM043C06</t>
  </si>
  <si>
    <t>MP231012aM043C07</t>
  </si>
  <si>
    <t>MP231012aM043C08</t>
  </si>
  <si>
    <t>MP231012aM043C09</t>
  </si>
  <si>
    <t>MP231012aM043C10</t>
  </si>
  <si>
    <t>MP231012aM043C11</t>
  </si>
  <si>
    <t>MP231012aM043C12</t>
  </si>
  <si>
    <t>MP231012aM043C13</t>
  </si>
  <si>
    <t>MP231012aM043C14</t>
  </si>
  <si>
    <t>MP231012aM043C16</t>
  </si>
  <si>
    <t>MP231012aM044C01</t>
  </si>
  <si>
    <t>MP231012aM044C02</t>
  </si>
  <si>
    <t>MP231012aM044C03</t>
  </si>
  <si>
    <t>MP231012aM044C04</t>
  </si>
  <si>
    <t>MP231012aM044C05</t>
  </si>
  <si>
    <t>MP231012aM044C06</t>
  </si>
  <si>
    <t>MP231012aM044C08</t>
  </si>
  <si>
    <t>MP231012aM044C09</t>
  </si>
  <si>
    <t>MP231012aM044C11</t>
  </si>
  <si>
    <t>MP231012aM044C12</t>
  </si>
  <si>
    <t>MP231012aM044C13</t>
  </si>
  <si>
    <t>MP231012aM044C15</t>
  </si>
  <si>
    <t>MP231012aM044C16</t>
  </si>
  <si>
    <t>MP230728M006C01</t>
  </si>
  <si>
    <t>yper[01]w[*]/w[*];Clk856Gal4/+;ChATGal80/+</t>
  </si>
  <si>
    <t>MP230728M006C02</t>
  </si>
  <si>
    <t>MP230728M006C04</t>
  </si>
  <si>
    <t>MP230728M006C05</t>
  </si>
  <si>
    <t>MP230728M006C06</t>
  </si>
  <si>
    <t>MP230728M006C08</t>
  </si>
  <si>
    <t>MP230728M006C09</t>
  </si>
  <si>
    <t>MP230728M006C10</t>
  </si>
  <si>
    <t>MP230728M006C11</t>
  </si>
  <si>
    <t>MP230728M006C12</t>
  </si>
  <si>
    <t>MP230728M006C13</t>
  </si>
  <si>
    <t>MP230728M006C14</t>
  </si>
  <si>
    <t>MP230728M006C15</t>
  </si>
  <si>
    <t>MP230728M056C01</t>
  </si>
  <si>
    <t>MP230728M056C02</t>
  </si>
  <si>
    <t>MP230728M056C03</t>
  </si>
  <si>
    <t>MP230728M056C05</t>
  </si>
  <si>
    <t>MP230728M056C06</t>
  </si>
  <si>
    <t>MP230728M056C07</t>
  </si>
  <si>
    <t>MP230728M056C08</t>
  </si>
  <si>
    <t>MP230728M056C09</t>
  </si>
  <si>
    <t>MP230728M056C10</t>
  </si>
  <si>
    <t>MP230728M056C12</t>
  </si>
  <si>
    <t>MP230728M056C15</t>
  </si>
  <si>
    <t>MP230728M056C16</t>
  </si>
  <si>
    <t>MP230904bM064C01</t>
  </si>
  <si>
    <t>yper[01]w[*]/w[*];MB122BGal4/+;/+</t>
  </si>
  <si>
    <t>MP230904bM064C02</t>
  </si>
  <si>
    <t>MP230904bM064C03</t>
  </si>
  <si>
    <t>MP230904bM064C04</t>
  </si>
  <si>
    <t>MP230904bM064C07</t>
  </si>
  <si>
    <t>MP230904bM064C09</t>
  </si>
  <si>
    <t>MP230904bM064C11</t>
  </si>
  <si>
    <t>MP230904bM064C12</t>
  </si>
  <si>
    <t>MP230904bM064C13</t>
  </si>
  <si>
    <t>MP230904bM064C14</t>
  </si>
  <si>
    <t>MP230904bM064C15</t>
  </si>
  <si>
    <t>MP230904bM064C16</t>
  </si>
  <si>
    <t>MP230904bM065C02</t>
  </si>
  <si>
    <t>MP230904bM065C03</t>
  </si>
  <si>
    <t>MP230904bM065C05</t>
  </si>
  <si>
    <t>MP230904bM065C06</t>
  </si>
  <si>
    <t>MP230904bM065C07</t>
  </si>
  <si>
    <t>MP230904bM065C08</t>
  </si>
  <si>
    <t>MP230904bM065C09</t>
  </si>
  <si>
    <t>MP230904bM065C10</t>
  </si>
  <si>
    <t>MP230904bM065C12</t>
  </si>
  <si>
    <t>MP230904bM065C13</t>
  </si>
  <si>
    <t>MP230904bM065C14</t>
  </si>
  <si>
    <t>MP230904bM065C15</t>
  </si>
  <si>
    <t>MP230904bM065C16</t>
  </si>
  <si>
    <t>MP230904aM040C01</t>
  </si>
  <si>
    <t>yper[01]w[*]/w[*];PdfGal80/+;cryGal4.13/+</t>
  </si>
  <si>
    <t>MP230904aM040C03</t>
  </si>
  <si>
    <t>MP230904aM040C04</t>
  </si>
  <si>
    <t>MP230904aM040C05</t>
  </si>
  <si>
    <t>MP230904aM040C07</t>
  </si>
  <si>
    <t>MP230904aM040C08</t>
  </si>
  <si>
    <t>MP230904aM040C09</t>
  </si>
  <si>
    <t>MP230904aM040C10</t>
  </si>
  <si>
    <t>MP230904aM040C11</t>
  </si>
  <si>
    <t>MP230904aM040C12</t>
  </si>
  <si>
    <t>MP230904aM040C13</t>
  </si>
  <si>
    <t>MP230904aM040C14</t>
  </si>
  <si>
    <t>MP230904aM040C16</t>
  </si>
  <si>
    <t>MP230904aM040C19</t>
  </si>
  <si>
    <t>MP230904aM040C20</t>
  </si>
  <si>
    <t>MP230904aM040C22</t>
  </si>
  <si>
    <t>MP230904aM040C23</t>
  </si>
  <si>
    <t>MP230904aM040C24</t>
  </si>
  <si>
    <t>MP230904aM041C02</t>
  </si>
  <si>
    <t>MP230904aM041C03</t>
  </si>
  <si>
    <t>MP230904aM041C04</t>
  </si>
  <si>
    <t>MP230904aM041C05</t>
  </si>
  <si>
    <t>MP230904aM041C06</t>
  </si>
  <si>
    <t>MP230904aM041C08</t>
  </si>
  <si>
    <t>MP230904aM041C11</t>
  </si>
  <si>
    <t>MP230904aM041C12</t>
  </si>
  <si>
    <t>MP230904aM041C13</t>
  </si>
  <si>
    <t>MP230904aM041C14</t>
  </si>
  <si>
    <t>MP230904aM041C15</t>
  </si>
  <si>
    <t>MP230904aM041C16</t>
  </si>
  <si>
    <t>MP230904aM041C17</t>
  </si>
  <si>
    <t>MP230904aM041C19</t>
  </si>
  <si>
    <t>MP230904aM041C20</t>
  </si>
  <si>
    <t>MP230904aM041C21</t>
  </si>
  <si>
    <t>MP230904aM041C22</t>
  </si>
  <si>
    <t>MP230904aM041C24</t>
  </si>
  <si>
    <t>MP230710bM023C01</t>
  </si>
  <si>
    <t>yper[01]w[*]/w[*];ss00681/+;/+</t>
  </si>
  <si>
    <t>MP230710bM023C02</t>
  </si>
  <si>
    <t>MP230710bM023C03</t>
  </si>
  <si>
    <t>MP230710bM023C04</t>
  </si>
  <si>
    <t>MP230710bM023C05</t>
  </si>
  <si>
    <t>MP230710bM023C06</t>
  </si>
  <si>
    <t>MP230710bM023C07</t>
  </si>
  <si>
    <t>MP230710bM023C08</t>
  </si>
  <si>
    <t>MP230710bM023C09</t>
  </si>
  <si>
    <t>MP230710bM023C10</t>
  </si>
  <si>
    <t>MP230710bM023C11</t>
  </si>
  <si>
    <t>MP230710bM023C12</t>
  </si>
  <si>
    <t>MP230710bM023C13</t>
  </si>
  <si>
    <t>MP230710bM023C14</t>
  </si>
  <si>
    <t>MP230710bM023C15</t>
  </si>
  <si>
    <t>MP230710bM023C16</t>
  </si>
  <si>
    <t>MP230710bM027C01</t>
  </si>
  <si>
    <t>MP230710bM027C03</t>
  </si>
  <si>
    <t>MP230710bM027C04</t>
  </si>
  <si>
    <t>MP230710bM027C05</t>
  </si>
  <si>
    <t>MP230710bM027C07</t>
  </si>
  <si>
    <t>MP230710bM027C08</t>
  </si>
  <si>
    <t>MP230710bM027C09</t>
  </si>
  <si>
    <t>MP230710bM027C10</t>
  </si>
  <si>
    <t>MP230710bM027C11</t>
  </si>
  <si>
    <t>MP230710bM027C12</t>
  </si>
  <si>
    <t>MP230710bM027C13</t>
  </si>
  <si>
    <t>MP230710bM027C14</t>
  </si>
  <si>
    <t>MP230710bM027C15</t>
  </si>
  <si>
    <t>MP230710bM027C16</t>
  </si>
  <si>
    <t>MP230710bM041C01</t>
  </si>
  <si>
    <t>yper[01]w[*]/w[*];TUG/+;ChATGal80/+</t>
  </si>
  <si>
    <t>MP230710bM041C02</t>
  </si>
  <si>
    <t>MP230710bM041C03</t>
  </si>
  <si>
    <t>MP230710bM041C04</t>
  </si>
  <si>
    <t>MP230710bM041C05</t>
  </si>
  <si>
    <t>MP230710bM041C06</t>
  </si>
  <si>
    <t>MP230710bM041C07</t>
  </si>
  <si>
    <t>MP230710bM041C08</t>
  </si>
  <si>
    <t>MP230710bM041C09</t>
  </si>
  <si>
    <t>MP230710bM041C10</t>
  </si>
  <si>
    <t>MP230710bM041C12</t>
  </si>
  <si>
    <t>MP230710bM041C13</t>
  </si>
  <si>
    <t>MP230710bM041C14</t>
  </si>
  <si>
    <t>MP230710bM041C15</t>
  </si>
  <si>
    <t>MP230710bM042C02</t>
  </si>
  <si>
    <t>MP230710bM042C03</t>
  </si>
  <si>
    <t>MP230710bM042C04</t>
  </si>
  <si>
    <t>MP230710bM042C05</t>
  </si>
  <si>
    <t>MP230710bM042C06</t>
  </si>
  <si>
    <t>MP230710bM042C07</t>
  </si>
  <si>
    <t>MP230710bM042C08</t>
  </si>
  <si>
    <t>MP230710bM042C09</t>
  </si>
  <si>
    <t>MP230710bM042C10</t>
  </si>
  <si>
    <t>MP230710bM042C11</t>
  </si>
  <si>
    <t>MP230710bM042C12</t>
  </si>
  <si>
    <t>MP230710bM042C13</t>
  </si>
  <si>
    <t>MP230710bM042C14</t>
  </si>
  <si>
    <t>MP230710bM042C15</t>
  </si>
  <si>
    <t>MP230710bM042C16</t>
  </si>
  <si>
    <t>MP230710bM007C01</t>
  </si>
  <si>
    <t>yper[01]w[*]/w[*];TUG/+;PdfGal80/+</t>
  </si>
  <si>
    <t>MP230710bM007C02</t>
  </si>
  <si>
    <t>MP230710bM007C03</t>
  </si>
  <si>
    <t>MP230710bM007C04</t>
  </si>
  <si>
    <t>MP230710bM007C05</t>
  </si>
  <si>
    <t>MP230710bM007C06</t>
  </si>
  <si>
    <t>MP230710bM007C07</t>
  </si>
  <si>
    <t>MP230710bM007C08</t>
  </si>
  <si>
    <t>MP230710bM007C09</t>
  </si>
  <si>
    <t>MP230710bM007C10</t>
  </si>
  <si>
    <t>MP230710bM007C11</t>
  </si>
  <si>
    <t>MP230710bM007C12</t>
  </si>
  <si>
    <t>MP230710bM007C13</t>
  </si>
  <si>
    <t>MP230710bM007C14</t>
  </si>
  <si>
    <t>MP230710bM007C15</t>
  </si>
  <si>
    <t>MP230710bM007C16</t>
  </si>
  <si>
    <t>MP230710bM008C01</t>
  </si>
  <si>
    <t>MP230710bM008C02</t>
  </si>
  <si>
    <t>MP230710bM008C03</t>
  </si>
  <si>
    <t>MP230710bM008C04</t>
  </si>
  <si>
    <t>MP230710bM008C05</t>
  </si>
  <si>
    <t>MP230710bM008C06</t>
  </si>
  <si>
    <t>MP230710bM008C07</t>
  </si>
  <si>
    <t>MP230710bM008C08</t>
  </si>
  <si>
    <t>MP230710bM008C09</t>
  </si>
  <si>
    <t>MP230710bM008C10</t>
  </si>
  <si>
    <t>MP230710bM008C11</t>
  </si>
  <si>
    <t>MP230710bM008C12</t>
  </si>
  <si>
    <t>MP230710bM008C13</t>
  </si>
  <si>
    <t>MP230710bM008C14</t>
  </si>
  <si>
    <t>MP230710bM008C15</t>
  </si>
  <si>
    <t>MP230710bM008C16</t>
  </si>
  <si>
    <t>MP230418dM043C02</t>
  </si>
  <si>
    <t>yper[01]w[*];+/CyO;PdfGal4/+</t>
  </si>
  <si>
    <t>MP230418dM043C05</t>
  </si>
  <si>
    <t>MP230418dM043C06</t>
  </si>
  <si>
    <t>MP230418dM043C11</t>
  </si>
  <si>
    <t>MP230418dM043C14</t>
  </si>
  <si>
    <t>MP230418dM043C16</t>
  </si>
  <si>
    <t>MP230418dM044C01</t>
  </si>
  <si>
    <t>MP230418dM044C02</t>
  </si>
  <si>
    <t>MP230418dM044C09</t>
  </si>
  <si>
    <t>MP230418dM044C11</t>
  </si>
  <si>
    <t>MP230418dM044C12</t>
  </si>
  <si>
    <t>MP230418dM044C13</t>
  </si>
  <si>
    <t>MP230418dM044C15</t>
  </si>
  <si>
    <t>MP230418dM044C16</t>
  </si>
  <si>
    <t>MP230418dM045C01</t>
  </si>
  <si>
    <t>yper[01]w[*];ChAT4.7.4/+;PdfGal4/+</t>
  </si>
  <si>
    <t>MP230418dM045C04</t>
  </si>
  <si>
    <t>MP230418dM045C13</t>
  </si>
  <si>
    <t>MP230418dM046C03</t>
  </si>
  <si>
    <t>MP230418dM046C06</t>
  </si>
  <si>
    <t>MP230418dM046C08</t>
  </si>
  <si>
    <t>MP230418eM022C01</t>
  </si>
  <si>
    <t>yper[01]w[*];TUG/+;+/TM6BTb[1]</t>
  </si>
  <si>
    <t>MP230418eM022C02</t>
  </si>
  <si>
    <t>MP230418eM022C03</t>
  </si>
  <si>
    <t>MP230418eM022C05</t>
  </si>
  <si>
    <t>MP230418eM022C07</t>
  </si>
  <si>
    <t>MP230418eM022C09</t>
  </si>
  <si>
    <t>MP230418eM022C11</t>
  </si>
  <si>
    <t>MP230418eM022C12</t>
  </si>
  <si>
    <t>MP230418eM022C14</t>
  </si>
  <si>
    <t>MP230418eM022C15</t>
  </si>
  <si>
    <t>MP230418eM025C01</t>
  </si>
  <si>
    <t>MP230418eM025C04</t>
  </si>
  <si>
    <t>MP230418eM025C07</t>
  </si>
  <si>
    <t>MP230418eM025C10</t>
  </si>
  <si>
    <t>MP230418eM025C11</t>
  </si>
  <si>
    <t>MP230418eM025C15</t>
  </si>
  <si>
    <t>MP230418eM012C02</t>
  </si>
  <si>
    <t>yper[01]w[*];TUG/+;cryGal80/+</t>
  </si>
  <si>
    <t>MP230418eM012C03</t>
  </si>
  <si>
    <t>MP230418eM012C04</t>
  </si>
  <si>
    <t>MP230418eM012C05</t>
  </si>
  <si>
    <t>MP230418eM012C06</t>
  </si>
  <si>
    <t>MP230418eM012C07</t>
  </si>
  <si>
    <t>MP230418eM012C08</t>
  </si>
  <si>
    <t>MP230418eM012C10</t>
  </si>
  <si>
    <t>MP230418eM012C11</t>
  </si>
  <si>
    <t>MP230418eM012C12</t>
  </si>
  <si>
    <t>MP230418eM012C13</t>
  </si>
  <si>
    <t>MP230418eM012C15</t>
  </si>
  <si>
    <t>MP230418eM012C16</t>
  </si>
  <si>
    <t>MP230418eM013C01</t>
  </si>
  <si>
    <t>MP230418eM013C02</t>
  </si>
  <si>
    <t>MP230418eM013C03</t>
  </si>
  <si>
    <t>MP230418eM013C04</t>
  </si>
  <si>
    <t>MP230418eM013C06</t>
  </si>
  <si>
    <t>MP230418eM013C07</t>
  </si>
  <si>
    <t>MP230418eM013C09</t>
  </si>
  <si>
    <t>MP230418eM013C10</t>
  </si>
  <si>
    <t>MP230418eM013C11</t>
  </si>
  <si>
    <t>MP230418eM013C14</t>
  </si>
  <si>
    <t>MP230418eM013C15</t>
  </si>
  <si>
    <t>MP230418eM013C16</t>
  </si>
  <si>
    <t>MP231012bM028C17</t>
  </si>
  <si>
    <t>MP231012bM028C18</t>
  </si>
  <si>
    <t>MP231012bM028C19</t>
  </si>
  <si>
    <t>MP231012bM028C20</t>
  </si>
  <si>
    <t>MP231012bM028C22</t>
  </si>
  <si>
    <t>MP231012bM028C23</t>
  </si>
  <si>
    <t>MP231012bM028C24</t>
  </si>
  <si>
    <t>MP231012bM028C25</t>
  </si>
  <si>
    <t>MP231012bM028C26</t>
  </si>
  <si>
    <t>MP231012bM028C27</t>
  </si>
  <si>
    <t>MP231012bM028C28</t>
  </si>
  <si>
    <t>MP231012bM028C29</t>
  </si>
  <si>
    <t>MP231012bM028C30</t>
  </si>
  <si>
    <t>MP231012bM028C31</t>
  </si>
  <si>
    <t>MP231012bM028C32</t>
  </si>
  <si>
    <t>MP230710bM048C17</t>
  </si>
  <si>
    <t>MP230710bM048C18</t>
  </si>
  <si>
    <t>MP230710bM048C19</t>
  </si>
  <si>
    <t>MP230710bM048C22</t>
  </si>
  <si>
    <t>MP230710bM048C25</t>
  </si>
  <si>
    <t>MP230710bM048C30</t>
  </si>
  <si>
    <t>MP230710bM048C31</t>
  </si>
  <si>
    <t>MP230710bM048C32</t>
  </si>
  <si>
    <t>MP230710bM049C17</t>
  </si>
  <si>
    <t>MP230710bM049C18</t>
  </si>
  <si>
    <t>MP230710bM049C20</t>
  </si>
  <si>
    <t>MP230710bM049C21</t>
  </si>
  <si>
    <t>MP230710bM049C22</t>
  </si>
  <si>
    <t>MP230710bM049C24</t>
  </si>
  <si>
    <t>MP230710bM049C26</t>
  </si>
  <si>
    <t>MP230710bM049C27</t>
  </si>
  <si>
    <t>MP230710bM049C30</t>
  </si>
  <si>
    <t>MP230710bM049C31</t>
  </si>
  <si>
    <t>MP231012aM043C17</t>
  </si>
  <si>
    <t>MP231012aM043C19</t>
  </si>
  <si>
    <t>MP231012aM043C21</t>
  </si>
  <si>
    <t>MP231012aM043C22</t>
  </si>
  <si>
    <t>MP231012aM043C23</t>
  </si>
  <si>
    <t>MP231012aM043C24</t>
  </si>
  <si>
    <t>MP231012aM043C25</t>
  </si>
  <si>
    <t>MP231012aM043C26</t>
  </si>
  <si>
    <t>MP231012aM043C27</t>
  </si>
  <si>
    <t>MP231012aM043C28</t>
  </si>
  <si>
    <t>MP231012aM043C29</t>
  </si>
  <si>
    <t>MP231012aM043C31</t>
  </si>
  <si>
    <t>MP231012aM043C32</t>
  </si>
  <si>
    <t>MP231012aM044C19</t>
  </si>
  <si>
    <t>MP231012aM044C21</t>
  </si>
  <si>
    <t>MP231012aM044C22</t>
  </si>
  <si>
    <t>MP231012aM044C23</t>
  </si>
  <si>
    <t>MP231012aM044C24</t>
  </si>
  <si>
    <t>MP231012aM044C25</t>
  </si>
  <si>
    <t>MP231012aM044C26</t>
  </si>
  <si>
    <t>MP231012aM044C27</t>
  </si>
  <si>
    <t>MP231012aM044C29</t>
  </si>
  <si>
    <t>MP231012aM044C30</t>
  </si>
  <si>
    <t>MP231012aM044C31</t>
  </si>
  <si>
    <t>MP231012aM044C32</t>
  </si>
  <si>
    <t>MP230728M006C19</t>
  </si>
  <si>
    <t>MP230728M006C21</t>
  </si>
  <si>
    <t>MP230728M006C22</t>
  </si>
  <si>
    <t>MP230728M006C23</t>
  </si>
  <si>
    <t>MP230728M006C24</t>
  </si>
  <si>
    <t>MP230728M006C25</t>
  </si>
  <si>
    <t>MP230728M006C26</t>
  </si>
  <si>
    <t>MP230728M006C27</t>
  </si>
  <si>
    <t>MP230728M006C31</t>
  </si>
  <si>
    <t>MP230728M006C32</t>
  </si>
  <si>
    <t>MP230728M056C18</t>
  </si>
  <si>
    <t>MP230728M056C19</t>
  </si>
  <si>
    <t>MP230728M056C21</t>
  </si>
  <si>
    <t>MP230728M056C22</t>
  </si>
  <si>
    <t>MP230728M056C23</t>
  </si>
  <si>
    <t>MP230728M056C26</t>
  </si>
  <si>
    <t>MP230728M056C29</t>
  </si>
  <si>
    <t>MP230728M056C31</t>
  </si>
  <si>
    <t>MP230904bM064C17</t>
  </si>
  <si>
    <t>MP230904bM064C18</t>
  </si>
  <si>
    <t>MP230904bM064C19</t>
  </si>
  <si>
    <t>MP230904bM064C20</t>
  </si>
  <si>
    <t>MP230904bM064C21</t>
  </si>
  <si>
    <t>MP230904bM064C22</t>
  </si>
  <si>
    <t>MP230904bM064C26</t>
  </si>
  <si>
    <t>MP230904bM064C27</t>
  </si>
  <si>
    <t>MP230904bM064C31</t>
  </si>
  <si>
    <t>MP230904bM065C17</t>
  </si>
  <si>
    <t>MP230904bM065C18</t>
  </si>
  <si>
    <t>MP230904bM065C20</t>
  </si>
  <si>
    <t>MP230904bM065C22</t>
  </si>
  <si>
    <t>MP230904bM065C23</t>
  </si>
  <si>
    <t>MP230904bM065C24</t>
  </si>
  <si>
    <t>MP230904bM065C25</t>
  </si>
  <si>
    <t>MP230904bM065C30</t>
  </si>
  <si>
    <t>MP230904bM065C31</t>
  </si>
  <si>
    <t>MP230904aM040C25</t>
  </si>
  <si>
    <t>MP230904aM040C26</t>
  </si>
  <si>
    <t>MP230904aM040C27</t>
  </si>
  <si>
    <t>MP230904aM040C28</t>
  </si>
  <si>
    <t>MP230904aM040C30</t>
  </si>
  <si>
    <t>MP230904aM041C25</t>
  </si>
  <si>
    <t>MP230904aM041C26</t>
  </si>
  <si>
    <t>MP230904aM041C27</t>
  </si>
  <si>
    <t>MP230904aM041C28</t>
  </si>
  <si>
    <t>MP230904aM041C30</t>
  </si>
  <si>
    <t>MP230904aM041C31</t>
  </si>
  <si>
    <t>MP230710bM023C17</t>
  </si>
  <si>
    <t>MP230710bM023C18</t>
  </si>
  <si>
    <t>MP230710bM023C19</t>
  </si>
  <si>
    <t>MP230710bM023C20</t>
  </si>
  <si>
    <t>MP230710bM023C21</t>
  </si>
  <si>
    <t>MP230710bM023C22</t>
  </si>
  <si>
    <t>MP230710bM023C23</t>
  </si>
  <si>
    <t>MP230710bM023C24</t>
  </si>
  <si>
    <t>MP230710bM023C25</t>
  </si>
  <si>
    <t>MP230710bM023C26</t>
  </si>
  <si>
    <t>MP230710bM023C27</t>
  </si>
  <si>
    <t>MP230710bM023C28</t>
  </si>
  <si>
    <t>MP230710bM023C29</t>
  </si>
  <si>
    <t>MP230710bM023C32</t>
  </si>
  <si>
    <t>MP230710bM027C18</t>
  </si>
  <si>
    <t>MP230710bM027C19</t>
  </si>
  <si>
    <t>MP230710bM027C20</t>
  </si>
  <si>
    <t>MP230710bM027C21</t>
  </si>
  <si>
    <t>MP230710bM027C22</t>
  </si>
  <si>
    <t>MP230710bM027C23</t>
  </si>
  <si>
    <t>MP230710bM027C27</t>
  </si>
  <si>
    <t>MP230710bM027C28</t>
  </si>
  <si>
    <t>MP230710bM027C29</t>
  </si>
  <si>
    <t>MP230710bM027C30</t>
  </si>
  <si>
    <t>MP230710bM027C31</t>
  </si>
  <si>
    <t>MP230710bM041C17</t>
  </si>
  <si>
    <t>MP230710bM041C20</t>
  </si>
  <si>
    <t>MP230710bM041C21</t>
  </si>
  <si>
    <t>MP230710bM041C22</t>
  </si>
  <si>
    <t>MP230710bM041C23</t>
  </si>
  <si>
    <t>MP230710bM041C24</t>
  </si>
  <si>
    <t>MP230710bM041C26</t>
  </si>
  <si>
    <t>MP230710bM041C27</t>
  </si>
  <si>
    <t>MP230710bM041C28</t>
  </si>
  <si>
    <t>MP230710bM041C29</t>
  </si>
  <si>
    <t>MP230710bM041C30</t>
  </si>
  <si>
    <t>MP230710bM041C31</t>
  </si>
  <si>
    <t>MP230710bM041C32</t>
  </si>
  <si>
    <t>MP230710bM042C17</t>
  </si>
  <si>
    <t>MP230710bM042C18</t>
  </si>
  <si>
    <t>MP230710bM042C19</t>
  </si>
  <si>
    <t>MP230710bM042C20</t>
  </si>
  <si>
    <t>MP230710bM042C21</t>
  </si>
  <si>
    <t>MP230710bM042C25</t>
  </si>
  <si>
    <t>MP230710bM042C26</t>
  </si>
  <si>
    <t>MP230710bM042C27</t>
  </si>
  <si>
    <t>MP230710bM042C28</t>
  </si>
  <si>
    <t>MP230710bM042C30</t>
  </si>
  <si>
    <t>MP230710bM042C31</t>
  </si>
  <si>
    <t>MP230710bM042C32</t>
  </si>
  <si>
    <t>MP230710bM007C17</t>
  </si>
  <si>
    <t>MP230710bM007C18</t>
  </si>
  <si>
    <t>MP230710bM007C19</t>
  </si>
  <si>
    <t>MP230710bM007C20</t>
  </si>
  <si>
    <t>MP230710bM007C21</t>
  </si>
  <si>
    <t>MP230710bM007C22</t>
  </si>
  <si>
    <t>MP230710bM007C24</t>
  </si>
  <si>
    <t>MP230710bM007C25</t>
  </si>
  <si>
    <t>MP230710bM007C26</t>
  </si>
  <si>
    <t>MP230710bM007C27</t>
  </si>
  <si>
    <t>MP230710bM007C28</t>
  </si>
  <si>
    <t>MP230710bM007C29</t>
  </si>
  <si>
    <t>MP230710bM007C30</t>
  </si>
  <si>
    <t>MP230710bM007C31</t>
  </si>
  <si>
    <t>MP230710bM007C32</t>
  </si>
  <si>
    <t>MP230710bM008C17</t>
  </si>
  <si>
    <t>MP230710bM008C18</t>
  </si>
  <si>
    <t>MP230710bM008C19</t>
  </si>
  <si>
    <t>MP230710bM008C20</t>
  </si>
  <si>
    <t>MP230710bM008C21</t>
  </si>
  <si>
    <t>MP230710bM008C22</t>
  </si>
  <si>
    <t>MP230710bM008C23</t>
  </si>
  <si>
    <t>MP230710bM008C24</t>
  </si>
  <si>
    <t>MP230710bM008C25</t>
  </si>
  <si>
    <t>MP230710bM008C26</t>
  </si>
  <si>
    <t>MP230710bM008C27</t>
  </si>
  <si>
    <t>MP230710bM008C28</t>
  </si>
  <si>
    <t>MP230710bM008C30</t>
  </si>
  <si>
    <t>MP230710bM008C31</t>
  </si>
  <si>
    <t>MP230710bM008C32</t>
  </si>
  <si>
    <t>MP230418dM043C19</t>
  </si>
  <si>
    <t>MP230418dM043C20</t>
  </si>
  <si>
    <t>MP230418dM043C23</t>
  </si>
  <si>
    <t>MP230418dM043C25</t>
  </si>
  <si>
    <t>MP230418dM043C26</t>
  </si>
  <si>
    <t>MP230418dM043C27</t>
  </si>
  <si>
    <t>MP230418dM043C28</t>
  </si>
  <si>
    <t>MP230418dM043C29</t>
  </si>
  <si>
    <t>MP230418dM043C30</t>
  </si>
  <si>
    <t>MP230418dM043C31</t>
  </si>
  <si>
    <t>MP230418dM043C32</t>
  </si>
  <si>
    <t>MP230418dM044C18</t>
  </si>
  <si>
    <t>MP230418dM044C20</t>
  </si>
  <si>
    <t>MP230418dM044C21</t>
  </si>
  <si>
    <t>MP230418dM045C22</t>
  </si>
  <si>
    <t>MP230418dM045C24</t>
  </si>
  <si>
    <t>MP230418dM045C32</t>
  </si>
  <si>
    <t>MP230418dM046C19</t>
  </si>
  <si>
    <t>MP230418dM046C20</t>
  </si>
  <si>
    <t>MP230418dM046C21</t>
  </si>
  <si>
    <t>MP230418dM046C25</t>
  </si>
  <si>
    <t>MP230418dM046C31</t>
  </si>
  <si>
    <t>MP230418eM022C18</t>
  </si>
  <si>
    <t>MP230418eM022C20</t>
  </si>
  <si>
    <t>MP230418eM022C21</t>
  </si>
  <si>
    <t>MP230418eM022C23</t>
  </si>
  <si>
    <t>MP230418eM022C27</t>
  </si>
  <si>
    <t>MP230418eM022C28</t>
  </si>
  <si>
    <t>MP230418eM022C29</t>
  </si>
  <si>
    <t>MP230418eM022C30</t>
  </si>
  <si>
    <t>MP230418eM022C32</t>
  </si>
  <si>
    <t>MP230418eM025C19</t>
  </si>
  <si>
    <t>MP230418eM025C22</t>
  </si>
  <si>
    <t>MP230418eM025C24</t>
  </si>
  <si>
    <t>MP230418eM025C25</t>
  </si>
  <si>
    <t>MP230418eM025C26</t>
  </si>
  <si>
    <t>MP230418eM025C29</t>
  </si>
  <si>
    <t>MP230418eM025C31</t>
  </si>
  <si>
    <t>MP230418eM012C18</t>
  </si>
  <si>
    <t>MP230418eM012C22</t>
  </si>
  <si>
    <t>MP230418eM012C25</t>
  </si>
  <si>
    <t>MP230418eM012C27</t>
  </si>
  <si>
    <t>MP230418eM012C29</t>
  </si>
  <si>
    <t>MP230418eM012C32</t>
  </si>
  <si>
    <t>MP230418eM013C21</t>
  </si>
  <si>
    <t>MP230418eM013C22</t>
  </si>
  <si>
    <t>MP230418eM013C23</t>
  </si>
  <si>
    <t>MP230418eM013C24</t>
  </si>
  <si>
    <t>MP230418eM013C25</t>
  </si>
  <si>
    <t>MP230418eM013C26</t>
  </si>
  <si>
    <t>MP230418eM013C30</t>
  </si>
  <si>
    <t>MP190429bM005C04</t>
  </si>
  <si>
    <t>w*;ChaGal4UASGFP</t>
  </si>
  <si>
    <t>(DD)7d</t>
  </si>
  <si>
    <t>(12hL:12hD)7d</t>
  </si>
  <si>
    <t>MP190429bM005C05</t>
  </si>
  <si>
    <t>MP190429bM005C07</t>
  </si>
  <si>
    <t>MP190429bM005C08</t>
  </si>
  <si>
    <t>MP190429bM005C12</t>
  </si>
  <si>
    <t>MP190429bM005C13</t>
  </si>
  <si>
    <t>MP190429bM005C14</t>
  </si>
  <si>
    <t>MP190429bM005C15</t>
  </si>
  <si>
    <t>MP190429bM005C17</t>
  </si>
  <si>
    <t>MP190429bM005C18</t>
  </si>
  <si>
    <t>MP190429bM005C19</t>
  </si>
  <si>
    <t>MP190429bM005C22</t>
  </si>
  <si>
    <t>MP190429bM005C23</t>
  </si>
  <si>
    <t>MP190429bM005C24</t>
  </si>
  <si>
    <t>MP190429bM005C25</t>
  </si>
  <si>
    <t>MP190429bM005C26</t>
  </si>
  <si>
    <t>MP190429bM005C27</t>
  </si>
  <si>
    <t>MP190429bM005C29</t>
  </si>
  <si>
    <t>MP190429bM005C31</t>
  </si>
  <si>
    <t>MP190429dM044C01</t>
  </si>
  <si>
    <t>(RR)7d</t>
  </si>
  <si>
    <t>(12hL:12hD)4d</t>
  </si>
  <si>
    <t>MP190429dM044C02</t>
  </si>
  <si>
    <t>MP190429dM044C03</t>
  </si>
  <si>
    <t>MP190429dM044C05</t>
  </si>
  <si>
    <t>MP190429dM044C08</t>
  </si>
  <si>
    <t>MP190429dM044C09</t>
  </si>
  <si>
    <t>MP190429dM044C11</t>
  </si>
  <si>
    <t>MP190429dM044C12</t>
  </si>
  <si>
    <t>MP190429dM044C13</t>
  </si>
  <si>
    <t>MP190429dM044C14</t>
  </si>
  <si>
    <t>MP190429dM044C15</t>
  </si>
  <si>
    <t>MP190429dM044C16</t>
  </si>
  <si>
    <t>MP190429dM044C18</t>
  </si>
  <si>
    <t>MP190429dM044C19</t>
  </si>
  <si>
    <t>MP190429dM044C22</t>
  </si>
  <si>
    <t>MP190429dM044C23</t>
  </si>
  <si>
    <t>MP190429dM044C24</t>
  </si>
  <si>
    <t>MP190429dM044C26</t>
  </si>
  <si>
    <t>MP190429dM044C27</t>
  </si>
  <si>
    <t>MP190429dM044C28</t>
  </si>
  <si>
    <t>MP190429dM044C31</t>
  </si>
  <si>
    <t>MP190429dM044C32</t>
  </si>
  <si>
    <t>MP190429cM008C01</t>
  </si>
  <si>
    <t>per01w*/w*;ChaGal4UASGFP;UASper16</t>
  </si>
  <si>
    <t>MP190429cM008C02</t>
  </si>
  <si>
    <t>MP190429cM008C03</t>
  </si>
  <si>
    <t>MP190429cM008C04</t>
  </si>
  <si>
    <t>MP190429cM008C05</t>
  </si>
  <si>
    <t>MP190429cM008C06</t>
  </si>
  <si>
    <t>MP190429cM008C07</t>
  </si>
  <si>
    <t>MP190429cM008C08</t>
  </si>
  <si>
    <t>MP190429cM008C09</t>
  </si>
  <si>
    <t>MP190429cM008C10</t>
  </si>
  <si>
    <t>MP190429cM008C11</t>
  </si>
  <si>
    <t>MP190429cM008C12</t>
  </si>
  <si>
    <t>MP190429cM008C13</t>
  </si>
  <si>
    <t>MP190429cM008C15</t>
  </si>
  <si>
    <t>MP190429cM008C16</t>
  </si>
  <si>
    <t>MP190429cM009C01</t>
  </si>
  <si>
    <t>MP190429cM009C02</t>
  </si>
  <si>
    <t>MP190429cM009C03</t>
  </si>
  <si>
    <t>MP190429cM009C04</t>
  </si>
  <si>
    <t>MP190429cM009C05</t>
  </si>
  <si>
    <t>MP190429cM009C06</t>
  </si>
  <si>
    <t>MP190429cM009C07</t>
  </si>
  <si>
    <t>MP190429cM009C08</t>
  </si>
  <si>
    <t>MP190429cM009C10</t>
  </si>
  <si>
    <t>MP190429cM009C11</t>
  </si>
  <si>
    <t>MP190429cM009C12</t>
  </si>
  <si>
    <t>MP190429cM009C13</t>
  </si>
  <si>
    <t>MP190429cM009C14</t>
  </si>
  <si>
    <t>MP190429cM009C15</t>
  </si>
  <si>
    <t>MP190429cM009C16</t>
  </si>
  <si>
    <t>MP190429cM008C17</t>
  </si>
  <si>
    <t>w*/y;ChaGal4UASGFP;UASper16</t>
  </si>
  <si>
    <t>MP190429cM008C18</t>
  </si>
  <si>
    <t>MP190429cM008C19</t>
  </si>
  <si>
    <t>MP190429cM008C20</t>
  </si>
  <si>
    <t>MP190429cM008C21</t>
  </si>
  <si>
    <t>MP190429cM008C22</t>
  </si>
  <si>
    <t>MP190429cM008C23</t>
  </si>
  <si>
    <t>MP190429cM008C24</t>
  </si>
  <si>
    <t>MP190429cM008C25</t>
  </si>
  <si>
    <t>MP190429cM008C26</t>
  </si>
  <si>
    <t>MP190429cM008C27</t>
  </si>
  <si>
    <t>MP190429cM008C28</t>
  </si>
  <si>
    <t>MP190429cM008C29</t>
  </si>
  <si>
    <t>MP190429cM008C30</t>
  </si>
  <si>
    <t>MP190429cM008C31</t>
  </si>
  <si>
    <t>MP190429cM008C32</t>
  </si>
  <si>
    <t>MP190429cM009C17</t>
  </si>
  <si>
    <t>MP190429cM009C18</t>
  </si>
  <si>
    <t>MP190429cM009C19</t>
  </si>
  <si>
    <t>MP190429cM009C21</t>
  </si>
  <si>
    <t>MP190429cM009C22</t>
  </si>
  <si>
    <t>MP190429cM009C23</t>
  </si>
  <si>
    <t>MP190429cM009C24</t>
  </si>
  <si>
    <t>MP190429cM009C25</t>
  </si>
  <si>
    <t>MP190429cM009C26</t>
  </si>
  <si>
    <t>MP190429cM009C27</t>
  </si>
  <si>
    <t>MP190429cM009C28</t>
  </si>
  <si>
    <t>MP190429cM009C29</t>
  </si>
  <si>
    <t>MP190429cM009C30</t>
  </si>
  <si>
    <t>MP190429cM009C31</t>
  </si>
  <si>
    <t>MP190429cM009C32</t>
  </si>
  <si>
    <t>MP190429dM043C02</t>
  </si>
  <si>
    <t>MP190429dM043C03</t>
  </si>
  <si>
    <t>MP190429dM043C04</t>
  </si>
  <si>
    <t>MP190429dM043C05</t>
  </si>
  <si>
    <t>MP190429dM043C06</t>
  </si>
  <si>
    <t>MP190429dM043C08</t>
  </si>
  <si>
    <t>MP190429dM043C09</t>
  </si>
  <si>
    <t>MP190429dM043C10</t>
  </si>
  <si>
    <t>MP190429dM043C11</t>
  </si>
  <si>
    <t>MP190429dM043C12</t>
  </si>
  <si>
    <t>MP190429dM043C13</t>
  </si>
  <si>
    <t>MP190429dM043C14</t>
  </si>
  <si>
    <t>MP190429dM043C15</t>
  </si>
  <si>
    <t>MP190429dM043C18</t>
  </si>
  <si>
    <t>MP190429dM043C19</t>
  </si>
  <si>
    <t>MP190429dM043C20</t>
  </si>
  <si>
    <t>MP190429dM043C21</t>
  </si>
  <si>
    <t>MP190429dM043C22</t>
  </si>
  <si>
    <t>MP190429dM043C23</t>
  </si>
  <si>
    <t>MP190429dM043C25</t>
  </si>
  <si>
    <t>MP190429dM043C26</t>
  </si>
  <si>
    <t>MP190429dM043C27</t>
  </si>
  <si>
    <t>MP190429dM043C28</t>
  </si>
  <si>
    <t>MP190429dM043C29</t>
  </si>
  <si>
    <t>MP190429dM043C31</t>
  </si>
  <si>
    <t>MP190429dM043C32</t>
  </si>
  <si>
    <t>MP210412aM047C02</t>
  </si>
  <si>
    <t>w[*];UAS?cyc[103]/CyO</t>
  </si>
  <si>
    <t>MP210412aM047C03</t>
  </si>
  <si>
    <t>Tau</t>
  </si>
  <si>
    <t>MP210412aM047C04</t>
  </si>
  <si>
    <t>(-)&gt;cyc103</t>
  </si>
  <si>
    <t>MP210412aM047C05</t>
  </si>
  <si>
    <t>MB122B&gt;cyc103</t>
  </si>
  <si>
    <t>MP210412aM047C06</t>
  </si>
  <si>
    <t>ss00681&gt;cyc103</t>
  </si>
  <si>
    <t>MP210412aM047C07</t>
  </si>
  <si>
    <t>ChAT2A&gt;cyc103</t>
  </si>
  <si>
    <t>MP210412aM047C09</t>
  </si>
  <si>
    <t>Clk856&gt;cyc103</t>
  </si>
  <si>
    <t>MP210412aM047C11</t>
  </si>
  <si>
    <t>ChAT4.7.4&gt;cyc103 (OLD DATA)</t>
  </si>
  <si>
    <t>MP210412aM047C12</t>
  </si>
  <si>
    <t>ChAT4.7.4&gt;cyc103</t>
  </si>
  <si>
    <t>MP210412aM047C13</t>
  </si>
  <si>
    <t>Clk856/ChATGal80&gt;cyc103</t>
  </si>
  <si>
    <t>MP210412aM047C14</t>
  </si>
  <si>
    <t>ChAT4.7.4/cryGal80&gt;cyc103</t>
  </si>
  <si>
    <t>MP210412aM047C15</t>
  </si>
  <si>
    <t>cry4.13/PdfGal80&gt;cyc103</t>
  </si>
  <si>
    <t>MP210412aM043C02</t>
  </si>
  <si>
    <t>w[*];UAS?cyc[103]/MB122BGal4</t>
  </si>
  <si>
    <t>ChAT4.7.4,Pdf&gt;cyc103</t>
  </si>
  <si>
    <t>MP210412aM043C04</t>
  </si>
  <si>
    <t>cryGal4&gt;cyc103</t>
  </si>
  <si>
    <t>MP210412aM043C06</t>
  </si>
  <si>
    <t>;;Pdf&gt;cyc103</t>
  </si>
  <si>
    <t>MP210412aM043C07</t>
  </si>
  <si>
    <t>TUG&gt;cyc103</t>
  </si>
  <si>
    <t>MP210412aM043C08</t>
  </si>
  <si>
    <t>TUG/ChATGal80&gt;cyc103</t>
  </si>
  <si>
    <t>MP210412aM043C09</t>
  </si>
  <si>
    <t>TUG/cryGal80&gt;cyc103</t>
  </si>
  <si>
    <t>MP210412aM043C10</t>
  </si>
  <si>
    <t>TUG&gt;PdfGal80&gt;cyc103</t>
  </si>
  <si>
    <t>MP210412aM043C11</t>
  </si>
  <si>
    <t>MP210412aM043C12</t>
  </si>
  <si>
    <t>MP210412aM043C13</t>
  </si>
  <si>
    <t>MP210412aM043C14</t>
  </si>
  <si>
    <t>MP210412aM043C15</t>
  </si>
  <si>
    <t>MP210412aM043C16</t>
  </si>
  <si>
    <t>MP210412aM044C02</t>
  </si>
  <si>
    <t>MP210412aM044C03</t>
  </si>
  <si>
    <t>MP210412aM044C04</t>
  </si>
  <si>
    <t>MP210412aM044C05</t>
  </si>
  <si>
    <t>MP210412aM044C06</t>
  </si>
  <si>
    <t>MP210412aM044C08</t>
  </si>
  <si>
    <t>MP210412aM044C09</t>
  </si>
  <si>
    <t>MP210412aM044C12</t>
  </si>
  <si>
    <t>MP210412aM044C13</t>
  </si>
  <si>
    <t>MP210412aM044C14</t>
  </si>
  <si>
    <t>MP210412bM012C01</t>
  </si>
  <si>
    <t>w[*];UAS?cyc[103]/ss00681</t>
  </si>
  <si>
    <t>MP210412bM012C02</t>
  </si>
  <si>
    <t>MP210412bM012C03</t>
  </si>
  <si>
    <t>MP210412bM012C05</t>
  </si>
  <si>
    <t>MP210412bM012C06</t>
  </si>
  <si>
    <t>MP210412bM012C08</t>
  </si>
  <si>
    <t>MP210412bM012C09</t>
  </si>
  <si>
    <t>MP210412bM012C10</t>
  </si>
  <si>
    <t>MP210412bM012C12</t>
  </si>
  <si>
    <t>MP210412bM012C14</t>
  </si>
  <si>
    <t>MP210412bM012C15</t>
  </si>
  <si>
    <t>MP210412bM012C16</t>
  </si>
  <si>
    <t>MP210412bM013C01</t>
  </si>
  <si>
    <t>MP210412bM013C02</t>
  </si>
  <si>
    <t>MP210412bM013C04</t>
  </si>
  <si>
    <t>MP210412bM013C05</t>
  </si>
  <si>
    <t>MP210412bM013C06</t>
  </si>
  <si>
    <t>MP210412bM013C07</t>
  </si>
  <si>
    <t>MP210412bM013C08</t>
  </si>
  <si>
    <t>MP210412bM013C09</t>
  </si>
  <si>
    <t>MP210412bM013C10</t>
  </si>
  <si>
    <t>MP210412bM013C12</t>
  </si>
  <si>
    <t>MP210412bM013C13</t>
  </si>
  <si>
    <t>MP210412bM013C14</t>
  </si>
  <si>
    <t>MP210412bM013C15</t>
  </si>
  <si>
    <t>MP210412bM013C16</t>
  </si>
  <si>
    <t>MP210529aM093C02</t>
  </si>
  <si>
    <r>
      <t>w[*];</t>
    </r>
    <r>
      <rPr>
        <sz val="11"/>
        <color theme="1"/>
        <rFont val="Calibri"/>
        <family val="2"/>
      </rPr>
      <t>Δcyc[103]</t>
    </r>
    <r>
      <rPr>
        <sz val="11"/>
        <color theme="1"/>
        <rFont val="Aptos Narrow"/>
        <family val="2"/>
        <scheme val="minor"/>
      </rPr>
      <t>/+;ChAT2A-Gal4/+</t>
    </r>
  </si>
  <si>
    <t>MP210529aM093C09</t>
  </si>
  <si>
    <t>MP210529aM093C16</t>
  </si>
  <si>
    <t>MP210529aM094C01</t>
  </si>
  <si>
    <t>MP210529aM094C03</t>
  </si>
  <si>
    <t>MP210529aM094C05</t>
  </si>
  <si>
    <t>MP210529aM094C07</t>
  </si>
  <si>
    <t>MP210529aM094C10</t>
  </si>
  <si>
    <t>MP210529aM094C11</t>
  </si>
  <si>
    <t>MP210322aM022C01</t>
  </si>
  <si>
    <t>w[*];UAS?cyc[103]/Clk856Gal4</t>
  </si>
  <si>
    <t>MP210322aM022C04</t>
  </si>
  <si>
    <t>MP210322aM022C06</t>
  </si>
  <si>
    <t>MP210322aM022C09</t>
  </si>
  <si>
    <t>MP210322aM022C10</t>
  </si>
  <si>
    <t>ALL DATA NOW FORMATTED</t>
  </si>
  <si>
    <t>MP210322aM022C11</t>
  </si>
  <si>
    <t>MP210322aM022C13</t>
  </si>
  <si>
    <t>MP210322aM022C14</t>
  </si>
  <si>
    <t>MP210322aM023C01</t>
  </si>
  <si>
    <t>MP210322aM023C05</t>
  </si>
  <si>
    <t>MP210322aM023C06</t>
  </si>
  <si>
    <t>MP210322aM023C07</t>
  </si>
  <si>
    <t>MP210322aM023C10</t>
  </si>
  <si>
    <t>MP210322aM023C11</t>
  </si>
  <si>
    <t>MP210322aM023C12</t>
  </si>
  <si>
    <t>MP210322aM023C13</t>
  </si>
  <si>
    <t>MP210322bM028C05</t>
  </si>
  <si>
    <t>MP210322bM028C06</t>
  </si>
  <si>
    <t>MP210322bM028C09</t>
  </si>
  <si>
    <t>MP210322bM028C11</t>
  </si>
  <si>
    <t>MP210322bM028C15</t>
  </si>
  <si>
    <t>MP210322bM029C01</t>
  </si>
  <si>
    <t>MP210322bM029C02</t>
  </si>
  <si>
    <t>MP210322bM029C03</t>
  </si>
  <si>
    <t>MP210322bM029C04</t>
  </si>
  <si>
    <t>MP210322bM029C06</t>
  </si>
  <si>
    <t>MP210322bM029C07</t>
  </si>
  <si>
    <t>MP210322bM029C08</t>
  </si>
  <si>
    <t>MP210322bM029C09</t>
  </si>
  <si>
    <t>MP210322bM029C11</t>
  </si>
  <si>
    <t>MP210322bM029C13</t>
  </si>
  <si>
    <t>MP210322bM029C14</t>
  </si>
  <si>
    <t>MP210412aM048C01</t>
  </si>
  <si>
    <t>MP210412aM048C02</t>
  </si>
  <si>
    <t>MP210412aM048C03</t>
  </si>
  <si>
    <t>MP210412aM048C04</t>
  </si>
  <si>
    <t>MP210412aM048C06</t>
  </si>
  <si>
    <t>MP210412aM048C07</t>
  </si>
  <si>
    <t>MP210412aM048C08</t>
  </si>
  <si>
    <t>MP210412aM048C09</t>
  </si>
  <si>
    <t>MP210412aM048C11</t>
  </si>
  <si>
    <t>MP210412aM048C12</t>
  </si>
  <si>
    <t>MP210412aM048C13</t>
  </si>
  <si>
    <t>MP210412aM048C14</t>
  </si>
  <si>
    <t>MP210412aM048C16</t>
  </si>
  <si>
    <t>MP210412aM045C01</t>
  </si>
  <si>
    <t>MP210412aM045C02</t>
  </si>
  <si>
    <t>MP210412aM045C03</t>
  </si>
  <si>
    <t>MP210412aM045C06</t>
  </si>
  <si>
    <t>MP210412aM045C08</t>
  </si>
  <si>
    <t>MP210412aM045C09</t>
  </si>
  <si>
    <t>MP210412aM045C11</t>
  </si>
  <si>
    <t>MP210412aM045C12</t>
  </si>
  <si>
    <t>MP210412aM045C14</t>
  </si>
  <si>
    <t>MP210412aM045C16</t>
  </si>
  <si>
    <t>MP210412aM046C01</t>
  </si>
  <si>
    <t>MP210412aM046C03</t>
  </si>
  <si>
    <t>MP210412aM046C04</t>
  </si>
  <si>
    <t>MP210412aM046C05</t>
  </si>
  <si>
    <t>MP210412aM046C08</t>
  </si>
  <si>
    <t>MP210412aM046C10</t>
  </si>
  <si>
    <t>MP210412aM046C13</t>
  </si>
  <si>
    <t>MP210412aM046C14</t>
  </si>
  <si>
    <t>MP210412aM046C16</t>
  </si>
  <si>
    <t>MP210412bM014C02</t>
  </si>
  <si>
    <t>MP210412bM014C03</t>
  </si>
  <si>
    <t>MP210412bM014C04</t>
  </si>
  <si>
    <t>MP210412bM014C05</t>
  </si>
  <si>
    <t>MP210412bM014C06</t>
  </si>
  <si>
    <t>MP210412bM014C07</t>
  </si>
  <si>
    <t>MP210412bM014C09</t>
  </si>
  <si>
    <t>MP210412bM014C10</t>
  </si>
  <si>
    <t>MP210412bM014C12</t>
  </si>
  <si>
    <t>MP210412bM014C13</t>
  </si>
  <si>
    <t>MP210412bM014C14</t>
  </si>
  <si>
    <t>MP210412bM014C15</t>
  </si>
  <si>
    <t>MP210412bM015C01</t>
  </si>
  <si>
    <t>MP210412bM015C02</t>
  </si>
  <si>
    <t>MP210412bM015C04</t>
  </si>
  <si>
    <t>MP210412bM015C07</t>
  </si>
  <si>
    <t>MP210412bM015C09</t>
  </si>
  <si>
    <t>MP210412bM015C10</t>
  </si>
  <si>
    <t>MP210412bM015C12</t>
  </si>
  <si>
    <t>MP210412bM015C13</t>
  </si>
  <si>
    <t>MP210412bM015C14</t>
  </si>
  <si>
    <t>MP210412bM015C16</t>
  </si>
  <si>
    <t>MP210529aM095C01</t>
  </si>
  <si>
    <t>MP210529aM095C04</t>
  </si>
  <si>
    <t>MP210529aM095C05</t>
  </si>
  <si>
    <t>MP210529aM095C06</t>
  </si>
  <si>
    <t>MP210529aM095C09</t>
  </si>
  <si>
    <t>MP210529aM095C13</t>
  </si>
  <si>
    <t>MP210529aM095C14</t>
  </si>
  <si>
    <t>MP210529aM095C15</t>
  </si>
  <si>
    <t>MP210529aM096C03</t>
  </si>
  <si>
    <t>MP210529aM096C04</t>
  </si>
  <si>
    <t>MP210529aM096C05</t>
  </si>
  <si>
    <t>MP210529aM096C06</t>
  </si>
  <si>
    <t>MP210529aM096C10</t>
  </si>
  <si>
    <t>MP210529aM096C16</t>
  </si>
  <si>
    <t>MP210412aM047C17</t>
  </si>
  <si>
    <t>MP210412aM047C19</t>
  </si>
  <si>
    <t>MP210412aM047C20</t>
  </si>
  <si>
    <t>MP210412aM047C21</t>
  </si>
  <si>
    <t>MP210412aM047C22</t>
  </si>
  <si>
    <t>MP210412aM047C23</t>
  </si>
  <si>
    <t>MP210412aM047C24</t>
  </si>
  <si>
    <t>MP210412aM047C25</t>
  </si>
  <si>
    <t>MP210412aM047C26</t>
  </si>
  <si>
    <t>MP210412aM047C27</t>
  </si>
  <si>
    <t>MP210412aM047C28</t>
  </si>
  <si>
    <t>MP210412aM047C29</t>
  </si>
  <si>
    <t>MP210412aM047C30</t>
  </si>
  <si>
    <t>MP210412aM047C31</t>
  </si>
  <si>
    <t>MP210412aM047C32</t>
  </si>
  <si>
    <t>MP210412aM043C17</t>
  </si>
  <si>
    <t>MP210412aM043C18</t>
  </si>
  <si>
    <t>MP210412aM043C20</t>
  </si>
  <si>
    <t>MP210412aM043C21</t>
  </si>
  <si>
    <t>MP210412aM043C22</t>
  </si>
  <si>
    <t>MP210412aM043C23</t>
  </si>
  <si>
    <t>MP210412aM043C24</t>
  </si>
  <si>
    <t>MP210412aM043C25</t>
  </si>
  <si>
    <t>MP210412aM043C26</t>
  </si>
  <si>
    <t>MP210412aM043C27</t>
  </si>
  <si>
    <t>MP210412aM043C29</t>
  </si>
  <si>
    <t>MP210412aM043C30</t>
  </si>
  <si>
    <t>MP210412aM043C31</t>
  </si>
  <si>
    <t>MP210412aM044C17</t>
  </si>
  <si>
    <t>MP210412aM044C18</t>
  </si>
  <si>
    <t>MP210412aM044C19</t>
  </si>
  <si>
    <t>MP210412aM044C20</t>
  </si>
  <si>
    <t>MP210412aM044C21</t>
  </si>
  <si>
    <t>MP210412aM044C22</t>
  </si>
  <si>
    <t>MP210412aM044C23</t>
  </si>
  <si>
    <t>MP210412aM044C24</t>
  </si>
  <si>
    <t>MP210412aM044C25</t>
  </si>
  <si>
    <t>MP210412aM044C26</t>
  </si>
  <si>
    <t>MP210412aM044C27</t>
  </si>
  <si>
    <t>MP210412aM044C29</t>
  </si>
  <si>
    <t>MP210412aM044C30</t>
  </si>
  <si>
    <t>MP210412aM044C32</t>
  </si>
  <si>
    <t>MP210412bM012C17</t>
  </si>
  <si>
    <t>MP210412bM012C18</t>
  </si>
  <si>
    <t>MP210412bM012C19</t>
  </si>
  <si>
    <t>MP210412bM012C20</t>
  </si>
  <si>
    <t>MP210412bM012C21</t>
  </si>
  <si>
    <t>MP210412bM012C22</t>
  </si>
  <si>
    <t>MP210412bM012C23</t>
  </si>
  <si>
    <t>MP210412bM012C24</t>
  </si>
  <si>
    <t>MP210412bM012C25</t>
  </si>
  <si>
    <t>MP210412bM012C26</t>
  </si>
  <si>
    <t>MP210412bM012C27</t>
  </si>
  <si>
    <t>MP210412bM012C28</t>
  </si>
  <si>
    <t>MP210412bM012C29</t>
  </si>
  <si>
    <t>MP210412bM012C30</t>
  </si>
  <si>
    <t>MP210412bM012C31</t>
  </si>
  <si>
    <t>MP210412bM012C32</t>
  </si>
  <si>
    <t>MP210412bM013C17</t>
  </si>
  <si>
    <t>MP210412bM013C18</t>
  </si>
  <si>
    <t>MP210412bM013C19</t>
  </si>
  <si>
    <t>MP210412bM013C20</t>
  </si>
  <si>
    <t>MP210412bM013C21</t>
  </si>
  <si>
    <t>MP210412bM013C22</t>
  </si>
  <si>
    <t>MP210412bM013C23</t>
  </si>
  <si>
    <t>MP210412bM013C24</t>
  </si>
  <si>
    <t>MP210412bM013C25</t>
  </si>
  <si>
    <t>MP210412bM013C26</t>
  </si>
  <si>
    <t>MP210412bM013C27</t>
  </si>
  <si>
    <t>MP210412bM013C28</t>
  </si>
  <si>
    <t>MP210412bM013C29</t>
  </si>
  <si>
    <t>MP210412bM013C30</t>
  </si>
  <si>
    <t>MP210412bM013C31</t>
  </si>
  <si>
    <t>MP210412bM013C32</t>
  </si>
  <si>
    <t>MP210529aM093C17</t>
  </si>
  <si>
    <t>MP210529aM093C18</t>
  </si>
  <si>
    <t>MP210529aM093C20</t>
  </si>
  <si>
    <t>MP210529aM093C21</t>
  </si>
  <si>
    <t>MP210529aM093C22</t>
  </si>
  <si>
    <t>MP210529aM093C23</t>
  </si>
  <si>
    <t>MP210529aM093C24</t>
  </si>
  <si>
    <t>MP210529aM093C25</t>
  </si>
  <si>
    <t>MP210529aM093C26</t>
  </si>
  <si>
    <t>MP210529aM093C27</t>
  </si>
  <si>
    <t>MP210529aM093C28</t>
  </si>
  <si>
    <t>MP210529aM093C29</t>
  </si>
  <si>
    <t>MP210529aM093C30</t>
  </si>
  <si>
    <t>MP210529aM093C31</t>
  </si>
  <si>
    <t>MP210529aM093C32</t>
  </si>
  <si>
    <t>MP210529aM094C17</t>
  </si>
  <si>
    <t>MP210529aM094C19</t>
  </si>
  <si>
    <t>MP210529aM094C21</t>
  </si>
  <si>
    <t>MP210529aM094C22</t>
  </si>
  <si>
    <t>MP210529aM094C23</t>
  </si>
  <si>
    <t>MP210529aM094C24</t>
  </si>
  <si>
    <t>MP210529aM094C25</t>
  </si>
  <si>
    <t>MP210529aM094C26</t>
  </si>
  <si>
    <t>MP210529aM094C27</t>
  </si>
  <si>
    <t>MP210529aM094C28</t>
  </si>
  <si>
    <t>MP210529aM094C29</t>
  </si>
  <si>
    <t>MP210529aM094C31</t>
  </si>
  <si>
    <t>MP210529aM094C32</t>
  </si>
  <si>
    <t>MP210322aM022C17</t>
  </si>
  <si>
    <t>MP210322aM022C18</t>
  </si>
  <si>
    <t>MP210322aM022C19</t>
  </si>
  <si>
    <t>MP210322aM022C20</t>
  </si>
  <si>
    <t>MP210322aM022C21</t>
  </si>
  <si>
    <t>MP210322aM022C22</t>
  </si>
  <si>
    <t>MP210322aM022C23</t>
  </si>
  <si>
    <t>MP210322aM022C24</t>
  </si>
  <si>
    <t>MP210322aM022C25</t>
  </si>
  <si>
    <t>MP210322aM022C26</t>
  </si>
  <si>
    <t>MP210322aM022C27</t>
  </si>
  <si>
    <t>MP210322aM022C29</t>
  </si>
  <si>
    <t>MP210322aM022C30</t>
  </si>
  <si>
    <t>MP210322aM023C19</t>
  </si>
  <si>
    <t>MP210322aM023C20</t>
  </si>
  <si>
    <t>MP210322aM023C21</t>
  </si>
  <si>
    <t>MP210322aM023C23</t>
  </si>
  <si>
    <t>MP210322aM023C27</t>
  </si>
  <si>
    <t>MP210322aM023C28</t>
  </si>
  <si>
    <t>MP210322aM023C29</t>
  </si>
  <si>
    <t>MP210322aM023C30</t>
  </si>
  <si>
    <t>MP210322aM023C31</t>
  </si>
  <si>
    <t>MP210322bM028C19</t>
  </si>
  <si>
    <t>MP210322bM028C21</t>
  </si>
  <si>
    <t>MP210322bM028C22</t>
  </si>
  <si>
    <t>MP210322bM028C23</t>
  </si>
  <si>
    <t>MP210322bM028C24</t>
  </si>
  <si>
    <t>MP210322bM028C25</t>
  </si>
  <si>
    <t>MP210322bM028C26</t>
  </si>
  <si>
    <t>MP210322bM028C27</t>
  </si>
  <si>
    <t>MP210322bM028C28</t>
  </si>
  <si>
    <t>MP210322bM028C29</t>
  </si>
  <si>
    <t>MP210322bM028C30</t>
  </si>
  <si>
    <t>MP210322bM028C31</t>
  </si>
  <si>
    <t>MP210322bM029C17</t>
  </si>
  <si>
    <t>MP210322bM029C18</t>
  </si>
  <si>
    <t>MP210322bM029C19</t>
  </si>
  <si>
    <t>MP210322bM029C21</t>
  </si>
  <si>
    <t>MP210322bM029C22</t>
  </si>
  <si>
    <t>MP210322bM029C23</t>
  </si>
  <si>
    <t>MP210322bM029C24</t>
  </si>
  <si>
    <t>MP210322bM029C25</t>
  </si>
  <si>
    <t>MP210322bM029C26</t>
  </si>
  <si>
    <t>MP210322bM029C28</t>
  </si>
  <si>
    <t>MP210322bM029C29</t>
  </si>
  <si>
    <t>MP210412aM048C17</t>
  </si>
  <si>
    <t>MP210412aM048C18</t>
  </si>
  <si>
    <t>MP210412aM048C19</t>
  </si>
  <si>
    <t>MP210412aM048C23</t>
  </si>
  <si>
    <t>MP210412aM048C24</t>
  </si>
  <si>
    <t>MP210412aM048C25</t>
  </si>
  <si>
    <t>MP210412aM048C26</t>
  </si>
  <si>
    <t>MP210412aM048C27</t>
  </si>
  <si>
    <t>MP210412aM048C28</t>
  </si>
  <si>
    <t>MP210412aM048C29</t>
  </si>
  <si>
    <t>MP210412aM048C30</t>
  </si>
  <si>
    <t>MP210412aM048C31</t>
  </si>
  <si>
    <t>MP210412aM048C32</t>
  </si>
  <si>
    <t>MP210412aM045C17</t>
  </si>
  <si>
    <t>MP210412aM045C19</t>
  </si>
  <si>
    <t>MP210412aM045C20</t>
  </si>
  <si>
    <t>MP210412aM045C21</t>
  </si>
  <si>
    <t>MP210412aM045C22</t>
  </si>
  <si>
    <t>MP210412aM045C23</t>
  </si>
  <si>
    <t>MP210412aM045C25</t>
  </si>
  <si>
    <t>MP210412aM045C26</t>
  </si>
  <si>
    <t>MP210412aM045C27</t>
  </si>
  <si>
    <t>MP210412aM045C28</t>
  </si>
  <si>
    <t>MP210412aM045C29</t>
  </si>
  <si>
    <t>MP210412aM045C30</t>
  </si>
  <si>
    <t>MP210412aM045C31</t>
  </si>
  <si>
    <t>MP210412aM045C32</t>
  </si>
  <si>
    <t>MP210412aM046C20</t>
  </si>
  <si>
    <t>MP210412aM046C22</t>
  </si>
  <si>
    <t>MP210412aM046C23</t>
  </si>
  <si>
    <t>MP210412aM046C24</t>
  </si>
  <si>
    <t>MP210412aM046C25</t>
  </si>
  <si>
    <t>MP210412aM046C26</t>
  </si>
  <si>
    <t>MP210412aM046C27</t>
  </si>
  <si>
    <t>MP210412aM046C28</t>
  </si>
  <si>
    <t>MP210412aM046C29</t>
  </si>
  <si>
    <t>MP210412aM046C30</t>
  </si>
  <si>
    <t>MP210412aM046C32</t>
  </si>
  <si>
    <t>MP210412bM014C17</t>
  </si>
  <si>
    <t>MP210412bM014C18</t>
  </si>
  <si>
    <t>MP210412bM014C19</t>
  </si>
  <si>
    <t>MP210412bM014C20</t>
  </si>
  <si>
    <t>MP210412bM014C22</t>
  </si>
  <si>
    <t>MP210412bM014C24</t>
  </si>
  <si>
    <t>MP210412bM014C25</t>
  </si>
  <si>
    <t>MP210412bM014C27</t>
  </si>
  <si>
    <t>MP210412bM014C28</t>
  </si>
  <si>
    <t>MP210412bM014C29</t>
  </si>
  <si>
    <t>MP210412bM014C30</t>
  </si>
  <si>
    <t>MP210412bM014C31</t>
  </si>
  <si>
    <t>MP210412bM014C32</t>
  </si>
  <si>
    <t>MP210412bM015C18</t>
  </si>
  <si>
    <t>MP210412bM015C19</t>
  </si>
  <si>
    <t>MP210412bM015C20</t>
  </si>
  <si>
    <t>MP210412bM015C21</t>
  </si>
  <si>
    <t>MP210412bM015C22</t>
  </si>
  <si>
    <t>MP210412bM015C23</t>
  </si>
  <si>
    <t>MP210412bM015C24</t>
  </si>
  <si>
    <t>MP210412bM015C25</t>
  </si>
  <si>
    <t>MP210412bM015C26</t>
  </si>
  <si>
    <t>MP210412bM015C27</t>
  </si>
  <si>
    <t>MP210412bM015C28</t>
  </si>
  <si>
    <t>MP210412bM015C29</t>
  </si>
  <si>
    <t>MP210412bM015C30</t>
  </si>
  <si>
    <t>MP210412bM015C32</t>
  </si>
  <si>
    <t>MP210529aM095C18</t>
  </si>
  <si>
    <t>MP210529aM095C19</t>
  </si>
  <si>
    <t>MP210529aM095C20</t>
  </si>
  <si>
    <t>MP210529aM095C21</t>
  </si>
  <si>
    <t>MP210529aM095C23</t>
  </si>
  <si>
    <t>MP210529aM095C24</t>
  </si>
  <si>
    <t>MP210529aM095C25</t>
  </si>
  <si>
    <t>MP210529aM095C27</t>
  </si>
  <si>
    <t>MP210529aM095C28</t>
  </si>
  <si>
    <t>MP210529aM095C29</t>
  </si>
  <si>
    <t>MP210529aM095C30</t>
  </si>
  <si>
    <t>MP210529aM095C31</t>
  </si>
  <si>
    <t>MP210529aM095C32</t>
  </si>
  <si>
    <t>MP210529aM096C17</t>
  </si>
  <si>
    <t>MP210529aM096C18</t>
  </si>
  <si>
    <t>MP210529aM096C19</t>
  </si>
  <si>
    <t>MP210529aM096C21</t>
  </si>
  <si>
    <t>MP210529aM096C23</t>
  </si>
  <si>
    <t>MP210529aM096C24</t>
  </si>
  <si>
    <t>MP210529aM096C25</t>
  </si>
  <si>
    <t>MP210529aM096C26</t>
  </si>
  <si>
    <t>MP210529aM096C27</t>
  </si>
  <si>
    <t>MP210529aM096C28</t>
  </si>
  <si>
    <t>MP210529aM096C29</t>
  </si>
  <si>
    <t>MP210529aM096C30</t>
  </si>
  <si>
    <t>MP210529aM096C31</t>
  </si>
  <si>
    <t>MP210529aM096C32</t>
  </si>
  <si>
    <t>MP201204bM026C02</t>
  </si>
  <si>
    <r>
      <t>w[*]; UAS-</t>
    </r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Aptos Narrow"/>
        <family val="2"/>
        <scheme val="minor"/>
      </rPr>
      <t>cyc#103/ChAT-Gal4.7.4</t>
    </r>
  </si>
  <si>
    <t>MP201204bM026C03</t>
  </si>
  <si>
    <r>
      <t>w[*]; UAS-</t>
    </r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Aptos Narrow"/>
        <family val="2"/>
        <scheme val="minor"/>
      </rPr>
      <t>cyc#103/ChAT-Gal4.7.4</t>
    </r>
    <r>
      <rPr>
        <sz val="11"/>
        <color theme="1"/>
        <rFont val="Aptos Narrow"/>
        <family val="2"/>
        <scheme val="minor"/>
      </rPr>
      <t/>
    </r>
  </si>
  <si>
    <t>MP201204bM026C04</t>
  </si>
  <si>
    <t>MP201204bM026C06</t>
  </si>
  <si>
    <t>MP201204bM026C07</t>
  </si>
  <si>
    <t>MP201204bM026C09</t>
  </si>
  <si>
    <t>MP201204bM026C13</t>
  </si>
  <si>
    <t>MP201204bM026C14</t>
  </si>
  <si>
    <t>MP201204bM026C15</t>
  </si>
  <si>
    <t>MP201204bM026C16</t>
  </si>
  <si>
    <t>MP201201bM015C02</t>
  </si>
  <si>
    <r>
      <t>w[*]; UAS-</t>
    </r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Aptos Narrow"/>
        <family val="2"/>
        <scheme val="minor"/>
      </rPr>
      <t>cyc#103/ChAT-Gal4.7.4 Myo31DF::UAS-GFP</t>
    </r>
  </si>
  <si>
    <t>MP201201bM015C03</t>
  </si>
  <si>
    <t>MP201201bM015C04</t>
  </si>
  <si>
    <t>MP201201bM015C05</t>
  </si>
  <si>
    <t>MP201201bM015C06</t>
  </si>
  <si>
    <t>MP201201bM015C07</t>
  </si>
  <si>
    <t>MP201201bM015C10</t>
  </si>
  <si>
    <t>MP201201bM015C11</t>
  </si>
  <si>
    <t>MP201201bM015C12</t>
  </si>
  <si>
    <t>MP201201bM015C13</t>
  </si>
  <si>
    <t>MP201201bM015C14</t>
  </si>
  <si>
    <t>MP201201bM015C15</t>
  </si>
  <si>
    <t>MP201201bM015C16</t>
  </si>
  <si>
    <t>MP201201bM017C02</t>
  </si>
  <si>
    <t>MP201201bM017C03</t>
  </si>
  <si>
    <t>MP201201bM017C04</t>
  </si>
  <si>
    <t>MP201201bM017C05</t>
  </si>
  <si>
    <t>MP201201bM017C06</t>
  </si>
  <si>
    <t>MP201201bM017C07</t>
  </si>
  <si>
    <t>MP201201bM017C08</t>
  </si>
  <si>
    <t>MP201201bM017C09</t>
  </si>
  <si>
    <t>MP201201bM017C10</t>
  </si>
  <si>
    <t>MP201201bM017C11</t>
  </si>
  <si>
    <t>MP201201bM017C12</t>
  </si>
  <si>
    <t>MP201201bM017C13</t>
  </si>
  <si>
    <t>MP201201bM017C14</t>
  </si>
  <si>
    <t>MP201201bM017C15</t>
  </si>
  <si>
    <t>MP201201bM017C16</t>
  </si>
  <si>
    <t>MP201130M005C01</t>
  </si>
  <si>
    <t>MP201130M005C02</t>
  </si>
  <si>
    <t>MP201130M005C04</t>
  </si>
  <si>
    <t>MP201130M005C07</t>
  </si>
  <si>
    <t>MP201130M005C08</t>
  </si>
  <si>
    <t>MP201130M005C10</t>
  </si>
  <si>
    <t>MP201130M005C13</t>
  </si>
  <si>
    <t>MP201130M005C14</t>
  </si>
  <si>
    <t>MP201130M005C15</t>
  </si>
  <si>
    <t>MP201130M005C16</t>
  </si>
  <si>
    <t>MP201130M006C01</t>
  </si>
  <si>
    <t>MP201130M006C04</t>
  </si>
  <si>
    <t>MP201130M006C05</t>
  </si>
  <si>
    <t>MP201130M006C06</t>
  </si>
  <si>
    <t>MP201130M006C08</t>
  </si>
  <si>
    <t>MP201130M006C09</t>
  </si>
  <si>
    <t>MP201130M006C10</t>
  </si>
  <si>
    <t>MP201130M006C11</t>
  </si>
  <si>
    <t>MP201130M006C13</t>
  </si>
  <si>
    <t>MP201130M006C14</t>
  </si>
  <si>
    <t>MP201130M006C15</t>
  </si>
  <si>
    <t>MP201130M006C16</t>
  </si>
  <si>
    <t>MP201204bM027C01</t>
  </si>
  <si>
    <t>MP201204bM027C02</t>
  </si>
  <si>
    <t>MP201204bM027C04</t>
  </si>
  <si>
    <t>MP201204bM027C05</t>
  </si>
  <si>
    <t>MP201204bM027C06</t>
  </si>
  <si>
    <t>MP201204bM027C07</t>
  </si>
  <si>
    <t>MP201204bM027C08</t>
  </si>
  <si>
    <t>MP201204bM027C09</t>
  </si>
  <si>
    <t>MP201204bM027C10</t>
  </si>
  <si>
    <t>MP201204bM027C12</t>
  </si>
  <si>
    <t>MP201204bM027C13</t>
  </si>
  <si>
    <t>MP201204bM027C14</t>
  </si>
  <si>
    <t>MP201204bM027C16</t>
  </si>
  <si>
    <t>MP201201bM016C02</t>
  </si>
  <si>
    <t>MP201201bM016C04</t>
  </si>
  <si>
    <t>MP201201bM016C05</t>
  </si>
  <si>
    <t>MP201201bM016C10</t>
  </si>
  <si>
    <t>MP201201bM016C11</t>
  </si>
  <si>
    <t>MP201201bM016C12</t>
  </si>
  <si>
    <t>MP201201bM016C13</t>
  </si>
  <si>
    <t>MP201201bM016C14</t>
  </si>
  <si>
    <t>MP201201bM016C16</t>
  </si>
  <si>
    <t>MP201201bM018C03</t>
  </si>
  <si>
    <t>MP201201bM018C04</t>
  </si>
  <si>
    <t>MP201201bM018C05</t>
  </si>
  <si>
    <t>MP201201bM018C06</t>
  </si>
  <si>
    <t>MP201201bM018C07</t>
  </si>
  <si>
    <t>MP201201bM018C08</t>
  </si>
  <si>
    <t>MP201201bM018C09</t>
  </si>
  <si>
    <t>MP201201bM018C10</t>
  </si>
  <si>
    <t>MP201201bM018C11</t>
  </si>
  <si>
    <t>MP201201bM018C12</t>
  </si>
  <si>
    <t>MP201201bM018C13</t>
  </si>
  <si>
    <t>MP201201bM018C14</t>
  </si>
  <si>
    <t>MP201201bM018C16</t>
  </si>
  <si>
    <t>MP201204bM026C17</t>
  </si>
  <si>
    <t>MP201204bM026C18</t>
  </si>
  <si>
    <t>MP201204bM026C20</t>
  </si>
  <si>
    <t>MP201204bM026C21</t>
  </si>
  <si>
    <t>MP201204bM026C22</t>
  </si>
  <si>
    <t>MP201204bM026C23</t>
  </si>
  <si>
    <t>MP201204bM026C24</t>
  </si>
  <si>
    <t>MP201204bM026C25</t>
  </si>
  <si>
    <t>MP201204bM026C26</t>
  </si>
  <si>
    <t>MP201204bM026C28</t>
  </si>
  <si>
    <t>MP201204bM026C29</t>
  </si>
  <si>
    <t>MP201204bM026C31</t>
  </si>
  <si>
    <t>MP201204bM026C32</t>
  </si>
  <si>
    <t>MP201201bM015C17</t>
  </si>
  <si>
    <t>MP201201bM015C18</t>
  </si>
  <si>
    <t>MP201201bM015C19</t>
  </si>
  <si>
    <t>MP201201bM015C20</t>
  </si>
  <si>
    <t>MP201201bM015C21</t>
  </si>
  <si>
    <t>MP201201bM015C23</t>
  </si>
  <si>
    <t>MP201201bM015C24</t>
  </si>
  <si>
    <t>MP201201bM015C25</t>
  </si>
  <si>
    <t>MP201201bM015C26</t>
  </si>
  <si>
    <t>MP201201bM015C27</t>
  </si>
  <si>
    <t>MP201201bM015C28</t>
  </si>
  <si>
    <t>MP201201bM015C29</t>
  </si>
  <si>
    <t>MP201201bM015C30</t>
  </si>
  <si>
    <t>MP201201bM015C31</t>
  </si>
  <si>
    <t>MP201201bM015C32</t>
  </si>
  <si>
    <t>MP201201bM017C17</t>
  </si>
  <si>
    <t>MP201201bM017C18</t>
  </si>
  <si>
    <t>MP201201bM017C19</t>
  </si>
  <si>
    <t>MP201201bM017C21</t>
  </si>
  <si>
    <t>MP201201bM017C26</t>
  </si>
  <si>
    <t>MP201201bM017C27</t>
  </si>
  <si>
    <t>MP201201bM017C29</t>
  </si>
  <si>
    <t>MP201201bM017C30</t>
  </si>
  <si>
    <t>MP201201bM017C31</t>
  </si>
  <si>
    <t>MP201201bM017C32</t>
  </si>
  <si>
    <t>MP201130M005C20</t>
  </si>
  <si>
    <t>MP201130M005C21</t>
  </si>
  <si>
    <t>MP201130M005C22</t>
  </si>
  <si>
    <t>MP201130M005C24</t>
  </si>
  <si>
    <t>MP201130M005C25</t>
  </si>
  <si>
    <t>MP201130M005C26</t>
  </si>
  <si>
    <t>MP201130M005C27</t>
  </si>
  <si>
    <t>MP201130M005C29</t>
  </si>
  <si>
    <t>MP201130M005C30</t>
  </si>
  <si>
    <t>MP201130M005C32</t>
  </si>
  <si>
    <t>MP201130M006C21</t>
  </si>
  <si>
    <t>MP201130M006C22</t>
  </si>
  <si>
    <t>MP201130M006C26</t>
  </si>
  <si>
    <t>MP201130M006C27</t>
  </si>
  <si>
    <t>MP201130M006C28</t>
  </si>
  <si>
    <t>MP201130M006C29</t>
  </si>
  <si>
    <t>MP201130M006C30</t>
  </si>
  <si>
    <t>MP201130M006C31</t>
  </si>
  <si>
    <t>MP201130M006C32</t>
  </si>
  <si>
    <t>MP201204bM027C17</t>
  </si>
  <si>
    <t>MP201204bM027C18</t>
  </si>
  <si>
    <t>MP201204bM027C21</t>
  </si>
  <si>
    <t>MP201204bM027C23</t>
  </si>
  <si>
    <t>MP201204bM027C24</t>
  </si>
  <si>
    <t>MP201204bM027C27</t>
  </si>
  <si>
    <t>MP201204bM027C30</t>
  </si>
  <si>
    <t>MP201204bM027C31</t>
  </si>
  <si>
    <t>MP201204bM027C32</t>
  </si>
  <si>
    <t>MP201201bM016C17</t>
  </si>
  <si>
    <t>MP201201bM016C18</t>
  </si>
  <si>
    <t>MP201201bM016C21</t>
  </si>
  <si>
    <t>MP201201bM016C23</t>
  </si>
  <si>
    <t>MP201201bM016C24</t>
  </si>
  <si>
    <t>MP201201bM016C25</t>
  </si>
  <si>
    <t>MP201201bM016C26</t>
  </si>
  <si>
    <t>MP201201bM016C27</t>
  </si>
  <si>
    <t>MP201201bM016C28</t>
  </si>
  <si>
    <t>MP201201bM016C30</t>
  </si>
  <si>
    <t>MP201201bM016C31</t>
  </si>
  <si>
    <t>MP201201bM016C32</t>
  </si>
  <si>
    <t>MP201201bM018C17</t>
  </si>
  <si>
    <t>MP201201bM018C18</t>
  </si>
  <si>
    <t>MP201201bM018C19</t>
  </si>
  <si>
    <t>MP201201bM018C22</t>
  </si>
  <si>
    <t>MP201201bM018C23</t>
  </si>
  <si>
    <t>MP201201bM018C25</t>
  </si>
  <si>
    <t>MP201201bM018C26</t>
  </si>
  <si>
    <t>MP201201bM018C28</t>
  </si>
  <si>
    <t>MP201201bM018C29</t>
  </si>
  <si>
    <t>MP201201bM018C31</t>
  </si>
  <si>
    <t>MP201201bM018C32</t>
  </si>
  <si>
    <t>MP211019eM060C01</t>
  </si>
  <si>
    <r>
      <t>w[*];</t>
    </r>
    <r>
      <rPr>
        <sz val="11"/>
        <color theme="1"/>
        <rFont val="Calibri"/>
        <family val="2"/>
      </rPr>
      <t>Δcyc[103]</t>
    </r>
    <r>
      <rPr>
        <sz val="11"/>
        <color theme="1"/>
        <rFont val="Aptos Narrow"/>
        <family val="2"/>
        <scheme val="minor"/>
      </rPr>
      <t>/ChATGal4.7.4</t>
    </r>
  </si>
  <si>
    <t>MP211019eM060C02</t>
  </si>
  <si>
    <t>MP211019eM060C03</t>
  </si>
  <si>
    <r>
      <t>w[*];</t>
    </r>
    <r>
      <rPr>
        <sz val="11"/>
        <color theme="1"/>
        <rFont val="Calibri"/>
        <family val="2"/>
      </rPr>
      <t>Δcyc[103]</t>
    </r>
    <r>
      <rPr>
        <sz val="11"/>
        <color theme="1"/>
        <rFont val="Aptos Narrow"/>
        <family val="2"/>
        <scheme val="minor"/>
      </rPr>
      <t>/ChATGal4.7.4</t>
    </r>
    <r>
      <rPr>
        <sz val="11"/>
        <color theme="1"/>
        <rFont val="Aptos Narrow"/>
        <family val="2"/>
        <scheme val="minor"/>
      </rPr>
      <t/>
    </r>
  </si>
  <si>
    <t>MP211019eM060C04</t>
  </si>
  <si>
    <t>MP211019eM060C05</t>
  </si>
  <si>
    <t>MP211019eM060C06</t>
  </si>
  <si>
    <t>MP211019eM060C07</t>
  </si>
  <si>
    <t>MP211019eM060C08</t>
  </si>
  <si>
    <t>MP211019eM060C09</t>
  </si>
  <si>
    <t>MP211019eM060C10</t>
  </si>
  <si>
    <t>MP211019eM060C11</t>
  </si>
  <si>
    <t>MP211019eM060C12</t>
  </si>
  <si>
    <t>MP211019eM060C13</t>
  </si>
  <si>
    <t>MP211019eM060C14</t>
  </si>
  <si>
    <t>MP211019eM060C15</t>
  </si>
  <si>
    <t>MP211019eM060C16</t>
  </si>
  <si>
    <t>MP211019eM062C01</t>
  </si>
  <si>
    <t>MP211019eM062C02</t>
  </si>
  <si>
    <t>MP211019eM062C03</t>
  </si>
  <si>
    <t>MP211019eM062C04</t>
  </si>
  <si>
    <t>MP211019eM062C05</t>
  </si>
  <si>
    <t>MP211019eM062C06</t>
  </si>
  <si>
    <t>MP211019eM062C07</t>
  </si>
  <si>
    <t>MP211019eM062C08</t>
  </si>
  <si>
    <t>MP211019eM062C11</t>
  </si>
  <si>
    <t>MP211019eM062C12</t>
  </si>
  <si>
    <t>MP211019eM062C13</t>
  </si>
  <si>
    <t>MP211019eM062C14</t>
  </si>
  <si>
    <t>MP211019eM062C15</t>
  </si>
  <si>
    <t>MP211019eM062C16</t>
  </si>
  <si>
    <t>MP211019eM060C17</t>
  </si>
  <si>
    <t>MP211019eM060C18</t>
  </si>
  <si>
    <t>MP211019eM060C19</t>
  </si>
  <si>
    <t>MP211019eM060C20</t>
  </si>
  <si>
    <t>MP211019eM060C21</t>
  </si>
  <si>
    <t>MP211019eM060C22</t>
  </si>
  <si>
    <t>MP211019eM060C23</t>
  </si>
  <si>
    <t>MP211019eM060C24</t>
  </si>
  <si>
    <t>MP211019eM060C25</t>
  </si>
  <si>
    <t>MP211019eM060C26</t>
  </si>
  <si>
    <t>MP211019eM060C27</t>
  </si>
  <si>
    <t>MP211019eM060C28</t>
  </si>
  <si>
    <t>MP211019eM060C29</t>
  </si>
  <si>
    <t>MP211019eM060C30</t>
  </si>
  <si>
    <t>MP211019eM060C31</t>
  </si>
  <si>
    <t>MP211019eM060C32</t>
  </si>
  <si>
    <t>MP211019eM062C17</t>
  </si>
  <si>
    <t>MP211019eM062C18</t>
  </si>
  <si>
    <t>MP211019eM062C19</t>
  </si>
  <si>
    <t>MP211019eM062C21</t>
  </si>
  <si>
    <t>MP211019eM062C22</t>
  </si>
  <si>
    <t>MP211019eM062C23</t>
  </si>
  <si>
    <t>MP211019eM062C24</t>
  </si>
  <si>
    <t>MP211019eM062C25</t>
  </si>
  <si>
    <t>MP211019eM062C26</t>
  </si>
  <si>
    <t>MP211019eM062C27</t>
  </si>
  <si>
    <t>MP211019eM062C28</t>
  </si>
  <si>
    <t>MP211019eM062C29</t>
  </si>
  <si>
    <t>MP211019eM062C30</t>
  </si>
  <si>
    <t>MP211019eM062C31</t>
  </si>
  <si>
    <t>MP211019eM062C32</t>
  </si>
  <si>
    <t>MP211102iM015C02</t>
  </si>
  <si>
    <t>MP211102iM015C03</t>
  </si>
  <si>
    <t>MP211102iM015C05</t>
  </si>
  <si>
    <t>MP211102iM015C06</t>
  </si>
  <si>
    <t>MP211102iM015C07</t>
  </si>
  <si>
    <t>MP211102iM015C09</t>
  </si>
  <si>
    <t>MP211102iM015C10</t>
  </si>
  <si>
    <t>MP211102iM015C11</t>
  </si>
  <si>
    <t>MP211102iM015C12</t>
  </si>
  <si>
    <t>MP211102iM015C13</t>
  </si>
  <si>
    <t>MP211102iM015C14</t>
  </si>
  <si>
    <t>MP211102iM015C15</t>
  </si>
  <si>
    <t>MP211102iM015C16</t>
  </si>
  <si>
    <t>MP211102iM016C01</t>
  </si>
  <si>
    <t>MP211102iM016C02</t>
  </si>
  <si>
    <t>MP211102iM016C03</t>
  </si>
  <si>
    <t>MP211102iM016C04</t>
  </si>
  <si>
    <t>MP211102iM016C05</t>
  </si>
  <si>
    <t>MP211102iM016C06</t>
  </si>
  <si>
    <t>MP211102iM016C07</t>
  </si>
  <si>
    <t>MP211102iM016C08</t>
  </si>
  <si>
    <t>MP211102iM016C09</t>
  </si>
  <si>
    <t>MP211102iM016C10</t>
  </si>
  <si>
    <t>MP211102iM016C11</t>
  </si>
  <si>
    <t>MP211102iM016C12</t>
  </si>
  <si>
    <t>MP211102iM016C13</t>
  </si>
  <si>
    <t>MP211102iM016C14</t>
  </si>
  <si>
    <t>MP211102iM016C15</t>
  </si>
  <si>
    <t>MP211102iM016C16</t>
  </si>
  <si>
    <t>MP211102iM015C17</t>
  </si>
  <si>
    <t>MP211102iM015C18</t>
  </si>
  <si>
    <t>MP211102iM015C20</t>
  </si>
  <si>
    <t>MP211102iM015C21</t>
  </si>
  <si>
    <t>MP211102iM015C23</t>
  </si>
  <si>
    <t>MP211102iM015C24</t>
  </si>
  <si>
    <t>MP211102iM015C25</t>
  </si>
  <si>
    <t>MP211102iM015C26</t>
  </si>
  <si>
    <t>MP211102iM015C27</t>
  </si>
  <si>
    <t>MP211102iM015C28</t>
  </si>
  <si>
    <t>MP211102iM015C30</t>
  </si>
  <si>
    <t>MP211102iM015C31</t>
  </si>
  <si>
    <t>MP211102iM015C32</t>
  </si>
  <si>
    <t>MP211102iM016C18</t>
  </si>
  <si>
    <t>MP211102iM016C19</t>
  </si>
  <si>
    <t>MP211102iM016C20</t>
  </si>
  <si>
    <t>MP211102iM016C21</t>
  </si>
  <si>
    <t>MP211102iM016C22</t>
  </si>
  <si>
    <t>MP211102iM016C23</t>
  </si>
  <si>
    <t>MP211102iM016C24</t>
  </si>
  <si>
    <t>MP211102iM016C26</t>
  </si>
  <si>
    <t>MP211102iM016C27</t>
  </si>
  <si>
    <t>MP211102iM016C28</t>
  </si>
  <si>
    <t>MP211102iM016C29</t>
  </si>
  <si>
    <t>MP211102iM016C30</t>
  </si>
  <si>
    <t>MP211102iM016C31</t>
  </si>
  <si>
    <t>MP211102iM016C32</t>
  </si>
  <si>
    <t>MP220111M041C01</t>
  </si>
  <si>
    <t>w[*];UAS?cyc[103]/Clk856Gal4;ChATGal80/+</t>
  </si>
  <si>
    <t>MP220111aM041C01</t>
  </si>
  <si>
    <t>MP220111M041C04</t>
  </si>
  <si>
    <t>MP220111aM041C04</t>
  </si>
  <si>
    <t>MP220111M041C05</t>
  </si>
  <si>
    <t>MP220111aM041C05</t>
  </si>
  <si>
    <t>MP220111M041C06</t>
  </si>
  <si>
    <t>MP220111aM041C06</t>
  </si>
  <si>
    <t>MP220111M041C07</t>
  </si>
  <si>
    <t>MP220111aM041C07</t>
  </si>
  <si>
    <t>MP220111M041C10</t>
  </si>
  <si>
    <t>MP220111aM041C10</t>
  </si>
  <si>
    <t>MP220111M041C12</t>
  </si>
  <si>
    <t>MP220111aM041C12</t>
  </si>
  <si>
    <t>MP220111M041C14</t>
  </si>
  <si>
    <t>MP220111aM041C14</t>
  </si>
  <si>
    <t>MP220111M042C04</t>
  </si>
  <si>
    <t>MP220111aM042C04</t>
  </si>
  <si>
    <t>MP220111M042C05</t>
  </si>
  <si>
    <t>MP220111aM042C05</t>
  </si>
  <si>
    <t>MP220111M042C06</t>
  </si>
  <si>
    <t>MP220111aM042C06</t>
  </si>
  <si>
    <t>MP220111M042C07</t>
  </si>
  <si>
    <t>MP220111aM042C07</t>
  </si>
  <si>
    <t>MP220111M042C09</t>
  </si>
  <si>
    <t>MP220111aM042C09</t>
  </si>
  <si>
    <t>MP220111M042C10</t>
  </si>
  <si>
    <t>MP220111aM042C10</t>
  </si>
  <si>
    <t>MP220111M042C11</t>
  </si>
  <si>
    <t>MP220111aM042C11</t>
  </si>
  <si>
    <t>MP220111M042C12</t>
  </si>
  <si>
    <t>MP220111aM042C12</t>
  </si>
  <si>
    <t>MP220111M042C13</t>
  </si>
  <si>
    <t>MP220111aM042C13</t>
  </si>
  <si>
    <t>MP220111M042C14</t>
  </si>
  <si>
    <t>MP220111aM042C14</t>
  </si>
  <si>
    <t>MP220111M042C16</t>
  </si>
  <si>
    <t>MP220111aM042C16</t>
  </si>
  <si>
    <t>MP220111M043C02</t>
  </si>
  <si>
    <t>MP220111aM043C02</t>
  </si>
  <si>
    <t>MP220111M043C03</t>
  </si>
  <si>
    <t>MP220111aM043C03</t>
  </si>
  <si>
    <t>MP220111M043C04</t>
  </si>
  <si>
    <t>MP220111aM043C04</t>
  </si>
  <si>
    <t>MP220111M043C05</t>
  </si>
  <si>
    <t>MP220111aM043C05</t>
  </si>
  <si>
    <t>MP220111M043C06</t>
  </si>
  <si>
    <t>MP220111aM043C06</t>
  </si>
  <si>
    <t>MP220111M043C07</t>
  </si>
  <si>
    <t>MP220111aM043C07</t>
  </si>
  <si>
    <t>MP220111M043C08</t>
  </si>
  <si>
    <t>MP220111aM043C08</t>
  </si>
  <si>
    <t>MP220111M043C09</t>
  </si>
  <si>
    <t>MP220111aM043C09</t>
  </si>
  <si>
    <t>MP220111M043C13</t>
  </si>
  <si>
    <t>MP220111aM043C13</t>
  </si>
  <si>
    <t>MP220111M043C14</t>
  </si>
  <si>
    <t>MP220111aM043C14</t>
  </si>
  <si>
    <t>MP220111M043C15</t>
  </si>
  <si>
    <t>MP220111aM043C15</t>
  </si>
  <si>
    <t>MP220111M043C16</t>
  </si>
  <si>
    <t>MP220111aM043C16</t>
  </si>
  <si>
    <t>MP220111M044C01</t>
  </si>
  <si>
    <t>MP220111aM044C01</t>
  </si>
  <si>
    <t>MP220111M044C02</t>
  </si>
  <si>
    <t>MP220111aM044C02</t>
  </si>
  <si>
    <t>MP220111M044C03</t>
  </si>
  <si>
    <t>MP220111aM044C03</t>
  </si>
  <si>
    <t>MP220111M044C04</t>
  </si>
  <si>
    <t>MP220111aM044C04</t>
  </si>
  <si>
    <t>MP220111M044C05</t>
  </si>
  <si>
    <t>MP220111aM044C05</t>
  </si>
  <si>
    <t>MP220111M044C08</t>
  </si>
  <si>
    <t>MP220111aM044C08</t>
  </si>
  <si>
    <t>MP220111M044C09</t>
  </si>
  <si>
    <t>MP220111aM044C09</t>
  </si>
  <si>
    <t>MP220111M044C10</t>
  </si>
  <si>
    <t>MP220111aM044C10</t>
  </si>
  <si>
    <t>MP220111M044C11</t>
  </si>
  <si>
    <t>MP220111aM044C11</t>
  </si>
  <si>
    <t>MP220111M044C12</t>
  </si>
  <si>
    <t>MP220111aM044C12</t>
  </si>
  <si>
    <t>MP220111M044C13</t>
  </si>
  <si>
    <t>MP220111aM044C13</t>
  </si>
  <si>
    <t>MP220111M044C14</t>
  </si>
  <si>
    <t>MP220111aM044C14</t>
  </si>
  <si>
    <t>MP220111M044C15</t>
  </si>
  <si>
    <t>MP220111aM044C15</t>
  </si>
  <si>
    <t>MP220111M044C16</t>
  </si>
  <si>
    <t>MP220111aM044C16</t>
  </si>
  <si>
    <t>MP211102fM099C02</t>
  </si>
  <si>
    <r>
      <t>w[*];</t>
    </r>
    <r>
      <rPr>
        <sz val="11"/>
        <color theme="1"/>
        <rFont val="Calibri"/>
        <family val="2"/>
      </rPr>
      <t>Δcyc[103]</t>
    </r>
    <r>
      <rPr>
        <sz val="11"/>
        <color theme="1"/>
        <rFont val="Aptos Narrow"/>
        <family val="2"/>
        <scheme val="minor"/>
      </rPr>
      <t>/ChATGal4.7.4;cryGal80/+</t>
    </r>
  </si>
  <si>
    <t>MP211102fM099C03</t>
  </si>
  <si>
    <t>MP211102fM099C04</t>
  </si>
  <si>
    <t>MP211102fM099C05</t>
  </si>
  <si>
    <t>MP211102fM099C06</t>
  </si>
  <si>
    <t>MP211102fM099C07</t>
  </si>
  <si>
    <t>MP211102fM099C09</t>
  </si>
  <si>
    <t>MP211102fM099C10</t>
  </si>
  <si>
    <t>MP211102fM099C11</t>
  </si>
  <si>
    <t>MP211102fM099C12</t>
  </si>
  <si>
    <t>MP211102fM099C13</t>
  </si>
  <si>
    <t>MP211102fM099C14</t>
  </si>
  <si>
    <t>MP211102fM099C15</t>
  </si>
  <si>
    <t>MP211102fM100C01</t>
  </si>
  <si>
    <t>MP211102fM100C03</t>
  </si>
  <si>
    <t>MP211102fM100C06</t>
  </si>
  <si>
    <t>MP211102fM100C07</t>
  </si>
  <si>
    <t>MP211102fM100C08</t>
  </si>
  <si>
    <t>MP211102fM100C09</t>
  </si>
  <si>
    <t>MP211102fM100C10</t>
  </si>
  <si>
    <t>MP211102fM100C11</t>
  </si>
  <si>
    <t>MP211102fM100C12</t>
  </si>
  <si>
    <t>MP211102fM100C13</t>
  </si>
  <si>
    <t>MP211102fM100C14</t>
  </si>
  <si>
    <t>MP211102fM100C15</t>
  </si>
  <si>
    <t>MP211102fM100C16</t>
  </si>
  <si>
    <t>MP211102kM102C03</t>
  </si>
  <si>
    <r>
      <t>w[*];</t>
    </r>
    <r>
      <rPr>
        <sz val="11"/>
        <color theme="1"/>
        <rFont val="Calibri"/>
        <family val="2"/>
      </rPr>
      <t>Δcyc[103]</t>
    </r>
    <r>
      <rPr>
        <sz val="11"/>
        <color theme="1"/>
        <rFont val="Aptos Narrow"/>
        <family val="2"/>
        <scheme val="minor"/>
      </rPr>
      <t>/PdfGal80;cryGal4.13/+</t>
    </r>
  </si>
  <si>
    <t>MP211102kM102C07</t>
  </si>
  <si>
    <t>MP211102kM102C08</t>
  </si>
  <si>
    <t>MP211102kM102C09</t>
  </si>
  <si>
    <t>MP211102kM102C11</t>
  </si>
  <si>
    <t>MP211102kM102C12</t>
  </si>
  <si>
    <t>MP211102kM102C13</t>
  </si>
  <si>
    <t>MP211102kM102C14</t>
  </si>
  <si>
    <t>MP211102kM102C15</t>
  </si>
  <si>
    <t>MP211102aM095C01</t>
  </si>
  <si>
    <t>MP211102aM095C04</t>
  </si>
  <si>
    <t>MP211102aM095C05</t>
  </si>
  <si>
    <t>MP211102aM095C07</t>
  </si>
  <si>
    <t>MP211102aM095C08</t>
  </si>
  <si>
    <t>MP211102aM095C09</t>
  </si>
  <si>
    <t>MP211102aM095C10</t>
  </si>
  <si>
    <t>MP211102aM095C11</t>
  </si>
  <si>
    <t>MP211102aM095C12</t>
  </si>
  <si>
    <t>MP211102aM095C14</t>
  </si>
  <si>
    <t>MP211102aM095C15</t>
  </si>
  <si>
    <t>MP211102kM101C01</t>
  </si>
  <si>
    <t>MP211102kM101C02</t>
  </si>
  <si>
    <t>MP211102kM101C03</t>
  </si>
  <si>
    <t>MP211102kM101C04</t>
  </si>
  <si>
    <t>MP211102kM101C05</t>
  </si>
  <si>
    <t>MP211102kM101C06</t>
  </si>
  <si>
    <t>MP211102kM101C07</t>
  </si>
  <si>
    <t>MP211102kM101C08</t>
  </si>
  <si>
    <t>MP211102kM101C09</t>
  </si>
  <si>
    <t>MP211102kM101C10</t>
  </si>
  <si>
    <t>MP211102kM101C11</t>
  </si>
  <si>
    <t>MP211102kM101C12</t>
  </si>
  <si>
    <t>MP211102kM101C13</t>
  </si>
  <si>
    <t>MP211102kM101C15</t>
  </si>
  <si>
    <t>MP211102kM101C16</t>
  </si>
  <si>
    <t>MP220111M041C17</t>
  </si>
  <si>
    <t>MP220111aM041C17</t>
  </si>
  <si>
    <t>MP220111M041C18</t>
  </si>
  <si>
    <t>MP220111aM041C18</t>
  </si>
  <si>
    <t>MP220111M041C19</t>
  </si>
  <si>
    <t>MP220111aM041C19</t>
  </si>
  <si>
    <t>MP220111M041C22</t>
  </si>
  <si>
    <t>MP220111aM041C22</t>
  </si>
  <si>
    <t>MP220111M041C25</t>
  </si>
  <si>
    <t>MP220111aM041C25</t>
  </si>
  <si>
    <t>MP220111M041C26</t>
  </si>
  <si>
    <t>MP220111aM041C26</t>
  </si>
  <si>
    <t>MP220111M041C27</t>
  </si>
  <si>
    <t>MP220111aM041C27</t>
  </si>
  <si>
    <t>MP220111M041C29</t>
  </si>
  <si>
    <t>MP220111aM041C29</t>
  </si>
  <si>
    <t>MP220111M041C31</t>
  </si>
  <si>
    <t>MP220111aM041C31</t>
  </si>
  <si>
    <t>MP220111M042C17</t>
  </si>
  <si>
    <t>MP220111aM042C17</t>
  </si>
  <si>
    <t>MP220111M042C18</t>
  </si>
  <si>
    <t>MP220111aM042C18</t>
  </si>
  <si>
    <t>MP220111M042C19</t>
  </si>
  <si>
    <t>MP220111aM042C19</t>
  </si>
  <si>
    <t>MP220111M042C21</t>
  </si>
  <si>
    <t>MP220111aM042C21</t>
  </si>
  <si>
    <t>MP220111M042C23</t>
  </si>
  <si>
    <t>MP220111aM042C23</t>
  </si>
  <si>
    <t>MP220111M042C24</t>
  </si>
  <si>
    <t>MP220111aM042C24</t>
  </si>
  <si>
    <t>MP220111M042C25</t>
  </si>
  <si>
    <t>MP220111aM042C25</t>
  </si>
  <si>
    <t>MP220111M042C28</t>
  </si>
  <si>
    <t>MP220111aM042C28</t>
  </si>
  <si>
    <t>MP220111M042C30</t>
  </si>
  <si>
    <t>MP220111aM042C30</t>
  </si>
  <si>
    <t>MP220111M042C32</t>
  </si>
  <si>
    <t>MP220111aM042C32</t>
  </si>
  <si>
    <t>MP220111M043C17</t>
  </si>
  <si>
    <t>MP220111aM043C17</t>
  </si>
  <si>
    <t>MP220111M043C19</t>
  </si>
  <si>
    <t>MP220111aM043C19</t>
  </si>
  <si>
    <t>MP220111M043C20</t>
  </si>
  <si>
    <t>MP220111aM043C20</t>
  </si>
  <si>
    <t>MP220111M043C22</t>
  </si>
  <si>
    <t>MP220111aM043C22</t>
  </si>
  <si>
    <t>MP220111M043C23</t>
  </si>
  <si>
    <t>MP220111aM043C23</t>
  </si>
  <si>
    <t>MP220111M043C24</t>
  </si>
  <si>
    <t>MP220111aM043C24</t>
  </si>
  <si>
    <t>MP220111M043C25</t>
  </si>
  <si>
    <t>MP220111aM043C25</t>
  </si>
  <si>
    <t>MP220111M043C26</t>
  </si>
  <si>
    <t>MP220111aM043C26</t>
  </si>
  <si>
    <t>MP220111M043C27</t>
  </si>
  <si>
    <t>MP220111aM043C27</t>
  </si>
  <si>
    <t>MP220111M043C29</t>
  </si>
  <si>
    <t>MP220111aM043C29</t>
  </si>
  <si>
    <t>MP220111M043C30</t>
  </si>
  <si>
    <t>MP220111aM043C30</t>
  </si>
  <si>
    <t>MP220111M043C31</t>
  </si>
  <si>
    <t>MP220111aM043C31</t>
  </si>
  <si>
    <t>MP220111M043C32</t>
  </si>
  <si>
    <t>MP220111aM043C32</t>
  </si>
  <si>
    <t>MP220111M044C18</t>
  </si>
  <si>
    <t>MP220111aM044C18</t>
  </si>
  <si>
    <t>MP220111M044C19</t>
  </si>
  <si>
    <t>MP220111aM044C19</t>
  </si>
  <si>
    <t>MP220111M044C20</t>
  </si>
  <si>
    <t>MP220111aM044C20</t>
  </si>
  <si>
    <t>MP220111M044C21</t>
  </si>
  <si>
    <t>MP220111aM044C21</t>
  </si>
  <si>
    <t>MP220111M044C22</t>
  </si>
  <si>
    <t>MP220111aM044C22</t>
  </si>
  <si>
    <t>MP220111M044C23</t>
  </si>
  <si>
    <t>MP220111aM044C23</t>
  </si>
  <si>
    <t>MP220111M044C25</t>
  </si>
  <si>
    <t>MP220111aM044C25</t>
  </si>
  <si>
    <t>MP220111M044C26</t>
  </si>
  <si>
    <t>MP220111aM044C26</t>
  </si>
  <si>
    <t>MP220111M044C29</t>
  </si>
  <si>
    <t>MP220111aM044C29</t>
  </si>
  <si>
    <t>MP211102fM099C17</t>
  </si>
  <si>
    <t>MP211102fM099C18</t>
  </si>
  <si>
    <t>MP211102fM099C19</t>
  </si>
  <si>
    <t>MP211102fM099C21</t>
  </si>
  <si>
    <t>MP211102fM099C22</t>
  </si>
  <si>
    <t>MP211102fM099C23</t>
  </si>
  <si>
    <t>MP211102fM099C24</t>
  </si>
  <si>
    <t>MP211102fM099C25</t>
  </si>
  <si>
    <t>MP211102fM099C26</t>
  </si>
  <si>
    <t>MP211102fM099C27</t>
  </si>
  <si>
    <t>MP211102fM099C28</t>
  </si>
  <si>
    <t>MP211102fM099C29</t>
  </si>
  <si>
    <t>MP211102fM099C30</t>
  </si>
  <si>
    <t>MP211102fM099C31</t>
  </si>
  <si>
    <t>MP211102fM099C32</t>
  </si>
  <si>
    <t>MP211102fM100C17</t>
  </si>
  <si>
    <t>MP211102fM100C20</t>
  </si>
  <si>
    <t>MP211102fM100C21</t>
  </si>
  <si>
    <t>MP211102fM100C22</t>
  </si>
  <si>
    <t>MP211102fM100C23</t>
  </si>
  <si>
    <t>MP211102fM100C25</t>
  </si>
  <si>
    <t>MP211102fM100C26</t>
  </si>
  <si>
    <t>MP211102fM100C27</t>
  </si>
  <si>
    <t>MP211102fM100C28</t>
  </si>
  <si>
    <t>MP211102fM100C29</t>
  </si>
  <si>
    <t>MP211102fM100C30</t>
  </si>
  <si>
    <t>MP211102fM100C32</t>
  </si>
  <si>
    <t>MP211102kM102C18</t>
  </si>
  <si>
    <t>MP211102kM102C19</t>
  </si>
  <si>
    <t>MP211102kM102C20</t>
  </si>
  <si>
    <t>MP211102kM102C21</t>
  </si>
  <si>
    <t>MP211102kM102C22</t>
  </si>
  <si>
    <t>MP211102kM102C26</t>
  </si>
  <si>
    <t>MP211102kM102C27</t>
  </si>
  <si>
    <t>MP211102kM102C28</t>
  </si>
  <si>
    <t>MP211102kM102C29</t>
  </si>
  <si>
    <t>MP211102kM102C31</t>
  </si>
  <si>
    <t>MP211102aM095C17</t>
  </si>
  <si>
    <t>MP211102aM095C18</t>
  </si>
  <si>
    <t>MP211102aM095C19</t>
  </si>
  <si>
    <t>MP211102aM095C20</t>
  </si>
  <si>
    <t>MP211102aM095C21</t>
  </si>
  <si>
    <t>MP211102aM095C23</t>
  </si>
  <si>
    <t>MP211102aM095C24</t>
  </si>
  <si>
    <t>MP211102aM095C25</t>
  </si>
  <si>
    <t>MP211102aM095C26</t>
  </si>
  <si>
    <t>MP211102aM095C27</t>
  </si>
  <si>
    <t>MP211102aM095C29</t>
  </si>
  <si>
    <t>MP211102aM095C30</t>
  </si>
  <si>
    <t>MP211102aM095C31</t>
  </si>
  <si>
    <t>MP211102aM095C32</t>
  </si>
  <si>
    <t>MP211102kM101C17</t>
  </si>
  <si>
    <t>MP211102kM101C19</t>
  </si>
  <si>
    <t>MP211102kM101C22</t>
  </si>
  <si>
    <t>MP211102kM101C23</t>
  </si>
  <si>
    <t>MP211102kM101C24</t>
  </si>
  <si>
    <t>MP211102kM101C25</t>
  </si>
  <si>
    <t>MP211102kM101C26</t>
  </si>
  <si>
    <t>MP211102kM101C27</t>
  </si>
  <si>
    <t>MP211102kM101C28</t>
  </si>
  <si>
    <t>MP211102kM101C29</t>
  </si>
  <si>
    <t>MP211102kM101C30</t>
  </si>
  <si>
    <t>MP211102kM101C31</t>
  </si>
  <si>
    <t>MP211102kM101C32</t>
  </si>
  <si>
    <t>MP220223a22_02</t>
  </si>
  <si>
    <t>MP220223a22_03</t>
  </si>
  <si>
    <t>MP220223a22_06</t>
  </si>
  <si>
    <t>MP220223a22_07</t>
  </si>
  <si>
    <t>MP220223a22_10</t>
  </si>
  <si>
    <t>MP220223a22_13</t>
  </si>
  <si>
    <t>MP220223a22_14</t>
  </si>
  <si>
    <t>MP220223a22_16</t>
  </si>
  <si>
    <t>MP220223a23_02</t>
  </si>
  <si>
    <t>MP220223a23_05</t>
  </si>
  <si>
    <t>MP220223a23_06</t>
  </si>
  <si>
    <t>MP220223a23_08</t>
  </si>
  <si>
    <t>MP220223a23_09</t>
  </si>
  <si>
    <t>MP220223a23_10</t>
  </si>
  <si>
    <t>MP220223a23_11</t>
  </si>
  <si>
    <t>MP220223a23_12</t>
  </si>
  <si>
    <t>MP220223a23_16</t>
  </si>
  <si>
    <t>MP230106M048C01</t>
  </si>
  <si>
    <r>
      <t>w[*];</t>
    </r>
    <r>
      <rPr>
        <sz val="11"/>
        <color theme="1"/>
        <rFont val="Calibri"/>
        <family val="2"/>
      </rPr>
      <t>Δcyc[103]</t>
    </r>
    <r>
      <rPr>
        <sz val="11"/>
        <color theme="1"/>
        <rFont val="Aptos Narrow"/>
        <family val="2"/>
        <scheme val="minor"/>
      </rPr>
      <t>/ChATGal4.7.4;PdfGal4/+</t>
    </r>
  </si>
  <si>
    <t>MP230106M048C02</t>
  </si>
  <si>
    <t>MP230106M048C03</t>
  </si>
  <si>
    <t>MP230106M048C04</t>
  </si>
  <si>
    <t>MP230106M048C05</t>
  </si>
  <si>
    <t>MP230106M048C06</t>
  </si>
  <si>
    <t>MP230106M048C08</t>
  </si>
  <si>
    <t>MP230106M048C09</t>
  </si>
  <si>
    <t>MP230106M048C10</t>
  </si>
  <si>
    <t>MP230106M048C11</t>
  </si>
  <si>
    <t>MP230106M048C12</t>
  </si>
  <si>
    <t>MP230106M048C13</t>
  </si>
  <si>
    <t>MP230106M048C14</t>
  </si>
  <si>
    <t>MP230106M048C15</t>
  </si>
  <si>
    <t>MP230106M048C16</t>
  </si>
  <si>
    <t>MP230106M049C02</t>
  </si>
  <si>
    <t>RR7[9-15]</t>
  </si>
  <si>
    <t>RD5[4-8]</t>
  </si>
  <si>
    <t>MP230106M049C03</t>
  </si>
  <si>
    <t>MP230106M049C04</t>
  </si>
  <si>
    <t>MP230106M049C05</t>
  </si>
  <si>
    <t>MP230106M049C06</t>
  </si>
  <si>
    <t>MP230106M049C07</t>
  </si>
  <si>
    <t>MP230106M049C08</t>
  </si>
  <si>
    <t>MP230106M049C10</t>
  </si>
  <si>
    <t>MP230106M049C11</t>
  </si>
  <si>
    <t>MP230106M049C12</t>
  </si>
  <si>
    <t>MP230106M049C16</t>
  </si>
  <si>
    <t>MP220405cM96_01</t>
  </si>
  <si>
    <r>
      <t>w[*];</t>
    </r>
    <r>
      <rPr>
        <sz val="11"/>
        <color theme="1"/>
        <rFont val="Calibri"/>
        <family val="2"/>
      </rPr>
      <t>Δcyc[103]</t>
    </r>
    <r>
      <rPr>
        <sz val="11"/>
        <color theme="1"/>
        <rFont val="Aptos Narrow"/>
        <family val="2"/>
        <scheme val="minor"/>
      </rPr>
      <t>/CyO;cryGal4.13/+</t>
    </r>
  </si>
  <si>
    <t>MP220405cM96_02</t>
  </si>
  <si>
    <t>MP220405cM96_03</t>
  </si>
  <si>
    <t>MP220405cM96_04</t>
  </si>
  <si>
    <t>MP220405cM96_05</t>
  </si>
  <si>
    <t>MP220405cM96_06</t>
  </si>
  <si>
    <t>MP220405cM96_08</t>
  </si>
  <si>
    <t>MP220405cM96_09</t>
  </si>
  <si>
    <t>MP220405cM96_10</t>
  </si>
  <si>
    <t>MP220405cM96_11</t>
  </si>
  <si>
    <t>MP220405cM96_12</t>
  </si>
  <si>
    <t>MP220405aM62_01</t>
  </si>
  <si>
    <t>MP220405aM62_03</t>
  </si>
  <si>
    <t>MP220405aM62_04</t>
  </si>
  <si>
    <t>MP220405aM62_05</t>
  </si>
  <si>
    <t>MP220405aM62_06</t>
  </si>
  <si>
    <t>MP220405aM62_07</t>
  </si>
  <si>
    <t>MP220405aM62_08</t>
  </si>
  <si>
    <t>MP220405aM62_11</t>
  </si>
  <si>
    <t>MP220405aM62_13</t>
  </si>
  <si>
    <t>MP220405aM62_14</t>
  </si>
  <si>
    <t>MP220405aM62_15</t>
  </si>
  <si>
    <t>MP220405aM62_16</t>
  </si>
  <si>
    <t>MP230106M041C01</t>
  </si>
  <si>
    <r>
      <t>w[*];</t>
    </r>
    <r>
      <rPr>
        <sz val="11"/>
        <color theme="1"/>
        <rFont val="Calibri"/>
        <family val="2"/>
      </rPr>
      <t>Δcyc[103]</t>
    </r>
    <r>
      <rPr>
        <sz val="11"/>
        <color theme="1"/>
        <rFont val="Aptos Narrow"/>
        <family val="2"/>
        <scheme val="minor"/>
      </rPr>
      <t>/CyO;PdfGal4/+</t>
    </r>
  </si>
  <si>
    <t>MP230106M041C04</t>
  </si>
  <si>
    <t>MP230106M041C07</t>
  </si>
  <si>
    <t>MP230106M041C08</t>
  </si>
  <si>
    <t>MP230106M041C09</t>
  </si>
  <si>
    <t>MP230106M041C12</t>
  </si>
  <si>
    <t>MP230106M041C14</t>
  </si>
  <si>
    <t>MP230106M041C16</t>
  </si>
  <si>
    <t>MP230106M041C17</t>
  </si>
  <si>
    <t>MP230106M041C18</t>
  </si>
  <si>
    <t>MP230106M041C19</t>
  </si>
  <si>
    <t>MP230106M042C02</t>
  </si>
  <si>
    <t>MP230106M042C03</t>
  </si>
  <si>
    <t>MP230106M042C04</t>
  </si>
  <si>
    <t>MP230106M042C05</t>
  </si>
  <si>
    <t>MP230106M042C07</t>
  </si>
  <si>
    <t>MP230106M042C09</t>
  </si>
  <si>
    <t>MP230106M042C11</t>
  </si>
  <si>
    <t>MP230106M042C12</t>
  </si>
  <si>
    <t>MP230106M042C14</t>
  </si>
  <si>
    <t>MP230106M042C15</t>
  </si>
  <si>
    <t>MP230106M042C17</t>
  </si>
  <si>
    <t>MP230106M042C18</t>
  </si>
  <si>
    <t>MP230106M042C19</t>
  </si>
  <si>
    <t>MP220405aM63_03</t>
  </si>
  <si>
    <t>MP220405aM63_06</t>
  </si>
  <si>
    <t>MP220405aM63_07</t>
  </si>
  <si>
    <t>MP220405aM63_08</t>
  </si>
  <si>
    <t>MP220405aM63_09</t>
  </si>
  <si>
    <t>MP230106M025C05</t>
  </si>
  <si>
    <r>
      <t>w[*];</t>
    </r>
    <r>
      <rPr>
        <sz val="11"/>
        <color theme="1"/>
        <rFont val="Calibri"/>
        <family val="2"/>
      </rPr>
      <t>Δcyc[103]</t>
    </r>
    <r>
      <rPr>
        <sz val="11"/>
        <color theme="1"/>
        <rFont val="Aptos Narrow"/>
        <family val="2"/>
        <scheme val="minor"/>
      </rPr>
      <t>/TUG;+/TM6BTb[1]</t>
    </r>
  </si>
  <si>
    <t>MP230106M025C09</t>
  </si>
  <si>
    <t>MP230106M025C12</t>
  </si>
  <si>
    <t>MP230106M027C01</t>
  </si>
  <si>
    <t>MP230106M027C03</t>
  </si>
  <si>
    <t>MP230106M027C06</t>
  </si>
  <si>
    <t>MP230106M027C07</t>
  </si>
  <si>
    <t>MP230106M027C09</t>
  </si>
  <si>
    <t>MP230106M027C12</t>
  </si>
  <si>
    <t>MP230106M027C15</t>
  </si>
  <si>
    <t>MP230106M026C01</t>
  </si>
  <si>
    <t>MP230106M026C02</t>
  </si>
  <si>
    <t>MP230106M026C04</t>
  </si>
  <si>
    <t>MP230106M026C05</t>
  </si>
  <si>
    <t>MP230106M026C11</t>
  </si>
  <si>
    <t>MP230106M026C12</t>
  </si>
  <si>
    <t>MP230106M026C14</t>
  </si>
  <si>
    <t>MP230106M026C16</t>
  </si>
  <si>
    <t>MP230106M028C01</t>
  </si>
  <si>
    <t>MP230106M028C02</t>
  </si>
  <si>
    <t>MP230106M028C04</t>
  </si>
  <si>
    <t>MP230106M028C06</t>
  </si>
  <si>
    <t>MP230106M028C15</t>
  </si>
  <si>
    <t>MP220223bM41_03</t>
  </si>
  <si>
    <r>
      <t>w[*];</t>
    </r>
    <r>
      <rPr>
        <sz val="11"/>
        <color theme="1"/>
        <rFont val="Calibri"/>
        <family val="2"/>
      </rPr>
      <t>Δcyc[103]</t>
    </r>
    <r>
      <rPr>
        <sz val="11"/>
        <color theme="1"/>
        <rFont val="Aptos Narrow"/>
        <family val="2"/>
        <scheme val="minor"/>
      </rPr>
      <t>/TUG;+/TM6BTb1</t>
    </r>
    <r>
      <rPr>
        <sz val="11"/>
        <color theme="1"/>
        <rFont val="Aptos Narrow"/>
        <family val="2"/>
        <scheme val="minor"/>
      </rPr>
      <t/>
    </r>
  </si>
  <si>
    <t>MP220223bM41_04</t>
  </si>
  <si>
    <t>MP220223bM41_09</t>
  </si>
  <si>
    <t>MP220223bM41_16</t>
  </si>
  <si>
    <t>MP220223bM42_04</t>
  </si>
  <si>
    <t>MP220223bM42_05</t>
  </si>
  <si>
    <t>MP220223bM42_06</t>
  </si>
  <si>
    <t>MP220223bM42_07</t>
  </si>
  <si>
    <t>MP220223bM42_09</t>
  </si>
  <si>
    <t>MP220223bM42_12</t>
  </si>
  <si>
    <t>MP220223bM42_13</t>
  </si>
  <si>
    <t>MP220223bM42_16</t>
  </si>
  <si>
    <t>MP220201b06_01</t>
  </si>
  <si>
    <r>
      <t>w[*];</t>
    </r>
    <r>
      <rPr>
        <sz val="11"/>
        <color theme="1"/>
        <rFont val="Calibri"/>
        <family val="2"/>
      </rPr>
      <t>Δcyc[103]</t>
    </r>
    <r>
      <rPr>
        <sz val="11"/>
        <color theme="1"/>
        <rFont val="Aptos Narrow"/>
        <family val="2"/>
        <scheme val="minor"/>
      </rPr>
      <t>/TUG;ChATGal80/+</t>
    </r>
  </si>
  <si>
    <t>MP220201b06_02</t>
  </si>
  <si>
    <t>MP220201b06_04</t>
  </si>
  <si>
    <t>MP220201b06_05</t>
  </si>
  <si>
    <t>MP220201b06_06</t>
  </si>
  <si>
    <t>MP220201b06_07</t>
  </si>
  <si>
    <t>MP220201b06_08</t>
  </si>
  <si>
    <t>MP220201b06_09</t>
  </si>
  <si>
    <t>MP220201b06_10</t>
  </si>
  <si>
    <t>MP220201b06_12</t>
  </si>
  <si>
    <t>MP220201b06_14</t>
  </si>
  <si>
    <t>MP220201b06_16</t>
  </si>
  <si>
    <t>MP220405bM94_04</t>
  </si>
  <si>
    <t>MP220405bM94_05</t>
  </si>
  <si>
    <t>MP220405bM94_06</t>
  </si>
  <si>
    <t>MP220405bM94_09</t>
  </si>
  <si>
    <t>MP220405bM94_11</t>
  </si>
  <si>
    <t>MP220405bM94_13</t>
  </si>
  <si>
    <t>MP220405bM94_15</t>
  </si>
  <si>
    <t>MP220405bM94_16</t>
  </si>
  <si>
    <t>MP220223bM29_02</t>
  </si>
  <si>
    <t>MP220223bM29_03</t>
  </si>
  <si>
    <t>MP220223bM29_09</t>
  </si>
  <si>
    <t>MP220223bM29_14</t>
  </si>
  <si>
    <t>MP220223bM29_16</t>
  </si>
  <si>
    <t>MP220201b07_02</t>
  </si>
  <si>
    <t>MP220201b07_03</t>
  </si>
  <si>
    <t>MP220201b07_04</t>
  </si>
  <si>
    <t>MP220201b07_09</t>
  </si>
  <si>
    <t>MP220201b07_10</t>
  </si>
  <si>
    <t>MP220201b07_12</t>
  </si>
  <si>
    <t>MP220201b07_18</t>
  </si>
  <si>
    <t>MP220201b07_20</t>
  </si>
  <si>
    <t>MP220223bM40_03</t>
  </si>
  <si>
    <t>MP220223bM40_05</t>
  </si>
  <si>
    <t>MP220223bM40_06</t>
  </si>
  <si>
    <t>MP220223bM40_11</t>
  </si>
  <si>
    <t>MP220223bM40_12</t>
  </si>
  <si>
    <t>MP220223bM40_13</t>
  </si>
  <si>
    <t>MP220223bM40_14</t>
  </si>
  <si>
    <t>MP220405bM95_01</t>
  </si>
  <si>
    <t>MP220405bM95_02</t>
  </si>
  <si>
    <t>MP220405bM95_03</t>
  </si>
  <si>
    <t>MP220405bM95_04</t>
  </si>
  <si>
    <t>MP220405bM95_06</t>
  </si>
  <si>
    <t>MP220405bM95_07</t>
  </si>
  <si>
    <t>MP220405bM95_08</t>
  </si>
  <si>
    <t>MP220405bM95_09</t>
  </si>
  <si>
    <t>MP220405bM95_11</t>
  </si>
  <si>
    <t>MP220405bM95_12</t>
  </si>
  <si>
    <t>MP220405bM95_14</t>
  </si>
  <si>
    <t>MP220405bM95_15</t>
  </si>
  <si>
    <t>MP220405bM95_16</t>
  </si>
  <si>
    <t>MP230120M040C05</t>
  </si>
  <si>
    <r>
      <t>w[*];</t>
    </r>
    <r>
      <rPr>
        <sz val="11"/>
        <color theme="1"/>
        <rFont val="Calibri"/>
        <family val="2"/>
      </rPr>
      <t>Δcyc[103]/TUG</t>
    </r>
    <r>
      <rPr>
        <sz val="11"/>
        <color theme="1"/>
        <rFont val="Aptos Narrow"/>
        <family val="2"/>
        <scheme val="minor"/>
      </rPr>
      <t>;cryGal80/+</t>
    </r>
  </si>
  <si>
    <t>MP230120M040C07</t>
  </si>
  <si>
    <t>MP230120M040C08</t>
  </si>
  <si>
    <t>MP230120M040C09</t>
  </si>
  <si>
    <t>MP230120M040C11</t>
  </si>
  <si>
    <t>MP230120M040C13</t>
  </si>
  <si>
    <t>MP230120M040C14</t>
  </si>
  <si>
    <t>MP230120M040C15</t>
  </si>
  <si>
    <t>MP230120M040C16</t>
  </si>
  <si>
    <t>MP230120M041C02</t>
  </si>
  <si>
    <t>MP230120M041C05</t>
  </si>
  <si>
    <t>MP230120M041C06</t>
  </si>
  <si>
    <t>MP230120M041C07</t>
  </si>
  <si>
    <t>MP230120M041C09</t>
  </si>
  <si>
    <t>MP230120M041C10</t>
  </si>
  <si>
    <t>MP230120M041C13</t>
  </si>
  <si>
    <t>MP230120M041C15</t>
  </si>
  <si>
    <t>MP230120M025C02</t>
  </si>
  <si>
    <r>
      <t>w[*];</t>
    </r>
    <r>
      <rPr>
        <sz val="11"/>
        <color theme="1"/>
        <rFont val="Calibri"/>
        <family val="2"/>
      </rPr>
      <t>Δcyc[103]/TUG</t>
    </r>
    <r>
      <rPr>
        <sz val="11"/>
        <color theme="1"/>
        <rFont val="Aptos Narrow"/>
        <family val="2"/>
        <scheme val="minor"/>
      </rPr>
      <t>;PdfGal80/+</t>
    </r>
  </si>
  <si>
    <t>MP230120M025C03</t>
  </si>
  <si>
    <t>MP230120M025C06</t>
  </si>
  <si>
    <t>MP230120M025C07</t>
  </si>
  <si>
    <t>MP230120M025C08</t>
  </si>
  <si>
    <t>MP230120M025C09</t>
  </si>
  <si>
    <t>MP230120M025C10</t>
  </si>
  <si>
    <t>MP230120M025C11</t>
  </si>
  <si>
    <t>MP230120M025C12</t>
  </si>
  <si>
    <t>MP230120M025C13</t>
  </si>
  <si>
    <t>MP230120M025C14</t>
  </si>
  <si>
    <t>MP230120M025C15</t>
  </si>
  <si>
    <t>MP230120M026C01</t>
  </si>
  <si>
    <t>MP230120M026C02</t>
  </si>
  <si>
    <t>MP230120M026C04</t>
  </si>
  <si>
    <t>MP230120M026C06</t>
  </si>
  <si>
    <t>MP230120M026C07</t>
  </si>
  <si>
    <t>MP230120M026C08</t>
  </si>
  <si>
    <t>MP230120M026C11</t>
  </si>
  <si>
    <t>MP230120M026C12</t>
  </si>
  <si>
    <t>MP230120M026C15</t>
  </si>
  <si>
    <t>MP220223a22_18</t>
  </si>
  <si>
    <t>MP220223a22_19</t>
  </si>
  <si>
    <t>MP220223a22_22</t>
  </si>
  <si>
    <t>MP220223a22_25</t>
  </si>
  <si>
    <t>MP220223a23_17</t>
  </si>
  <si>
    <t>MP220223a23_20</t>
  </si>
  <si>
    <t>MP220223a23_22</t>
  </si>
  <si>
    <t>MP220223a23_23</t>
  </si>
  <si>
    <t>MP220223a23_26</t>
  </si>
  <si>
    <t>MP220223a23_27</t>
  </si>
  <si>
    <t>MP220223a23_29</t>
  </si>
  <si>
    <t>MP220223a23_31</t>
  </si>
  <si>
    <t>MP220223a23_32</t>
  </si>
  <si>
    <t>MP230106M048C17</t>
  </si>
  <si>
    <t>MP230106M048C18</t>
  </si>
  <si>
    <t>MP230106M048C20</t>
  </si>
  <si>
    <t>MP230106M048C21</t>
  </si>
  <si>
    <t>MP230106M048C22</t>
  </si>
  <si>
    <t>MP230106M048C23</t>
  </si>
  <si>
    <t>MP230106M048C24</t>
  </si>
  <si>
    <t>MP230106M048C25</t>
  </si>
  <si>
    <t>MP230106M048C26</t>
  </si>
  <si>
    <t>MP230106M048C27</t>
  </si>
  <si>
    <t>MP230106M048C29</t>
  </si>
  <si>
    <t>MP230106M048C31</t>
  </si>
  <si>
    <t>MP230106M049C18</t>
  </si>
  <si>
    <t>MP230106M049C20</t>
  </si>
  <si>
    <t>MP230106M049C23</t>
  </si>
  <si>
    <t>MP230106M049C26</t>
  </si>
  <si>
    <t>MP230106M049C27</t>
  </si>
  <si>
    <t>MP230106M049C28</t>
  </si>
  <si>
    <t>MP230106M049C30</t>
  </si>
  <si>
    <t>MP220405cM96_15</t>
  </si>
  <si>
    <t>MP220405cM96_17</t>
  </si>
  <si>
    <t>MP220405cM96_19</t>
  </si>
  <si>
    <t>MP220405cM96_21</t>
  </si>
  <si>
    <t>MP220405cM96_22</t>
  </si>
  <si>
    <t>MP220405aM62_21</t>
  </si>
  <si>
    <t>MP220405aM62_23</t>
  </si>
  <si>
    <t>MP220405aM62_30</t>
  </si>
  <si>
    <t>MP230106M041C20</t>
  </si>
  <si>
    <t>MP230106M041C30</t>
  </si>
  <si>
    <t>MP230106M041C31</t>
  </si>
  <si>
    <t>MP230106M042C20</t>
  </si>
  <si>
    <t>MP230106M042C21</t>
  </si>
  <si>
    <t>MP230106M042C22</t>
  </si>
  <si>
    <t>MP230106M042C24</t>
  </si>
  <si>
    <t>MP230106M042C25</t>
  </si>
  <si>
    <t>MP230106M042C26</t>
  </si>
  <si>
    <t>MP230106M042C27</t>
  </si>
  <si>
    <t>MP230106M042C28</t>
  </si>
  <si>
    <t>MP230106M042C30</t>
  </si>
  <si>
    <t>MP230106M042C32</t>
  </si>
  <si>
    <t>MP220405aM63_19</t>
  </si>
  <si>
    <t>MP220405aM63_24</t>
  </si>
  <si>
    <t>MP220405aM63_27</t>
  </si>
  <si>
    <t>MP220405aM63_31</t>
  </si>
  <si>
    <t>MP230106M025C21</t>
  </si>
  <si>
    <t>MP230106M025C27</t>
  </si>
  <si>
    <t>MP230106M025C28</t>
  </si>
  <si>
    <t>MP230106M025C30</t>
  </si>
  <si>
    <t>MP230106M025C31</t>
  </si>
  <si>
    <t>MP230106M025C32</t>
  </si>
  <si>
    <t>MP230106M027C19</t>
  </si>
  <si>
    <t>MP230106M027C23</t>
  </si>
  <si>
    <t>MP230106M027C25</t>
  </si>
  <si>
    <t>MP230106M027C30</t>
  </si>
  <si>
    <t>MP230106M026C18</t>
  </si>
  <si>
    <t>MP230106M026C20</t>
  </si>
  <si>
    <t>MP230106M026C22</t>
  </si>
  <si>
    <t>MP230106M026C23</t>
  </si>
  <si>
    <t>MP230106M026C25</t>
  </si>
  <si>
    <t>MP230106M026C28</t>
  </si>
  <si>
    <t>MP230106M026C30</t>
  </si>
  <si>
    <t>MP230106M026C31</t>
  </si>
  <si>
    <t>MP230106M028C19</t>
  </si>
  <si>
    <t>MP230106M028C21</t>
  </si>
  <si>
    <t>MP230106M028C23</t>
  </si>
  <si>
    <t>MP230106M028C25</t>
  </si>
  <si>
    <t>MP230106M028C26</t>
  </si>
  <si>
    <t>MP230106M028C28</t>
  </si>
  <si>
    <t>MP230106M028C30</t>
  </si>
  <si>
    <t>MP230106M028C31</t>
  </si>
  <si>
    <t>MP220223bM41_18</t>
  </si>
  <si>
    <t>MP220223bM41_19</t>
  </si>
  <si>
    <t>MP220223bM41_24</t>
  </si>
  <si>
    <t>MP220223bM41_27</t>
  </si>
  <si>
    <t>MP220223bM41_29</t>
  </si>
  <si>
    <t>MP220223bM41_32</t>
  </si>
  <si>
    <t>MP220223bM42_17</t>
  </si>
  <si>
    <t>MP220223bM42_18</t>
  </si>
  <si>
    <t>MP220223bM42_19</t>
  </si>
  <si>
    <t>MP220223bM42_20</t>
  </si>
  <si>
    <t>MP220223bM42_25</t>
  </si>
  <si>
    <t>MP220223bM42_26</t>
  </si>
  <si>
    <t>MP220223bM42_30</t>
  </si>
  <si>
    <t>MP220223bM42_32</t>
  </si>
  <si>
    <t>MP220201b06_29</t>
  </si>
  <si>
    <t>MP220405bM94_20</t>
  </si>
  <si>
    <t>MP220405bM94_25</t>
  </si>
  <si>
    <t>MP220223bM29_18</t>
  </si>
  <si>
    <t>MP220223bM29_19</t>
  </si>
  <si>
    <t>MP220223bM29_22</t>
  </si>
  <si>
    <t>MP220223bM29_23</t>
  </si>
  <si>
    <t>MP220223bM29_24</t>
  </si>
  <si>
    <t>MP220223bM29_25</t>
  </si>
  <si>
    <t>MP220223bM29_26</t>
  </si>
  <si>
    <t>MP220223bM29_30</t>
  </si>
  <si>
    <t>MP220223bM29_31</t>
  </si>
  <si>
    <t>MP220223bM29_32</t>
  </si>
  <si>
    <t>MP220201b07_22</t>
  </si>
  <si>
    <t>MP220201b07_25</t>
  </si>
  <si>
    <t>MP220201b07_27</t>
  </si>
  <si>
    <t>MP220201b07_29</t>
  </si>
  <si>
    <t>MP220201b07_32</t>
  </si>
  <si>
    <t>MP220223bM40_17</t>
  </si>
  <si>
    <t>MP220223bM40_19</t>
  </si>
  <si>
    <t>MP220223bM40_20</t>
  </si>
  <si>
    <t>MP220223bM40_21</t>
  </si>
  <si>
    <t>MP220223bM40_24</t>
  </si>
  <si>
    <t>MP220223bM40_29</t>
  </si>
  <si>
    <t>MP220223bM40_31</t>
  </si>
  <si>
    <t>MP220223bM40_32</t>
  </si>
  <si>
    <t>MP220405bM95_22</t>
  </si>
  <si>
    <t>MP220405bM95_23</t>
  </si>
  <si>
    <t>MP220405bM95_24</t>
  </si>
  <si>
    <t>MP220405bM95_25</t>
  </si>
  <si>
    <t>MP220405bM95_28</t>
  </si>
  <si>
    <t>MP220405bM95_29</t>
  </si>
  <si>
    <t>MP220405bM95_30</t>
  </si>
  <si>
    <t>MP220405bM95_31</t>
  </si>
  <si>
    <t>MP220405bM95_32</t>
  </si>
  <si>
    <t>MP230120M040C17</t>
  </si>
  <si>
    <t>MP230120M040C19</t>
  </si>
  <si>
    <t>MP230120M040C20</t>
  </si>
  <si>
    <t>MP230120M040C22</t>
  </si>
  <si>
    <t>MP230120M040C23</t>
  </si>
  <si>
    <t>MP230120M040C24</t>
  </si>
  <si>
    <t>MP230120M040C26</t>
  </si>
  <si>
    <t>MP230120M040C27</t>
  </si>
  <si>
    <t>MP230120M040C28</t>
  </si>
  <si>
    <t>MP230120M040C29</t>
  </si>
  <si>
    <t>MP230120M040C30</t>
  </si>
  <si>
    <t>MP230120M040C31</t>
  </si>
  <si>
    <t>MP230120M041C20</t>
  </si>
  <si>
    <t>MP230120M041C21</t>
  </si>
  <si>
    <t>MP230120M041C23</t>
  </si>
  <si>
    <t>MP230120M041C24</t>
  </si>
  <si>
    <t>MP230120M041C27</t>
  </si>
  <si>
    <t>MP230120M041C28</t>
  </si>
  <si>
    <t>MP230120M041C29</t>
  </si>
  <si>
    <t>MP230120M041C30</t>
  </si>
  <si>
    <t>MP230120M041C31</t>
  </si>
  <si>
    <t>MP230120M025C17</t>
  </si>
  <si>
    <t>MP230120M025C20</t>
  </si>
  <si>
    <t>MP230120M025C21</t>
  </si>
  <si>
    <t>MP230120M025C26</t>
  </si>
  <si>
    <t>MP230120M025C28</t>
  </si>
  <si>
    <t>MP230120M025C29</t>
  </si>
  <si>
    <t>MP230120M025C31</t>
  </si>
  <si>
    <t>MP230120M026C17</t>
  </si>
  <si>
    <t>MP230120M026C18</t>
  </si>
  <si>
    <t>MP230120M026C19</t>
  </si>
  <si>
    <t>MP230120M026C22</t>
  </si>
  <si>
    <t>MP230120M026C23</t>
  </si>
  <si>
    <t>MP230120M026C27</t>
  </si>
  <si>
    <t>MP230120M026C29</t>
  </si>
  <si>
    <t>MP230120M026C30</t>
  </si>
  <si>
    <t>MP230120M026C31</t>
  </si>
  <si>
    <t>MP230120M026C32</t>
  </si>
  <si>
    <t>MP210529cM040C01</t>
  </si>
  <si>
    <t>w[*];per4gRNA/+;UASCas9/ChAT2A-Gal4</t>
  </si>
  <si>
    <t>MP210529cM040C02</t>
  </si>
  <si>
    <t>Clk856&gt;tim3g</t>
  </si>
  <si>
    <t>MP210529cM040C03</t>
  </si>
  <si>
    <t>MB122B&gt;tim3g</t>
  </si>
  <si>
    <t>MP210529cM040C04</t>
  </si>
  <si>
    <t>ss00681&gt;tim3g</t>
  </si>
  <si>
    <t>MP210529cM040C05</t>
  </si>
  <si>
    <t>ChAT2A&gt;tim3g</t>
  </si>
  <si>
    <t>MP210529cM040C09</t>
  </si>
  <si>
    <t>CONTROL&gt;tim3g/attP40</t>
  </si>
  <si>
    <t>MP210529cM040C10</t>
  </si>
  <si>
    <t>No PDF cry&gt;tim3g</t>
  </si>
  <si>
    <t>MP210529cM040C12</t>
  </si>
  <si>
    <t>ChAT4.7.4&gt;tim3g</t>
  </si>
  <si>
    <t>MP210529cM040C13</t>
  </si>
  <si>
    <t>NO cry ChAT4.7.4&gt;tim3g</t>
  </si>
  <si>
    <t>MP210529cM040C14</t>
  </si>
  <si>
    <t>No ChAT Clk856&gt;tim3g</t>
  </si>
  <si>
    <t>MP210529cM040C15</t>
  </si>
  <si>
    <t>No ChAT TUG&gt;tim3g</t>
  </si>
  <si>
    <t>MP210614fM016C05</t>
  </si>
  <si>
    <t>Pdf&gt;tim3g</t>
  </si>
  <si>
    <t>MP210614fM016C06</t>
  </si>
  <si>
    <t>No PDF TUG&gt;tim3g</t>
  </si>
  <si>
    <t>MP210614fM016C07</t>
  </si>
  <si>
    <t>cry&gt;tim3g</t>
  </si>
  <si>
    <t>MP210614fM016C08</t>
  </si>
  <si>
    <t>ChAT,Pdf&gt;tim3g</t>
  </si>
  <si>
    <t>MP210614fM016C09</t>
  </si>
  <si>
    <t>TUG NO cry&gt;tim3g</t>
  </si>
  <si>
    <t>MP210614fM016C10</t>
  </si>
  <si>
    <t>TUG&gt;tim3g</t>
  </si>
  <si>
    <t>MP210614fM016C11</t>
  </si>
  <si>
    <t>Clk856&gt;per4g</t>
  </si>
  <si>
    <t>MP210614fM016C13</t>
  </si>
  <si>
    <t>MB122B&gt;per4g</t>
  </si>
  <si>
    <t>MP210614fM016C14</t>
  </si>
  <si>
    <t>ss00681&gt;per4g</t>
  </si>
  <si>
    <t>MP210614fM016C16</t>
  </si>
  <si>
    <t>ChAT2A&gt;per4g</t>
  </si>
  <si>
    <t>MP210529cM041C01</t>
  </si>
  <si>
    <t>CONTROL&gt;per4g/CyO</t>
  </si>
  <si>
    <t>MP210529cM041C03</t>
  </si>
  <si>
    <t>NO PDF cry&gt;per4g</t>
  </si>
  <si>
    <t>MP210529cM041C04</t>
  </si>
  <si>
    <t>ChAT4.7.4&gt;per4g</t>
  </si>
  <si>
    <t>MP210529cM041C05</t>
  </si>
  <si>
    <t>NO cry ChAT4.7.4&gt;per4g</t>
  </si>
  <si>
    <t>MP210529cM041C06</t>
  </si>
  <si>
    <t>No ChAT Clk856&gt;per4g</t>
  </si>
  <si>
    <t>MP210529cM041C07</t>
  </si>
  <si>
    <t>No ChAT TUG&gt;per4g</t>
  </si>
  <si>
    <t>MP210529cM041C08</t>
  </si>
  <si>
    <t>Pdf&gt;per4g</t>
  </si>
  <si>
    <t>MP210529cM041C09</t>
  </si>
  <si>
    <t>No PDF TUG&gt;per4g</t>
  </si>
  <si>
    <t>MP210529cM041C10</t>
  </si>
  <si>
    <t>No cry TUG&gt;per4g</t>
  </si>
  <si>
    <t>MP210529cM041C11</t>
  </si>
  <si>
    <t>ChAT,Pdf&gt;per4g</t>
  </si>
  <si>
    <t>MP210529cM041C12</t>
  </si>
  <si>
    <t>MP210529cM041C15</t>
  </si>
  <si>
    <t>MP210529cM041C16</t>
  </si>
  <si>
    <t>MP210529kM101C04</t>
  </si>
  <si>
    <t>MP210529kM101C05</t>
  </si>
  <si>
    <t>MP210529kM101C07</t>
  </si>
  <si>
    <t>MP210529kM101C11</t>
  </si>
  <si>
    <t>MP210529kM101C12</t>
  </si>
  <si>
    <t>MP210529kM101C13</t>
  </si>
  <si>
    <t>MP210529kM101C14</t>
  </si>
  <si>
    <t>MP210512eM064C01</t>
  </si>
  <si>
    <t>w[*];per4gRNA/Clk856-Gal4;UASCas9/+</t>
  </si>
  <si>
    <t>MP210512eM064C02</t>
  </si>
  <si>
    <t>MP210512eM064C03</t>
  </si>
  <si>
    <t>MP210512eM064C04</t>
  </si>
  <si>
    <t>MP210512eM064C06</t>
  </si>
  <si>
    <t>MP210512eM064C09</t>
  </si>
  <si>
    <t>MP210512eM064C12</t>
  </si>
  <si>
    <t>MP210512eM064C13</t>
  </si>
  <si>
    <t>MP210512eM064C15</t>
  </si>
  <si>
    <t>MP210512eM064C16</t>
  </si>
  <si>
    <t>MP210512eM064C17</t>
  </si>
  <si>
    <t>MP210512eM064C18</t>
  </si>
  <si>
    <t>MP210512eM064C19</t>
  </si>
  <si>
    <t>MP210512eM064C20</t>
  </si>
  <si>
    <t>MP210614aM012C02</t>
  </si>
  <si>
    <t>MP210614aM012C04</t>
  </si>
  <si>
    <t>MP210614aM012C05</t>
  </si>
  <si>
    <t>MP210614aM012C06</t>
  </si>
  <si>
    <t>MP210614aM012C07</t>
  </si>
  <si>
    <t>MP210614aM012C09</t>
  </si>
  <si>
    <t>MP210614aM012C10</t>
  </si>
  <si>
    <t>MP210614aM012C13</t>
  </si>
  <si>
    <t>MP210614aM012C15</t>
  </si>
  <si>
    <t>MP210614aM012C16</t>
  </si>
  <si>
    <t>MP210512eM065C01</t>
  </si>
  <si>
    <t>MP210512eM065C03</t>
  </si>
  <si>
    <t>MP210512eM065C04</t>
  </si>
  <si>
    <t>MP210512eM065C07</t>
  </si>
  <si>
    <t>MP210512eM065C08</t>
  </si>
  <si>
    <t>MP210512eM065C09</t>
  </si>
  <si>
    <t>MP210512eM065C10</t>
  </si>
  <si>
    <t>MP210512eM065C11</t>
  </si>
  <si>
    <t>MP210512eM065C12</t>
  </si>
  <si>
    <t>MP210512eM065C14</t>
  </si>
  <si>
    <t>MP210512eM065C17</t>
  </si>
  <si>
    <t>MP210512eM065C18</t>
  </si>
  <si>
    <t>MP210512eM065C19</t>
  </si>
  <si>
    <t>MP210614aM013C02</t>
  </si>
  <si>
    <t>MP210614aM013C04</t>
  </si>
  <si>
    <t>MP210614aM013C05</t>
  </si>
  <si>
    <t>MP210614aM013C06</t>
  </si>
  <si>
    <t>MP210614aM013C08</t>
  </si>
  <si>
    <t>MP210614aM013C10</t>
  </si>
  <si>
    <t>MP210614aM013C12</t>
  </si>
  <si>
    <t>MP210614aM013C14</t>
  </si>
  <si>
    <t>MP210614aM013C16</t>
  </si>
  <si>
    <t>MP210529hM099C01</t>
  </si>
  <si>
    <t>w[*];per4gRNA/CyO;UAS-Cas9/(TM6BTb[1])</t>
  </si>
  <si>
    <t>MP210529hM099C03</t>
  </si>
  <si>
    <t>MP210529hM099C04</t>
  </si>
  <si>
    <t>MP210529hM099C06</t>
  </si>
  <si>
    <t>MP210529hM099C07</t>
  </si>
  <si>
    <t>MP210529hM099C09</t>
  </si>
  <si>
    <t>MP210529hM099C10</t>
  </si>
  <si>
    <t>MP210529hM099C11</t>
  </si>
  <si>
    <t>MP210529hM099C12</t>
  </si>
  <si>
    <t>MP210529hM099C14</t>
  </si>
  <si>
    <t>MP210529hM099C15</t>
  </si>
  <si>
    <t>MP210529hM099C16</t>
  </si>
  <si>
    <t>MP210529hM100C01</t>
  </si>
  <si>
    <t>MP210529hM100C05</t>
  </si>
  <si>
    <t>MP210529hM100C06</t>
  </si>
  <si>
    <t>MP210529hM100C07</t>
  </si>
  <si>
    <t>MP210529hM100C08</t>
  </si>
  <si>
    <t>MP210529hM100C11</t>
  </si>
  <si>
    <t>MP210529hM100C12</t>
  </si>
  <si>
    <t>MP210529hM100C13</t>
  </si>
  <si>
    <t>MP210529hM100C14</t>
  </si>
  <si>
    <t>MP210529hM100C16</t>
  </si>
  <si>
    <t>MP210512dM058C04</t>
  </si>
  <si>
    <t>w[*];per4gRNA/MB122B-Gal4;UASCas9/+</t>
  </si>
  <si>
    <t>MP210512dM058C06</t>
  </si>
  <si>
    <t>MP210512dM058C13</t>
  </si>
  <si>
    <t>MP210614dM005C01</t>
  </si>
  <si>
    <t>MP210614dM005C03</t>
  </si>
  <si>
    <t>MP210614dM005C04</t>
  </si>
  <si>
    <t>MP210614dM005C09</t>
  </si>
  <si>
    <t>MP210614dM005C10</t>
  </si>
  <si>
    <t>MP210614dM005C11</t>
  </si>
  <si>
    <t>MP210614dM005C12</t>
  </si>
  <si>
    <t>MP210614dM005C13</t>
  </si>
  <si>
    <t>MP210614dM005C14</t>
  </si>
  <si>
    <t>MP210614dM005C16</t>
  </si>
  <si>
    <t>MP210503eM014C03</t>
  </si>
  <si>
    <t>MP210503eM014C04</t>
  </si>
  <si>
    <t>MP210503eM014C07</t>
  </si>
  <si>
    <t>MP210503eM014C09</t>
  </si>
  <si>
    <t>MP210503eM014C10</t>
  </si>
  <si>
    <t>MP210503eM014C11</t>
  </si>
  <si>
    <t>MP210503eM014C13</t>
  </si>
  <si>
    <t>MP210503eM014C14</t>
  </si>
  <si>
    <t>MP210503eM014C16</t>
  </si>
  <si>
    <t>MP210512dM059C03</t>
  </si>
  <si>
    <t>MP210512dM059C06</t>
  </si>
  <si>
    <t>MP210512dM059C11</t>
  </si>
  <si>
    <t>MP210512dM059C12</t>
  </si>
  <si>
    <t>MP210512dM056C01</t>
  </si>
  <si>
    <t>w[*];per4gRNA/ss00681-Gal4;UASCas9/+</t>
  </si>
  <si>
    <t>MP210512dM056C02</t>
  </si>
  <si>
    <t>MP210512dM056C04</t>
  </si>
  <si>
    <t>MP210512dM056C10</t>
  </si>
  <si>
    <t>MP210512dM056C11</t>
  </si>
  <si>
    <t>MP210512dM056C12</t>
  </si>
  <si>
    <t>MP210614eM025C02</t>
  </si>
  <si>
    <t>MP210614eM025C03</t>
  </si>
  <si>
    <t>MP210614eM025C05</t>
  </si>
  <si>
    <t>MP210614eM025C08</t>
  </si>
  <si>
    <t>MP210614eM025C10</t>
  </si>
  <si>
    <t>MP210614eM025C13</t>
  </si>
  <si>
    <t>MP210614eM025C14</t>
  </si>
  <si>
    <t>MP210503fM047C01</t>
  </si>
  <si>
    <t>MP210503fM047C03</t>
  </si>
  <si>
    <t>MP210503fM047C05</t>
  </si>
  <si>
    <t>MP210503fM047C06</t>
  </si>
  <si>
    <t>MP210503fM047C09</t>
  </si>
  <si>
    <t>MP210503fM047C10</t>
  </si>
  <si>
    <t>MP210503fM047C13</t>
  </si>
  <si>
    <t>MP210512dM057C01</t>
  </si>
  <si>
    <t>MP210512dM057C02</t>
  </si>
  <si>
    <t>MP210512dM057C03</t>
  </si>
  <si>
    <t>MP210512dM057C05</t>
  </si>
  <si>
    <t>MP210512dM057C06</t>
  </si>
  <si>
    <t>MP210512dM057C09</t>
  </si>
  <si>
    <t>MP210512dM057C12</t>
  </si>
  <si>
    <t>MP210512dM057C13</t>
  </si>
  <si>
    <t>MP210512dM057C14</t>
  </si>
  <si>
    <t>MP210512dM057C15</t>
  </si>
  <si>
    <t>MP210512dM060C01</t>
  </si>
  <si>
    <t>w[*];tim3gRNA/+;UAS-Cas9/ChAT2A-Gal4</t>
  </si>
  <si>
    <t>MP210512dM060C04</t>
  </si>
  <si>
    <t>MP210512dM060C05</t>
  </si>
  <si>
    <t>MP210512dM060C06</t>
  </si>
  <si>
    <t>MP210512dM060C07</t>
  </si>
  <si>
    <t>MP210512dM060C09</t>
  </si>
  <si>
    <t>MP210512dM060C10</t>
  </si>
  <si>
    <t>MP210512dM060C11</t>
  </si>
  <si>
    <t>MP210512dM060C13</t>
  </si>
  <si>
    <t>MP210512dM060C15</t>
  </si>
  <si>
    <t>MP210529dM016C01</t>
  </si>
  <si>
    <t>MP210529dM016C02</t>
  </si>
  <si>
    <t>MP210529dM016C03</t>
  </si>
  <si>
    <t>MP210529dM016C04</t>
  </si>
  <si>
    <t>MP210529dM016C07</t>
  </si>
  <si>
    <t>MP210529dM016C08</t>
  </si>
  <si>
    <t>MP210529dM016C09</t>
  </si>
  <si>
    <t>MP210529dM016C10</t>
  </si>
  <si>
    <t>MP210529dM016C11</t>
  </si>
  <si>
    <t>MP210529dM016C13</t>
  </si>
  <si>
    <t>MP210529dM016C14</t>
  </si>
  <si>
    <t>MP210529bM012C01</t>
  </si>
  <si>
    <t>MP210529bM012C02</t>
  </si>
  <si>
    <t>MP210529bM012C03</t>
  </si>
  <si>
    <t>MP210529bM012C05</t>
  </si>
  <si>
    <t>MP210529bM012C06</t>
  </si>
  <si>
    <t>MP210529bM012C09</t>
  </si>
  <si>
    <t>MP210529bM012C10</t>
  </si>
  <si>
    <t>MP210529bM012C12</t>
  </si>
  <si>
    <t>MP210529bM012C13</t>
  </si>
  <si>
    <t>MP210529bM012C14</t>
  </si>
  <si>
    <t>MP210529bM012C15</t>
  </si>
  <si>
    <t>MP210529bM013C01</t>
  </si>
  <si>
    <t>MP210529bM013C02</t>
  </si>
  <si>
    <t>MP210529bM013C03</t>
  </si>
  <si>
    <t>MP210529bM013C04</t>
  </si>
  <si>
    <t>MP210529bM013C05</t>
  </si>
  <si>
    <t>MP210529bM013C06</t>
  </si>
  <si>
    <t>MP210529bM013C07</t>
  </si>
  <si>
    <t>MP210529bM013C08</t>
  </si>
  <si>
    <t>MP210529bM013C09</t>
  </si>
  <si>
    <t>MP210529bM013C10</t>
  </si>
  <si>
    <t>MP210529bM013C11</t>
  </si>
  <si>
    <t>MP210529bM013C13</t>
  </si>
  <si>
    <t>MP210529bM013C14</t>
  </si>
  <si>
    <t>MP210529bM013C15</t>
  </si>
  <si>
    <t>MP210529bM013C16</t>
  </si>
  <si>
    <t>MP210503aM022C01</t>
  </si>
  <si>
    <t>w[*];tim3gRNA/Clk856-Gal4;UAS-Cas9/+</t>
  </si>
  <si>
    <t>MP210503aM022C02</t>
  </si>
  <si>
    <t>MP210503aM022C03</t>
  </si>
  <si>
    <t>MP210503aM022C05</t>
  </si>
  <si>
    <t>MP210503aM022C06</t>
  </si>
  <si>
    <t>MP210503aM022C07</t>
  </si>
  <si>
    <t>MP210503aM022C08</t>
  </si>
  <si>
    <t>MP210503aM022C09</t>
  </si>
  <si>
    <t>MP210503aM022C10</t>
  </si>
  <si>
    <t>MP210503aM022C11</t>
  </si>
  <si>
    <t>MP210503aM022C12</t>
  </si>
  <si>
    <t>MP210503aM022C14</t>
  </si>
  <si>
    <t>MP210503aM023C02</t>
  </si>
  <si>
    <t>MP210503aM023C03</t>
  </si>
  <si>
    <t>MP210503aM023C04</t>
  </si>
  <si>
    <t>MP210503aM023C05</t>
  </si>
  <si>
    <t>MP210503aM023C06</t>
  </si>
  <si>
    <t>MP210503aM023C07</t>
  </si>
  <si>
    <t>MP210503aM023C08</t>
  </si>
  <si>
    <t>MP210503aM023C10</t>
  </si>
  <si>
    <t>MP210503aM023C12</t>
  </si>
  <si>
    <t>MP210503aM023C13</t>
  </si>
  <si>
    <t>MP210503aM023C14</t>
  </si>
  <si>
    <t>MP210503aM023C16</t>
  </si>
  <si>
    <t>MP210503bM028C03</t>
  </si>
  <si>
    <t>MP210503bM028C05</t>
  </si>
  <si>
    <t>MP210503bM028C06</t>
  </si>
  <si>
    <t>MP210503bM028C07</t>
  </si>
  <si>
    <t>MP210503bM028C08</t>
  </si>
  <si>
    <t>MP210503bM028C09</t>
  </si>
  <si>
    <t>MP210503bM028C10</t>
  </si>
  <si>
    <t>MP210503bM028C11</t>
  </si>
  <si>
    <t>MP210503bM028C12</t>
  </si>
  <si>
    <t>MP210503bM028C13</t>
  </si>
  <si>
    <t>MP210503bM028C14</t>
  </si>
  <si>
    <t>MP210503bM028C15</t>
  </si>
  <si>
    <t>MP210503bM028C16</t>
  </si>
  <si>
    <t>MP210503bM029C01</t>
  </si>
  <si>
    <t>MP210503bM029C05</t>
  </si>
  <si>
    <t>MP210503bM029C06</t>
  </si>
  <si>
    <t>MP210503bM029C08</t>
  </si>
  <si>
    <t>MP210503bM029C09</t>
  </si>
  <si>
    <t>MP210503bM029C10</t>
  </si>
  <si>
    <t>MP210503bM029C13</t>
  </si>
  <si>
    <t>MP210503bM029C14</t>
  </si>
  <si>
    <t>MP210503bM029C16</t>
  </si>
  <si>
    <t>MP210503cM012C02</t>
  </si>
  <si>
    <t>w[*];tim3gRNA/MB122B-Gal4;UAS-Cas9/+</t>
  </si>
  <si>
    <t>MP210503cM012C04</t>
  </si>
  <si>
    <t>MP210503cM012C08</t>
  </si>
  <si>
    <t>MP210503cM012C10</t>
  </si>
  <si>
    <t>MP210503cM012C11</t>
  </si>
  <si>
    <t>MP210503cM012C12</t>
  </si>
  <si>
    <t>MP210503cM012C13</t>
  </si>
  <si>
    <t>MP210503cM012C14</t>
  </si>
  <si>
    <t>MP210512cM062C01</t>
  </si>
  <si>
    <t>MP210512cM062C02</t>
  </si>
  <si>
    <t>MP210512cM062C03</t>
  </si>
  <si>
    <t>MP210512cM062C04</t>
  </si>
  <si>
    <t>MP210512cM062C06</t>
  </si>
  <si>
    <t>MP210512cM062C07</t>
  </si>
  <si>
    <t>MP210512cM062C08</t>
  </si>
  <si>
    <t>MP210512cM062C13</t>
  </si>
  <si>
    <t>MP210512cM062C14</t>
  </si>
  <si>
    <t>MP210512cM062C16</t>
  </si>
  <si>
    <t>MP210503cM013C01</t>
  </si>
  <si>
    <t>MP210503cM013C02</t>
  </si>
  <si>
    <t>MP210503cM013C06</t>
  </si>
  <si>
    <t>MP210503cM013C07</t>
  </si>
  <si>
    <t>MP210503cM013C10</t>
  </si>
  <si>
    <t>MP210503cM013C11</t>
  </si>
  <si>
    <t>MP210503cM013C12</t>
  </si>
  <si>
    <t>MP210503cM013C13</t>
  </si>
  <si>
    <t>MP210503cM013C14</t>
  </si>
  <si>
    <t>MP210512cM063C02</t>
  </si>
  <si>
    <t>MP210512cM063C03</t>
  </si>
  <si>
    <t>MP210512cM063C06</t>
  </si>
  <si>
    <t>MP210512cM063C07</t>
  </si>
  <si>
    <t>MP210512cM063C08</t>
  </si>
  <si>
    <t>MP210512cM063C09</t>
  </si>
  <si>
    <t>MP210512cM063C10</t>
  </si>
  <si>
    <t>MP210512cM063C12</t>
  </si>
  <si>
    <t>MP210512cM063C13</t>
  </si>
  <si>
    <t>MP210503dM043C02</t>
  </si>
  <si>
    <t>w[*];tim3gRNA/ss00681-Gal4;UAS-Cas9/+</t>
  </si>
  <si>
    <t>MP210503dM043C03</t>
  </si>
  <si>
    <t>MP210503dM043C04</t>
  </si>
  <si>
    <t>MP210503dM043C05</t>
  </si>
  <si>
    <t>MP210503dM043C06</t>
  </si>
  <si>
    <t>MP210503dM043C07</t>
  </si>
  <si>
    <t>MP210503dM043C08</t>
  </si>
  <si>
    <t>MP210503dM043C09</t>
  </si>
  <si>
    <t>MP210503dM043C10</t>
  </si>
  <si>
    <t>MP210503dM043C11</t>
  </si>
  <si>
    <t>MP210503dM043C12</t>
  </si>
  <si>
    <t>MP210503dM043C14</t>
  </si>
  <si>
    <t>MP210503dM043C15</t>
  </si>
  <si>
    <t>MP210503dM044C01</t>
  </si>
  <si>
    <t>MP210503dM044C03</t>
  </si>
  <si>
    <t>MP210503dM044C04</t>
  </si>
  <si>
    <t>MP210503dM044C05</t>
  </si>
  <si>
    <t>MP210503dM044C08</t>
  </si>
  <si>
    <t>MP210503dM044C09</t>
  </si>
  <si>
    <t>MP210503dM044C10</t>
  </si>
  <si>
    <t>MP210503dM044C11</t>
  </si>
  <si>
    <t>MP210503dM044C12</t>
  </si>
  <si>
    <t>MP210503dM044C14</t>
  </si>
  <si>
    <t>MP210503dM045C02</t>
  </si>
  <si>
    <t>MP210503dM045C03</t>
  </si>
  <si>
    <t>MP210503dM045C04</t>
  </si>
  <si>
    <t>MP210503dM045C05</t>
  </si>
  <si>
    <t>MP210503dM045C07</t>
  </si>
  <si>
    <t>MP210503dM045C08</t>
  </si>
  <si>
    <t>MP210503dM045C09</t>
  </si>
  <si>
    <t>MP210503dM045C10</t>
  </si>
  <si>
    <t>MP210503dM045C11</t>
  </si>
  <si>
    <t>MP210503dM045C12</t>
  </si>
  <si>
    <t>MP210503dM045C13</t>
  </si>
  <si>
    <t>MP210503dM045C14</t>
  </si>
  <si>
    <t>MP210503dM045C16</t>
  </si>
  <si>
    <t>MP210503dM046C01</t>
  </si>
  <si>
    <t>MP210503dM046C02</t>
  </si>
  <si>
    <t>MP210503dM046C03</t>
  </si>
  <si>
    <t>MP210503dM046C04</t>
  </si>
  <si>
    <t>MP210503dM046C05</t>
  </si>
  <si>
    <t>MP210503dM046C06</t>
  </si>
  <si>
    <t>MP210503dM046C07</t>
  </si>
  <si>
    <t>MP210503dM046C08</t>
  </si>
  <si>
    <t>MP210503dM046C09</t>
  </si>
  <si>
    <t>MP210503dM046C10</t>
  </si>
  <si>
    <t>MP210503dM046C11</t>
  </si>
  <si>
    <t>MP210503dM046C13</t>
  </si>
  <si>
    <t>MP210503dM046C14</t>
  </si>
  <si>
    <t>MP210503dM046C15</t>
  </si>
  <si>
    <t>MP210503dM046C16</t>
  </si>
  <si>
    <t>MP210529hM097C01</t>
  </si>
  <si>
    <t>w[*];tim3gRNA;UAS-Cas9</t>
  </si>
  <si>
    <t>MP210529hM097C02</t>
  </si>
  <si>
    <t>MP210529hM097C03</t>
  </si>
  <si>
    <t>MP210529hM097C04</t>
  </si>
  <si>
    <t>MP210529hM097C05</t>
  </si>
  <si>
    <t>MP210529hM097C06</t>
  </si>
  <si>
    <t>MP210529hM097C07</t>
  </si>
  <si>
    <t>MP210529hM097C09</t>
  </si>
  <si>
    <t>MP210529hM097C10</t>
  </si>
  <si>
    <t>MP210529hM097C11</t>
  </si>
  <si>
    <t>MP210529hM097C12</t>
  </si>
  <si>
    <t>MP210529hM097C13</t>
  </si>
  <si>
    <t>MP210529hM097C14</t>
  </si>
  <si>
    <t>MP210529hM097C15</t>
  </si>
  <si>
    <t>MP210529hM098C02</t>
  </si>
  <si>
    <t>MP210529hM098C03</t>
  </si>
  <si>
    <t>MP210529hM098C04</t>
  </si>
  <si>
    <t>MP210529hM098C05</t>
  </si>
  <si>
    <t>MP210529hM098C07</t>
  </si>
  <si>
    <t>MP210529hM098C08</t>
  </si>
  <si>
    <t>MP210529hM098C09</t>
  </si>
  <si>
    <t>MP210529hM098C10</t>
  </si>
  <si>
    <t>MP210529hM098C11</t>
  </si>
  <si>
    <t>MP210529hM098C12</t>
  </si>
  <si>
    <t>MP210529hM098C13</t>
  </si>
  <si>
    <t>MP210529hM098C14</t>
  </si>
  <si>
    <t>MP210529hM098C15</t>
  </si>
  <si>
    <t>MP210529cM040C18</t>
  </si>
  <si>
    <t>MP210529cM040C19</t>
  </si>
  <si>
    <t>MP210529cM040C20</t>
  </si>
  <si>
    <t>MP210529cM040C21</t>
  </si>
  <si>
    <t>MP210529cM040C22</t>
  </si>
  <si>
    <t>MP210529cM040C23</t>
  </si>
  <si>
    <t>MP210529cM040C24</t>
  </si>
  <si>
    <t>MP210529cM040C25</t>
  </si>
  <si>
    <t>MP210529cM040C26</t>
  </si>
  <si>
    <t>MP210529cM040C27</t>
  </si>
  <si>
    <t>MP210529cM040C29</t>
  </si>
  <si>
    <t>MP210529cM040C30</t>
  </si>
  <si>
    <t>MP210529cM040C31</t>
  </si>
  <si>
    <t>MP210529cM040C32</t>
  </si>
  <si>
    <t>MP210614fM016C17</t>
  </si>
  <si>
    <t>MP210614fM016C18</t>
  </si>
  <si>
    <t>MP210614fM016C19</t>
  </si>
  <si>
    <t>MP210614fM016C21</t>
  </si>
  <si>
    <t>MP210614fM016C23</t>
  </si>
  <si>
    <t>MP210614fM016C24</t>
  </si>
  <si>
    <t>MP210614fM016C27</t>
  </si>
  <si>
    <t>MP210614fM016C29</t>
  </si>
  <si>
    <t>MP210614fM016C30</t>
  </si>
  <si>
    <t>MP210614fM016C31</t>
  </si>
  <si>
    <t>MP210529cM041C17</t>
  </si>
  <si>
    <t>MP210529cM041C18</t>
  </si>
  <si>
    <t>MP210529cM041C19</t>
  </si>
  <si>
    <t>MP210529cM041C20</t>
  </si>
  <si>
    <t>MP210529cM041C21</t>
  </si>
  <si>
    <t>MP210529cM041C22</t>
  </si>
  <si>
    <t>MP210529cM041C23</t>
  </si>
  <si>
    <t>MP210529cM041C24</t>
  </si>
  <si>
    <t>MP210529cM041C25</t>
  </si>
  <si>
    <t>MP210529cM041C26</t>
  </si>
  <si>
    <t>MP210529cM041C27</t>
  </si>
  <si>
    <t>MP210529cM041C28</t>
  </si>
  <si>
    <t>MP210529cM041C29</t>
  </si>
  <si>
    <t>MP210529cM041C30</t>
  </si>
  <si>
    <t>MP210529cM041C31</t>
  </si>
  <si>
    <t>MP210529cM041C32</t>
  </si>
  <si>
    <t>MP210529kM101C17</t>
  </si>
  <si>
    <t>MP210529kM101C18</t>
  </si>
  <si>
    <t>MP210529kM101C19</t>
  </si>
  <si>
    <t>MP210529kM101C20</t>
  </si>
  <si>
    <t>MP210529kM101C21</t>
  </si>
  <si>
    <t>MP210529kM101C22</t>
  </si>
  <si>
    <t>MP210529kM101C23</t>
  </si>
  <si>
    <t>MP210529kM101C24</t>
  </si>
  <si>
    <t>MP210529kM101C25</t>
  </si>
  <si>
    <t>MP210529kM101C26</t>
  </si>
  <si>
    <t>MP210529kM101C27</t>
  </si>
  <si>
    <t>MP210529kM101C28</t>
  </si>
  <si>
    <t>MP210529kM101C31</t>
  </si>
  <si>
    <t>MP210529kM101C32</t>
  </si>
  <si>
    <t>MP210512eM064C25</t>
  </si>
  <si>
    <t>MP210512eM064C27</t>
  </si>
  <si>
    <t>MP210512eM064C29</t>
  </si>
  <si>
    <t>MP210512eM064C30</t>
  </si>
  <si>
    <t>MP210512eM064C31</t>
  </si>
  <si>
    <t>MP210614aM012C17</t>
  </si>
  <si>
    <t>MP210614aM012C19</t>
  </si>
  <si>
    <t>MP210614aM012C21</t>
  </si>
  <si>
    <t>MP210614aM012C22</t>
  </si>
  <si>
    <t>MP210614aM012C23</t>
  </si>
  <si>
    <t>MP210614aM012C25</t>
  </si>
  <si>
    <t>MP210614aM012C26</t>
  </si>
  <si>
    <t>MP210614aM012C27</t>
  </si>
  <si>
    <t>MP210614aM012C28</t>
  </si>
  <si>
    <t>MP210614aM012C29</t>
  </si>
  <si>
    <t>MP210614aM012C30</t>
  </si>
  <si>
    <t>MP210614aM012C32</t>
  </si>
  <si>
    <t>MP210512eM065C21</t>
  </si>
  <si>
    <t>MP210512eM065C22</t>
  </si>
  <si>
    <t>MP210512eM065C23</t>
  </si>
  <si>
    <t>MP210512eM065C26</t>
  </si>
  <si>
    <t>MP210512eM065C27</t>
  </si>
  <si>
    <t>MP210512eM065C31</t>
  </si>
  <si>
    <t>MP210614aM013C17</t>
  </si>
  <si>
    <t>MP210614aM013C18</t>
  </si>
  <si>
    <t>MP210614aM013C22</t>
  </si>
  <si>
    <t>MP210614aM013C23</t>
  </si>
  <si>
    <t>MP210614aM013C25</t>
  </si>
  <si>
    <t>MP210614aM013C26</t>
  </si>
  <si>
    <t>MP210614aM013C27</t>
  </si>
  <si>
    <t>MP210614aM013C28</t>
  </si>
  <si>
    <t>MP210614aM013C31</t>
  </si>
  <si>
    <t>MP210529hM099C17</t>
  </si>
  <si>
    <t>MP210529hM099C18</t>
  </si>
  <si>
    <t>MP210529hM099C20</t>
  </si>
  <si>
    <t>MP210529hM099C21</t>
  </si>
  <si>
    <t>MP210529hM099C22</t>
  </si>
  <si>
    <t>MP210529hM099C24</t>
  </si>
  <si>
    <t>MP210529hM099C25</t>
  </si>
  <si>
    <t>MP210529hM099C26</t>
  </si>
  <si>
    <t>MP210529hM099C28</t>
  </si>
  <si>
    <t>MP210529hM099C29</t>
  </si>
  <si>
    <t>MP210529hM099C30</t>
  </si>
  <si>
    <t>MP210529hM099C32</t>
  </si>
  <si>
    <t>MP210529hM100C17</t>
  </si>
  <si>
    <t>MP210529hM100C18</t>
  </si>
  <si>
    <t>MP210529hM100C20</t>
  </si>
  <si>
    <t>MP210529hM100C21</t>
  </si>
  <si>
    <t>MP210529hM100C22</t>
  </si>
  <si>
    <t>MP210529hM100C23</t>
  </si>
  <si>
    <t>MP210529hM100C25</t>
  </si>
  <si>
    <t>MP210529hM100C27</t>
  </si>
  <si>
    <t>MP210529hM100C28</t>
  </si>
  <si>
    <t>MP210529hM100C29</t>
  </si>
  <si>
    <t>MP210529hM100C30</t>
  </si>
  <si>
    <t>MP210529hM100C32</t>
  </si>
  <si>
    <t>MP210512dM058C21</t>
  </si>
  <si>
    <t>MP210512dM058C26</t>
  </si>
  <si>
    <t>MP210512dM058C30</t>
  </si>
  <si>
    <t>MP210614dM005C18</t>
  </si>
  <si>
    <t>MP210614dM005C19</t>
  </si>
  <si>
    <t>MP210614dM005C20</t>
  </si>
  <si>
    <t>MP210614dM005C21</t>
  </si>
  <si>
    <t>MP210614dM005C22</t>
  </si>
  <si>
    <t>MP210614dM005C23</t>
  </si>
  <si>
    <t>MP210614dM005C24</t>
  </si>
  <si>
    <t>MP210614dM005C25</t>
  </si>
  <si>
    <t>MP210614dM005C26</t>
  </si>
  <si>
    <t>MP210614dM005C27</t>
  </si>
  <si>
    <t>MP210614dM005C28</t>
  </si>
  <si>
    <t>MP210614dM005C29</t>
  </si>
  <si>
    <t>MP210614dM005C31</t>
  </si>
  <si>
    <t>MP210503eM014C17</t>
  </si>
  <si>
    <t>MP210503eM014C18</t>
  </si>
  <si>
    <t>MP210503eM014C19</t>
  </si>
  <si>
    <t>MP210503eM014C20</t>
  </si>
  <si>
    <t>MP210503eM014C21</t>
  </si>
  <si>
    <t>MP210503eM014C22</t>
  </si>
  <si>
    <t>MP210503eM014C23</t>
  </si>
  <si>
    <t>MP210503eM014C24</t>
  </si>
  <si>
    <t>MP210503eM014C25</t>
  </si>
  <si>
    <t>MP210503eM014C26</t>
  </si>
  <si>
    <t>MP210503eM014C27</t>
  </si>
  <si>
    <t>MP210503eM014C28</t>
  </si>
  <si>
    <t>MP210503eM014C29</t>
  </si>
  <si>
    <t>MP210503eM014C30</t>
  </si>
  <si>
    <t>MP210503eM014C31</t>
  </si>
  <si>
    <t>MP210503eM014C32</t>
  </si>
  <si>
    <t>MP210512dM059C18</t>
  </si>
  <si>
    <t>MP210512dM059C19</t>
  </si>
  <si>
    <t>MP210512dM059C22</t>
  </si>
  <si>
    <t>MP210512dM059C27</t>
  </si>
  <si>
    <t>MP210512dM059C28</t>
  </si>
  <si>
    <t>MP210512dM059C29</t>
  </si>
  <si>
    <t>MP210512dM059C30</t>
  </si>
  <si>
    <t>MP210512dM059C31</t>
  </si>
  <si>
    <t>MP210512dM056C18</t>
  </si>
  <si>
    <t>MP210512dM056C19</t>
  </si>
  <si>
    <t>MP210512dM056C20</t>
  </si>
  <si>
    <t>MP210512dM056C22</t>
  </si>
  <si>
    <t>MP210512dM056C23</t>
  </si>
  <si>
    <t>MP210512dM056C26</t>
  </si>
  <si>
    <t>MP210512dM056C27</t>
  </si>
  <si>
    <t>MP210512dM056C29</t>
  </si>
  <si>
    <t>MP210512dM056C30</t>
  </si>
  <si>
    <t>MP210614eM025C18</t>
  </si>
  <si>
    <t>MP210614eM025C19</t>
  </si>
  <si>
    <t>MP210614eM025C21</t>
  </si>
  <si>
    <t>MP210614eM025C22</t>
  </si>
  <si>
    <t>MP210614eM025C26</t>
  </si>
  <si>
    <t>MP210614eM025C28</t>
  </si>
  <si>
    <t>MP210614eM025C31</t>
  </si>
  <si>
    <t>MP210614eM025C32</t>
  </si>
  <si>
    <t>MP210503fM047C17</t>
  </si>
  <si>
    <t>MP210503fM047C18</t>
  </si>
  <si>
    <t>MP210503fM047C20</t>
  </si>
  <si>
    <t>MP210503fM047C21</t>
  </si>
  <si>
    <t>MP210503fM047C22</t>
  </si>
  <si>
    <t>MP210503fM047C23</t>
  </si>
  <si>
    <t>MP210503fM047C24</t>
  </si>
  <si>
    <t>MP210503fM047C26</t>
  </si>
  <si>
    <t>MP210503fM047C29</t>
  </si>
  <si>
    <t>MP210503fM047C30</t>
  </si>
  <si>
    <t>MP210503fM047C31</t>
  </si>
  <si>
    <t>MP210503fM047C32</t>
  </si>
  <si>
    <t>MP210512dM057C18</t>
  </si>
  <si>
    <t>MP210512dM057C19</t>
  </si>
  <si>
    <t>MP210512dM057C20</t>
  </si>
  <si>
    <t>MP210512dM057C21</t>
  </si>
  <si>
    <t>MP210512dM057C22</t>
  </si>
  <si>
    <t>MP210512dM057C23</t>
  </si>
  <si>
    <t>MP210512dM057C26</t>
  </si>
  <si>
    <t>MP210512dM057C27</t>
  </si>
  <si>
    <t>MP210512dM057C28</t>
  </si>
  <si>
    <t>MP210512dM057C29</t>
  </si>
  <si>
    <t>MP210512dM057C30</t>
  </si>
  <si>
    <t>MP210512dM057C31</t>
  </si>
  <si>
    <t>MP210512dM060C17</t>
  </si>
  <si>
    <t>MP210512dM060C19</t>
  </si>
  <si>
    <t>MP210512dM060C21</t>
  </si>
  <si>
    <t>MP210512dM060C22</t>
  </si>
  <si>
    <t>MP210512dM060C23</t>
  </si>
  <si>
    <t>MP210512dM060C25</t>
  </si>
  <si>
    <t>MP210512dM060C27</t>
  </si>
  <si>
    <t>MP210512dM060C29</t>
  </si>
  <si>
    <t>MP210512dM060C32</t>
  </si>
  <si>
    <t>MP210529dM016C17</t>
  </si>
  <si>
    <t>MP210529dM016C18</t>
  </si>
  <si>
    <t>MP210529dM016C19</t>
  </si>
  <si>
    <t>MP210529dM016C20</t>
  </si>
  <si>
    <t>MP210529dM016C23</t>
  </si>
  <si>
    <t>MP210529dM016C25</t>
  </si>
  <si>
    <t>MP210529dM016C26</t>
  </si>
  <si>
    <t>MP210529dM016C27</t>
  </si>
  <si>
    <t>MP210529dM016C28</t>
  </si>
  <si>
    <t>MP210529dM016C29</t>
  </si>
  <si>
    <t>MP210529dM016C30</t>
  </si>
  <si>
    <t>MP210529dM016C31</t>
  </si>
  <si>
    <t>MP210529dM016C32</t>
  </si>
  <si>
    <t>MP210529bM012C17</t>
  </si>
  <si>
    <t>MP210529bM012C18</t>
  </si>
  <si>
    <t>MP210529bM012C19</t>
  </si>
  <si>
    <t>MP210529bM012C21</t>
  </si>
  <si>
    <t>MP210529bM012C22</t>
  </si>
  <si>
    <t>MP210529bM012C24</t>
  </si>
  <si>
    <t>MP210529bM012C25</t>
  </si>
  <si>
    <t>MP210529bM012C26</t>
  </si>
  <si>
    <t>MP210529bM012C27</t>
  </si>
  <si>
    <t>MP210529bM012C31</t>
  </si>
  <si>
    <t>MP210529bM012C32</t>
  </si>
  <si>
    <t>MP210529bM013C17</t>
  </si>
  <si>
    <t>MP210529bM013C18</t>
  </si>
  <si>
    <t>MP210529bM013C19</t>
  </si>
  <si>
    <t>MP210529bM013C20</t>
  </si>
  <si>
    <t>MP210529bM013C21</t>
  </si>
  <si>
    <t>MP210529bM013C22</t>
  </si>
  <si>
    <t>MP210529bM013C23</t>
  </si>
  <si>
    <t>MP210529bM013C24</t>
  </si>
  <si>
    <t>MP210529bM013C25</t>
  </si>
  <si>
    <t>MP210529bM013C26</t>
  </si>
  <si>
    <t>MP210529bM013C27</t>
  </si>
  <si>
    <t>MP210529bM013C28</t>
  </si>
  <si>
    <t>MP210529bM013C29</t>
  </si>
  <si>
    <t>MP210529bM013C30</t>
  </si>
  <si>
    <t>MP210529bM013C31</t>
  </si>
  <si>
    <t>MP210529bM013C32</t>
  </si>
  <si>
    <t>MP210503aM022C18</t>
  </si>
  <si>
    <t>MP210503aM022C21</t>
  </si>
  <si>
    <t>MP210503aM022C22</t>
  </si>
  <si>
    <t>MP210503aM022C24</t>
  </si>
  <si>
    <t>MP210503aM022C26</t>
  </si>
  <si>
    <t>MP210503aM022C27</t>
  </si>
  <si>
    <t>MP210503aM022C28</t>
  </si>
  <si>
    <t>MP210503aM022C29</t>
  </si>
  <si>
    <t>MP210503aM022C30</t>
  </si>
  <si>
    <t>MP210503aM022C32</t>
  </si>
  <si>
    <t>MP210503aM023C17</t>
  </si>
  <si>
    <t>MP210503aM023C18</t>
  </si>
  <si>
    <t>MP210503aM023C19</t>
  </si>
  <si>
    <t>MP210503aM023C20</t>
  </si>
  <si>
    <t>MP210503aM023C21</t>
  </si>
  <si>
    <t>MP210503aM023C23</t>
  </si>
  <si>
    <t>MP210503aM023C24</t>
  </si>
  <si>
    <t>MP210503aM023C25</t>
  </si>
  <si>
    <t>MP210503aM023C26</t>
  </si>
  <si>
    <t>MP210503aM023C29</t>
  </si>
  <si>
    <t>MP210503bM028C18</t>
  </si>
  <si>
    <t>MP210503bM028C19</t>
  </si>
  <si>
    <t>MP210503bM028C21</t>
  </si>
  <si>
    <t>MP210503bM028C22</t>
  </si>
  <si>
    <t>MP210503bM028C23</t>
  </si>
  <si>
    <t>MP210503bM028C26</t>
  </si>
  <si>
    <t>MP210503bM028C27</t>
  </si>
  <si>
    <t>MP210503bM028C29</t>
  </si>
  <si>
    <t>MP210503bM028C30</t>
  </si>
  <si>
    <t>MP210503bM028C32</t>
  </si>
  <si>
    <t>MP210503bM029C17</t>
  </si>
  <si>
    <t>MP210503bM029C18</t>
  </si>
  <si>
    <t>MP210503bM029C19</t>
  </si>
  <si>
    <t>MP210503bM029C20</t>
  </si>
  <si>
    <t>MP210503bM029C21</t>
  </si>
  <si>
    <t>MP210503bM029C22</t>
  </si>
  <si>
    <t>MP210503bM029C23</t>
  </si>
  <si>
    <t>MP210503bM029C25</t>
  </si>
  <si>
    <t>MP210503bM029C27</t>
  </si>
  <si>
    <t>MP210503bM029C28</t>
  </si>
  <si>
    <t>MP210503bM029C29</t>
  </si>
  <si>
    <t>MP210503bM029C32</t>
  </si>
  <si>
    <t>MP210503cM012C18</t>
  </si>
  <si>
    <t>MP210503cM012C19</t>
  </si>
  <si>
    <t>MP210503cM012C20</t>
  </si>
  <si>
    <t>MP210503cM012C23</t>
  </si>
  <si>
    <t>MP210503cM012C24</t>
  </si>
  <si>
    <t>MP210503cM012C28</t>
  </si>
  <si>
    <t>MP210503cM012C29</t>
  </si>
  <si>
    <t>MP210503cM012C31</t>
  </si>
  <si>
    <t>MP210503cM012C32</t>
  </si>
  <si>
    <t>MP210512cM062C19</t>
  </si>
  <si>
    <t>MP210512cM062C20</t>
  </si>
  <si>
    <t>MP210512cM062C21</t>
  </si>
  <si>
    <t>MP210512cM062C22</t>
  </si>
  <si>
    <t>MP210512cM062C23</t>
  </si>
  <si>
    <t>MP210512cM062C24</t>
  </si>
  <si>
    <t>MP210512cM062C27</t>
  </si>
  <si>
    <t>MP210512cM062C28</t>
  </si>
  <si>
    <t>MP210512cM062C29</t>
  </si>
  <si>
    <t>MP210512cM062C31</t>
  </si>
  <si>
    <t>MP210503cM013C17</t>
  </si>
  <si>
    <t>MP210503cM013C18</t>
  </si>
  <si>
    <t>MP210503cM013C20</t>
  </si>
  <si>
    <t>MP210503cM013C22</t>
  </si>
  <si>
    <t>MP210503cM013C23</t>
  </si>
  <si>
    <t>MP210503cM013C26</t>
  </si>
  <si>
    <t>MP210503cM013C27</t>
  </si>
  <si>
    <t>MP210503cM013C28</t>
  </si>
  <si>
    <t>MP210503cM013C29</t>
  </si>
  <si>
    <t>MP210503cM013C31</t>
  </si>
  <si>
    <t>MP210512cM063C17</t>
  </si>
  <si>
    <t>MP210512cM063C19</t>
  </si>
  <si>
    <t>MP210512cM063C20</t>
  </si>
  <si>
    <t>MP210512cM063C21</t>
  </si>
  <si>
    <t>MP210512cM063C22</t>
  </si>
  <si>
    <t>MP210512cM063C23</t>
  </si>
  <si>
    <t>MP210512cM063C24</t>
  </si>
  <si>
    <t>MP210512cM063C25</t>
  </si>
  <si>
    <t>MP210512cM063C27</t>
  </si>
  <si>
    <t>MP210512cM063C28</t>
  </si>
  <si>
    <t>MP210512cM063C29</t>
  </si>
  <si>
    <t>MP210512cM063C30</t>
  </si>
  <si>
    <t>MP210512cM063C31</t>
  </si>
  <si>
    <t>MP210512cM063C32</t>
  </si>
  <si>
    <t>MP210503dM043C17</t>
  </si>
  <si>
    <t>MP210503dM043C18</t>
  </si>
  <si>
    <t>MP210503dM043C19</t>
  </si>
  <si>
    <t>MP210503dM043C20</t>
  </si>
  <si>
    <t>MP210503dM043C22</t>
  </si>
  <si>
    <t>MP210503dM043C23</t>
  </si>
  <si>
    <t>MP210503dM043C24</t>
  </si>
  <si>
    <t>MP210503dM043C25</t>
  </si>
  <si>
    <t>MP210503dM043C26</t>
  </si>
  <si>
    <t>MP210503dM043C28</t>
  </si>
  <si>
    <t>MP210503dM043C29</t>
  </si>
  <si>
    <t>MP210503dM043C31</t>
  </si>
  <si>
    <t>MP210503dM043C32</t>
  </si>
  <si>
    <t>MP210503dM044C17</t>
  </si>
  <si>
    <t>MP210503dM044C18</t>
  </si>
  <si>
    <t>MP210503dM044C19</t>
  </si>
  <si>
    <t>MP210503dM044C20</t>
  </si>
  <si>
    <t>MP210503dM044C21</t>
  </si>
  <si>
    <t>MP210503dM044C22</t>
  </si>
  <si>
    <t>MP210503dM044C24</t>
  </si>
  <si>
    <t>MP210503dM044C26</t>
  </si>
  <si>
    <t>MP210503dM044C27</t>
  </si>
  <si>
    <t>MP210503dM044C28</t>
  </si>
  <si>
    <t>MP210503dM044C29</t>
  </si>
  <si>
    <t>MP210503dM044C30</t>
  </si>
  <si>
    <t>MP210503dM044C31</t>
  </si>
  <si>
    <t>MP210503dM044C32</t>
  </si>
  <si>
    <t>MP210503dM045C17</t>
  </si>
  <si>
    <t>MP210503dM045C18</t>
  </si>
  <si>
    <t>MP210503dM045C20</t>
  </si>
  <si>
    <t>MP210503dM045C21</t>
  </si>
  <si>
    <t>MP210503dM045C22</t>
  </si>
  <si>
    <t>MP210503dM045C23</t>
  </si>
  <si>
    <t>MP210503dM045C24</t>
  </si>
  <si>
    <t>MP210503dM045C25</t>
  </si>
  <si>
    <t>MP210503dM045C26</t>
  </si>
  <si>
    <t>MP210503dM045C27</t>
  </si>
  <si>
    <t>MP210503dM045C28</t>
  </si>
  <si>
    <t>MP210503dM045C29</t>
  </si>
  <si>
    <t>MP210503dM045C30</t>
  </si>
  <si>
    <t>MP210503dM045C31</t>
  </si>
  <si>
    <t>MP210503dM045C32</t>
  </si>
  <si>
    <t>MP210503dM046C17</t>
  </si>
  <si>
    <t>MP210503dM046C18</t>
  </si>
  <si>
    <t>MP210503dM046C19</t>
  </si>
  <si>
    <t>MP210503dM046C20</t>
  </si>
  <si>
    <t>MP210503dM046C21</t>
  </si>
  <si>
    <t>MP210503dM046C22</t>
  </si>
  <si>
    <t>MP210503dM046C23</t>
  </si>
  <si>
    <t>MP210503dM046C24</t>
  </si>
  <si>
    <t>MP210503dM046C25</t>
  </si>
  <si>
    <t>MP210503dM046C26</t>
  </si>
  <si>
    <t>MP210503dM046C27</t>
  </si>
  <si>
    <t>MP210503dM046C28</t>
  </si>
  <si>
    <t>MP210503dM046C29</t>
  </si>
  <si>
    <t>MP210503dM046C30</t>
  </si>
  <si>
    <t>MP210503dM046C31</t>
  </si>
  <si>
    <t>MP210503dM046C32</t>
  </si>
  <si>
    <t>MP210529hM097C17</t>
  </si>
  <si>
    <t>MP210529hM097C18</t>
  </si>
  <si>
    <t>MP210529hM097C19</t>
  </si>
  <si>
    <t>MP210529hM097C20</t>
  </si>
  <si>
    <t>MP210529hM097C22</t>
  </si>
  <si>
    <t>MP210529hM097C23</t>
  </si>
  <si>
    <t>MP210529hM097C24</t>
  </si>
  <si>
    <t>MP210529hM097C25</t>
  </si>
  <si>
    <t>MP210529hM097C26</t>
  </si>
  <si>
    <t>MP210529hM097C27</t>
  </si>
  <si>
    <t>MP210529hM097C28</t>
  </si>
  <si>
    <t>MP210529hM097C29</t>
  </si>
  <si>
    <t>MP210529hM097C30</t>
  </si>
  <si>
    <t>MP210529hM097C31</t>
  </si>
  <si>
    <t>MP210529hM097C32</t>
  </si>
  <si>
    <t>MP210529hM098C17</t>
  </si>
  <si>
    <t>MP210529hM098C18</t>
  </si>
  <si>
    <t>MP210529hM098C19</t>
  </si>
  <si>
    <t>MP210529hM098C20</t>
  </si>
  <si>
    <t>MP210529hM098C21</t>
  </si>
  <si>
    <t>MP210529hM098C22</t>
  </si>
  <si>
    <t>MP210529hM098C24</t>
  </si>
  <si>
    <t>MP210529hM098C25</t>
  </si>
  <si>
    <t>MP210529hM098C26</t>
  </si>
  <si>
    <t>MP210529hM098C27</t>
  </si>
  <si>
    <t>MP210529hM098C29</t>
  </si>
  <si>
    <t>MP210529hM098C31</t>
  </si>
  <si>
    <t>MP210729aM007C01</t>
  </si>
  <si>
    <t>w[*];tim3gRNA/PDF-Gal80;UAS-Cas9/cry-Gal4.13</t>
  </si>
  <si>
    <t>MP210729aM007C02</t>
  </si>
  <si>
    <t>MP210729aM007C03</t>
  </si>
  <si>
    <t>MP210729aM007C04</t>
  </si>
  <si>
    <t>MP210729aM007C05</t>
  </si>
  <si>
    <t>MP210729aM007C06</t>
  </si>
  <si>
    <t>MP210729aM007C07</t>
  </si>
  <si>
    <t>MP210729aM007C08</t>
  </si>
  <si>
    <t>MP210729aM007C09</t>
  </si>
  <si>
    <t>MP210729aM007C10</t>
  </si>
  <si>
    <t>MP210729aM007C11</t>
  </si>
  <si>
    <t>MP210729aM007C12</t>
  </si>
  <si>
    <t>MP210729aM007C13</t>
  </si>
  <si>
    <t>MP210729aM007C14</t>
  </si>
  <si>
    <t>MP210729aM007C15</t>
  </si>
  <si>
    <t>MP210729aM007C16</t>
  </si>
  <si>
    <t>MP210729aM008C01</t>
  </si>
  <si>
    <t>MP210729aM008C02</t>
  </si>
  <si>
    <t>MP210729aM008C03</t>
  </si>
  <si>
    <t>MP210729aM008C04</t>
  </si>
  <si>
    <t>MP210729aM008C06</t>
  </si>
  <si>
    <t>MP210729aM008C07</t>
  </si>
  <si>
    <t>MP210729aM008C09</t>
  </si>
  <si>
    <t>MP210729aM008C10</t>
  </si>
  <si>
    <t>MP210729aM008C11</t>
  </si>
  <si>
    <t>MP210729aM008C12</t>
  </si>
  <si>
    <t>MP210729aM008C13</t>
  </si>
  <si>
    <t>MP210729aM008C14</t>
  </si>
  <si>
    <t>MP210729aM008C15</t>
  </si>
  <si>
    <t>MP210729aM018C01</t>
  </si>
  <si>
    <t>MP210729aM018C02</t>
  </si>
  <si>
    <t>MP210729aM018C03</t>
  </si>
  <si>
    <t>MP210729aM018C05</t>
  </si>
  <si>
    <t>MP210729aM018C06</t>
  </si>
  <si>
    <t>MP210729aM018C07</t>
  </si>
  <si>
    <t>MP210729aM018C08</t>
  </si>
  <si>
    <t>MP210729aM018C09</t>
  </si>
  <si>
    <t>MP210729aM018C11</t>
  </si>
  <si>
    <t>MP210729aM018C12</t>
  </si>
  <si>
    <t>MP210729aM018C14</t>
  </si>
  <si>
    <t>MP210729aM018C15</t>
  </si>
  <si>
    <t>MP210729aM018C16</t>
  </si>
  <si>
    <t>MP210729aM019C01</t>
  </si>
  <si>
    <t>MP210729aM019C03</t>
  </si>
  <si>
    <t>MP210729aM019C04</t>
  </si>
  <si>
    <t>MP210729aM019C05</t>
  </si>
  <si>
    <t>MP210729aM019C06</t>
  </si>
  <si>
    <t>MP210729aM019C07</t>
  </si>
  <si>
    <t>MP210729aM019C09</t>
  </si>
  <si>
    <t>MP210729aM019C10</t>
  </si>
  <si>
    <t>MP210729aM019C12</t>
  </si>
  <si>
    <t>MP210729aM019C13</t>
  </si>
  <si>
    <t>MP210729aM019C14</t>
  </si>
  <si>
    <t>MP210729aM007C17</t>
  </si>
  <si>
    <t>MP210729aM007C19</t>
  </si>
  <si>
    <t>MP210729aM007C20</t>
  </si>
  <si>
    <t>MP210729aM007C21</t>
  </si>
  <si>
    <t>MP210729aM007C22</t>
  </si>
  <si>
    <t>MP210729aM007C23</t>
  </si>
  <si>
    <t>MP210729aM007C26</t>
  </si>
  <si>
    <t>MP210729aM007C27</t>
  </si>
  <si>
    <t>MP210729aM007C28</t>
  </si>
  <si>
    <t>MP210729aM007C29</t>
  </si>
  <si>
    <t>MP210729aM007C30</t>
  </si>
  <si>
    <t>MP210729aM007C31</t>
  </si>
  <si>
    <t>MP210729aM008C17</t>
  </si>
  <si>
    <t>MP210729aM008C18</t>
  </si>
  <si>
    <t>MP210729aM008C19</t>
  </si>
  <si>
    <t>MP210729aM008C20</t>
  </si>
  <si>
    <t>MP210729aM008C21</t>
  </si>
  <si>
    <t>MP210729aM008C22</t>
  </si>
  <si>
    <t>MP210729aM008C23</t>
  </si>
  <si>
    <t>MP210729aM008C24</t>
  </si>
  <si>
    <t>MP210729aM008C25</t>
  </si>
  <si>
    <t>MP210729aM008C26</t>
  </si>
  <si>
    <t>MP210729aM008C27</t>
  </si>
  <si>
    <t>MP210729aM008C28</t>
  </si>
  <si>
    <t>MP210729aM008C30</t>
  </si>
  <si>
    <t>MP210729aM008C31</t>
  </si>
  <si>
    <t>MP210729aM008C32</t>
  </si>
  <si>
    <t>MP210729aM018C17</t>
  </si>
  <si>
    <t>MP210729aM018C19</t>
  </si>
  <si>
    <t>MP210729aM018C20</t>
  </si>
  <si>
    <t>MP210729aM018C21</t>
  </si>
  <si>
    <t>MP210729aM018C22</t>
  </si>
  <si>
    <t>MP210729aM018C23</t>
  </si>
  <si>
    <t>MP210729aM018C24</t>
  </si>
  <si>
    <t>MP210729aM018C25</t>
  </si>
  <si>
    <t>MP210729aM018C26</t>
  </si>
  <si>
    <t>MP210729aM018C27</t>
  </si>
  <si>
    <t>MP210729aM018C28</t>
  </si>
  <si>
    <t>MP210729aM018C29</t>
  </si>
  <si>
    <t>MP210729aM018C30</t>
  </si>
  <si>
    <t>MP210729aM018C31</t>
  </si>
  <si>
    <t>MP210729aM018C32</t>
  </si>
  <si>
    <t>MP210729aM019C17</t>
  </si>
  <si>
    <t>MP210729aM019C18</t>
  </si>
  <si>
    <t>MP210729aM019C19</t>
  </si>
  <si>
    <t>MP210729aM019C20</t>
  </si>
  <si>
    <t>MP210729aM019C21</t>
  </si>
  <si>
    <t>MP210729aM019C22</t>
  </si>
  <si>
    <t>MP210729aM019C25</t>
  </si>
  <si>
    <t>MP210729aM019C26</t>
  </si>
  <si>
    <t>MP210729aM019C27</t>
  </si>
  <si>
    <t>MP210729aM019C28</t>
  </si>
  <si>
    <t>MP210729aM019C29</t>
  </si>
  <si>
    <t>MP210729aM019C30</t>
  </si>
  <si>
    <t>MP210729aM019C31</t>
  </si>
  <si>
    <t>MP210729aM019C32</t>
  </si>
  <si>
    <t>MP210809M056C01</t>
  </si>
  <si>
    <t>w[*];tim3gRNA/ChAT-Gal4.7.4;UAS-Cas9/+</t>
  </si>
  <si>
    <t>MP210809M056C02</t>
  </si>
  <si>
    <t>MP210809M056C04</t>
  </si>
  <si>
    <t>MP210809M056C05</t>
  </si>
  <si>
    <t>MP210809M056C06</t>
  </si>
  <si>
    <t>MP210809M056C07</t>
  </si>
  <si>
    <t>MP210809M056C14</t>
  </si>
  <si>
    <t>MP210809M056C15</t>
  </si>
  <si>
    <t>MP210809M056C16</t>
  </si>
  <si>
    <t>MP210809M057C01</t>
  </si>
  <si>
    <t>MP210809M057C02</t>
  </si>
  <si>
    <t>MP210809M057C03</t>
  </si>
  <si>
    <t>MP210809M057C04</t>
  </si>
  <si>
    <t>MP210809M057C05</t>
  </si>
  <si>
    <t>MP210809M057C06</t>
  </si>
  <si>
    <t>MP210809M057C07</t>
  </si>
  <si>
    <t>MP210809M057C08</t>
  </si>
  <si>
    <t>MP210809M057C09</t>
  </si>
  <si>
    <t>MP210809M057C10</t>
  </si>
  <si>
    <t>MP210809M057C11</t>
  </si>
  <si>
    <t>MP210809M057C12</t>
  </si>
  <si>
    <t>MP210809M057C13</t>
  </si>
  <si>
    <t>MP210809M057C14</t>
  </si>
  <si>
    <t>MP210809M057C15</t>
  </si>
  <si>
    <t>MP210809M057C16</t>
  </si>
  <si>
    <t>MP210809M058C01</t>
  </si>
  <si>
    <t>MP210809M058C02</t>
  </si>
  <si>
    <t>MP210809M058C06</t>
  </si>
  <si>
    <t>MP210809M058C08</t>
  </si>
  <si>
    <t>MP210809M058C09</t>
  </si>
  <si>
    <t>MP210809M058C10</t>
  </si>
  <si>
    <t>MP210809M058C11</t>
  </si>
  <si>
    <t>MP210809M058C13</t>
  </si>
  <si>
    <t>MP210809M058C15</t>
  </si>
  <si>
    <t>MP210809M059C02</t>
  </si>
  <si>
    <t>MP210809M059C07</t>
  </si>
  <si>
    <t>MP210809M059C08</t>
  </si>
  <si>
    <t>MP210809M059C10</t>
  </si>
  <si>
    <t>MP210809M059C11</t>
  </si>
  <si>
    <t>MP210809M059C12</t>
  </si>
  <si>
    <t>MP210809M059C13</t>
  </si>
  <si>
    <t>MP210809M059C14</t>
  </si>
  <si>
    <t>MP210809M059C15</t>
  </si>
  <si>
    <t>MP210809M059C16</t>
  </si>
  <si>
    <t>MP210809M056C18</t>
  </si>
  <si>
    <t>MP210809M056C19</t>
  </si>
  <si>
    <t>MP210809M056C20</t>
  </si>
  <si>
    <t>MP210809M056C22</t>
  </si>
  <si>
    <t>MP210809M056C24</t>
  </si>
  <si>
    <t>MP210809M056C26</t>
  </si>
  <si>
    <t>MP210809M056C27</t>
  </si>
  <si>
    <t>MP210809M056C28</t>
  </si>
  <si>
    <t>MP210809M056C29</t>
  </si>
  <si>
    <t>MP210809M056C30</t>
  </si>
  <si>
    <t>MP210809M056C31</t>
  </si>
  <si>
    <t>MP210809M056C32</t>
  </si>
  <si>
    <t>MP210809M057C19</t>
  </si>
  <si>
    <t>MP210809M057C20</t>
  </si>
  <si>
    <t>MP210809M057C21</t>
  </si>
  <si>
    <t>MP210809M057C28</t>
  </si>
  <si>
    <t>MP210809M057C29</t>
  </si>
  <si>
    <t>MP210809M057C30</t>
  </si>
  <si>
    <t>MP210809M057C31</t>
  </si>
  <si>
    <t>MP210809M057C32</t>
  </si>
  <si>
    <t>MP210809M058C17</t>
  </si>
  <si>
    <t>MP210809M058C19</t>
  </si>
  <si>
    <t>MP210809M058C24</t>
  </si>
  <si>
    <t>MP210809M058C25</t>
  </si>
  <si>
    <t>MP210809M058C26</t>
  </si>
  <si>
    <t>MP210809M058C27</t>
  </si>
  <si>
    <t>MP210809M058C28</t>
  </si>
  <si>
    <t>MP210809M058C29</t>
  </si>
  <si>
    <t>MP210809M058C30</t>
  </si>
  <si>
    <t>MP210809M058C31</t>
  </si>
  <si>
    <t>MP210809M059C18</t>
  </si>
  <si>
    <t>MP210809M059C19</t>
  </si>
  <si>
    <t>MP210809M059C20</t>
  </si>
  <si>
    <t>MP210809M059C21</t>
  </si>
  <si>
    <t>MP210809M059C24</t>
  </si>
  <si>
    <t>MP210809M059C26</t>
  </si>
  <si>
    <t>MP210809M059C28</t>
  </si>
  <si>
    <t>MP210809M059C30</t>
  </si>
  <si>
    <t>MP210809M059C31</t>
  </si>
  <si>
    <t>MP210809M059C32</t>
  </si>
  <si>
    <t>MP220422aM019C01</t>
  </si>
  <si>
    <t>UASdcr2w[*];per4gRNA/PdfGal4;UASCas9/+</t>
  </si>
  <si>
    <t>MP220422aM019C02</t>
  </si>
  <si>
    <t>MP220422aM019C03</t>
  </si>
  <si>
    <t>MP220422aM019C04</t>
  </si>
  <si>
    <t>MP220422aM019C05</t>
  </si>
  <si>
    <t>MP220422aM019C06</t>
  </si>
  <si>
    <t>MP220422aM019C07</t>
  </si>
  <si>
    <t>MP220422aM019C08</t>
  </si>
  <si>
    <t>MP220422aM019C09</t>
  </si>
  <si>
    <t>MP220422aM019C10</t>
  </si>
  <si>
    <t>MP220422aM019C11</t>
  </si>
  <si>
    <t>MP220422aM019C12</t>
  </si>
  <si>
    <t>MP220422aM019C13</t>
  </si>
  <si>
    <t>MP220422aM019C14</t>
  </si>
  <si>
    <t>MP220422aM019C15</t>
  </si>
  <si>
    <t>MP220422aM019C16</t>
  </si>
  <si>
    <t>MP220422aM027C01</t>
  </si>
  <si>
    <t>MP220422aM027C03</t>
  </si>
  <si>
    <t>MP220422aM027C05</t>
  </si>
  <si>
    <t>MP220422aM027C06</t>
  </si>
  <si>
    <t>MP220422aM027C07</t>
  </si>
  <si>
    <t>MP220422aM027C08</t>
  </si>
  <si>
    <t>MP220422aM027C09</t>
  </si>
  <si>
    <t>MP220422aM027C11</t>
  </si>
  <si>
    <t>MP220422aM027C13</t>
  </si>
  <si>
    <t>MP220422aM027C14</t>
  </si>
  <si>
    <t>MP220422aM027C15</t>
  </si>
  <si>
    <t>MP220422M018C02</t>
  </si>
  <si>
    <t>Uw[*];per4gRNA/PDFGal4;UASCas9/+</t>
  </si>
  <si>
    <t>w[*];per4gRNA/PDFGal4;UASCas9/+</t>
  </si>
  <si>
    <t>MP220422M018C03</t>
  </si>
  <si>
    <t>MP220422M018C04</t>
  </si>
  <si>
    <t>MP220422M018C05</t>
  </si>
  <si>
    <t>MP220422M018C06</t>
  </si>
  <si>
    <t>MP211019cM056C01</t>
  </si>
  <si>
    <t>w[*];per4gRNA/ChATGal4.7.4;UASCas9/+</t>
  </si>
  <si>
    <t>w[*];per4gRNA/ChATGal4.7.4;UAS-Cas9/+</t>
  </si>
  <si>
    <t>MP211019cM056C02</t>
  </si>
  <si>
    <t>MP211019cM056C03</t>
  </si>
  <si>
    <t>MP211019cM056C04</t>
  </si>
  <si>
    <t>MP211019cM056C06</t>
  </si>
  <si>
    <t>MP211019cM056C07</t>
  </si>
  <si>
    <t>MP211019cM056C08</t>
  </si>
  <si>
    <t>MP211019cM056C09</t>
  </si>
  <si>
    <t>MP211019cM056C10</t>
  </si>
  <si>
    <t>MP211019cM056C11</t>
  </si>
  <si>
    <t>MP211019cM056C12</t>
  </si>
  <si>
    <t>MP211019cM056C14</t>
  </si>
  <si>
    <t>MP220201b15_01</t>
  </si>
  <si>
    <t>MP220201b15_03</t>
  </si>
  <si>
    <t>MP220201b15_05</t>
  </si>
  <si>
    <t>MP220201b15_06</t>
  </si>
  <si>
    <t>MP220201b15_09</t>
  </si>
  <si>
    <t>MP220201b15_10</t>
  </si>
  <si>
    <t>MP220201b15_11</t>
  </si>
  <si>
    <t>MP220201b15_12</t>
  </si>
  <si>
    <t>MP220201b15_13</t>
  </si>
  <si>
    <t>MP220201b15_14</t>
  </si>
  <si>
    <t>MP220201b16_06</t>
  </si>
  <si>
    <t>MP220201b16_07</t>
  </si>
  <si>
    <t>MP220201b16_08</t>
  </si>
  <si>
    <t>MP220201b16_09</t>
  </si>
  <si>
    <t>MP220201b17_01</t>
  </si>
  <si>
    <t>MP220201b17_02</t>
  </si>
  <si>
    <t>MP220201b17_03</t>
  </si>
  <si>
    <t>MP220201b17_04</t>
  </si>
  <si>
    <t>MP220201b17_06</t>
  </si>
  <si>
    <t>MP220201b17_07</t>
  </si>
  <si>
    <t>MP220201b17_08</t>
  </si>
  <si>
    <t>MP220201b17_09</t>
  </si>
  <si>
    <t>MP220201b17_10</t>
  </si>
  <si>
    <t>MP220201b17_11</t>
  </si>
  <si>
    <t>MP220201b17_12</t>
  </si>
  <si>
    <t>MP220201b17_13</t>
  </si>
  <si>
    <t>MP220201b17_14</t>
  </si>
  <si>
    <t>MP211102bM006C02</t>
  </si>
  <si>
    <t>w[*];per4gRNA/ChATGal4.7.4;UASCas9/cryGal80</t>
  </si>
  <si>
    <t>w[*];per4gRNA/ChATGal4.7.4;UAS-Cas9/cryGal80</t>
  </si>
  <si>
    <t>MP211102bM006C04</t>
  </si>
  <si>
    <t>MP211102bM006C05</t>
  </si>
  <si>
    <t>MP211102bM006C06</t>
  </si>
  <si>
    <t>MP211102bM006C10</t>
  </si>
  <si>
    <t>MP211102bM006C11</t>
  </si>
  <si>
    <t>MP211102bM006C13</t>
  </si>
  <si>
    <t>MP211102bM006C14</t>
  </si>
  <si>
    <t>MP211102bM006C15</t>
  </si>
  <si>
    <t>MP220223a18_01</t>
  </si>
  <si>
    <t>MP220223a18_04</t>
  </si>
  <si>
    <t>MP220223a18_05</t>
  </si>
  <si>
    <t>MP220223a18_06</t>
  </si>
  <si>
    <t>MP220223a18_07</t>
  </si>
  <si>
    <t>MP220223a18_10</t>
  </si>
  <si>
    <t>MP220223a18_11</t>
  </si>
  <si>
    <t>MP220223a18_12</t>
  </si>
  <si>
    <t>MP220223a18_13</t>
  </si>
  <si>
    <t>MP220223a18_16</t>
  </si>
  <si>
    <t>MP211015iM009C01</t>
  </si>
  <si>
    <t>MP211015iM009C02</t>
  </si>
  <si>
    <t>MP211015iM009C03</t>
  </si>
  <si>
    <t>MP211015iM009C04</t>
  </si>
  <si>
    <t>MP211015iM009C05</t>
  </si>
  <si>
    <t>MP211015iM009C06</t>
  </si>
  <si>
    <t>MP211015iM009C07</t>
  </si>
  <si>
    <t>MP211015iM009C08</t>
  </si>
  <si>
    <t>MP211015iM009C09</t>
  </si>
  <si>
    <t>MP211015iM009C10</t>
  </si>
  <si>
    <t>MP211015iM009C11</t>
  </si>
  <si>
    <t>MP211015iM009C12</t>
  </si>
  <si>
    <t>MP211015iM009C13</t>
  </si>
  <si>
    <t>MP211015iM009C15</t>
  </si>
  <si>
    <t>MP211015iM009C16</t>
  </si>
  <si>
    <t>MP220223a19_01</t>
  </si>
  <si>
    <t>MP220223a19_02</t>
  </si>
  <si>
    <t>MP220223a19_03</t>
  </si>
  <si>
    <t>MP220223a19_04</t>
  </si>
  <si>
    <t>MP220223a19_05</t>
  </si>
  <si>
    <t>MP220223a19_07</t>
  </si>
  <si>
    <t>MP220223a19_08</t>
  </si>
  <si>
    <t>MP220223a19_09</t>
  </si>
  <si>
    <t>MP220223a19_10</t>
  </si>
  <si>
    <t>MP220223a19_11</t>
  </si>
  <si>
    <t>MP220223a19_13</t>
  </si>
  <si>
    <t>MP220223a19_15</t>
  </si>
  <si>
    <t>MP220223a19_16</t>
  </si>
  <si>
    <t>MP211019dM058C01</t>
  </si>
  <si>
    <t>w[*];per4gRNA/Clk856Gal4;UASCas9/ChATGal80</t>
  </si>
  <si>
    <t>w[*];per4gRNA/Clk856-Gal4;UASCas9/ChATGal80</t>
  </si>
  <si>
    <t>MP211019dM058C02</t>
  </si>
  <si>
    <t>MP211019dM058C03</t>
  </si>
  <si>
    <t>MP211019dM058C04</t>
  </si>
  <si>
    <t>MP211019dM058C05</t>
  </si>
  <si>
    <t>MP211019dM058C06</t>
  </si>
  <si>
    <t>MP211019dM058C07</t>
  </si>
  <si>
    <t>MP211019dM058C08</t>
  </si>
  <si>
    <t>MP211019dM058C09</t>
  </si>
  <si>
    <t>MP211019dM058C10</t>
  </si>
  <si>
    <t>MP211019dM058C11</t>
  </si>
  <si>
    <t>MP211019dM058C12</t>
  </si>
  <si>
    <t>MP211019dM058C13</t>
  </si>
  <si>
    <t>MP211019dM058C14</t>
  </si>
  <si>
    <t>MP211019dM058C15</t>
  </si>
  <si>
    <t>MP211019dM058C16</t>
  </si>
  <si>
    <t>MP211102jM018C02</t>
  </si>
  <si>
    <t>MP211102jM018C03</t>
  </si>
  <si>
    <t>MP211102jM018C04</t>
  </si>
  <si>
    <t>MP211102jM018C05</t>
  </si>
  <si>
    <t>MP211102jM018C10</t>
  </si>
  <si>
    <t>MP211102jM018C11</t>
  </si>
  <si>
    <t>MP211102jM018C13</t>
  </si>
  <si>
    <t>MP211102jM018C14</t>
  </si>
  <si>
    <t>MP211102jM017C02</t>
  </si>
  <si>
    <t>MP211102jM017C03</t>
  </si>
  <si>
    <t>MP211102jM017C04</t>
  </si>
  <si>
    <t>MP211102jM017C05</t>
  </si>
  <si>
    <t>MP211102jM017C06</t>
  </si>
  <si>
    <t>MP211102jM017C07</t>
  </si>
  <si>
    <t>MP211102jM017C08</t>
  </si>
  <si>
    <t>MP211102jM017C09</t>
  </si>
  <si>
    <t>MP211102jM017C10</t>
  </si>
  <si>
    <t>MP211102jM017C11</t>
  </si>
  <si>
    <t>MP211102jM017C12</t>
  </si>
  <si>
    <t>MP211102jM017C13</t>
  </si>
  <si>
    <t>MP211102jM017C14</t>
  </si>
  <si>
    <t>MP211102jM017C15</t>
  </si>
  <si>
    <t>MP211102jM017C16</t>
  </si>
  <si>
    <t>MP210906bM095C01</t>
  </si>
  <si>
    <t>w[*];per4gRNA/PdfGal80;UAS-Cas9/cryGal4.13</t>
  </si>
  <si>
    <t>MP210906bM095C02</t>
  </si>
  <si>
    <t>MP210906bM095C03</t>
  </si>
  <si>
    <t>MP210906bM095C09</t>
  </si>
  <si>
    <t>MP210906bM095C12</t>
  </si>
  <si>
    <t>MP210906bM096C01</t>
  </si>
  <si>
    <t>MP210906bM096C02</t>
  </si>
  <si>
    <t>MP210906bM096C03</t>
  </si>
  <si>
    <t>MP210906bM096C06</t>
  </si>
  <si>
    <t>MP210906bM096C10</t>
  </si>
  <si>
    <t>MP210906bM096C12</t>
  </si>
  <si>
    <t>MP210906bM096C13</t>
  </si>
  <si>
    <t>MP211015eM005C01</t>
  </si>
  <si>
    <t>MP211015eM005C02</t>
  </si>
  <si>
    <t>MP211015eM005C04</t>
  </si>
  <si>
    <t>MP211015eM005C05</t>
  </si>
  <si>
    <t>MP211015eM005C06</t>
  </si>
  <si>
    <t>MP211015eM005C07</t>
  </si>
  <si>
    <t>MP211015eM005C09</t>
  </si>
  <si>
    <t>MP211015eM005C10</t>
  </si>
  <si>
    <t>MP211015eM005C11</t>
  </si>
  <si>
    <t>MP211015eM005C12</t>
  </si>
  <si>
    <t>MP211015eM005C13</t>
  </si>
  <si>
    <t>MP211015eM005C14</t>
  </si>
  <si>
    <t>MP211015eM005C15</t>
  </si>
  <si>
    <t>MP211015cM016C01</t>
  </si>
  <si>
    <t>w[*];per4gRNA/TUG;UAS-Cas9/ChATGal80</t>
  </si>
  <si>
    <t>MP211015cM016C02</t>
  </si>
  <si>
    <t>MP211015cM016C03</t>
  </si>
  <si>
    <t>MP211015cM016C04</t>
  </si>
  <si>
    <t>MP211015cM016C05</t>
  </si>
  <si>
    <t>MP211015cM016C06</t>
  </si>
  <si>
    <t>MP211015cM016C07</t>
  </si>
  <si>
    <t>MP211015cM016C08</t>
  </si>
  <si>
    <t>MP211015cM016C09</t>
  </si>
  <si>
    <t>MP211015cM016C11</t>
  </si>
  <si>
    <t>MP211015cM016C12</t>
  </si>
  <si>
    <t>MP211015cM016C13</t>
  </si>
  <si>
    <t>MP211015cM016C14</t>
  </si>
  <si>
    <t>MP211015cM016C15</t>
  </si>
  <si>
    <t>MP211015gM029C01</t>
  </si>
  <si>
    <t>MP211015gM029C02</t>
  </si>
  <si>
    <t>MP211015gM029C03</t>
  </si>
  <si>
    <t>MP211015gM029C05</t>
  </si>
  <si>
    <t>MP211015gM029C06</t>
  </si>
  <si>
    <t>MP211015gM029C07</t>
  </si>
  <si>
    <t>MP211015gM029C08</t>
  </si>
  <si>
    <t>MP211015gM029C09</t>
  </si>
  <si>
    <t>MP211015gM029C10</t>
  </si>
  <si>
    <t>MP211015gM029C11</t>
  </si>
  <si>
    <t>MP211015gM029C12</t>
  </si>
  <si>
    <t>MP211015gM029C14</t>
  </si>
  <si>
    <t>MP211015gM029C15</t>
  </si>
  <si>
    <t>MP211015gM029C16</t>
  </si>
  <si>
    <t>MP211102dM097C01</t>
  </si>
  <si>
    <t>MP211102dM097C02</t>
  </si>
  <si>
    <t>MP211102dM097C03</t>
  </si>
  <si>
    <t>MP211102dM097C04</t>
  </si>
  <si>
    <t>MP211102dM097C05</t>
  </si>
  <si>
    <t>MP211102dM097C06</t>
  </si>
  <si>
    <t>MP211102dM097C07</t>
  </si>
  <si>
    <t>MP211102dM097C09</t>
  </si>
  <si>
    <t>MP211102dM097C10</t>
  </si>
  <si>
    <t>MP211102dM097C11</t>
  </si>
  <si>
    <t>MP211102dM097C12</t>
  </si>
  <si>
    <t>MP211102dM097C13</t>
  </si>
  <si>
    <t>MP211102dM097C14</t>
  </si>
  <si>
    <t>MP211102dM097C15</t>
  </si>
  <si>
    <t>MP220701M101C01</t>
  </si>
  <si>
    <t>w[*];per4gRNA/TUG;UAS-Cas9/cryGal80</t>
  </si>
  <si>
    <t>MP220701M101C02</t>
  </si>
  <si>
    <t>MP220701M101C03</t>
  </si>
  <si>
    <t>MP220701M101C04</t>
  </si>
  <si>
    <t>MP220701M101C05</t>
  </si>
  <si>
    <t>MP220701M101C07</t>
  </si>
  <si>
    <t>MP220701M101C08</t>
  </si>
  <si>
    <t>MP220701M101C09</t>
  </si>
  <si>
    <t>MP220701M101C10</t>
  </si>
  <si>
    <t>MP220701M101C11</t>
  </si>
  <si>
    <t>MP220701M101C14</t>
  </si>
  <si>
    <t>MP220701M101C15</t>
  </si>
  <si>
    <t>MP220701M102C01</t>
  </si>
  <si>
    <t>MP220701M102C03</t>
  </si>
  <si>
    <t>MP220701M102C04</t>
  </si>
  <si>
    <t>MP220701M102C05</t>
  </si>
  <si>
    <t>MP220701M102C06</t>
  </si>
  <si>
    <t>MP220701M102C07</t>
  </si>
  <si>
    <t>MP220701M102C08</t>
  </si>
  <si>
    <t>MP220701M102C09</t>
  </si>
  <si>
    <t>MP220701M102C10</t>
  </si>
  <si>
    <t>MP220701M102C11</t>
  </si>
  <si>
    <t>MP220701M102C12</t>
  </si>
  <si>
    <t>MP220701M102C13</t>
  </si>
  <si>
    <t>MP220701M102C15</t>
  </si>
  <si>
    <t>MP220701M102C16</t>
  </si>
  <si>
    <t>MP220422M018C18</t>
  </si>
  <si>
    <t>w[*];per4gRNA/TUG;UASCas9/PdfGal80</t>
  </si>
  <si>
    <t>MP220422M018C19</t>
  </si>
  <si>
    <t>MP220422M018C20</t>
  </si>
  <si>
    <t>MP220422M018C21</t>
  </si>
  <si>
    <t>MP220422M018C22</t>
  </si>
  <si>
    <t>MP220422M018C23</t>
  </si>
  <si>
    <t>MP211015bM018C01</t>
  </si>
  <si>
    <t>w[*];tim3gRNA/attP40;UAS-Cas9/+</t>
  </si>
  <si>
    <t>MP211015bM018C02</t>
  </si>
  <si>
    <t>MP211015bM018C03</t>
  </si>
  <si>
    <t>MP211015bM018C04</t>
  </si>
  <si>
    <t>MP211015bM018C05</t>
  </si>
  <si>
    <t>MP211015bM018C06</t>
  </si>
  <si>
    <t>MP211015bM018C07</t>
  </si>
  <si>
    <t>MP211015bM018C08</t>
  </si>
  <si>
    <t>MP211015bM018C09</t>
  </si>
  <si>
    <t>MP211015bM018C10</t>
  </si>
  <si>
    <t>MP211015bM018C11</t>
  </si>
  <si>
    <t>MP211015bM018C12</t>
  </si>
  <si>
    <t>MP211015bM018C13</t>
  </si>
  <si>
    <t>MP211015bM018C14</t>
  </si>
  <si>
    <t>MP211015bM018C15</t>
  </si>
  <si>
    <t>MP211015bM018C16</t>
  </si>
  <si>
    <t>MP211015hM041C01</t>
  </si>
  <si>
    <t>MP211015hM041C02</t>
  </si>
  <si>
    <t>MP211015hM041C03</t>
  </si>
  <si>
    <t>MP211015hM041C04</t>
  </si>
  <si>
    <t>MP211015hM041C05</t>
  </si>
  <si>
    <t>MP211015hM041C06</t>
  </si>
  <si>
    <t>MP211015hM041C07</t>
  </si>
  <si>
    <t>MP211015hM041C08</t>
  </si>
  <si>
    <t>MP211015hM041C09</t>
  </si>
  <si>
    <t>MP211015hM041C10</t>
  </si>
  <si>
    <t>MP211015hM041C11</t>
  </si>
  <si>
    <t>MP211015hM041C12</t>
  </si>
  <si>
    <t>MP211015hM041C14</t>
  </si>
  <si>
    <t>MP211015hM041C15</t>
  </si>
  <si>
    <t>MP211015hM041C16</t>
  </si>
  <si>
    <t>MP211015bM019C01</t>
  </si>
  <si>
    <t>MP211015bM019C02</t>
  </si>
  <si>
    <t>MP211015bM019C03</t>
  </si>
  <si>
    <t>MP211015bM019C04</t>
  </si>
  <si>
    <t>MP211015bM019C05</t>
  </si>
  <si>
    <t>MP211015bM019C06</t>
  </si>
  <si>
    <t>MP211015bM019C07</t>
  </si>
  <si>
    <t>MP211015bM019C08</t>
  </si>
  <si>
    <t>MP211015bM019C09</t>
  </si>
  <si>
    <t>MP211015bM019C10</t>
  </si>
  <si>
    <t>MP211015bM019C11</t>
  </si>
  <si>
    <t>MP211015bM019C13</t>
  </si>
  <si>
    <t>MP211015bM019C14</t>
  </si>
  <si>
    <t>MP211015bM019C15</t>
  </si>
  <si>
    <t>MP211015bM019C16</t>
  </si>
  <si>
    <t>MP211015hM042C02</t>
  </si>
  <si>
    <t>MP211015hM042C03</t>
  </si>
  <si>
    <t>MP211015hM042C04</t>
  </si>
  <si>
    <t>MP211015hM042C05</t>
  </si>
  <si>
    <t>MP211015hM042C07</t>
  </si>
  <si>
    <t>MP211015hM042C08</t>
  </si>
  <si>
    <t>MP211015hM042C09</t>
  </si>
  <si>
    <t>MP211015hM042C11</t>
  </si>
  <si>
    <t>MP211015hM042C12</t>
  </si>
  <si>
    <t>MP211015hM042C13</t>
  </si>
  <si>
    <t>MP211015hM042C14</t>
  </si>
  <si>
    <t>MP211015hM042C15</t>
  </si>
  <si>
    <t>MP211015hM042C16</t>
  </si>
  <si>
    <t>MP210906fM044C01</t>
  </si>
  <si>
    <t>w[*];tim3gRNA/ChATGal4.7.4;UAS-Cas9/cryGal80</t>
  </si>
  <si>
    <t>MP210906fM044C03</t>
  </si>
  <si>
    <t>MP210906fM044C05</t>
  </si>
  <si>
    <t>MP210906fM044C08</t>
  </si>
  <si>
    <t>MP210906fM044C09</t>
  </si>
  <si>
    <t>MP210906fM044C13</t>
  </si>
  <si>
    <t>MP210906fM044C14</t>
  </si>
  <si>
    <t>MP210906fM044C16</t>
  </si>
  <si>
    <t>MP211015dM022C01</t>
  </si>
  <si>
    <t>MP211015dM022C02</t>
  </si>
  <si>
    <t>MP211015dM022C03</t>
  </si>
  <si>
    <t>MP211015dM022C05</t>
  </si>
  <si>
    <t>MP211015dM022C06</t>
  </si>
  <si>
    <t>MP211015dM022C07</t>
  </si>
  <si>
    <t>MP211015dM022C08</t>
  </si>
  <si>
    <t>MP211015dM022C09</t>
  </si>
  <si>
    <t>MP211015dM022C10</t>
  </si>
  <si>
    <t>MP211015dM022C11</t>
  </si>
  <si>
    <t>MP211015dM022C12</t>
  </si>
  <si>
    <t>MP211015dM022C13</t>
  </si>
  <si>
    <t>MP211015dM022C14</t>
  </si>
  <si>
    <t>MP211015dM022C15</t>
  </si>
  <si>
    <t>MP211015dM022C16</t>
  </si>
  <si>
    <t>MP210906fM045C04</t>
  </si>
  <si>
    <t>MP210906fM045C05</t>
  </si>
  <si>
    <t>MP210906fM045C12</t>
  </si>
  <si>
    <t>MP210906fM045C13</t>
  </si>
  <si>
    <t>MP210906fM045C14</t>
  </si>
  <si>
    <t>MP210906fM045C15</t>
  </si>
  <si>
    <t>MP210906fM045C16</t>
  </si>
  <si>
    <t>MP210906fM046C07</t>
  </si>
  <si>
    <t>MP210906fM046C08</t>
  </si>
  <si>
    <t>MP210906fM046C09</t>
  </si>
  <si>
    <t>MP210906fM046C11</t>
  </si>
  <si>
    <t>MP210906fM046C14</t>
  </si>
  <si>
    <t>MP210906fM046C15</t>
  </si>
  <si>
    <t>MP210906fM046C16</t>
  </si>
  <si>
    <t>MP211015dM023C01</t>
  </si>
  <si>
    <t>MP211015dM023C02</t>
  </si>
  <si>
    <t>MP211015dM023C03</t>
  </si>
  <si>
    <t>MP211015dM023C04</t>
  </si>
  <si>
    <t>MP211015dM023C05</t>
  </si>
  <si>
    <t>MP211015dM023C06</t>
  </si>
  <si>
    <t>MP211015dM023C07</t>
  </si>
  <si>
    <t>MP211015dM023C08</t>
  </si>
  <si>
    <t>MP211015dM023C09</t>
  </si>
  <si>
    <t>MP211015dM023C10</t>
  </si>
  <si>
    <t>MP211015dM023C11</t>
  </si>
  <si>
    <t>MP211015dM023C12</t>
  </si>
  <si>
    <t>MP211015dM023C13</t>
  </si>
  <si>
    <t>MP211015dM023C14</t>
  </si>
  <si>
    <t>MP211015dM023C15</t>
  </si>
  <si>
    <t>MP211015dM023C16</t>
  </si>
  <si>
    <t>MP211019aM043C02</t>
  </si>
  <si>
    <t>w[*];tim3gRNA/Clk856Gal4;UAS-Cas9/ChATGal80</t>
  </si>
  <si>
    <t>MP211019aM043C03</t>
  </si>
  <si>
    <t>MP211019aM043C04</t>
  </si>
  <si>
    <t>MP211019aM043C05</t>
  </si>
  <si>
    <t>MP211019aM043C06</t>
  </si>
  <si>
    <t>MP211019aM043C07</t>
  </si>
  <si>
    <t>MP211019aM043C08</t>
  </si>
  <si>
    <t>MP211019aM043C09</t>
  </si>
  <si>
    <t>MP211019aM043C10</t>
  </si>
  <si>
    <t>MP211019aM043C11</t>
  </si>
  <si>
    <t>MP211019aM043C12</t>
  </si>
  <si>
    <t>MP211019aM043C13</t>
  </si>
  <si>
    <t>MP211019aM043C14</t>
  </si>
  <si>
    <t>MP211019aM043C15</t>
  </si>
  <si>
    <t>MP211019aM043C16</t>
  </si>
  <si>
    <t>MP211102eM098C02</t>
  </si>
  <si>
    <t>MP211102eM098C05</t>
  </si>
  <si>
    <t>MP211102eM098C07</t>
  </si>
  <si>
    <t>MP211102eM098C09</t>
  </si>
  <si>
    <t>MP211102eM098C10</t>
  </si>
  <si>
    <t>MP211102eM098C14</t>
  </si>
  <si>
    <t>MP211102eM098C16</t>
  </si>
  <si>
    <t>MP220201b13_01</t>
  </si>
  <si>
    <t>MP220201b13_04</t>
  </si>
  <si>
    <t>MP220201b13_06</t>
  </si>
  <si>
    <t>MP220201b13_10</t>
  </si>
  <si>
    <t>MP220201b13_14</t>
  </si>
  <si>
    <t>MP220201b13_16</t>
  </si>
  <si>
    <t>MP220201b14_01</t>
  </si>
  <si>
    <t>MP220201b14_03</t>
  </si>
  <si>
    <t>MP220201b14_04</t>
  </si>
  <si>
    <t>MP220201b14_06</t>
  </si>
  <si>
    <t>MP220201b14_07</t>
  </si>
  <si>
    <t>MP220201b14_10</t>
  </si>
  <si>
    <t>MP220201b14_13</t>
  </si>
  <si>
    <t>MP220201b14_14</t>
  </si>
  <si>
    <t>MP220201b14_15</t>
  </si>
  <si>
    <t>MP220201b14_16</t>
  </si>
  <si>
    <t>MP220405bM93_01</t>
  </si>
  <si>
    <r>
      <t>w[*];</t>
    </r>
    <r>
      <rPr>
        <sz val="11"/>
        <color theme="1"/>
        <rFont val="Calibri"/>
        <family val="2"/>
      </rPr>
      <t>tim3gRNA</t>
    </r>
    <r>
      <rPr>
        <sz val="11"/>
        <color theme="1"/>
        <rFont val="Aptos Narrow"/>
        <family val="2"/>
        <scheme val="minor"/>
      </rPr>
      <t>/CyO;UASCas9/cryGal4.13</t>
    </r>
  </si>
  <si>
    <t>MP220405bM93_02</t>
  </si>
  <si>
    <t>MP220405bM93_05</t>
  </si>
  <si>
    <r>
      <t>w[*];</t>
    </r>
    <r>
      <rPr>
        <sz val="11"/>
        <color theme="1"/>
        <rFont val="Calibri"/>
        <family val="2"/>
      </rPr>
      <t>tim3gRNA</t>
    </r>
    <r>
      <rPr>
        <sz val="11"/>
        <color theme="1"/>
        <rFont val="Aptos Narrow"/>
        <family val="2"/>
        <scheme val="minor"/>
      </rPr>
      <t>/CyO;UASCas9/cryGal4.13</t>
    </r>
    <r>
      <rPr>
        <sz val="11"/>
        <color theme="1"/>
        <rFont val="Aptos Narrow"/>
        <family val="2"/>
        <scheme val="minor"/>
      </rPr>
      <t/>
    </r>
  </si>
  <si>
    <t>MP220405bM93_06</t>
  </si>
  <si>
    <t>MP220405bM93_07</t>
  </si>
  <si>
    <t>MP220405bM93_09</t>
  </si>
  <si>
    <t>MP220405bM93_10</t>
  </si>
  <si>
    <t>MP220405bM93_12</t>
  </si>
  <si>
    <t>MP220405bM93_13</t>
  </si>
  <si>
    <t>MP220405bM93_15</t>
  </si>
  <si>
    <t>MP220701M099C02</t>
  </si>
  <si>
    <t>w[*];tim3gRNA/PdfGal4;UAS-Cas9/+</t>
  </si>
  <si>
    <t>MP220701M099C03</t>
  </si>
  <si>
    <t>MP220701M099C04</t>
  </si>
  <si>
    <t>MP220701M099C06</t>
  </si>
  <si>
    <t>MP220701M099C08</t>
  </si>
  <si>
    <t>MP220701M099C09</t>
  </si>
  <si>
    <t>MP220701M099C10</t>
  </si>
  <si>
    <t>MP220701M099C12</t>
  </si>
  <si>
    <t>MP220701M099C13</t>
  </si>
  <si>
    <t>MP220701M099C14</t>
  </si>
  <si>
    <t>MP220701M099C15</t>
  </si>
  <si>
    <t>MP220701M099C16</t>
  </si>
  <si>
    <t>MP220701M100C01</t>
  </si>
  <si>
    <t>MP220701M100C03</t>
  </si>
  <si>
    <t>MP220701M100C04</t>
  </si>
  <si>
    <t>MP220701M100C05</t>
  </si>
  <si>
    <t>MP220701M100C06</t>
  </si>
  <si>
    <t>MP220701M100C07</t>
  </si>
  <si>
    <t>MP220701M100C08</t>
  </si>
  <si>
    <t>MP220701M100C09</t>
  </si>
  <si>
    <t>MP220701M100C10</t>
  </si>
  <si>
    <t>MP220701M100C12</t>
  </si>
  <si>
    <t>MP220701M100C13</t>
  </si>
  <si>
    <t>MP220701M100C14</t>
  </si>
  <si>
    <t>MP220701M100C16</t>
  </si>
  <si>
    <t>MP210906eM018C02</t>
  </si>
  <si>
    <t>w[*];tim3gRNA/TUG;UAS-Cas9/ChATGal80</t>
  </si>
  <si>
    <t>MP210906eM018C03</t>
  </si>
  <si>
    <t>MP210906eM018C04</t>
  </si>
  <si>
    <t>MP210906eM018C05</t>
  </si>
  <si>
    <t>MP210906eM018C06</t>
  </si>
  <si>
    <t>MP210906eM018C07</t>
  </si>
  <si>
    <t>MP210906eM018C09</t>
  </si>
  <si>
    <t>MP210906eM018C10</t>
  </si>
  <si>
    <t>MP210906eM018C11</t>
  </si>
  <si>
    <t>MP210906eM018C12</t>
  </si>
  <si>
    <t>MP210906eM018C13</t>
  </si>
  <si>
    <t>MP210906eM018C14</t>
  </si>
  <si>
    <t>MP210906eM018C15</t>
  </si>
  <si>
    <t>MP210906eM018C16</t>
  </si>
  <si>
    <t>MP211015fM024C01</t>
  </si>
  <si>
    <t>MP211015fM024C02</t>
  </si>
  <si>
    <t>MP211015fM024C03</t>
  </si>
  <si>
    <t>MP211015fM024C04</t>
  </si>
  <si>
    <t>MP211015fM024C05</t>
  </si>
  <si>
    <t>MP211015fM024C06</t>
  </si>
  <si>
    <t>MP211015fM024C07</t>
  </si>
  <si>
    <t>MP211015fM024C09</t>
  </si>
  <si>
    <t>MP211015fM024C10</t>
  </si>
  <si>
    <t>MP211015fM024C11</t>
  </si>
  <si>
    <t>MP211015fM024C12</t>
  </si>
  <si>
    <t>MP211015fM024C13</t>
  </si>
  <si>
    <t>MP211015fM024C14</t>
  </si>
  <si>
    <t>MP211015fM024C15</t>
  </si>
  <si>
    <t>MP210906eM019C01</t>
  </si>
  <si>
    <t>MP210906eM019C02</t>
  </si>
  <si>
    <t>MP210906eM019C03</t>
  </si>
  <si>
    <t>MP210906eM019C04</t>
  </si>
  <si>
    <t>MP210906eM019C05</t>
  </si>
  <si>
    <t>MP210906eM019C06</t>
  </si>
  <si>
    <t>MP210906eM019C10</t>
  </si>
  <si>
    <t>MP210906eM019C11</t>
  </si>
  <si>
    <t>MP210906eM019C12</t>
  </si>
  <si>
    <t>MP210906eM019C13</t>
  </si>
  <si>
    <t>MP210906eM019C15</t>
  </si>
  <si>
    <t>MP210906eM019C16</t>
  </si>
  <si>
    <t>MP210906eM060C01</t>
  </si>
  <si>
    <t>MP210906eM060C03</t>
  </si>
  <si>
    <t>MP210906eM060C04</t>
  </si>
  <si>
    <t>MP210906eM060C05</t>
  </si>
  <si>
    <t>MP210906eM060C06</t>
  </si>
  <si>
    <t>MP210906eM060C09</t>
  </si>
  <si>
    <t>MP210906eM060C10</t>
  </si>
  <si>
    <t>MP210906eM060C11</t>
  </si>
  <si>
    <t>MP210906eM060C12</t>
  </si>
  <si>
    <t>MP210906eM060C13</t>
  </si>
  <si>
    <t>MP210906eM060C15</t>
  </si>
  <si>
    <t>MP210906eM060C17</t>
  </si>
  <si>
    <t>MP210906eM060C18</t>
  </si>
  <si>
    <t>MP211015fM025C01</t>
  </si>
  <si>
    <t>MP211015fM025C02</t>
  </si>
  <si>
    <t>MP211015fM025C03</t>
  </si>
  <si>
    <t>MP211015fM025C04</t>
  </si>
  <si>
    <t>MP211015fM025C05</t>
  </si>
  <si>
    <t>MP211015fM025C06</t>
  </si>
  <si>
    <t>MP211015fM025C07</t>
  </si>
  <si>
    <t>MP211015fM025C08</t>
  </si>
  <si>
    <t>MP211015fM025C09</t>
  </si>
  <si>
    <t>MP211015fM025C10</t>
  </si>
  <si>
    <t>MP211015fM025C11</t>
  </si>
  <si>
    <t>MP211015fM025C12</t>
  </si>
  <si>
    <t>MP211015fM025C13</t>
  </si>
  <si>
    <t>MP211015fM025C14</t>
  </si>
  <si>
    <t>MP211015fM025C15</t>
  </si>
  <si>
    <t>MP211015fM025C16</t>
  </si>
  <si>
    <t>MP220701M097C01</t>
  </si>
  <si>
    <t>w[*];tim3gRNA/TUG;UAS-Cas9/PdfGal80</t>
  </si>
  <si>
    <t>MP220701M097C02</t>
  </si>
  <si>
    <t>MP220701M097C03</t>
  </si>
  <si>
    <t>MP220701M097C04</t>
  </si>
  <si>
    <t>MP220701M097C05</t>
  </si>
  <si>
    <t>MP220701M097C06</t>
  </si>
  <si>
    <t>MP220701M097C07</t>
  </si>
  <si>
    <t>MP220701M097C08</t>
  </si>
  <si>
    <t>MP220701M097C09</t>
  </si>
  <si>
    <t>MP220701M097C10</t>
  </si>
  <si>
    <t>MP220701M097C11</t>
  </si>
  <si>
    <t>MP220701M097C12</t>
  </si>
  <si>
    <t>MP220701M097C13</t>
  </si>
  <si>
    <t>MP220701M097C15</t>
  </si>
  <si>
    <t>MP220701M097C16</t>
  </si>
  <si>
    <t>MP220701M098C01</t>
  </si>
  <si>
    <t>MP220701M098C02</t>
  </si>
  <si>
    <t>MP220701M098C03</t>
  </si>
  <si>
    <t>MP220701M098C04</t>
  </si>
  <si>
    <t>MP220701M098C05</t>
  </si>
  <si>
    <t>MP220701M098C06</t>
  </si>
  <si>
    <t>MP220701M098C07</t>
  </si>
  <si>
    <t>MP220701M098C08</t>
  </si>
  <si>
    <t>MP220701M098C11</t>
  </si>
  <si>
    <t>MP220701M098C12</t>
  </si>
  <si>
    <t>MP220701M098C13</t>
  </si>
  <si>
    <t>MP220701M098C14</t>
  </si>
  <si>
    <t>MP220701M098C16</t>
  </si>
  <si>
    <t>MP220422aM019C17</t>
  </si>
  <si>
    <t>MP220422aM019C18</t>
  </si>
  <si>
    <t>MP220422aM019C19</t>
  </si>
  <si>
    <t>MP220422aM019C22</t>
  </si>
  <si>
    <t>MP220422aM019C23</t>
  </si>
  <si>
    <t>MP220422aM019C24</t>
  </si>
  <si>
    <t>MP220422aM019C27</t>
  </si>
  <si>
    <t>MP220422aM019C28</t>
  </si>
  <si>
    <t>MP220422aM019C30</t>
  </si>
  <si>
    <t>MP220422aM019C31</t>
  </si>
  <si>
    <t>MP220422aM019C32</t>
  </si>
  <si>
    <t>MP220422aM027C18</t>
  </si>
  <si>
    <t>MP220422aM027C19</t>
  </si>
  <si>
    <t>MP220422aM027C20</t>
  </si>
  <si>
    <t>MP220422aM027C21</t>
  </si>
  <si>
    <t>MP220422aM027C22</t>
  </si>
  <si>
    <t>MP220422aM027C23</t>
  </si>
  <si>
    <t>MP220422aM027C26</t>
  </si>
  <si>
    <t>MP220422aM027C27</t>
  </si>
  <si>
    <t>MP220422aM027C28</t>
  </si>
  <si>
    <t>MP220422aM027C30</t>
  </si>
  <si>
    <t>MP220422M018C09</t>
  </si>
  <si>
    <t>MP220422M018C10</t>
  </si>
  <si>
    <t>MP220422M018C11</t>
  </si>
  <si>
    <t>MP220422M018C12</t>
  </si>
  <si>
    <t>MP220422M018C13</t>
  </si>
  <si>
    <t>MP220422M018C14</t>
  </si>
  <si>
    <t>MP220422M018C15</t>
  </si>
  <si>
    <t>MP211019cM056C15</t>
  </si>
  <si>
    <t>MP211019cM056C16</t>
  </si>
  <si>
    <t>MP211019cM056C17</t>
  </si>
  <si>
    <t>MP211019cM056C18</t>
  </si>
  <si>
    <t>MP211019cM056C19</t>
  </si>
  <si>
    <t>MP211019cM056C20</t>
  </si>
  <si>
    <t>MP211019cM056C22</t>
  </si>
  <si>
    <t>MP211019cM056C23</t>
  </si>
  <si>
    <t>MP211019cM056C24</t>
  </si>
  <si>
    <t>MP211019cM056C26</t>
  </si>
  <si>
    <t>MP211019cM056C27</t>
  </si>
  <si>
    <t>MP211019cM056C28</t>
  </si>
  <si>
    <t>MP211019cM056C29</t>
  </si>
  <si>
    <t>MP211019cM056C30</t>
  </si>
  <si>
    <t>MP211019cM056C31</t>
  </si>
  <si>
    <t>MP211019cM056C32</t>
  </si>
  <si>
    <t>MP220201b15_19</t>
  </si>
  <si>
    <t>MP220201b15_24</t>
  </si>
  <si>
    <t>MP220201b15_26</t>
  </si>
  <si>
    <t>MP220201b15_32</t>
  </si>
  <si>
    <t>MP220201b16_17</t>
  </si>
  <si>
    <t>MP220201b16_20</t>
  </si>
  <si>
    <t>MP220201b16_21</t>
  </si>
  <si>
    <t>MP220201b16_26</t>
  </si>
  <si>
    <t>MP220201b16_27</t>
  </si>
  <si>
    <t>MP220201b16_30</t>
  </si>
  <si>
    <t>MP220201b17_17</t>
  </si>
  <si>
    <t>MP220201b17_18</t>
  </si>
  <si>
    <t>MP220201b17_22</t>
  </si>
  <si>
    <t>MP220201b17_23</t>
  </si>
  <si>
    <t>MP220201b17_24</t>
  </si>
  <si>
    <t>MP220201b17_25</t>
  </si>
  <si>
    <t>MP220201b17_28</t>
  </si>
  <si>
    <t>MP220201b17_30</t>
  </si>
  <si>
    <t>MP220201b17_32</t>
  </si>
  <si>
    <t>MP211102bM006C18</t>
  </si>
  <si>
    <t>w[*];per4gRNA/ChATGal4.7.4;UASCas-9/cryGal80</t>
  </si>
  <si>
    <t>MP211102bM006C19</t>
  </si>
  <si>
    <t>MP211102bM006C20</t>
  </si>
  <si>
    <t>MP211102bM006C21</t>
  </si>
  <si>
    <t>MP211102bM006C22</t>
  </si>
  <si>
    <t>MP211102bM006C23</t>
  </si>
  <si>
    <t>MP211102bM006C26</t>
  </si>
  <si>
    <t>MP211102bM006C27</t>
  </si>
  <si>
    <t>MP211102bM006C28</t>
  </si>
  <si>
    <t>MP211102bM006C29</t>
  </si>
  <si>
    <t>MP211102bM006C30</t>
  </si>
  <si>
    <t>MP220223a18_17</t>
  </si>
  <si>
    <t>MP220223a18_19</t>
  </si>
  <si>
    <t>MP220223a18_21</t>
  </si>
  <si>
    <t>MP220223a18_22</t>
  </si>
  <si>
    <t>MP220223a18_23</t>
  </si>
  <si>
    <t>MP220223a18_24</t>
  </si>
  <si>
    <t>MP220223a18_26</t>
  </si>
  <si>
    <t>MP220223a18_27</t>
  </si>
  <si>
    <t>MP220223a18_28</t>
  </si>
  <si>
    <t>MP220223a18_29</t>
  </si>
  <si>
    <t>MP220223a18_30</t>
  </si>
  <si>
    <t>MP220223a18_32</t>
  </si>
  <si>
    <t>MP211015iM009C17</t>
  </si>
  <si>
    <t>MP211015iM009C18</t>
  </si>
  <si>
    <t>MP211015iM009C19</t>
  </si>
  <si>
    <t>MP211015iM009C20</t>
  </si>
  <si>
    <t>MP211015iM009C21</t>
  </si>
  <si>
    <t>MP211015iM009C22</t>
  </si>
  <si>
    <t>MP211015iM009C23</t>
  </si>
  <si>
    <t>MP211015iM009C24</t>
  </si>
  <si>
    <t>MP211015iM009C25</t>
  </si>
  <si>
    <t>MP211015iM009C26</t>
  </si>
  <si>
    <t>MP211015iM009C27</t>
  </si>
  <si>
    <t>MP211015iM009C28</t>
  </si>
  <si>
    <t>MP211015iM009C29</t>
  </si>
  <si>
    <t>MP211015iM009C31</t>
  </si>
  <si>
    <t>MP211015iM009C32</t>
  </si>
  <si>
    <t>MP220223a19_17</t>
  </si>
  <si>
    <t>MP220223a19_20</t>
  </si>
  <si>
    <t>MP220223a19_21</t>
  </si>
  <si>
    <t>MP220223a19_22</t>
  </si>
  <si>
    <t>MP220223a19_23</t>
  </si>
  <si>
    <t>MP220223a19_24</t>
  </si>
  <si>
    <t>MP220223a19_25</t>
  </si>
  <si>
    <t>MP220223a19_27</t>
  </si>
  <si>
    <t>MP220223a19_28</t>
  </si>
  <si>
    <t>MP220223a19_30</t>
  </si>
  <si>
    <t>MP220223a19_31</t>
  </si>
  <si>
    <t>MP220223a19_32</t>
  </si>
  <si>
    <t>MP211019dM058C18</t>
  </si>
  <si>
    <t>MP211019dM058C19</t>
  </si>
  <si>
    <t>MP211019dM058C20</t>
  </si>
  <si>
    <t>MP211019dM058C21</t>
  </si>
  <si>
    <t>MP211019dM058C22</t>
  </si>
  <si>
    <t>MP211019dM058C27</t>
  </si>
  <si>
    <t>MP211019dM058C28</t>
  </si>
  <si>
    <t>MP211019dM058C29</t>
  </si>
  <si>
    <t>MP211019dM058C30</t>
  </si>
  <si>
    <t>MP211102jM018C18</t>
  </si>
  <si>
    <t>MP211102jM018C19</t>
  </si>
  <si>
    <t>MP211102jM018C22</t>
  </si>
  <si>
    <t>MP211102jM018C23</t>
  </si>
  <si>
    <t>MP211102jM018C25</t>
  </si>
  <si>
    <t>MP211102jM018C27</t>
  </si>
  <si>
    <t>MP211102jM018C29</t>
  </si>
  <si>
    <t>MP211102jM018C30</t>
  </si>
  <si>
    <t>MP211102jM018C31</t>
  </si>
  <si>
    <t>MP211102jM017C17</t>
  </si>
  <si>
    <t>MP211102jM017C20</t>
  </si>
  <si>
    <t>MP211102jM017C21</t>
  </si>
  <si>
    <t>MP211102jM017C22</t>
  </si>
  <si>
    <t>MP211102jM017C23</t>
  </si>
  <si>
    <t>MP211102jM017C24</t>
  </si>
  <si>
    <t>MP211102jM017C26</t>
  </si>
  <si>
    <t>MP211102jM017C28</t>
  </si>
  <si>
    <t>MP211102jM017C29</t>
  </si>
  <si>
    <t>MP211102jM017C30</t>
  </si>
  <si>
    <t>MP211102jM017C31</t>
  </si>
  <si>
    <t>MP211102jM017C32</t>
  </si>
  <si>
    <t>MP210906bM095C17</t>
  </si>
  <si>
    <t>MP210906bM095C18</t>
  </si>
  <si>
    <t>MP210906bM095C19</t>
  </si>
  <si>
    <t>MP210906bM095C21</t>
  </si>
  <si>
    <t>MP210906bM096C17</t>
  </si>
  <si>
    <t>MP210906bM096C18</t>
  </si>
  <si>
    <t>MP211015eM005C17</t>
  </si>
  <si>
    <t>MP211015eM005C18</t>
  </si>
  <si>
    <t>MP211015eM005C19</t>
  </si>
  <si>
    <t>MP211015eM005C20</t>
  </si>
  <si>
    <t>MP211015eM005C21</t>
  </si>
  <si>
    <t>MP211015eM005C22</t>
  </si>
  <si>
    <t>MP211015eM005C23</t>
  </si>
  <si>
    <t>MP211015eM005C24</t>
  </si>
  <si>
    <t>MP211015eM005C25</t>
  </si>
  <si>
    <t>MP211015eM005C26</t>
  </si>
  <si>
    <t>MP211015eM005C27</t>
  </si>
  <si>
    <t>MP211015eM005C28</t>
  </si>
  <si>
    <t>MP211015eM005C29</t>
  </si>
  <si>
    <t>MP211015eM005C30</t>
  </si>
  <si>
    <t>MP211015eM005C31</t>
  </si>
  <si>
    <t>MP211015eM005C32</t>
  </si>
  <si>
    <t>MP211015cM016C17</t>
  </si>
  <si>
    <t>MP211015cM016C18</t>
  </si>
  <si>
    <t>MP211015cM016C19</t>
  </si>
  <si>
    <t>MP211015cM016C20</t>
  </si>
  <si>
    <t>MP211015cM016C21</t>
  </si>
  <si>
    <t>MP211015cM016C22</t>
  </si>
  <si>
    <t>MP211015cM016C24</t>
  </si>
  <si>
    <t>MP211015cM016C25</t>
  </si>
  <si>
    <t>MP211015cM016C26</t>
  </si>
  <si>
    <t>MP211015cM016C28</t>
  </si>
  <si>
    <t>MP211015cM016C29</t>
  </si>
  <si>
    <t>MP211015cM016C30</t>
  </si>
  <si>
    <t>MP211015cM016C31</t>
  </si>
  <si>
    <t>MP211015gM029C17</t>
  </si>
  <si>
    <t>MP211015gM029C18</t>
  </si>
  <si>
    <t>MP211015gM029C19</t>
  </si>
  <si>
    <t>MP211015gM029C20</t>
  </si>
  <si>
    <t>MP211015gM029C21</t>
  </si>
  <si>
    <t>MP211015gM029C22</t>
  </si>
  <si>
    <t>MP211015gM029C23</t>
  </si>
  <si>
    <t>MP211015gM029C25</t>
  </si>
  <si>
    <t>MP211015gM029C26</t>
  </si>
  <si>
    <t>MP211015gM029C27</t>
  </si>
  <si>
    <t>MP211015gM029C28</t>
  </si>
  <si>
    <t>MP211015gM029C29</t>
  </si>
  <si>
    <t>MP211015gM029C30</t>
  </si>
  <si>
    <t>MP211102dM097C19</t>
  </si>
  <si>
    <t>MP211102dM097C20</t>
  </si>
  <si>
    <t>MP211102dM097C26</t>
  </si>
  <si>
    <t>MP211102dM097C27</t>
  </si>
  <si>
    <t>MP211102dM097C28</t>
  </si>
  <si>
    <t>MP211102dM097C29</t>
  </si>
  <si>
    <t>MP211102dM097C30</t>
  </si>
  <si>
    <t>MP220701M101C17</t>
  </si>
  <si>
    <t>MP220701M101C18</t>
  </si>
  <si>
    <t>MP220701M101C19</t>
  </si>
  <si>
    <t>MP220701M101C20</t>
  </si>
  <si>
    <t>MP220701M101C21</t>
  </si>
  <si>
    <t>MP220701M101C22</t>
  </si>
  <si>
    <t>MP220701M101C23</t>
  </si>
  <si>
    <t>MP220701M101C24</t>
  </si>
  <si>
    <t>MP220701M101C26</t>
  </si>
  <si>
    <t>MP220701M101C27</t>
  </si>
  <si>
    <t>MP220701M101C28</t>
  </si>
  <si>
    <t>MP220701M101C29</t>
  </si>
  <si>
    <t>MP220701M101C31</t>
  </si>
  <si>
    <t>MP220701M101C32</t>
  </si>
  <si>
    <t>MP220701M102C17</t>
  </si>
  <si>
    <t>MP220701M102C18</t>
  </si>
  <si>
    <t>MP220701M102C20</t>
  </si>
  <si>
    <t>MP220701M102C21</t>
  </si>
  <si>
    <t>MP220701M102C22</t>
  </si>
  <si>
    <t>MP220701M102C23</t>
  </si>
  <si>
    <t>MP220701M102C24</t>
  </si>
  <si>
    <t>MP220701M102C25</t>
  </si>
  <si>
    <t>MP220701M102C26</t>
  </si>
  <si>
    <t>MP220701M102C27</t>
  </si>
  <si>
    <t>MP220701M102C32</t>
  </si>
  <si>
    <t>MP220422M018C26</t>
  </si>
  <si>
    <t>MP220422M018C27</t>
  </si>
  <si>
    <t>MP220422M018C28</t>
  </si>
  <si>
    <t>MP220422M018C29</t>
  </si>
  <si>
    <t>MP220422M018C30</t>
  </si>
  <si>
    <t>MP211015bM018C17</t>
  </si>
  <si>
    <t>MP211015bM018C18</t>
  </si>
  <si>
    <t>MP211015bM018C19</t>
  </si>
  <si>
    <t>MP211015bM018C21</t>
  </si>
  <si>
    <t>MP211015bM018C22</t>
  </si>
  <si>
    <t>MP211015bM018C23</t>
  </si>
  <si>
    <t>MP211015bM018C24</t>
  </si>
  <si>
    <t>MP211015bM018C25</t>
  </si>
  <si>
    <t>MP211015bM018C26</t>
  </si>
  <si>
    <t>MP211015bM018C27</t>
  </si>
  <si>
    <t>MP211015bM018C28</t>
  </si>
  <si>
    <t>MP211015bM018C29</t>
  </si>
  <si>
    <t>MP211015bM018C31</t>
  </si>
  <si>
    <t>MP211015bM018C32</t>
  </si>
  <si>
    <t>MP211015hM041C17</t>
  </si>
  <si>
    <t>MP211015hM041C19</t>
  </si>
  <si>
    <t>MP211015hM041C20</t>
  </si>
  <si>
    <t>MP211015hM041C21</t>
  </si>
  <si>
    <t>MP211015hM041C22</t>
  </si>
  <si>
    <t>MP211015hM041C24</t>
  </si>
  <si>
    <t>MP211015hM041C25</t>
  </si>
  <si>
    <t>MP211015hM041C26</t>
  </si>
  <si>
    <t>MP211015hM041C27</t>
  </si>
  <si>
    <t>MP211015hM041C29</t>
  </si>
  <si>
    <t>MP211015hM041C31</t>
  </si>
  <si>
    <t>MP211015hM041C32</t>
  </si>
  <si>
    <t>MP211015bM019C17</t>
  </si>
  <si>
    <t>MP211015bM019C18</t>
  </si>
  <si>
    <t>MP211015bM019C19</t>
  </si>
  <si>
    <t>MP211015bM019C20</t>
  </si>
  <si>
    <t>MP211015bM019C22</t>
  </si>
  <si>
    <t>MP211015bM019C23</t>
  </si>
  <si>
    <t>MP211015bM019C24</t>
  </si>
  <si>
    <t>MP211015bM019C25</t>
  </si>
  <si>
    <t>MP211015bM019C26</t>
  </si>
  <si>
    <t>MP211015bM019C28</t>
  </si>
  <si>
    <t>MP211015bM019C29</t>
  </si>
  <si>
    <t>MP211015bM019C30</t>
  </si>
  <si>
    <t>MP211015bM019C31</t>
  </si>
  <si>
    <t>MP211015bM019C32</t>
  </si>
  <si>
    <t>MP211015hM042C17</t>
  </si>
  <si>
    <t>MP211015hM042C18</t>
  </si>
  <si>
    <t>MP211015hM042C19</t>
  </si>
  <si>
    <t>MP211015hM042C20</t>
  </si>
  <si>
    <t>MP211015hM042C21</t>
  </si>
  <si>
    <t>MP211015hM042C22</t>
  </si>
  <si>
    <t>MP211015hM042C23</t>
  </si>
  <si>
    <t>MP211015hM042C24</t>
  </si>
  <si>
    <t>MP211015hM042C25</t>
  </si>
  <si>
    <t>MP211015hM042C27</t>
  </si>
  <si>
    <t>MP211015hM042C28</t>
  </si>
  <si>
    <t>MP211015hM042C29</t>
  </si>
  <si>
    <t>MP211015hM042C30</t>
  </si>
  <si>
    <t>MP211015hM042C31</t>
  </si>
  <si>
    <t>MP211015hM042C32</t>
  </si>
  <si>
    <t>MP210906fM044C17</t>
  </si>
  <si>
    <t>MP210906fM044C18</t>
  </si>
  <si>
    <t>MP210906fM044C19</t>
  </si>
  <si>
    <t>MP210906fM044C22</t>
  </si>
  <si>
    <t>MP210906fM044C26</t>
  </si>
  <si>
    <t>MP210906fM044C27</t>
  </si>
  <si>
    <t>MP210906fM044C29</t>
  </si>
  <si>
    <t>MP210906fM044C30</t>
  </si>
  <si>
    <t>MP210906fM044C31</t>
  </si>
  <si>
    <t>MP210906fM044C32</t>
  </si>
  <si>
    <t>MP211015dM022C17</t>
  </si>
  <si>
    <t>MP211015dM022C18</t>
  </si>
  <si>
    <t>MP211015dM022C20</t>
  </si>
  <si>
    <t>MP211015dM022C21</t>
  </si>
  <si>
    <t>MP211015dM022C22</t>
  </si>
  <si>
    <t>MP211015dM022C23</t>
  </si>
  <si>
    <t>MP211015dM022C24</t>
  </si>
  <si>
    <t>MP211015dM022C25</t>
  </si>
  <si>
    <t>MP211015dM022C26</t>
  </si>
  <si>
    <t>MP211015dM022C27</t>
  </si>
  <si>
    <t>MP211015dM022C28</t>
  </si>
  <si>
    <t>MP211015dM022C29</t>
  </si>
  <si>
    <t>MP211015dM022C30</t>
  </si>
  <si>
    <t>MP211015dM022C31</t>
  </si>
  <si>
    <t>MP211015dM022C32</t>
  </si>
  <si>
    <t>MP210906fM045C17</t>
  </si>
  <si>
    <t>MP210906fM045C20</t>
  </si>
  <si>
    <t>MP210906fM045C21</t>
  </si>
  <si>
    <t>MP210906fM045C22</t>
  </si>
  <si>
    <t>MP210906fM045C23</t>
  </si>
  <si>
    <t>MP210906fM045C24</t>
  </si>
  <si>
    <t>MP210906fM045C25</t>
  </si>
  <si>
    <t>MP210906fM045C26</t>
  </si>
  <si>
    <t>MP210906fM045C27</t>
  </si>
  <si>
    <t>MP210906fM045C28</t>
  </si>
  <si>
    <t>MP210906fM045C30</t>
  </si>
  <si>
    <t>MP210906fM045C32</t>
  </si>
  <si>
    <t>MP210906fM046C17</t>
  </si>
  <si>
    <t>MP210906fM046C19</t>
  </si>
  <si>
    <t>MP210906fM046C20</t>
  </si>
  <si>
    <t>MP210906fM046C21</t>
  </si>
  <si>
    <t>MP210906fM046C22</t>
  </si>
  <si>
    <t>MP210906fM046C25</t>
  </si>
  <si>
    <t>MP210906fM046C27</t>
  </si>
  <si>
    <t>MP210906fM046C28</t>
  </si>
  <si>
    <t>MP210906fM046C30</t>
  </si>
  <si>
    <t>MP210906fM046C31</t>
  </si>
  <si>
    <t>MP210906fM046C32</t>
  </si>
  <si>
    <t>MP211015dM023C17</t>
  </si>
  <si>
    <t>MP211015dM023C18</t>
  </si>
  <si>
    <t>MP211015dM023C19</t>
  </si>
  <si>
    <t>MP211015dM023C20</t>
  </si>
  <si>
    <t>MP211015dM023C21</t>
  </si>
  <si>
    <t>MP211015dM023C22</t>
  </si>
  <si>
    <t>MP211015dM023C23</t>
  </si>
  <si>
    <t>MP211015dM023C24</t>
  </si>
  <si>
    <t>MP211015dM023C25</t>
  </si>
  <si>
    <t>MP211015dM023C26</t>
  </si>
  <si>
    <t>MP211015dM023C27</t>
  </si>
  <si>
    <t>MP211015dM023C28</t>
  </si>
  <si>
    <t>MP211015dM023C30</t>
  </si>
  <si>
    <t>MP211015dM023C31</t>
  </si>
  <si>
    <t>MP211015dM023C32</t>
  </si>
  <si>
    <t>MP211019aM043C17</t>
  </si>
  <si>
    <t>MP211019aM043C18</t>
  </si>
  <si>
    <t>MP211019aM043C19</t>
  </si>
  <si>
    <t>MP211019aM043C20</t>
  </si>
  <si>
    <t>MP211019aM043C21</t>
  </si>
  <si>
    <t>MP211019aM043C22</t>
  </si>
  <si>
    <t>MP211019aM043C23</t>
  </si>
  <si>
    <t>MP211019aM043C25</t>
  </si>
  <si>
    <t>MP211019aM043C26</t>
  </si>
  <si>
    <t>MP211019aM043C27</t>
  </si>
  <si>
    <t>MP211019aM043C28</t>
  </si>
  <si>
    <t>MP211019aM043C29</t>
  </si>
  <si>
    <t>MP211019aM043C30</t>
  </si>
  <si>
    <t>MP211019aM043C31</t>
  </si>
  <si>
    <t>MP211019aM043C32</t>
  </si>
  <si>
    <t>MP211102eM098C18</t>
  </si>
  <si>
    <t>MP211102eM098C19</t>
  </si>
  <si>
    <t>MP211102eM098C22</t>
  </si>
  <si>
    <t>MP211102eM098C25</t>
  </si>
  <si>
    <t>MP211102eM098C26</t>
  </si>
  <si>
    <t>MP211102eM098C27</t>
  </si>
  <si>
    <t>MP211102eM098C28</t>
  </si>
  <si>
    <t>MP211102eM098C29</t>
  </si>
  <si>
    <t>MP211102eM098C31</t>
  </si>
  <si>
    <t>MP220201b13_21</t>
  </si>
  <si>
    <t>MP220201b13_23</t>
  </si>
  <si>
    <t>MP220201b13_24</t>
  </si>
  <si>
    <t>MP220201b13_26</t>
  </si>
  <si>
    <t>MP220201b13_30</t>
  </si>
  <si>
    <t>MP220201b13_31</t>
  </si>
  <si>
    <t>MP220201b13_32</t>
  </si>
  <si>
    <t>MP220201b14_17</t>
  </si>
  <si>
    <t>MP220201b14_20</t>
  </si>
  <si>
    <t>MP220201b14_22</t>
  </si>
  <si>
    <t>MP220201b14_23</t>
  </si>
  <si>
    <t>MP220201b14_24</t>
  </si>
  <si>
    <t>MP220201b14_25</t>
  </si>
  <si>
    <t>MP220201b14_26</t>
  </si>
  <si>
    <t>MP220201b14_31</t>
  </si>
  <si>
    <t>MP220201b14_32</t>
  </si>
  <si>
    <t>MP220405bM93_17</t>
  </si>
  <si>
    <t>MP220405bM93_22</t>
  </si>
  <si>
    <t>MP220405bM93_26</t>
  </si>
  <si>
    <t>MP220405bM93_28</t>
  </si>
  <si>
    <t>MP220405bM93_29</t>
  </si>
  <si>
    <t>MP220405bM93_31</t>
  </si>
  <si>
    <t>MP220701M099C19</t>
  </si>
  <si>
    <t>MP220701M099C22</t>
  </si>
  <si>
    <t>MP220701M099C23</t>
  </si>
  <si>
    <t>MP220701M099C24</t>
  </si>
  <si>
    <t>MP220701M099C25</t>
  </si>
  <si>
    <t>MP220701M099C26</t>
  </si>
  <si>
    <t>MP220701M099C28</t>
  </si>
  <si>
    <t>MP220701M099C29</t>
  </si>
  <si>
    <t>MP220701M099C30</t>
  </si>
  <si>
    <t>MP220701M099C31</t>
  </si>
  <si>
    <t>MP220701M099C32</t>
  </si>
  <si>
    <t>MP220701M100C17</t>
  </si>
  <si>
    <t>MP220701M100C18</t>
  </si>
  <si>
    <t>MP220701M100C19</t>
  </si>
  <si>
    <t>MP220701M100C21</t>
  </si>
  <si>
    <t>MP220701M100C22</t>
  </si>
  <si>
    <t>MP220701M100C23</t>
  </si>
  <si>
    <t>MP220701M100C24</t>
  </si>
  <si>
    <t>MP220701M100C26</t>
  </si>
  <si>
    <t>MP220701M100C27</t>
  </si>
  <si>
    <t>MP220701M100C28</t>
  </si>
  <si>
    <t>MP220701M100C29</t>
  </si>
  <si>
    <t>MP220701M100C30</t>
  </si>
  <si>
    <t>MP220701M100C31</t>
  </si>
  <si>
    <t>MP210906eM018C17</t>
  </si>
  <si>
    <t>MP210906eM018C18</t>
  </si>
  <si>
    <t>MP210906eM018C19</t>
  </si>
  <si>
    <t>MP210906eM018C20</t>
  </si>
  <si>
    <t>MP210906eM018C21</t>
  </si>
  <si>
    <t>MP210906eM018C22</t>
  </si>
  <si>
    <t>MP210906eM018C23</t>
  </si>
  <si>
    <t>MP210906eM018C24</t>
  </si>
  <si>
    <t>MP210906eM018C25</t>
  </si>
  <si>
    <t>MP210906eM018C28</t>
  </si>
  <si>
    <t>MP210906eM018C29</t>
  </si>
  <si>
    <t>MP210906eM018C31</t>
  </si>
  <si>
    <t>MP211015fM024C17</t>
  </si>
  <si>
    <t>MP211015fM024C18</t>
  </si>
  <si>
    <t>MP211015fM024C19</t>
  </si>
  <si>
    <t>MP211015fM024C20</t>
  </si>
  <si>
    <t>MP211015fM024C21</t>
  </si>
  <si>
    <t>MP211015fM024C22</t>
  </si>
  <si>
    <t>MP211015fM024C23</t>
  </si>
  <si>
    <t>MP211015fM024C24</t>
  </si>
  <si>
    <t>MP211015fM024C25</t>
  </si>
  <si>
    <t>MP211015fM024C26</t>
  </si>
  <si>
    <t>MP211015fM024C27</t>
  </si>
  <si>
    <t>MP211015fM024C28</t>
  </si>
  <si>
    <t>MP211015fM024C29</t>
  </si>
  <si>
    <t>MP211015fM024C30</t>
  </si>
  <si>
    <t>MP211015fM024C31</t>
  </si>
  <si>
    <t>MP211015fM024C32</t>
  </si>
  <si>
    <t>MP210906eM019C17</t>
  </si>
  <si>
    <t>MP210906eM019C18</t>
  </si>
  <si>
    <t>MP210906eM019C19</t>
  </si>
  <si>
    <t>MP210906eM019C20</t>
  </si>
  <si>
    <t>MP210906eM019C21</t>
  </si>
  <si>
    <t>MP210906eM019C22</t>
  </si>
  <si>
    <t>MP210906eM019C23</t>
  </si>
  <si>
    <t>MP210906eM019C24</t>
  </si>
  <si>
    <t>MP210906eM019C25</t>
  </si>
  <si>
    <t>MP210906eM019C26</t>
  </si>
  <si>
    <t>MP210906eM019C27</t>
  </si>
  <si>
    <t>MP210906eM019C28</t>
  </si>
  <si>
    <t>MP210906eM019C29</t>
  </si>
  <si>
    <t>MP210906eM019C30</t>
  </si>
  <si>
    <t>MP210906eM019C31</t>
  </si>
  <si>
    <t>MP210906eM019C32</t>
  </si>
  <si>
    <t>MP210906eM060C19</t>
  </si>
  <si>
    <t>MP210906eM060C20</t>
  </si>
  <si>
    <t>MP210906eM060C21</t>
  </si>
  <si>
    <t>MP210906eM060C23</t>
  </si>
  <si>
    <t>MP210906eM060C26</t>
  </si>
  <si>
    <t>MP210906eM060C27</t>
  </si>
  <si>
    <t>MP210906eM060C28</t>
  </si>
  <si>
    <t>MP210906eM060C29</t>
  </si>
  <si>
    <t>MP210906eM060C30</t>
  </si>
  <si>
    <t>MP210906eM060C31</t>
  </si>
  <si>
    <t>MP210906eM060C32</t>
  </si>
  <si>
    <t>MP211015fM025C17</t>
  </si>
  <si>
    <t>MP211015fM025C18</t>
  </si>
  <si>
    <t>MP211015fM025C19</t>
  </si>
  <si>
    <t>MP211015fM025C21</t>
  </si>
  <si>
    <t>MP211015fM025C22</t>
  </si>
  <si>
    <t>MP211015fM025C23</t>
  </si>
  <si>
    <t>MP211015fM025C24</t>
  </si>
  <si>
    <t>MP211015fM025C26</t>
  </si>
  <si>
    <t>MP211015fM025C27</t>
  </si>
  <si>
    <t>MP211015fM025C28</t>
  </si>
  <si>
    <t>MP211015fM025C29</t>
  </si>
  <si>
    <t>MP211015fM025C30</t>
  </si>
  <si>
    <t>MP211015fM025C31</t>
  </si>
  <si>
    <t>MP211015fM025C32</t>
  </si>
  <si>
    <t>MP220701M097C18</t>
  </si>
  <si>
    <t>MP220701M097C19</t>
  </si>
  <si>
    <t>MP220701M097C20</t>
  </si>
  <si>
    <t>MP220701M097C22</t>
  </si>
  <si>
    <t>MP220701M097C24</t>
  </si>
  <si>
    <t>MP220701M097C25</t>
  </si>
  <si>
    <t>MP220701M097C26</t>
  </si>
  <si>
    <t>MP220701M097C27</t>
  </si>
  <si>
    <t>MP220701M097C28</t>
  </si>
  <si>
    <t>MP220701M097C29</t>
  </si>
  <si>
    <t>MP220701M097C30</t>
  </si>
  <si>
    <t>MP220701M098C17</t>
  </si>
  <si>
    <t>MP220701M098C18</t>
  </si>
  <si>
    <t>MP220701M098C20</t>
  </si>
  <si>
    <t>MP220701M098C21</t>
  </si>
  <si>
    <t>MP220701M098C22</t>
  </si>
  <si>
    <t>MP220701M098C23</t>
  </si>
  <si>
    <t>MP220701M098C24</t>
  </si>
  <si>
    <t>MP220701M098C25</t>
  </si>
  <si>
    <t>MP220701M098C26</t>
  </si>
  <si>
    <t>MP220701M098C27</t>
  </si>
  <si>
    <t>MP220701M098C28</t>
  </si>
  <si>
    <t>MP220701M098C29</t>
  </si>
  <si>
    <t>MP220701M098C30</t>
  </si>
  <si>
    <t>MP220701M098C31</t>
  </si>
  <si>
    <t>MP220701M098C32</t>
  </si>
  <si>
    <t>MP230106M046C01</t>
  </si>
  <si>
    <t>w[*];per4gRNA/ChATGal4.7.4;UAS-Cas9/PdfGal4</t>
  </si>
  <si>
    <t>MP230106M046C04</t>
  </si>
  <si>
    <t>MP230106M046C05</t>
  </si>
  <si>
    <t>MP230106M046C06</t>
  </si>
  <si>
    <t>MP230106M046C08</t>
  </si>
  <si>
    <t>MP230106M046C11</t>
  </si>
  <si>
    <t>MP230106M046C12</t>
  </si>
  <si>
    <t>MP230106M046C14</t>
  </si>
  <si>
    <t>MP230106M046C15</t>
  </si>
  <si>
    <t>MP230106M046C16</t>
  </si>
  <si>
    <t>MP221101M005C03</t>
  </si>
  <si>
    <t>MP221101M005C04</t>
  </si>
  <si>
    <t>MP221101M005C06</t>
  </si>
  <si>
    <t>MP221101M005C07</t>
  </si>
  <si>
    <t>MP221101M005C08</t>
  </si>
  <si>
    <t>MP221101M005C09</t>
  </si>
  <si>
    <t>MP221101M005C10</t>
  </si>
  <si>
    <t>MP221101M005C11</t>
  </si>
  <si>
    <t>MP221101M005C12</t>
  </si>
  <si>
    <t>MP221101M005C13</t>
  </si>
  <si>
    <t>MP230106M047C03</t>
  </si>
  <si>
    <t>MP230106M047C04</t>
  </si>
  <si>
    <t>MP230106M047C05</t>
  </si>
  <si>
    <t>MP230106M047C06</t>
  </si>
  <si>
    <t>MP230106M047C08</t>
  </si>
  <si>
    <t>MP230106M047C12</t>
  </si>
  <si>
    <t>MP230106M047C13</t>
  </si>
  <si>
    <t>MP230106M047C14</t>
  </si>
  <si>
    <t>MP230106M047C15</t>
  </si>
  <si>
    <t>MP230106M047C16</t>
  </si>
  <si>
    <t>MP230120M009C01</t>
  </si>
  <si>
    <t>w[*];per4gRNA/TUG;UAS-Cas9/PdfGal80</t>
  </si>
  <si>
    <t>MP230120M009C02</t>
  </si>
  <si>
    <t>MP230120M009C03</t>
  </si>
  <si>
    <t>MP230120M009C05</t>
  </si>
  <si>
    <t>MP230120M009C06</t>
  </si>
  <si>
    <t>MP230120M009C07</t>
  </si>
  <si>
    <t>MP230120M009C08</t>
  </si>
  <si>
    <t>MP230120M009C09</t>
  </si>
  <si>
    <t>MP230120M009C10</t>
  </si>
  <si>
    <t>MP230120M009C11</t>
  </si>
  <si>
    <t>MP230120M009C12</t>
  </si>
  <si>
    <t>MP230120M009C14</t>
  </si>
  <si>
    <t>MP230120M009C15</t>
  </si>
  <si>
    <t>MP230120M019C04</t>
  </si>
  <si>
    <t>MP230120M019C05</t>
  </si>
  <si>
    <t>MP230120M019C06</t>
  </si>
  <si>
    <t>MP230120M019C08</t>
  </si>
  <si>
    <t>MP230120M019C09</t>
  </si>
  <si>
    <t>MP230120M019C10</t>
  </si>
  <si>
    <t>MP230120M019C11</t>
  </si>
  <si>
    <t>MP230120M019C12</t>
  </si>
  <si>
    <t>MP230120M019C14</t>
  </si>
  <si>
    <t>MP230120M019C15</t>
  </si>
  <si>
    <t>MP230120M019C16</t>
  </si>
  <si>
    <t>MP221101M028C01</t>
  </si>
  <si>
    <t>w[*];tim3gRNA/ChATGal4.7.4;UAS-Cas9/PdfGal4</t>
  </si>
  <si>
    <t>MP221101M028C03</t>
  </si>
  <si>
    <t>MP221101M028C07</t>
  </si>
  <si>
    <t>MP221101M028C09</t>
  </si>
  <si>
    <t>MP221101M028C10</t>
  </si>
  <si>
    <t>MP221101M028C11</t>
  </si>
  <si>
    <t>MP221101M028C13</t>
  </si>
  <si>
    <t>MP221101M028C14</t>
  </si>
  <si>
    <t>MP221101M028C15</t>
  </si>
  <si>
    <t>MP221101M028C16</t>
  </si>
  <si>
    <t>MP230106M056C01</t>
  </si>
  <si>
    <t>MP230106M056C02</t>
  </si>
  <si>
    <t>MP230106M056C03</t>
  </si>
  <si>
    <t>MP230106M056C06</t>
  </si>
  <si>
    <t>MP230106M056C07</t>
  </si>
  <si>
    <t>MP230106M056C08</t>
  </si>
  <si>
    <t>MP230106M056C09</t>
  </si>
  <si>
    <t>MP230106M056C10</t>
  </si>
  <si>
    <t>MP230106M056C11</t>
  </si>
  <si>
    <t>MP230106M056C12</t>
  </si>
  <si>
    <t>MP230106M056C15</t>
  </si>
  <si>
    <t>MP221101M029C01</t>
  </si>
  <si>
    <t>MP221101M029C04</t>
  </si>
  <si>
    <t>MP221101M029C06</t>
  </si>
  <si>
    <t>MP221101M029C08</t>
  </si>
  <si>
    <t>MP221101M029C10</t>
  </si>
  <si>
    <t>MP221101M029C11</t>
  </si>
  <si>
    <t>MP221101M029C13</t>
  </si>
  <si>
    <t>MP221101M029C14</t>
  </si>
  <si>
    <t>MP230106M057C01</t>
  </si>
  <si>
    <t>MP230106M057C02</t>
  </si>
  <si>
    <t>MP230106M057C04</t>
  </si>
  <si>
    <t>MP230106M057C06</t>
  </si>
  <si>
    <t>MP230106M057C11</t>
  </si>
  <si>
    <t>MP230106M057C14</t>
  </si>
  <si>
    <t>MP230120M045C04</t>
  </si>
  <si>
    <t>w[*];tim3gRNA/TUG;UAS-Cas9/cryGal80</t>
  </si>
  <si>
    <t>MP230120M045C05</t>
  </si>
  <si>
    <t>MP230120M045C10</t>
  </si>
  <si>
    <t>MP230120M045C12</t>
  </si>
  <si>
    <t>MP230120M045C13</t>
  </si>
  <si>
    <t>MP230120M045C15</t>
  </si>
  <si>
    <t>MP230120M046C02</t>
  </si>
  <si>
    <t>w[*];tim3gRNA/TUG;UAS-Cas9/TM6BTb[1]</t>
  </si>
  <si>
    <t>MP230120M046C03</t>
  </si>
  <si>
    <t>MP230120M046C04</t>
  </si>
  <si>
    <t>MP230120M046C05</t>
  </si>
  <si>
    <t>MP230120M046C06</t>
  </si>
  <si>
    <t>MP230120M046C07</t>
  </si>
  <si>
    <t>MP230106M046C17</t>
  </si>
  <si>
    <t>MP230106M046C18</t>
  </si>
  <si>
    <t>MP230106M046C19</t>
  </si>
  <si>
    <t>MP230106M046C20</t>
  </si>
  <si>
    <t>MP230106M046C21</t>
  </si>
  <si>
    <t>MP230106M046C24</t>
  </si>
  <si>
    <t>MP230106M046C25</t>
  </si>
  <si>
    <t>MP230106M046C27</t>
  </si>
  <si>
    <t>MP230106M046C30</t>
  </si>
  <si>
    <t>MP230106M046C31</t>
  </si>
  <si>
    <t>MP221101M005C17</t>
  </si>
  <si>
    <t>MP221101M005C18</t>
  </si>
  <si>
    <t>MP221101M005C20</t>
  </si>
  <si>
    <t>MP221101M005C21</t>
  </si>
  <si>
    <t>MP221101M005C22</t>
  </si>
  <si>
    <t>MP221101M005C23</t>
  </si>
  <si>
    <t>MP221101M005C24</t>
  </si>
  <si>
    <t>MP221101M005C25</t>
  </si>
  <si>
    <t>MP221101M005C27</t>
  </si>
  <si>
    <t>MP221101M005C28</t>
  </si>
  <si>
    <t>MP221101M005C30</t>
  </si>
  <si>
    <t>MP221101M005C31</t>
  </si>
  <si>
    <t>MP221101M005C32</t>
  </si>
  <si>
    <t>MP230106M047C17</t>
  </si>
  <si>
    <t>MP230106M047C19</t>
  </si>
  <si>
    <t>MP230106M047C20</t>
  </si>
  <si>
    <t>MP230106M047C21</t>
  </si>
  <si>
    <t>MP230106M047C22</t>
  </si>
  <si>
    <t>MP230106M047C23</t>
  </si>
  <si>
    <t>MP230106M047C24</t>
  </si>
  <si>
    <t>MP230106M047C25</t>
  </si>
  <si>
    <t>MP230106M047C26</t>
  </si>
  <si>
    <t>MP230106M047C27</t>
  </si>
  <si>
    <t>MP230106M047C28</t>
  </si>
  <si>
    <t>MP230106M047C29</t>
  </si>
  <si>
    <t>MP230106M047C30</t>
  </si>
  <si>
    <t>MP230106M047C32</t>
  </si>
  <si>
    <t>MP230120M009C17</t>
  </si>
  <si>
    <t>MP230120M009C18</t>
  </si>
  <si>
    <t>MP230120M009C19</t>
  </si>
  <si>
    <t>MP230120M009C20</t>
  </si>
  <si>
    <t>MP230120M009C21</t>
  </si>
  <si>
    <t>MP230120M009C22</t>
  </si>
  <si>
    <t>MP230120M009C23</t>
  </si>
  <si>
    <t>MP230120M009C24</t>
  </si>
  <si>
    <t>MP230120M009C25</t>
  </si>
  <si>
    <t>MP230120M009C26</t>
  </si>
  <si>
    <t>MP230120M009C27</t>
  </si>
  <si>
    <t>MP230120M009C29</t>
  </si>
  <si>
    <t>MP230120M009C30</t>
  </si>
  <si>
    <t>MP230120M009C31</t>
  </si>
  <si>
    <t>MP230120M019C17</t>
  </si>
  <si>
    <t>MP230120M019C18</t>
  </si>
  <si>
    <t>MP230120M019C19</t>
  </si>
  <si>
    <t>MP230120M019C21</t>
  </si>
  <si>
    <t>MP230120M019C22</t>
  </si>
  <si>
    <t>MP230120M019C23</t>
  </si>
  <si>
    <t>MP230120M019C25</t>
  </si>
  <si>
    <t>MP230120M019C28</t>
  </si>
  <si>
    <t>MP230120M019C30</t>
  </si>
  <si>
    <t>MP230120M019C31</t>
  </si>
  <si>
    <t>MP221101M028C17</t>
  </si>
  <si>
    <t>MP221101M028C19</t>
  </si>
  <si>
    <t>MP221101M028C21</t>
  </si>
  <si>
    <t>MP221101M028C22</t>
  </si>
  <si>
    <t>MP221101M028C23</t>
  </si>
  <si>
    <t>MP221101M028C24</t>
  </si>
  <si>
    <t>MP221101M028C25</t>
  </si>
  <si>
    <t>MP221101M028C26</t>
  </si>
  <si>
    <t>MP221101M028C29</t>
  </si>
  <si>
    <t>MP221101M028C30</t>
  </si>
  <si>
    <t>MP221101M028C31</t>
  </si>
  <si>
    <t>MP221101M028C32</t>
  </si>
  <si>
    <t>MP230106M056C17</t>
  </si>
  <si>
    <t>MP230106M056C18</t>
  </si>
  <si>
    <t>MP230106M056C19</t>
  </si>
  <si>
    <t>MP230106M056C20</t>
  </si>
  <si>
    <t>MP230106M056C21</t>
  </si>
  <si>
    <t>MP230106M056C22</t>
  </si>
  <si>
    <t>MP230106M056C23</t>
  </si>
  <si>
    <t>MP230106M056C24</t>
  </si>
  <si>
    <t>MP230106M056C26</t>
  </si>
  <si>
    <t>MP230106M056C27</t>
  </si>
  <si>
    <t>MP230106M056C28</t>
  </si>
  <si>
    <t>MP230106M056C29</t>
  </si>
  <si>
    <t>MP230106M056C30</t>
  </si>
  <si>
    <t>MP230106M056C31</t>
  </si>
  <si>
    <t>MP230106M056C32</t>
  </si>
  <si>
    <t>MP221101M029C17</t>
  </si>
  <si>
    <t>MP221101M029C18</t>
  </si>
  <si>
    <t>MP221101M029C19</t>
  </si>
  <si>
    <t>MP221101M029C20</t>
  </si>
  <si>
    <t>MP221101M029C21</t>
  </si>
  <si>
    <t>MP221101M029C23</t>
  </si>
  <si>
    <t>MP221101M029C24</t>
  </si>
  <si>
    <t>MP221101M029C26</t>
  </si>
  <si>
    <t>MP221101M029C27</t>
  </si>
  <si>
    <t>MP221101M029C28</t>
  </si>
  <si>
    <t>MP221101M029C31</t>
  </si>
  <si>
    <t>MP221101M029C32</t>
  </si>
  <si>
    <t>MP230106M057C17</t>
  </si>
  <si>
    <t>MP230106M057C18</t>
  </si>
  <si>
    <t>Clk856&gt;Cas9</t>
  </si>
  <si>
    <t>MP230106M057C20</t>
  </si>
  <si>
    <t>cry4.13&gt;Cas9</t>
  </si>
  <si>
    <t>MP230106M057C21</t>
  </si>
  <si>
    <t>Pdf&gt;Cas9</t>
  </si>
  <si>
    <t>MP230106M057C22</t>
  </si>
  <si>
    <t>ChAT,Pdf&gt;Cas9</t>
  </si>
  <si>
    <t>MP230106M057C23</t>
  </si>
  <si>
    <t>MB122B&gt;Cas9</t>
  </si>
  <si>
    <t>MP230106M057C24</t>
  </si>
  <si>
    <t>cry NO Pdf&gt;Cas9</t>
  </si>
  <si>
    <t>MP230106M057C25</t>
  </si>
  <si>
    <t>TUG NO cry&gt;Cas9</t>
  </si>
  <si>
    <t>MP230106M057C26</t>
  </si>
  <si>
    <t>TUG&gt;Cas9</t>
  </si>
  <si>
    <t>MP230106M057C27</t>
  </si>
  <si>
    <t>ChAT2A&gt;Cas9</t>
  </si>
  <si>
    <t>MP230106M057C28</t>
  </si>
  <si>
    <t>ChAT4.7.4&gt;Cas9</t>
  </si>
  <si>
    <t>MP230106M057C30</t>
  </si>
  <si>
    <t>ChAT NO cry&gt;Cas9</t>
  </si>
  <si>
    <t>MP230106M057C31</t>
  </si>
  <si>
    <t>ss00681&gt;Cas9</t>
  </si>
  <si>
    <t>MP230106M057C32</t>
  </si>
  <si>
    <t>TUG NO Pdf&gt;Cas9</t>
  </si>
  <si>
    <t>MP230120M045C17</t>
  </si>
  <si>
    <t>MP230120M045C18</t>
  </si>
  <si>
    <t>MP230120M045C20</t>
  </si>
  <si>
    <t>MP230120M045C21</t>
  </si>
  <si>
    <t>MP230120M045C22</t>
  </si>
  <si>
    <t>MP230120M045C26</t>
  </si>
  <si>
    <t>MP230120M045C27</t>
  </si>
  <si>
    <t>MP230120M045C28</t>
  </si>
  <si>
    <t>MP230120M045C29</t>
  </si>
  <si>
    <t>MP230120M045C30</t>
  </si>
  <si>
    <t>MP230120M045C31</t>
  </si>
  <si>
    <t>MP230120M045C32</t>
  </si>
  <si>
    <t>MP230120M046C18</t>
  </si>
  <si>
    <t>MP230120M046C19</t>
  </si>
  <si>
    <t>MP230120M046C21</t>
  </si>
  <si>
    <t>MP230120M046C25</t>
  </si>
  <si>
    <t>MP230120M046C26</t>
  </si>
  <si>
    <t>MP230120M046C27</t>
  </si>
  <si>
    <t>MP230120M046C28</t>
  </si>
  <si>
    <t>MP230120M046C29</t>
  </si>
  <si>
    <t>MP230120M046C31</t>
  </si>
  <si>
    <t>MP230418cM028C01</t>
  </si>
  <si>
    <t>w[*];Clk856Gal4/+;UAS-Cas9/+</t>
  </si>
  <si>
    <t>MP230418cM028C02</t>
  </si>
  <si>
    <t>MP230418cM028C05</t>
  </si>
  <si>
    <t>MP230418cM028C06</t>
  </si>
  <si>
    <t>MP230418cM028C07</t>
  </si>
  <si>
    <t>MP230418cM028C09</t>
  </si>
  <si>
    <t>MP230418cM028C10</t>
  </si>
  <si>
    <t>MP230418cM028C12</t>
  </si>
  <si>
    <t>MP230418cM028C14</t>
  </si>
  <si>
    <t>MP230418cM028C15</t>
  </si>
  <si>
    <t>MP230418cM029C01</t>
  </si>
  <si>
    <t>MP230418cM029C03</t>
  </si>
  <si>
    <t>MP230418cM029C06</t>
  </si>
  <si>
    <t>MP230418cM029C07</t>
  </si>
  <si>
    <t>MP230418cM029C14</t>
  </si>
  <si>
    <t>MP230418cM029C15</t>
  </si>
  <si>
    <t>MP230418cM029C16</t>
  </si>
  <si>
    <t>MP230418cM026C02</t>
  </si>
  <si>
    <t>w[1118];+/CyO;UAS-Cas9/cryGal4.13</t>
  </si>
  <si>
    <t>MP230418cM026C03</t>
  </si>
  <si>
    <t>MP230418cM026C05</t>
  </si>
  <si>
    <t>MP230418cM026C06</t>
  </si>
  <si>
    <t>MP230418cM026C07</t>
  </si>
  <si>
    <t>MP230418cM026C08</t>
  </si>
  <si>
    <t>MP230418cM026C09</t>
  </si>
  <si>
    <t>MP230418cM026C10</t>
  </si>
  <si>
    <t>MP230418cM026C11</t>
  </si>
  <si>
    <t>MP230418cM026C12</t>
  </si>
  <si>
    <t>MP230418cM026C13</t>
  </si>
  <si>
    <t>MP230418cM026C14</t>
  </si>
  <si>
    <t>MP230418cM026C16</t>
  </si>
  <si>
    <t>MP230418cM026C17</t>
  </si>
  <si>
    <t>MP230418cM027C01</t>
  </si>
  <si>
    <t>MP230418cM027C02</t>
  </si>
  <si>
    <t>MP230418cM027C03</t>
  </si>
  <si>
    <t>MP230418cM027C04</t>
  </si>
  <si>
    <t>MP230418cM027C06</t>
  </si>
  <si>
    <t>MP230418cM027C07</t>
  </si>
  <si>
    <t>MP230418cM027C08</t>
  </si>
  <si>
    <t>MP230418cM027C09</t>
  </si>
  <si>
    <t>MP230418cM027C11</t>
  </si>
  <si>
    <t>MP230418cM027C12</t>
  </si>
  <si>
    <t>MP230418cM027C13</t>
  </si>
  <si>
    <t>MP230418cM027C14</t>
  </si>
  <si>
    <t>MP230418cM027C15</t>
  </si>
  <si>
    <t>MP230418cM027C17</t>
  </si>
  <si>
    <t>MP230418bM016C01</t>
  </si>
  <si>
    <t>w[1118];+/CyO;UAS-Cas9/PdfGal4</t>
  </si>
  <si>
    <t>MP230418bM016C02</t>
  </si>
  <si>
    <t>MP230418bM016C04</t>
  </si>
  <si>
    <t>MP230418bM016C05</t>
  </si>
  <si>
    <t>MP230418bM016C06</t>
  </si>
  <si>
    <t>MP230418bM016C07</t>
  </si>
  <si>
    <t>MP230418bM016C08</t>
  </si>
  <si>
    <t>MP230418bM016C10</t>
  </si>
  <si>
    <t>MP230418bM016C11</t>
  </si>
  <si>
    <t>MP230418bM016C12</t>
  </si>
  <si>
    <t>MP230418bM016C13</t>
  </si>
  <si>
    <t>MP230418bM016C14</t>
  </si>
  <si>
    <t>MP230418bM016C16</t>
  </si>
  <si>
    <t>MP230418bM017C02</t>
  </si>
  <si>
    <t>MP230418bM017C03</t>
  </si>
  <si>
    <t>MP230418bM017C04</t>
  </si>
  <si>
    <t>MP230418bM017C05</t>
  </si>
  <si>
    <t>MP230418bM017C06</t>
  </si>
  <si>
    <t>MP230418bM017C07</t>
  </si>
  <si>
    <t>MP230418bM017C08</t>
  </si>
  <si>
    <t>MP230418bM017C09</t>
  </si>
  <si>
    <t>MP230418bM017C10</t>
  </si>
  <si>
    <t>MP230418bM017C12</t>
  </si>
  <si>
    <t>MP230418bM017C13</t>
  </si>
  <si>
    <t>MP230418bM017C15</t>
  </si>
  <si>
    <t>MP230418bM017C16</t>
  </si>
  <si>
    <t>MP230418bM014C01</t>
  </si>
  <si>
    <t>w[1118];ChAT4.7.4/+;UAS-Cas9/PdfGal4</t>
  </si>
  <si>
    <t>MP230418bM014C03</t>
  </si>
  <si>
    <t>MP230418bM014C04</t>
  </si>
  <si>
    <t>MP230418bM014C07</t>
  </si>
  <si>
    <t>MP230418bM014C11</t>
  </si>
  <si>
    <t>MP230418bM014C12</t>
  </si>
  <si>
    <t>MP230418bM014C13</t>
  </si>
  <si>
    <t>MP230418bM014C14</t>
  </si>
  <si>
    <t>MP230418bM014C15</t>
  </si>
  <si>
    <t>MP230418bM015C02</t>
  </si>
  <si>
    <t>MP230418bM015C03</t>
  </si>
  <si>
    <t>MP230418bM015C04</t>
  </si>
  <si>
    <t>MP230418bM015C05</t>
  </si>
  <si>
    <t>MP230418bM015C07</t>
  </si>
  <si>
    <t>MP230418bM015C08</t>
  </si>
  <si>
    <t>MP230418bM015C09</t>
  </si>
  <si>
    <t>MP230418bM015C11</t>
  </si>
  <si>
    <t>MP230418bM015C12</t>
  </si>
  <si>
    <t>MP230418bM015C14</t>
  </si>
  <si>
    <t>MP230418bM015C15</t>
  </si>
  <si>
    <t>MP230418bM015C16</t>
  </si>
  <si>
    <t>MP230418bM018C01</t>
  </si>
  <si>
    <t>w[1118];MB122BGal4/+;/UAS-Cas9</t>
  </si>
  <si>
    <t>MP230418bM018C02</t>
  </si>
  <si>
    <t>MP230418bM018C03</t>
  </si>
  <si>
    <t>MP230418bM018C04</t>
  </si>
  <si>
    <t>MP230418bM018C05</t>
  </si>
  <si>
    <t>MP230418bM018C08</t>
  </si>
  <si>
    <t>MP230418bM018C13</t>
  </si>
  <si>
    <t>MP230418bM018C14</t>
  </si>
  <si>
    <t>MP230418bM018C15</t>
  </si>
  <si>
    <t>MP230418bM018C16</t>
  </si>
  <si>
    <t>MP230418bM019C05</t>
  </si>
  <si>
    <t>MP230418bM019C06</t>
  </si>
  <si>
    <t>MP230418bM019C11</t>
  </si>
  <si>
    <t>MP230418bM019C12</t>
  </si>
  <si>
    <t>MP230418bM019C15</t>
  </si>
  <si>
    <t>MP230418bM019C16</t>
  </si>
  <si>
    <t>MP230418bM023C01</t>
  </si>
  <si>
    <t>w[1118];PdfGal80/+;UAS-Cas9/cryGal4.13</t>
  </si>
  <si>
    <t>MP230418bM023C02</t>
  </si>
  <si>
    <t>MP230418bM023C03</t>
  </si>
  <si>
    <t>MP230418bM023C06</t>
  </si>
  <si>
    <t>MP230418bM023C07</t>
  </si>
  <si>
    <t>MP230418bM023C09</t>
  </si>
  <si>
    <t>MP230418bM023C10</t>
  </si>
  <si>
    <t>MP230418bM023C11</t>
  </si>
  <si>
    <t>MP230418bM023C12</t>
  </si>
  <si>
    <t>MP230418bM024C01</t>
  </si>
  <si>
    <t>MP230418bM024C02</t>
  </si>
  <si>
    <t>MP230418bM024C03</t>
  </si>
  <si>
    <t>MP230418bM024C04</t>
  </si>
  <si>
    <t>MP230418bM024C05</t>
  </si>
  <si>
    <t>MP230418bM024C07</t>
  </si>
  <si>
    <t>MP230418bM024C08</t>
  </si>
  <si>
    <t>MP230418bM024C09</t>
  </si>
  <si>
    <t>MP230418bM024C10</t>
  </si>
  <si>
    <t>MP230418eM040C03</t>
  </si>
  <si>
    <t>w[1118];TUG/+;UAS-Cas9/cryGal80</t>
  </si>
  <si>
    <t>MP230418eM040C04</t>
  </si>
  <si>
    <t>MP230418eM040C05</t>
  </si>
  <si>
    <t>MP230418eM040C08</t>
  </si>
  <si>
    <t>MP230418eM040C10</t>
  </si>
  <si>
    <t>MP230418eM040C14</t>
  </si>
  <si>
    <t>MP230418eM040C15</t>
  </si>
  <si>
    <t>MP230418eM040C16</t>
  </si>
  <si>
    <t>MP230418eM041C01</t>
  </si>
  <si>
    <t>MP230418eM041C06</t>
  </si>
  <si>
    <t>MP230418eM041C13</t>
  </si>
  <si>
    <t>MP230418eM041C16</t>
  </si>
  <si>
    <t>MP230418eM062C03</t>
  </si>
  <si>
    <t>w[1118];TUG/+;UAS-Cas9/TM6BTb[1]</t>
  </si>
  <si>
    <t>MP230418eM062C06</t>
  </si>
  <si>
    <t>MP230418eM062C11</t>
  </si>
  <si>
    <t>MP230418eM062C12</t>
  </si>
  <si>
    <t>MP230418eM062C16</t>
  </si>
  <si>
    <t>MP230418eM063C03</t>
  </si>
  <si>
    <t>MP230418eM063C10</t>
  </si>
  <si>
    <t>MP230418eM063C13</t>
  </si>
  <si>
    <t>MP230418eM063C16</t>
  </si>
  <si>
    <t>MP230418cM028C17</t>
  </si>
  <si>
    <t>MP230418cM028C18</t>
  </si>
  <si>
    <t>MP230418cM028C19</t>
  </si>
  <si>
    <t>MP230418cM028C21</t>
  </si>
  <si>
    <t>MP230418cM028C22</t>
  </si>
  <si>
    <t>MP230418cM028C25</t>
  </si>
  <si>
    <t>MP230418cM028C30</t>
  </si>
  <si>
    <t>MP230418cM028C31</t>
  </si>
  <si>
    <t>MP230418cM028C32</t>
  </si>
  <si>
    <t>MP230418cM029C17</t>
  </si>
  <si>
    <t>MP230418cM029C18</t>
  </si>
  <si>
    <t>MP230418cM029C20</t>
  </si>
  <si>
    <t>MP230418cM029C24</t>
  </si>
  <si>
    <t>MP230418cM029C25</t>
  </si>
  <si>
    <t>MP230418cM029C27</t>
  </si>
  <si>
    <t>MP230418cM029C28</t>
  </si>
  <si>
    <t>MP230418cM029C29</t>
  </si>
  <si>
    <t>MP230418cM029C30</t>
  </si>
  <si>
    <t>MP230418cM029C31</t>
  </si>
  <si>
    <t>MP230418cM026C19</t>
  </si>
  <si>
    <t>MP230418cM026C20</t>
  </si>
  <si>
    <t>MP230418cM026C21</t>
  </si>
  <si>
    <t>MP230418cM026C22</t>
  </si>
  <si>
    <t>MP230418cM026C24</t>
  </si>
  <si>
    <t>MP230418cM026C25</t>
  </si>
  <si>
    <t>MP230418cM026C28</t>
  </si>
  <si>
    <t>MP230418cM026C31</t>
  </si>
  <si>
    <t>MP230418cM026C32</t>
  </si>
  <si>
    <t>MP230418cM027C19</t>
  </si>
  <si>
    <t>MP230418cM027C20</t>
  </si>
  <si>
    <t>MP230418cM027C23</t>
  </si>
  <si>
    <t>MP230418cM027C24</t>
  </si>
  <si>
    <t>MP230418cM027C26</t>
  </si>
  <si>
    <t>MP230418cM027C29</t>
  </si>
  <si>
    <t>MP230418bM016C17</t>
  </si>
  <si>
    <t>MP230418bM016C18</t>
  </si>
  <si>
    <t>MP230418bM016C20</t>
  </si>
  <si>
    <t>MP230418bM016C21</t>
  </si>
  <si>
    <t>MP230418bM016C22</t>
  </si>
  <si>
    <t>MP230418bM016C23</t>
  </si>
  <si>
    <t>MP230418bM016C24</t>
  </si>
  <si>
    <t>MP230418bM016C26</t>
  </si>
  <si>
    <t>MP230418bM016C27</t>
  </si>
  <si>
    <t>MP230418bM016C28</t>
  </si>
  <si>
    <t>MP230418bM016C29</t>
  </si>
  <si>
    <t>MP230418bM016C30</t>
  </si>
  <si>
    <t>MP230418bM016C31</t>
  </si>
  <si>
    <t>MP230418bM017C17</t>
  </si>
  <si>
    <t>MP230418bM017C19</t>
  </si>
  <si>
    <t>MP230418bM017C24</t>
  </si>
  <si>
    <t>MP230418bM017C26</t>
  </si>
  <si>
    <t>MP230418bM017C27</t>
  </si>
  <si>
    <t>MP230418bM017C30</t>
  </si>
  <si>
    <t>MP230418bM017C31</t>
  </si>
  <si>
    <t>MP230418bM014C17</t>
  </si>
  <si>
    <t>MP230418bM014C18</t>
  </si>
  <si>
    <t>MP230418bM014C19</t>
  </si>
  <si>
    <t>MP230418bM014C20</t>
  </si>
  <si>
    <t>MP230418bM014C22</t>
  </si>
  <si>
    <t>MP230418bM014C25</t>
  </si>
  <si>
    <t>MP230418bM014C29</t>
  </si>
  <si>
    <t>MP230418bM014C30</t>
  </si>
  <si>
    <t>MP230418bM015C17</t>
  </si>
  <si>
    <t>MP230418bM015C20</t>
  </si>
  <si>
    <t>MP230418bM015C25</t>
  </si>
  <si>
    <t>MP230418bM015C28</t>
  </si>
  <si>
    <t>MP230418bM015C29</t>
  </si>
  <si>
    <t>MP230418bM015C30</t>
  </si>
  <si>
    <t>MP230418bM018C18</t>
  </si>
  <si>
    <t>MP230418bM018C20</t>
  </si>
  <si>
    <t>MP230418bM018C22</t>
  </si>
  <si>
    <t>MP230418bM018C23</t>
  </si>
  <si>
    <t>MP230418bM018C24</t>
  </si>
  <si>
    <t>MP230418bM018C25</t>
  </si>
  <si>
    <t>MP230418bM018C26</t>
  </si>
  <si>
    <t>MP230418bM018C28</t>
  </si>
  <si>
    <t>MP230418bM018C29</t>
  </si>
  <si>
    <t>MP230418bM018C30</t>
  </si>
  <si>
    <t>MP230418bM018C31</t>
  </si>
  <si>
    <t>MP230418bM018C32</t>
  </si>
  <si>
    <t>MP230418bM019C17</t>
  </si>
  <si>
    <t>MP230418bM019C18</t>
  </si>
  <si>
    <t>MP230418bM019C19</t>
  </si>
  <si>
    <t>MP230418bM019C21</t>
  </si>
  <si>
    <t>MP230418bM019C23</t>
  </si>
  <si>
    <t>MP230418bM019C25</t>
  </si>
  <si>
    <t>MP230418bM019C27</t>
  </si>
  <si>
    <t>MP230418bM019C28</t>
  </si>
  <si>
    <t>MP230418bM019C29</t>
  </si>
  <si>
    <t>MP230418bM019C30</t>
  </si>
  <si>
    <t>MP230418bM019C32</t>
  </si>
  <si>
    <t>MP230418bM023C25</t>
  </si>
  <si>
    <t>MP230418bM023C26</t>
  </si>
  <si>
    <t>MP230418bM023C29</t>
  </si>
  <si>
    <t>MP230418bM023C30</t>
  </si>
  <si>
    <t>MP230418bM023C31</t>
  </si>
  <si>
    <t>MP230418bM023C32</t>
  </si>
  <si>
    <t>MP230418bM024C17</t>
  </si>
  <si>
    <t>MP230418bM024C18</t>
  </si>
  <si>
    <t>MP230418bM024C19</t>
  </si>
  <si>
    <t>MP230418bM024C20</t>
  </si>
  <si>
    <t>MP230418bM024C21</t>
  </si>
  <si>
    <t>MP230418bM024C22</t>
  </si>
  <si>
    <t>MP230418bM024C23</t>
  </si>
  <si>
    <t>MP230418bM024C24</t>
  </si>
  <si>
    <t>MP230418bM024C27</t>
  </si>
  <si>
    <t>MP230418bM024C30</t>
  </si>
  <si>
    <t>MP230418bM024C31</t>
  </si>
  <si>
    <t>MP230418eM040C17</t>
  </si>
  <si>
    <t>MP230418eM040C18</t>
  </si>
  <si>
    <t>MP230418eM040C22</t>
  </si>
  <si>
    <t>MP230418eM040C23</t>
  </si>
  <si>
    <t>MP230418eM040C25</t>
  </si>
  <si>
    <t>MP230418eM040C27</t>
  </si>
  <si>
    <t>MP230418eM040C28</t>
  </si>
  <si>
    <t>MP230418eM040C29</t>
  </si>
  <si>
    <t>MP230418eM040C30</t>
  </si>
  <si>
    <t>MP230418eM040C31</t>
  </si>
  <si>
    <t>MP230418eM041C17</t>
  </si>
  <si>
    <t>MP230418eM041C18</t>
  </si>
  <si>
    <t>MP230418eM041C20</t>
  </si>
  <si>
    <t>MP230418eM041C23</t>
  </si>
  <si>
    <t>MP230418eM041C29</t>
  </si>
  <si>
    <t>MP230418eM041C31</t>
  </si>
  <si>
    <t>MP230418eM041C32</t>
  </si>
  <si>
    <t>MP230418eM062C17</t>
  </si>
  <si>
    <t>MP230418eM062C18</t>
  </si>
  <si>
    <t>MP230418eM062C20</t>
  </si>
  <si>
    <t>MP230418eM062C21</t>
  </si>
  <si>
    <t>MP230418eM062C27</t>
  </si>
  <si>
    <t>MP230418eM062C30</t>
  </si>
  <si>
    <t>MP230418eM063C17</t>
  </si>
  <si>
    <t>MP230418eM063C20</t>
  </si>
  <si>
    <t>MP230418eM063C21</t>
  </si>
  <si>
    <t>MP230418eM063C24</t>
  </si>
  <si>
    <t>MP230418eM063C27</t>
  </si>
  <si>
    <t>MP230418eM063C29</t>
  </si>
  <si>
    <t>MP230904bM043C02</t>
  </si>
  <si>
    <t>w[*];;ChAT2AGal4/UASCas9</t>
  </si>
  <si>
    <t>w[*];;UASCas9/ChAT2AGal4</t>
  </si>
  <si>
    <t>MP230904bM043C03</t>
  </si>
  <si>
    <t>MP230904bM043C04</t>
  </si>
  <si>
    <t>MP230904bM043C05</t>
  </si>
  <si>
    <t>MP230904bM043C07</t>
  </si>
  <si>
    <t>MP230904bM043C09</t>
  </si>
  <si>
    <t>MP230904bM043C11</t>
  </si>
  <si>
    <t>MP230904bM043C12</t>
  </si>
  <si>
    <t>MP230904bM043C13</t>
  </si>
  <si>
    <t>MP230904bM043C15</t>
  </si>
  <si>
    <t>MP230904bM044C02</t>
  </si>
  <si>
    <t>MP230904bM044C03</t>
  </si>
  <si>
    <t>MP230904bM044C09</t>
  </si>
  <si>
    <t>MP230904bM044C16</t>
  </si>
  <si>
    <t>MP231012aM040C01</t>
  </si>
  <si>
    <t>w[*];ChAT4.7.4/+;UASCas9/+</t>
  </si>
  <si>
    <t>MP231012aM040C06</t>
  </si>
  <si>
    <t>MP231012aM040C08</t>
  </si>
  <si>
    <t>MP231012aM040C09</t>
  </si>
  <si>
    <t>MP231012aM040C10</t>
  </si>
  <si>
    <t>MP231012aM040C12</t>
  </si>
  <si>
    <t>MP231012aM040C13</t>
  </si>
  <si>
    <t>MP231012aM040C14</t>
  </si>
  <si>
    <t>MP231012aM040C15</t>
  </si>
  <si>
    <t>MP231012aM040C16</t>
  </si>
  <si>
    <t>MP231012aM041C01</t>
  </si>
  <si>
    <t>MP231012aM041C02</t>
  </si>
  <si>
    <t>MP231012aM041C03</t>
  </si>
  <si>
    <t>MP231012aM041C04</t>
  </si>
  <si>
    <t>MP231012aM041C05</t>
  </si>
  <si>
    <t>MP231012aM041C06</t>
  </si>
  <si>
    <t>MP231012aM041C07</t>
  </si>
  <si>
    <t>MP231012aM041C08</t>
  </si>
  <si>
    <t>MP231012aM041C09</t>
  </si>
  <si>
    <t>MP231012aM041C10</t>
  </si>
  <si>
    <t>MP231012aM041C11</t>
  </si>
  <si>
    <t>MP231012aM041C12</t>
  </si>
  <si>
    <t>MP231012aM041C13</t>
  </si>
  <si>
    <t>MP231012aM041C14</t>
  </si>
  <si>
    <t>MP231012aM041C15</t>
  </si>
  <si>
    <t>MP231012aM041C16</t>
  </si>
  <si>
    <t>MP231012aM048C01</t>
  </si>
  <si>
    <t>w[*];ChAT4.7.4/+;UASCas9/cryGal80</t>
  </si>
  <si>
    <t>MP231012aM048C03</t>
  </si>
  <si>
    <t>MP231012aM048C04</t>
  </si>
  <si>
    <t>MP231012aM048C05</t>
  </si>
  <si>
    <t>MP231012aM048C06</t>
  </si>
  <si>
    <t>MP231012aM048C07</t>
  </si>
  <si>
    <t>MP231012aM048C09</t>
  </si>
  <si>
    <t>MP231012aM048C10</t>
  </si>
  <si>
    <t>MP231012aM048C11</t>
  </si>
  <si>
    <t>MP231012aM048C12</t>
  </si>
  <si>
    <t>MP231012aM048C13</t>
  </si>
  <si>
    <t>MP231012aM048C14</t>
  </si>
  <si>
    <t>MP231012aM048C15</t>
  </si>
  <si>
    <t>MP231012aM048C16</t>
  </si>
  <si>
    <t>MP231012aM049C01</t>
  </si>
  <si>
    <t>MP231012aM049C02</t>
  </si>
  <si>
    <t>MP231012aM049C04</t>
  </si>
  <si>
    <t>MP231012aM049C05</t>
  </si>
  <si>
    <t>MP231012aM049C06</t>
  </si>
  <si>
    <t>MP231012aM049C07</t>
  </si>
  <si>
    <t>MP231012aM049C08</t>
  </si>
  <si>
    <t>MP231012aM049C09</t>
  </si>
  <si>
    <t>MP231012aM049C10</t>
  </si>
  <si>
    <t>MP231012aM049C11</t>
  </si>
  <si>
    <t>MP231012aM049C12</t>
  </si>
  <si>
    <t>MP231012aM049C13</t>
  </si>
  <si>
    <t>MP231012aM049C14</t>
  </si>
  <si>
    <t>MP231012aM049C15</t>
  </si>
  <si>
    <t>MP231012aM049C16</t>
  </si>
  <si>
    <t>MP230904bM045C02</t>
  </si>
  <si>
    <t>w[*];ss00681/+;/UASCas9</t>
  </si>
  <si>
    <t>MP230904bM045C03</t>
  </si>
  <si>
    <t>MP230904bM045C04</t>
  </si>
  <si>
    <t>MP230904bM045C05</t>
  </si>
  <si>
    <t>MP230904bM045C06</t>
  </si>
  <si>
    <t>MP230904bM045C07</t>
  </si>
  <si>
    <t>MP230904bM045C08</t>
  </si>
  <si>
    <t>MP230904bM045C09</t>
  </si>
  <si>
    <t>MP230904bM045C10</t>
  </si>
  <si>
    <t>MP230904bM045C11</t>
  </si>
  <si>
    <t>MP230904bM045C13</t>
  </si>
  <si>
    <t>MP230904bM045C14</t>
  </si>
  <si>
    <t>MP230904bM045C16</t>
  </si>
  <si>
    <t>MP230904bM046C02</t>
  </si>
  <si>
    <t>MP230904bM046C03</t>
  </si>
  <si>
    <t>MP230904bM046C04</t>
  </si>
  <si>
    <t>MP230904bM046C05</t>
  </si>
  <si>
    <t>MP230904bM046C06</t>
  </si>
  <si>
    <t>MP230904bM046C07</t>
  </si>
  <si>
    <t>MP230904bM046C08</t>
  </si>
  <si>
    <t>MP230904bM046C09</t>
  </si>
  <si>
    <t>MP230904bM046C11</t>
  </si>
  <si>
    <t>MP230904bM046C12</t>
  </si>
  <si>
    <t>MP230904bM046C13</t>
  </si>
  <si>
    <t>MP230904bM046C14</t>
  </si>
  <si>
    <t>MP230904bM046C15</t>
  </si>
  <si>
    <t>MP230904aM018C01</t>
  </si>
  <si>
    <t>w[*];TUG/+;UASCas9/PdfGal80</t>
  </si>
  <si>
    <t>MP230904aM018C03</t>
  </si>
  <si>
    <t>MP230904aM018C04</t>
  </si>
  <si>
    <t>MP230904aM018C05</t>
  </si>
  <si>
    <t>MP230904aM018C09</t>
  </si>
  <si>
    <t>MP230904aM018C10</t>
  </si>
  <si>
    <t>MP230904aM018C11</t>
  </si>
  <si>
    <t>MP230904aM018C12</t>
  </si>
  <si>
    <t>MP230904aM018C15</t>
  </si>
  <si>
    <t>MP230904aM019C01</t>
  </si>
  <si>
    <t>MP230904aM019C02</t>
  </si>
  <si>
    <t>MP230904aM019C03</t>
  </si>
  <si>
    <t>MP230904aM019C05</t>
  </si>
  <si>
    <t>MP230904aM019C07</t>
  </si>
  <si>
    <t>MP230904aM019C09</t>
  </si>
  <si>
    <t>MP230904aM019C10</t>
  </si>
  <si>
    <t>MP230904aM019C14</t>
  </si>
  <si>
    <t>MP230904aM019C15</t>
  </si>
  <si>
    <t>MP230904bM043C17</t>
  </si>
  <si>
    <t>MP230904bM043C19</t>
  </si>
  <si>
    <t>MP230904bM043C20</t>
  </si>
  <si>
    <t>MP230904bM043C21</t>
  </si>
  <si>
    <t>MP230904bM043C24</t>
  </si>
  <si>
    <t>MP230904bM043C25</t>
  </si>
  <si>
    <t>MP230904bM043C26</t>
  </si>
  <si>
    <t>MP230904bM043C27</t>
  </si>
  <si>
    <t>MP230904bM043C28</t>
  </si>
  <si>
    <t>MP230904bM043C32</t>
  </si>
  <si>
    <t>MP230904bM044C20</t>
  </si>
  <si>
    <t>MP230904bM044C21</t>
  </si>
  <si>
    <t>MP230904bM044C23</t>
  </si>
  <si>
    <t>MP230904bM044C24</t>
  </si>
  <si>
    <t>MP230904bM044C25</t>
  </si>
  <si>
    <t>MP230904bM044C26</t>
  </si>
  <si>
    <t>MP230904bM044C28</t>
  </si>
  <si>
    <t>MP230904bM044C30</t>
  </si>
  <si>
    <t>MP230904bM044C31</t>
  </si>
  <si>
    <t>MP230904bM044C32</t>
  </si>
  <si>
    <t>MP231012aM040C18</t>
  </si>
  <si>
    <t>MP231012aM040C19</t>
  </si>
  <si>
    <t>MP231012aM040C20</t>
  </si>
  <si>
    <t>MP231012aM040C21</t>
  </si>
  <si>
    <t>MP231012aM040C23</t>
  </si>
  <si>
    <t>MP231012aM040C24</t>
  </si>
  <si>
    <t>MP231012aM040C25</t>
  </si>
  <si>
    <t>MP231012aM040C27</t>
  </si>
  <si>
    <t>MP231012aM040C28</t>
  </si>
  <si>
    <t>MP231012aM040C30</t>
  </si>
  <si>
    <t>MP231012aM040C31</t>
  </si>
  <si>
    <t>MP231012aM040C32</t>
  </si>
  <si>
    <t>MP231012aM041C17</t>
  </si>
  <si>
    <t>MP231012aM041C18</t>
  </si>
  <si>
    <t>MP231012aM041C19</t>
  </si>
  <si>
    <t>MP231012aM041C20</t>
  </si>
  <si>
    <t>MP231012aM041C21</t>
  </si>
  <si>
    <t>MP231012aM041C22</t>
  </si>
  <si>
    <t>MP231012aM041C23</t>
  </si>
  <si>
    <t>MP231012aM041C24</t>
  </si>
  <si>
    <t>MP231012aM041C25</t>
  </si>
  <si>
    <t>MP231012aM041C26</t>
  </si>
  <si>
    <t>MP231012aM041C27</t>
  </si>
  <si>
    <t>MP231012aM041C28</t>
  </si>
  <si>
    <t>MP231012aM041C29</t>
  </si>
  <si>
    <t>MP231012aM041C30</t>
  </si>
  <si>
    <t>MP231012aM041C31</t>
  </si>
  <si>
    <t>MP231012aM041C32</t>
  </si>
  <si>
    <t>MP231012aM048C17</t>
  </si>
  <si>
    <t>MP231012aM048C18</t>
  </si>
  <si>
    <t>MP231012aM048C19</t>
  </si>
  <si>
    <t>MP231012aM048C20</t>
  </si>
  <si>
    <t>MP231012aM048C21</t>
  </si>
  <si>
    <t>MP231012aM048C22</t>
  </si>
  <si>
    <t>MP231012aM048C23</t>
  </si>
  <si>
    <t>MP231012aM048C24</t>
  </si>
  <si>
    <t>MP231012aM048C25</t>
  </si>
  <si>
    <t>MP231012aM048C26</t>
  </si>
  <si>
    <t>MP231012aM048C30</t>
  </si>
  <si>
    <t>MP231012aM049C17</t>
  </si>
  <si>
    <t>MP231012aM049C19</t>
  </si>
  <si>
    <t>MP231012aM049C20</t>
  </si>
  <si>
    <t>MP231012aM049C22</t>
  </si>
  <si>
    <t>MP231012aM049C23</t>
  </si>
  <si>
    <t>MP231012aM049C24</t>
  </si>
  <si>
    <t>MP231012aM049C25</t>
  </si>
  <si>
    <t>MP231012aM049C26</t>
  </si>
  <si>
    <t>MP231012aM049C27</t>
  </si>
  <si>
    <t>MP231012aM049C28</t>
  </si>
  <si>
    <t>MP231012aM049C30</t>
  </si>
  <si>
    <t>MP231012aM049C32</t>
  </si>
  <si>
    <t>MP230904bM045C17</t>
  </si>
  <si>
    <t>MP230904bM045C18</t>
  </si>
  <si>
    <t>MP230904bM045C19</t>
  </si>
  <si>
    <t>MP230904bM045C20</t>
  </si>
  <si>
    <t>MP230904bM045C21</t>
  </si>
  <si>
    <t>MP230904bM045C22</t>
  </si>
  <si>
    <t>MP230904bM045C23</t>
  </si>
  <si>
    <t>MP230904bM045C24</t>
  </si>
  <si>
    <t>MP230904bM045C25</t>
  </si>
  <si>
    <t>MP230904bM045C26</t>
  </si>
  <si>
    <t>MP230904bM045C27</t>
  </si>
  <si>
    <t>MP230904bM045C29</t>
  </si>
  <si>
    <t>MP230904bM045C30</t>
  </si>
  <si>
    <t>MP230904bM045C31</t>
  </si>
  <si>
    <t>MP230904bM045C32</t>
  </si>
  <si>
    <t>MP230904bM046C18</t>
  </si>
  <si>
    <t>MP230904bM046C21</t>
  </si>
  <si>
    <t>MP230904bM046C22</t>
  </si>
  <si>
    <t>MP230904bM046C23</t>
  </si>
  <si>
    <t>MP230904bM046C25</t>
  </si>
  <si>
    <t>MP230904bM046C26</t>
  </si>
  <si>
    <t>MP230904bM046C27</t>
  </si>
  <si>
    <t>MP230904bM046C29</t>
  </si>
  <si>
    <t>MP230904bM046C30</t>
  </si>
  <si>
    <t>MP230904bM046C31</t>
  </si>
  <si>
    <t>MP230904bM046C32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</si>
</sst>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sz val="11"/>
      <color theme="1"/>
      <name val="Symbol"/>
      <family val="1"/>
      <charset val="2"/>
    </font>
    <font>
      <sz val="11"/>
      <color theme="4" tint="-0.249977111117893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2DE8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0" fontId="0" fillId="2" borderId="0" xfId="0" applyFill="1"/>
    <xf numFmtId="0" fontId="0" fillId="3" borderId="0" xfId="0" applyFill="1"/>
    <xf numFmtId="0" fontId="0" fillId="0" borderId="0" xfId="0" applyAlignment="1">
      <alignment horizontal="right"/>
    </xf>
    <xf numFmtId="0" fontId="0" fillId="2" borderId="0" xfId="0" applyFill="1" applyAlignment="1">
      <alignment horizontal="right"/>
    </xf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4" fillId="0" borderId="0" xfId="0" applyFont="1"/>
    <xf numFmtId="0" fontId="0" fillId="8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416AC-D229-4102-859E-92DABA3B4C4A}">
  <dimension ref="A1:AX2756"/>
  <sheetViews>
    <sheetView zoomScale="55" zoomScaleNormal="55" workbookViewId="0">
      <pane ySplit="1" topLeftCell="A2" activePane="bottomLeft" state="frozen"/>
      <selection activeCell="K1" sqref="K1"/>
      <selection pane="bottomLeft" activeCell="Y5" sqref="Y5"/>
    </sheetView>
  </sheetViews>
  <sheetFormatPr defaultRowHeight="14.5" x14ac:dyDescent="0.35"/>
  <cols>
    <col min="1" max="1" width="24" bestFit="1" customWidth="1"/>
    <col min="2" max="2" width="51.54296875" bestFit="1" customWidth="1"/>
    <col min="3" max="3" width="7.54296875" bestFit="1" customWidth="1"/>
    <col min="4" max="4" width="11.54296875" bestFit="1" customWidth="1"/>
    <col min="15" max="15" width="3.81640625" bestFit="1" customWidth="1"/>
    <col min="16" max="16" width="37.453125" bestFit="1" customWidth="1"/>
    <col min="27" max="27" width="24" bestFit="1" customWidth="1"/>
    <col min="28" max="28" width="50.7265625" bestFit="1" customWidth="1"/>
    <col min="30" max="30" width="11" bestFit="1" customWidth="1"/>
    <col min="41" max="41" width="5.453125" customWidth="1"/>
    <col min="42" max="42" width="22.54296875" bestFit="1" customWidth="1"/>
    <col min="43" max="43" width="5.54296875" customWidth="1"/>
  </cols>
  <sheetData>
    <row r="1" spans="1:50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1" t="s">
        <v>11</v>
      </c>
      <c r="M1" s="1" t="s">
        <v>12</v>
      </c>
      <c r="N1" s="1" t="s">
        <v>13</v>
      </c>
      <c r="AA1" t="s">
        <v>0</v>
      </c>
      <c r="AB1" t="s">
        <v>1</v>
      </c>
      <c r="AC1" t="s">
        <v>2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8</v>
      </c>
      <c r="AJ1" t="s">
        <v>9</v>
      </c>
      <c r="AK1" t="s">
        <v>10</v>
      </c>
      <c r="AL1" s="1" t="s">
        <v>11</v>
      </c>
      <c r="AM1" s="1" t="s">
        <v>12</v>
      </c>
      <c r="AN1" s="1" t="s">
        <v>13</v>
      </c>
    </row>
    <row r="2" spans="1:50" x14ac:dyDescent="0.35">
      <c r="A2" t="s">
        <v>3302</v>
      </c>
      <c r="B2" t="s">
        <v>3303</v>
      </c>
      <c r="C2" t="s">
        <v>16</v>
      </c>
      <c r="D2" t="s">
        <v>17</v>
      </c>
      <c r="E2">
        <v>24</v>
      </c>
      <c r="F2">
        <v>131.74</v>
      </c>
      <c r="G2">
        <v>73.7</v>
      </c>
      <c r="H2">
        <f t="shared" ref="H2:H65" si="0">F2/G2</f>
        <v>1.7875169606512891</v>
      </c>
      <c r="I2">
        <v>22.5</v>
      </c>
      <c r="J2">
        <v>59.52</v>
      </c>
      <c r="K2">
        <v>69.97</v>
      </c>
      <c r="L2" s="3">
        <f t="shared" ref="L2:L65" si="1">IF(H2&gt;1.5,1,0)</f>
        <v>1</v>
      </c>
      <c r="M2" s="3">
        <f t="shared" ref="M2:M65" si="2">IF((AND(H2&gt;1,H2&lt;1.5)),1,0)</f>
        <v>0</v>
      </c>
      <c r="N2" s="3">
        <f t="shared" ref="N2:N65" si="3">IF(H2&lt;1,1,0)</f>
        <v>0</v>
      </c>
      <c r="O2" s="1" t="s">
        <v>20</v>
      </c>
      <c r="Q2" s="1" t="s">
        <v>11</v>
      </c>
      <c r="R2" s="1" t="s">
        <v>12</v>
      </c>
      <c r="S2" s="1" t="s">
        <v>13</v>
      </c>
      <c r="T2" s="1" t="s">
        <v>1865</v>
      </c>
      <c r="U2" s="1" t="s">
        <v>22</v>
      </c>
      <c r="V2" s="1"/>
      <c r="W2" s="1" t="s">
        <v>7</v>
      </c>
      <c r="X2" s="1" t="s">
        <v>23</v>
      </c>
      <c r="Y2" s="1"/>
      <c r="Z2" s="1"/>
      <c r="AA2" t="s">
        <v>3302</v>
      </c>
      <c r="AB2" t="s">
        <v>3303</v>
      </c>
      <c r="AC2" t="s">
        <v>16</v>
      </c>
      <c r="AD2" t="s">
        <v>18</v>
      </c>
      <c r="AE2">
        <v>24</v>
      </c>
      <c r="AF2">
        <v>150.88</v>
      </c>
      <c r="AG2">
        <v>73.7</v>
      </c>
      <c r="AH2">
        <f t="shared" ref="AH2:AH65" si="4">AF2/AG2</f>
        <v>2.0472184531886022</v>
      </c>
      <c r="AI2">
        <v>35</v>
      </c>
      <c r="AJ2">
        <v>102.41</v>
      </c>
      <c r="AK2">
        <v>100.44</v>
      </c>
      <c r="AL2" s="3">
        <f>IF(AH2&gt;1.5,1,0)</f>
        <v>1</v>
      </c>
      <c r="AM2" s="3">
        <f>IF((AND(AH2&gt;1,AH2&lt;1.5)),1,0)</f>
        <v>0</v>
      </c>
      <c r="AN2" s="3">
        <f>IF(AH2&lt;1,1,0)</f>
        <v>0</v>
      </c>
      <c r="AO2" s="1" t="s">
        <v>24</v>
      </c>
      <c r="AQ2" s="1" t="s">
        <v>11</v>
      </c>
      <c r="AR2" s="1" t="s">
        <v>12</v>
      </c>
      <c r="AS2" s="1" t="s">
        <v>13</v>
      </c>
      <c r="AT2" s="1" t="s">
        <v>1865</v>
      </c>
      <c r="AU2" s="1" t="s">
        <v>22</v>
      </c>
      <c r="AV2" s="1"/>
      <c r="AW2" s="1" t="s">
        <v>7</v>
      </c>
      <c r="AX2" s="1" t="s">
        <v>23</v>
      </c>
    </row>
    <row r="3" spans="1:50" x14ac:dyDescent="0.35">
      <c r="A3" t="s">
        <v>3304</v>
      </c>
      <c r="B3" t="s">
        <v>3303</v>
      </c>
      <c r="C3" t="s">
        <v>16</v>
      </c>
      <c r="D3" t="s">
        <v>17</v>
      </c>
      <c r="E3">
        <v>23.5</v>
      </c>
      <c r="F3">
        <v>84.69</v>
      </c>
      <c r="G3">
        <v>72.459999999999994</v>
      </c>
      <c r="H3">
        <f t="shared" si="0"/>
        <v>1.1687827767043888</v>
      </c>
      <c r="I3">
        <v>23</v>
      </c>
      <c r="J3">
        <v>64.209999999999994</v>
      </c>
      <c r="K3">
        <v>71.22</v>
      </c>
      <c r="L3" s="3">
        <f t="shared" si="1"/>
        <v>0</v>
      </c>
      <c r="M3" s="3">
        <f t="shared" si="2"/>
        <v>1</v>
      </c>
      <c r="N3" s="3">
        <f t="shared" si="3"/>
        <v>0</v>
      </c>
      <c r="O3" t="s">
        <v>16</v>
      </c>
      <c r="P3" t="s">
        <v>3305</v>
      </c>
      <c r="Q3">
        <f>SUM(L214:L237)</f>
        <v>0</v>
      </c>
      <c r="R3">
        <f t="shared" ref="R3:S3" si="5">SUM(M214:M237)</f>
        <v>8</v>
      </c>
      <c r="S3">
        <f t="shared" si="5"/>
        <v>16</v>
      </c>
      <c r="T3">
        <f>AVERAGE(E217,E219,E228,E230:E232,E236:E237)</f>
        <v>22.75</v>
      </c>
      <c r="U3">
        <f>_xlfn.STDEV.P(E217,E219,E228,E230:E232,E236:E237)/SQRT(COUNT(E217,E219,E228,E230:E232,E236:E237))</f>
        <v>1.1215224028078974</v>
      </c>
      <c r="W3">
        <f>AVERAGE(H214:H237)</f>
        <v>0.97277646319533284</v>
      </c>
      <c r="X3">
        <f>_xlfn.STDEV.P(H214:H237)/SQRT(COUNT(H214:H237))</f>
        <v>2.2741062387183257E-2</v>
      </c>
      <c r="AA3" t="s">
        <v>3304</v>
      </c>
      <c r="AB3" t="s">
        <v>3303</v>
      </c>
      <c r="AC3" t="s">
        <v>16</v>
      </c>
      <c r="AD3" t="s">
        <v>18</v>
      </c>
      <c r="AE3">
        <v>24</v>
      </c>
      <c r="AF3">
        <v>83.93</v>
      </c>
      <c r="AG3">
        <v>73.7</v>
      </c>
      <c r="AH3">
        <f t="shared" si="4"/>
        <v>1.1388059701492539</v>
      </c>
      <c r="AI3">
        <v>25</v>
      </c>
      <c r="AJ3">
        <v>76.260000000000005</v>
      </c>
      <c r="AK3">
        <v>76.17</v>
      </c>
      <c r="AL3" s="3">
        <f t="shared" ref="AL3:AL66" si="6">IF(AH3&gt;1.5,1,0)</f>
        <v>0</v>
      </c>
      <c r="AM3" s="3">
        <f t="shared" ref="AM3:AM66" si="7">IF((AND(AH3&gt;1,AH3&lt;1.5)),1,0)</f>
        <v>1</v>
      </c>
      <c r="AN3" s="3">
        <f t="shared" ref="AN3:AN66" si="8">IF(AH3&lt;1,1,0)</f>
        <v>0</v>
      </c>
      <c r="AO3" t="s">
        <v>16</v>
      </c>
      <c r="AP3" t="s">
        <v>3305</v>
      </c>
      <c r="AQ3">
        <f>SUM(AL214:AL237)</f>
        <v>15</v>
      </c>
      <c r="AR3">
        <f t="shared" ref="AR3:AS3" si="9">SUM(AM214:AM237)</f>
        <v>9</v>
      </c>
      <c r="AS3">
        <f t="shared" si="9"/>
        <v>0</v>
      </c>
      <c r="AT3">
        <f>AVERAGE(AE214:AE237)</f>
        <v>24.104166666666668</v>
      </c>
      <c r="AU3">
        <f>_xlfn.STDEV.P(AE214:AE237)/SQRT(COUNT(AE214:AE237))</f>
        <v>0.18629046602411378</v>
      </c>
      <c r="AW3">
        <f>AVERAGE(AH214:AH237)</f>
        <v>1.6096758820821335</v>
      </c>
      <c r="AX3">
        <f>_xlfn.STDEV.P(AH214:AH237)/SQRT(COUNT(AH214:AH237))</f>
        <v>7.7393534460759625E-2</v>
      </c>
    </row>
    <row r="4" spans="1:50" x14ac:dyDescent="0.35">
      <c r="A4" t="s">
        <v>3306</v>
      </c>
      <c r="B4" t="s">
        <v>3303</v>
      </c>
      <c r="C4" t="s">
        <v>16</v>
      </c>
      <c r="D4" t="s">
        <v>17</v>
      </c>
      <c r="E4">
        <v>23.5</v>
      </c>
      <c r="F4">
        <v>135.99</v>
      </c>
      <c r="G4">
        <v>72.459999999999994</v>
      </c>
      <c r="H4">
        <f t="shared" si="0"/>
        <v>1.8767595914987583</v>
      </c>
      <c r="I4">
        <v>22</v>
      </c>
      <c r="J4">
        <v>65.78</v>
      </c>
      <c r="K4">
        <v>68.72</v>
      </c>
      <c r="L4" s="3">
        <f t="shared" si="1"/>
        <v>1</v>
      </c>
      <c r="M4" s="3">
        <f t="shared" si="2"/>
        <v>0</v>
      </c>
      <c r="N4" s="3">
        <f t="shared" si="3"/>
        <v>0</v>
      </c>
      <c r="O4" t="s">
        <v>16</v>
      </c>
      <c r="P4" t="s">
        <v>3307</v>
      </c>
      <c r="Q4">
        <f>SUM(L260:L277)</f>
        <v>16</v>
      </c>
      <c r="R4">
        <f t="shared" ref="R4:S4" si="10">SUM(M260:M277)</f>
        <v>2</v>
      </c>
      <c r="S4">
        <f t="shared" si="10"/>
        <v>0</v>
      </c>
      <c r="T4">
        <f>AVERAGE(E260:E277)</f>
        <v>24</v>
      </c>
      <c r="U4">
        <f>_xlfn.STDEV.P(E260:E277)/SQRT(COUNT(E260:E277))</f>
        <v>9.6225044864937631E-2</v>
      </c>
      <c r="W4">
        <f>AVERAGE(H260:H277)</f>
        <v>2.0103348378175769</v>
      </c>
      <c r="X4">
        <f>_xlfn.STDEV.P(H260:H277)/SQRT(COUNT(H260:H277))</f>
        <v>9.1197305633186329E-2</v>
      </c>
      <c r="AA4" t="s">
        <v>3306</v>
      </c>
      <c r="AB4" t="s">
        <v>3303</v>
      </c>
      <c r="AC4" t="s">
        <v>16</v>
      </c>
      <c r="AD4" t="s">
        <v>18</v>
      </c>
      <c r="AE4" s="6">
        <v>22.5</v>
      </c>
      <c r="AF4" s="6">
        <v>68.400000000000006</v>
      </c>
      <c r="AG4" s="6">
        <v>69.97</v>
      </c>
      <c r="AH4" s="6">
        <f t="shared" si="4"/>
        <v>0.97756181220523086</v>
      </c>
      <c r="AI4" s="6">
        <v>22</v>
      </c>
      <c r="AJ4" s="6">
        <v>48.07</v>
      </c>
      <c r="AK4" s="6">
        <v>68.72</v>
      </c>
      <c r="AL4" s="6">
        <f t="shared" si="6"/>
        <v>0</v>
      </c>
      <c r="AM4" s="6">
        <f t="shared" si="7"/>
        <v>0</v>
      </c>
      <c r="AN4" s="6">
        <f t="shared" si="8"/>
        <v>1</v>
      </c>
      <c r="AO4" t="s">
        <v>16</v>
      </c>
      <c r="AP4" t="s">
        <v>3307</v>
      </c>
      <c r="AQ4">
        <f>SUM(AL260:AL277)</f>
        <v>15</v>
      </c>
      <c r="AR4">
        <f t="shared" ref="AR4:AS4" si="11">SUM(AM260:AM277)</f>
        <v>3</v>
      </c>
      <c r="AS4">
        <f t="shared" si="11"/>
        <v>0</v>
      </c>
      <c r="AT4">
        <f>AVERAGE(AE260:AE277)</f>
        <v>24</v>
      </c>
      <c r="AU4">
        <f>_xlfn.STDEV.P(AE260:AE277)/SQRT(COUNT(AE260:AE277))</f>
        <v>0</v>
      </c>
      <c r="AW4">
        <f>AVERAGE(AH260:AH277)</f>
        <v>1.824159505502789</v>
      </c>
      <c r="AX4">
        <f>_xlfn.STDEV.P(AH260:AH277)/SQRT(COUNT(AH260:AH277))</f>
        <v>7.947080844044313E-2</v>
      </c>
    </row>
    <row r="5" spans="1:50" x14ac:dyDescent="0.35">
      <c r="A5" t="s">
        <v>3308</v>
      </c>
      <c r="B5" t="s">
        <v>3303</v>
      </c>
      <c r="C5" t="s">
        <v>16</v>
      </c>
      <c r="D5" t="s">
        <v>17</v>
      </c>
      <c r="E5">
        <v>24</v>
      </c>
      <c r="F5">
        <v>106.96</v>
      </c>
      <c r="G5">
        <v>73.7</v>
      </c>
      <c r="H5">
        <f t="shared" si="0"/>
        <v>1.4512890094979647</v>
      </c>
      <c r="I5">
        <v>22.5</v>
      </c>
      <c r="J5">
        <v>40.4</v>
      </c>
      <c r="K5">
        <v>69.97</v>
      </c>
      <c r="L5" s="3">
        <f t="shared" si="1"/>
        <v>0</v>
      </c>
      <c r="M5" s="3">
        <f t="shared" si="2"/>
        <v>1</v>
      </c>
      <c r="N5" s="3">
        <f t="shared" si="3"/>
        <v>0</v>
      </c>
      <c r="O5" t="s">
        <v>16</v>
      </c>
      <c r="P5" t="s">
        <v>3309</v>
      </c>
      <c r="Q5">
        <f>SUM(L296:L318)</f>
        <v>0</v>
      </c>
      <c r="R5">
        <f t="shared" ref="R5:S5" si="12">SUM(M296:M318)</f>
        <v>19</v>
      </c>
      <c r="S5">
        <f t="shared" si="12"/>
        <v>4</v>
      </c>
      <c r="T5">
        <f>AVERAGE(E297:E299,E301:E311,E313,E315:E318)</f>
        <v>23</v>
      </c>
      <c r="U5">
        <f>_xlfn.STDEV.P(E297:E299,E301:E311,E313,E315:E318)/SQRT(COUNT(E297:E299,E301:E311,E313,E315:E318))</f>
        <v>0.42595826463785902</v>
      </c>
      <c r="W5">
        <f>AVERAGE(H296:H318)</f>
        <v>1.1082891491980098</v>
      </c>
      <c r="X5">
        <f>_xlfn.STDEV.P(H296:H318)/SQRT(COUNT(H296:H318))</f>
        <v>3.0649528749724018E-2</v>
      </c>
      <c r="AA5" t="s">
        <v>3308</v>
      </c>
      <c r="AB5" t="s">
        <v>3303</v>
      </c>
      <c r="AC5" t="s">
        <v>16</v>
      </c>
      <c r="AD5" t="s">
        <v>18</v>
      </c>
      <c r="AE5">
        <v>24</v>
      </c>
      <c r="AF5">
        <v>121.56</v>
      </c>
      <c r="AG5">
        <v>73.7</v>
      </c>
      <c r="AH5">
        <f t="shared" si="4"/>
        <v>1.6493894165535956</v>
      </c>
      <c r="AI5">
        <v>23</v>
      </c>
      <c r="AJ5">
        <v>61.39</v>
      </c>
      <c r="AK5">
        <v>71.22</v>
      </c>
      <c r="AL5" s="3">
        <f t="shared" si="6"/>
        <v>1</v>
      </c>
      <c r="AM5" s="3">
        <f t="shared" si="7"/>
        <v>0</v>
      </c>
      <c r="AN5" s="3">
        <f t="shared" si="8"/>
        <v>0</v>
      </c>
      <c r="AO5" t="s">
        <v>16</v>
      </c>
      <c r="AP5" t="s">
        <v>3309</v>
      </c>
      <c r="AQ5">
        <f>SUM(AL296:AL318)</f>
        <v>18</v>
      </c>
      <c r="AR5">
        <f t="shared" ref="AR5:AS5" si="13">SUM(AM296:AM318)</f>
        <v>4</v>
      </c>
      <c r="AS5">
        <f t="shared" si="13"/>
        <v>1</v>
      </c>
      <c r="AT5">
        <f>AVERAGE(AE296:AE309,AE311:AE318)</f>
        <v>23.977272727272727</v>
      </c>
      <c r="AU5">
        <f>_xlfn.STDEV.P(AE296:AE309,AE311:AE318)/SQRT(COUNT(AE296:AE309,AE311:AE318))</f>
        <v>2.2204736839054429E-2</v>
      </c>
      <c r="AW5">
        <f>AVERAGE(AH296:AH318)</f>
        <v>1.7163697484647173</v>
      </c>
      <c r="AX5">
        <f>_xlfn.STDEV.P(AH296:AH318)/SQRT(COUNT(AH296:AH318))</f>
        <v>7.7726085365657893E-2</v>
      </c>
    </row>
    <row r="6" spans="1:50" x14ac:dyDescent="0.35">
      <c r="A6" t="s">
        <v>3310</v>
      </c>
      <c r="B6" t="s">
        <v>3303</v>
      </c>
      <c r="C6" t="s">
        <v>16</v>
      </c>
      <c r="D6" t="s">
        <v>17</v>
      </c>
      <c r="E6">
        <v>24</v>
      </c>
      <c r="F6">
        <v>145.69999999999999</v>
      </c>
      <c r="G6">
        <v>73.7</v>
      </c>
      <c r="H6">
        <f t="shared" si="0"/>
        <v>1.9769335142469469</v>
      </c>
      <c r="I6">
        <v>22.5</v>
      </c>
      <c r="J6">
        <v>62.41</v>
      </c>
      <c r="K6">
        <v>69.97</v>
      </c>
      <c r="L6" s="3">
        <f t="shared" si="1"/>
        <v>1</v>
      </c>
      <c r="M6" s="3">
        <f t="shared" si="2"/>
        <v>0</v>
      </c>
      <c r="N6" s="3">
        <f t="shared" si="3"/>
        <v>0</v>
      </c>
      <c r="O6" t="s">
        <v>16</v>
      </c>
      <c r="P6" t="s">
        <v>3311</v>
      </c>
      <c r="Q6">
        <f>SUM(L167:L187)</f>
        <v>12</v>
      </c>
      <c r="R6">
        <f t="shared" ref="R6:S6" si="14">SUM(M167:M187)</f>
        <v>8</v>
      </c>
      <c r="S6">
        <f t="shared" si="14"/>
        <v>1</v>
      </c>
      <c r="T6">
        <f>AVERAGE(E167:E175,E177:E187)</f>
        <v>23.324999999999999</v>
      </c>
      <c r="U6">
        <f>_xlfn.STDEV.P(E167:E175,E177:E187)/SQRT(COUNT(E167:E175,E177:E187))</f>
        <v>0.44759775468605728</v>
      </c>
      <c r="W6">
        <f>AVERAGE(H167:H187)</f>
        <v>1.485142058181538</v>
      </c>
      <c r="X6">
        <f>_xlfn.STDEV.P(H167:H187)/SQRT(COUNT(H167:H187))</f>
        <v>7.1391845463042003E-2</v>
      </c>
      <c r="AA6" t="s">
        <v>3310</v>
      </c>
      <c r="AB6" t="s">
        <v>3303</v>
      </c>
      <c r="AC6" t="s">
        <v>16</v>
      </c>
      <c r="AD6" t="s">
        <v>18</v>
      </c>
      <c r="AE6">
        <v>24</v>
      </c>
      <c r="AF6">
        <v>132</v>
      </c>
      <c r="AG6">
        <v>73.7</v>
      </c>
      <c r="AH6">
        <f t="shared" si="4"/>
        <v>1.7910447761194028</v>
      </c>
      <c r="AI6">
        <v>18</v>
      </c>
      <c r="AJ6">
        <v>59.39</v>
      </c>
      <c r="AK6">
        <v>58.64</v>
      </c>
      <c r="AL6" s="3">
        <f t="shared" si="6"/>
        <v>1</v>
      </c>
      <c r="AM6" s="3">
        <f t="shared" si="7"/>
        <v>0</v>
      </c>
      <c r="AN6" s="3">
        <f t="shared" si="8"/>
        <v>0</v>
      </c>
      <c r="AO6" t="s">
        <v>16</v>
      </c>
      <c r="AP6" t="s">
        <v>3311</v>
      </c>
      <c r="AQ6">
        <f>SUM(AL167:AL187)</f>
        <v>13</v>
      </c>
      <c r="AR6">
        <f t="shared" ref="AR6:AS6" si="15">SUM(AM167:AM187)</f>
        <v>5</v>
      </c>
      <c r="AS6">
        <f t="shared" si="15"/>
        <v>3</v>
      </c>
      <c r="AT6">
        <f>AVERAGE(AE168:AE172,AE174:AE185,AE187)</f>
        <v>24</v>
      </c>
      <c r="AU6">
        <f>_xlfn.STDEV.P(AE168:AE172,AE174:AE185,AE187)/SQRT(COUNT(AE168:AE172,AE174:AE185,AE187))</f>
        <v>0</v>
      </c>
      <c r="AW6">
        <f>AVERAGE(AH167:AH187)</f>
        <v>1.5810035031640868</v>
      </c>
      <c r="AX6">
        <f>_xlfn.STDEV.P(AH167:AH187)/SQRT(COUNT(AH167:AH187))</f>
        <v>8.2656580347420669E-2</v>
      </c>
    </row>
    <row r="7" spans="1:50" x14ac:dyDescent="0.35">
      <c r="A7" t="s">
        <v>3312</v>
      </c>
      <c r="B7" t="s">
        <v>3303</v>
      </c>
      <c r="C7" t="s">
        <v>16</v>
      </c>
      <c r="D7" t="s">
        <v>17</v>
      </c>
      <c r="E7">
        <v>24</v>
      </c>
      <c r="F7">
        <v>123.06</v>
      </c>
      <c r="G7">
        <v>73.7</v>
      </c>
      <c r="H7">
        <f t="shared" si="0"/>
        <v>1.669742198100407</v>
      </c>
      <c r="I7">
        <v>22</v>
      </c>
      <c r="J7">
        <v>59.07</v>
      </c>
      <c r="K7">
        <v>68.72</v>
      </c>
      <c r="L7" s="3">
        <f t="shared" si="1"/>
        <v>1</v>
      </c>
      <c r="M7" s="3">
        <f t="shared" si="2"/>
        <v>0</v>
      </c>
      <c r="N7" s="3">
        <f t="shared" si="3"/>
        <v>0</v>
      </c>
      <c r="O7" t="s">
        <v>16</v>
      </c>
      <c r="P7" s="8" t="s">
        <v>3313</v>
      </c>
      <c r="Q7" s="8">
        <f>SUM(L1233:L1263)</f>
        <v>29</v>
      </c>
      <c r="R7" s="8">
        <f t="shared" ref="R7:S7" si="16">SUM(M1233:M1263)</f>
        <v>0</v>
      </c>
      <c r="S7" s="8">
        <f t="shared" si="16"/>
        <v>2</v>
      </c>
      <c r="T7">
        <f>AVERAGE(E1233:E1248,E1250:E1251,E1253:E1263)</f>
        <v>23.620689655172413</v>
      </c>
      <c r="U7">
        <f>_xlfn.STDEV.P(E1233:E1248,E1250:E1251,E1253:E1263)/SQRT(COUNT(E1233:E1248,E1250:E1251,E1253:E1263))</f>
        <v>7.5764719724489879E-2</v>
      </c>
      <c r="W7">
        <f>AVERAGE(H1233:H1263)</f>
        <v>1.9779277170100145</v>
      </c>
      <c r="X7">
        <f>_xlfn.STDEV.P(H1233:H1263)/SQRT(COUNT(H1233:H1263))</f>
        <v>8.5885456957526446E-2</v>
      </c>
      <c r="AA7" t="s">
        <v>3312</v>
      </c>
      <c r="AB7" t="s">
        <v>3303</v>
      </c>
      <c r="AC7" t="s">
        <v>16</v>
      </c>
      <c r="AD7" t="s">
        <v>18</v>
      </c>
      <c r="AE7" s="6">
        <v>24</v>
      </c>
      <c r="AF7" s="6">
        <v>69.540000000000006</v>
      </c>
      <c r="AG7" s="6">
        <v>73.7</v>
      </c>
      <c r="AH7" s="6">
        <f t="shared" si="4"/>
        <v>0.9435549525101764</v>
      </c>
      <c r="AI7" s="6">
        <v>23.5</v>
      </c>
      <c r="AJ7" s="6">
        <v>41.72</v>
      </c>
      <c r="AK7" s="6">
        <v>72.459999999999994</v>
      </c>
      <c r="AL7" s="6">
        <f t="shared" si="6"/>
        <v>0</v>
      </c>
      <c r="AM7" s="6">
        <f t="shared" si="7"/>
        <v>0</v>
      </c>
      <c r="AN7" s="6">
        <f t="shared" si="8"/>
        <v>1</v>
      </c>
      <c r="AO7" t="s">
        <v>16</v>
      </c>
      <c r="AP7" s="8" t="s">
        <v>3313</v>
      </c>
      <c r="AQ7" s="8">
        <f>SUM(AL1233:AL1263)</f>
        <v>28</v>
      </c>
      <c r="AR7" s="8">
        <f t="shared" ref="AR7:AS7" si="17">SUM(AM1233:AM1263)</f>
        <v>3</v>
      </c>
      <c r="AS7" s="8">
        <f t="shared" si="17"/>
        <v>0</v>
      </c>
      <c r="AT7">
        <f>AVERAGE(AE1233:AE1263)</f>
        <v>24.016129032258064</v>
      </c>
      <c r="AU7">
        <f>_xlfn.STDEV.P(AE1233:AE1263)/SQRT(COUNT(AE1233:AE1263))</f>
        <v>1.5866754091547249E-2</v>
      </c>
      <c r="AW7">
        <f>AVERAGE(AH1233:AH1263)</f>
        <v>2.1923950239639782</v>
      </c>
      <c r="AX7">
        <f>_xlfn.STDEV.P(AH1233:AH1263)/SQRT(COUNT(AH1233:AH1263))</f>
        <v>7.6842850702041554E-2</v>
      </c>
    </row>
    <row r="8" spans="1:50" x14ac:dyDescent="0.35">
      <c r="A8" t="s">
        <v>3314</v>
      </c>
      <c r="B8" t="s">
        <v>3303</v>
      </c>
      <c r="C8" t="s">
        <v>16</v>
      </c>
      <c r="D8" s="6" t="s">
        <v>17</v>
      </c>
      <c r="E8" s="6">
        <v>25</v>
      </c>
      <c r="F8" s="6">
        <v>73.959999999999994</v>
      </c>
      <c r="G8" s="6">
        <v>76.17</v>
      </c>
      <c r="H8" s="6">
        <f t="shared" si="0"/>
        <v>0.97098595247472752</v>
      </c>
      <c r="I8" s="6">
        <v>24.5</v>
      </c>
      <c r="J8" s="6">
        <v>63.71</v>
      </c>
      <c r="K8" s="6">
        <v>74.930000000000007</v>
      </c>
      <c r="L8" s="6">
        <f t="shared" si="1"/>
        <v>0</v>
      </c>
      <c r="M8" s="6">
        <f t="shared" si="2"/>
        <v>0</v>
      </c>
      <c r="N8" s="6">
        <f t="shared" si="3"/>
        <v>1</v>
      </c>
      <c r="O8" t="s">
        <v>16</v>
      </c>
      <c r="P8" t="s">
        <v>3315</v>
      </c>
      <c r="Q8">
        <f>SUM(L784:L812)</f>
        <v>17</v>
      </c>
      <c r="R8">
        <f t="shared" ref="R8:S8" si="18">SUM(M784:M812)</f>
        <v>10</v>
      </c>
      <c r="S8">
        <f t="shared" si="18"/>
        <v>2</v>
      </c>
      <c r="T8">
        <f>AVERAGE(E784:E789,E791:E805,E807:E812)</f>
        <v>23.555555555555557</v>
      </c>
      <c r="U8">
        <f>_xlfn.STDEV.P(E784:E789,E791:E805,E807:E812)/SQRT(COUNT(E784:E789,E791:E805,E807:E812))</f>
        <v>0.214899940562089</v>
      </c>
      <c r="W8">
        <f>AVERAGE(H784:H812)</f>
        <v>1.720079838409851</v>
      </c>
      <c r="X8">
        <f>_xlfn.STDEV.P(H784:H812)/SQRT(COUNT(H784:H812))</f>
        <v>9.8731004703927303E-2</v>
      </c>
      <c r="AA8" t="s">
        <v>3314</v>
      </c>
      <c r="AB8" t="s">
        <v>3303</v>
      </c>
      <c r="AC8" t="s">
        <v>16</v>
      </c>
      <c r="AD8" t="s">
        <v>18</v>
      </c>
      <c r="AE8">
        <v>24</v>
      </c>
      <c r="AF8">
        <v>79.239999999999995</v>
      </c>
      <c r="AG8">
        <v>73.7</v>
      </c>
      <c r="AH8">
        <f t="shared" si="4"/>
        <v>1.07516960651289</v>
      </c>
      <c r="AI8">
        <v>23.5</v>
      </c>
      <c r="AJ8">
        <v>63.51</v>
      </c>
      <c r="AK8">
        <v>72.459999999999994</v>
      </c>
      <c r="AL8" s="3">
        <f t="shared" si="6"/>
        <v>0</v>
      </c>
      <c r="AM8" s="3">
        <f t="shared" si="7"/>
        <v>1</v>
      </c>
      <c r="AN8" s="3">
        <f t="shared" si="8"/>
        <v>0</v>
      </c>
      <c r="AO8" t="s">
        <v>16</v>
      </c>
      <c r="AP8" t="s">
        <v>3315</v>
      </c>
      <c r="AQ8">
        <f>SUM(AL784:AL812)</f>
        <v>20</v>
      </c>
      <c r="AR8">
        <f t="shared" ref="AR8:AS8" si="19">SUM(AM784:AM812)</f>
        <v>5</v>
      </c>
      <c r="AS8">
        <f t="shared" si="19"/>
        <v>4</v>
      </c>
      <c r="AT8">
        <f>AVERAGE(AE784:AE795,AE798:AE803,AE805,AE807:AE812)</f>
        <v>24</v>
      </c>
      <c r="AU8">
        <f>_xlfn.STDEV.P(AE784:AE795,AE798:AE803,AE805,AE807:AE812)/SQRT(COUNT(AE784:AE795,AE798:AE803,AE805,AE807:AE812))</f>
        <v>0</v>
      </c>
      <c r="AW8">
        <f>AVERAGE(AH784:AH812)</f>
        <v>1.7321802575668144</v>
      </c>
      <c r="AX8">
        <f>_xlfn.STDEV.P(AH784:AH812)/SQRT(COUNT(AH784:AH812))</f>
        <v>8.46412829400848E-2</v>
      </c>
    </row>
    <row r="9" spans="1:50" x14ac:dyDescent="0.35">
      <c r="A9" t="s">
        <v>3316</v>
      </c>
      <c r="B9" t="s">
        <v>3303</v>
      </c>
      <c r="C9" t="s">
        <v>16</v>
      </c>
      <c r="D9" t="s">
        <v>17</v>
      </c>
      <c r="E9">
        <v>23.5</v>
      </c>
      <c r="F9">
        <v>82.91</v>
      </c>
      <c r="G9">
        <v>72.459999999999994</v>
      </c>
      <c r="H9">
        <f t="shared" si="0"/>
        <v>1.1442174993099641</v>
      </c>
      <c r="I9">
        <v>22.5</v>
      </c>
      <c r="J9">
        <v>41.86</v>
      </c>
      <c r="K9">
        <v>69.97</v>
      </c>
      <c r="L9" s="3">
        <f t="shared" si="1"/>
        <v>0</v>
      </c>
      <c r="M9" s="3">
        <f t="shared" si="2"/>
        <v>1</v>
      </c>
      <c r="N9" s="3">
        <f t="shared" si="3"/>
        <v>0</v>
      </c>
      <c r="O9" t="s">
        <v>16</v>
      </c>
      <c r="P9" t="s">
        <v>3317</v>
      </c>
      <c r="Q9">
        <f>SUM(L893:L917)</f>
        <v>10</v>
      </c>
      <c r="R9">
        <f t="shared" ref="R9:S9" si="20">SUM(M893:M917)</f>
        <v>9</v>
      </c>
      <c r="S9">
        <f t="shared" si="20"/>
        <v>6</v>
      </c>
      <c r="T9">
        <f>AVERAGE(E893,E896:E900,E902:E906,E908:E913,E916:E917)</f>
        <v>23.894736842105264</v>
      </c>
      <c r="U9">
        <f>_xlfn.STDEV.P(E893,E896:E900,E902:E906,E908:E913,E916:E917)/SQRT(COUNT(E893,E896:E900,E902:E906,E908:E913,E916:E917))</f>
        <v>0.3059405989645147</v>
      </c>
      <c r="W9">
        <f>AVERAGE(H893:H917)</f>
        <v>1.4226188538596274</v>
      </c>
      <c r="X9">
        <f>_xlfn.STDEV.P(H893:H917)/SQRT(COUNT(H893:H917))</f>
        <v>8.9886420853972235E-2</v>
      </c>
      <c r="AA9" t="s">
        <v>3316</v>
      </c>
      <c r="AB9" t="s">
        <v>3303</v>
      </c>
      <c r="AC9" t="s">
        <v>16</v>
      </c>
      <c r="AD9" t="s">
        <v>18</v>
      </c>
      <c r="AE9">
        <v>24</v>
      </c>
      <c r="AF9">
        <v>89.68</v>
      </c>
      <c r="AG9">
        <v>73.7</v>
      </c>
      <c r="AH9">
        <f t="shared" si="4"/>
        <v>1.2168249660786974</v>
      </c>
      <c r="AI9">
        <v>23.5</v>
      </c>
      <c r="AJ9">
        <v>55.16</v>
      </c>
      <c r="AK9">
        <v>72.459999999999994</v>
      </c>
      <c r="AL9" s="3">
        <f t="shared" si="6"/>
        <v>0</v>
      </c>
      <c r="AM9" s="3">
        <f t="shared" si="7"/>
        <v>1</v>
      </c>
      <c r="AN9" s="3">
        <f t="shared" si="8"/>
        <v>0</v>
      </c>
      <c r="AO9" t="s">
        <v>16</v>
      </c>
      <c r="AP9" t="s">
        <v>3317</v>
      </c>
      <c r="AQ9">
        <f>SUM(AL893:AL917)</f>
        <v>14</v>
      </c>
      <c r="AR9">
        <f t="shared" ref="AR9:AS9" si="21">SUM(AM893:AM917)</f>
        <v>10</v>
      </c>
      <c r="AS9">
        <f t="shared" si="21"/>
        <v>1</v>
      </c>
      <c r="AT9">
        <f>AVERAGE(AE893:AE897,AE899:AE917)</f>
        <v>23.625</v>
      </c>
      <c r="AU9">
        <f>_xlfn.STDEV.P(AE893:AE897,AE899:AE917)/SQRT(COUNT(AE893:AE897,AE899:AE917))</f>
        <v>0.36828478186799352</v>
      </c>
      <c r="AW9">
        <f>AVERAGE(AH893:AH917)</f>
        <v>1.5527847317730732</v>
      </c>
      <c r="AX9">
        <f>_xlfn.STDEV.P(AH893:AH917)/SQRT(COUNT(AH893:AH917))</f>
        <v>7.2836364249789634E-2</v>
      </c>
    </row>
    <row r="10" spans="1:50" x14ac:dyDescent="0.35">
      <c r="A10" t="s">
        <v>3318</v>
      </c>
      <c r="B10" t="s">
        <v>3303</v>
      </c>
      <c r="C10" t="s">
        <v>16</v>
      </c>
      <c r="D10" s="6" t="s">
        <v>17</v>
      </c>
      <c r="E10" s="6">
        <v>23</v>
      </c>
      <c r="F10" s="6">
        <v>59.63</v>
      </c>
      <c r="G10" s="6">
        <v>71.22</v>
      </c>
      <c r="H10" s="6">
        <f t="shared" si="0"/>
        <v>0.83726481325470381</v>
      </c>
      <c r="I10" s="6">
        <v>22.5</v>
      </c>
      <c r="J10" s="6">
        <v>44.65</v>
      </c>
      <c r="K10" s="6">
        <v>69.97</v>
      </c>
      <c r="L10" s="6">
        <f t="shared" si="1"/>
        <v>0</v>
      </c>
      <c r="M10" s="6">
        <f t="shared" si="2"/>
        <v>0</v>
      </c>
      <c r="N10" s="6">
        <f t="shared" si="3"/>
        <v>1</v>
      </c>
      <c r="O10" t="s">
        <v>16</v>
      </c>
      <c r="P10" s="8" t="s">
        <v>3319</v>
      </c>
      <c r="Q10">
        <f>SUM(L1292:L1314)</f>
        <v>12</v>
      </c>
      <c r="R10">
        <f t="shared" ref="R10" si="22">SUM(M1292:M1314)</f>
        <v>7</v>
      </c>
      <c r="S10">
        <f>SUM(N1292:N1314)</f>
        <v>4</v>
      </c>
      <c r="T10">
        <f>AVERAGE(E1292:E1294,E1297,E1299:E1306,E1308:E1314)</f>
        <v>23.473684210526315</v>
      </c>
      <c r="U10">
        <f>_xlfn.STDEV.P(E1292:E1294,E1297,E1299:E1306,E1308:E1314)/SQRT(COUNT(E1292:E1294,E1297,E1299:E1306,E1308:E1314))</f>
        <v>0.12606160945133246</v>
      </c>
      <c r="W10">
        <f>AVERAGE(H1292:H1314)</f>
        <v>1.4536219232369434</v>
      </c>
      <c r="X10">
        <f>_xlfn.STDEV.P(H1292:H1314)/SQRT(COUNT(H1292:H1314))</f>
        <v>9.3687226003084836E-2</v>
      </c>
      <c r="AA10" t="s">
        <v>3318</v>
      </c>
      <c r="AB10" t="s">
        <v>3303</v>
      </c>
      <c r="AC10" t="s">
        <v>16</v>
      </c>
      <c r="AD10" t="s">
        <v>18</v>
      </c>
      <c r="AE10">
        <v>23.5</v>
      </c>
      <c r="AF10">
        <v>77.88</v>
      </c>
      <c r="AG10">
        <v>72.459999999999994</v>
      </c>
      <c r="AH10">
        <f t="shared" si="4"/>
        <v>1.074799889594259</v>
      </c>
      <c r="AI10">
        <v>23</v>
      </c>
      <c r="AJ10">
        <v>66.959999999999994</v>
      </c>
      <c r="AK10">
        <v>71.22</v>
      </c>
      <c r="AL10" s="3">
        <f t="shared" si="6"/>
        <v>0</v>
      </c>
      <c r="AM10" s="3">
        <f t="shared" si="7"/>
        <v>1</v>
      </c>
      <c r="AN10" s="3">
        <f t="shared" si="8"/>
        <v>0</v>
      </c>
      <c r="AO10" t="s">
        <v>16</v>
      </c>
      <c r="AP10" s="8" t="s">
        <v>3319</v>
      </c>
      <c r="AQ10">
        <f>SUM(AL1292:AL1314)</f>
        <v>17</v>
      </c>
      <c r="AR10">
        <f t="shared" ref="AR10" si="23">SUM(AM1292:AM1314)</f>
        <v>3</v>
      </c>
      <c r="AS10">
        <f>SUM(AN1292:AN1314)</f>
        <v>3</v>
      </c>
      <c r="AT10">
        <f>AVERAGE(AE1292,AE1294:AE1298,AE1300:AE1306,AE1308:AE1314)</f>
        <v>23.85</v>
      </c>
      <c r="AU10">
        <f>_xlfn.STDEV.P(AE1292,AE1294:AE1298,AE1300:AE1306,AE1308:AE1314)/SQRT(COUNT(AE1292,AE1294:AE1298,AE1300:AE1306,AE1308:AE1314))</f>
        <v>0.17356554957709774</v>
      </c>
      <c r="AW10">
        <f>AVERAGE(AH1292:AH1314)</f>
        <v>1.7667443623381731</v>
      </c>
      <c r="AX10">
        <f>_xlfn.STDEV.P(AH1292:AH1314)/SQRT(COUNT(AH1292:AH1314))</f>
        <v>0.10901197716202626</v>
      </c>
    </row>
    <row r="11" spans="1:50" x14ac:dyDescent="0.35">
      <c r="A11" t="s">
        <v>3320</v>
      </c>
      <c r="B11" t="s">
        <v>3303</v>
      </c>
      <c r="C11" t="s">
        <v>16</v>
      </c>
      <c r="D11" s="6" t="s">
        <v>17</v>
      </c>
      <c r="E11" s="6">
        <v>16</v>
      </c>
      <c r="F11" s="6">
        <v>34.19</v>
      </c>
      <c r="G11" s="6">
        <v>53.5</v>
      </c>
      <c r="H11" s="6">
        <f t="shared" si="0"/>
        <v>0.63906542056074767</v>
      </c>
      <c r="I11" s="6">
        <v>15.5</v>
      </c>
      <c r="J11" s="6">
        <v>29.25</v>
      </c>
      <c r="K11" s="6">
        <v>52.21</v>
      </c>
      <c r="L11" s="6">
        <f t="shared" si="1"/>
        <v>0</v>
      </c>
      <c r="M11" s="6">
        <f t="shared" si="2"/>
        <v>0</v>
      </c>
      <c r="N11" s="6">
        <f t="shared" si="3"/>
        <v>1</v>
      </c>
      <c r="O11" t="s">
        <v>16</v>
      </c>
      <c r="P11" s="8" t="s">
        <v>3321</v>
      </c>
      <c r="Q11">
        <f>SUM(L1345:L1366)</f>
        <v>0</v>
      </c>
      <c r="R11">
        <f t="shared" ref="R11" si="24">SUM(M1345:M1366)</f>
        <v>5</v>
      </c>
      <c r="S11">
        <f>SUM(N1345:N1366)</f>
        <v>17</v>
      </c>
      <c r="T11">
        <f>AVERAGE(E1351:E1352,E1354,E1357,E1359)</f>
        <v>26</v>
      </c>
      <c r="U11">
        <f>_xlfn.STDEV.P(E1351:E1352,E1354,E1357,E1359)/SQRT(COUNT(E1351:E1352,E1354,E1357,E1359))</f>
        <v>2.7349588662354685</v>
      </c>
      <c r="W11">
        <f>AVERAGE(H1345:H1366)</f>
        <v>0.92028741979023743</v>
      </c>
      <c r="X11">
        <f>_xlfn.STDEV.P(H1345:H1366)/SQRT(COUNT(H1345:H1366))</f>
        <v>1.9197719064287792E-2</v>
      </c>
      <c r="AA11" t="s">
        <v>3320</v>
      </c>
      <c r="AB11" t="s">
        <v>3303</v>
      </c>
      <c r="AC11" t="s">
        <v>16</v>
      </c>
      <c r="AD11" t="s">
        <v>18</v>
      </c>
      <c r="AE11" s="6">
        <v>17.5</v>
      </c>
      <c r="AF11" s="6">
        <v>43.18</v>
      </c>
      <c r="AG11" s="6">
        <v>57.36</v>
      </c>
      <c r="AH11" s="6">
        <f t="shared" si="4"/>
        <v>0.75278940027894004</v>
      </c>
      <c r="AI11" s="6">
        <v>17</v>
      </c>
      <c r="AJ11" s="6">
        <v>31.82</v>
      </c>
      <c r="AK11" s="6">
        <v>56.08</v>
      </c>
      <c r="AL11" s="6">
        <f t="shared" si="6"/>
        <v>0</v>
      </c>
      <c r="AM11" s="6">
        <f t="shared" si="7"/>
        <v>0</v>
      </c>
      <c r="AN11" s="6">
        <f t="shared" si="8"/>
        <v>1</v>
      </c>
      <c r="AO11" t="s">
        <v>16</v>
      </c>
      <c r="AP11" s="8" t="s">
        <v>3321</v>
      </c>
      <c r="AQ11">
        <f>SUM(AL1345:AL1366)</f>
        <v>18</v>
      </c>
      <c r="AR11">
        <f t="shared" ref="AR11" si="25">SUM(AM1345:AM1366)</f>
        <v>3</v>
      </c>
      <c r="AS11">
        <f>SUM(AN1345:AN1366)</f>
        <v>1</v>
      </c>
      <c r="AT11">
        <f>AVERAGE(AE1346:AE1366)</f>
        <v>23.976190476190474</v>
      </c>
      <c r="AU11">
        <f>_xlfn.STDEV.P(AE1346:AE1366)/SQRT(COUNT(AE1346:AE1366))</f>
        <v>2.3235716022584132E-2</v>
      </c>
      <c r="AW11">
        <f>AVERAGE(AH1345:AH1366)</f>
        <v>1.8377993671827213</v>
      </c>
      <c r="AX11">
        <f>_xlfn.STDEV.P(AH1345:AH1366)/SQRT(COUNT(AH1345:AH1366))</f>
        <v>8.0052645393495631E-2</v>
      </c>
    </row>
    <row r="12" spans="1:50" x14ac:dyDescent="0.35">
      <c r="A12" t="s">
        <v>3322</v>
      </c>
      <c r="B12" t="s">
        <v>3303</v>
      </c>
      <c r="C12" t="s">
        <v>16</v>
      </c>
      <c r="D12" t="s">
        <v>17</v>
      </c>
      <c r="E12">
        <v>23.5</v>
      </c>
      <c r="F12">
        <v>195.87</v>
      </c>
      <c r="G12">
        <v>72.459999999999994</v>
      </c>
      <c r="H12">
        <f t="shared" si="0"/>
        <v>2.7031465636213086</v>
      </c>
      <c r="I12">
        <v>22</v>
      </c>
      <c r="J12">
        <v>53.52</v>
      </c>
      <c r="K12">
        <v>68.72</v>
      </c>
      <c r="L12" s="3">
        <f t="shared" si="1"/>
        <v>1</v>
      </c>
      <c r="M12" s="3">
        <f t="shared" si="2"/>
        <v>0</v>
      </c>
      <c r="N12" s="3">
        <f t="shared" si="3"/>
        <v>0</v>
      </c>
      <c r="O12" t="s">
        <v>16</v>
      </c>
      <c r="P12" s="8" t="s">
        <v>3323</v>
      </c>
      <c r="Q12">
        <f>SUM(L1418:L1445)</f>
        <v>0</v>
      </c>
      <c r="R12">
        <f t="shared" ref="R12" si="26">SUM(M1418:M1445)</f>
        <v>5</v>
      </c>
      <c r="S12">
        <f>SUM(N1418:N1445)</f>
        <v>23</v>
      </c>
      <c r="T12">
        <f>AVERAGE(E1420,E1424,E1431,E1433,E1437)</f>
        <v>28.5</v>
      </c>
      <c r="U12">
        <f>_xlfn.STDEV.P(E1420,E1424,E1431,E1433,E1437)/SQRT(COUNT(E1420,E1424,E1431,E1433,E1437))</f>
        <v>1.7606816861659009</v>
      </c>
      <c r="W12">
        <f>AVERAGE(H1418:H1445)</f>
        <v>0.91828233246010504</v>
      </c>
      <c r="X12">
        <f>_xlfn.STDEV.P(H1418:H1445)/SQRT(COUNT(H1418:H1445))</f>
        <v>1.3744242393560391E-2</v>
      </c>
      <c r="AA12" t="s">
        <v>3322</v>
      </c>
      <c r="AB12" t="s">
        <v>3303</v>
      </c>
      <c r="AC12" t="s">
        <v>16</v>
      </c>
      <c r="AD12" t="s">
        <v>18</v>
      </c>
      <c r="AE12">
        <v>24</v>
      </c>
      <c r="AF12">
        <v>123</v>
      </c>
      <c r="AG12">
        <v>73.7</v>
      </c>
      <c r="AH12">
        <f t="shared" si="4"/>
        <v>1.6689280868385346</v>
      </c>
      <c r="AI12">
        <v>23</v>
      </c>
      <c r="AJ12">
        <v>52.3</v>
      </c>
      <c r="AK12">
        <v>71.22</v>
      </c>
      <c r="AL12" s="3">
        <f t="shared" si="6"/>
        <v>1</v>
      </c>
      <c r="AM12" s="3">
        <f t="shared" si="7"/>
        <v>0</v>
      </c>
      <c r="AN12" s="3">
        <f t="shared" si="8"/>
        <v>0</v>
      </c>
      <c r="AO12" t="s">
        <v>16</v>
      </c>
      <c r="AP12" s="8" t="s">
        <v>3323</v>
      </c>
      <c r="AQ12">
        <f>SUM(AL1418:AL1445)</f>
        <v>21</v>
      </c>
      <c r="AR12">
        <f t="shared" ref="AR12" si="27">SUM(AM1418:AM1445)</f>
        <v>5</v>
      </c>
      <c r="AS12">
        <f>SUM(AN1418:AN1445)</f>
        <v>2</v>
      </c>
      <c r="AT12">
        <f>AVERAGE(AE1418:AE1425,AE1427:AE1430,AE1432:AE1445)</f>
        <v>24</v>
      </c>
      <c r="AU12">
        <f>_xlfn.STDEV.P(AE1418:AE1425,AE1427:AE1430,AE1432:AE1445)/SQRT(COUNT(AE1418:AE1425,AE1427:AE1430,AE1432:AE1445))</f>
        <v>0</v>
      </c>
      <c r="AW12">
        <f>AVERAGE(AH1418:AH1445)</f>
        <v>1.6837422069220445</v>
      </c>
      <c r="AX12">
        <f>_xlfn.STDEV.P(AH1418:AH1445)/SQRT(COUNT(AH1418:AH1445))</f>
        <v>7.5173266256253715E-2</v>
      </c>
    </row>
    <row r="13" spans="1:50" x14ac:dyDescent="0.35">
      <c r="A13" t="s">
        <v>3324</v>
      </c>
      <c r="B13" t="s">
        <v>3303</v>
      </c>
      <c r="C13" t="s">
        <v>16</v>
      </c>
      <c r="D13" t="s">
        <v>17</v>
      </c>
      <c r="E13">
        <v>23</v>
      </c>
      <c r="F13">
        <v>173.8</v>
      </c>
      <c r="G13">
        <v>71.22</v>
      </c>
      <c r="H13">
        <f t="shared" si="0"/>
        <v>2.4403257511934853</v>
      </c>
      <c r="I13">
        <v>21.5</v>
      </c>
      <c r="J13">
        <v>35.93</v>
      </c>
      <c r="K13">
        <v>67.47</v>
      </c>
      <c r="L13" s="3">
        <f t="shared" si="1"/>
        <v>1</v>
      </c>
      <c r="M13" s="3">
        <f t="shared" si="2"/>
        <v>0</v>
      </c>
      <c r="N13" s="3">
        <f t="shared" si="3"/>
        <v>0</v>
      </c>
      <c r="O13" t="s">
        <v>16</v>
      </c>
      <c r="P13" s="8" t="s">
        <v>3325</v>
      </c>
      <c r="Q13">
        <f>SUM(L1393:L1404)</f>
        <v>4</v>
      </c>
      <c r="R13">
        <f t="shared" ref="R13" si="28">SUM(M1393:M1404)</f>
        <v>5</v>
      </c>
      <c r="S13">
        <f>SUM(N1393:N1404)</f>
        <v>3</v>
      </c>
      <c r="T13">
        <f>AVERAGE(E1395,E1397:E1404)</f>
        <v>23.944444444444443</v>
      </c>
      <c r="U13">
        <f>_xlfn.STDEV.P(E1395,E1397:E1404)/SQRT(COUNT(E1395,E1397:E1404))</f>
        <v>0.12283795519834816</v>
      </c>
      <c r="W13">
        <f>AVERAGE(H1393:H1404)</f>
        <v>1.2981637452556924</v>
      </c>
      <c r="X13">
        <f>_xlfn.STDEV.P(H1393:H1404)/SQRT(COUNT(H1393:H1404))</f>
        <v>7.8467254887919627E-2</v>
      </c>
      <c r="AA13" t="s">
        <v>3324</v>
      </c>
      <c r="AB13" t="s">
        <v>3303</v>
      </c>
      <c r="AC13" t="s">
        <v>16</v>
      </c>
      <c r="AD13" t="s">
        <v>18</v>
      </c>
      <c r="AE13">
        <v>24</v>
      </c>
      <c r="AF13">
        <v>166.65</v>
      </c>
      <c r="AG13">
        <v>73.7</v>
      </c>
      <c r="AH13">
        <f t="shared" si="4"/>
        <v>2.2611940298507465</v>
      </c>
      <c r="AI13">
        <v>23</v>
      </c>
      <c r="AJ13">
        <v>63.8</v>
      </c>
      <c r="AK13">
        <v>71.22</v>
      </c>
      <c r="AL13" s="3">
        <f t="shared" si="6"/>
        <v>1</v>
      </c>
      <c r="AM13" s="3">
        <f t="shared" si="7"/>
        <v>0</v>
      </c>
      <c r="AN13" s="3">
        <f t="shared" si="8"/>
        <v>0</v>
      </c>
      <c r="AO13" t="s">
        <v>16</v>
      </c>
      <c r="AP13" s="8" t="s">
        <v>3325</v>
      </c>
      <c r="AQ13">
        <f>SUM(AL1393:AL1404)</f>
        <v>12</v>
      </c>
      <c r="AR13">
        <f t="shared" ref="AR13" si="29">SUM(AM1393:AM1404)</f>
        <v>0</v>
      </c>
      <c r="AS13">
        <f>SUM(AN1393:AN1404)</f>
        <v>0</v>
      </c>
      <c r="AT13">
        <f>AVERAGE(AE1393:AE1404)</f>
        <v>24</v>
      </c>
      <c r="AU13">
        <f>_xlfn.STDEV.P(AE1393:AE1404)/SQRT(COUNT(AE1393:AE1404))</f>
        <v>0</v>
      </c>
      <c r="AW13">
        <f>AVERAGE(AH1393:AH1404)</f>
        <v>2.152317955676164</v>
      </c>
      <c r="AX13">
        <f>_xlfn.STDEV.P(AH1393:AH1404)/SQRT(COUNT(AH1393:AH1404))</f>
        <v>9.2343773235524923E-2</v>
      </c>
    </row>
    <row r="14" spans="1:50" x14ac:dyDescent="0.35">
      <c r="A14" t="s">
        <v>3326</v>
      </c>
      <c r="B14" t="s">
        <v>3303</v>
      </c>
      <c r="C14" t="s">
        <v>16</v>
      </c>
      <c r="D14" t="s">
        <v>17</v>
      </c>
      <c r="E14">
        <v>24</v>
      </c>
      <c r="F14">
        <v>173.61</v>
      </c>
      <c r="G14">
        <v>73.7</v>
      </c>
      <c r="H14">
        <f t="shared" si="0"/>
        <v>2.3556309362279513</v>
      </c>
      <c r="I14">
        <v>22</v>
      </c>
      <c r="J14">
        <v>62.08</v>
      </c>
      <c r="K14">
        <v>68.72</v>
      </c>
      <c r="L14" s="3">
        <f t="shared" si="1"/>
        <v>1</v>
      </c>
      <c r="M14" s="3">
        <f t="shared" si="2"/>
        <v>0</v>
      </c>
      <c r="N14" s="3">
        <f t="shared" si="3"/>
        <v>0</v>
      </c>
      <c r="O14" t="s">
        <v>16</v>
      </c>
      <c r="P14" s="8" t="s">
        <v>3327</v>
      </c>
      <c r="Q14">
        <f>SUM(L1487:L1501)</f>
        <v>2</v>
      </c>
      <c r="R14">
        <f t="shared" ref="R14" si="30">SUM(M1487:M1501)</f>
        <v>2</v>
      </c>
      <c r="S14">
        <f>SUM(N1487:N1501)</f>
        <v>11</v>
      </c>
      <c r="T14" t="s">
        <v>41</v>
      </c>
      <c r="U14" t="s">
        <v>41</v>
      </c>
      <c r="W14">
        <f>AVERAGE(H1487:H1501)</f>
        <v>0.99395369026032609</v>
      </c>
      <c r="X14">
        <f>_xlfn.STDEV.P(H1487:H1501)/SQRT(COUNT(H1487:H1501))</f>
        <v>7.453734708869475E-2</v>
      </c>
      <c r="AA14" t="s">
        <v>3326</v>
      </c>
      <c r="AB14" t="s">
        <v>3303</v>
      </c>
      <c r="AC14" t="s">
        <v>16</v>
      </c>
      <c r="AD14" t="s">
        <v>18</v>
      </c>
      <c r="AE14">
        <v>24</v>
      </c>
      <c r="AF14">
        <v>150.47</v>
      </c>
      <c r="AG14">
        <v>73.7</v>
      </c>
      <c r="AH14">
        <f t="shared" si="4"/>
        <v>2.0416553595658073</v>
      </c>
      <c r="AI14">
        <v>20</v>
      </c>
      <c r="AJ14">
        <v>66.97</v>
      </c>
      <c r="AK14">
        <v>63.71</v>
      </c>
      <c r="AL14" s="3">
        <f t="shared" si="6"/>
        <v>1</v>
      </c>
      <c r="AM14" s="3">
        <f t="shared" si="7"/>
        <v>0</v>
      </c>
      <c r="AN14" s="3">
        <f t="shared" si="8"/>
        <v>0</v>
      </c>
      <c r="AO14" t="s">
        <v>16</v>
      </c>
      <c r="AP14" s="8" t="s">
        <v>3327</v>
      </c>
      <c r="AQ14">
        <f>SUM(AL1487:AL1501)</f>
        <v>7</v>
      </c>
      <c r="AR14">
        <f t="shared" ref="AR14" si="31">SUM(AM1487:AM1501)</f>
        <v>7</v>
      </c>
      <c r="AS14">
        <f>SUM(AN1487:AN1501)</f>
        <v>1</v>
      </c>
      <c r="AT14">
        <f>AVERAGE(AE1488:AE1501)</f>
        <v>24</v>
      </c>
      <c r="AU14">
        <f>_xlfn.STDEV.P(AE1488:AE1501)/SQRT(COUNT(AE1488:AE1501))</f>
        <v>0</v>
      </c>
      <c r="AW14">
        <f>AVERAGE(AH1487:AH1501)</f>
        <v>1.5187681300674905</v>
      </c>
      <c r="AX14">
        <f>_xlfn.STDEV.P(AH1487:AH1501)/SQRT(COUNT(AH1487:AH1501))</f>
        <v>7.2262872884742674E-2</v>
      </c>
    </row>
    <row r="15" spans="1:50" x14ac:dyDescent="0.35">
      <c r="A15" t="s">
        <v>3328</v>
      </c>
      <c r="B15" t="s">
        <v>3303</v>
      </c>
      <c r="C15" t="s">
        <v>16</v>
      </c>
      <c r="D15" t="s">
        <v>17</v>
      </c>
      <c r="E15">
        <v>24</v>
      </c>
      <c r="F15">
        <v>118.26</v>
      </c>
      <c r="G15">
        <v>73.7</v>
      </c>
      <c r="H15">
        <f t="shared" si="0"/>
        <v>1.6046132971506106</v>
      </c>
      <c r="I15">
        <v>22.5</v>
      </c>
      <c r="J15">
        <v>50.92</v>
      </c>
      <c r="K15">
        <v>69.97</v>
      </c>
      <c r="L15" s="3">
        <f t="shared" si="1"/>
        <v>1</v>
      </c>
      <c r="M15" s="3">
        <f t="shared" si="2"/>
        <v>0</v>
      </c>
      <c r="N15" s="3">
        <f t="shared" si="3"/>
        <v>0</v>
      </c>
      <c r="O15" t="s">
        <v>16</v>
      </c>
      <c r="P15" s="8" t="s">
        <v>3329</v>
      </c>
      <c r="Q15">
        <f>SUM(L1383:L1392)</f>
        <v>0</v>
      </c>
      <c r="R15">
        <f t="shared" ref="R15" si="32">SUM(M1383:M1392)</f>
        <v>4</v>
      </c>
      <c r="S15">
        <f>SUM(N1383:N1392)</f>
        <v>6</v>
      </c>
      <c r="T15" t="s">
        <v>41</v>
      </c>
      <c r="U15" t="s">
        <v>41</v>
      </c>
      <c r="W15">
        <f>AVERAGE(H1383:H1392)</f>
        <v>0.99006689141644633</v>
      </c>
      <c r="X15">
        <f>_xlfn.STDEV.P(H1383:H1392)/SQRT(COUNT(H1383:H1392))</f>
        <v>4.0638409641262821E-2</v>
      </c>
      <c r="AA15" t="s">
        <v>3328</v>
      </c>
      <c r="AB15" t="s">
        <v>3303</v>
      </c>
      <c r="AC15" t="s">
        <v>16</v>
      </c>
      <c r="AD15" t="s">
        <v>18</v>
      </c>
      <c r="AE15">
        <v>24</v>
      </c>
      <c r="AF15">
        <v>157.96</v>
      </c>
      <c r="AG15">
        <v>73.7</v>
      </c>
      <c r="AH15">
        <f t="shared" si="4"/>
        <v>2.1432835820895524</v>
      </c>
      <c r="AI15">
        <v>18</v>
      </c>
      <c r="AJ15">
        <v>59.43</v>
      </c>
      <c r="AK15">
        <v>58.64</v>
      </c>
      <c r="AL15" s="3">
        <f t="shared" si="6"/>
        <v>1</v>
      </c>
      <c r="AM15" s="3">
        <f t="shared" si="7"/>
        <v>0</v>
      </c>
      <c r="AN15" s="3">
        <f t="shared" si="8"/>
        <v>0</v>
      </c>
      <c r="AO15" t="s">
        <v>16</v>
      </c>
      <c r="AP15" s="8" t="s">
        <v>3329</v>
      </c>
      <c r="AQ15">
        <f>SUM(AL1383:AL1392)</f>
        <v>10</v>
      </c>
      <c r="AR15">
        <f t="shared" ref="AR15" si="33">SUM(AM1383:AM1392)</f>
        <v>0</v>
      </c>
      <c r="AS15">
        <f>SUM(AN1383:AN1392)</f>
        <v>0</v>
      </c>
      <c r="AT15">
        <f>AVERAGE(AE1383:AE1392)</f>
        <v>23.95</v>
      </c>
      <c r="AU15">
        <f>_xlfn.STDEV.P(AE1383:AE1392)/SQRT(COUNT(AE1383:AE1392))</f>
        <v>4.7434164902525666E-2</v>
      </c>
      <c r="AW15">
        <f>AVERAGE(AH1383:AH1392)</f>
        <v>1.9860461487009538</v>
      </c>
      <c r="AX15">
        <f>_xlfn.STDEV.P(AH1383:AH1392)/SQRT(COUNT(AH1383:AH1392))</f>
        <v>0.10070747125816767</v>
      </c>
    </row>
    <row r="16" spans="1:50" x14ac:dyDescent="0.35">
      <c r="A16" t="s">
        <v>3330</v>
      </c>
      <c r="B16" t="s">
        <v>3303</v>
      </c>
      <c r="C16" t="s">
        <v>16</v>
      </c>
      <c r="D16" t="s">
        <v>17</v>
      </c>
      <c r="E16">
        <v>24</v>
      </c>
      <c r="F16">
        <v>104.75</v>
      </c>
      <c r="G16">
        <v>73.7</v>
      </c>
      <c r="H16">
        <f t="shared" si="0"/>
        <v>1.4213025780189958</v>
      </c>
      <c r="I16">
        <v>22.5</v>
      </c>
      <c r="J16">
        <v>48.61</v>
      </c>
      <c r="K16">
        <v>69.97</v>
      </c>
      <c r="L16" s="3">
        <f t="shared" si="1"/>
        <v>0</v>
      </c>
      <c r="M16" s="3">
        <f t="shared" si="2"/>
        <v>1</v>
      </c>
      <c r="N16" s="3">
        <f t="shared" si="3"/>
        <v>0</v>
      </c>
      <c r="O16" t="s">
        <v>16</v>
      </c>
      <c r="P16" s="2" t="s">
        <v>3331</v>
      </c>
      <c r="Q16">
        <f>SUM(L2080:L2100)</f>
        <v>3</v>
      </c>
      <c r="R16">
        <f t="shared" ref="R16" si="34">SUM(M2080:M2100)</f>
        <v>1</v>
      </c>
      <c r="S16">
        <f>SUM(N2080:N2100)</f>
        <v>17</v>
      </c>
      <c r="T16" t="s">
        <v>41</v>
      </c>
      <c r="U16" t="s">
        <v>41</v>
      </c>
      <c r="W16">
        <f>AVERAGE(H2080:H2100)</f>
        <v>1.0393042634074929</v>
      </c>
      <c r="X16">
        <f>_xlfn.STDEV.P(H2080:H2100)/SQRT(COUNT(H2080:H2100))</f>
        <v>8.1048434989805462E-2</v>
      </c>
      <c r="AA16" t="s">
        <v>3330</v>
      </c>
      <c r="AB16" t="s">
        <v>3303</v>
      </c>
      <c r="AC16" t="s">
        <v>16</v>
      </c>
      <c r="AD16" t="s">
        <v>18</v>
      </c>
      <c r="AE16">
        <v>24</v>
      </c>
      <c r="AF16">
        <v>95.07</v>
      </c>
      <c r="AG16">
        <v>73.7</v>
      </c>
      <c r="AH16">
        <f t="shared" si="4"/>
        <v>1.2899592944369063</v>
      </c>
      <c r="AI16">
        <v>22.5</v>
      </c>
      <c r="AJ16">
        <v>59.52</v>
      </c>
      <c r="AK16">
        <v>69.97</v>
      </c>
      <c r="AL16" s="3">
        <f t="shared" si="6"/>
        <v>0</v>
      </c>
      <c r="AM16" s="3">
        <f t="shared" si="7"/>
        <v>1</v>
      </c>
      <c r="AN16" s="3">
        <f t="shared" si="8"/>
        <v>0</v>
      </c>
      <c r="AO16" t="s">
        <v>16</v>
      </c>
      <c r="AP16" s="2" t="s">
        <v>3331</v>
      </c>
      <c r="AQ16">
        <f>SUM(AL2080:AL2100)</f>
        <v>10</v>
      </c>
      <c r="AR16">
        <f t="shared" ref="AR16" si="35">SUM(AM2080:AM2100)</f>
        <v>9</v>
      </c>
      <c r="AS16">
        <f>SUM(AN2080:AN2100)</f>
        <v>2</v>
      </c>
      <c r="AT16">
        <f>AVERAGE(AE2080:AE2090,AE2093:AE2100)</f>
        <v>24.5</v>
      </c>
      <c r="AU16">
        <f>_xlfn.STDEV.P(AE2080:AE2090,AE2093:AE2100)/SQRT(COUNT(AE2080:AE2090,AE2093:AE2100))</f>
        <v>0.48666426339228752</v>
      </c>
      <c r="AW16">
        <f>AVERAGE(AH2080:AH2100)</f>
        <v>1.5691443421258275</v>
      </c>
      <c r="AX16">
        <f>_xlfn.STDEV.P(AH2080:AH2100)/SQRT(COUNT(AH2080:AH2100))</f>
        <v>0.10328059036654041</v>
      </c>
    </row>
    <row r="17" spans="1:50" x14ac:dyDescent="0.35">
      <c r="A17" t="s">
        <v>3332</v>
      </c>
      <c r="B17" t="s">
        <v>3303</v>
      </c>
      <c r="C17" t="s">
        <v>16</v>
      </c>
      <c r="D17" t="s">
        <v>17</v>
      </c>
      <c r="E17">
        <v>23.5</v>
      </c>
      <c r="F17">
        <v>96.46</v>
      </c>
      <c r="G17">
        <v>72.459999999999994</v>
      </c>
      <c r="H17">
        <f t="shared" si="0"/>
        <v>1.3312172232956114</v>
      </c>
      <c r="I17">
        <v>22.5</v>
      </c>
      <c r="J17">
        <v>61.21</v>
      </c>
      <c r="K17">
        <v>69.97</v>
      </c>
      <c r="L17" s="3">
        <f t="shared" si="1"/>
        <v>0</v>
      </c>
      <c r="M17" s="3">
        <f t="shared" si="2"/>
        <v>1</v>
      </c>
      <c r="N17" s="3">
        <f t="shared" si="3"/>
        <v>0</v>
      </c>
      <c r="O17" t="s">
        <v>16</v>
      </c>
      <c r="P17" s="2" t="s">
        <v>3333</v>
      </c>
      <c r="Q17">
        <f>SUM(L2115:L2120)</f>
        <v>0</v>
      </c>
      <c r="R17">
        <f t="shared" ref="R17" si="36">SUM(M2115:M2120)</f>
        <v>1</v>
      </c>
      <c r="S17">
        <f>SUM(N2115:N2120)</f>
        <v>5</v>
      </c>
      <c r="T17" t="s">
        <v>41</v>
      </c>
      <c r="U17" t="s">
        <v>41</v>
      </c>
      <c r="W17">
        <f>AVERAGE(H2115:H2120)</f>
        <v>0.95185545681042816</v>
      </c>
      <c r="X17">
        <f>_xlfn.STDEV.P(H2115:H2120)/SQRT(COUNT(H2115:H2120))</f>
        <v>4.6424481169861448E-2</v>
      </c>
      <c r="AA17" t="s">
        <v>3332</v>
      </c>
      <c r="AB17" t="s">
        <v>3303</v>
      </c>
      <c r="AC17" t="s">
        <v>16</v>
      </c>
      <c r="AD17" t="s">
        <v>18</v>
      </c>
      <c r="AE17">
        <v>24</v>
      </c>
      <c r="AF17">
        <v>150.32</v>
      </c>
      <c r="AG17">
        <v>73.7</v>
      </c>
      <c r="AH17">
        <f t="shared" si="4"/>
        <v>2.0396200814111261</v>
      </c>
      <c r="AI17">
        <v>23</v>
      </c>
      <c r="AJ17">
        <v>65.92</v>
      </c>
      <c r="AK17">
        <v>71.22</v>
      </c>
      <c r="AL17" s="3">
        <f t="shared" si="6"/>
        <v>1</v>
      </c>
      <c r="AM17" s="3">
        <f t="shared" si="7"/>
        <v>0</v>
      </c>
      <c r="AN17" s="3">
        <f t="shared" si="8"/>
        <v>0</v>
      </c>
      <c r="AO17" t="s">
        <v>16</v>
      </c>
      <c r="AP17" s="2" t="s">
        <v>3333</v>
      </c>
      <c r="AQ17">
        <f>SUM(AL2115:AL2120)</f>
        <v>2</v>
      </c>
      <c r="AR17">
        <f t="shared" ref="AR17" si="37">SUM(AM2115:AM2120)</f>
        <v>2</v>
      </c>
      <c r="AS17">
        <f>SUM(AN2115:AN2120)</f>
        <v>2</v>
      </c>
      <c r="AT17" t="s">
        <v>41</v>
      </c>
      <c r="AU17" t="s">
        <v>41</v>
      </c>
      <c r="AW17">
        <f>AVERAGE(AH2115:AH2120)</f>
        <v>1.40451465156802</v>
      </c>
      <c r="AX17">
        <f>_xlfn.STDEV.P(AH2115:AH2120)/SQRT(COUNT(AH2115:AH2120))</f>
        <v>0.17775705450149287</v>
      </c>
    </row>
    <row r="18" spans="1:50" x14ac:dyDescent="0.35">
      <c r="A18" t="s">
        <v>3334</v>
      </c>
      <c r="B18" t="s">
        <v>3303</v>
      </c>
      <c r="C18" t="s">
        <v>16</v>
      </c>
      <c r="D18" s="6" t="s">
        <v>17</v>
      </c>
      <c r="E18" s="6">
        <v>23.5</v>
      </c>
      <c r="F18" s="6">
        <v>71.61</v>
      </c>
      <c r="G18" s="6">
        <v>72.459999999999994</v>
      </c>
      <c r="H18" s="6">
        <f t="shared" si="0"/>
        <v>0.98826939000828051</v>
      </c>
      <c r="I18" s="6">
        <v>23</v>
      </c>
      <c r="J18" s="6">
        <v>45.59</v>
      </c>
      <c r="K18" s="6">
        <v>71.22</v>
      </c>
      <c r="L18" s="6">
        <f t="shared" si="1"/>
        <v>0</v>
      </c>
      <c r="M18" s="6">
        <f t="shared" si="2"/>
        <v>0</v>
      </c>
      <c r="N18" s="6">
        <f t="shared" si="3"/>
        <v>1</v>
      </c>
      <c r="O18" t="s">
        <v>16</v>
      </c>
      <c r="P18" s="2" t="s">
        <v>3335</v>
      </c>
      <c r="Q18">
        <f>SUM(L2121:L2126)</f>
        <v>0</v>
      </c>
      <c r="R18">
        <f t="shared" ref="R18" si="38">SUM(M2121:M2126)</f>
        <v>4</v>
      </c>
      <c r="S18">
        <f>SUM(N2121:N2126)</f>
        <v>2</v>
      </c>
      <c r="T18" t="s">
        <v>41</v>
      </c>
      <c r="U18" t="s">
        <v>41</v>
      </c>
      <c r="W18">
        <f>AVERAGE(H2121:H2126)</f>
        <v>0.97627598906432322</v>
      </c>
      <c r="X18">
        <f>_xlfn.STDEV.P(H2121:H2126)/SQRT(COUNT(H2121:H2126))</f>
        <v>5.5276952435630029E-2</v>
      </c>
      <c r="AA18" t="s">
        <v>3334</v>
      </c>
      <c r="AB18" t="s">
        <v>3303</v>
      </c>
      <c r="AC18" t="s">
        <v>16</v>
      </c>
      <c r="AD18" t="s">
        <v>18</v>
      </c>
      <c r="AE18">
        <v>24</v>
      </c>
      <c r="AF18">
        <v>152.93</v>
      </c>
      <c r="AG18">
        <v>73.7</v>
      </c>
      <c r="AH18">
        <f t="shared" si="4"/>
        <v>2.0750339213025781</v>
      </c>
      <c r="AI18">
        <v>18</v>
      </c>
      <c r="AJ18">
        <v>69.83</v>
      </c>
      <c r="AK18">
        <v>58.64</v>
      </c>
      <c r="AL18" s="3">
        <f t="shared" si="6"/>
        <v>1</v>
      </c>
      <c r="AM18" s="3">
        <f t="shared" si="7"/>
        <v>0</v>
      </c>
      <c r="AN18" s="3">
        <f t="shared" si="8"/>
        <v>0</v>
      </c>
      <c r="AO18" t="s">
        <v>16</v>
      </c>
      <c r="AP18" s="2" t="s">
        <v>3335</v>
      </c>
      <c r="AQ18">
        <f>SUM(AL2121:AL2126)</f>
        <v>1</v>
      </c>
      <c r="AR18">
        <f t="shared" ref="AR18" si="39">SUM(AM2121:AM2126)</f>
        <v>3</v>
      </c>
      <c r="AS18">
        <f>SUM(AN2121:AN2126)</f>
        <v>2</v>
      </c>
      <c r="AT18" t="s">
        <v>41</v>
      </c>
      <c r="AU18" t="s">
        <v>41</v>
      </c>
      <c r="AW18">
        <f>AVERAGE(AH2121:AH2126)</f>
        <v>1.3310302363674065</v>
      </c>
      <c r="AX18">
        <f>_xlfn.STDEV.P(AH2121:AH2126)/SQRT(COUNT(AH2121:AH2126))</f>
        <v>0.15479863704199179</v>
      </c>
    </row>
    <row r="19" spans="1:50" x14ac:dyDescent="0.35">
      <c r="A19" t="s">
        <v>3336</v>
      </c>
      <c r="B19" t="s">
        <v>3303</v>
      </c>
      <c r="C19" t="s">
        <v>16</v>
      </c>
      <c r="D19" t="s">
        <v>17</v>
      </c>
      <c r="E19">
        <v>23.5</v>
      </c>
      <c r="F19">
        <v>151.36000000000001</v>
      </c>
      <c r="G19">
        <v>72.459999999999994</v>
      </c>
      <c r="H19">
        <f t="shared" si="0"/>
        <v>2.0888766215843226</v>
      </c>
      <c r="I19">
        <v>21.5</v>
      </c>
      <c r="J19">
        <v>53.34</v>
      </c>
      <c r="K19">
        <v>67.47</v>
      </c>
      <c r="L19" s="3">
        <f t="shared" si="1"/>
        <v>1</v>
      </c>
      <c r="M19" s="3">
        <f t="shared" si="2"/>
        <v>0</v>
      </c>
      <c r="N19" s="3">
        <f t="shared" si="3"/>
        <v>0</v>
      </c>
      <c r="O19" t="s">
        <v>16</v>
      </c>
      <c r="P19" t="s">
        <v>3337</v>
      </c>
      <c r="Q19">
        <f>SUM(L43:L66)</f>
        <v>0</v>
      </c>
      <c r="R19">
        <f>SUM(M43:M66)</f>
        <v>7</v>
      </c>
      <c r="S19">
        <f>SUM(N43:N66)</f>
        <v>17</v>
      </c>
      <c r="T19">
        <f>AVERAGE(E48,E51,E56:E57,E61:E63)</f>
        <v>24.142857142857142</v>
      </c>
      <c r="U19">
        <f>_xlfn.STDEV.P(E48,E51,E56:E57,E61:E63)/SQRT(COUNT(E48,E51,E56:E57,E61:E63))</f>
        <v>0.92974807710501151</v>
      </c>
      <c r="W19">
        <f>AVERAGE(H43:H66)</f>
        <v>0.96473924294874125</v>
      </c>
      <c r="X19">
        <f>_xlfn.STDEV.P(H43:H66)/SQRT(COUNT(H43:H66))</f>
        <v>1.7330186369820838E-2</v>
      </c>
      <c r="AA19" t="s">
        <v>3336</v>
      </c>
      <c r="AB19" t="s">
        <v>3303</v>
      </c>
      <c r="AC19" t="s">
        <v>16</v>
      </c>
      <c r="AD19" t="s">
        <v>18</v>
      </c>
      <c r="AE19">
        <v>24</v>
      </c>
      <c r="AF19">
        <v>121.11</v>
      </c>
      <c r="AG19">
        <v>73.7</v>
      </c>
      <c r="AH19">
        <f t="shared" si="4"/>
        <v>1.6432835820895522</v>
      </c>
      <c r="AI19">
        <v>23</v>
      </c>
      <c r="AJ19">
        <v>56.9</v>
      </c>
      <c r="AK19">
        <v>71.22</v>
      </c>
      <c r="AL19" s="3">
        <f t="shared" si="6"/>
        <v>1</v>
      </c>
      <c r="AM19" s="3">
        <f t="shared" si="7"/>
        <v>0</v>
      </c>
      <c r="AN19" s="3">
        <f t="shared" si="8"/>
        <v>0</v>
      </c>
      <c r="AO19" t="s">
        <v>16</v>
      </c>
      <c r="AP19" t="s">
        <v>3337</v>
      </c>
      <c r="AQ19">
        <f>SUM(AL43:AL66)</f>
        <v>14</v>
      </c>
      <c r="AR19">
        <f>SUM(AM43:AM66)</f>
        <v>6</v>
      </c>
      <c r="AS19">
        <f>SUM(AN43:AN66)</f>
        <v>4</v>
      </c>
      <c r="AT19">
        <f>AVERAGE(AE44:AE45,AE48:AE49,AE51:AE66)</f>
        <v>24</v>
      </c>
      <c r="AU19">
        <f>_xlfn.STDEV.P(AE44:AE45,AE48:AE49,AE51:AE66)/SQRT(COUNT(AE44:AE45,AE48:AE49,AE51:AE66))</f>
        <v>0</v>
      </c>
      <c r="AW19">
        <f>AVERAGE(AH43:AH66)</f>
        <v>1.5251454785487517</v>
      </c>
      <c r="AX19">
        <f>_xlfn.STDEV.P(AH43:AH66)/SQRT(COUNT(AH43:AH66))</f>
        <v>7.9941677530315794E-2</v>
      </c>
    </row>
    <row r="20" spans="1:50" x14ac:dyDescent="0.35">
      <c r="A20" t="s">
        <v>3338</v>
      </c>
      <c r="B20" t="s">
        <v>3303</v>
      </c>
      <c r="C20" t="s">
        <v>16</v>
      </c>
      <c r="D20" t="s">
        <v>17</v>
      </c>
      <c r="E20">
        <v>24</v>
      </c>
      <c r="F20">
        <v>121.93</v>
      </c>
      <c r="G20">
        <v>73.7</v>
      </c>
      <c r="H20">
        <f t="shared" si="0"/>
        <v>1.6544097693351425</v>
      </c>
      <c r="I20">
        <v>22</v>
      </c>
      <c r="J20">
        <v>52.45</v>
      </c>
      <c r="K20">
        <v>68.72</v>
      </c>
      <c r="L20" s="3">
        <f t="shared" si="1"/>
        <v>1</v>
      </c>
      <c r="M20" s="3">
        <f t="shared" si="2"/>
        <v>0</v>
      </c>
      <c r="N20" s="3">
        <f t="shared" si="3"/>
        <v>0</v>
      </c>
      <c r="O20" t="s">
        <v>16</v>
      </c>
      <c r="P20" t="s">
        <v>3339</v>
      </c>
      <c r="Q20">
        <f>SUM(L111:L123)</f>
        <v>9</v>
      </c>
      <c r="R20">
        <f>SUM(M111:M123)</f>
        <v>3</v>
      </c>
      <c r="S20">
        <f>SUM(N111:N123)</f>
        <v>1</v>
      </c>
      <c r="T20">
        <f>AVERAGE(E111:E116,E118:E123)</f>
        <v>24</v>
      </c>
      <c r="U20">
        <f>_xlfn.STDEV.P(E111:E116,E118:E123)/SQRT(COUNT(E111:E116,E118:E123))</f>
        <v>0</v>
      </c>
      <c r="W20">
        <f>AVERAGE(H111:H123)</f>
        <v>1.7666252632854298</v>
      </c>
      <c r="X20">
        <f>_xlfn.STDEV.P(H111:H123)/SQRT(COUNT(H111:H123))</f>
        <v>0.13276786451364728</v>
      </c>
      <c r="AA20" t="s">
        <v>3338</v>
      </c>
      <c r="AB20" t="s">
        <v>3303</v>
      </c>
      <c r="AC20" t="s">
        <v>16</v>
      </c>
      <c r="AD20" t="s">
        <v>18</v>
      </c>
      <c r="AE20">
        <v>24</v>
      </c>
      <c r="AF20">
        <v>135.85</v>
      </c>
      <c r="AG20">
        <v>73.7</v>
      </c>
      <c r="AH20">
        <f t="shared" si="4"/>
        <v>1.8432835820895521</v>
      </c>
      <c r="AI20">
        <v>16</v>
      </c>
      <c r="AJ20">
        <v>55.39</v>
      </c>
      <c r="AK20">
        <v>53.5</v>
      </c>
      <c r="AL20" s="3">
        <f t="shared" si="6"/>
        <v>1</v>
      </c>
      <c r="AM20" s="3">
        <f t="shared" si="7"/>
        <v>0</v>
      </c>
      <c r="AN20" s="3">
        <f t="shared" si="8"/>
        <v>0</v>
      </c>
      <c r="AO20" t="s">
        <v>16</v>
      </c>
      <c r="AP20" t="s">
        <v>3339</v>
      </c>
      <c r="AQ20">
        <f>SUM(AL111:AL123)</f>
        <v>8</v>
      </c>
      <c r="AR20">
        <f>SUM(AM111:AM123)</f>
        <v>4</v>
      </c>
      <c r="AS20">
        <f>SUM(AN111:AN123)</f>
        <v>1</v>
      </c>
      <c r="AT20">
        <f>AVERAGE(AE111:AE119,AE121:AE123)</f>
        <v>23.958333333333332</v>
      </c>
      <c r="AU20">
        <f>_xlfn.STDEV.P(AE111:AE119,AE121:AE123)/SQRT(COUNT(AE111:AE119,AE121:AE123))</f>
        <v>3.9892796156514095E-2</v>
      </c>
      <c r="AW20">
        <f>AVERAGE(AH111:AH123)</f>
        <v>1.6173727800988955</v>
      </c>
      <c r="AX20">
        <f>_xlfn.STDEV.P(AH111:AH123)/SQRT(COUNT(AH111:AH123))</f>
        <v>9.1925752586577897E-2</v>
      </c>
    </row>
    <row r="21" spans="1:50" x14ac:dyDescent="0.35">
      <c r="A21" t="s">
        <v>3340</v>
      </c>
      <c r="B21" t="s">
        <v>3303</v>
      </c>
      <c r="C21" t="s">
        <v>16</v>
      </c>
      <c r="D21" t="s">
        <v>17</v>
      </c>
      <c r="E21">
        <v>23.5</v>
      </c>
      <c r="F21">
        <v>136.13</v>
      </c>
      <c r="G21">
        <v>72.459999999999994</v>
      </c>
      <c r="H21">
        <f t="shared" si="0"/>
        <v>1.8786916919679824</v>
      </c>
      <c r="I21">
        <v>22</v>
      </c>
      <c r="J21">
        <v>53.64</v>
      </c>
      <c r="K21">
        <v>68.72</v>
      </c>
      <c r="L21" s="3">
        <f t="shared" si="1"/>
        <v>1</v>
      </c>
      <c r="M21" s="3">
        <f t="shared" si="2"/>
        <v>0</v>
      </c>
      <c r="N21" s="3">
        <f t="shared" si="3"/>
        <v>0</v>
      </c>
      <c r="O21" t="s">
        <v>16</v>
      </c>
      <c r="P21" t="s">
        <v>3341</v>
      </c>
      <c r="Q21">
        <f>SUM(L137:L149)</f>
        <v>0</v>
      </c>
      <c r="R21">
        <f>SUM(M137:M149)</f>
        <v>6</v>
      </c>
      <c r="S21">
        <f>SUM(N137:N149)</f>
        <v>7</v>
      </c>
      <c r="T21">
        <f>AVERAGE(E137,E139,E146:E149)</f>
        <v>21.916666666666668</v>
      </c>
      <c r="U21">
        <f>_xlfn.STDEV.P(E137,E139,E146:E149)/SQRT(COUNT(E137,E139,E146:E149))</f>
        <v>1.4692055046230992</v>
      </c>
      <c r="W21">
        <f>AVERAGE(H137:H149)</f>
        <v>1.0147174041425768</v>
      </c>
      <c r="X21">
        <f>_xlfn.STDEV.P(H137:H149)/SQRT(COUNT(H137:H149))</f>
        <v>4.2086717903080287E-2</v>
      </c>
      <c r="AA21" t="s">
        <v>3340</v>
      </c>
      <c r="AB21" t="s">
        <v>3303</v>
      </c>
      <c r="AC21" t="s">
        <v>16</v>
      </c>
      <c r="AD21" t="s">
        <v>18</v>
      </c>
      <c r="AE21">
        <v>24</v>
      </c>
      <c r="AF21">
        <v>161.6</v>
      </c>
      <c r="AG21">
        <v>73.7</v>
      </c>
      <c r="AH21">
        <f t="shared" si="4"/>
        <v>2.1926729986431477</v>
      </c>
      <c r="AI21">
        <v>25</v>
      </c>
      <c r="AJ21">
        <v>81.12</v>
      </c>
      <c r="AK21">
        <v>76.17</v>
      </c>
      <c r="AL21" s="3">
        <f t="shared" si="6"/>
        <v>1</v>
      </c>
      <c r="AM21" s="3">
        <f t="shared" si="7"/>
        <v>0</v>
      </c>
      <c r="AN21" s="3">
        <f t="shared" si="8"/>
        <v>0</v>
      </c>
      <c r="AO21" t="s">
        <v>16</v>
      </c>
      <c r="AP21" t="s">
        <v>3341</v>
      </c>
      <c r="AQ21">
        <f>SUM(AL137:AL149)</f>
        <v>10</v>
      </c>
      <c r="AR21">
        <f>SUM(AM137:AM149)</f>
        <v>1</v>
      </c>
      <c r="AS21">
        <f>SUM(AN137:AN149)</f>
        <v>2</v>
      </c>
      <c r="AT21">
        <f>AVERAGE(AE137:AE142,AE144:AE148)</f>
        <v>24</v>
      </c>
      <c r="AU21">
        <f>_xlfn.STDEV.P(AE137:AE142,AE144:AE148)/SQRT(COUNT(AE137:AE142,AE144:AE148))</f>
        <v>0</v>
      </c>
      <c r="AW21">
        <f>AVERAGE(AH137:AH149)</f>
        <v>1.5434871203823484</v>
      </c>
      <c r="AX21">
        <f>_xlfn.STDEV.P(AH137:AH149)/SQRT(COUNT(AH137:AH149))</f>
        <v>9.4188572356076375E-2</v>
      </c>
    </row>
    <row r="22" spans="1:50" x14ac:dyDescent="0.35">
      <c r="A22" t="s">
        <v>3342</v>
      </c>
      <c r="B22" t="s">
        <v>3303</v>
      </c>
      <c r="C22" t="s">
        <v>16</v>
      </c>
      <c r="D22" t="s">
        <v>17</v>
      </c>
      <c r="E22">
        <v>21</v>
      </c>
      <c r="F22">
        <v>68.510000000000005</v>
      </c>
      <c r="G22">
        <v>66.22</v>
      </c>
      <c r="H22">
        <f t="shared" si="0"/>
        <v>1.0345816973723951</v>
      </c>
      <c r="I22">
        <v>25</v>
      </c>
      <c r="J22">
        <v>77.28</v>
      </c>
      <c r="K22">
        <v>76.17</v>
      </c>
      <c r="L22" s="3">
        <f t="shared" si="1"/>
        <v>0</v>
      </c>
      <c r="M22" s="3">
        <f t="shared" si="2"/>
        <v>1</v>
      </c>
      <c r="N22" s="3">
        <f t="shared" si="3"/>
        <v>0</v>
      </c>
      <c r="O22" t="s">
        <v>16</v>
      </c>
      <c r="P22" t="s">
        <v>3343</v>
      </c>
      <c r="Q22">
        <f>SUM(L2:L22)</f>
        <v>11</v>
      </c>
      <c r="R22">
        <f>SUM(M2:M22)</f>
        <v>6</v>
      </c>
      <c r="S22">
        <f>SUM(N2:N22)</f>
        <v>4</v>
      </c>
      <c r="T22">
        <f>AVERAGE(E2:E7,E9,E12:E17,E19:E22)</f>
        <v>23.558823529411764</v>
      </c>
      <c r="U22">
        <f>_xlfn.STDEV.P(E2:E7,E9,E12:E17,E19:E22)/SQRT(COUNT(E2:E7,E9,E12:E17,E19:E22))</f>
        <v>0.17090413418528</v>
      </c>
      <c r="W22">
        <f>AVERAGE(H2:H22)</f>
        <v>1.5725534883845704</v>
      </c>
      <c r="X22">
        <f>_xlfn.STDEV.P(H2:H22)/SQRT(COUNT(H2:H22))</f>
        <v>0.11829571812896782</v>
      </c>
      <c r="AA22" t="s">
        <v>3342</v>
      </c>
      <c r="AB22" t="s">
        <v>3303</v>
      </c>
      <c r="AC22" t="s">
        <v>16</v>
      </c>
      <c r="AD22" t="s">
        <v>18</v>
      </c>
      <c r="AE22">
        <v>24</v>
      </c>
      <c r="AF22">
        <v>107.55</v>
      </c>
      <c r="AG22">
        <v>73.7</v>
      </c>
      <c r="AH22">
        <f t="shared" si="4"/>
        <v>1.4592944369063772</v>
      </c>
      <c r="AI22">
        <v>23.5</v>
      </c>
      <c r="AJ22">
        <v>65.069999999999993</v>
      </c>
      <c r="AK22">
        <v>72.459999999999994</v>
      </c>
      <c r="AL22" s="3">
        <f t="shared" si="6"/>
        <v>0</v>
      </c>
      <c r="AM22" s="3">
        <f t="shared" si="7"/>
        <v>1</v>
      </c>
      <c r="AN22" s="3">
        <f t="shared" si="8"/>
        <v>0</v>
      </c>
      <c r="AO22" t="s">
        <v>16</v>
      </c>
      <c r="AP22" t="s">
        <v>3343</v>
      </c>
      <c r="AQ22">
        <f>SUM(AL2:AL22)</f>
        <v>12</v>
      </c>
      <c r="AR22">
        <f>SUM(AM2:AM22)</f>
        <v>6</v>
      </c>
      <c r="AS22">
        <f>SUM(AN2:AN22)</f>
        <v>3</v>
      </c>
      <c r="AT22">
        <f>AVERAGE(AE2:AE3,AE5:AE6,AE8:AE10,AE12:AE22)</f>
        <v>23.972222222222221</v>
      </c>
      <c r="AU22">
        <f>_xlfn.STDEV.P(AE2:AE3,AE5:AE6,AE8:AE10,AE12:AE22)/SQRT(COUNT(AE2:AE3,AE5:AE6,AE8:AE10,AE12:AE22))</f>
        <v>2.6995147661320832E-2</v>
      </c>
      <c r="AW22">
        <f>AVERAGE(AH2:AH22)</f>
        <v>1.5869222951626152</v>
      </c>
      <c r="AX22">
        <f>_xlfn.STDEV.P(AH2:AH22)/SQRT(COUNT(AH2:AH22))</f>
        <v>0.10170411568215204</v>
      </c>
    </row>
    <row r="23" spans="1:50" x14ac:dyDescent="0.35">
      <c r="A23" t="s">
        <v>3344</v>
      </c>
      <c r="B23" t="s">
        <v>3303</v>
      </c>
      <c r="C23" t="s">
        <v>16</v>
      </c>
      <c r="D23" t="s">
        <v>134</v>
      </c>
      <c r="E23">
        <v>23.5</v>
      </c>
      <c r="F23">
        <v>75.53</v>
      </c>
      <c r="G23">
        <v>72.459999999999994</v>
      </c>
      <c r="H23">
        <f t="shared" si="0"/>
        <v>1.0423682031465638</v>
      </c>
      <c r="I23">
        <v>23</v>
      </c>
      <c r="J23">
        <v>56.08</v>
      </c>
      <c r="K23">
        <v>71.22</v>
      </c>
      <c r="L23" s="3">
        <f t="shared" si="1"/>
        <v>0</v>
      </c>
      <c r="M23" s="3">
        <f t="shared" si="2"/>
        <v>1</v>
      </c>
      <c r="N23" s="3">
        <f t="shared" si="3"/>
        <v>0</v>
      </c>
      <c r="O23" t="s">
        <v>16</v>
      </c>
      <c r="P23" t="s">
        <v>3345</v>
      </c>
      <c r="Q23">
        <f>SUM(L89:L100)</f>
        <v>6</v>
      </c>
      <c r="R23">
        <f>SUM(M89:M100)</f>
        <v>6</v>
      </c>
      <c r="S23">
        <f>SUM(N89:N100)</f>
        <v>0</v>
      </c>
      <c r="T23">
        <f>AVERAGE(E89:E100)</f>
        <v>23.625</v>
      </c>
      <c r="U23">
        <f>_xlfn.STDEV.P(E89:E100)/SQRT(COUNT(E89:E100))</f>
        <v>0.10416666666666669</v>
      </c>
      <c r="W23">
        <f>AVERAGE(H89:H100)</f>
        <v>1.5498388495743376</v>
      </c>
      <c r="X23">
        <f>_xlfn.STDEV.P(H89:H100)/SQRT(COUNT(H89:H100))</f>
        <v>0.13964003348462894</v>
      </c>
      <c r="AA23" t="s">
        <v>3344</v>
      </c>
      <c r="AB23" t="s">
        <v>3303</v>
      </c>
      <c r="AC23" t="s">
        <v>16</v>
      </c>
      <c r="AD23" t="s">
        <v>135</v>
      </c>
      <c r="AE23">
        <v>24</v>
      </c>
      <c r="AF23">
        <v>111.89</v>
      </c>
      <c r="AG23">
        <v>73.7</v>
      </c>
      <c r="AH23">
        <f t="shared" si="4"/>
        <v>1.5181818181818181</v>
      </c>
      <c r="AI23">
        <v>23</v>
      </c>
      <c r="AJ23">
        <v>66.31</v>
      </c>
      <c r="AK23">
        <v>71.22</v>
      </c>
      <c r="AL23" s="3">
        <f t="shared" si="6"/>
        <v>1</v>
      </c>
      <c r="AM23" s="3">
        <f t="shared" si="7"/>
        <v>0</v>
      </c>
      <c r="AN23" s="3">
        <f t="shared" si="8"/>
        <v>0</v>
      </c>
      <c r="AO23" t="s">
        <v>16</v>
      </c>
      <c r="AP23" t="s">
        <v>3345</v>
      </c>
      <c r="AQ23">
        <f>SUM(AL89:AL100)</f>
        <v>4</v>
      </c>
      <c r="AR23">
        <f>SUM(AM89:AM100)</f>
        <v>5</v>
      </c>
      <c r="AS23">
        <f>SUM(AN89:AN100)</f>
        <v>3</v>
      </c>
      <c r="AT23">
        <f>AVERAGE(AE89,AE91:AE92,AE94:AE96,AE98:AE100)</f>
        <v>24</v>
      </c>
      <c r="AU23">
        <f>_xlfn.STDEV.P(AE89,AE91:AE92,AE94:AE96,AE98:AE100)/SQRT(COUNT(AE89,AE91:AE92,AE94:AE96,AE98:AE100))</f>
        <v>0</v>
      </c>
      <c r="AW23">
        <f>AVERAGE(AH89:AH100)</f>
        <v>1.5108190365479632</v>
      </c>
      <c r="AX23">
        <f>_xlfn.STDEV.P(AH89:AH100)/SQRT(COUNT(AH89:AH100))</f>
        <v>0.15528414907647728</v>
      </c>
    </row>
    <row r="24" spans="1:50" x14ac:dyDescent="0.35">
      <c r="A24" t="s">
        <v>3346</v>
      </c>
      <c r="B24" t="s">
        <v>3303</v>
      </c>
      <c r="C24" t="s">
        <v>16</v>
      </c>
      <c r="D24" t="s">
        <v>134</v>
      </c>
      <c r="E24">
        <v>23</v>
      </c>
      <c r="F24">
        <v>114.33</v>
      </c>
      <c r="G24">
        <v>71.22</v>
      </c>
      <c r="H24">
        <f t="shared" si="0"/>
        <v>1.60530749789385</v>
      </c>
      <c r="I24">
        <v>22</v>
      </c>
      <c r="J24">
        <v>64</v>
      </c>
      <c r="K24">
        <v>68.72</v>
      </c>
      <c r="L24" s="3">
        <f t="shared" si="1"/>
        <v>1</v>
      </c>
      <c r="M24" s="3">
        <f t="shared" si="2"/>
        <v>0</v>
      </c>
      <c r="N24" s="3">
        <f t="shared" si="3"/>
        <v>0</v>
      </c>
      <c r="O24" t="s">
        <v>16</v>
      </c>
      <c r="P24" s="8" t="s">
        <v>3347</v>
      </c>
      <c r="Q24">
        <f>SUM(L1134:L1138)</f>
        <v>5</v>
      </c>
      <c r="R24">
        <f>SUM(M1134:M1138)</f>
        <v>0</v>
      </c>
      <c r="S24">
        <f>SUM(N1134:N1138)</f>
        <v>0</v>
      </c>
      <c r="T24">
        <f>AVERAGE(E1134:E1138)</f>
        <v>24.1</v>
      </c>
      <c r="U24">
        <f>_xlfn.STDEV.P(E1134:E1138)/SQRT(COUNT(E1134:E1138))</f>
        <v>0.16733200530681508</v>
      </c>
      <c r="W24">
        <f>AVERAGE(H1134:H1138)</f>
        <v>1.9088883928595586</v>
      </c>
      <c r="X24">
        <f>_xlfn.STDEV.P(H1134:H1138)/SQRT(COUNT(H1134:H1138))</f>
        <v>9.4432419320354441E-2</v>
      </c>
      <c r="AA24" t="s">
        <v>3346</v>
      </c>
      <c r="AB24" t="s">
        <v>3303</v>
      </c>
      <c r="AC24" t="s">
        <v>16</v>
      </c>
      <c r="AD24" t="s">
        <v>135</v>
      </c>
      <c r="AE24">
        <v>24</v>
      </c>
      <c r="AF24">
        <v>114.03</v>
      </c>
      <c r="AG24">
        <v>73.7</v>
      </c>
      <c r="AH24">
        <f t="shared" si="4"/>
        <v>1.5472184531886024</v>
      </c>
      <c r="AI24">
        <v>23</v>
      </c>
      <c r="AJ24">
        <v>65.36</v>
      </c>
      <c r="AK24">
        <v>71.22</v>
      </c>
      <c r="AL24" s="3">
        <f t="shared" si="6"/>
        <v>1</v>
      </c>
      <c r="AM24" s="3">
        <f t="shared" si="7"/>
        <v>0</v>
      </c>
      <c r="AN24" s="3">
        <f t="shared" si="8"/>
        <v>0</v>
      </c>
      <c r="AO24" t="s">
        <v>16</v>
      </c>
      <c r="AP24" s="8" t="s">
        <v>3347</v>
      </c>
      <c r="AQ24">
        <f>SUM(AL1134:AL1138)</f>
        <v>5</v>
      </c>
      <c r="AR24">
        <f>SUM(AM1134:AM1138)</f>
        <v>0</v>
      </c>
      <c r="AS24">
        <f>SUM(AN1134:AN1138)</f>
        <v>0</v>
      </c>
      <c r="AT24">
        <f>AVERAGE(AE1134:AE1138)</f>
        <v>24</v>
      </c>
      <c r="AU24">
        <f>_xlfn.STDEV.P(AE1134:AE1138)/SQRT(COUNT(AE1134:AE1138))</f>
        <v>0</v>
      </c>
      <c r="AW24">
        <f>AVERAGE(AH1134:AH1138)</f>
        <v>1.9869742198100404</v>
      </c>
      <c r="AX24">
        <f>_xlfn.STDEV.P(AH1134:AH1138)/SQRT(COUNT(AH1134:AH1138))</f>
        <v>8.7525631453336139E-2</v>
      </c>
    </row>
    <row r="25" spans="1:50" x14ac:dyDescent="0.35">
      <c r="A25" t="s">
        <v>3348</v>
      </c>
      <c r="B25" t="s">
        <v>3303</v>
      </c>
      <c r="C25" t="s">
        <v>16</v>
      </c>
      <c r="D25" s="6" t="s">
        <v>134</v>
      </c>
      <c r="E25" s="6">
        <v>23.5</v>
      </c>
      <c r="F25" s="6">
        <v>63.52</v>
      </c>
      <c r="G25" s="6">
        <v>72.459999999999994</v>
      </c>
      <c r="H25" s="6">
        <f t="shared" si="0"/>
        <v>0.87662158432238491</v>
      </c>
      <c r="I25" s="6">
        <v>23</v>
      </c>
      <c r="J25" s="6">
        <v>46.26</v>
      </c>
      <c r="K25" s="6">
        <v>71.22</v>
      </c>
      <c r="L25" s="6">
        <f t="shared" si="1"/>
        <v>0</v>
      </c>
      <c r="M25" s="6">
        <f t="shared" si="2"/>
        <v>0</v>
      </c>
      <c r="N25" s="6">
        <f t="shared" si="3"/>
        <v>1</v>
      </c>
      <c r="O25" t="s">
        <v>16</v>
      </c>
      <c r="P25" s="8" t="s">
        <v>3349</v>
      </c>
      <c r="Q25">
        <f>SUM(L1009:L1030)</f>
        <v>9</v>
      </c>
      <c r="R25">
        <f>SUM(M1009:M1030)</f>
        <v>7</v>
      </c>
      <c r="S25">
        <f>SUM(N1009:N1030)</f>
        <v>6</v>
      </c>
      <c r="T25">
        <f>AVERAGE(E1009,E1011:E1015,E1017:E1023,E1027:E1028,E1030)</f>
        <v>23.75</v>
      </c>
      <c r="U25">
        <f>_xlfn.STDEV.P(E1009,E1011:E1015,E1017:E1023,E1027:E1028,E1030)/SQRT(COUNT(E1009,E1011:E1015,E1017:E1023,E1027:E1028,E1030))</f>
        <v>8.8388347648318447E-2</v>
      </c>
      <c r="W25">
        <f>AVERAGE(H1009:H1030)</f>
        <v>1.5398501409550862</v>
      </c>
      <c r="X25">
        <f>_xlfn.STDEV.P(H1009:H1030)/SQRT(COUNT(H1009:H1030))</f>
        <v>0.12479072171397482</v>
      </c>
      <c r="AA25" t="s">
        <v>3348</v>
      </c>
      <c r="AB25" t="s">
        <v>3303</v>
      </c>
      <c r="AC25" t="s">
        <v>16</v>
      </c>
      <c r="AD25" t="s">
        <v>135</v>
      </c>
      <c r="AE25" s="6">
        <v>24</v>
      </c>
      <c r="AF25" s="6">
        <v>65.22</v>
      </c>
      <c r="AG25" s="6">
        <v>73.7</v>
      </c>
      <c r="AH25" s="6">
        <f t="shared" si="4"/>
        <v>0.88493894165535947</v>
      </c>
      <c r="AI25" s="6">
        <v>23.5</v>
      </c>
      <c r="AJ25" s="6">
        <v>60.09</v>
      </c>
      <c r="AK25" s="6">
        <v>72.459999999999994</v>
      </c>
      <c r="AL25" s="6">
        <f t="shared" si="6"/>
        <v>0</v>
      </c>
      <c r="AM25" s="6">
        <f t="shared" si="7"/>
        <v>0</v>
      </c>
      <c r="AN25" s="6">
        <f t="shared" si="8"/>
        <v>1</v>
      </c>
      <c r="AO25" t="s">
        <v>16</v>
      </c>
      <c r="AP25" s="8" t="s">
        <v>3349</v>
      </c>
      <c r="AQ25">
        <f>SUM(AL1009:AL1030)</f>
        <v>18</v>
      </c>
      <c r="AR25">
        <f>SUM(AM1009:AM1030)</f>
        <v>4</v>
      </c>
      <c r="AS25">
        <f>SUM(AN1009:AN1030)</f>
        <v>0</v>
      </c>
      <c r="AT25">
        <f>AVERAGE(AE1009:AE1030)</f>
        <v>24</v>
      </c>
      <c r="AU25">
        <f>_xlfn.STDEV.P(AE1009:AE1030)/SQRT(COUNT(AE1009:AE1030))</f>
        <v>0</v>
      </c>
      <c r="AW25">
        <f>AVERAGE(AH1009:AH1030)</f>
        <v>1.8647156778093006</v>
      </c>
      <c r="AX25">
        <f>_xlfn.STDEV.P(AH1009:AH1030)/SQRT(COUNT(AH1009:AH1030))</f>
        <v>8.1527674795328853E-2</v>
      </c>
    </row>
    <row r="26" spans="1:50" x14ac:dyDescent="0.35">
      <c r="A26" t="s">
        <v>3350</v>
      </c>
      <c r="B26" t="s">
        <v>3303</v>
      </c>
      <c r="C26" t="s">
        <v>16</v>
      </c>
      <c r="D26" t="s">
        <v>134</v>
      </c>
      <c r="E26">
        <v>24</v>
      </c>
      <c r="F26">
        <v>106.47</v>
      </c>
      <c r="G26">
        <v>73.7</v>
      </c>
      <c r="H26">
        <f t="shared" si="0"/>
        <v>1.4446404341926729</v>
      </c>
      <c r="I26">
        <v>23</v>
      </c>
      <c r="J26">
        <v>63.14</v>
      </c>
      <c r="K26">
        <v>71.22</v>
      </c>
      <c r="L26" s="3">
        <f t="shared" si="1"/>
        <v>0</v>
      </c>
      <c r="M26" s="3">
        <f t="shared" si="2"/>
        <v>1</v>
      </c>
      <c r="N26" s="3">
        <f t="shared" si="3"/>
        <v>0</v>
      </c>
      <c r="O26" t="s">
        <v>16</v>
      </c>
      <c r="P26" s="8" t="s">
        <v>3351</v>
      </c>
      <c r="Q26">
        <f>SUM(L1048:L1066)</f>
        <v>7</v>
      </c>
      <c r="R26">
        <f>SUM(M1048:M1066)</f>
        <v>9</v>
      </c>
      <c r="S26">
        <f>SUM(N1048:N1066)</f>
        <v>3</v>
      </c>
      <c r="T26">
        <f>AVERAGE(E1048:E1053,E1055:E1061,E1063:E1065)</f>
        <v>23.625</v>
      </c>
      <c r="U26">
        <f>_xlfn.STDEV.P(E1048:E1053,E1055:E1061,E1063:E1065)/SQRT(COUNT(E1048:E1053,E1055:E1061,E1063:E1065))</f>
        <v>0.11267347735824966</v>
      </c>
      <c r="W26">
        <f>AVERAGE(H1048:H1066)</f>
        <v>1.4605641766444124</v>
      </c>
      <c r="X26">
        <f>_xlfn.STDEV.P(H1048:H1066)/SQRT(COUNT(H1048:H1066))</f>
        <v>0.10266168331792434</v>
      </c>
      <c r="AA26" t="s">
        <v>3350</v>
      </c>
      <c r="AB26" t="s">
        <v>3303</v>
      </c>
      <c r="AC26" t="s">
        <v>16</v>
      </c>
      <c r="AD26" t="s">
        <v>135</v>
      </c>
      <c r="AE26">
        <v>24</v>
      </c>
      <c r="AF26">
        <v>150.26</v>
      </c>
      <c r="AG26">
        <v>73.7</v>
      </c>
      <c r="AH26">
        <f t="shared" si="4"/>
        <v>2.0388059701492534</v>
      </c>
      <c r="AI26">
        <v>23</v>
      </c>
      <c r="AJ26">
        <v>64.040000000000006</v>
      </c>
      <c r="AK26">
        <v>71.22</v>
      </c>
      <c r="AL26" s="3">
        <f t="shared" si="6"/>
        <v>1</v>
      </c>
      <c r="AM26" s="3">
        <f t="shared" si="7"/>
        <v>0</v>
      </c>
      <c r="AN26" s="3">
        <f t="shared" si="8"/>
        <v>0</v>
      </c>
      <c r="AO26" t="s">
        <v>16</v>
      </c>
      <c r="AP26" s="8" t="s">
        <v>3351</v>
      </c>
      <c r="AQ26">
        <f>SUM(AL1048:AL1066)</f>
        <v>13</v>
      </c>
      <c r="AR26">
        <f>SUM(AM1048:AM1066)</f>
        <v>4</v>
      </c>
      <c r="AS26">
        <f>SUM(AN1048:AN1066)</f>
        <v>2</v>
      </c>
      <c r="AT26">
        <f>AVERAGE(AE1048:AE1061,AE1063:AE1065)</f>
        <v>24</v>
      </c>
      <c r="AU26">
        <f>_xlfn.STDEV.P(AE1048:AE1061,AE1063:AE1065)/SQRT(COUNT(AE1048:AE1061,AE1063:AE1065))</f>
        <v>0</v>
      </c>
      <c r="AW26">
        <f>AVERAGE(AH1048:AH1066)</f>
        <v>1.7922434593524328</v>
      </c>
      <c r="AX26">
        <f>_xlfn.STDEV.P(AH1048:AH1066)/SQRT(COUNT(AH1048:AH1066))</f>
        <v>0.12407514843766061</v>
      </c>
    </row>
    <row r="27" spans="1:50" x14ac:dyDescent="0.35">
      <c r="A27" t="s">
        <v>3352</v>
      </c>
      <c r="B27" t="s">
        <v>3303</v>
      </c>
      <c r="C27" t="s">
        <v>16</v>
      </c>
      <c r="D27" t="s">
        <v>134</v>
      </c>
      <c r="E27">
        <v>24</v>
      </c>
      <c r="F27">
        <v>98.21</v>
      </c>
      <c r="G27">
        <v>73.7</v>
      </c>
      <c r="H27">
        <f t="shared" si="0"/>
        <v>1.3325644504748981</v>
      </c>
      <c r="I27">
        <v>22.5</v>
      </c>
      <c r="J27">
        <v>63.51</v>
      </c>
      <c r="K27">
        <v>69.97</v>
      </c>
      <c r="L27" s="3">
        <f t="shared" si="1"/>
        <v>0</v>
      </c>
      <c r="M27" s="3">
        <f t="shared" si="2"/>
        <v>1</v>
      </c>
      <c r="N27" s="3">
        <f t="shared" si="3"/>
        <v>0</v>
      </c>
      <c r="O27" t="s">
        <v>16</v>
      </c>
      <c r="P27" s="8" t="s">
        <v>3353</v>
      </c>
      <c r="Q27">
        <f>SUM(L1095:L1118)</f>
        <v>0</v>
      </c>
      <c r="R27">
        <f>SUM(M1095:M1118)</f>
        <v>3</v>
      </c>
      <c r="S27">
        <f>SUM(N1095:N1118)</f>
        <v>21</v>
      </c>
      <c r="T27" t="s">
        <v>41</v>
      </c>
      <c r="U27" t="s">
        <v>41</v>
      </c>
      <c r="W27">
        <f>AVERAGE(H1095:H1118)</f>
        <v>0.91397269941744408</v>
      </c>
      <c r="X27">
        <f>_xlfn.STDEV.P(H1095:H1118)/SQRT(COUNT(H1095:H1118))</f>
        <v>1.7349135821254719E-2</v>
      </c>
      <c r="AA27" t="s">
        <v>3352</v>
      </c>
      <c r="AB27" t="s">
        <v>3303</v>
      </c>
      <c r="AC27" t="s">
        <v>16</v>
      </c>
      <c r="AD27" t="s">
        <v>135</v>
      </c>
      <c r="AE27">
        <v>24</v>
      </c>
      <c r="AF27">
        <v>166.66</v>
      </c>
      <c r="AG27">
        <v>73.7</v>
      </c>
      <c r="AH27">
        <f t="shared" si="4"/>
        <v>2.2613297150610583</v>
      </c>
      <c r="AI27">
        <v>22</v>
      </c>
      <c r="AJ27">
        <v>51.83</v>
      </c>
      <c r="AK27">
        <v>68.72</v>
      </c>
      <c r="AL27" s="3">
        <f t="shared" si="6"/>
        <v>1</v>
      </c>
      <c r="AM27" s="3">
        <f t="shared" si="7"/>
        <v>0</v>
      </c>
      <c r="AN27" s="3">
        <f t="shared" si="8"/>
        <v>0</v>
      </c>
      <c r="AO27" t="s">
        <v>16</v>
      </c>
      <c r="AP27" s="8" t="s">
        <v>3353</v>
      </c>
      <c r="AQ27">
        <f>SUM(AL1095:AL1118)</f>
        <v>12</v>
      </c>
      <c r="AR27">
        <f>SUM(AM1095:AM1118)</f>
        <v>8</v>
      </c>
      <c r="AS27">
        <f>SUM(AN1095:AN1118)</f>
        <v>4</v>
      </c>
      <c r="AT27">
        <f>AVERAGE(AE1095:AE1110,AE1114:AE1116,AE1118)</f>
        <v>23.975000000000001</v>
      </c>
      <c r="AU27">
        <f>_xlfn.STDEV.P(AE1095:AE1110,AE1114:AE1116,AE1118)/SQRT(COUNT(AE1095:AE1110,AE1114:AE1116,AE1118))</f>
        <v>2.4366985862022409E-2</v>
      </c>
      <c r="AW27">
        <f>AVERAGE(AH1095:AH1118)</f>
        <v>1.5151601204799541</v>
      </c>
      <c r="AX27">
        <f>_xlfn.STDEV.P(AH1095:AH1118)/SQRT(COUNT(AH1095:AH1118))</f>
        <v>8.1921902553419176E-2</v>
      </c>
    </row>
    <row r="28" spans="1:50" x14ac:dyDescent="0.35">
      <c r="A28" t="s">
        <v>3354</v>
      </c>
      <c r="B28" t="s">
        <v>3303</v>
      </c>
      <c r="C28" t="s">
        <v>16</v>
      </c>
      <c r="D28" t="s">
        <v>134</v>
      </c>
      <c r="E28">
        <v>23</v>
      </c>
      <c r="F28">
        <v>84.53</v>
      </c>
      <c r="G28">
        <v>71.22</v>
      </c>
      <c r="H28">
        <f t="shared" si="0"/>
        <v>1.186885706262286</v>
      </c>
      <c r="I28">
        <v>22</v>
      </c>
      <c r="J28">
        <v>48.65</v>
      </c>
      <c r="K28">
        <v>68.72</v>
      </c>
      <c r="L28" s="3">
        <f t="shared" si="1"/>
        <v>0</v>
      </c>
      <c r="M28" s="3">
        <f t="shared" si="2"/>
        <v>1</v>
      </c>
      <c r="N28" s="3">
        <f t="shared" si="3"/>
        <v>0</v>
      </c>
      <c r="O28" t="s">
        <v>16</v>
      </c>
      <c r="P28" s="8" t="s">
        <v>3355</v>
      </c>
      <c r="Q28">
        <f>SUM(L1159:L1172)</f>
        <v>0</v>
      </c>
      <c r="R28">
        <f>SUM(M1159:M1172)</f>
        <v>3</v>
      </c>
      <c r="S28">
        <f>SUM(N1159:N1172)</f>
        <v>11</v>
      </c>
      <c r="T28" t="s">
        <v>41</v>
      </c>
      <c r="U28" t="s">
        <v>41</v>
      </c>
      <c r="W28">
        <f>AVERAGE(H1159:H1172)</f>
        <v>0.93611268490392163</v>
      </c>
      <c r="X28">
        <f>_xlfn.STDEV.P(H1159:H1172)/SQRT(COUNT(H1159:H1172))</f>
        <v>2.4170834536985E-2</v>
      </c>
      <c r="Y28" s="1"/>
      <c r="Z28" s="1"/>
      <c r="AA28" t="s">
        <v>3354</v>
      </c>
      <c r="AB28" t="s">
        <v>3303</v>
      </c>
      <c r="AC28" t="s">
        <v>16</v>
      </c>
      <c r="AD28" t="s">
        <v>135</v>
      </c>
      <c r="AE28">
        <v>24</v>
      </c>
      <c r="AF28">
        <v>140.66999999999999</v>
      </c>
      <c r="AG28">
        <v>73.7</v>
      </c>
      <c r="AH28">
        <f t="shared" si="4"/>
        <v>1.9086838534599726</v>
      </c>
      <c r="AI28">
        <v>23</v>
      </c>
      <c r="AJ28">
        <v>66.92</v>
      </c>
      <c r="AK28">
        <v>71.22</v>
      </c>
      <c r="AL28" s="3">
        <f t="shared" si="6"/>
        <v>1</v>
      </c>
      <c r="AM28" s="3">
        <f t="shared" si="7"/>
        <v>0</v>
      </c>
      <c r="AN28" s="3">
        <f t="shared" si="8"/>
        <v>0</v>
      </c>
      <c r="AO28" t="s">
        <v>16</v>
      </c>
      <c r="AP28" s="8" t="s">
        <v>3355</v>
      </c>
      <c r="AQ28">
        <f>SUM(AL1159:AL1172)</f>
        <v>10</v>
      </c>
      <c r="AR28">
        <f>SUM(AM1159:AM1172)</f>
        <v>4</v>
      </c>
      <c r="AS28">
        <f>SUM(AN1159:AN1172)</f>
        <v>0</v>
      </c>
      <c r="AT28">
        <f>AVERAGE(AE1159:AE1172)</f>
        <v>24</v>
      </c>
      <c r="AU28">
        <f>_xlfn.STDEV.P(AE1159:AE1172)/SQRT(COUNT(AE1159:AE1172))</f>
        <v>0</v>
      </c>
      <c r="AW28">
        <f>AVERAGE(AH1159:AH1172)</f>
        <v>1.6832719519286685</v>
      </c>
      <c r="AX28">
        <f>_xlfn.STDEV.P(AH1159:AH1172)/SQRT(COUNT(AH1159:AH1172))</f>
        <v>9.7096672330288111E-2</v>
      </c>
    </row>
    <row r="29" spans="1:50" x14ac:dyDescent="0.35">
      <c r="A29" t="s">
        <v>3356</v>
      </c>
      <c r="B29" t="s">
        <v>3303</v>
      </c>
      <c r="C29" t="s">
        <v>16</v>
      </c>
      <c r="D29" t="s">
        <v>134</v>
      </c>
      <c r="E29">
        <v>23</v>
      </c>
      <c r="F29">
        <v>91.92</v>
      </c>
      <c r="G29">
        <v>71.22</v>
      </c>
      <c r="H29">
        <f t="shared" si="0"/>
        <v>1.2906486941870261</v>
      </c>
      <c r="I29">
        <v>21.5</v>
      </c>
      <c r="J29">
        <v>61.88</v>
      </c>
      <c r="K29">
        <v>67.47</v>
      </c>
      <c r="L29" s="3">
        <f t="shared" si="1"/>
        <v>0</v>
      </c>
      <c r="M29" s="3">
        <f t="shared" si="2"/>
        <v>1</v>
      </c>
      <c r="N29" s="3">
        <f t="shared" si="3"/>
        <v>0</v>
      </c>
      <c r="O29" t="s">
        <v>16</v>
      </c>
      <c r="P29" s="8" t="s">
        <v>3357</v>
      </c>
      <c r="Q29">
        <f>SUM(L977:L992)</f>
        <v>5</v>
      </c>
      <c r="R29">
        <f>SUM(M977:M992)</f>
        <v>8</v>
      </c>
      <c r="S29">
        <f>SUM(N977:N992)</f>
        <v>3</v>
      </c>
      <c r="T29">
        <f>AVERAGE(E977:E984,E986,E989:E992)</f>
        <v>24.807692307692307</v>
      </c>
      <c r="U29">
        <f>_xlfn.STDEV.P(E977:E984,E986,E989:E992)/SQRT(COUNT(E977:E984,E986,E989:E992))</f>
        <v>0.70193827494286698</v>
      </c>
      <c r="W29">
        <f>AVERAGE(H977:H992)</f>
        <v>1.342344995610123</v>
      </c>
      <c r="X29">
        <f>_xlfn.STDEV.P(H977:H992)/SQRT(COUNT(H977:H992))</f>
        <v>9.1960279311484802E-2</v>
      </c>
      <c r="AA29" t="s">
        <v>3356</v>
      </c>
      <c r="AB29" t="s">
        <v>3303</v>
      </c>
      <c r="AC29" t="s">
        <v>16</v>
      </c>
      <c r="AD29" t="s">
        <v>135</v>
      </c>
      <c r="AE29">
        <v>24</v>
      </c>
      <c r="AF29">
        <v>145.76</v>
      </c>
      <c r="AG29">
        <v>73.7</v>
      </c>
      <c r="AH29">
        <f t="shared" si="4"/>
        <v>1.9777476255088193</v>
      </c>
      <c r="AI29">
        <v>22.5</v>
      </c>
      <c r="AJ29">
        <v>60.98</v>
      </c>
      <c r="AK29">
        <v>69.97</v>
      </c>
      <c r="AL29" s="3">
        <f t="shared" si="6"/>
        <v>1</v>
      </c>
      <c r="AM29" s="3">
        <f t="shared" si="7"/>
        <v>0</v>
      </c>
      <c r="AN29" s="3">
        <f t="shared" si="8"/>
        <v>0</v>
      </c>
      <c r="AO29" t="s">
        <v>16</v>
      </c>
      <c r="AP29" s="8" t="s">
        <v>3357</v>
      </c>
      <c r="AQ29">
        <f>SUM(AL977:AL992)</f>
        <v>10</v>
      </c>
      <c r="AR29">
        <f>SUM(AM977:AM992)</f>
        <v>6</v>
      </c>
      <c r="AS29">
        <f>SUM(AN977:AN992)</f>
        <v>0</v>
      </c>
      <c r="AT29">
        <f>AVERAGE(AE977:AE992)</f>
        <v>24.4375</v>
      </c>
      <c r="AU29">
        <f>_xlfn.STDEV.P(AE977:AE992)/SQRT(COUNT(AE977:AE992))</f>
        <v>6.0515364784490891E-2</v>
      </c>
      <c r="AW29">
        <f>AVERAGE(AH977:AH992)</f>
        <v>1.6333204448411496</v>
      </c>
      <c r="AX29">
        <f>_xlfn.STDEV.P(AH977:AH992)/SQRT(COUNT(AH977:AH992))</f>
        <v>7.7944106029181878E-2</v>
      </c>
    </row>
    <row r="30" spans="1:50" x14ac:dyDescent="0.35">
      <c r="A30" t="s">
        <v>3358</v>
      </c>
      <c r="B30" t="s">
        <v>3303</v>
      </c>
      <c r="C30" t="s">
        <v>16</v>
      </c>
      <c r="D30" t="s">
        <v>134</v>
      </c>
      <c r="E30">
        <v>23.5</v>
      </c>
      <c r="F30">
        <v>82.49</v>
      </c>
      <c r="G30">
        <v>72.459999999999994</v>
      </c>
      <c r="H30">
        <f t="shared" si="0"/>
        <v>1.1384211979022909</v>
      </c>
      <c r="I30">
        <v>23</v>
      </c>
      <c r="J30">
        <v>55.65</v>
      </c>
      <c r="K30">
        <v>71.22</v>
      </c>
      <c r="L30" s="3">
        <f t="shared" si="1"/>
        <v>0</v>
      </c>
      <c r="M30" s="3">
        <f t="shared" si="2"/>
        <v>1</v>
      </c>
      <c r="N30" s="3">
        <f t="shared" si="3"/>
        <v>0</v>
      </c>
      <c r="O30" t="s">
        <v>16</v>
      </c>
      <c r="P30" s="2" t="s">
        <v>3359</v>
      </c>
      <c r="Q30">
        <f>SUM(L2056:L2068)</f>
        <v>0</v>
      </c>
      <c r="R30">
        <f>SUM(M2056:M2068)</f>
        <v>4</v>
      </c>
      <c r="S30">
        <f>SUM(N2056:N2068)</f>
        <v>9</v>
      </c>
      <c r="T30" t="s">
        <v>41</v>
      </c>
      <c r="U30" t="s">
        <v>41</v>
      </c>
      <c r="W30">
        <f>AVERAGE(H2056:H2068)</f>
        <v>0.95438635177874387</v>
      </c>
      <c r="X30">
        <f>_xlfn.STDEV.P(H2056:H2068)/SQRT(COUNT(H2056:H2068))</f>
        <v>2.1071953705072071E-2</v>
      </c>
      <c r="AA30" t="s">
        <v>3358</v>
      </c>
      <c r="AB30" t="s">
        <v>3303</v>
      </c>
      <c r="AC30" t="s">
        <v>16</v>
      </c>
      <c r="AD30" t="s">
        <v>135</v>
      </c>
      <c r="AE30">
        <v>24</v>
      </c>
      <c r="AF30">
        <v>109.98</v>
      </c>
      <c r="AG30">
        <v>73.7</v>
      </c>
      <c r="AH30">
        <f t="shared" si="4"/>
        <v>1.4922659430122116</v>
      </c>
      <c r="AI30">
        <v>23</v>
      </c>
      <c r="AJ30">
        <v>70.19</v>
      </c>
      <c r="AK30">
        <v>71.22</v>
      </c>
      <c r="AL30" s="3">
        <f t="shared" si="6"/>
        <v>0</v>
      </c>
      <c r="AM30" s="3">
        <f t="shared" si="7"/>
        <v>1</v>
      </c>
      <c r="AN30" s="3">
        <f t="shared" si="8"/>
        <v>0</v>
      </c>
      <c r="AO30" t="s">
        <v>16</v>
      </c>
      <c r="AP30" s="2" t="s">
        <v>3359</v>
      </c>
      <c r="AQ30">
        <f>SUM(AL2056:AL2068)</f>
        <v>0</v>
      </c>
      <c r="AR30">
        <f>SUM(AM2056:AM2068)</f>
        <v>10</v>
      </c>
      <c r="AS30">
        <f>SUM(AN2056:AN2068)</f>
        <v>3</v>
      </c>
      <c r="AT30">
        <f>AVERAGE(AE2056:AE2057,AE2059,AE2061:AE2063,AE2065:AE2068)</f>
        <v>24.4</v>
      </c>
      <c r="AU30">
        <f>_xlfn.STDEV.P(AE2056:AE2057,AE2059,AE2061:AE2063,AE2065:AE2068)/SQRT(COUNT(AE2056:AE2057,AE2059,AE2061:AE2063,AE2065:AE2068))</f>
        <v>0.3794733192202055</v>
      </c>
      <c r="AW30">
        <f>AVERAGE(AH2056:AH2068)</f>
        <v>1.1646864992116024</v>
      </c>
      <c r="AX30">
        <f>_xlfn.STDEV.P(AH2056:AH2068)/SQRT(COUNT(AH2056:AH2068))</f>
        <v>5.2894414934410522E-2</v>
      </c>
    </row>
    <row r="31" spans="1:50" x14ac:dyDescent="0.35">
      <c r="A31" t="s">
        <v>3360</v>
      </c>
      <c r="B31" t="s">
        <v>3303</v>
      </c>
      <c r="C31" t="s">
        <v>16</v>
      </c>
      <c r="D31" t="s">
        <v>134</v>
      </c>
      <c r="E31">
        <v>23.5</v>
      </c>
      <c r="F31">
        <v>93.03</v>
      </c>
      <c r="G31">
        <v>72.459999999999994</v>
      </c>
      <c r="H31">
        <f t="shared" si="0"/>
        <v>1.2838807617996137</v>
      </c>
      <c r="I31">
        <v>23</v>
      </c>
      <c r="J31">
        <v>60.41</v>
      </c>
      <c r="K31">
        <v>71.22</v>
      </c>
      <c r="L31" s="3">
        <f t="shared" si="1"/>
        <v>0</v>
      </c>
      <c r="M31" s="3">
        <f t="shared" si="2"/>
        <v>1</v>
      </c>
      <c r="N31" s="3">
        <f t="shared" si="3"/>
        <v>0</v>
      </c>
      <c r="O31" t="s">
        <v>16</v>
      </c>
      <c r="P31" s="8" t="s">
        <v>3361</v>
      </c>
      <c r="Q31">
        <f>SUM(L1201:L1212)</f>
        <v>1</v>
      </c>
      <c r="R31">
        <f>SUM(M1201:M1212)</f>
        <v>5</v>
      </c>
      <c r="S31">
        <f>SUM(N1201:N1212)</f>
        <v>5</v>
      </c>
      <c r="T31">
        <f>AVERAGE(E1201,E1203,E1205,E1207:E1208,E1211:E1212)</f>
        <v>28.571428571428573</v>
      </c>
      <c r="U31">
        <f>_xlfn.STDEV.P(E1201,E1203,E1205,E1207:E1208,E1211:E1212)/SQRT(COUNT(E1201,E1203,E1205,E1207:E1208,E1211:E1212))</f>
        <v>1.4895163282516508</v>
      </c>
      <c r="W31">
        <f>AVERAGE(H1201:H1212)</f>
        <v>1.0082265289516041</v>
      </c>
      <c r="X31">
        <f>_xlfn.STDEV.P(H1201:H1212)/SQRT(COUNT(H1201:H1212))</f>
        <v>5.4453133242758175E-2</v>
      </c>
      <c r="AA31" t="s">
        <v>3360</v>
      </c>
      <c r="AB31" t="s">
        <v>3303</v>
      </c>
      <c r="AC31" t="s">
        <v>16</v>
      </c>
      <c r="AD31" t="s">
        <v>135</v>
      </c>
      <c r="AE31">
        <v>24</v>
      </c>
      <c r="AF31">
        <v>122.42</v>
      </c>
      <c r="AG31">
        <v>73.7</v>
      </c>
      <c r="AH31">
        <f t="shared" si="4"/>
        <v>1.6610583446404341</v>
      </c>
      <c r="AI31">
        <v>25.5</v>
      </c>
      <c r="AJ31">
        <v>81.08</v>
      </c>
      <c r="AK31">
        <v>77.400000000000006</v>
      </c>
      <c r="AL31" s="3">
        <f t="shared" si="6"/>
        <v>1</v>
      </c>
      <c r="AM31" s="3">
        <f t="shared" si="7"/>
        <v>0</v>
      </c>
      <c r="AN31" s="3">
        <f t="shared" si="8"/>
        <v>0</v>
      </c>
      <c r="AO31" t="s">
        <v>16</v>
      </c>
      <c r="AP31" s="8" t="s">
        <v>3361</v>
      </c>
      <c r="AQ31">
        <f>SUM(AL1201:AL1212)</f>
        <v>8</v>
      </c>
      <c r="AR31">
        <f>SUM(AM1201:AM1212)</f>
        <v>3</v>
      </c>
      <c r="AS31">
        <f>SUM(AN1201:AN1212)</f>
        <v>1</v>
      </c>
      <c r="AT31">
        <f>AVERAGE(AE1202:AE1212)</f>
        <v>24</v>
      </c>
      <c r="AU31">
        <f>_xlfn.STDEV.P(AE1202:AE1212)/SQRT(COUNT(AE1202:AE1212))</f>
        <v>0</v>
      </c>
      <c r="AW31">
        <f>AVERAGE(AH1201:AH1212)</f>
        <v>1.8287293354806258</v>
      </c>
      <c r="AX31">
        <f>_xlfn.STDEV.P(AH1201:AH1212)/SQRT(COUNT(AH1201:AH1212))</f>
        <v>0.13497968735435265</v>
      </c>
    </row>
    <row r="32" spans="1:50" x14ac:dyDescent="0.35">
      <c r="A32" t="s">
        <v>3362</v>
      </c>
      <c r="B32" t="s">
        <v>3303</v>
      </c>
      <c r="C32" t="s">
        <v>16</v>
      </c>
      <c r="D32" t="s">
        <v>134</v>
      </c>
      <c r="E32">
        <v>24</v>
      </c>
      <c r="F32">
        <v>80.34</v>
      </c>
      <c r="G32">
        <v>73.7</v>
      </c>
      <c r="H32">
        <f t="shared" si="0"/>
        <v>1.0900949796472184</v>
      </c>
      <c r="I32">
        <v>23.5</v>
      </c>
      <c r="J32">
        <v>47.36</v>
      </c>
      <c r="K32">
        <v>72.459999999999994</v>
      </c>
      <c r="L32" s="3">
        <f t="shared" si="1"/>
        <v>0</v>
      </c>
      <c r="M32" s="3">
        <f t="shared" si="2"/>
        <v>1</v>
      </c>
      <c r="N32" s="3">
        <f t="shared" si="3"/>
        <v>0</v>
      </c>
      <c r="O32" t="s">
        <v>16</v>
      </c>
      <c r="P32" s="2" t="s">
        <v>3363</v>
      </c>
      <c r="Q32">
        <f>SUM(L2026:L2035)</f>
        <v>0</v>
      </c>
      <c r="R32">
        <f t="shared" ref="R32" si="40">SUM(M2026:M2035)</f>
        <v>2</v>
      </c>
      <c r="S32">
        <f>SUM(N2026:N2035)</f>
        <v>8</v>
      </c>
      <c r="T32" t="s">
        <v>41</v>
      </c>
      <c r="U32" t="s">
        <v>41</v>
      </c>
      <c r="W32">
        <f>AVERAGE(H2026:H2035)</f>
        <v>0.90389477464127843</v>
      </c>
      <c r="X32">
        <f>_xlfn.STDEV.P(H2026:H2035)/SQRT(COUNT(H2026:H2035))</f>
        <v>3.1088298495660124E-2</v>
      </c>
      <c r="AA32" t="s">
        <v>3362</v>
      </c>
      <c r="AB32" t="s">
        <v>3303</v>
      </c>
      <c r="AC32" t="s">
        <v>16</v>
      </c>
      <c r="AD32" t="s">
        <v>135</v>
      </c>
      <c r="AE32">
        <v>24</v>
      </c>
      <c r="AF32">
        <v>89.08</v>
      </c>
      <c r="AG32">
        <v>73.7</v>
      </c>
      <c r="AH32">
        <f t="shared" si="4"/>
        <v>1.2086838534599729</v>
      </c>
      <c r="AI32">
        <v>26.5</v>
      </c>
      <c r="AJ32">
        <v>80.010000000000005</v>
      </c>
      <c r="AK32">
        <v>79.86</v>
      </c>
      <c r="AL32" s="3">
        <f t="shared" si="6"/>
        <v>0</v>
      </c>
      <c r="AM32" s="3">
        <f t="shared" si="7"/>
        <v>1</v>
      </c>
      <c r="AN32" s="3">
        <f t="shared" si="8"/>
        <v>0</v>
      </c>
      <c r="AO32" t="s">
        <v>16</v>
      </c>
      <c r="AP32" s="2" t="s">
        <v>3363</v>
      </c>
      <c r="AQ32">
        <f>SUM(AL2026:AL2035)</f>
        <v>1</v>
      </c>
      <c r="AR32">
        <f t="shared" ref="AR32" si="41">SUM(AM2026:AM2035)</f>
        <v>7</v>
      </c>
      <c r="AS32">
        <f>SUM(AN2026:AN2035)</f>
        <v>2</v>
      </c>
      <c r="AT32">
        <f>AVERAGE(AE2026,AE2028:AE2029,AE2031:AE2035)</f>
        <v>24</v>
      </c>
      <c r="AU32">
        <f>_xlfn.STDEV.P(AE2026,AE2028:AE2029,AE2031:AE2035)/SQRT(COUNT(AE2026,AE2028:AE2029,AE2031:AE2035))</f>
        <v>0</v>
      </c>
      <c r="AW32">
        <f>AVERAGE(AH2026:AH2035)</f>
        <v>1.2168133836329333</v>
      </c>
      <c r="AX32">
        <f>_xlfn.STDEV.P(AH2026:AH2035)/SQRT(COUNT(AH2026:AH2035))</f>
        <v>6.2735502194735754E-2</v>
      </c>
    </row>
    <row r="33" spans="1:50" x14ac:dyDescent="0.35">
      <c r="A33" t="s">
        <v>3364</v>
      </c>
      <c r="B33" t="s">
        <v>3303</v>
      </c>
      <c r="C33" t="s">
        <v>16</v>
      </c>
      <c r="D33" s="6" t="s">
        <v>134</v>
      </c>
      <c r="E33" s="6">
        <v>24</v>
      </c>
      <c r="F33" s="6">
        <v>66.8</v>
      </c>
      <c r="G33" s="6">
        <v>73.7</v>
      </c>
      <c r="H33" s="6">
        <f t="shared" si="0"/>
        <v>0.90637720488466744</v>
      </c>
      <c r="I33" s="6">
        <v>23.5</v>
      </c>
      <c r="J33" s="6">
        <v>55.02</v>
      </c>
      <c r="K33" s="6">
        <v>72.459999999999994</v>
      </c>
      <c r="L33" s="6">
        <f t="shared" si="1"/>
        <v>0</v>
      </c>
      <c r="M33" s="6">
        <f t="shared" si="2"/>
        <v>0</v>
      </c>
      <c r="N33" s="6">
        <f t="shared" si="3"/>
        <v>1</v>
      </c>
      <c r="O33" t="s">
        <v>51</v>
      </c>
      <c r="P33" t="s">
        <v>3305</v>
      </c>
      <c r="Q33">
        <f>SUM(L614:L633)</f>
        <v>0</v>
      </c>
      <c r="R33">
        <f>SUM(M614:M633)</f>
        <v>4</v>
      </c>
      <c r="S33">
        <f>SUM(N614:N633)</f>
        <v>16</v>
      </c>
      <c r="T33" t="s">
        <v>41</v>
      </c>
      <c r="U33" t="s">
        <v>41</v>
      </c>
      <c r="W33">
        <f>AVERAGE(H614:H633)</f>
        <v>0.89232309208535876</v>
      </c>
      <c r="X33">
        <f>_xlfn.STDEV.P(H614:H633)/SQRT(COUNT(H614:H633))</f>
        <v>3.3741589052232568E-2</v>
      </c>
      <c r="AA33" t="s">
        <v>3364</v>
      </c>
      <c r="AB33" t="s">
        <v>3303</v>
      </c>
      <c r="AC33" t="s">
        <v>16</v>
      </c>
      <c r="AD33" t="s">
        <v>135</v>
      </c>
      <c r="AE33">
        <v>24</v>
      </c>
      <c r="AF33">
        <v>128.06</v>
      </c>
      <c r="AG33">
        <v>73.7</v>
      </c>
      <c r="AH33">
        <f t="shared" si="4"/>
        <v>1.7375848032564449</v>
      </c>
      <c r="AI33">
        <v>22.5</v>
      </c>
      <c r="AJ33">
        <v>63.53</v>
      </c>
      <c r="AK33">
        <v>69.97</v>
      </c>
      <c r="AL33" s="3">
        <f t="shared" si="6"/>
        <v>1</v>
      </c>
      <c r="AM33" s="3">
        <f t="shared" si="7"/>
        <v>0</v>
      </c>
      <c r="AN33" s="3">
        <f t="shared" si="8"/>
        <v>0</v>
      </c>
      <c r="AO33" t="s">
        <v>51</v>
      </c>
      <c r="AP33" t="s">
        <v>3305</v>
      </c>
      <c r="AQ33">
        <f>SUM(AL614:AL633)</f>
        <v>8</v>
      </c>
      <c r="AR33">
        <f>SUM(AM614:AM633)</f>
        <v>10</v>
      </c>
      <c r="AS33">
        <f>SUM(AN614:AN633)</f>
        <v>2</v>
      </c>
      <c r="AT33">
        <f>AVERAGE(AE614:AE617,AE619:AE630,AE632:AE633)</f>
        <v>24.083333333333332</v>
      </c>
      <c r="AU33">
        <f>_xlfn.STDEV.P(AE614:AE617,AE619:AE630,AE632:AE633)/SQRT(COUNT(AE614:AE617,AE619:AE630,AE632:AE633))</f>
        <v>8.0985442983962513E-2</v>
      </c>
      <c r="AW33">
        <f>AVERAGE(AH614:AH633)</f>
        <v>1.4854342715597482</v>
      </c>
      <c r="AX33">
        <f>_xlfn.STDEV.P(AH614:AH633)/SQRT(COUNT(AH614:AH633))</f>
        <v>8.8683186613413234E-2</v>
      </c>
    </row>
    <row r="34" spans="1:50" x14ac:dyDescent="0.35">
      <c r="A34" t="s">
        <v>3365</v>
      </c>
      <c r="B34" t="s">
        <v>3303</v>
      </c>
      <c r="C34" t="s">
        <v>16</v>
      </c>
      <c r="D34" t="s">
        <v>134</v>
      </c>
      <c r="E34">
        <v>25.5</v>
      </c>
      <c r="F34">
        <v>81.069999999999993</v>
      </c>
      <c r="G34">
        <v>77.400000000000006</v>
      </c>
      <c r="H34">
        <f t="shared" si="0"/>
        <v>1.0474160206718344</v>
      </c>
      <c r="I34">
        <v>25</v>
      </c>
      <c r="J34">
        <v>65.34</v>
      </c>
      <c r="K34">
        <v>76.17</v>
      </c>
      <c r="L34" s="3">
        <f t="shared" si="1"/>
        <v>0</v>
      </c>
      <c r="M34" s="3">
        <f t="shared" si="2"/>
        <v>1</v>
      </c>
      <c r="N34" s="3">
        <f t="shared" si="3"/>
        <v>0</v>
      </c>
      <c r="O34" t="s">
        <v>51</v>
      </c>
      <c r="P34" t="s">
        <v>3307</v>
      </c>
      <c r="Q34">
        <f>SUM(L656:L674)</f>
        <v>8</v>
      </c>
      <c r="R34">
        <f>SUM(M656:M674)</f>
        <v>10</v>
      </c>
      <c r="S34">
        <f>SUM(N656:N674)</f>
        <v>1</v>
      </c>
      <c r="T34">
        <f>AVERAGE(E656:E672,E674)</f>
        <v>24.833333333333332</v>
      </c>
      <c r="U34">
        <f>_xlfn.STDEV.P(E656:E672,E674)/SQRT(COUNT(E656:E672,E674))</f>
        <v>0.44962261267329567</v>
      </c>
      <c r="W34">
        <f>AVERAGE(H656:H674)</f>
        <v>1.6009484633614428</v>
      </c>
      <c r="X34">
        <f>_xlfn.STDEV.P(H656:H674)/SQRT(COUNT(H656:H674))</f>
        <v>9.9805809533943149E-2</v>
      </c>
      <c r="AA34" t="s">
        <v>3365</v>
      </c>
      <c r="AB34" t="s">
        <v>3303</v>
      </c>
      <c r="AC34" t="s">
        <v>16</v>
      </c>
      <c r="AD34" t="s">
        <v>135</v>
      </c>
      <c r="AE34">
        <v>24</v>
      </c>
      <c r="AF34">
        <v>83.78</v>
      </c>
      <c r="AG34">
        <v>73.7</v>
      </c>
      <c r="AH34">
        <f t="shared" si="4"/>
        <v>1.1367706919945726</v>
      </c>
      <c r="AI34">
        <v>23.5</v>
      </c>
      <c r="AJ34">
        <v>53.83</v>
      </c>
      <c r="AK34">
        <v>72.459999999999994</v>
      </c>
      <c r="AL34" s="3">
        <f t="shared" si="6"/>
        <v>0</v>
      </c>
      <c r="AM34" s="3">
        <f t="shared" si="7"/>
        <v>1</v>
      </c>
      <c r="AN34" s="3">
        <f t="shared" si="8"/>
        <v>0</v>
      </c>
      <c r="AO34" t="s">
        <v>51</v>
      </c>
      <c r="AP34" t="s">
        <v>3307</v>
      </c>
      <c r="AQ34">
        <f>SUM(AL656:AL674)</f>
        <v>13</v>
      </c>
      <c r="AR34">
        <f>SUM(AM656:AM674)</f>
        <v>6</v>
      </c>
      <c r="AS34">
        <f>SUM(AN656:AN674)</f>
        <v>0</v>
      </c>
      <c r="AT34">
        <f>AVERAGE(AE656:AE674)</f>
        <v>24</v>
      </c>
      <c r="AU34">
        <f>_xlfn.STDEV.P(AE656:AE674)/SQRT(COUNT(AE656:AE674))</f>
        <v>0</v>
      </c>
      <c r="AW34">
        <f>AVERAGE(AH656:AH674)</f>
        <v>1.6813897022066699</v>
      </c>
      <c r="AX34">
        <f>_xlfn.STDEV.P(AH656:AH674)/SQRT(COUNT(AH656:AH674))</f>
        <v>7.1231593707103663E-2</v>
      </c>
    </row>
    <row r="35" spans="1:50" x14ac:dyDescent="0.35">
      <c r="A35" t="s">
        <v>3366</v>
      </c>
      <c r="B35" t="s">
        <v>3303</v>
      </c>
      <c r="C35" t="s">
        <v>16</v>
      </c>
      <c r="D35" t="s">
        <v>134</v>
      </c>
      <c r="E35">
        <v>22.5</v>
      </c>
      <c r="F35">
        <v>86.06</v>
      </c>
      <c r="G35">
        <v>69.97</v>
      </c>
      <c r="H35">
        <f t="shared" si="0"/>
        <v>1.2299556952979849</v>
      </c>
      <c r="I35">
        <v>21.5</v>
      </c>
      <c r="J35">
        <v>62.13</v>
      </c>
      <c r="K35">
        <v>67.47</v>
      </c>
      <c r="L35" s="3">
        <f t="shared" si="1"/>
        <v>0</v>
      </c>
      <c r="M35" s="3">
        <f t="shared" si="2"/>
        <v>1</v>
      </c>
      <c r="N35" s="3">
        <f t="shared" si="3"/>
        <v>0</v>
      </c>
      <c r="O35" t="s">
        <v>51</v>
      </c>
      <c r="P35" t="s">
        <v>3309</v>
      </c>
      <c r="Q35">
        <f>SUM(L699:L725)</f>
        <v>0</v>
      </c>
      <c r="R35">
        <f>SUM(M699:M725)</f>
        <v>10</v>
      </c>
      <c r="S35">
        <f>SUM(N699:N725)</f>
        <v>17</v>
      </c>
      <c r="T35">
        <f>AVERAGE(E705:E707,E710,E715,E719:E722,E725)</f>
        <v>23.15</v>
      </c>
      <c r="U35">
        <f>_xlfn.STDEV.P(E705:E707,E710,E715,E719:E722,E725)/SQRT(COUNT(E705:E707,E710,E715,E719:E722,E725))</f>
        <v>0.75845237160945056</v>
      </c>
      <c r="W35">
        <f>AVERAGE(H699:H725)</f>
        <v>0.98348461664561893</v>
      </c>
      <c r="X35">
        <f>_xlfn.STDEV.P(H699:H725)/SQRT(COUNT(H699:H725))</f>
        <v>2.4251832787982801E-2</v>
      </c>
      <c r="AA35" t="s">
        <v>3366</v>
      </c>
      <c r="AB35" t="s">
        <v>3303</v>
      </c>
      <c r="AC35" t="s">
        <v>16</v>
      </c>
      <c r="AD35" t="s">
        <v>135</v>
      </c>
      <c r="AE35">
        <v>24</v>
      </c>
      <c r="AF35">
        <v>115.25</v>
      </c>
      <c r="AG35">
        <v>73.7</v>
      </c>
      <c r="AH35">
        <f t="shared" si="4"/>
        <v>1.5637720488466758</v>
      </c>
      <c r="AI35">
        <v>23</v>
      </c>
      <c r="AJ35">
        <v>59.48</v>
      </c>
      <c r="AK35">
        <v>71.22</v>
      </c>
      <c r="AL35" s="3">
        <f t="shared" si="6"/>
        <v>1</v>
      </c>
      <c r="AM35" s="3">
        <f t="shared" si="7"/>
        <v>0</v>
      </c>
      <c r="AN35" s="3">
        <f t="shared" si="8"/>
        <v>0</v>
      </c>
      <c r="AO35" t="s">
        <v>51</v>
      </c>
      <c r="AP35" t="s">
        <v>3309</v>
      </c>
      <c r="AQ35">
        <f>SUM(AL699:AL725)</f>
        <v>19</v>
      </c>
      <c r="AR35">
        <f>SUM(AM699:AM725)</f>
        <v>7</v>
      </c>
      <c r="AS35">
        <f>SUM(AN699:AN725)</f>
        <v>1</v>
      </c>
      <c r="AT35">
        <f>AVERAGE(AE699:AE716,AE718:AE725)</f>
        <v>24</v>
      </c>
      <c r="AU35">
        <f>_xlfn.STDEV.P(AE699:AE716,AE718:AE725)/SQRT(COUNT(AE699:AE716,AE718:AE725))</f>
        <v>0</v>
      </c>
      <c r="AW35">
        <f>AVERAGE(AH699:AH725)</f>
        <v>1.6086084727875769</v>
      </c>
      <c r="AX35">
        <f>_xlfn.STDEV.P(AH699:AH725)/SQRT(COUNT(AH699:AH725))</f>
        <v>5.9378935355136324E-2</v>
      </c>
    </row>
    <row r="36" spans="1:50" x14ac:dyDescent="0.35">
      <c r="A36" t="s">
        <v>3367</v>
      </c>
      <c r="B36" t="s">
        <v>3303</v>
      </c>
      <c r="C36" t="s">
        <v>16</v>
      </c>
      <c r="D36" t="s">
        <v>134</v>
      </c>
      <c r="E36">
        <v>23</v>
      </c>
      <c r="F36">
        <v>112.43</v>
      </c>
      <c r="G36">
        <v>71.22</v>
      </c>
      <c r="H36">
        <f t="shared" si="0"/>
        <v>1.5786295984274081</v>
      </c>
      <c r="I36">
        <v>21.5</v>
      </c>
      <c r="J36">
        <v>53.8</v>
      </c>
      <c r="K36">
        <v>67.47</v>
      </c>
      <c r="L36" s="3">
        <f t="shared" si="1"/>
        <v>1</v>
      </c>
      <c r="M36" s="3">
        <f t="shared" si="2"/>
        <v>0</v>
      </c>
      <c r="N36" s="3">
        <f t="shared" si="3"/>
        <v>0</v>
      </c>
      <c r="O36" t="s">
        <v>51</v>
      </c>
      <c r="P36" t="s">
        <v>3311</v>
      </c>
      <c r="Q36">
        <f>SUM(L565:L586)</f>
        <v>19</v>
      </c>
      <c r="R36">
        <f>SUM(M565:M586)</f>
        <v>3</v>
      </c>
      <c r="S36">
        <f>SUM(N565:N586)</f>
        <v>0</v>
      </c>
      <c r="T36">
        <f>AVERAGE(E565:E586)</f>
        <v>23.613636363636363</v>
      </c>
      <c r="U36">
        <f>_xlfn.STDEV.P(E565:E586)/SQRT(COUNT(E565:E586))</f>
        <v>8.4622509984596639E-2</v>
      </c>
      <c r="W36">
        <f>AVERAGE(H565:H586)</f>
        <v>1.9131154234157781</v>
      </c>
      <c r="X36">
        <f>_xlfn.STDEV.P(H565:H586)/SQRT(COUNT(H565:H586))</f>
        <v>8.2563924255097232E-2</v>
      </c>
      <c r="AA36" t="s">
        <v>3367</v>
      </c>
      <c r="AB36" t="s">
        <v>3303</v>
      </c>
      <c r="AC36" t="s">
        <v>16</v>
      </c>
      <c r="AD36" t="s">
        <v>135</v>
      </c>
      <c r="AE36">
        <v>24</v>
      </c>
      <c r="AF36">
        <v>161.53</v>
      </c>
      <c r="AG36">
        <v>73.7</v>
      </c>
      <c r="AH36">
        <f t="shared" si="4"/>
        <v>2.1917232021709632</v>
      </c>
      <c r="AI36">
        <v>22.5</v>
      </c>
      <c r="AJ36">
        <v>45.95</v>
      </c>
      <c r="AK36">
        <v>69.97</v>
      </c>
      <c r="AL36" s="3">
        <f t="shared" si="6"/>
        <v>1</v>
      </c>
      <c r="AM36" s="3">
        <f t="shared" si="7"/>
        <v>0</v>
      </c>
      <c r="AN36" s="3">
        <f t="shared" si="8"/>
        <v>0</v>
      </c>
      <c r="AO36" t="s">
        <v>51</v>
      </c>
      <c r="AP36" t="s">
        <v>3311</v>
      </c>
      <c r="AQ36">
        <f>SUM(AL565:AL586)</f>
        <v>13</v>
      </c>
      <c r="AR36">
        <f>SUM(AM565:AM586)</f>
        <v>4</v>
      </c>
      <c r="AS36">
        <f>SUM(AN565:AN586)</f>
        <v>5</v>
      </c>
      <c r="AT36">
        <f>AVERAGE(AE565:AE576,AE579,AE581,AE584:AE586)</f>
        <v>24</v>
      </c>
      <c r="AU36">
        <f>_xlfn.STDEV.P(AE565:AE576,AE579,AE581,AE584:AE586)/SQRT(COUNT(AE565:AE576,AE579,AE581,AE584:AE586))</f>
        <v>0</v>
      </c>
      <c r="AW36">
        <f>AVERAGE(AH565:AH586)</f>
        <v>1.5906505979631447</v>
      </c>
      <c r="AX36">
        <f>_xlfn.STDEV.P(AH565:AH586)/SQRT(COUNT(AH565:AH586))</f>
        <v>0.10673551759821688</v>
      </c>
    </row>
    <row r="37" spans="1:50" x14ac:dyDescent="0.35">
      <c r="A37" t="s">
        <v>3368</v>
      </c>
      <c r="B37" t="s">
        <v>3303</v>
      </c>
      <c r="C37" t="s">
        <v>16</v>
      </c>
      <c r="D37" s="6" t="s">
        <v>134</v>
      </c>
      <c r="E37" s="6">
        <v>23</v>
      </c>
      <c r="F37" s="6">
        <v>60.41</v>
      </c>
      <c r="G37" s="6">
        <v>71.22</v>
      </c>
      <c r="H37" s="6">
        <f t="shared" si="0"/>
        <v>0.84821679303566411</v>
      </c>
      <c r="I37" s="6">
        <v>22.5</v>
      </c>
      <c r="J37" s="6">
        <v>56.59</v>
      </c>
      <c r="K37" s="6">
        <v>69.97</v>
      </c>
      <c r="L37" s="6">
        <f t="shared" si="1"/>
        <v>0</v>
      </c>
      <c r="M37" s="6">
        <f t="shared" si="2"/>
        <v>0</v>
      </c>
      <c r="N37" s="6">
        <f t="shared" si="3"/>
        <v>1</v>
      </c>
      <c r="O37" t="s">
        <v>51</v>
      </c>
      <c r="P37" s="8" t="s">
        <v>3313</v>
      </c>
      <c r="Q37">
        <f>SUM(L1743:L1768)</f>
        <v>16</v>
      </c>
      <c r="R37">
        <f>SUM(M1743:M1768)</f>
        <v>7</v>
      </c>
      <c r="S37">
        <f>SUM(N1743:N1768)</f>
        <v>3</v>
      </c>
      <c r="T37">
        <f>AVERAGE(E1743:E1746,E1748:E1760,E1762,E1764:E1768)</f>
        <v>23.956521739130434</v>
      </c>
      <c r="U37">
        <f>_xlfn.STDEV.P(E1743:E1746,E1748:E1760,E1762,E1764:E1768)/SQRT(COUNT(E1743:E1746,E1748:E1760,E1762,E1764:E1768))</f>
        <v>0.12643521424430265</v>
      </c>
      <c r="W37">
        <f>AVERAGE(H1743:H1768)</f>
        <v>1.700876128761551</v>
      </c>
      <c r="X37">
        <f>_xlfn.STDEV.P(H1743:H1768)/SQRT(COUNT(H1743:H1768))</f>
        <v>9.1780766025684898E-2</v>
      </c>
      <c r="AA37" t="s">
        <v>3368</v>
      </c>
      <c r="AB37" t="s">
        <v>3303</v>
      </c>
      <c r="AC37" t="s">
        <v>16</v>
      </c>
      <c r="AD37" t="s">
        <v>135</v>
      </c>
      <c r="AE37">
        <v>24</v>
      </c>
      <c r="AF37">
        <v>108.92</v>
      </c>
      <c r="AG37">
        <v>73.7</v>
      </c>
      <c r="AH37">
        <f t="shared" si="4"/>
        <v>1.4778833107191316</v>
      </c>
      <c r="AI37">
        <v>23.5</v>
      </c>
      <c r="AJ37">
        <v>71.67</v>
      </c>
      <c r="AK37">
        <v>72.459999999999994</v>
      </c>
      <c r="AL37" s="3">
        <f t="shared" si="6"/>
        <v>0</v>
      </c>
      <c r="AM37" s="3">
        <f t="shared" si="7"/>
        <v>1</v>
      </c>
      <c r="AN37" s="3">
        <f t="shared" si="8"/>
        <v>0</v>
      </c>
      <c r="AO37" t="s">
        <v>51</v>
      </c>
      <c r="AP37" s="8" t="s">
        <v>3313</v>
      </c>
      <c r="AQ37">
        <f>SUM(AL1743:AL1768)</f>
        <v>20</v>
      </c>
      <c r="AR37">
        <f>SUM(AM1743:AM1768)</f>
        <v>5</v>
      </c>
      <c r="AS37">
        <f>SUM(AN1743:AN1768)</f>
        <v>1</v>
      </c>
      <c r="AT37">
        <f>AVERAGE(AE1743:AE1766,AE1768)</f>
        <v>24.02</v>
      </c>
      <c r="AU37">
        <f>_xlfn.STDEV.P(AE1743:AE1766,AE1768)/SQRT(COUNT(AE1743:AE1766,AE1768))</f>
        <v>7.1999999999999981E-2</v>
      </c>
      <c r="AW37">
        <f>AVERAGE(AH1743:AH1768)</f>
        <v>1.8644320450432101</v>
      </c>
      <c r="AX37">
        <f>_xlfn.STDEV.P(AH1743:AH1768)/SQRT(COUNT(AH1743:AH1768))</f>
        <v>0.10181763807411344</v>
      </c>
    </row>
    <row r="38" spans="1:50" x14ac:dyDescent="0.35">
      <c r="A38" t="s">
        <v>3369</v>
      </c>
      <c r="B38" t="s">
        <v>3303</v>
      </c>
      <c r="C38" t="s">
        <v>16</v>
      </c>
      <c r="D38" t="s">
        <v>134</v>
      </c>
      <c r="E38">
        <v>23</v>
      </c>
      <c r="F38">
        <v>77.48</v>
      </c>
      <c r="G38">
        <v>71.22</v>
      </c>
      <c r="H38">
        <f t="shared" si="0"/>
        <v>1.0878966582420668</v>
      </c>
      <c r="I38">
        <v>22.5</v>
      </c>
      <c r="J38">
        <v>65.989999999999995</v>
      </c>
      <c r="K38">
        <v>69.97</v>
      </c>
      <c r="L38" s="3">
        <f t="shared" si="1"/>
        <v>0</v>
      </c>
      <c r="M38" s="3">
        <f t="shared" si="2"/>
        <v>1</v>
      </c>
      <c r="N38" s="3">
        <f t="shared" si="3"/>
        <v>0</v>
      </c>
      <c r="O38" t="s">
        <v>51</v>
      </c>
      <c r="P38" t="s">
        <v>3315</v>
      </c>
      <c r="Q38">
        <f>SUM(L837:L863)</f>
        <v>15</v>
      </c>
      <c r="R38">
        <f>SUM(M837:M863)</f>
        <v>7</v>
      </c>
      <c r="S38">
        <f>SUM(N837:N863)</f>
        <v>5</v>
      </c>
      <c r="T38">
        <f>AVERAGE(E837:E841,E843:E846,E849:E852,E854:E859,E861:E863)</f>
        <v>23.886363636363637</v>
      </c>
      <c r="U38">
        <f>_xlfn.STDEV.P(E837:E841,E843:E846,E849:E852,E854:E859,E861:E863)/SQRT(COUNT(E837:E841,E843:E846,E849:E852,E854:E859,E861:E863))</f>
        <v>7.1378242438531816E-2</v>
      </c>
      <c r="W38">
        <f>AVERAGE(H837:H863)</f>
        <v>1.5431130486105602</v>
      </c>
      <c r="X38">
        <f>_xlfn.STDEV.P(H837:H863)/SQRT(COUNT(H837:H863))</f>
        <v>8.6039200629649412E-2</v>
      </c>
      <c r="AA38" t="s">
        <v>3369</v>
      </c>
      <c r="AB38" t="s">
        <v>3303</v>
      </c>
      <c r="AC38" t="s">
        <v>16</v>
      </c>
      <c r="AD38" t="s">
        <v>135</v>
      </c>
      <c r="AE38">
        <v>24.5</v>
      </c>
      <c r="AF38">
        <v>84.89</v>
      </c>
      <c r="AG38">
        <v>74.930000000000007</v>
      </c>
      <c r="AH38">
        <f t="shared" si="4"/>
        <v>1.1329240624582944</v>
      </c>
      <c r="AI38">
        <v>23.5</v>
      </c>
      <c r="AJ38">
        <v>62.47</v>
      </c>
      <c r="AK38">
        <v>72.459999999999994</v>
      </c>
      <c r="AL38" s="3">
        <f t="shared" si="6"/>
        <v>0</v>
      </c>
      <c r="AM38" s="3">
        <f t="shared" si="7"/>
        <v>1</v>
      </c>
      <c r="AN38" s="3">
        <f t="shared" si="8"/>
        <v>0</v>
      </c>
      <c r="AO38" t="s">
        <v>51</v>
      </c>
      <c r="AP38" t="s">
        <v>3315</v>
      </c>
      <c r="AQ38">
        <f>SUM(AL837:AL863)</f>
        <v>10</v>
      </c>
      <c r="AR38">
        <f>SUM(AM837:AM863)</f>
        <v>14</v>
      </c>
      <c r="AS38">
        <f>SUM(AN837:AN863)</f>
        <v>3</v>
      </c>
      <c r="AT38">
        <f>AVERAGE(AE837:AE855,AE857:AE858,AE861:AE863)</f>
        <v>23.6875</v>
      </c>
      <c r="AU38">
        <f>_xlfn.STDEV.P(AE837:AE855,AE857:AE858,AE861:AE863)/SQRT(COUNT(AE837:AE855,AE857:AE858,AE861:AE863))</f>
        <v>0.3496184676424669</v>
      </c>
      <c r="AW38">
        <f>AVERAGE(AH837:AH863)</f>
        <v>1.4069196970404012</v>
      </c>
      <c r="AX38">
        <f>_xlfn.STDEV.P(AH837:AH863)/SQRT(COUNT(AH837:AH863))</f>
        <v>6.0558076863378427E-2</v>
      </c>
    </row>
    <row r="39" spans="1:50" x14ac:dyDescent="0.35">
      <c r="A39" t="s">
        <v>3370</v>
      </c>
      <c r="B39" t="s">
        <v>3303</v>
      </c>
      <c r="C39" t="s">
        <v>16</v>
      </c>
      <c r="D39" t="s">
        <v>134</v>
      </c>
      <c r="E39">
        <v>22.5</v>
      </c>
      <c r="F39">
        <v>78.42</v>
      </c>
      <c r="G39">
        <v>69.97</v>
      </c>
      <c r="H39">
        <f t="shared" si="0"/>
        <v>1.1207660425896813</v>
      </c>
      <c r="I39">
        <v>22</v>
      </c>
      <c r="J39">
        <v>59.19</v>
      </c>
      <c r="K39">
        <v>68.72</v>
      </c>
      <c r="L39" s="3">
        <f t="shared" si="1"/>
        <v>0</v>
      </c>
      <c r="M39" s="3">
        <f t="shared" si="2"/>
        <v>1</v>
      </c>
      <c r="N39" s="3">
        <f t="shared" si="3"/>
        <v>0</v>
      </c>
      <c r="O39" t="s">
        <v>51</v>
      </c>
      <c r="P39" t="s">
        <v>3317</v>
      </c>
      <c r="Q39">
        <f>SUM(L937:L956)</f>
        <v>10</v>
      </c>
      <c r="R39">
        <f>SUM(M937:M956)</f>
        <v>2</v>
      </c>
      <c r="S39">
        <f>SUM(N937:N956)</f>
        <v>8</v>
      </c>
      <c r="T39">
        <f>AVERAGE(E937:E940,E942:E943,E945,E948,E951:E953,E955)</f>
        <v>23.875</v>
      </c>
      <c r="U39">
        <f>_xlfn.STDEV.P(E937:E940,E942:E943,E945,E948,E951:E953,E955)/SQRT(COUNT(E937:E940,E942:E943,E945,E948,E951:E953,E955))</f>
        <v>0.13339842161318435</v>
      </c>
      <c r="W39">
        <f>AVERAGE(H937:H956)</f>
        <v>1.531181220339179</v>
      </c>
      <c r="X39">
        <f>_xlfn.STDEV.P(H937:H956)/SQRT(COUNT(H937:H956))</f>
        <v>0.14625595041574399</v>
      </c>
      <c r="AA39" t="s">
        <v>3370</v>
      </c>
      <c r="AB39" t="s">
        <v>3303</v>
      </c>
      <c r="AC39" t="s">
        <v>16</v>
      </c>
      <c r="AD39" t="s">
        <v>135</v>
      </c>
      <c r="AE39">
        <v>24</v>
      </c>
      <c r="AF39">
        <v>101.19</v>
      </c>
      <c r="AG39">
        <v>73.7</v>
      </c>
      <c r="AH39">
        <f t="shared" si="4"/>
        <v>1.3729986431478969</v>
      </c>
      <c r="AI39">
        <v>25</v>
      </c>
      <c r="AJ39">
        <v>76.989999999999995</v>
      </c>
      <c r="AK39">
        <v>76.17</v>
      </c>
      <c r="AL39" s="3">
        <f t="shared" si="6"/>
        <v>0</v>
      </c>
      <c r="AM39" s="3">
        <f t="shared" si="7"/>
        <v>1</v>
      </c>
      <c r="AN39" s="3">
        <f t="shared" si="8"/>
        <v>0</v>
      </c>
      <c r="AO39" t="s">
        <v>51</v>
      </c>
      <c r="AP39" t="s">
        <v>3317</v>
      </c>
      <c r="AQ39">
        <f>SUM(AL937:AL956)</f>
        <v>10</v>
      </c>
      <c r="AR39">
        <f>SUM(AM937:AM956)</f>
        <v>8</v>
      </c>
      <c r="AS39">
        <f>SUM(AN937:AN956)</f>
        <v>2</v>
      </c>
      <c r="AT39">
        <f>AVERAGE(AE937:AE950,AE952,AE954:AE956)</f>
        <v>24</v>
      </c>
      <c r="AU39">
        <f>_xlfn.STDEV.P(AE937:AE950,AE952,AE954:AE956)/SQRT(COUNT(AE937:AE950,AE952,AE954:AE956))</f>
        <v>0</v>
      </c>
      <c r="AW39">
        <f>AVERAGE(AH937:AH956)</f>
        <v>1.4856377204884668</v>
      </c>
      <c r="AX39">
        <f>_xlfn.STDEV.P(AH937:AH956)/SQRT(COUNT(AH937:AH956))</f>
        <v>7.3279884175456556E-2</v>
      </c>
    </row>
    <row r="40" spans="1:50" x14ac:dyDescent="0.35">
      <c r="A40" t="s">
        <v>3371</v>
      </c>
      <c r="B40" t="s">
        <v>3303</v>
      </c>
      <c r="C40" t="s">
        <v>16</v>
      </c>
      <c r="D40" t="s">
        <v>134</v>
      </c>
      <c r="E40">
        <v>24</v>
      </c>
      <c r="F40">
        <v>128.37</v>
      </c>
      <c r="G40">
        <v>73.7</v>
      </c>
      <c r="H40">
        <f t="shared" si="0"/>
        <v>1.7417910447761193</v>
      </c>
      <c r="I40">
        <v>22</v>
      </c>
      <c r="J40">
        <v>50.19</v>
      </c>
      <c r="K40">
        <v>68.72</v>
      </c>
      <c r="L40" s="3">
        <f t="shared" si="1"/>
        <v>1</v>
      </c>
      <c r="M40" s="3">
        <f t="shared" si="2"/>
        <v>0</v>
      </c>
      <c r="N40" s="3">
        <f t="shared" si="3"/>
        <v>0</v>
      </c>
      <c r="O40" t="s">
        <v>51</v>
      </c>
      <c r="P40" s="8" t="s">
        <v>3319</v>
      </c>
      <c r="Q40">
        <f>SUM(L1798:L1822)</f>
        <v>7</v>
      </c>
      <c r="R40">
        <f>SUM(M1798:M1822)</f>
        <v>10</v>
      </c>
      <c r="S40">
        <f>SUM(N1798:N1822)</f>
        <v>8</v>
      </c>
      <c r="T40">
        <f>AVERAGE(E1798:E1800,E1803,E1805:E1806,E1808:E1811,E1813:E1814,E1817:E1820,E1822)</f>
        <v>23.647058823529413</v>
      </c>
      <c r="U40">
        <f>_xlfn.STDEV.P(E1798:E1800,E1803,E1805:E1806,E1808:E1811,E1813:E1814,E1817:E1820,E1822)/SQRT(COUNT(E1798:E1800,E1803,E1805:E1806,E1808:E1811,E1813:E1814,E1817:E1820,E1822))</f>
        <v>0.14266801472725471</v>
      </c>
      <c r="W40">
        <f>AVERAGE(H1798:H1822)</f>
        <v>1.2774989293925754</v>
      </c>
      <c r="X40">
        <f>_xlfn.STDEV.P(H1798:H1822)/SQRT(COUNT(H1798:H1822))</f>
        <v>8.8636206942087348E-2</v>
      </c>
      <c r="AA40" t="s">
        <v>3371</v>
      </c>
      <c r="AB40" t="s">
        <v>3303</v>
      </c>
      <c r="AC40" t="s">
        <v>16</v>
      </c>
      <c r="AD40" t="s">
        <v>135</v>
      </c>
      <c r="AE40">
        <v>24.5</v>
      </c>
      <c r="AF40">
        <v>95.97</v>
      </c>
      <c r="AG40">
        <v>74.930000000000007</v>
      </c>
      <c r="AH40">
        <f t="shared" si="4"/>
        <v>1.280795409048445</v>
      </c>
      <c r="AI40">
        <v>23.5</v>
      </c>
      <c r="AJ40">
        <v>54.67</v>
      </c>
      <c r="AK40">
        <v>72.459999999999994</v>
      </c>
      <c r="AL40" s="3">
        <f t="shared" si="6"/>
        <v>0</v>
      </c>
      <c r="AM40" s="3">
        <f t="shared" si="7"/>
        <v>1</v>
      </c>
      <c r="AN40" s="3">
        <f t="shared" si="8"/>
        <v>0</v>
      </c>
      <c r="AO40" t="s">
        <v>51</v>
      </c>
      <c r="AP40" s="8" t="s">
        <v>3319</v>
      </c>
      <c r="AQ40">
        <f>SUM(AL1798:AL1822)</f>
        <v>8</v>
      </c>
      <c r="AR40">
        <f>SUM(AM1798:AM1822)</f>
        <v>15</v>
      </c>
      <c r="AS40">
        <f>SUM(AN1798:AN1822)</f>
        <v>2</v>
      </c>
      <c r="AT40">
        <f>AVERAGE(AE1799:AE1811,AE1813:AE1822)</f>
        <v>24.130434782608695</v>
      </c>
      <c r="AU40">
        <f>_xlfn.STDEV.P(AE1799:AE1811,AE1813:AE1822)/SQRT(COUNT(AE1799:AE1811,AE1813:AE1822))</f>
        <v>9.3338577660707064E-2</v>
      </c>
      <c r="AW40">
        <f>AVERAGE(AH1798:AH1822)</f>
        <v>1.402249708951353</v>
      </c>
      <c r="AX40">
        <f>_xlfn.STDEV.P(AH1798:AH1822)/SQRT(COUNT(AH1798:AH1822))</f>
        <v>7.0367387947445972E-2</v>
      </c>
    </row>
    <row r="41" spans="1:50" x14ac:dyDescent="0.35">
      <c r="A41" t="s">
        <v>3372</v>
      </c>
      <c r="B41" t="s">
        <v>3303</v>
      </c>
      <c r="C41" t="s">
        <v>16</v>
      </c>
      <c r="D41" t="s">
        <v>134</v>
      </c>
      <c r="E41">
        <v>22.5</v>
      </c>
      <c r="F41">
        <v>81.92</v>
      </c>
      <c r="G41">
        <v>69.97</v>
      </c>
      <c r="H41">
        <f t="shared" si="0"/>
        <v>1.1707874803487208</v>
      </c>
      <c r="I41">
        <v>22</v>
      </c>
      <c r="J41">
        <v>60.35</v>
      </c>
      <c r="K41">
        <v>68.72</v>
      </c>
      <c r="L41" s="3">
        <f t="shared" si="1"/>
        <v>0</v>
      </c>
      <c r="M41" s="3">
        <f t="shared" si="2"/>
        <v>1</v>
      </c>
      <c r="N41" s="3">
        <f t="shared" si="3"/>
        <v>0</v>
      </c>
      <c r="O41" t="s">
        <v>51</v>
      </c>
      <c r="P41" s="8" t="s">
        <v>3321</v>
      </c>
      <c r="Q41">
        <f>SUM(L1861:L1884)</f>
        <v>0</v>
      </c>
      <c r="R41">
        <f>SUM(M1861:M1884)</f>
        <v>5</v>
      </c>
      <c r="S41">
        <f>SUM(N1861:N1884)</f>
        <v>19</v>
      </c>
      <c r="T41">
        <f>AVERAGE(E1865,E1869,E1874,E1879:E1880)</f>
        <v>23.2</v>
      </c>
      <c r="U41">
        <f>_xlfn.STDEV.P(E1865,E1869,E1874,E1879:E1880)/SQRT(COUNT(E1865,E1869,E1874,E1879:E1880))</f>
        <v>2.3004347415216975</v>
      </c>
      <c r="W41">
        <f>AVERAGE(H1861:H1884)</f>
        <v>0.93331111970500469</v>
      </c>
      <c r="X41">
        <f>_xlfn.STDEV.P(H1861:H1884)/SQRT(COUNT(H1861:H1884))</f>
        <v>1.8677879976688228E-2</v>
      </c>
      <c r="AA41" t="s">
        <v>3372</v>
      </c>
      <c r="AB41" t="s">
        <v>3303</v>
      </c>
      <c r="AC41" t="s">
        <v>16</v>
      </c>
      <c r="AD41" t="s">
        <v>135</v>
      </c>
      <c r="AE41">
        <v>24</v>
      </c>
      <c r="AF41">
        <v>116.07</v>
      </c>
      <c r="AG41">
        <v>73.7</v>
      </c>
      <c r="AH41">
        <f t="shared" si="4"/>
        <v>1.5748982360922659</v>
      </c>
      <c r="AI41">
        <v>23</v>
      </c>
      <c r="AJ41">
        <v>60.59</v>
      </c>
      <c r="AK41">
        <v>71.22</v>
      </c>
      <c r="AL41" s="3">
        <f t="shared" si="6"/>
        <v>1</v>
      </c>
      <c r="AM41" s="3">
        <f t="shared" si="7"/>
        <v>0</v>
      </c>
      <c r="AN41" s="3">
        <f t="shared" si="8"/>
        <v>0</v>
      </c>
      <c r="AO41" t="s">
        <v>51</v>
      </c>
      <c r="AP41" s="8" t="s">
        <v>3321</v>
      </c>
      <c r="AQ41">
        <f>SUM(AL1861:AL1884)</f>
        <v>15</v>
      </c>
      <c r="AR41">
        <f>SUM(AM1861:AM1884)</f>
        <v>5</v>
      </c>
      <c r="AS41">
        <f>SUM(AN1861:AN1884)</f>
        <v>4</v>
      </c>
      <c r="AT41">
        <f>AVERAGE(AE1861:AE1877,AE1879,AE1881:AE1882)</f>
        <v>23.9</v>
      </c>
      <c r="AU41">
        <f>_xlfn.STDEV.P(AE1861:AE1877,AE1879,AE1881:AE1882)/SQRT(COUNT(AE1861:AE1877,AE1879,AE1881:AE1882))</f>
        <v>6.7082039324993681E-2</v>
      </c>
      <c r="AW41">
        <f>AVERAGE(AH1861:AH1884)</f>
        <v>1.5469952609600395</v>
      </c>
      <c r="AX41">
        <f>_xlfn.STDEV.P(AH1861:AH1884)/SQRT(COUNT(AH1861:AH1884))</f>
        <v>8.4803314931257992E-2</v>
      </c>
    </row>
    <row r="42" spans="1:50" x14ac:dyDescent="0.35">
      <c r="A42" t="s">
        <v>3373</v>
      </c>
      <c r="B42" t="s">
        <v>3303</v>
      </c>
      <c r="C42" t="s">
        <v>16</v>
      </c>
      <c r="D42" s="6" t="s">
        <v>134</v>
      </c>
      <c r="E42" s="6">
        <v>23.5</v>
      </c>
      <c r="F42" s="6">
        <v>63.37</v>
      </c>
      <c r="G42" s="6">
        <v>72.459999999999994</v>
      </c>
      <c r="H42" s="6">
        <f t="shared" si="0"/>
        <v>0.87455147667678723</v>
      </c>
      <c r="I42" s="6">
        <v>23</v>
      </c>
      <c r="J42" s="6">
        <v>49.55</v>
      </c>
      <c r="K42" s="6">
        <v>71.22</v>
      </c>
      <c r="L42" s="6">
        <f t="shared" si="1"/>
        <v>0</v>
      </c>
      <c r="M42" s="6">
        <f t="shared" si="2"/>
        <v>0</v>
      </c>
      <c r="N42" s="6">
        <f t="shared" si="3"/>
        <v>1</v>
      </c>
      <c r="O42" t="s">
        <v>51</v>
      </c>
      <c r="P42" s="8" t="s">
        <v>3323</v>
      </c>
      <c r="Q42">
        <f>SUM(L1931:L1958)</f>
        <v>0</v>
      </c>
      <c r="R42">
        <f>SUM(M1931:M1958)</f>
        <v>7</v>
      </c>
      <c r="S42">
        <f>SUM(N1931:N1958)</f>
        <v>21</v>
      </c>
      <c r="T42">
        <f>AVERAGE(E1932,E1934,E1938,E1944,E1946:E1947,E1952)</f>
        <v>26.071428571428573</v>
      </c>
      <c r="U42">
        <f>_xlfn.STDEV.P(E1932,E1934,E1938,E1944,E1946:E1947,E1952)/SQRT(COUNT(E1932,E1934,E1938,E1944,E1946:E1947,E1952))</f>
        <v>1.658092620159151</v>
      </c>
      <c r="W42">
        <f>AVERAGE(H1931:H1958)</f>
        <v>0.92108428176368606</v>
      </c>
      <c r="X42">
        <f>_xlfn.STDEV.P(H1931:H1958)/SQRT(COUNT(H1931:H1958))</f>
        <v>2.0043867606432779E-2</v>
      </c>
      <c r="AA42" t="s">
        <v>3373</v>
      </c>
      <c r="AB42" t="s">
        <v>3303</v>
      </c>
      <c r="AC42" t="s">
        <v>16</v>
      </c>
      <c r="AD42" t="s">
        <v>135</v>
      </c>
      <c r="AE42">
        <v>24</v>
      </c>
      <c r="AF42">
        <v>113.18</v>
      </c>
      <c r="AG42">
        <v>73.7</v>
      </c>
      <c r="AH42">
        <f t="shared" si="4"/>
        <v>1.5356852103120759</v>
      </c>
      <c r="AI42">
        <v>23</v>
      </c>
      <c r="AJ42">
        <v>64.650000000000006</v>
      </c>
      <c r="AK42">
        <v>71.22</v>
      </c>
      <c r="AL42" s="3">
        <f t="shared" si="6"/>
        <v>1</v>
      </c>
      <c r="AM42" s="3">
        <f t="shared" si="7"/>
        <v>0</v>
      </c>
      <c r="AN42" s="3">
        <f t="shared" si="8"/>
        <v>0</v>
      </c>
      <c r="AO42" t="s">
        <v>51</v>
      </c>
      <c r="AP42" s="8" t="s">
        <v>3323</v>
      </c>
      <c r="AQ42">
        <f>SUM(AL1931:AL1958)</f>
        <v>7</v>
      </c>
      <c r="AR42">
        <f>SUM(AM1931:AM1958)</f>
        <v>15</v>
      </c>
      <c r="AS42">
        <f>SUM(AN1931:AN1958)</f>
        <v>6</v>
      </c>
      <c r="AT42">
        <f>AVERAGE(AE1932:AE1935,AE1937:AE1939,AE1942,AE1944:AE1953,AE1955:AE1958)</f>
        <v>24.022727272727273</v>
      </c>
      <c r="AU42">
        <f>_xlfn.STDEV.P(AE1932:AE1935,AE1937:AE1939,AE1942,AE1944:AE1953,AE1955:AE1958)/SQRT(COUNT(AE1932:AE1935,AE1937:AE1939,AE1942,AE1944:AE1953,AE1955:AE1958))</f>
        <v>5.0588200606178899E-2</v>
      </c>
      <c r="AW42">
        <f>AVERAGE(AH1931:AH1958)</f>
        <v>1.2681124852637902</v>
      </c>
      <c r="AX42">
        <f>_xlfn.STDEV.P(AH1931:AH1958)/SQRT(COUNT(AH1931:AH1958))</f>
        <v>6.4306040610733084E-2</v>
      </c>
    </row>
    <row r="43" spans="1:50" x14ac:dyDescent="0.35">
      <c r="A43" t="s">
        <v>3374</v>
      </c>
      <c r="B43" t="s">
        <v>3375</v>
      </c>
      <c r="C43" t="s">
        <v>16</v>
      </c>
      <c r="D43" s="6" t="s">
        <v>17</v>
      </c>
      <c r="E43" s="6">
        <v>26</v>
      </c>
      <c r="F43" s="6">
        <v>66.52</v>
      </c>
      <c r="G43" s="6">
        <v>78.63</v>
      </c>
      <c r="H43" s="6">
        <f t="shared" si="0"/>
        <v>0.84598753656365255</v>
      </c>
      <c r="I43" s="6">
        <v>25.5</v>
      </c>
      <c r="J43" s="6">
        <v>46.65</v>
      </c>
      <c r="K43" s="6">
        <v>77.400000000000006</v>
      </c>
      <c r="L43" s="6">
        <f t="shared" si="1"/>
        <v>0</v>
      </c>
      <c r="M43" s="6">
        <f t="shared" si="2"/>
        <v>0</v>
      </c>
      <c r="N43" s="6">
        <f t="shared" si="3"/>
        <v>1</v>
      </c>
      <c r="O43" t="s">
        <v>51</v>
      </c>
      <c r="P43" s="8" t="s">
        <v>3325</v>
      </c>
      <c r="Q43">
        <f>SUM(L1907:L1917)</f>
        <v>0</v>
      </c>
      <c r="R43">
        <f>SUM(M1907:M1917)</f>
        <v>6</v>
      </c>
      <c r="S43">
        <f>SUM(N1907:N1917)</f>
        <v>5</v>
      </c>
      <c r="T43">
        <f>AVERAGE(E1907:E1908,E1910:E1911,E1915:E1916)</f>
        <v>20.5</v>
      </c>
      <c r="U43">
        <f>_xlfn.STDEV.P(E1907:E1908,E1910:E1911,E1915:E1916)/SQRT(COUNT(E1907:E1908,E1910:E1911,E1915:E1916))</f>
        <v>0.57735026918962584</v>
      </c>
      <c r="W43">
        <f>AVERAGE(H1907:H1917)</f>
        <v>0.99407755619541516</v>
      </c>
      <c r="X43">
        <f>_xlfn.STDEV.P(H1907:H1917)/SQRT(COUNT(H1907:H1917))</f>
        <v>4.4032334154356138E-2</v>
      </c>
      <c r="AA43" t="s">
        <v>3374</v>
      </c>
      <c r="AB43" t="s">
        <v>3375</v>
      </c>
      <c r="AC43" t="s">
        <v>16</v>
      </c>
      <c r="AD43" t="s">
        <v>18</v>
      </c>
      <c r="AE43" s="6">
        <v>24</v>
      </c>
      <c r="AF43" s="6">
        <v>70.81</v>
      </c>
      <c r="AG43" s="6">
        <v>73.7</v>
      </c>
      <c r="AH43" s="6">
        <f t="shared" si="4"/>
        <v>0.96078697421981007</v>
      </c>
      <c r="AI43" s="6">
        <v>23.5</v>
      </c>
      <c r="AJ43" s="6">
        <v>63.57</v>
      </c>
      <c r="AK43" s="6">
        <v>72.459999999999994</v>
      </c>
      <c r="AL43" s="6">
        <f t="shared" si="6"/>
        <v>0</v>
      </c>
      <c r="AM43" s="6">
        <f t="shared" si="7"/>
        <v>0</v>
      </c>
      <c r="AN43" s="6">
        <f t="shared" si="8"/>
        <v>1</v>
      </c>
      <c r="AO43" t="s">
        <v>51</v>
      </c>
      <c r="AP43" s="8" t="s">
        <v>3325</v>
      </c>
      <c r="AQ43">
        <f>SUM(AL1907:AL1917)</f>
        <v>1</v>
      </c>
      <c r="AR43">
        <f>SUM(AM1907:AM1917)</f>
        <v>5</v>
      </c>
      <c r="AS43">
        <f>SUM(AN1907:AN1917)</f>
        <v>5</v>
      </c>
      <c r="AT43">
        <f>AVERAGE(AE1907,AE1909:AE1910,AE1914:AE1916)</f>
        <v>23.833333333333332</v>
      </c>
      <c r="AU43">
        <f>_xlfn.STDEV.P(AE1907,AE1909:AE1910,AE1914:AE1916)/SQRT(COUNT(AE1907,AE1909:AE1910,AE1914:AE1916))</f>
        <v>9.6225044864937631E-2</v>
      </c>
      <c r="AW43">
        <f>AVERAGE(AH1907:AH1917)</f>
        <v>1.1326062914091064</v>
      </c>
      <c r="AX43">
        <f>_xlfn.STDEV.P(AH1907:AH1917)/SQRT(COUNT(AH1907:AH1917))</f>
        <v>0.1068666471145555</v>
      </c>
    </row>
    <row r="44" spans="1:50" x14ac:dyDescent="0.35">
      <c r="A44" t="s">
        <v>3376</v>
      </c>
      <c r="B44" t="s">
        <v>3375</v>
      </c>
      <c r="C44" t="s">
        <v>16</v>
      </c>
      <c r="D44" s="6" t="s">
        <v>17</v>
      </c>
      <c r="E44" s="6">
        <v>24</v>
      </c>
      <c r="F44" s="6">
        <v>67.180000000000007</v>
      </c>
      <c r="G44" s="6">
        <v>73.7</v>
      </c>
      <c r="H44" s="6">
        <f t="shared" si="0"/>
        <v>0.91153324287652648</v>
      </c>
      <c r="I44" s="6">
        <v>23.5</v>
      </c>
      <c r="J44" s="6">
        <v>64.52</v>
      </c>
      <c r="K44" s="6">
        <v>72.459999999999994</v>
      </c>
      <c r="L44" s="6">
        <f t="shared" si="1"/>
        <v>0</v>
      </c>
      <c r="M44" s="6">
        <f t="shared" si="2"/>
        <v>0</v>
      </c>
      <c r="N44" s="6">
        <f t="shared" si="3"/>
        <v>1</v>
      </c>
      <c r="O44" t="s">
        <v>51</v>
      </c>
      <c r="P44" s="8" t="s">
        <v>3327</v>
      </c>
      <c r="Q44">
        <f>SUM(L2000:L2010)</f>
        <v>0</v>
      </c>
      <c r="R44">
        <f>SUM(M2000:M2010)</f>
        <v>0</v>
      </c>
      <c r="S44">
        <f>SUM(N2000:N2010)</f>
        <v>11</v>
      </c>
      <c r="T44" t="s">
        <v>41</v>
      </c>
      <c r="U44" t="s">
        <v>41</v>
      </c>
      <c r="W44">
        <f>AVERAGE(H2000:H2010)</f>
        <v>0.84748897487132513</v>
      </c>
      <c r="X44">
        <f>_xlfn.STDEV.P(H2000:H2010)/SQRT(COUNT(H2000:H2010))</f>
        <v>2.3084633876151107E-2</v>
      </c>
      <c r="AA44" t="s">
        <v>3376</v>
      </c>
      <c r="AB44" t="s">
        <v>3375</v>
      </c>
      <c r="AC44" t="s">
        <v>16</v>
      </c>
      <c r="AD44" t="s">
        <v>18</v>
      </c>
      <c r="AE44">
        <v>24</v>
      </c>
      <c r="AF44">
        <v>88.43</v>
      </c>
      <c r="AG44">
        <v>73.7</v>
      </c>
      <c r="AH44">
        <f t="shared" si="4"/>
        <v>1.1998643147896879</v>
      </c>
      <c r="AI44">
        <v>23.5</v>
      </c>
      <c r="AJ44">
        <v>56.3</v>
      </c>
      <c r="AK44">
        <v>72.459999999999994</v>
      </c>
      <c r="AL44" s="3">
        <f t="shared" si="6"/>
        <v>0</v>
      </c>
      <c r="AM44" s="3">
        <f t="shared" si="7"/>
        <v>1</v>
      </c>
      <c r="AN44" s="3">
        <f t="shared" si="8"/>
        <v>0</v>
      </c>
      <c r="AO44" t="s">
        <v>51</v>
      </c>
      <c r="AP44" s="8" t="s">
        <v>3327</v>
      </c>
      <c r="AQ44">
        <f>SUM(AL2000:AL2010)</f>
        <v>1</v>
      </c>
      <c r="AR44">
        <f>SUM(AM2000:AM2010)</f>
        <v>2</v>
      </c>
      <c r="AS44">
        <f>SUM(AN2000:AN2010)</f>
        <v>8</v>
      </c>
      <c r="AT44" t="s">
        <v>41</v>
      </c>
      <c r="AU44" t="s">
        <v>41</v>
      </c>
      <c r="AW44">
        <f>AVERAGE(AH2000:AH2010)</f>
        <v>1.028262598999258</v>
      </c>
      <c r="AX44">
        <f>_xlfn.STDEV.P(AH2000:AH2010)/SQRT(COUNT(AH2000:AH2010))</f>
        <v>5.573208572871069E-2</v>
      </c>
    </row>
    <row r="45" spans="1:50" x14ac:dyDescent="0.35">
      <c r="A45" t="s">
        <v>3377</v>
      </c>
      <c r="B45" t="s">
        <v>3375</v>
      </c>
      <c r="C45" t="s">
        <v>16</v>
      </c>
      <c r="D45" s="6" t="s">
        <v>17</v>
      </c>
      <c r="E45" s="6">
        <v>27</v>
      </c>
      <c r="F45" s="6">
        <v>80.83</v>
      </c>
      <c r="G45" s="6">
        <v>81.08</v>
      </c>
      <c r="H45" s="6">
        <f t="shared" si="0"/>
        <v>0.99691662555500737</v>
      </c>
      <c r="I45" s="6">
        <v>26.5</v>
      </c>
      <c r="J45" s="6">
        <v>75.55</v>
      </c>
      <c r="K45" s="6">
        <v>79.86</v>
      </c>
      <c r="L45" s="6">
        <f t="shared" si="1"/>
        <v>0</v>
      </c>
      <c r="M45" s="6">
        <f t="shared" si="2"/>
        <v>0</v>
      </c>
      <c r="N45" s="6">
        <f t="shared" si="3"/>
        <v>1</v>
      </c>
      <c r="O45" t="s">
        <v>51</v>
      </c>
      <c r="P45" s="8" t="s">
        <v>3329</v>
      </c>
      <c r="Q45">
        <f>SUM(L1901:L1906)</f>
        <v>0</v>
      </c>
      <c r="R45">
        <f>SUM(M1901:M1906)</f>
        <v>6</v>
      </c>
      <c r="S45">
        <f>SUM(N1901:N1906)</f>
        <v>0</v>
      </c>
      <c r="T45">
        <f>AVERAGE(E1901:E1906)</f>
        <v>24.333333333333332</v>
      </c>
      <c r="U45">
        <f>_xlfn.STDEV.P(E1901:E1906)/SQRT(COUNT(E1901:E1906))</f>
        <v>0.30429030972509225</v>
      </c>
      <c r="W45">
        <f>AVERAGE(H1901:H1906)</f>
        <v>1.1409333904627372</v>
      </c>
      <c r="X45">
        <f>_xlfn.STDEV.P(H1901:H1906)/SQRT(COUNT(H1901:H1906))</f>
        <v>6.0256982214387925E-2</v>
      </c>
      <c r="AA45" t="s">
        <v>3377</v>
      </c>
      <c r="AB45" t="s">
        <v>3375</v>
      </c>
      <c r="AC45" t="s">
        <v>16</v>
      </c>
      <c r="AD45" t="s">
        <v>18</v>
      </c>
      <c r="AE45">
        <v>24</v>
      </c>
      <c r="AF45">
        <v>91.31</v>
      </c>
      <c r="AG45">
        <v>73.7</v>
      </c>
      <c r="AH45">
        <f t="shared" si="4"/>
        <v>1.2389416553595658</v>
      </c>
      <c r="AI45">
        <v>23.5</v>
      </c>
      <c r="AJ45">
        <v>62.5</v>
      </c>
      <c r="AK45">
        <v>72.459999999999994</v>
      </c>
      <c r="AL45" s="3">
        <f t="shared" si="6"/>
        <v>0</v>
      </c>
      <c r="AM45" s="3">
        <f t="shared" si="7"/>
        <v>1</v>
      </c>
      <c r="AN45" s="3">
        <f t="shared" si="8"/>
        <v>0</v>
      </c>
      <c r="AO45" t="s">
        <v>51</v>
      </c>
      <c r="AP45" s="8" t="s">
        <v>3329</v>
      </c>
      <c r="AQ45">
        <f>SUM(AL1901:AL1906)</f>
        <v>6</v>
      </c>
      <c r="AR45">
        <f>SUM(AM1901:AM1906)</f>
        <v>0</v>
      </c>
      <c r="AS45">
        <f>SUM(AN1901:AN1906)</f>
        <v>0</v>
      </c>
      <c r="AT45">
        <f>AVERAGE(AE1901:AE1906)</f>
        <v>23.916666666666668</v>
      </c>
      <c r="AU45">
        <f>_xlfn.STDEV.P(AE1901:AE1906)/SQRT(COUNT(AE1901:AE1906))</f>
        <v>7.6072577431273089E-2</v>
      </c>
      <c r="AW45">
        <f>AVERAGE(AH1901:AH1906)</f>
        <v>1.9990946329751891</v>
      </c>
      <c r="AX45">
        <f>_xlfn.STDEV.P(AH1901:AH1906)/SQRT(COUNT(AH1901:AH1906))</f>
        <v>0.11527486214043152</v>
      </c>
    </row>
    <row r="46" spans="1:50" x14ac:dyDescent="0.35">
      <c r="A46" t="s">
        <v>3378</v>
      </c>
      <c r="B46" t="s">
        <v>3375</v>
      </c>
      <c r="C46" t="s">
        <v>16</v>
      </c>
      <c r="D46" s="6" t="s">
        <v>17</v>
      </c>
      <c r="E46" s="6">
        <v>25.5</v>
      </c>
      <c r="F46" s="6">
        <v>73.180000000000007</v>
      </c>
      <c r="G46" s="6">
        <v>77.400000000000006</v>
      </c>
      <c r="H46" s="6">
        <f t="shared" si="0"/>
        <v>0.94547803617571058</v>
      </c>
      <c r="I46" s="6">
        <v>25</v>
      </c>
      <c r="J46" s="6">
        <v>36.700000000000003</v>
      </c>
      <c r="K46" s="6">
        <v>76.17</v>
      </c>
      <c r="L46" s="6">
        <f t="shared" si="1"/>
        <v>0</v>
      </c>
      <c r="M46" s="6">
        <f t="shared" si="2"/>
        <v>0</v>
      </c>
      <c r="N46" s="6">
        <f t="shared" si="3"/>
        <v>1</v>
      </c>
      <c r="O46" t="s">
        <v>51</v>
      </c>
      <c r="P46" s="2" t="s">
        <v>3331</v>
      </c>
      <c r="Q46">
        <f>SUM(L2188:L2214)</f>
        <v>0</v>
      </c>
      <c r="R46">
        <f t="shared" ref="R46" si="42">SUM(M2188:M2214)</f>
        <v>7</v>
      </c>
      <c r="S46">
        <f>SUM(N2188:N2214)</f>
        <v>20</v>
      </c>
      <c r="T46">
        <f>AVERAGE(E2189,E2197,E2201,E2206:E2207,E2211,E2213)</f>
        <v>24.214285714285715</v>
      </c>
      <c r="U46">
        <f>_xlfn.STDEV.P(E2189,E2197,E2201,E2206:E2207,E2211,E2213)/SQRT(COUNT(E2189,E2197,E2201,E2206:E2207,E2211,E2213))</f>
        <v>1.0539388843816617</v>
      </c>
      <c r="W46">
        <f>AVERAGE(H2188:H2214)</f>
        <v>0.93555688366661205</v>
      </c>
      <c r="X46">
        <f>_xlfn.STDEV.P(H2188:H2214)/SQRT(COUNT(H2188:H2214))</f>
        <v>2.7744151587347523E-2</v>
      </c>
      <c r="AA46" t="s">
        <v>3378</v>
      </c>
      <c r="AB46" t="s">
        <v>3375</v>
      </c>
      <c r="AC46" t="s">
        <v>16</v>
      </c>
      <c r="AD46" t="s">
        <v>18</v>
      </c>
      <c r="AE46" s="6">
        <v>24.5</v>
      </c>
      <c r="AF46" s="6">
        <v>67.709999999999994</v>
      </c>
      <c r="AG46" s="6">
        <v>74.930000000000007</v>
      </c>
      <c r="AH46" s="6">
        <f t="shared" si="4"/>
        <v>0.90364340050713987</v>
      </c>
      <c r="AI46" s="6">
        <v>24</v>
      </c>
      <c r="AJ46" s="6">
        <v>58.34</v>
      </c>
      <c r="AK46" s="6">
        <v>73.7</v>
      </c>
      <c r="AL46" s="6">
        <f t="shared" si="6"/>
        <v>0</v>
      </c>
      <c r="AM46" s="6">
        <f t="shared" si="7"/>
        <v>0</v>
      </c>
      <c r="AN46" s="6">
        <f t="shared" si="8"/>
        <v>1</v>
      </c>
      <c r="AO46" t="s">
        <v>51</v>
      </c>
      <c r="AP46" s="2" t="s">
        <v>3331</v>
      </c>
      <c r="AQ46">
        <f>SUM(AL2188:AL2214)</f>
        <v>12</v>
      </c>
      <c r="AR46">
        <f t="shared" ref="AR46" si="43">SUM(AM2188:AM2214)</f>
        <v>12</v>
      </c>
      <c r="AS46">
        <f>SUM(AN2188:AN2214)</f>
        <v>3</v>
      </c>
      <c r="AT46">
        <f>AVERAGE(AE2188:AE2189,AE2191:AE2192,AE2194:AE2213)</f>
        <v>24.041666666666668</v>
      </c>
      <c r="AU46">
        <f>_xlfn.STDEV.P(AE2188:AE2189,AE2191:AE2192,AE2194:AE2213)/SQRT(COUNT(AE2188:AE2189,AE2191:AE2192,AE2194:AE2213))</f>
        <v>6.5329471257731878E-2</v>
      </c>
      <c r="AW46">
        <f>AVERAGE(AH2188:AH2214)</f>
        <v>1.5086497917671013</v>
      </c>
      <c r="AX46">
        <f>_xlfn.STDEV.P(AH2188:AH2214)/SQRT(COUNT(AH2188:AH2214))</f>
        <v>8.5490597624823195E-2</v>
      </c>
    </row>
    <row r="47" spans="1:50" x14ac:dyDescent="0.35">
      <c r="A47" t="s">
        <v>3379</v>
      </c>
      <c r="B47" t="s">
        <v>3375</v>
      </c>
      <c r="C47" t="s">
        <v>16</v>
      </c>
      <c r="D47" s="6" t="s">
        <v>17</v>
      </c>
      <c r="E47" s="6">
        <v>15</v>
      </c>
      <c r="F47" s="6">
        <v>46.88</v>
      </c>
      <c r="G47" s="6">
        <v>50.91</v>
      </c>
      <c r="H47" s="6">
        <f t="shared" si="0"/>
        <v>0.92084069927322743</v>
      </c>
      <c r="I47" s="6">
        <v>15</v>
      </c>
      <c r="J47" s="6">
        <v>46.88</v>
      </c>
      <c r="K47" s="6">
        <v>50.91</v>
      </c>
      <c r="L47" s="6">
        <f t="shared" si="1"/>
        <v>0</v>
      </c>
      <c r="M47" s="6">
        <f t="shared" si="2"/>
        <v>0</v>
      </c>
      <c r="N47" s="6">
        <f t="shared" si="3"/>
        <v>1</v>
      </c>
      <c r="O47" t="s">
        <v>51</v>
      </c>
      <c r="P47" s="2" t="s">
        <v>3333</v>
      </c>
      <c r="Q47">
        <f>SUM(L2241:L2252)</f>
        <v>0</v>
      </c>
      <c r="R47">
        <f t="shared" ref="R47" si="44">SUM(M2241:M2252)</f>
        <v>2</v>
      </c>
      <c r="S47">
        <f>SUM(N2241:N2252)</f>
        <v>10</v>
      </c>
      <c r="T47" t="s">
        <v>41</v>
      </c>
      <c r="U47" t="s">
        <v>41</v>
      </c>
      <c r="W47">
        <f>AVERAGE(H2241:H2252)</f>
        <v>0.91697087947963374</v>
      </c>
      <c r="X47">
        <f>_xlfn.STDEV.P(H2241:H2252)/SQRT(COUNT(H2241:H2252))</f>
        <v>2.9878117554856528E-2</v>
      </c>
      <c r="AA47" t="s">
        <v>3379</v>
      </c>
      <c r="AB47" t="s">
        <v>3375</v>
      </c>
      <c r="AC47" t="s">
        <v>16</v>
      </c>
      <c r="AD47" t="s">
        <v>18</v>
      </c>
      <c r="AE47" s="6">
        <v>25.5</v>
      </c>
      <c r="AF47" s="6">
        <v>70.349999999999994</v>
      </c>
      <c r="AG47" s="6">
        <v>77.400000000000006</v>
      </c>
      <c r="AH47" s="6">
        <f t="shared" si="4"/>
        <v>0.90891472868217038</v>
      </c>
      <c r="AI47" s="6">
        <v>25</v>
      </c>
      <c r="AJ47" s="6">
        <v>51.85</v>
      </c>
      <c r="AK47" s="6">
        <v>76.17</v>
      </c>
      <c r="AL47" s="6">
        <f t="shared" si="6"/>
        <v>0</v>
      </c>
      <c r="AM47" s="6">
        <f t="shared" si="7"/>
        <v>0</v>
      </c>
      <c r="AN47" s="6">
        <f t="shared" si="8"/>
        <v>1</v>
      </c>
      <c r="AO47" t="s">
        <v>51</v>
      </c>
      <c r="AP47" s="2" t="s">
        <v>3333</v>
      </c>
      <c r="AQ47">
        <f>SUM(AL2241:AL2252)</f>
        <v>2</v>
      </c>
      <c r="AR47">
        <f t="shared" ref="AR47" si="45">SUM(AM2241:AM2252)</f>
        <v>5</v>
      </c>
      <c r="AS47">
        <f>SUM(AN2241:AN2252)</f>
        <v>5</v>
      </c>
      <c r="AT47">
        <f>AVERAGE(AE2242:AE2243,AE2246:AE2249,AE2251)</f>
        <v>24</v>
      </c>
      <c r="AU47">
        <f>_xlfn.STDEV.P(AE2242:AE2243,AE2246:AE2249,AE2251)/SQRT(COUNT(AE2242:AE2243,AE2246:AE2249,AE2251))</f>
        <v>0</v>
      </c>
      <c r="AW47">
        <f>AVERAGE(AH2241:AH2252)</f>
        <v>1.1404033847468855</v>
      </c>
      <c r="AX47">
        <f>_xlfn.STDEV.P(AH2241:AH2252)/SQRT(COUNT(AH2241:AH2252))</f>
        <v>8.1389909246952871E-2</v>
      </c>
    </row>
    <row r="48" spans="1:50" x14ac:dyDescent="0.35">
      <c r="A48" t="s">
        <v>3380</v>
      </c>
      <c r="B48" t="s">
        <v>3375</v>
      </c>
      <c r="C48" t="s">
        <v>16</v>
      </c>
      <c r="D48" t="s">
        <v>17</v>
      </c>
      <c r="E48">
        <v>22</v>
      </c>
      <c r="F48">
        <v>73.709999999999994</v>
      </c>
      <c r="G48">
        <v>68.72</v>
      </c>
      <c r="H48">
        <f t="shared" si="0"/>
        <v>1.0726135040745051</v>
      </c>
      <c r="I48">
        <v>21.5</v>
      </c>
      <c r="J48">
        <v>51.65</v>
      </c>
      <c r="K48">
        <v>67.47</v>
      </c>
      <c r="L48" s="3">
        <f t="shared" si="1"/>
        <v>0</v>
      </c>
      <c r="M48" s="3">
        <f t="shared" si="2"/>
        <v>1</v>
      </c>
      <c r="N48" s="3">
        <f t="shared" si="3"/>
        <v>0</v>
      </c>
      <c r="O48" t="s">
        <v>51</v>
      </c>
      <c r="P48" s="2" t="s">
        <v>3335</v>
      </c>
      <c r="Q48">
        <f>SUM(L2253:L2261)</f>
        <v>0</v>
      </c>
      <c r="R48">
        <f t="shared" ref="R48" si="46">SUM(M2253:M2261)</f>
        <v>0</v>
      </c>
      <c r="S48">
        <f>SUM(N2253:N2261)</f>
        <v>9</v>
      </c>
      <c r="T48" t="s">
        <v>41</v>
      </c>
      <c r="U48" t="s">
        <v>41</v>
      </c>
      <c r="W48">
        <f>AVERAGE(H2253:H2261)</f>
        <v>0.85635616612057885</v>
      </c>
      <c r="X48">
        <f>_xlfn.STDEV.P(H2253:H2261)/SQRT(COUNT(H2253:H2261))</f>
        <v>2.6931321748638392E-2</v>
      </c>
      <c r="AA48" t="s">
        <v>3380</v>
      </c>
      <c r="AB48" t="s">
        <v>3375</v>
      </c>
      <c r="AC48" t="s">
        <v>16</v>
      </c>
      <c r="AD48" t="s">
        <v>18</v>
      </c>
      <c r="AE48">
        <v>24</v>
      </c>
      <c r="AF48">
        <v>81.22</v>
      </c>
      <c r="AG48">
        <v>73.7</v>
      </c>
      <c r="AH48">
        <f t="shared" si="4"/>
        <v>1.1020352781546812</v>
      </c>
      <c r="AI48">
        <v>23.5</v>
      </c>
      <c r="AJ48">
        <v>51.11</v>
      </c>
      <c r="AK48">
        <v>72.459999999999994</v>
      </c>
      <c r="AL48" s="3">
        <f t="shared" si="6"/>
        <v>0</v>
      </c>
      <c r="AM48" s="3">
        <f t="shared" si="7"/>
        <v>1</v>
      </c>
      <c r="AN48" s="3">
        <f t="shared" si="8"/>
        <v>0</v>
      </c>
      <c r="AO48" t="s">
        <v>51</v>
      </c>
      <c r="AP48" s="2" t="s">
        <v>3335</v>
      </c>
      <c r="AQ48">
        <f>SUM(AL2253:AL2261)</f>
        <v>0</v>
      </c>
      <c r="AR48">
        <f t="shared" ref="AR48" si="47">SUM(AM2253:AM2261)</f>
        <v>2</v>
      </c>
      <c r="AS48">
        <f>SUM(AN2253:AN2261)</f>
        <v>7</v>
      </c>
      <c r="AT48" t="s">
        <v>41</v>
      </c>
      <c r="AU48" t="s">
        <v>41</v>
      </c>
      <c r="AW48">
        <f>AVERAGE(AH2253:AH2261)</f>
        <v>0.88007530253001265</v>
      </c>
      <c r="AX48">
        <f>_xlfn.STDEV.P(AH2253:AH2261)/SQRT(COUNT(AH2253:AH2261))</f>
        <v>5.1361852060651157E-2</v>
      </c>
    </row>
    <row r="49" spans="1:50" x14ac:dyDescent="0.35">
      <c r="A49" t="s">
        <v>3381</v>
      </c>
      <c r="B49" t="s">
        <v>3375</v>
      </c>
      <c r="C49" t="s">
        <v>16</v>
      </c>
      <c r="D49" s="6" t="s">
        <v>17</v>
      </c>
      <c r="E49" s="6">
        <v>24.5</v>
      </c>
      <c r="F49" s="6">
        <v>73.86</v>
      </c>
      <c r="G49" s="6">
        <v>74.930000000000007</v>
      </c>
      <c r="H49" s="6">
        <f t="shared" si="0"/>
        <v>0.98572000533831572</v>
      </c>
      <c r="I49" s="6">
        <v>24</v>
      </c>
      <c r="J49" s="6">
        <v>48.07</v>
      </c>
      <c r="K49" s="6">
        <v>73.7</v>
      </c>
      <c r="L49" s="6">
        <f t="shared" si="1"/>
        <v>0</v>
      </c>
      <c r="M49" s="6">
        <f t="shared" si="2"/>
        <v>0</v>
      </c>
      <c r="N49" s="6">
        <f t="shared" si="3"/>
        <v>1</v>
      </c>
      <c r="O49" t="s">
        <v>51</v>
      </c>
      <c r="P49" t="s">
        <v>3337</v>
      </c>
      <c r="Q49">
        <f>SUM(L428:L444)</f>
        <v>0</v>
      </c>
      <c r="R49">
        <f>SUM(M428:M444)</f>
        <v>3</v>
      </c>
      <c r="S49">
        <f>SUM(N428:N444)</f>
        <v>14</v>
      </c>
      <c r="T49" t="s">
        <v>41</v>
      </c>
      <c r="U49" t="s">
        <v>41</v>
      </c>
      <c r="W49">
        <f>AVERAGE(H428:H444)</f>
        <v>0.90689877333289859</v>
      </c>
      <c r="X49">
        <f>_xlfn.STDEV.P(H428:H444)/SQRT(COUNT(H428:H444))</f>
        <v>2.9249857330947645E-2</v>
      </c>
      <c r="AA49" t="s">
        <v>3381</v>
      </c>
      <c r="AB49" t="s">
        <v>3375</v>
      </c>
      <c r="AC49" t="s">
        <v>16</v>
      </c>
      <c r="AD49" t="s">
        <v>18</v>
      </c>
      <c r="AE49">
        <v>24</v>
      </c>
      <c r="AF49">
        <v>144.65</v>
      </c>
      <c r="AG49">
        <v>73.7</v>
      </c>
      <c r="AH49">
        <f t="shared" si="4"/>
        <v>1.9626865671641791</v>
      </c>
      <c r="AI49">
        <v>16</v>
      </c>
      <c r="AJ49">
        <v>59.23</v>
      </c>
      <c r="AK49">
        <v>53.5</v>
      </c>
      <c r="AL49" s="3">
        <f t="shared" si="6"/>
        <v>1</v>
      </c>
      <c r="AM49" s="3">
        <f t="shared" si="7"/>
        <v>0</v>
      </c>
      <c r="AN49" s="3">
        <f t="shared" si="8"/>
        <v>0</v>
      </c>
      <c r="AO49" t="s">
        <v>51</v>
      </c>
      <c r="AP49" t="s">
        <v>3337</v>
      </c>
      <c r="AQ49">
        <f>SUM(AL428:AL444)</f>
        <v>7</v>
      </c>
      <c r="AR49">
        <f>SUM(AM428:AM444)</f>
        <v>10</v>
      </c>
      <c r="AS49">
        <f>SUM(AN428:AN444)</f>
        <v>0</v>
      </c>
      <c r="AT49">
        <f>AVERAGE(AE428:AE444)</f>
        <v>24.029411764705884</v>
      </c>
      <c r="AU49">
        <f>_xlfn.STDEV.P(AE428:AE444)/SQRT(COUNT(AE428:AE444))</f>
        <v>6.5378697673671937E-2</v>
      </c>
      <c r="AW49">
        <f>AVERAGE(AH428:AH444)</f>
        <v>1.5781139539128071</v>
      </c>
      <c r="AX49">
        <f>_xlfn.STDEV.P(AH428:AH444)/SQRT(COUNT(AH428:AH444))</f>
        <v>9.4109686543247584E-2</v>
      </c>
    </row>
    <row r="50" spans="1:50" x14ac:dyDescent="0.35">
      <c r="A50" t="s">
        <v>3382</v>
      </c>
      <c r="B50" t="s">
        <v>3375</v>
      </c>
      <c r="C50" t="s">
        <v>16</v>
      </c>
      <c r="D50" s="6" t="s">
        <v>17</v>
      </c>
      <c r="E50" s="6">
        <v>19.5</v>
      </c>
      <c r="F50" s="6">
        <v>61.13</v>
      </c>
      <c r="G50" s="6">
        <v>62.44</v>
      </c>
      <c r="H50" s="6">
        <f t="shared" si="0"/>
        <v>0.97901985906470224</v>
      </c>
      <c r="I50" s="6">
        <v>19</v>
      </c>
      <c r="J50" s="6">
        <v>34</v>
      </c>
      <c r="K50" s="6">
        <v>61.18</v>
      </c>
      <c r="L50" s="6">
        <f t="shared" si="1"/>
        <v>0</v>
      </c>
      <c r="M50" s="6">
        <f t="shared" si="2"/>
        <v>0</v>
      </c>
      <c r="N50" s="6">
        <f t="shared" si="3"/>
        <v>1</v>
      </c>
      <c r="O50" t="s">
        <v>51</v>
      </c>
      <c r="P50" t="s">
        <v>3339</v>
      </c>
      <c r="Q50">
        <f>SUM(L484:L499)</f>
        <v>9</v>
      </c>
      <c r="R50">
        <f>SUM(M484:M499)</f>
        <v>4</v>
      </c>
      <c r="S50">
        <f>SUM(N484:N499)</f>
        <v>3</v>
      </c>
      <c r="T50">
        <f>AVERAGE(E484:E486,E488:E490,E492:E494,E496:E499)</f>
        <v>24.26923076923077</v>
      </c>
      <c r="U50">
        <f>_xlfn.STDEV.P(E484:E486,E488:E490,E492:E494,E496:E499)/SQRT(COUNT(E484:E486,E488:E490,E492:E494,E496:E499))</f>
        <v>0.11685454235580769</v>
      </c>
      <c r="W50">
        <f>AVERAGE(H484:H499)</f>
        <v>1.4841653615422006</v>
      </c>
      <c r="X50">
        <f>_xlfn.STDEV.P(H484:H499)/SQRT(COUNT(H484:H499))</f>
        <v>0.10250531271650543</v>
      </c>
      <c r="AA50" t="s">
        <v>3382</v>
      </c>
      <c r="AB50" t="s">
        <v>3375</v>
      </c>
      <c r="AC50" t="s">
        <v>16</v>
      </c>
      <c r="AD50" t="s">
        <v>18</v>
      </c>
      <c r="AE50" s="6">
        <v>24.5</v>
      </c>
      <c r="AF50" s="6">
        <v>68.12</v>
      </c>
      <c r="AG50" s="6">
        <v>74.930000000000007</v>
      </c>
      <c r="AH50" s="6">
        <f t="shared" si="4"/>
        <v>0.90911517416255172</v>
      </c>
      <c r="AI50" s="6">
        <v>24</v>
      </c>
      <c r="AJ50" s="6">
        <v>66.55</v>
      </c>
      <c r="AK50" s="6">
        <v>73.7</v>
      </c>
      <c r="AL50" s="6">
        <f t="shared" si="6"/>
        <v>0</v>
      </c>
      <c r="AM50" s="6">
        <f t="shared" si="7"/>
        <v>0</v>
      </c>
      <c r="AN50" s="6">
        <f t="shared" si="8"/>
        <v>1</v>
      </c>
      <c r="AO50" t="s">
        <v>51</v>
      </c>
      <c r="AP50" t="s">
        <v>3339</v>
      </c>
      <c r="AQ50">
        <f>SUM(AL484:AL499)</f>
        <v>8</v>
      </c>
      <c r="AR50">
        <f>SUM(AM484:AM499)</f>
        <v>8</v>
      </c>
      <c r="AS50">
        <f>SUM(AN484:AN499)</f>
        <v>0</v>
      </c>
      <c r="AT50">
        <f>AVERAGE(AE484:AE499)</f>
        <v>24.09375</v>
      </c>
      <c r="AU50">
        <f>_xlfn.STDEV.P(AE484:AE499)/SQRT(COUNT(AE484:AE499))</f>
        <v>9.0773047176736329E-2</v>
      </c>
      <c r="AW50">
        <f>AVERAGE(AH484:AH499)</f>
        <v>1.5145801340373537</v>
      </c>
      <c r="AX50">
        <f>_xlfn.STDEV.P(AH484:AH499)/SQRT(COUNT(AH484:AH499))</f>
        <v>8.734304310747841E-2</v>
      </c>
    </row>
    <row r="51" spans="1:50" x14ac:dyDescent="0.35">
      <c r="A51" t="s">
        <v>3383</v>
      </c>
      <c r="B51" t="s">
        <v>3375</v>
      </c>
      <c r="C51" t="s">
        <v>16</v>
      </c>
      <c r="D51" t="s">
        <v>17</v>
      </c>
      <c r="E51">
        <v>30</v>
      </c>
      <c r="F51">
        <v>88.77</v>
      </c>
      <c r="G51">
        <v>88.39</v>
      </c>
      <c r="H51">
        <f t="shared" si="0"/>
        <v>1.0042991288607308</v>
      </c>
      <c r="I51">
        <v>29.5</v>
      </c>
      <c r="J51">
        <v>53.7</v>
      </c>
      <c r="K51">
        <v>87.18</v>
      </c>
      <c r="L51" s="3">
        <f t="shared" si="1"/>
        <v>0</v>
      </c>
      <c r="M51" s="3">
        <f t="shared" si="2"/>
        <v>1</v>
      </c>
      <c r="N51" s="3">
        <f t="shared" si="3"/>
        <v>0</v>
      </c>
      <c r="O51" t="s">
        <v>51</v>
      </c>
      <c r="P51" t="s">
        <v>3341</v>
      </c>
      <c r="Q51">
        <f>SUM(L524:L540)</f>
        <v>0</v>
      </c>
      <c r="R51">
        <f>SUM(M524:M540)</f>
        <v>5</v>
      </c>
      <c r="S51">
        <f>SUM(N524:N540)</f>
        <v>12</v>
      </c>
      <c r="T51">
        <f>AVERAGE(E525,E527,E530:E532)</f>
        <v>23.2</v>
      </c>
      <c r="U51">
        <f>_xlfn.STDEV.P(E525,E527,E530:E532)/SQRT(COUNT(E525,E527,E530:E532))</f>
        <v>0.30331501776206204</v>
      </c>
      <c r="W51">
        <f>AVERAGE(H524:H540)</f>
        <v>0.93645745849754702</v>
      </c>
      <c r="X51">
        <f>_xlfn.STDEV.P(H524:H540)/SQRT(COUNT(H524:H540))</f>
        <v>2.8043633828123495E-2</v>
      </c>
      <c r="AA51" t="s">
        <v>3383</v>
      </c>
      <c r="AB51" t="s">
        <v>3375</v>
      </c>
      <c r="AC51" t="s">
        <v>16</v>
      </c>
      <c r="AD51" t="s">
        <v>18</v>
      </c>
      <c r="AE51">
        <v>24</v>
      </c>
      <c r="AF51">
        <v>138.35</v>
      </c>
      <c r="AG51">
        <v>73.7</v>
      </c>
      <c r="AH51">
        <f t="shared" si="4"/>
        <v>1.8772048846675711</v>
      </c>
      <c r="AI51">
        <v>23</v>
      </c>
      <c r="AJ51">
        <v>43.7</v>
      </c>
      <c r="AK51">
        <v>71.22</v>
      </c>
      <c r="AL51" s="3">
        <f t="shared" si="6"/>
        <v>1</v>
      </c>
      <c r="AM51" s="3">
        <f t="shared" si="7"/>
        <v>0</v>
      </c>
      <c r="AN51" s="3">
        <f t="shared" si="8"/>
        <v>0</v>
      </c>
      <c r="AO51" t="s">
        <v>51</v>
      </c>
      <c r="AP51" t="s">
        <v>3341</v>
      </c>
      <c r="AQ51">
        <f>SUM(AL524:AL540)</f>
        <v>4</v>
      </c>
      <c r="AR51">
        <f>SUM(AM524:AM540)</f>
        <v>10</v>
      </c>
      <c r="AS51">
        <f>SUM(AN524:AN540)</f>
        <v>3</v>
      </c>
      <c r="AT51">
        <f>AVERAGE(AE524:AE530,AE532,AE534:AE536,AE538:AE540)</f>
        <v>24.035714285714285</v>
      </c>
      <c r="AU51">
        <f>_xlfn.STDEV.P(AE524:AE530,AE532,AE534:AE536,AE538:AE540)/SQRT(COUNT(AE524:AE530,AE532,AE534:AE536,AE538:AE540))</f>
        <v>3.4415146844979705E-2</v>
      </c>
      <c r="AW51">
        <f>AVERAGE(AH524:AH540)</f>
        <v>1.3006289173093137</v>
      </c>
      <c r="AX51">
        <f>_xlfn.STDEV.P(AH524:AH540)/SQRT(COUNT(AH524:AH540))</f>
        <v>8.119632713410968E-2</v>
      </c>
    </row>
    <row r="52" spans="1:50" x14ac:dyDescent="0.35">
      <c r="A52" t="s">
        <v>3384</v>
      </c>
      <c r="B52" t="s">
        <v>3375</v>
      </c>
      <c r="C52" t="s">
        <v>16</v>
      </c>
      <c r="D52" s="6" t="s">
        <v>17</v>
      </c>
      <c r="E52" s="6">
        <v>22.5</v>
      </c>
      <c r="F52" s="6">
        <v>63.46</v>
      </c>
      <c r="G52" s="6">
        <v>69.97</v>
      </c>
      <c r="H52" s="6">
        <f t="shared" si="0"/>
        <v>0.90696012576818641</v>
      </c>
      <c r="I52" s="6">
        <v>22</v>
      </c>
      <c r="J52" s="6">
        <v>59.3</v>
      </c>
      <c r="K52" s="6">
        <v>68.72</v>
      </c>
      <c r="L52" s="6">
        <f t="shared" si="1"/>
        <v>0</v>
      </c>
      <c r="M52" s="6">
        <f t="shared" si="2"/>
        <v>0</v>
      </c>
      <c r="N52" s="6">
        <f t="shared" si="3"/>
        <v>1</v>
      </c>
      <c r="O52" t="s">
        <v>51</v>
      </c>
      <c r="P52" t="s">
        <v>3343</v>
      </c>
      <c r="Q52">
        <f>SUM(L374:L397)</f>
        <v>20</v>
      </c>
      <c r="R52">
        <f>SUM(M374:M397)</f>
        <v>4</v>
      </c>
      <c r="S52">
        <f>SUM(N374:N397)</f>
        <v>0</v>
      </c>
      <c r="T52">
        <f>AVERAGE(E374:E397)</f>
        <v>23.895833333333332</v>
      </c>
      <c r="U52">
        <f>_xlfn.STDEV.P(E374:E397)/SQRT(COUNT(E374:E397))</f>
        <v>9.307239690055702E-2</v>
      </c>
      <c r="W52">
        <f>AVERAGE(H374:H397)</f>
        <v>1.8910591861014014</v>
      </c>
      <c r="X52">
        <f>_xlfn.STDEV.P(H374:H397)/SQRT(COUNT(H374:H397))</f>
        <v>7.6227850360671284E-2</v>
      </c>
      <c r="AA52" t="s">
        <v>3384</v>
      </c>
      <c r="AB52" t="s">
        <v>3375</v>
      </c>
      <c r="AC52" t="s">
        <v>16</v>
      </c>
      <c r="AD52" t="s">
        <v>18</v>
      </c>
      <c r="AE52">
        <v>24</v>
      </c>
      <c r="AF52">
        <v>123.12</v>
      </c>
      <c r="AG52">
        <v>73.7</v>
      </c>
      <c r="AH52">
        <f t="shared" si="4"/>
        <v>1.6705563093622795</v>
      </c>
      <c r="AI52">
        <v>23</v>
      </c>
      <c r="AJ52">
        <v>54.68</v>
      </c>
      <c r="AK52">
        <v>71.22</v>
      </c>
      <c r="AL52" s="3">
        <f t="shared" si="6"/>
        <v>1</v>
      </c>
      <c r="AM52" s="3">
        <f t="shared" si="7"/>
        <v>0</v>
      </c>
      <c r="AN52" s="3">
        <f t="shared" si="8"/>
        <v>0</v>
      </c>
      <c r="AO52" t="s">
        <v>51</v>
      </c>
      <c r="AP52" t="s">
        <v>3343</v>
      </c>
      <c r="AQ52">
        <f>SUM(AL374:AL397)</f>
        <v>6</v>
      </c>
      <c r="AR52">
        <f>SUM(AM374:AM397)</f>
        <v>14</v>
      </c>
      <c r="AS52">
        <f>SUM(AN374:AN397)</f>
        <v>4</v>
      </c>
      <c r="AT52">
        <f>AVERAGE(AE374,AE376:AE388,AE390:AE393,AE395:AE396)</f>
        <v>23.925000000000001</v>
      </c>
      <c r="AU52">
        <f>_xlfn.STDEV.P(AE374,AE376:AE388,AE390:AE393,AE395:AE396)/SQRT(COUNT(AE374,AE376:AE388,AE390:AE393,AE395:AE396))</f>
        <v>7.3100957586067217E-2</v>
      </c>
      <c r="AW52">
        <f>AVERAGE(AH374:AH397)</f>
        <v>1.3927869484190616</v>
      </c>
      <c r="AX52">
        <f>_xlfn.STDEV.P(AH374:AH397)/SQRT(COUNT(AH374:AH397))</f>
        <v>8.1841297450552061E-2</v>
      </c>
    </row>
    <row r="53" spans="1:50" x14ac:dyDescent="0.35">
      <c r="A53" t="s">
        <v>3385</v>
      </c>
      <c r="B53" t="s">
        <v>3375</v>
      </c>
      <c r="C53" t="s">
        <v>16</v>
      </c>
      <c r="D53" s="6" t="s">
        <v>17</v>
      </c>
      <c r="E53" s="6">
        <v>24</v>
      </c>
      <c r="F53" s="6">
        <v>73.19</v>
      </c>
      <c r="G53" s="6">
        <v>73.7</v>
      </c>
      <c r="H53" s="6">
        <f t="shared" si="0"/>
        <v>0.99308005427408408</v>
      </c>
      <c r="I53" s="6">
        <v>23.5</v>
      </c>
      <c r="J53" s="6">
        <v>41.47</v>
      </c>
      <c r="K53" s="6">
        <v>72.459999999999994</v>
      </c>
      <c r="L53" s="6">
        <f t="shared" si="1"/>
        <v>0</v>
      </c>
      <c r="M53" s="6">
        <f t="shared" si="2"/>
        <v>0</v>
      </c>
      <c r="N53" s="6">
        <f t="shared" si="3"/>
        <v>1</v>
      </c>
      <c r="O53" t="s">
        <v>51</v>
      </c>
      <c r="P53" t="s">
        <v>3345</v>
      </c>
      <c r="Q53">
        <f>SUM(L460:L471)</f>
        <v>6</v>
      </c>
      <c r="R53">
        <f>SUM(M460:M471)</f>
        <v>6</v>
      </c>
      <c r="S53">
        <f>SUM(N460:N471)</f>
        <v>0</v>
      </c>
      <c r="T53">
        <f>AVERAGE(E460:E471)</f>
        <v>23.833333333333332</v>
      </c>
      <c r="U53">
        <f>_xlfn.STDEV.P(E460:E471)/SQRT(COUNT(E460:E471))</f>
        <v>0.13608276348795434</v>
      </c>
      <c r="W53">
        <f>AVERAGE(H460:H471)</f>
        <v>1.5897048161870746</v>
      </c>
      <c r="X53">
        <f>_xlfn.STDEV.P(H460:H471)/SQRT(COUNT(H460:H471))</f>
        <v>0.14905413500560308</v>
      </c>
      <c r="AA53" t="s">
        <v>3385</v>
      </c>
      <c r="AB53" t="s">
        <v>3375</v>
      </c>
      <c r="AC53" t="s">
        <v>16</v>
      </c>
      <c r="AD53" t="s">
        <v>18</v>
      </c>
      <c r="AE53">
        <v>24</v>
      </c>
      <c r="AF53">
        <v>133.27000000000001</v>
      </c>
      <c r="AG53">
        <v>73.7</v>
      </c>
      <c r="AH53">
        <f t="shared" si="4"/>
        <v>1.8082767978290366</v>
      </c>
      <c r="AI53">
        <v>22.5</v>
      </c>
      <c r="AJ53">
        <v>69.12</v>
      </c>
      <c r="AK53">
        <v>69.97</v>
      </c>
      <c r="AL53" s="3">
        <f t="shared" si="6"/>
        <v>1</v>
      </c>
      <c r="AM53" s="3">
        <f t="shared" si="7"/>
        <v>0</v>
      </c>
      <c r="AN53" s="3">
        <f t="shared" si="8"/>
        <v>0</v>
      </c>
      <c r="AO53" t="s">
        <v>51</v>
      </c>
      <c r="AP53" t="s">
        <v>3345</v>
      </c>
      <c r="AQ53">
        <f>SUM(AL460:AL471)</f>
        <v>2</v>
      </c>
      <c r="AR53">
        <f>SUM(AM460:AM471)</f>
        <v>8</v>
      </c>
      <c r="AS53">
        <f>SUM(AN460:AN471)</f>
        <v>2</v>
      </c>
      <c r="AT53">
        <f>AVERAGE(AE460:AE461,AE463:AE464,AE466:AE471)</f>
        <v>23.85</v>
      </c>
      <c r="AU53">
        <f>_xlfn.STDEV.P(AE460:AE461,AE463:AE464,AE466:AE471)/SQRT(COUNT(AE460:AE461,AE463:AE464,AE466:AE471))</f>
        <v>0.20062402647738881</v>
      </c>
      <c r="AW53">
        <f>AVERAGE(AH460:AH471)</f>
        <v>1.2857237986311398</v>
      </c>
      <c r="AX53">
        <f>_xlfn.STDEV.P(AH460:AH471)/SQRT(COUNT(AH460:AH471))</f>
        <v>0.12384880609120771</v>
      </c>
    </row>
    <row r="54" spans="1:50" x14ac:dyDescent="0.35">
      <c r="A54" t="s">
        <v>3386</v>
      </c>
      <c r="B54" t="s">
        <v>3375</v>
      </c>
      <c r="C54" t="s">
        <v>16</v>
      </c>
      <c r="D54" s="6" t="s">
        <v>17</v>
      </c>
      <c r="E54" s="6">
        <v>24.5</v>
      </c>
      <c r="F54" s="6">
        <v>70.12</v>
      </c>
      <c r="G54" s="6">
        <v>74.930000000000007</v>
      </c>
      <c r="H54" s="6">
        <f t="shared" si="0"/>
        <v>0.93580675296943816</v>
      </c>
      <c r="I54" s="6">
        <v>24</v>
      </c>
      <c r="J54" s="6">
        <v>40.03</v>
      </c>
      <c r="K54" s="6">
        <v>73.7</v>
      </c>
      <c r="L54" s="6">
        <f t="shared" si="1"/>
        <v>0</v>
      </c>
      <c r="M54" s="6">
        <f t="shared" si="2"/>
        <v>0</v>
      </c>
      <c r="N54" s="6">
        <f t="shared" si="3"/>
        <v>1</v>
      </c>
      <c r="O54" t="s">
        <v>51</v>
      </c>
      <c r="P54" s="8" t="s">
        <v>3347</v>
      </c>
      <c r="Q54">
        <f>SUM(L1658:L1661)</f>
        <v>2</v>
      </c>
      <c r="R54">
        <f>SUM(M1658:M1661)</f>
        <v>2</v>
      </c>
      <c r="S54">
        <f>SUM(N1658:N1661)</f>
        <v>0</v>
      </c>
      <c r="T54" t="s">
        <v>41</v>
      </c>
      <c r="U54" t="s">
        <v>41</v>
      </c>
      <c r="V54" t="s">
        <v>41</v>
      </c>
      <c r="W54">
        <f>AVERAGE(H1658:H1661)</f>
        <v>1.4806476829764397</v>
      </c>
      <c r="X54">
        <f>_xlfn.STDEV.P(H1658:H1661)/SQRT(COUNT(H1658:H1661))</f>
        <v>0.21138453285554445</v>
      </c>
      <c r="AA54" t="s">
        <v>3386</v>
      </c>
      <c r="AB54" t="s">
        <v>3375</v>
      </c>
      <c r="AC54" t="s">
        <v>16</v>
      </c>
      <c r="AD54" t="s">
        <v>18</v>
      </c>
      <c r="AE54">
        <v>24</v>
      </c>
      <c r="AF54">
        <v>91.28</v>
      </c>
      <c r="AG54">
        <v>73.7</v>
      </c>
      <c r="AH54">
        <f t="shared" si="4"/>
        <v>1.2385345997286294</v>
      </c>
      <c r="AI54">
        <v>23.5</v>
      </c>
      <c r="AJ54">
        <v>60.15</v>
      </c>
      <c r="AK54">
        <v>72.459999999999994</v>
      </c>
      <c r="AL54" s="3">
        <f t="shared" si="6"/>
        <v>0</v>
      </c>
      <c r="AM54" s="3">
        <f t="shared" si="7"/>
        <v>1</v>
      </c>
      <c r="AN54" s="3">
        <f t="shared" si="8"/>
        <v>0</v>
      </c>
      <c r="AO54" t="s">
        <v>51</v>
      </c>
      <c r="AP54" s="8" t="s">
        <v>3347</v>
      </c>
      <c r="AQ54">
        <f>SUM(AL1658:AL1661)</f>
        <v>0</v>
      </c>
      <c r="AR54">
        <f>SUM(AM1658:AM1661)</f>
        <v>3</v>
      </c>
      <c r="AS54">
        <f>SUM(AN1658:AN1661)</f>
        <v>1</v>
      </c>
      <c r="AT54" t="s">
        <v>41</v>
      </c>
      <c r="AU54" t="s">
        <v>41</v>
      </c>
      <c r="AV54" t="s">
        <v>41</v>
      </c>
      <c r="AW54">
        <f>AVERAGE(AH1658:AH1661)</f>
        <v>1.116180461329715</v>
      </c>
      <c r="AX54">
        <f>_xlfn.STDEV.P(AH1658:AH1661)/SQRT(COUNT(AH1658:AH1661))</f>
        <v>7.8526524176810567E-2</v>
      </c>
    </row>
    <row r="55" spans="1:50" x14ac:dyDescent="0.35">
      <c r="A55" t="s">
        <v>3387</v>
      </c>
      <c r="B55" t="s">
        <v>3375</v>
      </c>
      <c r="C55" t="s">
        <v>16</v>
      </c>
      <c r="D55" s="6" t="s">
        <v>17</v>
      </c>
      <c r="E55" s="6">
        <v>24</v>
      </c>
      <c r="F55" s="6">
        <v>72.03</v>
      </c>
      <c r="G55" s="6">
        <v>73.7</v>
      </c>
      <c r="H55" s="6">
        <f t="shared" si="0"/>
        <v>0.97734056987788331</v>
      </c>
      <c r="I55" s="6">
        <v>23.5</v>
      </c>
      <c r="J55" s="6">
        <v>61.19</v>
      </c>
      <c r="K55" s="6">
        <v>72.459999999999994</v>
      </c>
      <c r="L55" s="6">
        <f t="shared" si="1"/>
        <v>0</v>
      </c>
      <c r="M55" s="6">
        <f t="shared" si="2"/>
        <v>0</v>
      </c>
      <c r="N55" s="6">
        <f t="shared" si="3"/>
        <v>1</v>
      </c>
      <c r="O55" t="s">
        <v>51</v>
      </c>
      <c r="P55" s="8" t="s">
        <v>3349</v>
      </c>
      <c r="Q55">
        <f>SUM(L1543:L1562)</f>
        <v>4</v>
      </c>
      <c r="R55">
        <f>SUM(M1543:M1562)</f>
        <v>6</v>
      </c>
      <c r="S55">
        <f>SUM(N1543:N1562)</f>
        <v>10</v>
      </c>
      <c r="T55">
        <f>AVERAGE(E1544,E1546:E1551,E1554,E1558,E1561)</f>
        <v>23.65</v>
      </c>
      <c r="U55">
        <f>_xlfn.STDEV.P(E1544,E1546:E1551,E1554,E1558,E1561)/SQRT(COUNT(E1544,E1546:E1551,E1554,E1558,E1561))</f>
        <v>0.14230249470757705</v>
      </c>
      <c r="W55">
        <f>AVERAGE(H1543:H1562)</f>
        <v>1.1716581941447921</v>
      </c>
      <c r="X55">
        <f>_xlfn.STDEV.P(H1543:H1562)/SQRT(COUNT(H1543:H1562))</f>
        <v>0.10559104654587904</v>
      </c>
      <c r="AA55" t="s">
        <v>3387</v>
      </c>
      <c r="AB55" t="s">
        <v>3375</v>
      </c>
      <c r="AC55" t="s">
        <v>16</v>
      </c>
      <c r="AD55" t="s">
        <v>18</v>
      </c>
      <c r="AE55">
        <v>24</v>
      </c>
      <c r="AF55">
        <v>129.78</v>
      </c>
      <c r="AG55">
        <v>73.7</v>
      </c>
      <c r="AH55">
        <f t="shared" si="4"/>
        <v>1.7609226594301222</v>
      </c>
      <c r="AI55">
        <v>23</v>
      </c>
      <c r="AJ55">
        <v>68.63</v>
      </c>
      <c r="AK55">
        <v>71.22</v>
      </c>
      <c r="AL55" s="3">
        <f t="shared" si="6"/>
        <v>1</v>
      </c>
      <c r="AM55" s="3">
        <f t="shared" si="7"/>
        <v>0</v>
      </c>
      <c r="AN55" s="3">
        <f t="shared" si="8"/>
        <v>0</v>
      </c>
      <c r="AO55" t="s">
        <v>51</v>
      </c>
      <c r="AP55" s="8" t="s">
        <v>3349</v>
      </c>
      <c r="AQ55">
        <f>SUM(AL1543:AL1562)</f>
        <v>10</v>
      </c>
      <c r="AR55">
        <f>SUM(AM1543:AM1562)</f>
        <v>10</v>
      </c>
      <c r="AS55">
        <f>SUM(AN1543:AN1562)</f>
        <v>0</v>
      </c>
      <c r="AT55">
        <f>AVERAGE(AE1543:AE1562)</f>
        <v>24</v>
      </c>
      <c r="AU55">
        <f>_xlfn.STDEV.P(AE1543:AE1562)/SQRT(COUNT(AE1543:AE1562))</f>
        <v>0</v>
      </c>
      <c r="AW55">
        <f>AVERAGE(AH1543:AH1562)</f>
        <v>1.6259633649932159</v>
      </c>
      <c r="AX55">
        <f>_xlfn.STDEV.P(AH1543:AH1562)/SQRT(COUNT(AH1543:AH1562))</f>
        <v>8.0651423847133322E-2</v>
      </c>
    </row>
    <row r="56" spans="1:50" x14ac:dyDescent="0.35">
      <c r="A56" t="s">
        <v>3388</v>
      </c>
      <c r="B56" t="s">
        <v>3375</v>
      </c>
      <c r="C56" t="s">
        <v>16</v>
      </c>
      <c r="D56" t="s">
        <v>17</v>
      </c>
      <c r="E56">
        <v>24</v>
      </c>
      <c r="F56">
        <v>82.17</v>
      </c>
      <c r="G56">
        <v>73.7</v>
      </c>
      <c r="H56">
        <f t="shared" si="0"/>
        <v>1.1149253731343283</v>
      </c>
      <c r="I56">
        <v>27</v>
      </c>
      <c r="J56">
        <v>83.71</v>
      </c>
      <c r="K56">
        <v>81.08</v>
      </c>
      <c r="L56" s="3">
        <f t="shared" si="1"/>
        <v>0</v>
      </c>
      <c r="M56" s="3">
        <f t="shared" si="2"/>
        <v>1</v>
      </c>
      <c r="N56" s="3">
        <f t="shared" si="3"/>
        <v>0</v>
      </c>
      <c r="O56" t="s">
        <v>51</v>
      </c>
      <c r="P56" s="8" t="s">
        <v>3351</v>
      </c>
      <c r="Q56">
        <f>SUM(L1578:L1600)</f>
        <v>8</v>
      </c>
      <c r="R56">
        <f>SUM(M1578:M1600)</f>
        <v>10</v>
      </c>
      <c r="S56">
        <f>SUM(N1578:N1600)</f>
        <v>5</v>
      </c>
      <c r="T56">
        <f>AVERAGE(E1578:E1580,E1582,E1584,E1586:E1588,E1590:E1598,E1600)</f>
        <v>23.805555555555557</v>
      </c>
      <c r="U56">
        <f>_xlfn.STDEV.P(E1578:E1580,E1582,E1584,E1586:E1588,E1590:E1598,E1600)/SQRT(COUNT(E1578:E1580,E1582,E1584,E1586:E1588,E1590:E1598,E1600))</f>
        <v>6.9598594344319031E-2</v>
      </c>
      <c r="W56">
        <f>AVERAGE(H1578:H1600)</f>
        <v>1.3877426201114664</v>
      </c>
      <c r="X56">
        <f>_xlfn.STDEV.P(H1578:H1600)/SQRT(COUNT(H1578:H1600))</f>
        <v>7.957041775456776E-2</v>
      </c>
      <c r="AA56" t="s">
        <v>3388</v>
      </c>
      <c r="AB56" t="s">
        <v>3375</v>
      </c>
      <c r="AC56" t="s">
        <v>16</v>
      </c>
      <c r="AD56" t="s">
        <v>18</v>
      </c>
      <c r="AE56">
        <v>24</v>
      </c>
      <c r="AF56">
        <v>124.71</v>
      </c>
      <c r="AG56">
        <v>73.7</v>
      </c>
      <c r="AH56">
        <f t="shared" si="4"/>
        <v>1.6921302578018995</v>
      </c>
      <c r="AI56">
        <v>18</v>
      </c>
      <c r="AJ56">
        <v>66.260000000000005</v>
      </c>
      <c r="AK56">
        <v>58.64</v>
      </c>
      <c r="AL56" s="3">
        <f t="shared" si="6"/>
        <v>1</v>
      </c>
      <c r="AM56" s="3">
        <f t="shared" si="7"/>
        <v>0</v>
      </c>
      <c r="AN56" s="3">
        <f t="shared" si="8"/>
        <v>0</v>
      </c>
      <c r="AO56" t="s">
        <v>51</v>
      </c>
      <c r="AP56" s="8" t="s">
        <v>3351</v>
      </c>
      <c r="AQ56">
        <f>SUM(AL1578:AL1600)</f>
        <v>17</v>
      </c>
      <c r="AR56">
        <f>SUM(AM1578:AM1600)</f>
        <v>2</v>
      </c>
      <c r="AS56">
        <f>SUM(AN1578:AN1600)</f>
        <v>4</v>
      </c>
      <c r="AT56">
        <f>AVERAGE(AE1578,AE1580,AE1582:AE1585,AE1587:AE1588,AE1590:AE1600)</f>
        <v>23.973684210526315</v>
      </c>
      <c r="AU56">
        <f>_xlfn.STDEV.P(AE1578,AE1580,AE1582:AE1585,AE1587:AE1588,AE1590:AE1600)/SQRT(COUNT(AE1578,AE1580,AE1582:AE1585,AE1587:AE1588,AE1590:AE1600))</f>
        <v>2.5613908599594087E-2</v>
      </c>
      <c r="AW56">
        <f>AVERAGE(AH1578:AH1600)</f>
        <v>1.6370732125046061</v>
      </c>
      <c r="AX56">
        <f>_xlfn.STDEV.P(AH1578:AH1600)/SQRT(COUNT(AH1578:AH1600))</f>
        <v>9.1603984743526226E-2</v>
      </c>
    </row>
    <row r="57" spans="1:50" x14ac:dyDescent="0.35">
      <c r="A57" t="s">
        <v>3389</v>
      </c>
      <c r="B57" t="s">
        <v>3375</v>
      </c>
      <c r="C57" t="s">
        <v>16</v>
      </c>
      <c r="D57" t="s">
        <v>17</v>
      </c>
      <c r="E57">
        <v>23</v>
      </c>
      <c r="F57">
        <v>76.31</v>
      </c>
      <c r="G57">
        <v>71.22</v>
      </c>
      <c r="H57">
        <f t="shared" si="0"/>
        <v>1.0714686885706264</v>
      </c>
      <c r="I57">
        <v>22.5</v>
      </c>
      <c r="J57">
        <v>64.52</v>
      </c>
      <c r="K57">
        <v>69.97</v>
      </c>
      <c r="L57" s="3">
        <f t="shared" si="1"/>
        <v>0</v>
      </c>
      <c r="M57" s="3">
        <f t="shared" si="2"/>
        <v>1</v>
      </c>
      <c r="N57" s="3">
        <f t="shared" si="3"/>
        <v>0</v>
      </c>
      <c r="O57" t="s">
        <v>51</v>
      </c>
      <c r="P57" s="8" t="s">
        <v>3353</v>
      </c>
      <c r="Q57">
        <f>SUM(L1628:L1645)</f>
        <v>0</v>
      </c>
      <c r="R57">
        <f>SUM(M1628:M1645)</f>
        <v>3</v>
      </c>
      <c r="S57">
        <f>SUM(N1628:N1645)</f>
        <v>15</v>
      </c>
      <c r="T57" t="s">
        <v>41</v>
      </c>
      <c r="U57" t="s">
        <v>41</v>
      </c>
      <c r="W57">
        <f>AVERAGE(H1628:H1645)</f>
        <v>0.91005471358533852</v>
      </c>
      <c r="X57">
        <f>_xlfn.STDEV.P(H1628:H1645)/SQRT(COUNT(H1628:H1645))</f>
        <v>1.9942186062735269E-2</v>
      </c>
      <c r="AA57" t="s">
        <v>3389</v>
      </c>
      <c r="AB57" t="s">
        <v>3375</v>
      </c>
      <c r="AC57" t="s">
        <v>16</v>
      </c>
      <c r="AD57" t="s">
        <v>18</v>
      </c>
      <c r="AE57">
        <v>24</v>
      </c>
      <c r="AF57">
        <v>142.58000000000001</v>
      </c>
      <c r="AG57">
        <v>73.7</v>
      </c>
      <c r="AH57">
        <f t="shared" si="4"/>
        <v>1.9345997286295795</v>
      </c>
      <c r="AI57">
        <v>22.5</v>
      </c>
      <c r="AJ57">
        <v>68.239999999999995</v>
      </c>
      <c r="AK57">
        <v>69.97</v>
      </c>
      <c r="AL57" s="3">
        <f t="shared" si="6"/>
        <v>1</v>
      </c>
      <c r="AM57" s="3">
        <f t="shared" si="7"/>
        <v>0</v>
      </c>
      <c r="AN57" s="3">
        <f t="shared" si="8"/>
        <v>0</v>
      </c>
      <c r="AO57" t="s">
        <v>51</v>
      </c>
      <c r="AP57" s="8" t="s">
        <v>3353</v>
      </c>
      <c r="AQ57">
        <f>SUM(AL1628:AL1645)</f>
        <v>8</v>
      </c>
      <c r="AR57">
        <f>SUM(AM1628:AM1645)</f>
        <v>10</v>
      </c>
      <c r="AS57">
        <f>SUM(AN1628:AN1645)</f>
        <v>0</v>
      </c>
      <c r="AT57">
        <f>AVERAGE(AE1628:AE1645)</f>
        <v>23.638888888888889</v>
      </c>
      <c r="AU57">
        <f>_xlfn.STDEV.P(AE1628:AE1645)/SQRT(COUNT(AE1628:AE1645))</f>
        <v>0.27161370636801169</v>
      </c>
      <c r="AW57">
        <f>AVERAGE(AH1628:AH1645)</f>
        <v>1.4682329896187878</v>
      </c>
      <c r="AX57">
        <f>_xlfn.STDEV.P(AH1628:AH1645)/SQRT(COUNT(AH1628:AH1645))</f>
        <v>8.0858017503619789E-2</v>
      </c>
    </row>
    <row r="58" spans="1:50" x14ac:dyDescent="0.35">
      <c r="A58" t="s">
        <v>3390</v>
      </c>
      <c r="B58" t="s">
        <v>3375</v>
      </c>
      <c r="C58" t="s">
        <v>16</v>
      </c>
      <c r="D58" s="6" t="s">
        <v>17</v>
      </c>
      <c r="E58" s="6">
        <v>24</v>
      </c>
      <c r="F58" s="6">
        <v>70.709999999999994</v>
      </c>
      <c r="G58" s="6">
        <v>73.7</v>
      </c>
      <c r="H58" s="6">
        <f t="shared" si="0"/>
        <v>0.95943012211668921</v>
      </c>
      <c r="I58" s="6">
        <v>23.5</v>
      </c>
      <c r="J58" s="6">
        <v>60.77</v>
      </c>
      <c r="K58" s="6">
        <v>72.459999999999994</v>
      </c>
      <c r="L58" s="6">
        <f t="shared" si="1"/>
        <v>0</v>
      </c>
      <c r="M58" s="6">
        <f t="shared" si="2"/>
        <v>0</v>
      </c>
      <c r="N58" s="6">
        <f t="shared" si="3"/>
        <v>1</v>
      </c>
      <c r="O58" t="s">
        <v>51</v>
      </c>
      <c r="P58" s="8" t="s">
        <v>3355</v>
      </c>
      <c r="Q58">
        <f>SUM(L1680:L1692)</f>
        <v>0</v>
      </c>
      <c r="R58">
        <f>SUM(M1680:M1692)</f>
        <v>4</v>
      </c>
      <c r="S58">
        <f>SUM(N1680:N1692)</f>
        <v>9</v>
      </c>
      <c r="T58" t="s">
        <v>41</v>
      </c>
      <c r="U58" t="s">
        <v>41</v>
      </c>
      <c r="W58">
        <f>AVERAGE(H1680:H1692)</f>
        <v>0.90835639077957819</v>
      </c>
      <c r="X58">
        <f>_xlfn.STDEV.P(H1680:H1692)/SQRT(COUNT(H1680:H1692))</f>
        <v>2.5559755421253796E-2</v>
      </c>
      <c r="AA58" t="s">
        <v>3390</v>
      </c>
      <c r="AB58" t="s">
        <v>3375</v>
      </c>
      <c r="AC58" t="s">
        <v>16</v>
      </c>
      <c r="AD58" t="s">
        <v>18</v>
      </c>
      <c r="AE58">
        <v>24</v>
      </c>
      <c r="AF58">
        <v>102.94</v>
      </c>
      <c r="AG58">
        <v>73.7</v>
      </c>
      <c r="AH58">
        <f t="shared" si="4"/>
        <v>1.39674355495251</v>
      </c>
      <c r="AI58">
        <v>23.5</v>
      </c>
      <c r="AJ58">
        <v>63</v>
      </c>
      <c r="AK58">
        <v>72.459999999999994</v>
      </c>
      <c r="AL58" s="3">
        <f t="shared" si="6"/>
        <v>0</v>
      </c>
      <c r="AM58" s="3">
        <f t="shared" si="7"/>
        <v>1</v>
      </c>
      <c r="AN58" s="3">
        <f t="shared" si="8"/>
        <v>0</v>
      </c>
      <c r="AO58" t="s">
        <v>51</v>
      </c>
      <c r="AP58" s="8" t="s">
        <v>3355</v>
      </c>
      <c r="AQ58">
        <f>SUM(AL1680:AL1692)</f>
        <v>12</v>
      </c>
      <c r="AR58">
        <f>SUM(AM1680:AM1692)</f>
        <v>1</v>
      </c>
      <c r="AS58">
        <f>SUM(AN1680:AN1692)</f>
        <v>0</v>
      </c>
      <c r="AT58">
        <f>AVERAGE(AE1680:AE1692)</f>
        <v>23.96153846153846</v>
      </c>
      <c r="AU58">
        <f>_xlfn.STDEV.P(AE1680:AE1692)/SQRT(COUNT(AE1680:AE1692))</f>
        <v>3.6952650878097029E-2</v>
      </c>
      <c r="AW58">
        <f>AVERAGE(AH1680:AH1692)</f>
        <v>1.8035441815837383</v>
      </c>
      <c r="AX58">
        <f>_xlfn.STDEV.P(AH1680:AH1692)/SQRT(COUNT(AH1680:AH1692))</f>
        <v>8.7922788918673708E-2</v>
      </c>
    </row>
    <row r="59" spans="1:50" x14ac:dyDescent="0.35">
      <c r="A59" t="s">
        <v>3391</v>
      </c>
      <c r="B59" t="s">
        <v>3375</v>
      </c>
      <c r="C59" t="s">
        <v>16</v>
      </c>
      <c r="D59" s="6" t="s">
        <v>17</v>
      </c>
      <c r="E59" s="6">
        <v>19.5</v>
      </c>
      <c r="F59" s="6">
        <v>53.74</v>
      </c>
      <c r="G59" s="6">
        <v>62.44</v>
      </c>
      <c r="H59" s="6">
        <f t="shared" si="0"/>
        <v>0.86066623959000643</v>
      </c>
      <c r="I59" s="6">
        <v>19</v>
      </c>
      <c r="J59" s="6">
        <v>33.76</v>
      </c>
      <c r="K59" s="6">
        <v>61.18</v>
      </c>
      <c r="L59" s="6">
        <f t="shared" si="1"/>
        <v>0</v>
      </c>
      <c r="M59" s="6">
        <f t="shared" si="2"/>
        <v>0</v>
      </c>
      <c r="N59" s="6">
        <f t="shared" si="3"/>
        <v>1</v>
      </c>
      <c r="O59" t="s">
        <v>51</v>
      </c>
      <c r="P59" s="8" t="s">
        <v>3357</v>
      </c>
      <c r="Q59">
        <f>SUM(L1515:L1525)</f>
        <v>0</v>
      </c>
      <c r="R59">
        <f>SUM(M1515:M1525)</f>
        <v>5</v>
      </c>
      <c r="S59">
        <f>SUM(N1515:N1525)</f>
        <v>6</v>
      </c>
      <c r="T59">
        <f>AVERAGE(E1516:E1517,E1522:E1523,E1525)</f>
        <v>21.6</v>
      </c>
      <c r="U59">
        <f>_xlfn.STDEV.P(E1516:E1517,E1522:E1523,E1525)/SQRT(COUNT(E1516:E1517,E1522:E1523,E1525))</f>
        <v>0.5176871642217914</v>
      </c>
      <c r="W59">
        <f>AVERAGE(H1515:H1525)</f>
        <v>1.0282249290178453</v>
      </c>
      <c r="X59">
        <f>_xlfn.STDEV.P(H1515:H1525)/SQRT(COUNT(H1515:H1525))</f>
        <v>3.7646977172066061E-2</v>
      </c>
      <c r="AA59" t="s">
        <v>3391</v>
      </c>
      <c r="AB59" t="s">
        <v>3375</v>
      </c>
      <c r="AC59" t="s">
        <v>16</v>
      </c>
      <c r="AD59" t="s">
        <v>18</v>
      </c>
      <c r="AE59">
        <v>24</v>
      </c>
      <c r="AF59">
        <v>153.27000000000001</v>
      </c>
      <c r="AG59">
        <v>73.7</v>
      </c>
      <c r="AH59">
        <f t="shared" si="4"/>
        <v>2.0796472184531885</v>
      </c>
      <c r="AI59">
        <v>16</v>
      </c>
      <c r="AJ59">
        <v>65.55</v>
      </c>
      <c r="AK59">
        <v>53.5</v>
      </c>
      <c r="AL59" s="3">
        <f t="shared" si="6"/>
        <v>1</v>
      </c>
      <c r="AM59" s="3">
        <f t="shared" si="7"/>
        <v>0</v>
      </c>
      <c r="AN59" s="3">
        <f t="shared" si="8"/>
        <v>0</v>
      </c>
      <c r="AO59" t="s">
        <v>51</v>
      </c>
      <c r="AP59" s="8" t="s">
        <v>3357</v>
      </c>
      <c r="AQ59">
        <f>SUM(AL1515:AL1525)</f>
        <v>0</v>
      </c>
      <c r="AR59">
        <f>SUM(AM1515:AM1525)</f>
        <v>10</v>
      </c>
      <c r="AS59">
        <f>SUM(AN1515:AN1525)</f>
        <v>1</v>
      </c>
      <c r="AT59">
        <f>AVERAGE(AE1516:AE1525)</f>
        <v>24.3</v>
      </c>
      <c r="AU59">
        <f>_xlfn.STDEV.P(AE1516:AE1525)/SQRT(COUNT(AE1516:AE1525))</f>
        <v>0.71133676975114968</v>
      </c>
      <c r="AW59">
        <f>AVERAGE(AH1515:AH1525)</f>
        <v>1.2338475095825776</v>
      </c>
      <c r="AX59">
        <f>_xlfn.STDEV.P(AH1515:AH1525)/SQRT(COUNT(AH1515:AH1525))</f>
        <v>4.9759407885201161E-2</v>
      </c>
    </row>
    <row r="60" spans="1:50" x14ac:dyDescent="0.35">
      <c r="A60" t="s">
        <v>3392</v>
      </c>
      <c r="B60" t="s">
        <v>3375</v>
      </c>
      <c r="C60" t="s">
        <v>16</v>
      </c>
      <c r="D60" s="6" t="s">
        <v>17</v>
      </c>
      <c r="E60" s="6">
        <v>28.5</v>
      </c>
      <c r="F60" s="6">
        <v>68.56</v>
      </c>
      <c r="G60" s="6">
        <v>84.74</v>
      </c>
      <c r="H60" s="6">
        <f t="shared" si="0"/>
        <v>0.80906301628510746</v>
      </c>
      <c r="I60" s="6">
        <v>28</v>
      </c>
      <c r="J60" s="6">
        <v>60.25</v>
      </c>
      <c r="K60" s="6">
        <v>83.53</v>
      </c>
      <c r="L60" s="6">
        <f t="shared" si="1"/>
        <v>0</v>
      </c>
      <c r="M60" s="6">
        <f t="shared" si="2"/>
        <v>0</v>
      </c>
      <c r="N60" s="6">
        <f t="shared" si="3"/>
        <v>1</v>
      </c>
      <c r="O60" t="s">
        <v>51</v>
      </c>
      <c r="P60" s="2" t="s">
        <v>3359</v>
      </c>
      <c r="Q60">
        <f>SUM(L2164:L2177)</f>
        <v>0</v>
      </c>
      <c r="R60">
        <f>SUM(M2164:M2177)</f>
        <v>2</v>
      </c>
      <c r="S60">
        <f>SUM(N2164:N2177)</f>
        <v>12</v>
      </c>
      <c r="T60" t="s">
        <v>41</v>
      </c>
      <c r="U60" t="s">
        <v>41</v>
      </c>
      <c r="W60">
        <f>AVERAGE(H2164:H2177)</f>
        <v>0.89679221535441189</v>
      </c>
      <c r="X60">
        <f>_xlfn.STDEV.P(H2164:H2177)/SQRT(COUNT(H2164:H2177))</f>
        <v>3.0844535795827403E-2</v>
      </c>
      <c r="AA60" t="s">
        <v>3392</v>
      </c>
      <c r="AB60" t="s">
        <v>3375</v>
      </c>
      <c r="AC60" t="s">
        <v>16</v>
      </c>
      <c r="AD60" t="s">
        <v>18</v>
      </c>
      <c r="AE60">
        <v>24</v>
      </c>
      <c r="AF60">
        <v>87.62</v>
      </c>
      <c r="AG60">
        <v>73.7</v>
      </c>
      <c r="AH60">
        <f t="shared" si="4"/>
        <v>1.1888738127544098</v>
      </c>
      <c r="AI60">
        <v>23.5</v>
      </c>
      <c r="AJ60">
        <v>58.6</v>
      </c>
      <c r="AK60">
        <v>72.459999999999994</v>
      </c>
      <c r="AL60" s="3">
        <f t="shared" si="6"/>
        <v>0</v>
      </c>
      <c r="AM60" s="3">
        <f t="shared" si="7"/>
        <v>1</v>
      </c>
      <c r="AN60" s="3">
        <f t="shared" si="8"/>
        <v>0</v>
      </c>
      <c r="AO60" t="s">
        <v>51</v>
      </c>
      <c r="AP60" s="2" t="s">
        <v>3359</v>
      </c>
      <c r="AQ60">
        <f>SUM(AL2164:AL2177)</f>
        <v>4</v>
      </c>
      <c r="AR60">
        <f>SUM(AM2164:AM2177)</f>
        <v>5</v>
      </c>
      <c r="AS60">
        <f>SUM(AN2164:AN2177)</f>
        <v>5</v>
      </c>
      <c r="AT60">
        <f>AVERAGE(AE2168:AE2170,AE2172:AE2177)</f>
        <v>23.833333333333332</v>
      </c>
      <c r="AU60">
        <f>_xlfn.STDEV.P(AE2168:AE2170,AE2172:AE2177)/SQRT(COUNT(AE2168:AE2170,AE2172:AE2177))</f>
        <v>0.1111111111111111</v>
      </c>
      <c r="AW60">
        <f>AVERAGE(AH2164:AH2177)</f>
        <v>1.2547631323485862</v>
      </c>
      <c r="AX60">
        <f>_xlfn.STDEV.P(AH2164:AH2177)/SQRT(COUNT(AH2164:AH2177))</f>
        <v>7.2108579981450163E-2</v>
      </c>
    </row>
    <row r="61" spans="1:50" x14ac:dyDescent="0.35">
      <c r="A61" t="s">
        <v>3393</v>
      </c>
      <c r="B61" t="s">
        <v>3375</v>
      </c>
      <c r="C61" t="s">
        <v>16</v>
      </c>
      <c r="D61" t="s">
        <v>17</v>
      </c>
      <c r="E61">
        <v>23.5</v>
      </c>
      <c r="F61">
        <v>82.26</v>
      </c>
      <c r="G61">
        <v>72.459999999999994</v>
      </c>
      <c r="H61">
        <f t="shared" si="0"/>
        <v>1.135247032845708</v>
      </c>
      <c r="I61">
        <v>23</v>
      </c>
      <c r="J61">
        <v>59.86</v>
      </c>
      <c r="K61">
        <v>71.22</v>
      </c>
      <c r="L61" s="3">
        <f t="shared" si="1"/>
        <v>0</v>
      </c>
      <c r="M61" s="3">
        <f t="shared" si="2"/>
        <v>1</v>
      </c>
      <c r="N61" s="3">
        <f t="shared" si="3"/>
        <v>0</v>
      </c>
      <c r="O61" t="s">
        <v>51</v>
      </c>
      <c r="P61" s="8" t="s">
        <v>3361</v>
      </c>
      <c r="Q61">
        <f>SUM(L1713:L1726)</f>
        <v>0</v>
      </c>
      <c r="R61">
        <f>SUM(M1713:M1726)</f>
        <v>3</v>
      </c>
      <c r="S61">
        <f>SUM(N1713:N1726)</f>
        <v>11</v>
      </c>
      <c r="T61" t="s">
        <v>41</v>
      </c>
      <c r="U61" t="s">
        <v>41</v>
      </c>
      <c r="W61">
        <f>AVERAGE(H1713:H1726)</f>
        <v>0.93478666394082766</v>
      </c>
      <c r="X61">
        <f>_xlfn.STDEV.P(H1713:H1726)/SQRT(COUNT(H1713:H1726))</f>
        <v>3.1420891245455246E-2</v>
      </c>
      <c r="AA61" t="s">
        <v>3393</v>
      </c>
      <c r="AB61" t="s">
        <v>3375</v>
      </c>
      <c r="AC61" t="s">
        <v>16</v>
      </c>
      <c r="AD61" t="s">
        <v>18</v>
      </c>
      <c r="AE61">
        <v>24</v>
      </c>
      <c r="AF61">
        <v>115.36</v>
      </c>
      <c r="AG61">
        <v>73.7</v>
      </c>
      <c r="AH61">
        <f t="shared" si="4"/>
        <v>1.5652645861601084</v>
      </c>
      <c r="AI61">
        <v>23</v>
      </c>
      <c r="AJ61">
        <v>55.4</v>
      </c>
      <c r="AK61">
        <v>71.22</v>
      </c>
      <c r="AL61" s="3">
        <f t="shared" si="6"/>
        <v>1</v>
      </c>
      <c r="AM61" s="3">
        <f t="shared" si="7"/>
        <v>0</v>
      </c>
      <c r="AN61" s="3">
        <f t="shared" si="8"/>
        <v>0</v>
      </c>
      <c r="AO61" t="s">
        <v>51</v>
      </c>
      <c r="AP61" s="8" t="s">
        <v>3361</v>
      </c>
      <c r="AQ61">
        <f>SUM(AL1713:AL1726)</f>
        <v>3</v>
      </c>
      <c r="AR61">
        <f>SUM(AM1713:AM1726)</f>
        <v>10</v>
      </c>
      <c r="AS61">
        <f>SUM(AN1713:AN1726)</f>
        <v>1</v>
      </c>
      <c r="AT61">
        <f>AVERAGE(AE1713:AE1724,AE1726)</f>
        <v>24</v>
      </c>
      <c r="AU61">
        <f>_xlfn.STDEV.P(AE1713:AE1724,AE1726)/SQRT(COUNT(AE1713:AE1724,AE1726))</f>
        <v>0</v>
      </c>
      <c r="AW61">
        <f>AVERAGE(AH1713:AH1726)</f>
        <v>1.2844874972753775</v>
      </c>
      <c r="AX61">
        <f>_xlfn.STDEV.P(AH1713:AH1726)/SQRT(COUNT(AH1713:AH1726))</f>
        <v>5.8440376529300758E-2</v>
      </c>
    </row>
    <row r="62" spans="1:50" x14ac:dyDescent="0.35">
      <c r="A62" t="s">
        <v>3394</v>
      </c>
      <c r="B62" t="s">
        <v>3375</v>
      </c>
      <c r="C62" t="s">
        <v>16</v>
      </c>
      <c r="D62" t="s">
        <v>17</v>
      </c>
      <c r="E62">
        <v>23</v>
      </c>
      <c r="F62">
        <v>74.75</v>
      </c>
      <c r="G62">
        <v>71.22</v>
      </c>
      <c r="H62">
        <f t="shared" si="0"/>
        <v>1.0495647290087053</v>
      </c>
      <c r="I62">
        <v>22</v>
      </c>
      <c r="J62">
        <v>37.65</v>
      </c>
      <c r="K62">
        <v>68.72</v>
      </c>
      <c r="L62" s="3">
        <f t="shared" si="1"/>
        <v>0</v>
      </c>
      <c r="M62" s="3">
        <f t="shared" si="2"/>
        <v>1</v>
      </c>
      <c r="N62" s="3">
        <f t="shared" si="3"/>
        <v>0</v>
      </c>
      <c r="O62" t="s">
        <v>51</v>
      </c>
      <c r="P62" s="2" t="s">
        <v>3363</v>
      </c>
      <c r="Q62">
        <f>SUM(L2127:L2136)</f>
        <v>0</v>
      </c>
      <c r="R62">
        <f t="shared" ref="R62" si="48">SUM(M2127:M2136)</f>
        <v>2</v>
      </c>
      <c r="S62">
        <f>SUM(N2127:N2136)</f>
        <v>8</v>
      </c>
      <c r="T62" t="s">
        <v>41</v>
      </c>
      <c r="U62" t="s">
        <v>41</v>
      </c>
      <c r="W62">
        <f>AVERAGE(H2127:H2136)</f>
        <v>0.8829252651815569</v>
      </c>
      <c r="X62">
        <f>_xlfn.STDEV.P(H2127:H2136)/SQRT(COUNT(H2127:H2136))</f>
        <v>5.2319270000902293E-2</v>
      </c>
      <c r="AA62" t="s">
        <v>3394</v>
      </c>
      <c r="AB62" t="s">
        <v>3375</v>
      </c>
      <c r="AC62" t="s">
        <v>16</v>
      </c>
      <c r="AD62" t="s">
        <v>18</v>
      </c>
      <c r="AE62">
        <v>24</v>
      </c>
      <c r="AF62">
        <v>135.5</v>
      </c>
      <c r="AG62">
        <v>73.7</v>
      </c>
      <c r="AH62">
        <f t="shared" si="4"/>
        <v>1.8385345997286295</v>
      </c>
      <c r="AI62">
        <v>23</v>
      </c>
      <c r="AJ62">
        <v>70.08</v>
      </c>
      <c r="AK62">
        <v>71.22</v>
      </c>
      <c r="AL62" s="3">
        <f t="shared" si="6"/>
        <v>1</v>
      </c>
      <c r="AM62" s="3">
        <f t="shared" si="7"/>
        <v>0</v>
      </c>
      <c r="AN62" s="3">
        <f t="shared" si="8"/>
        <v>0</v>
      </c>
      <c r="AO62" t="s">
        <v>51</v>
      </c>
      <c r="AP62" s="2" t="s">
        <v>3363</v>
      </c>
      <c r="AQ62">
        <f>SUM(AL2127:AL2136)</f>
        <v>7</v>
      </c>
      <c r="AR62">
        <f t="shared" ref="AR62" si="49">SUM(AM2127:AM2136)</f>
        <v>3</v>
      </c>
      <c r="AS62">
        <f>SUM(AN2127:AN2136)</f>
        <v>0</v>
      </c>
      <c r="AT62">
        <f>AVERAGE(AE2127:AE2136)</f>
        <v>23.95</v>
      </c>
      <c r="AU62">
        <f>_xlfn.STDEV.P(AE2127:AE2136)/SQRT(COUNT(AE2127:AE2136))</f>
        <v>4.7434164902525687E-2</v>
      </c>
      <c r="AW62">
        <f>AVERAGE(AH2127:AH2136)</f>
        <v>1.8038486624913719</v>
      </c>
      <c r="AX62">
        <f>_xlfn.STDEV.P(AH2127:AH2136)/SQRT(COUNT(AH2127:AH2136))</f>
        <v>0.14242904522335864</v>
      </c>
    </row>
    <row r="63" spans="1:50" x14ac:dyDescent="0.35">
      <c r="A63" t="s">
        <v>3395</v>
      </c>
      <c r="B63" t="s">
        <v>3375</v>
      </c>
      <c r="C63" t="s">
        <v>16</v>
      </c>
      <c r="D63" t="s">
        <v>17</v>
      </c>
      <c r="E63">
        <v>23.5</v>
      </c>
      <c r="F63">
        <v>74.849999999999994</v>
      </c>
      <c r="G63">
        <v>72.459999999999994</v>
      </c>
      <c r="H63">
        <f t="shared" si="0"/>
        <v>1.032983715153188</v>
      </c>
      <c r="I63">
        <v>23</v>
      </c>
      <c r="J63">
        <v>44.39</v>
      </c>
      <c r="K63">
        <v>71.22</v>
      </c>
      <c r="L63" s="3">
        <f t="shared" si="1"/>
        <v>0</v>
      </c>
      <c r="M63" s="3">
        <f t="shared" si="2"/>
        <v>1</v>
      </c>
      <c r="N63" s="3">
        <f t="shared" si="3"/>
        <v>0</v>
      </c>
      <c r="AA63" t="s">
        <v>3395</v>
      </c>
      <c r="AB63" t="s">
        <v>3375</v>
      </c>
      <c r="AC63" t="s">
        <v>16</v>
      </c>
      <c r="AD63" t="s">
        <v>18</v>
      </c>
      <c r="AE63">
        <v>24</v>
      </c>
      <c r="AF63">
        <v>128.85</v>
      </c>
      <c r="AG63">
        <v>73.7</v>
      </c>
      <c r="AH63">
        <f t="shared" si="4"/>
        <v>1.7483039348710989</v>
      </c>
      <c r="AI63">
        <v>23</v>
      </c>
      <c r="AJ63">
        <v>68.14</v>
      </c>
      <c r="AK63">
        <v>71.22</v>
      </c>
      <c r="AL63" s="3">
        <f t="shared" si="6"/>
        <v>1</v>
      </c>
      <c r="AM63" s="3">
        <f t="shared" si="7"/>
        <v>0</v>
      </c>
      <c r="AN63" s="3">
        <f t="shared" si="8"/>
        <v>0</v>
      </c>
    </row>
    <row r="64" spans="1:50" x14ac:dyDescent="0.35">
      <c r="A64" t="s">
        <v>3396</v>
      </c>
      <c r="B64" t="s">
        <v>3375</v>
      </c>
      <c r="C64" t="s">
        <v>16</v>
      </c>
      <c r="D64" s="6" t="s">
        <v>17</v>
      </c>
      <c r="E64" s="6">
        <v>27</v>
      </c>
      <c r="F64" s="6">
        <v>75.069999999999993</v>
      </c>
      <c r="G64" s="6">
        <v>81.08</v>
      </c>
      <c r="H64" s="6">
        <f t="shared" si="0"/>
        <v>0.92587567834237783</v>
      </c>
      <c r="I64" s="6">
        <v>26.5</v>
      </c>
      <c r="J64" s="6">
        <v>53.22</v>
      </c>
      <c r="K64" s="6">
        <v>79.86</v>
      </c>
      <c r="L64" s="6">
        <f t="shared" si="1"/>
        <v>0</v>
      </c>
      <c r="M64" s="6">
        <f t="shared" si="2"/>
        <v>0</v>
      </c>
      <c r="N64" s="6">
        <f t="shared" si="3"/>
        <v>1</v>
      </c>
      <c r="O64" s="1" t="s">
        <v>66</v>
      </c>
      <c r="Q64" s="1" t="s">
        <v>11</v>
      </c>
      <c r="R64" s="1" t="s">
        <v>12</v>
      </c>
      <c r="S64" s="1" t="s">
        <v>13</v>
      </c>
      <c r="T64" s="1" t="s">
        <v>1865</v>
      </c>
      <c r="U64" s="1" t="s">
        <v>22</v>
      </c>
      <c r="V64" s="1"/>
      <c r="W64" s="1" t="s">
        <v>7</v>
      </c>
      <c r="X64" s="1" t="s">
        <v>23</v>
      </c>
      <c r="AA64" t="s">
        <v>3396</v>
      </c>
      <c r="AB64" t="s">
        <v>3375</v>
      </c>
      <c r="AC64" t="s">
        <v>16</v>
      </c>
      <c r="AD64" t="s">
        <v>18</v>
      </c>
      <c r="AE64">
        <v>24</v>
      </c>
      <c r="AF64">
        <v>114.83</v>
      </c>
      <c r="AG64">
        <v>73.7</v>
      </c>
      <c r="AH64">
        <f t="shared" si="4"/>
        <v>1.5580732700135684</v>
      </c>
      <c r="AI64">
        <v>23</v>
      </c>
      <c r="AJ64">
        <v>59.64</v>
      </c>
      <c r="AK64">
        <v>71.22</v>
      </c>
      <c r="AL64" s="3">
        <f t="shared" si="6"/>
        <v>1</v>
      </c>
      <c r="AM64" s="3">
        <f t="shared" si="7"/>
        <v>0</v>
      </c>
      <c r="AN64" s="3">
        <f t="shared" si="8"/>
        <v>0</v>
      </c>
      <c r="AO64" s="1" t="s">
        <v>67</v>
      </c>
      <c r="AQ64" s="1" t="s">
        <v>11</v>
      </c>
      <c r="AR64" s="1" t="s">
        <v>12</v>
      </c>
      <c r="AS64" s="1" t="s">
        <v>13</v>
      </c>
      <c r="AT64" s="1" t="s">
        <v>1865</v>
      </c>
      <c r="AU64" s="1" t="s">
        <v>22</v>
      </c>
      <c r="AW64" s="1" t="s">
        <v>7</v>
      </c>
      <c r="AX64" s="1" t="s">
        <v>23</v>
      </c>
    </row>
    <row r="65" spans="1:50" x14ac:dyDescent="0.35">
      <c r="A65" t="s">
        <v>3397</v>
      </c>
      <c r="B65" t="s">
        <v>3375</v>
      </c>
      <c r="C65" t="s">
        <v>16</v>
      </c>
      <c r="D65" s="6" t="s">
        <v>17</v>
      </c>
      <c r="E65" s="6">
        <v>24</v>
      </c>
      <c r="F65" s="6">
        <v>63.86</v>
      </c>
      <c r="G65" s="6">
        <v>73.7</v>
      </c>
      <c r="H65" s="6">
        <f t="shared" si="0"/>
        <v>0.8664857530529172</v>
      </c>
      <c r="I65" s="6">
        <v>23.5</v>
      </c>
      <c r="J65" s="6">
        <v>58.9</v>
      </c>
      <c r="K65" s="6">
        <v>72.459999999999994</v>
      </c>
      <c r="L65" s="6">
        <f t="shared" si="1"/>
        <v>0</v>
      </c>
      <c r="M65" s="6">
        <f t="shared" si="2"/>
        <v>0</v>
      </c>
      <c r="N65" s="6">
        <f t="shared" si="3"/>
        <v>1</v>
      </c>
      <c r="O65" t="s">
        <v>16</v>
      </c>
      <c r="P65" t="s">
        <v>3305</v>
      </c>
      <c r="Q65">
        <f>SUM(L238:L259)</f>
        <v>0</v>
      </c>
      <c r="R65">
        <f>SUM(M238:M259)</f>
        <v>2</v>
      </c>
      <c r="S65">
        <f>SUM(N238:N259)</f>
        <v>20</v>
      </c>
      <c r="T65" t="s">
        <v>41</v>
      </c>
      <c r="U65" t="s">
        <v>41</v>
      </c>
      <c r="W65">
        <f>AVERAGE(H238:H259)</f>
        <v>0.86815340035219402</v>
      </c>
      <c r="X65">
        <f>_xlfn.STDEV.P(H238:H259)/SQRT(COUNT(H238:H259))</f>
        <v>2.9144001826393397E-2</v>
      </c>
      <c r="AA65" t="s">
        <v>3397</v>
      </c>
      <c r="AB65" t="s">
        <v>3375</v>
      </c>
      <c r="AC65" t="s">
        <v>16</v>
      </c>
      <c r="AD65" t="s">
        <v>18</v>
      </c>
      <c r="AE65">
        <v>24</v>
      </c>
      <c r="AF65">
        <v>152.44999999999999</v>
      </c>
      <c r="AG65">
        <v>73.7</v>
      </c>
      <c r="AH65">
        <f t="shared" si="4"/>
        <v>2.0685210312075983</v>
      </c>
      <c r="AI65">
        <v>23</v>
      </c>
      <c r="AJ65">
        <v>69.91</v>
      </c>
      <c r="AK65">
        <v>71.22</v>
      </c>
      <c r="AL65" s="3">
        <f t="shared" si="6"/>
        <v>1</v>
      </c>
      <c r="AM65" s="3">
        <f t="shared" si="7"/>
        <v>0</v>
      </c>
      <c r="AN65" s="3">
        <f t="shared" si="8"/>
        <v>0</v>
      </c>
      <c r="AO65" t="s">
        <v>16</v>
      </c>
      <c r="AP65" t="s">
        <v>3305</v>
      </c>
      <c r="AQ65">
        <f>SUM(AL238:AL259)</f>
        <v>15</v>
      </c>
      <c r="AR65">
        <f>SUM(AM238:AM259)</f>
        <v>6</v>
      </c>
      <c r="AS65">
        <f>SUM(AN238:AN259)</f>
        <v>1</v>
      </c>
      <c r="AT65">
        <f>AVERAGE(AE238:AE249,AE251:AE259)</f>
        <v>23.976190476190474</v>
      </c>
      <c r="AU65">
        <f>_xlfn.STDEV.P(AE238:AE249,AE251:AE259)/SQRT(COUNT(AE238:AE249,AE251:AE259))</f>
        <v>6.2779447618626444E-2</v>
      </c>
      <c r="AW65">
        <f>AVERAGE(AH238:AH259)</f>
        <v>1.6102411993197649</v>
      </c>
      <c r="AX65">
        <f>_xlfn.STDEV.P(AH238:AH259)/SQRT(COUNT(AH238:AH259))</f>
        <v>6.1111873133852038E-2</v>
      </c>
    </row>
    <row r="66" spans="1:50" x14ac:dyDescent="0.35">
      <c r="A66" t="s">
        <v>3398</v>
      </c>
      <c r="B66" t="s">
        <v>3375</v>
      </c>
      <c r="C66" t="s">
        <v>16</v>
      </c>
      <c r="D66" s="6" t="s">
        <v>17</v>
      </c>
      <c r="E66" s="6">
        <v>25</v>
      </c>
      <c r="F66" s="6">
        <v>64.930000000000007</v>
      </c>
      <c r="G66" s="6">
        <v>76.17</v>
      </c>
      <c r="H66" s="6">
        <f t="shared" ref="H66:H129" si="50">F66/G66</f>
        <v>0.85243534199816207</v>
      </c>
      <c r="I66" s="6">
        <v>24.5</v>
      </c>
      <c r="J66" s="6">
        <v>55.69</v>
      </c>
      <c r="K66" s="6">
        <v>74.930000000000007</v>
      </c>
      <c r="L66" s="6">
        <f t="shared" ref="L66:L129" si="51">IF(H66&gt;1.5,1,0)</f>
        <v>0</v>
      </c>
      <c r="M66" s="6">
        <f t="shared" ref="M66:M129" si="52">IF((AND(H66&gt;1,H66&lt;1.5)),1,0)</f>
        <v>0</v>
      </c>
      <c r="N66" s="6">
        <f t="shared" ref="N66:N129" si="53">IF(H66&lt;1,1,0)</f>
        <v>1</v>
      </c>
      <c r="O66" t="s">
        <v>16</v>
      </c>
      <c r="P66" t="s">
        <v>3307</v>
      </c>
      <c r="Q66">
        <f>SUM(L278:L295)</f>
        <v>15</v>
      </c>
      <c r="R66">
        <f>SUM(M278:M295)</f>
        <v>3</v>
      </c>
      <c r="S66">
        <f>SUM(N278:N295)</f>
        <v>0</v>
      </c>
      <c r="T66">
        <f>AVERAGE(E278:E295)</f>
        <v>24</v>
      </c>
      <c r="U66">
        <f>_xlfn.STDEV.P(E278:E295)/SQRT(COUNT(E278:E295))</f>
        <v>9.6225044864937631E-2</v>
      </c>
      <c r="W66">
        <f>AVERAGE(H278:H295)</f>
        <v>2.0079312018582218</v>
      </c>
      <c r="X66">
        <f>_xlfn.STDEV.P(H278:H295)/SQRT(COUNT(H278:H295))</f>
        <v>0.11705461953726252</v>
      </c>
      <c r="AA66" t="s">
        <v>3398</v>
      </c>
      <c r="AB66" t="s">
        <v>3375</v>
      </c>
      <c r="AC66" t="s">
        <v>16</v>
      </c>
      <c r="AD66" t="s">
        <v>18</v>
      </c>
      <c r="AE66">
        <v>24</v>
      </c>
      <c r="AF66">
        <v>146.76</v>
      </c>
      <c r="AG66">
        <v>73.7</v>
      </c>
      <c r="AH66">
        <f t="shared" ref="AH66:AH129" si="54">AF66/AG66</f>
        <v>1.9913161465400269</v>
      </c>
      <c r="AI66">
        <v>23</v>
      </c>
      <c r="AJ66">
        <v>62.52</v>
      </c>
      <c r="AK66">
        <v>71.22</v>
      </c>
      <c r="AL66" s="3">
        <f t="shared" si="6"/>
        <v>1</v>
      </c>
      <c r="AM66" s="3">
        <f t="shared" si="7"/>
        <v>0</v>
      </c>
      <c r="AN66" s="3">
        <f t="shared" si="8"/>
        <v>0</v>
      </c>
      <c r="AO66" t="s">
        <v>16</v>
      </c>
      <c r="AP66" t="s">
        <v>3307</v>
      </c>
      <c r="AQ66">
        <f>SUM(AL278:AL295)</f>
        <v>8</v>
      </c>
      <c r="AR66">
        <f>SUM(AM278:AM295)</f>
        <v>8</v>
      </c>
      <c r="AS66">
        <f>SUM(AN278:AN295)</f>
        <v>2</v>
      </c>
      <c r="AT66">
        <f>AVERAGE(AE278,AE280:AE292,AE294:AE295)</f>
        <v>24.09375</v>
      </c>
      <c r="AU66">
        <f>_xlfn.STDEV.P(AE278,AE280:AE292,AE294:AE295)/SQRT(COUNT(AE278,AE280:AE292,AE294:AE295))</f>
        <v>6.5829295102940305E-2</v>
      </c>
      <c r="AW66">
        <f>AVERAGE(AH278:AH295)</f>
        <v>1.4655655545218866</v>
      </c>
      <c r="AX66">
        <f>_xlfn.STDEV.P(AH278:AH295)/SQRT(COUNT(AH278:AH295))</f>
        <v>8.4359583617412512E-2</v>
      </c>
    </row>
    <row r="67" spans="1:50" x14ac:dyDescent="0.35">
      <c r="A67" t="s">
        <v>3399</v>
      </c>
      <c r="B67" t="s">
        <v>3375</v>
      </c>
      <c r="C67" t="s">
        <v>16</v>
      </c>
      <c r="D67" t="s">
        <v>134</v>
      </c>
      <c r="E67">
        <v>32</v>
      </c>
      <c r="F67">
        <v>95.81</v>
      </c>
      <c r="G67">
        <v>93.23</v>
      </c>
      <c r="H67">
        <f t="shared" si="50"/>
        <v>1.0276734956559048</v>
      </c>
      <c r="I67">
        <v>31.5</v>
      </c>
      <c r="J67">
        <v>73.19</v>
      </c>
      <c r="K67">
        <v>92.02</v>
      </c>
      <c r="L67" s="3">
        <f t="shared" si="51"/>
        <v>0</v>
      </c>
      <c r="M67" s="3">
        <f t="shared" si="52"/>
        <v>1</v>
      </c>
      <c r="N67" s="3">
        <f t="shared" si="53"/>
        <v>0</v>
      </c>
      <c r="O67" t="s">
        <v>16</v>
      </c>
      <c r="P67" t="s">
        <v>3309</v>
      </c>
      <c r="Q67">
        <f>SUM(L319:L346)</f>
        <v>13</v>
      </c>
      <c r="R67">
        <f>SUM(M319:M346)</f>
        <v>14</v>
      </c>
      <c r="S67">
        <f>SUM(N319:N346)</f>
        <v>1</v>
      </c>
      <c r="T67">
        <f>AVERAGE(E319:E325,E327:E346)</f>
        <v>24.185185185185187</v>
      </c>
      <c r="U67">
        <f>_xlfn.STDEV.P(E319:E325,E327:E346)/SQRT(COUNT(E319:E325,E327:E346))</f>
        <v>0.20479195530483527</v>
      </c>
      <c r="W67">
        <f>AVERAGE(H319:H346)</f>
        <v>1.5582218687304665</v>
      </c>
      <c r="X67">
        <f>_xlfn.STDEV.P(H319:H346)/SQRT(COUNT(H319:H346))</f>
        <v>9.3859997588890173E-2</v>
      </c>
      <c r="AA67" t="s">
        <v>3399</v>
      </c>
      <c r="AB67" t="s">
        <v>3375</v>
      </c>
      <c r="AC67" t="s">
        <v>16</v>
      </c>
      <c r="AD67" t="s">
        <v>135</v>
      </c>
      <c r="AE67">
        <v>24</v>
      </c>
      <c r="AF67">
        <v>131.54</v>
      </c>
      <c r="AG67">
        <v>73.7</v>
      </c>
      <c r="AH67">
        <f t="shared" si="54"/>
        <v>1.7848032564450473</v>
      </c>
      <c r="AI67">
        <v>22.5</v>
      </c>
      <c r="AJ67">
        <v>65.08</v>
      </c>
      <c r="AK67">
        <v>69.97</v>
      </c>
      <c r="AL67" s="3">
        <f t="shared" ref="AL67:AL130" si="55">IF(AH67&gt;1.5,1,0)</f>
        <v>1</v>
      </c>
      <c r="AM67" s="3">
        <f t="shared" ref="AM67:AM130" si="56">IF((AND(AH67&gt;1,AH67&lt;1.5)),1,0)</f>
        <v>0</v>
      </c>
      <c r="AN67" s="3">
        <f t="shared" ref="AN67:AN130" si="57">IF(AH67&lt;1,1,0)</f>
        <v>0</v>
      </c>
      <c r="AO67" t="s">
        <v>16</v>
      </c>
      <c r="AP67" t="s">
        <v>3309</v>
      </c>
      <c r="AQ67">
        <f>SUM(AL319:AL346)</f>
        <v>19</v>
      </c>
      <c r="AR67">
        <f>SUM(AM319:AM346)</f>
        <v>8</v>
      </c>
      <c r="AS67">
        <f>SUM(AN319:AN346)</f>
        <v>1</v>
      </c>
      <c r="AT67">
        <f>AVERAGE(AE320:AE346)</f>
        <v>24</v>
      </c>
      <c r="AU67">
        <f>_xlfn.STDEV.P(AE320:AE346)/SQRT(COUNT(AE320:AE346))</f>
        <v>0</v>
      </c>
      <c r="AW67">
        <f>AVERAGE(AH319:AH346)</f>
        <v>1.6270166470898277</v>
      </c>
      <c r="AX67">
        <f>_xlfn.STDEV.P(AH319:AH346)/SQRT(COUNT(AH319:AH346))</f>
        <v>6.3771545431139234E-2</v>
      </c>
    </row>
    <row r="68" spans="1:50" x14ac:dyDescent="0.35">
      <c r="A68" t="s">
        <v>3400</v>
      </c>
      <c r="B68" t="s">
        <v>3375</v>
      </c>
      <c r="C68" t="s">
        <v>16</v>
      </c>
      <c r="D68" s="6" t="s">
        <v>134</v>
      </c>
      <c r="E68" s="6">
        <v>21</v>
      </c>
      <c r="F68" s="6">
        <v>57.18</v>
      </c>
      <c r="G68" s="6">
        <v>66.22</v>
      </c>
      <c r="H68" s="6">
        <f t="shared" si="50"/>
        <v>0.8634853518574449</v>
      </c>
      <c r="I68" s="6">
        <v>20.5</v>
      </c>
      <c r="J68" s="6">
        <v>41.97</v>
      </c>
      <c r="K68" s="6">
        <v>64.97</v>
      </c>
      <c r="L68" s="6">
        <f t="shared" si="51"/>
        <v>0</v>
      </c>
      <c r="M68" s="6">
        <f t="shared" si="52"/>
        <v>0</v>
      </c>
      <c r="N68" s="6">
        <f t="shared" si="53"/>
        <v>1</v>
      </c>
      <c r="O68" t="s">
        <v>16</v>
      </c>
      <c r="P68" t="s">
        <v>3311</v>
      </c>
      <c r="Q68">
        <f>SUM(L188:L213)</f>
        <v>12</v>
      </c>
      <c r="R68">
        <f>SUM(M188:M213)</f>
        <v>11</v>
      </c>
      <c r="S68">
        <f>SUM(N188:N213)</f>
        <v>3</v>
      </c>
      <c r="T68">
        <f>AVERAGE(E188,E190:E197,E199,E201:E213)</f>
        <v>23.326086956521738</v>
      </c>
      <c r="U68">
        <f>_xlfn.STDEV.P(E188,E190:E197,E199,E201:E213)/SQRT(COUNT(E188,E190:E197,E199,E201:E213))</f>
        <v>0.33623161245453248</v>
      </c>
      <c r="W68">
        <f>AVERAGE(H188:H213)</f>
        <v>1.5306384113502625</v>
      </c>
      <c r="X68">
        <f>_xlfn.STDEV.P(H188:H213)/SQRT(COUNT(H188:H213))</f>
        <v>8.4139169730211336E-2</v>
      </c>
      <c r="AA68" t="s">
        <v>3400</v>
      </c>
      <c r="AB68" t="s">
        <v>3375</v>
      </c>
      <c r="AC68" t="s">
        <v>16</v>
      </c>
      <c r="AD68" t="s">
        <v>135</v>
      </c>
      <c r="AE68">
        <v>24</v>
      </c>
      <c r="AF68">
        <v>108.28</v>
      </c>
      <c r="AG68">
        <v>73.7</v>
      </c>
      <c r="AH68">
        <f t="shared" si="54"/>
        <v>1.4691994572591587</v>
      </c>
      <c r="AI68">
        <v>21.5</v>
      </c>
      <c r="AJ68">
        <v>50.95</v>
      </c>
      <c r="AK68">
        <v>67.47</v>
      </c>
      <c r="AL68" s="3">
        <f t="shared" si="55"/>
        <v>0</v>
      </c>
      <c r="AM68" s="3">
        <f t="shared" si="56"/>
        <v>1</v>
      </c>
      <c r="AN68" s="3">
        <f t="shared" si="57"/>
        <v>0</v>
      </c>
      <c r="AO68" t="s">
        <v>16</v>
      </c>
      <c r="AP68" t="s">
        <v>3311</v>
      </c>
      <c r="AQ68">
        <f>SUM(AL188:AL213)</f>
        <v>16</v>
      </c>
      <c r="AR68">
        <f>SUM(AM188:AM213)</f>
        <v>9</v>
      </c>
      <c r="AS68">
        <f>SUM(AN188:AN213)</f>
        <v>1</v>
      </c>
      <c r="AT68">
        <f>AVERAGE(AE188:AE197,AE199:AE213)</f>
        <v>24.02</v>
      </c>
      <c r="AU68">
        <f>_xlfn.STDEV.P(AE188:AE197,AE199:AE213)/SQRT(COUNT(AE188:AE197,AE199:AE213))</f>
        <v>5.9866518188383053E-2</v>
      </c>
      <c r="AW68">
        <f>AVERAGE(AH188:AH213)</f>
        <v>1.5465354248506107</v>
      </c>
      <c r="AX68">
        <f>_xlfn.STDEV.P(AH188:AH213)/SQRT(COUNT(AH188:AH213))</f>
        <v>5.7914451173152574E-2</v>
      </c>
    </row>
    <row r="69" spans="1:50" x14ac:dyDescent="0.35">
      <c r="A69" t="s">
        <v>3401</v>
      </c>
      <c r="B69" t="s">
        <v>3375</v>
      </c>
      <c r="C69" t="s">
        <v>16</v>
      </c>
      <c r="D69" t="s">
        <v>134</v>
      </c>
      <c r="E69">
        <v>24.5</v>
      </c>
      <c r="F69">
        <v>76.19</v>
      </c>
      <c r="G69">
        <v>74.930000000000007</v>
      </c>
      <c r="H69">
        <f t="shared" si="50"/>
        <v>1.0168156946483384</v>
      </c>
      <c r="I69">
        <v>24</v>
      </c>
      <c r="J69">
        <v>71.010000000000005</v>
      </c>
      <c r="K69">
        <v>73.7</v>
      </c>
      <c r="L69" s="3">
        <f t="shared" si="51"/>
        <v>0</v>
      </c>
      <c r="M69" s="3">
        <f t="shared" si="52"/>
        <v>1</v>
      </c>
      <c r="N69" s="3">
        <f t="shared" si="53"/>
        <v>0</v>
      </c>
      <c r="O69" t="s">
        <v>16</v>
      </c>
      <c r="P69" s="8" t="s">
        <v>3313</v>
      </c>
      <c r="Q69">
        <f>SUM(L1264:L1291)</f>
        <v>25</v>
      </c>
      <c r="R69">
        <f>SUM(M1264:M1291)</f>
        <v>1</v>
      </c>
      <c r="S69">
        <f>SUM(N1264:N1291)</f>
        <v>2</v>
      </c>
      <c r="T69">
        <f>AVERAGE(E1264:E1268,E1270,E1272:E1291)</f>
        <v>23.75</v>
      </c>
      <c r="U69">
        <f>_xlfn.STDEV.P(E1264:E1268,E1270,E1272:E1291)/SQRT(COUNT(E1264:E1268,E1270,E1272:E1291))</f>
        <v>6.2314814407767892E-2</v>
      </c>
      <c r="W69">
        <f>AVERAGE(H1264:H1291)</f>
        <v>2.2972776812430946</v>
      </c>
      <c r="X69">
        <f>_xlfn.STDEV.P(H1264:H1291)/SQRT(COUNT(H1264:H1291))</f>
        <v>0.12173489942591224</v>
      </c>
      <c r="AA69" t="s">
        <v>3401</v>
      </c>
      <c r="AB69" t="s">
        <v>3375</v>
      </c>
      <c r="AC69" t="s">
        <v>16</v>
      </c>
      <c r="AD69" t="s">
        <v>135</v>
      </c>
      <c r="AE69">
        <v>24</v>
      </c>
      <c r="AF69">
        <v>130.58000000000001</v>
      </c>
      <c r="AG69">
        <v>73.7</v>
      </c>
      <c r="AH69">
        <f t="shared" si="54"/>
        <v>1.7717774762550882</v>
      </c>
      <c r="AI69">
        <v>22.5</v>
      </c>
      <c r="AJ69">
        <v>68.14</v>
      </c>
      <c r="AK69">
        <v>69.97</v>
      </c>
      <c r="AL69" s="3">
        <f t="shared" si="55"/>
        <v>1</v>
      </c>
      <c r="AM69" s="3">
        <f t="shared" si="56"/>
        <v>0</v>
      </c>
      <c r="AN69" s="3">
        <f t="shared" si="57"/>
        <v>0</v>
      </c>
      <c r="AO69" t="s">
        <v>16</v>
      </c>
      <c r="AP69" s="8" t="s">
        <v>3313</v>
      </c>
      <c r="AQ69">
        <f>SUM(AL1264:AL1291)</f>
        <v>24</v>
      </c>
      <c r="AR69">
        <f>SUM(AM1264:AM1291)</f>
        <v>4</v>
      </c>
      <c r="AS69">
        <f>SUM(AN1264:AN1291)</f>
        <v>0</v>
      </c>
      <c r="AT69">
        <f>AVERAGE(AE1264:AE1291)</f>
        <v>24</v>
      </c>
      <c r="AU69">
        <f>_xlfn.STDEV.P(AE1264:AE1291)/SQRT(COUNT(AE1264:AE1291))</f>
        <v>0</v>
      </c>
      <c r="AW69">
        <f>AVERAGE(AH1264:AH1291)</f>
        <v>1.992847451056406</v>
      </c>
      <c r="AX69">
        <f>_xlfn.STDEV.P(AH1264:AH1291)/SQRT(COUNT(AH1264:AH1291))</f>
        <v>7.408239281826573E-2</v>
      </c>
    </row>
    <row r="70" spans="1:50" x14ac:dyDescent="0.35">
      <c r="A70" t="s">
        <v>3402</v>
      </c>
      <c r="B70" t="s">
        <v>3375</v>
      </c>
      <c r="C70" t="s">
        <v>16</v>
      </c>
      <c r="D70" s="6" t="s">
        <v>134</v>
      </c>
      <c r="E70" s="6">
        <v>27.5</v>
      </c>
      <c r="F70" s="6">
        <v>75.45</v>
      </c>
      <c r="G70" s="6">
        <v>82.3</v>
      </c>
      <c r="H70" s="6">
        <f t="shared" si="50"/>
        <v>0.91676792223572301</v>
      </c>
      <c r="I70" s="6">
        <v>27</v>
      </c>
      <c r="J70" s="6">
        <v>64.2</v>
      </c>
      <c r="K70" s="6">
        <v>81.08</v>
      </c>
      <c r="L70" s="6">
        <f t="shared" si="51"/>
        <v>0</v>
      </c>
      <c r="M70" s="6">
        <f t="shared" si="52"/>
        <v>0</v>
      </c>
      <c r="N70" s="6">
        <f t="shared" si="53"/>
        <v>1</v>
      </c>
      <c r="O70" t="s">
        <v>16</v>
      </c>
      <c r="P70" t="s">
        <v>3315</v>
      </c>
      <c r="Q70">
        <f>SUM(L813:L836)</f>
        <v>16</v>
      </c>
      <c r="R70">
        <f>SUM(M813:M836)</f>
        <v>8</v>
      </c>
      <c r="S70">
        <f>SUM(N813:N836)</f>
        <v>0</v>
      </c>
      <c r="T70">
        <f>AVERAGE(E813:E836)</f>
        <v>23.770833333333332</v>
      </c>
      <c r="U70">
        <f>_xlfn.STDEV.P(E813:E836)/SQRT(COUNT(E813:E836))</f>
        <v>7.2043381670994527E-2</v>
      </c>
      <c r="W70">
        <f>AVERAGE(H813:H836)</f>
        <v>1.9496611631303855</v>
      </c>
      <c r="X70">
        <f>_xlfn.STDEV.P(H813:H836)/SQRT(COUNT(H813:H836))</f>
        <v>0.14353979774186912</v>
      </c>
      <c r="AA70" t="s">
        <v>3402</v>
      </c>
      <c r="AB70" t="s">
        <v>3375</v>
      </c>
      <c r="AC70" t="s">
        <v>16</v>
      </c>
      <c r="AD70" t="s">
        <v>135</v>
      </c>
      <c r="AE70">
        <v>24</v>
      </c>
      <c r="AF70">
        <v>165.33</v>
      </c>
      <c r="AG70">
        <v>73.7</v>
      </c>
      <c r="AH70">
        <f t="shared" si="54"/>
        <v>2.2432835820895525</v>
      </c>
      <c r="AI70">
        <v>22</v>
      </c>
      <c r="AJ70">
        <v>55.08</v>
      </c>
      <c r="AK70">
        <v>68.72</v>
      </c>
      <c r="AL70" s="3">
        <f t="shared" si="55"/>
        <v>1</v>
      </c>
      <c r="AM70" s="3">
        <f t="shared" si="56"/>
        <v>0</v>
      </c>
      <c r="AN70" s="3">
        <f t="shared" si="57"/>
        <v>0</v>
      </c>
      <c r="AO70" t="s">
        <v>16</v>
      </c>
      <c r="AP70" t="s">
        <v>3315</v>
      </c>
      <c r="AQ70">
        <f>SUM(AL813:AL836)</f>
        <v>15</v>
      </c>
      <c r="AR70">
        <f>SUM(AM813:AM836)</f>
        <v>5</v>
      </c>
      <c r="AS70">
        <f>SUM(AN813:AN836)</f>
        <v>4</v>
      </c>
      <c r="AT70">
        <f>AVERAGE(AE813:AE814,AE816:AE821,AE823,AE825:AE831,AE833:AE836)</f>
        <v>23.7</v>
      </c>
      <c r="AU70">
        <f>_xlfn.STDEV.P(AE813:AE814,AE816:AE821,AE823,AE825:AE831,AE833:AE836)/SQRT(COUNT(AE813:AE814,AE816:AE821,AE823,AE825:AE831,AE833:AE836))</f>
        <v>0.32093613071762428</v>
      </c>
      <c r="AW70">
        <f>AVERAGE(AH813:AH836)</f>
        <v>1.678774900783389</v>
      </c>
      <c r="AX70">
        <f>_xlfn.STDEV.P(AH813:AH836)/SQRT(COUNT(AH813:AH836))</f>
        <v>0.10236263037696537</v>
      </c>
    </row>
    <row r="71" spans="1:50" x14ac:dyDescent="0.35">
      <c r="A71" t="s">
        <v>3403</v>
      </c>
      <c r="B71" t="s">
        <v>3375</v>
      </c>
      <c r="C71" t="s">
        <v>16</v>
      </c>
      <c r="D71" s="6" t="s">
        <v>134</v>
      </c>
      <c r="E71" s="6">
        <v>15.5</v>
      </c>
      <c r="F71" s="6">
        <v>45.07</v>
      </c>
      <c r="G71" s="6">
        <v>52.21</v>
      </c>
      <c r="H71" s="6">
        <f t="shared" si="50"/>
        <v>0.86324458915916491</v>
      </c>
      <c r="I71" s="6">
        <v>15</v>
      </c>
      <c r="J71" s="6">
        <v>19.98</v>
      </c>
      <c r="K71" s="6">
        <v>50.91</v>
      </c>
      <c r="L71" s="6">
        <f t="shared" si="51"/>
        <v>0</v>
      </c>
      <c r="M71" s="6">
        <f t="shared" si="52"/>
        <v>0</v>
      </c>
      <c r="N71" s="6">
        <f t="shared" si="53"/>
        <v>1</v>
      </c>
      <c r="O71" t="s">
        <v>16</v>
      </c>
      <c r="P71" t="s">
        <v>3317</v>
      </c>
      <c r="Q71">
        <f>SUM(L918:L936)</f>
        <v>10</v>
      </c>
      <c r="R71">
        <f>SUM(M918:M936)</f>
        <v>5</v>
      </c>
      <c r="S71">
        <f>SUM(N918:N936)</f>
        <v>4</v>
      </c>
      <c r="T71">
        <f>AVERAGE(E918:E920,E922:E927,E929,E932:E936)</f>
        <v>23.8</v>
      </c>
      <c r="U71">
        <f>_xlfn.STDEV.P(E918:E920,E922:E927,E929,E932:E936)/SQRT(COUNT(E918:E920,E922:E927,E929,E932:E936))</f>
        <v>0.20976176963403029</v>
      </c>
      <c r="W71">
        <f>AVERAGE(H918:H936)</f>
        <v>1.6572995000862896</v>
      </c>
      <c r="X71">
        <f>_xlfn.STDEV.P(H918:H936)/SQRT(COUNT(H918:H936))</f>
        <v>0.16764446270127423</v>
      </c>
      <c r="AA71" t="s">
        <v>3403</v>
      </c>
      <c r="AB71" t="s">
        <v>3375</v>
      </c>
      <c r="AC71" t="s">
        <v>16</v>
      </c>
      <c r="AD71" t="s">
        <v>135</v>
      </c>
      <c r="AE71">
        <v>24</v>
      </c>
      <c r="AF71">
        <v>129.31</v>
      </c>
      <c r="AG71">
        <v>73.7</v>
      </c>
      <c r="AH71">
        <f t="shared" si="54"/>
        <v>1.7545454545454544</v>
      </c>
      <c r="AI71">
        <v>27</v>
      </c>
      <c r="AJ71">
        <v>82.34</v>
      </c>
      <c r="AK71">
        <v>81.08</v>
      </c>
      <c r="AL71" s="3">
        <f t="shared" si="55"/>
        <v>1</v>
      </c>
      <c r="AM71" s="3">
        <f t="shared" si="56"/>
        <v>0</v>
      </c>
      <c r="AN71" s="3">
        <f t="shared" si="57"/>
        <v>0</v>
      </c>
      <c r="AO71" t="s">
        <v>16</v>
      </c>
      <c r="AP71" t="s">
        <v>3317</v>
      </c>
      <c r="AQ71">
        <f>SUM(AL918:AL936)</f>
        <v>12</v>
      </c>
      <c r="AR71">
        <f>SUM(AM918:AM936)</f>
        <v>6</v>
      </c>
      <c r="AS71">
        <f>SUM(AN918:AN936)</f>
        <v>1</v>
      </c>
      <c r="AT71">
        <f>AVERAGE(AE918:AE920,AE922:AE936)</f>
        <v>24</v>
      </c>
      <c r="AU71">
        <f>_xlfn.STDEV.P(AE918:AE920,AE922:AE936)/SQRT(COUNT(AE918:AE920,AE922:AE936))</f>
        <v>0</v>
      </c>
      <c r="AW71">
        <f>AVERAGE(AH918:AH936)</f>
        <v>1.6653859887167033</v>
      </c>
      <c r="AX71">
        <f>_xlfn.STDEV.P(AH918:AH936)/SQRT(COUNT(AH918:AH936))</f>
        <v>8.9076217719464626E-2</v>
      </c>
    </row>
    <row r="72" spans="1:50" x14ac:dyDescent="0.35">
      <c r="A72" t="s">
        <v>3404</v>
      </c>
      <c r="B72" t="s">
        <v>3375</v>
      </c>
      <c r="C72" t="s">
        <v>16</v>
      </c>
      <c r="D72" s="6" t="s">
        <v>134</v>
      </c>
      <c r="E72" s="6">
        <v>29</v>
      </c>
      <c r="F72" s="6">
        <v>71.13</v>
      </c>
      <c r="G72" s="6">
        <v>85.96</v>
      </c>
      <c r="H72" s="6">
        <f t="shared" si="50"/>
        <v>0.82747789669613769</v>
      </c>
      <c r="I72" s="6">
        <v>28.5</v>
      </c>
      <c r="J72" s="6">
        <v>45.66</v>
      </c>
      <c r="K72" s="6">
        <v>84.74</v>
      </c>
      <c r="L72" s="6">
        <f t="shared" si="51"/>
        <v>0</v>
      </c>
      <c r="M72" s="6">
        <f t="shared" si="52"/>
        <v>0</v>
      </c>
      <c r="N72" s="6">
        <f t="shared" si="53"/>
        <v>1</v>
      </c>
      <c r="O72" t="s">
        <v>16</v>
      </c>
      <c r="P72" s="8" t="s">
        <v>3319</v>
      </c>
      <c r="Q72">
        <f>SUM(L1315:L1344)</f>
        <v>22</v>
      </c>
      <c r="R72">
        <f>SUM(M1315:M1344)</f>
        <v>7</v>
      </c>
      <c r="S72">
        <f>SUM(N1315:N1344)</f>
        <v>1</v>
      </c>
      <c r="T72">
        <f>AVERAGE(E1315:E1332,E1334:E1344)</f>
        <v>24.103448275862068</v>
      </c>
      <c r="U72">
        <f>_xlfn.STDEV.P(E1315:E1332,E1334:E1344)/SQRT(COUNT(E1315:E1332,E1334:E1344))</f>
        <v>0.33819422399264937</v>
      </c>
      <c r="W72">
        <f>AVERAGE(H1315:H1344)</f>
        <v>1.8691770381375008</v>
      </c>
      <c r="X72">
        <f>_xlfn.STDEV.P(H1315:H1344)/SQRT(COUNT(H1315:H1344))</f>
        <v>0.10178313259209511</v>
      </c>
      <c r="AA72" t="s">
        <v>3404</v>
      </c>
      <c r="AB72" t="s">
        <v>3375</v>
      </c>
      <c r="AC72" t="s">
        <v>16</v>
      </c>
      <c r="AD72" t="s">
        <v>135</v>
      </c>
      <c r="AE72">
        <v>24</v>
      </c>
      <c r="AF72">
        <v>156.74</v>
      </c>
      <c r="AG72">
        <v>73.7</v>
      </c>
      <c r="AH72">
        <f t="shared" si="54"/>
        <v>2.1267299864314788</v>
      </c>
      <c r="AI72">
        <v>22</v>
      </c>
      <c r="AJ72">
        <v>51.55</v>
      </c>
      <c r="AK72">
        <v>68.72</v>
      </c>
      <c r="AL72" s="3">
        <f t="shared" si="55"/>
        <v>1</v>
      </c>
      <c r="AM72" s="3">
        <f t="shared" si="56"/>
        <v>0</v>
      </c>
      <c r="AN72" s="3">
        <f t="shared" si="57"/>
        <v>0</v>
      </c>
      <c r="AO72" t="s">
        <v>16</v>
      </c>
      <c r="AP72" s="8" t="s">
        <v>3319</v>
      </c>
      <c r="AQ72">
        <f>SUM(AL1315:AL1344)</f>
        <v>20</v>
      </c>
      <c r="AR72">
        <f>SUM(AM1315:AM1344)</f>
        <v>9</v>
      </c>
      <c r="AS72">
        <f>SUM(AN1315:AN1344)</f>
        <v>1</v>
      </c>
      <c r="AT72">
        <f>AVERAGE(AE1315:AE1342,AE1344)</f>
        <v>24.241379310344829</v>
      </c>
      <c r="AU72">
        <f>_xlfn.STDEV.P(AE1315:AE1342,AE1344)/SQRT(COUNT(AE1315:AE1342,AE1344))</f>
        <v>0.42346504632013982</v>
      </c>
      <c r="AW72">
        <f>AVERAGE(AH1315:AH1344)</f>
        <v>1.7080200333821383</v>
      </c>
      <c r="AX72">
        <f>_xlfn.STDEV.P(AH1315:AH1344)/SQRT(COUNT(AH1315:AH1344))</f>
        <v>8.6062179323564539E-2</v>
      </c>
    </row>
    <row r="73" spans="1:50" x14ac:dyDescent="0.35">
      <c r="A73" t="s">
        <v>3405</v>
      </c>
      <c r="B73" t="s">
        <v>3375</v>
      </c>
      <c r="C73" t="s">
        <v>16</v>
      </c>
      <c r="D73" s="6" t="s">
        <v>134</v>
      </c>
      <c r="E73" s="6">
        <v>35</v>
      </c>
      <c r="F73" s="6">
        <v>86.84</v>
      </c>
      <c r="G73" s="6">
        <v>100.44</v>
      </c>
      <c r="H73" s="6">
        <f t="shared" si="50"/>
        <v>0.86459577857427328</v>
      </c>
      <c r="I73" s="6">
        <v>34.5</v>
      </c>
      <c r="J73" s="6">
        <v>69.31</v>
      </c>
      <c r="K73" s="6">
        <v>99.24</v>
      </c>
      <c r="L73" s="6">
        <f t="shared" si="51"/>
        <v>0</v>
      </c>
      <c r="M73" s="6">
        <f t="shared" si="52"/>
        <v>0</v>
      </c>
      <c r="N73" s="6">
        <f t="shared" si="53"/>
        <v>1</v>
      </c>
      <c r="O73" t="s">
        <v>16</v>
      </c>
      <c r="P73" s="8" t="s">
        <v>3321</v>
      </c>
      <c r="Q73">
        <f>SUM(L1367:L1382)</f>
        <v>0</v>
      </c>
      <c r="R73">
        <f>SUM(M1367:M1382)</f>
        <v>4</v>
      </c>
      <c r="S73">
        <f>SUM(N1367:N1382)</f>
        <v>12</v>
      </c>
      <c r="T73" t="s">
        <v>41</v>
      </c>
      <c r="U73" t="s">
        <v>41</v>
      </c>
      <c r="W73">
        <f>AVERAGE(H1367:H1382)</f>
        <v>0.94650373419723566</v>
      </c>
      <c r="X73">
        <f>_xlfn.STDEV.P(H1367:H1382)/SQRT(COUNT(H1367:H1382))</f>
        <v>3.4076710450899113E-2</v>
      </c>
      <c r="AA73" t="s">
        <v>3405</v>
      </c>
      <c r="AB73" t="s">
        <v>3375</v>
      </c>
      <c r="AC73" t="s">
        <v>16</v>
      </c>
      <c r="AD73" t="s">
        <v>135</v>
      </c>
      <c r="AE73">
        <v>24</v>
      </c>
      <c r="AF73">
        <v>129.02000000000001</v>
      </c>
      <c r="AG73">
        <v>73.7</v>
      </c>
      <c r="AH73">
        <f t="shared" si="54"/>
        <v>1.7506105834464045</v>
      </c>
      <c r="AI73">
        <v>22.5</v>
      </c>
      <c r="AJ73">
        <v>66.510000000000005</v>
      </c>
      <c r="AK73">
        <v>69.97</v>
      </c>
      <c r="AL73" s="3">
        <f t="shared" si="55"/>
        <v>1</v>
      </c>
      <c r="AM73" s="3">
        <f t="shared" si="56"/>
        <v>0</v>
      </c>
      <c r="AN73" s="3">
        <f t="shared" si="57"/>
        <v>0</v>
      </c>
      <c r="AO73" t="s">
        <v>16</v>
      </c>
      <c r="AP73" s="8" t="s">
        <v>3321</v>
      </c>
      <c r="AQ73">
        <f>SUM(AL1367:AL1382)</f>
        <v>8</v>
      </c>
      <c r="AR73">
        <f>SUM(AM1367:AM1382)</f>
        <v>8</v>
      </c>
      <c r="AS73">
        <f>SUM(AN1367:AN1382)</f>
        <v>0</v>
      </c>
      <c r="AT73">
        <f>AVERAGE(AE1367:AE1382)</f>
        <v>24</v>
      </c>
      <c r="AU73">
        <f>_xlfn.STDEV.P(AE1367:AE1382)/SQRT(COUNT(AE1367:AE1382))</f>
        <v>4.4194173824159223E-2</v>
      </c>
      <c r="AW73">
        <f>AVERAGE(AH1367:AH1382)</f>
        <v>1.5265877422197136</v>
      </c>
      <c r="AX73">
        <f>_xlfn.STDEV.P(AH1367:AH1382)/SQRT(COUNT(AH1367:AH1382))</f>
        <v>7.1184774769653653E-2</v>
      </c>
    </row>
    <row r="74" spans="1:50" x14ac:dyDescent="0.35">
      <c r="A74" t="s">
        <v>3406</v>
      </c>
      <c r="B74" t="s">
        <v>3375</v>
      </c>
      <c r="C74" t="s">
        <v>16</v>
      </c>
      <c r="D74" s="6" t="s">
        <v>134</v>
      </c>
      <c r="E74" s="6">
        <v>24.5</v>
      </c>
      <c r="F74" s="6">
        <v>70.97</v>
      </c>
      <c r="G74" s="6">
        <v>74.930000000000007</v>
      </c>
      <c r="H74" s="6">
        <f t="shared" si="50"/>
        <v>0.94715067396236474</v>
      </c>
      <c r="I74" s="6">
        <v>24</v>
      </c>
      <c r="J74" s="6">
        <v>49.79</v>
      </c>
      <c r="K74" s="6">
        <v>73.7</v>
      </c>
      <c r="L74" s="6">
        <f t="shared" si="51"/>
        <v>0</v>
      </c>
      <c r="M74" s="6">
        <f t="shared" si="52"/>
        <v>0</v>
      </c>
      <c r="N74" s="6">
        <f t="shared" si="53"/>
        <v>1</v>
      </c>
      <c r="O74" t="s">
        <v>16</v>
      </c>
      <c r="P74" s="8" t="s">
        <v>3323</v>
      </c>
      <c r="Q74">
        <f>SUM(L1446:L1486)</f>
        <v>3</v>
      </c>
      <c r="R74">
        <f>SUM(M1446:M1486)</f>
        <v>20</v>
      </c>
      <c r="S74">
        <f>SUM(N1446:N1486)</f>
        <v>18</v>
      </c>
      <c r="T74">
        <f>AVERAGE(E1446,E1451:E1452,E1455:E1458,E1460:E1461,E1463,E1465,E1467:E1469,E1471,E1474:E1475,E1478:E1481,E1485:E1486)</f>
        <v>24.739130434782609</v>
      </c>
      <c r="U74">
        <f>_xlfn.STDEV.P(E1446,E1451:E1452,E1455:E1458,E1460:E1461,E1463,E1465,E1467:E1469,E1471,E1474:E1475,E1478:E1481,E1485:E1486)/SQRT(COUNT(E1446,E1451:E1452,E1455:E1458,E1460:E1461,E1463,E1465,E1467:E1469,E1471,E1474:E1475,E1478:E1481,E1485:E1486))</f>
        <v>0.78794650990654491</v>
      </c>
      <c r="W74">
        <f>AVERAGE(H1446:H1486)</f>
        <v>1.0821734039126525</v>
      </c>
      <c r="X74">
        <f>_xlfn.STDEV.P(H1446:H1486)/SQRT(COUNT(H1446:H1486))</f>
        <v>4.2066826340710455E-2</v>
      </c>
      <c r="AA74" t="s">
        <v>3406</v>
      </c>
      <c r="AB74" t="s">
        <v>3375</v>
      </c>
      <c r="AC74" t="s">
        <v>16</v>
      </c>
      <c r="AD74" t="s">
        <v>135</v>
      </c>
      <c r="AE74">
        <v>24</v>
      </c>
      <c r="AF74">
        <v>103.31</v>
      </c>
      <c r="AG74">
        <v>73.7</v>
      </c>
      <c r="AH74">
        <f t="shared" si="54"/>
        <v>1.4017639077340569</v>
      </c>
      <c r="AI74">
        <v>25.5</v>
      </c>
      <c r="AJ74">
        <v>78.72</v>
      </c>
      <c r="AK74">
        <v>77.400000000000006</v>
      </c>
      <c r="AL74" s="3">
        <f t="shared" si="55"/>
        <v>0</v>
      </c>
      <c r="AM74" s="3">
        <f t="shared" si="56"/>
        <v>1</v>
      </c>
      <c r="AN74" s="3">
        <f t="shared" si="57"/>
        <v>0</v>
      </c>
      <c r="AO74" t="s">
        <v>16</v>
      </c>
      <c r="AP74" s="8" t="s">
        <v>3323</v>
      </c>
      <c r="AQ74">
        <f>SUM(AL1446:AL1486)</f>
        <v>12</v>
      </c>
      <c r="AR74">
        <f>SUM(AM1446:AM1486)</f>
        <v>17</v>
      </c>
      <c r="AS74">
        <f>SUM(AN1446:AN1486)</f>
        <v>12</v>
      </c>
      <c r="AT74">
        <f>AVERAGE(AE1447,AE1449:AE1450,AE1452,AE1457,AE1460:AE1463,AE1465,AE1467:AE1471,AE1473:AE1486)</f>
        <v>23.862068965517242</v>
      </c>
      <c r="AU74">
        <f>_xlfn.STDEV.P(AE1447,AE1449:AE1450,AE1452,AE1457,AE1460:AE1463,AE1465,AE1467:AE1471,AE1473:AE1486)/SQRT(COUNT(AE1447,AE1449:AE1450,AE1452,AE1457,AE1460:AE1463,AE1465,AE1467:AE1471,AE1473:AE1486))</f>
        <v>0.47273872020046809</v>
      </c>
      <c r="AW74">
        <f>AVERAGE(AH1446:AH1486)</f>
        <v>1.3044495296215575</v>
      </c>
      <c r="AX74">
        <f>_xlfn.STDEV.P(AH1446:AH1486)/SQRT(COUNT(AH1446:AH1486))</f>
        <v>5.8119189173327465E-2</v>
      </c>
    </row>
    <row r="75" spans="1:50" x14ac:dyDescent="0.35">
      <c r="A75" t="s">
        <v>3407</v>
      </c>
      <c r="B75" t="s">
        <v>3375</v>
      </c>
      <c r="C75" t="s">
        <v>16</v>
      </c>
      <c r="D75" s="6" t="s">
        <v>134</v>
      </c>
      <c r="E75" s="6">
        <v>16</v>
      </c>
      <c r="F75" s="6">
        <v>40.24</v>
      </c>
      <c r="G75" s="6">
        <v>53.5</v>
      </c>
      <c r="H75" s="6">
        <f t="shared" si="50"/>
        <v>0.7521495327102804</v>
      </c>
      <c r="I75" s="6">
        <v>15.5</v>
      </c>
      <c r="J75" s="6">
        <v>31.02</v>
      </c>
      <c r="K75" s="6">
        <v>52.21</v>
      </c>
      <c r="L75" s="6">
        <f t="shared" si="51"/>
        <v>0</v>
      </c>
      <c r="M75" s="6">
        <f t="shared" si="52"/>
        <v>0</v>
      </c>
      <c r="N75" s="6">
        <f t="shared" si="53"/>
        <v>1</v>
      </c>
      <c r="O75" t="s">
        <v>16</v>
      </c>
      <c r="P75" s="8" t="s">
        <v>3325</v>
      </c>
      <c r="Q75">
        <f>SUM(L1405:L1417)</f>
        <v>9</v>
      </c>
      <c r="R75">
        <f>SUM(M1405:M1417)</f>
        <v>2</v>
      </c>
      <c r="S75">
        <f>SUM(N1405:N1417)</f>
        <v>2</v>
      </c>
      <c r="T75">
        <f>AVERAGE(E1406:E1415,E1417)</f>
        <v>24.545454545454547</v>
      </c>
      <c r="U75">
        <f>_xlfn.STDEV.P(E1406:E1415,E1417)/SQRT(COUNT(E1406:E1415,E1417))</f>
        <v>0.11947795284959473</v>
      </c>
      <c r="W75">
        <f>AVERAGE(H1405:H1417)</f>
        <v>1.7354518873585918</v>
      </c>
      <c r="X75">
        <f>_xlfn.STDEV.P(H1405:H1417)/SQRT(COUNT(H1405:H1417))</f>
        <v>0.1397963409501688</v>
      </c>
      <c r="AA75" t="s">
        <v>3407</v>
      </c>
      <c r="AB75" t="s">
        <v>3375</v>
      </c>
      <c r="AC75" t="s">
        <v>16</v>
      </c>
      <c r="AD75" t="s">
        <v>135</v>
      </c>
      <c r="AE75">
        <v>24</v>
      </c>
      <c r="AF75">
        <v>102.66</v>
      </c>
      <c r="AG75">
        <v>73.7</v>
      </c>
      <c r="AH75">
        <f t="shared" si="54"/>
        <v>1.3929443690637719</v>
      </c>
      <c r="AI75">
        <v>23</v>
      </c>
      <c r="AJ75">
        <v>61.93</v>
      </c>
      <c r="AK75">
        <v>71.22</v>
      </c>
      <c r="AL75" s="3">
        <f t="shared" si="55"/>
        <v>0</v>
      </c>
      <c r="AM75" s="3">
        <f t="shared" si="56"/>
        <v>1</v>
      </c>
      <c r="AN75" s="3">
        <f t="shared" si="57"/>
        <v>0</v>
      </c>
      <c r="AO75" t="s">
        <v>16</v>
      </c>
      <c r="AP75" s="8" t="s">
        <v>3325</v>
      </c>
      <c r="AQ75">
        <f>SUM(AL1405:AL1417)</f>
        <v>5</v>
      </c>
      <c r="AR75">
        <f>SUM(AM1405:AM1417)</f>
        <v>6</v>
      </c>
      <c r="AS75">
        <f>SUM(AN1405:AN1417)</f>
        <v>2</v>
      </c>
      <c r="AT75">
        <f>AVERAGE(AE1405,AE1407:AE1415,AE1417)</f>
        <v>24.545454545454547</v>
      </c>
      <c r="AU75">
        <f>_xlfn.STDEV.P(AE1405,AE1407:AE1415,AE1417)/SQRT(COUNT(AE1405,AE1407:AE1415,AE1417))</f>
        <v>0.52007050322486847</v>
      </c>
      <c r="AW75">
        <f>AVERAGE(AH1405:AH1417)</f>
        <v>1.3572582579785148</v>
      </c>
      <c r="AX75">
        <f>_xlfn.STDEV.P(AH1405:AH1417)/SQRT(COUNT(AH1405:AH1417))</f>
        <v>7.7519289340877637E-2</v>
      </c>
    </row>
    <row r="76" spans="1:50" x14ac:dyDescent="0.35">
      <c r="A76" t="s">
        <v>3408</v>
      </c>
      <c r="B76" t="s">
        <v>3375</v>
      </c>
      <c r="C76" t="s">
        <v>16</v>
      </c>
      <c r="D76" s="6" t="s">
        <v>134</v>
      </c>
      <c r="E76" s="6">
        <v>16</v>
      </c>
      <c r="F76" s="6">
        <v>37.1</v>
      </c>
      <c r="G76" s="6">
        <v>53.5</v>
      </c>
      <c r="H76" s="6">
        <f t="shared" si="50"/>
        <v>0.69345794392523363</v>
      </c>
      <c r="I76" s="6">
        <v>15.5</v>
      </c>
      <c r="J76" s="6">
        <v>16.87</v>
      </c>
      <c r="K76" s="6">
        <v>52.21</v>
      </c>
      <c r="L76" s="6">
        <f t="shared" si="51"/>
        <v>0</v>
      </c>
      <c r="M76" s="6">
        <f t="shared" si="52"/>
        <v>0</v>
      </c>
      <c r="N76" s="6">
        <f t="shared" si="53"/>
        <v>1</v>
      </c>
      <c r="O76" t="s">
        <v>16</v>
      </c>
      <c r="P76" s="8" t="s">
        <v>3327</v>
      </c>
      <c r="Q76">
        <f>SUM(L1502:L1514)</f>
        <v>0</v>
      </c>
      <c r="R76">
        <f>SUM(M1502:M1514)</f>
        <v>2</v>
      </c>
      <c r="S76">
        <f>SUM(N1502:N1514)</f>
        <v>11</v>
      </c>
      <c r="T76" t="s">
        <v>41</v>
      </c>
      <c r="U76" t="s">
        <v>41</v>
      </c>
      <c r="W76">
        <f>AVERAGE(H1502:H1514)</f>
        <v>0.84792810756295434</v>
      </c>
      <c r="X76">
        <f>_xlfn.STDEV.P(H1502:H1514)/SQRT(COUNT(H1502:H1514))</f>
        <v>5.2088349851575719E-2</v>
      </c>
      <c r="AA76" t="s">
        <v>3408</v>
      </c>
      <c r="AB76" t="s">
        <v>3375</v>
      </c>
      <c r="AC76" t="s">
        <v>16</v>
      </c>
      <c r="AD76" t="s">
        <v>135</v>
      </c>
      <c r="AE76">
        <v>23.5</v>
      </c>
      <c r="AF76">
        <v>86.21</v>
      </c>
      <c r="AG76">
        <v>72.459999999999994</v>
      </c>
      <c r="AH76">
        <f t="shared" si="54"/>
        <v>1.1897598675131107</v>
      </c>
      <c r="AI76">
        <v>23</v>
      </c>
      <c r="AJ76">
        <v>61.71</v>
      </c>
      <c r="AK76">
        <v>71.22</v>
      </c>
      <c r="AL76" s="3">
        <f t="shared" si="55"/>
        <v>0</v>
      </c>
      <c r="AM76" s="3">
        <f t="shared" si="56"/>
        <v>1</v>
      </c>
      <c r="AN76" s="3">
        <f t="shared" si="57"/>
        <v>0</v>
      </c>
      <c r="AO76" t="s">
        <v>16</v>
      </c>
      <c r="AP76" s="8" t="s">
        <v>3327</v>
      </c>
      <c r="AQ76">
        <f>SUM(AL1502:AL1514)</f>
        <v>4</v>
      </c>
      <c r="AR76">
        <f>SUM(AM1502:AM1514)</f>
        <v>6</v>
      </c>
      <c r="AS76">
        <f>SUM(AN1502:AN1514)</f>
        <v>3</v>
      </c>
      <c r="AT76">
        <f>AVERAGE(AE1503:AE1508,AE1510:AE1513)</f>
        <v>24</v>
      </c>
      <c r="AU76">
        <f>_xlfn.STDEV.P(AE1503:AE1508,AE1510:AE1513)/SQRT(COUNT(AE1503:AE1508,AE1510:AE1513))</f>
        <v>0</v>
      </c>
      <c r="AW76">
        <f>AVERAGE(AH1502:AH1514)</f>
        <v>1.2921736225928426</v>
      </c>
      <c r="AX76">
        <f>_xlfn.STDEV.P(AH1502:AH1514)/SQRT(COUNT(AH1502:AH1514))</f>
        <v>7.9364100189849004E-2</v>
      </c>
    </row>
    <row r="77" spans="1:50" x14ac:dyDescent="0.35">
      <c r="A77" t="s">
        <v>3409</v>
      </c>
      <c r="B77" t="s">
        <v>3375</v>
      </c>
      <c r="C77" t="s">
        <v>16</v>
      </c>
      <c r="D77" s="6" t="s">
        <v>134</v>
      </c>
      <c r="E77" s="6">
        <v>16.5</v>
      </c>
      <c r="F77" s="6">
        <v>41.77</v>
      </c>
      <c r="G77" s="6">
        <v>54.79</v>
      </c>
      <c r="H77" s="6">
        <f t="shared" si="50"/>
        <v>0.76236539514509949</v>
      </c>
      <c r="I77" s="6">
        <v>16</v>
      </c>
      <c r="J77" s="6">
        <v>37.51</v>
      </c>
      <c r="K77" s="6">
        <v>53.5</v>
      </c>
      <c r="L77" s="6">
        <f t="shared" si="51"/>
        <v>0</v>
      </c>
      <c r="M77" s="6">
        <f t="shared" si="52"/>
        <v>0</v>
      </c>
      <c r="N77" s="6">
        <f t="shared" si="53"/>
        <v>1</v>
      </c>
      <c r="O77" t="s">
        <v>16</v>
      </c>
      <c r="P77" s="8" t="s">
        <v>3329</v>
      </c>
      <c r="Q77" t="s">
        <v>41</v>
      </c>
      <c r="R77" t="s">
        <v>41</v>
      </c>
      <c r="S77" t="s">
        <v>41</v>
      </c>
      <c r="T77" t="s">
        <v>41</v>
      </c>
      <c r="U77" t="s">
        <v>41</v>
      </c>
      <c r="W77" t="s">
        <v>41</v>
      </c>
      <c r="X77" t="s">
        <v>41</v>
      </c>
      <c r="AA77" t="s">
        <v>3409</v>
      </c>
      <c r="AB77" t="s">
        <v>3375</v>
      </c>
      <c r="AC77" t="s">
        <v>16</v>
      </c>
      <c r="AD77" t="s">
        <v>135</v>
      </c>
      <c r="AE77">
        <v>24</v>
      </c>
      <c r="AF77">
        <v>109.09</v>
      </c>
      <c r="AG77">
        <v>73.7</v>
      </c>
      <c r="AH77">
        <f t="shared" si="54"/>
        <v>1.480189959294437</v>
      </c>
      <c r="AI77">
        <v>22.5</v>
      </c>
      <c r="AJ77">
        <v>64.08</v>
      </c>
      <c r="AK77">
        <v>69.97</v>
      </c>
      <c r="AL77" s="3">
        <f t="shared" si="55"/>
        <v>0</v>
      </c>
      <c r="AM77" s="3">
        <f t="shared" si="56"/>
        <v>1</v>
      </c>
      <c r="AN77" s="3">
        <f t="shared" si="57"/>
        <v>0</v>
      </c>
      <c r="AO77" t="s">
        <v>16</v>
      </c>
      <c r="AP77" s="8" t="s">
        <v>3329</v>
      </c>
      <c r="AQ77" t="s">
        <v>41</v>
      </c>
      <c r="AR77" t="s">
        <v>41</v>
      </c>
      <c r="AS77" t="s">
        <v>41</v>
      </c>
      <c r="AT77" t="s">
        <v>41</v>
      </c>
      <c r="AU77" t="s">
        <v>41</v>
      </c>
      <c r="AW77" t="s">
        <v>41</v>
      </c>
      <c r="AX77" t="s">
        <v>41</v>
      </c>
    </row>
    <row r="78" spans="1:50" x14ac:dyDescent="0.35">
      <c r="A78" t="s">
        <v>3410</v>
      </c>
      <c r="B78" t="s">
        <v>3375</v>
      </c>
      <c r="C78" t="s">
        <v>16</v>
      </c>
      <c r="D78" s="6" t="s">
        <v>134</v>
      </c>
      <c r="E78" s="6">
        <v>19</v>
      </c>
      <c r="F78" s="6">
        <v>48.87</v>
      </c>
      <c r="G78" s="6">
        <v>61.18</v>
      </c>
      <c r="H78" s="6">
        <f t="shared" si="50"/>
        <v>0.79879045439686169</v>
      </c>
      <c r="I78" s="6">
        <v>18.5</v>
      </c>
      <c r="J78" s="6">
        <v>36.43</v>
      </c>
      <c r="K78" s="6">
        <v>59.91</v>
      </c>
      <c r="L78" s="6">
        <f t="shared" si="51"/>
        <v>0</v>
      </c>
      <c r="M78" s="6">
        <f t="shared" si="52"/>
        <v>0</v>
      </c>
      <c r="N78" s="6">
        <f t="shared" si="53"/>
        <v>1</v>
      </c>
      <c r="O78" t="s">
        <v>16</v>
      </c>
      <c r="P78" s="2" t="s">
        <v>3331</v>
      </c>
      <c r="Q78">
        <f>SUM(L2101:L2114)</f>
        <v>2</v>
      </c>
      <c r="R78">
        <f t="shared" ref="R78" si="58">SUM(M2101:M2114)</f>
        <v>3</v>
      </c>
      <c r="S78">
        <f>SUM(N2101:N2114)</f>
        <v>9</v>
      </c>
      <c r="T78">
        <f>AVERAGE(E2106,E2109:E2110,E2112,E2114)</f>
        <v>23.1</v>
      </c>
      <c r="U78">
        <f>_xlfn.STDEV.P(E2106,E2109:E2110,E2112,E2114)/SQRT(COUNT(E2106,E2109:E2110,E2112,E2114))</f>
        <v>0.26076809620810593</v>
      </c>
      <c r="W78">
        <f>AVERAGE(H2101:H2114)</f>
        <v>1.0375132342269411</v>
      </c>
      <c r="X78">
        <f>_xlfn.STDEV.P(H2101:H2114)/SQRT(COUNT(H2101:H2114))</f>
        <v>0.10430188047001789</v>
      </c>
      <c r="AA78" t="s">
        <v>3410</v>
      </c>
      <c r="AB78" t="s">
        <v>3375</v>
      </c>
      <c r="AC78" t="s">
        <v>16</v>
      </c>
      <c r="AD78" t="s">
        <v>135</v>
      </c>
      <c r="AE78">
        <v>24</v>
      </c>
      <c r="AF78">
        <v>149.47999999999999</v>
      </c>
      <c r="AG78">
        <v>73.7</v>
      </c>
      <c r="AH78">
        <f t="shared" si="54"/>
        <v>2.0282225237449114</v>
      </c>
      <c r="AI78">
        <v>22</v>
      </c>
      <c r="AJ78">
        <v>62.85</v>
      </c>
      <c r="AK78">
        <v>68.72</v>
      </c>
      <c r="AL78" s="3">
        <f t="shared" si="55"/>
        <v>1</v>
      </c>
      <c r="AM78" s="3">
        <f t="shared" si="56"/>
        <v>0</v>
      </c>
      <c r="AN78" s="3">
        <f t="shared" si="57"/>
        <v>0</v>
      </c>
      <c r="AO78" t="s">
        <v>16</v>
      </c>
      <c r="AP78" s="2" t="s">
        <v>3331</v>
      </c>
      <c r="AQ78">
        <f>SUM(AL2101:AL2114)</f>
        <v>3</v>
      </c>
      <c r="AR78">
        <f t="shared" ref="AR78" si="59">SUM(AM2101:AM2114)</f>
        <v>7</v>
      </c>
      <c r="AS78">
        <f>SUM(AN2101:AN2114)</f>
        <v>4</v>
      </c>
      <c r="AT78">
        <f>AVERAGE(AE2104:AE2109,AE2111:AE2114)</f>
        <v>24</v>
      </c>
      <c r="AU78">
        <f>_xlfn.STDEV.P(AE2104:AE2109,AE2111:AE2114)/SQRT(COUNT(AE2104:AE2109,AE2111:AE2114))</f>
        <v>0</v>
      </c>
      <c r="AW78">
        <f>AVERAGE(AH2101:AH2114)</f>
        <v>1.2909832857520331</v>
      </c>
      <c r="AX78">
        <f>_xlfn.STDEV.P(AH2101:AH2114)/SQRT(COUNT(AH2101:AH2114))</f>
        <v>0.10158648748800038</v>
      </c>
    </row>
    <row r="79" spans="1:50" x14ac:dyDescent="0.35">
      <c r="A79" t="s">
        <v>3411</v>
      </c>
      <c r="B79" t="s">
        <v>3375</v>
      </c>
      <c r="C79" t="s">
        <v>16</v>
      </c>
      <c r="D79" s="6" t="s">
        <v>134</v>
      </c>
      <c r="E79" s="6">
        <v>30.5</v>
      </c>
      <c r="F79" s="6">
        <v>84.21</v>
      </c>
      <c r="G79" s="6">
        <v>89.6</v>
      </c>
      <c r="H79" s="6">
        <f t="shared" si="50"/>
        <v>0.93984374999999998</v>
      </c>
      <c r="I79" s="6">
        <v>30</v>
      </c>
      <c r="J79" s="6">
        <v>63.38</v>
      </c>
      <c r="K79" s="6">
        <v>88.39</v>
      </c>
      <c r="L79" s="6">
        <f t="shared" si="51"/>
        <v>0</v>
      </c>
      <c r="M79" s="6">
        <f t="shared" si="52"/>
        <v>0</v>
      </c>
      <c r="N79" s="6">
        <f t="shared" si="53"/>
        <v>1</v>
      </c>
      <c r="O79" t="s">
        <v>16</v>
      </c>
      <c r="P79" t="s">
        <v>3337</v>
      </c>
      <c r="Q79">
        <f>SUM(L67:L88)</f>
        <v>0</v>
      </c>
      <c r="R79">
        <f>SUM(M67:M88)</f>
        <v>2</v>
      </c>
      <c r="S79">
        <f>SUM(N67:N88)</f>
        <v>20</v>
      </c>
      <c r="T79" t="s">
        <v>41</v>
      </c>
      <c r="U79" t="s">
        <v>41</v>
      </c>
      <c r="W79">
        <f>AVERAGE(H67:H88)</f>
        <v>0.84050220264845665</v>
      </c>
      <c r="X79">
        <f>_xlfn.STDEV.P(H67:H88)/SQRT(COUNT(H67:H88))</f>
        <v>2.1507559319700463E-2</v>
      </c>
      <c r="AA79" t="s">
        <v>3411</v>
      </c>
      <c r="AB79" t="s">
        <v>3375</v>
      </c>
      <c r="AC79" t="s">
        <v>16</v>
      </c>
      <c r="AD79" t="s">
        <v>135</v>
      </c>
      <c r="AE79">
        <v>24</v>
      </c>
      <c r="AF79">
        <v>144.38</v>
      </c>
      <c r="AG79">
        <v>73.7</v>
      </c>
      <c r="AH79">
        <f t="shared" si="54"/>
        <v>1.9590230664857529</v>
      </c>
      <c r="AI79">
        <v>22</v>
      </c>
      <c r="AJ79">
        <v>51.21</v>
      </c>
      <c r="AK79">
        <v>68.72</v>
      </c>
      <c r="AL79" s="3">
        <f t="shared" si="55"/>
        <v>1</v>
      </c>
      <c r="AM79" s="3">
        <f t="shared" si="56"/>
        <v>0</v>
      </c>
      <c r="AN79" s="3">
        <f t="shared" si="57"/>
        <v>0</v>
      </c>
      <c r="AO79" t="s">
        <v>16</v>
      </c>
      <c r="AP79" t="s">
        <v>3337</v>
      </c>
      <c r="AQ79">
        <f>SUM(AL67:AL88)</f>
        <v>13</v>
      </c>
      <c r="AR79">
        <f>SUM(AM67:AM88)</f>
        <v>8</v>
      </c>
      <c r="AS79">
        <f>SUM(AN67:AN88)</f>
        <v>1</v>
      </c>
      <c r="AT79">
        <f>AVERAGE(AE67:AE82,AE84:AE88)</f>
        <v>23.952380952380953</v>
      </c>
      <c r="AU79">
        <f>_xlfn.STDEV.P(AE67:AE82,AE84:AE88)/SQRT(COUNT(AE67:AE82,AE84:AE88))</f>
        <v>4.6471432045168237E-2</v>
      </c>
      <c r="AW79">
        <f>AVERAGE(AH67:AH88)</f>
        <v>1.6321994991169513</v>
      </c>
      <c r="AX79">
        <f>_xlfn.STDEV.P(AH67:AH88)/SQRT(COUNT(AH67:AH88))</f>
        <v>7.6339221777205965E-2</v>
      </c>
    </row>
    <row r="80" spans="1:50" x14ac:dyDescent="0.35">
      <c r="A80" t="s">
        <v>3412</v>
      </c>
      <c r="B80" t="s">
        <v>3375</v>
      </c>
      <c r="C80" t="s">
        <v>16</v>
      </c>
      <c r="D80" s="6" t="s">
        <v>134</v>
      </c>
      <c r="E80" s="6">
        <v>19</v>
      </c>
      <c r="F80" s="6">
        <v>45.34</v>
      </c>
      <c r="G80" s="6">
        <v>61.18</v>
      </c>
      <c r="H80" s="6">
        <f t="shared" si="50"/>
        <v>0.74109186008499517</v>
      </c>
      <c r="I80" s="6">
        <v>18.5</v>
      </c>
      <c r="J80" s="6">
        <v>23.97</v>
      </c>
      <c r="K80" s="6">
        <v>59.91</v>
      </c>
      <c r="L80" s="6">
        <f t="shared" si="51"/>
        <v>0</v>
      </c>
      <c r="M80" s="6">
        <f t="shared" si="52"/>
        <v>0</v>
      </c>
      <c r="N80" s="6">
        <f t="shared" si="53"/>
        <v>1</v>
      </c>
      <c r="O80" t="s">
        <v>16</v>
      </c>
      <c r="P80" t="s">
        <v>3339</v>
      </c>
      <c r="Q80">
        <f>SUM(L124:L136)</f>
        <v>12</v>
      </c>
      <c r="R80">
        <f>SUM(M124:M136)</f>
        <v>0</v>
      </c>
      <c r="S80">
        <f>SUM(N124:N136)</f>
        <v>1</v>
      </c>
      <c r="T80">
        <f>AVERAGE(E124:E126,E128:E136)</f>
        <v>23.833333333333332</v>
      </c>
      <c r="U80">
        <f>_xlfn.STDEV.P(E124:E126,E128:E136)/SQRT(COUNT(E124:E126,E128:E136))</f>
        <v>6.804138174397717E-2</v>
      </c>
      <c r="W80">
        <f>AVERAGE(H124:H136)</f>
        <v>2.4666109462031867</v>
      </c>
      <c r="X80">
        <f>_xlfn.STDEV.P(H124:H136)/SQRT(COUNT(H124:H136))</f>
        <v>0.16209415134013977</v>
      </c>
      <c r="AA80" t="s">
        <v>3412</v>
      </c>
      <c r="AB80" t="s">
        <v>3375</v>
      </c>
      <c r="AC80" t="s">
        <v>16</v>
      </c>
      <c r="AD80" t="s">
        <v>135</v>
      </c>
      <c r="AE80">
        <v>24</v>
      </c>
      <c r="AF80">
        <v>122.88</v>
      </c>
      <c r="AG80">
        <v>73.7</v>
      </c>
      <c r="AH80">
        <f t="shared" si="54"/>
        <v>1.6672998643147896</v>
      </c>
      <c r="AI80">
        <v>22.5</v>
      </c>
      <c r="AJ80">
        <v>63.82</v>
      </c>
      <c r="AK80">
        <v>69.97</v>
      </c>
      <c r="AL80" s="3">
        <f t="shared" si="55"/>
        <v>1</v>
      </c>
      <c r="AM80" s="3">
        <f t="shared" si="56"/>
        <v>0</v>
      </c>
      <c r="AN80" s="3">
        <f t="shared" si="57"/>
        <v>0</v>
      </c>
      <c r="AO80" t="s">
        <v>16</v>
      </c>
      <c r="AP80" t="s">
        <v>3339</v>
      </c>
      <c r="AQ80">
        <f>SUM(AL124:AL136)</f>
        <v>10</v>
      </c>
      <c r="AR80">
        <f>SUM(AM124:AM136)</f>
        <v>3</v>
      </c>
      <c r="AS80">
        <f>SUM(AN124:AN136)</f>
        <v>0</v>
      </c>
      <c r="AT80">
        <f>AVERAGE(AE124:AE136)</f>
        <v>24</v>
      </c>
      <c r="AU80">
        <f>_xlfn.STDEV.P(AE124:AE136)/SQRT(COUNT(AE124:AE136))</f>
        <v>0</v>
      </c>
      <c r="AW80">
        <f>AVERAGE(AH124:AH136)</f>
        <v>1.7257175660160731</v>
      </c>
      <c r="AX80">
        <f>_xlfn.STDEV.P(AH124:AH136)/SQRT(COUNT(AH124:AH136))</f>
        <v>9.1060710238480627E-2</v>
      </c>
    </row>
    <row r="81" spans="1:50" x14ac:dyDescent="0.35">
      <c r="A81" t="s">
        <v>3413</v>
      </c>
      <c r="B81" t="s">
        <v>3375</v>
      </c>
      <c r="C81" t="s">
        <v>16</v>
      </c>
      <c r="D81" s="6" t="s">
        <v>134</v>
      </c>
      <c r="E81" s="6">
        <v>28.5</v>
      </c>
      <c r="F81" s="6">
        <v>72.55</v>
      </c>
      <c r="G81" s="6">
        <v>84.74</v>
      </c>
      <c r="H81" s="6">
        <f t="shared" si="50"/>
        <v>0.85614821807882935</v>
      </c>
      <c r="I81" s="6">
        <v>28</v>
      </c>
      <c r="J81" s="6">
        <v>54.71</v>
      </c>
      <c r="K81" s="6">
        <v>83.53</v>
      </c>
      <c r="L81" s="6">
        <f t="shared" si="51"/>
        <v>0</v>
      </c>
      <c r="M81" s="6">
        <f t="shared" si="52"/>
        <v>0</v>
      </c>
      <c r="N81" s="6">
        <f t="shared" si="53"/>
        <v>1</v>
      </c>
      <c r="O81" t="s">
        <v>16</v>
      </c>
      <c r="P81" t="s">
        <v>3341</v>
      </c>
      <c r="Q81">
        <f>SUM(L150:L166)</f>
        <v>6</v>
      </c>
      <c r="R81">
        <f>SUM(M150:M166)</f>
        <v>6</v>
      </c>
      <c r="S81">
        <f>SUM(N150:N166)</f>
        <v>5</v>
      </c>
      <c r="T81">
        <f>AVERAGE(E151:E152,E155:E157,E159,E161:E166)</f>
        <v>24.375</v>
      </c>
      <c r="U81">
        <f>_xlfn.STDEV.P(E151:E152,E155:E157,E159,E161:E166)/SQRT(COUNT(E151:E152,E155:E157,E159,E161:E166))</f>
        <v>0.13339842161318435</v>
      </c>
      <c r="W81">
        <f>AVERAGE(H150:H166)</f>
        <v>1.4196830869080319</v>
      </c>
      <c r="X81">
        <f>_xlfn.STDEV.P(H150:H166)/SQRT(COUNT(H150:H166))</f>
        <v>0.11176894017323416</v>
      </c>
      <c r="AA81" t="s">
        <v>3413</v>
      </c>
      <c r="AB81" t="s">
        <v>3375</v>
      </c>
      <c r="AC81" t="s">
        <v>16</v>
      </c>
      <c r="AD81" t="s">
        <v>135</v>
      </c>
      <c r="AE81">
        <v>24</v>
      </c>
      <c r="AF81">
        <v>120.42</v>
      </c>
      <c r="AG81">
        <v>73.7</v>
      </c>
      <c r="AH81">
        <f t="shared" si="54"/>
        <v>1.633921302578019</v>
      </c>
      <c r="AI81">
        <v>22.5</v>
      </c>
      <c r="AJ81">
        <v>63.3</v>
      </c>
      <c r="AK81">
        <v>69.97</v>
      </c>
      <c r="AL81" s="3">
        <f t="shared" si="55"/>
        <v>1</v>
      </c>
      <c r="AM81" s="3">
        <f t="shared" si="56"/>
        <v>0</v>
      </c>
      <c r="AN81" s="3">
        <f t="shared" si="57"/>
        <v>0</v>
      </c>
      <c r="AO81" t="s">
        <v>16</v>
      </c>
      <c r="AP81" t="s">
        <v>3341</v>
      </c>
      <c r="AQ81">
        <f>SUM(AL150:AL166)</f>
        <v>1</v>
      </c>
      <c r="AR81">
        <f>SUM(AM150:AM166)</f>
        <v>15</v>
      </c>
      <c r="AS81">
        <f>SUM(AN150:AN166)</f>
        <v>1</v>
      </c>
      <c r="AT81">
        <f>AVERAGE(AE150:AE155,AE157:AE166)</f>
        <v>24.28125</v>
      </c>
      <c r="AU81">
        <f>_xlfn.STDEV.P(AE150:AE155,AE157:AE166)/SQRT(COUNT(AE150:AE155,AE157:AE166))</f>
        <v>0.2118037767457181</v>
      </c>
      <c r="AW81">
        <f>AVERAGE(AH150:AH166)</f>
        <v>1.2655586788209103</v>
      </c>
      <c r="AX81">
        <f>_xlfn.STDEV.P(AH150:AH166)/SQRT(COUNT(AH150:AH166))</f>
        <v>5.7843423342816017E-2</v>
      </c>
    </row>
    <row r="82" spans="1:50" x14ac:dyDescent="0.35">
      <c r="A82" t="s">
        <v>3414</v>
      </c>
      <c r="B82" t="s">
        <v>3375</v>
      </c>
      <c r="C82" t="s">
        <v>16</v>
      </c>
      <c r="D82" s="6" t="s">
        <v>134</v>
      </c>
      <c r="E82" s="6">
        <v>23</v>
      </c>
      <c r="F82" s="6">
        <v>51.23</v>
      </c>
      <c r="G82" s="6">
        <v>71.22</v>
      </c>
      <c r="H82" s="6">
        <f t="shared" si="50"/>
        <v>0.71932041561359161</v>
      </c>
      <c r="I82" s="6">
        <v>22.5</v>
      </c>
      <c r="J82" s="6">
        <v>40.78</v>
      </c>
      <c r="K82" s="6">
        <v>69.97</v>
      </c>
      <c r="L82" s="6">
        <f t="shared" si="51"/>
        <v>0</v>
      </c>
      <c r="M82" s="6">
        <f t="shared" si="52"/>
        <v>0</v>
      </c>
      <c r="N82" s="6">
        <f t="shared" si="53"/>
        <v>1</v>
      </c>
      <c r="O82" t="s">
        <v>16</v>
      </c>
      <c r="P82" t="s">
        <v>3343</v>
      </c>
      <c r="Q82">
        <f>SUM(L23:L42)</f>
        <v>3</v>
      </c>
      <c r="R82">
        <f>SUM(M23:M42)</f>
        <v>13</v>
      </c>
      <c r="S82">
        <f>SUM(N23:N42)</f>
        <v>4</v>
      </c>
      <c r="T82">
        <f>AVERAGE(E23:E24,E26:E32,E34:E36,E38:E41)</f>
        <v>23.40625</v>
      </c>
      <c r="U82">
        <f>_xlfn.STDEV.P(E23:E24,E26:E32,E34:E36,E38:E41)/SQRT(COUNT(E23:E24,E26:E32,E34:E36,E38:E41))</f>
        <v>0.18863588230702558</v>
      </c>
      <c r="W82">
        <f>AVERAGE(H23:H42)</f>
        <v>1.1948910762389868</v>
      </c>
      <c r="X82">
        <f>_xlfn.STDEV.P(H23:H42)/SQRT(COUNT(H23:H42))</f>
        <v>5.4739158865829758E-2</v>
      </c>
      <c r="AA82" t="s">
        <v>3414</v>
      </c>
      <c r="AB82" t="s">
        <v>3375</v>
      </c>
      <c r="AC82" t="s">
        <v>16</v>
      </c>
      <c r="AD82" t="s">
        <v>135</v>
      </c>
      <c r="AE82">
        <v>24.5</v>
      </c>
      <c r="AF82">
        <v>81.23</v>
      </c>
      <c r="AG82">
        <v>74.930000000000007</v>
      </c>
      <c r="AH82">
        <f t="shared" si="54"/>
        <v>1.0840784732416922</v>
      </c>
      <c r="AI82">
        <v>24</v>
      </c>
      <c r="AJ82">
        <v>71.83</v>
      </c>
      <c r="AK82">
        <v>73.7</v>
      </c>
      <c r="AL82" s="3">
        <f t="shared" si="55"/>
        <v>0</v>
      </c>
      <c r="AM82" s="3">
        <f t="shared" si="56"/>
        <v>1</v>
      </c>
      <c r="AN82" s="3">
        <f t="shared" si="57"/>
        <v>0</v>
      </c>
      <c r="AO82" t="s">
        <v>16</v>
      </c>
      <c r="AP82" t="s">
        <v>3343</v>
      </c>
      <c r="AQ82">
        <f>SUM(AL23:AL42)</f>
        <v>12</v>
      </c>
      <c r="AR82">
        <f>SUM(AM23:AM42)</f>
        <v>7</v>
      </c>
      <c r="AS82">
        <f>SUM(AN23:AN42)</f>
        <v>1</v>
      </c>
      <c r="AT82">
        <f>AVERAGE(AE23:AE24,AE26:AE42)</f>
        <v>24.05263157894737</v>
      </c>
      <c r="AU82">
        <f>_xlfn.STDEV.P(AE23:AE24,AE26:AE42)/SQRT(COUNT(AE23:AE24,AE26:AE42))</f>
        <v>3.5202950213680979E-2</v>
      </c>
      <c r="AW82">
        <f>AVERAGE(AH23:AH42)</f>
        <v>1.5751975068182136</v>
      </c>
      <c r="AX82">
        <f>_xlfn.STDEV.P(AH23:AH42)/SQRT(COUNT(AH23:AH42))</f>
        <v>7.938921154636204E-2</v>
      </c>
    </row>
    <row r="83" spans="1:50" x14ac:dyDescent="0.35">
      <c r="A83" t="s">
        <v>3415</v>
      </c>
      <c r="B83" t="s">
        <v>3375</v>
      </c>
      <c r="C83" t="s">
        <v>16</v>
      </c>
      <c r="D83" s="6" t="s">
        <v>134</v>
      </c>
      <c r="E83" s="6">
        <v>21.5</v>
      </c>
      <c r="F83" s="6">
        <v>66.569999999999993</v>
      </c>
      <c r="G83" s="6">
        <v>67.47</v>
      </c>
      <c r="H83" s="6">
        <f t="shared" si="50"/>
        <v>0.98666073810582477</v>
      </c>
      <c r="I83" s="6">
        <v>21</v>
      </c>
      <c r="J83" s="6">
        <v>52.73</v>
      </c>
      <c r="K83" s="6">
        <v>66.22</v>
      </c>
      <c r="L83" s="6">
        <f t="shared" si="51"/>
        <v>0</v>
      </c>
      <c r="M83" s="6">
        <f t="shared" si="52"/>
        <v>0</v>
      </c>
      <c r="N83" s="6">
        <f t="shared" si="53"/>
        <v>1</v>
      </c>
      <c r="O83" t="s">
        <v>16</v>
      </c>
      <c r="P83" t="s">
        <v>3345</v>
      </c>
      <c r="Q83">
        <f>SUM(L101:L110)</f>
        <v>7</v>
      </c>
      <c r="R83">
        <f>SUM(M101:M110)</f>
        <v>2</v>
      </c>
      <c r="S83">
        <f>SUM(N101:N110)</f>
        <v>1</v>
      </c>
      <c r="T83">
        <f>AVERAGE(E101:E105,E107:E110)</f>
        <v>23.277777777777779</v>
      </c>
      <c r="U83">
        <f>_xlfn.STDEV.P(E101:E105,E107:E110)/SQRT(COUNT(E101:E105,E107:E110))</f>
        <v>0.19422386077225029</v>
      </c>
      <c r="W83">
        <f>AVERAGE(H101:H110)</f>
        <v>1.7365545620422824</v>
      </c>
      <c r="X83">
        <f>_xlfn.STDEV.P(H101:H110)/SQRT(COUNT(H101:H110))</f>
        <v>0.16860695954093113</v>
      </c>
      <c r="AA83" t="s">
        <v>3415</v>
      </c>
      <c r="AB83" t="s">
        <v>3375</v>
      </c>
      <c r="AC83" t="s">
        <v>16</v>
      </c>
      <c r="AD83" t="s">
        <v>135</v>
      </c>
      <c r="AE83" s="6">
        <v>26</v>
      </c>
      <c r="AF83" s="6">
        <v>65.53</v>
      </c>
      <c r="AG83" s="6">
        <v>78.63</v>
      </c>
      <c r="AH83" s="6">
        <f t="shared" si="54"/>
        <v>0.83339692229428974</v>
      </c>
      <c r="AI83" s="6">
        <v>25.5</v>
      </c>
      <c r="AJ83" s="6">
        <v>44.4</v>
      </c>
      <c r="AK83" s="6">
        <v>77.400000000000006</v>
      </c>
      <c r="AL83" s="6">
        <f t="shared" si="55"/>
        <v>0</v>
      </c>
      <c r="AM83" s="6">
        <f t="shared" si="56"/>
        <v>0</v>
      </c>
      <c r="AN83" s="6">
        <f t="shared" si="57"/>
        <v>1</v>
      </c>
      <c r="AO83" t="s">
        <v>16</v>
      </c>
      <c r="AP83" t="s">
        <v>3345</v>
      </c>
      <c r="AQ83">
        <f>SUM(AL101:AL110)</f>
        <v>3</v>
      </c>
      <c r="AR83">
        <f>SUM(AM101:AM110)</f>
        <v>7</v>
      </c>
      <c r="AS83">
        <f>SUM(AN101:AN110)</f>
        <v>0</v>
      </c>
      <c r="AT83">
        <f>AVERAGE(AE101:AE110)</f>
        <v>24</v>
      </c>
      <c r="AU83">
        <f>_xlfn.STDEV.P(AE101:AE110)/SQRT(COUNT(AE101:AE110))</f>
        <v>0</v>
      </c>
      <c r="AW83">
        <f>AVERAGE(AH101:AH110)</f>
        <v>1.4121709633649933</v>
      </c>
      <c r="AX83">
        <f>_xlfn.STDEV.P(AH101:AH110)/SQRT(COUNT(AH101:AH110))</f>
        <v>9.9090726176746385E-2</v>
      </c>
    </row>
    <row r="84" spans="1:50" x14ac:dyDescent="0.35">
      <c r="A84" t="s">
        <v>3416</v>
      </c>
      <c r="B84" t="s">
        <v>3375</v>
      </c>
      <c r="C84" t="s">
        <v>16</v>
      </c>
      <c r="D84" s="6" t="s">
        <v>134</v>
      </c>
      <c r="E84" s="6">
        <v>18</v>
      </c>
      <c r="F84" s="6">
        <v>37.78</v>
      </c>
      <c r="G84" s="6">
        <v>58.64</v>
      </c>
      <c r="H84" s="6">
        <f t="shared" si="50"/>
        <v>0.64427012278308327</v>
      </c>
      <c r="I84" s="6">
        <v>17.5</v>
      </c>
      <c r="J84" s="6">
        <v>33.380000000000003</v>
      </c>
      <c r="K84" s="6">
        <v>57.36</v>
      </c>
      <c r="L84" s="6">
        <f t="shared" si="51"/>
        <v>0</v>
      </c>
      <c r="M84" s="6">
        <f t="shared" si="52"/>
        <v>0</v>
      </c>
      <c r="N84" s="6">
        <f t="shared" si="53"/>
        <v>1</v>
      </c>
      <c r="O84" t="s">
        <v>16</v>
      </c>
      <c r="P84" s="8" t="s">
        <v>3347</v>
      </c>
      <c r="Q84">
        <f>SUM(L1139:L1158)</f>
        <v>11</v>
      </c>
      <c r="R84">
        <f>SUM(M1139:M1158)</f>
        <v>8</v>
      </c>
      <c r="S84">
        <f>SUM(N1139:N1158)</f>
        <v>1</v>
      </c>
      <c r="T84">
        <f>AVERAGE(E1139:E1157)</f>
        <v>24.684210526315791</v>
      </c>
      <c r="U84">
        <f>_xlfn.STDEV.P(E1139:E1157)/SQRT(COUNT(E1139:E1157))</f>
        <v>0.2144713474712531</v>
      </c>
      <c r="W84">
        <f>AVERAGE(H1139:H1158)</f>
        <v>1.7268816962102929</v>
      </c>
      <c r="X84">
        <f>_xlfn.STDEV.P(H1139:H1158)/SQRT(COUNT(H1139:H1158))</f>
        <v>0.11994305682193356</v>
      </c>
      <c r="AA84" t="s">
        <v>3416</v>
      </c>
      <c r="AB84" t="s">
        <v>3375</v>
      </c>
      <c r="AC84" t="s">
        <v>16</v>
      </c>
      <c r="AD84" t="s">
        <v>135</v>
      </c>
      <c r="AE84">
        <v>24</v>
      </c>
      <c r="AF84">
        <v>138.57</v>
      </c>
      <c r="AG84">
        <v>73.7</v>
      </c>
      <c r="AH84">
        <f t="shared" si="54"/>
        <v>1.8801899592944367</v>
      </c>
      <c r="AI84">
        <v>26.5</v>
      </c>
      <c r="AJ84">
        <v>82.01</v>
      </c>
      <c r="AK84">
        <v>79.86</v>
      </c>
      <c r="AL84" s="3">
        <f t="shared" si="55"/>
        <v>1</v>
      </c>
      <c r="AM84" s="3">
        <f t="shared" si="56"/>
        <v>0</v>
      </c>
      <c r="AN84" s="3">
        <f t="shared" si="57"/>
        <v>0</v>
      </c>
      <c r="AO84" t="s">
        <v>16</v>
      </c>
      <c r="AP84" s="8" t="s">
        <v>3347</v>
      </c>
      <c r="AQ84">
        <f>SUM(AL1139:AL1158)</f>
        <v>18</v>
      </c>
      <c r="AR84">
        <f>SUM(AM1139:AM1158)</f>
        <v>1</v>
      </c>
      <c r="AS84">
        <f>SUM(AN1139:AN1158)</f>
        <v>1</v>
      </c>
      <c r="AT84">
        <f>AVERAGE(AE1139:AE1157)</f>
        <v>24</v>
      </c>
      <c r="AU84">
        <f>_xlfn.STDEV.P(AE1139:AE1157)/SQRT(COUNT(AE1139:AE1157))</f>
        <v>0</v>
      </c>
      <c r="AW84">
        <f>AVERAGE(AH1139:AH1158)</f>
        <v>1.8852975913440488</v>
      </c>
      <c r="AX84">
        <f>_xlfn.STDEV.P(AH1139:AH1158)/SQRT(COUNT(AH1139:AH1158))</f>
        <v>8.4924886633337679E-2</v>
      </c>
    </row>
    <row r="85" spans="1:50" x14ac:dyDescent="0.35">
      <c r="A85" t="s">
        <v>3417</v>
      </c>
      <c r="B85" t="s">
        <v>3375</v>
      </c>
      <c r="C85" t="s">
        <v>16</v>
      </c>
      <c r="D85" s="6" t="s">
        <v>134</v>
      </c>
      <c r="E85" s="6">
        <v>22.5</v>
      </c>
      <c r="F85" s="6">
        <v>59.38</v>
      </c>
      <c r="G85" s="6">
        <v>69.97</v>
      </c>
      <c r="H85" s="6">
        <f t="shared" si="50"/>
        <v>0.84864942118050601</v>
      </c>
      <c r="I85" s="6">
        <v>22</v>
      </c>
      <c r="J85" s="6">
        <v>36.97</v>
      </c>
      <c r="K85" s="6">
        <v>68.72</v>
      </c>
      <c r="L85" s="6">
        <f t="shared" si="51"/>
        <v>0</v>
      </c>
      <c r="M85" s="6">
        <f t="shared" si="52"/>
        <v>0</v>
      </c>
      <c r="N85" s="6">
        <f t="shared" si="53"/>
        <v>1</v>
      </c>
      <c r="O85" t="s">
        <v>16</v>
      </c>
      <c r="P85" s="8" t="s">
        <v>3349</v>
      </c>
      <c r="Q85">
        <f>SUM(L1031:L1047)</f>
        <v>6</v>
      </c>
      <c r="R85">
        <f>SUM(M1031:M1047)</f>
        <v>5</v>
      </c>
      <c r="S85">
        <f>SUM(N1031:N1047)</f>
        <v>6</v>
      </c>
      <c r="T85">
        <f>AVERAGE(E1031,E1035:E1037,E1039:E1043,E1045,E1047)</f>
        <v>24.136363636363637</v>
      </c>
      <c r="U85">
        <f>_xlfn.STDEV.P(E1031,E1035:E1037,E1039:E1043,E1045,E1047)/SQRT(COUNT(E1031,E1035:E1037,E1039:E1043,E1045,E1047))</f>
        <v>0.30213365967654399</v>
      </c>
      <c r="W85">
        <f>AVERAGE(H1031:H1047)</f>
        <v>1.3058389291658319</v>
      </c>
      <c r="X85">
        <f>_xlfn.STDEV.P(H1031:H1047)/SQRT(COUNT(H1031:H1047))</f>
        <v>9.8431877685843841E-2</v>
      </c>
      <c r="AA85" t="s">
        <v>3417</v>
      </c>
      <c r="AB85" t="s">
        <v>3375</v>
      </c>
      <c r="AC85" t="s">
        <v>16</v>
      </c>
      <c r="AD85" t="s">
        <v>135</v>
      </c>
      <c r="AE85">
        <v>23.5</v>
      </c>
      <c r="AF85">
        <v>81.91</v>
      </c>
      <c r="AG85">
        <v>72.459999999999994</v>
      </c>
      <c r="AH85">
        <f t="shared" si="54"/>
        <v>1.1304167816726469</v>
      </c>
      <c r="AI85">
        <v>23</v>
      </c>
      <c r="AJ85">
        <v>64.05</v>
      </c>
      <c r="AK85">
        <v>71.22</v>
      </c>
      <c r="AL85" s="3">
        <f t="shared" si="55"/>
        <v>0</v>
      </c>
      <c r="AM85" s="3">
        <f t="shared" si="56"/>
        <v>1</v>
      </c>
      <c r="AN85" s="3">
        <f t="shared" si="57"/>
        <v>0</v>
      </c>
      <c r="AO85" t="s">
        <v>16</v>
      </c>
      <c r="AP85" s="8" t="s">
        <v>3349</v>
      </c>
      <c r="AQ85">
        <f>SUM(AL1031:AL1047)</f>
        <v>8</v>
      </c>
      <c r="AR85">
        <f>SUM(AM1031:AM1047)</f>
        <v>8</v>
      </c>
      <c r="AS85">
        <f>SUM(AN1031:AN1047)</f>
        <v>1</v>
      </c>
      <c r="AT85">
        <f>AVERAGE(AE1031,AE1033:AE1047)</f>
        <v>23.96875</v>
      </c>
      <c r="AU85">
        <f>_xlfn.STDEV.P(AE1031,AE1033:AE1047)/SQRT(COUNT(AE1031,AE1033:AE1047))</f>
        <v>3.0257682392245445E-2</v>
      </c>
      <c r="AW85">
        <f>AVERAGE(AH1031:AH1047)</f>
        <v>1.57559090676674</v>
      </c>
      <c r="AX85">
        <f>_xlfn.STDEV.P(AH1031:AH1047)/SQRT(COUNT(AH1031:AH1047))</f>
        <v>8.552280697099654E-2</v>
      </c>
    </row>
    <row r="86" spans="1:50" x14ac:dyDescent="0.35">
      <c r="A86" t="s">
        <v>3418</v>
      </c>
      <c r="B86" t="s">
        <v>3375</v>
      </c>
      <c r="C86" t="s">
        <v>16</v>
      </c>
      <c r="D86" s="6" t="s">
        <v>134</v>
      </c>
      <c r="E86" s="6">
        <v>18.5</v>
      </c>
      <c r="F86" s="6">
        <v>49.98</v>
      </c>
      <c r="G86" s="6">
        <v>59.91</v>
      </c>
      <c r="H86" s="6">
        <f t="shared" si="50"/>
        <v>0.83425137706559838</v>
      </c>
      <c r="I86" s="6">
        <v>18</v>
      </c>
      <c r="J86" s="6">
        <v>37.479999999999997</v>
      </c>
      <c r="K86" s="6">
        <v>58.64</v>
      </c>
      <c r="L86" s="6">
        <f t="shared" si="51"/>
        <v>0</v>
      </c>
      <c r="M86" s="6">
        <f t="shared" si="52"/>
        <v>0</v>
      </c>
      <c r="N86" s="6">
        <f t="shared" si="53"/>
        <v>1</v>
      </c>
      <c r="O86" t="s">
        <v>16</v>
      </c>
      <c r="P86" s="8" t="s">
        <v>3351</v>
      </c>
      <c r="Q86">
        <f>SUM(L1067:L1094)</f>
        <v>18</v>
      </c>
      <c r="R86">
        <f>SUM(M1067:M1094)</f>
        <v>10</v>
      </c>
      <c r="S86">
        <f>SUM(N1067:N1094)</f>
        <v>0</v>
      </c>
      <c r="T86">
        <f>AVERAGE(E1067:E1094)</f>
        <v>23.464285714285715</v>
      </c>
      <c r="U86">
        <f>_xlfn.STDEV.P(E1067:E1094)/SQRT(COUNT(E1067:E1094))</f>
        <v>0.10078952176091023</v>
      </c>
      <c r="W86">
        <f>AVERAGE(H1067:H1094)</f>
        <v>1.7841116495722458</v>
      </c>
      <c r="X86">
        <f>_xlfn.STDEV.P(H1067:H1094)/SQRT(COUNT(H1067:H1094))</f>
        <v>8.8155246826512448E-2</v>
      </c>
      <c r="AA86" t="s">
        <v>3418</v>
      </c>
      <c r="AB86" t="s">
        <v>3375</v>
      </c>
      <c r="AC86" t="s">
        <v>16</v>
      </c>
      <c r="AD86" t="s">
        <v>135</v>
      </c>
      <c r="AE86">
        <v>24</v>
      </c>
      <c r="AF86">
        <v>148.96</v>
      </c>
      <c r="AG86">
        <v>73.7</v>
      </c>
      <c r="AH86">
        <f t="shared" si="54"/>
        <v>2.0211668928086839</v>
      </c>
      <c r="AI86">
        <v>22.5</v>
      </c>
      <c r="AJ86">
        <v>62.7</v>
      </c>
      <c r="AK86">
        <v>69.97</v>
      </c>
      <c r="AL86" s="3">
        <f t="shared" si="55"/>
        <v>1</v>
      </c>
      <c r="AM86" s="3">
        <f t="shared" si="56"/>
        <v>0</v>
      </c>
      <c r="AN86" s="3">
        <f t="shared" si="57"/>
        <v>0</v>
      </c>
      <c r="AO86" t="s">
        <v>16</v>
      </c>
      <c r="AP86" s="8" t="s">
        <v>3351</v>
      </c>
      <c r="AQ86">
        <f>SUM(AL1067:AL1094)</f>
        <v>23</v>
      </c>
      <c r="AR86">
        <f>SUM(AM1067:AM1094)</f>
        <v>5</v>
      </c>
      <c r="AS86">
        <f>SUM(AN1067:AN1094)</f>
        <v>0</v>
      </c>
      <c r="AT86">
        <f>AVERAGE(AE1067:AE1094)</f>
        <v>24.321428571428573</v>
      </c>
      <c r="AU86">
        <f>_xlfn.STDEV.P(AE1067:AE1094)/SQRT(COUNT(AE1067:AE1094))</f>
        <v>0.2979674831105798</v>
      </c>
      <c r="AW86">
        <f>AVERAGE(AH1067:AH1094)</f>
        <v>1.8953298712850744</v>
      </c>
      <c r="AX86">
        <f>_xlfn.STDEV.P(AH1067:AH1094)/SQRT(COUNT(AH1067:AH1094))</f>
        <v>6.8523557280726108E-2</v>
      </c>
    </row>
    <row r="87" spans="1:50" x14ac:dyDescent="0.35">
      <c r="A87" t="s">
        <v>3419</v>
      </c>
      <c r="B87" t="s">
        <v>3375</v>
      </c>
      <c r="C87" t="s">
        <v>16</v>
      </c>
      <c r="D87" s="6" t="s">
        <v>134</v>
      </c>
      <c r="E87" s="6">
        <v>19.5</v>
      </c>
      <c r="F87" s="6">
        <v>47.37</v>
      </c>
      <c r="G87" s="6">
        <v>62.44</v>
      </c>
      <c r="H87" s="6">
        <f t="shared" si="50"/>
        <v>0.75864830237027547</v>
      </c>
      <c r="I87" s="6">
        <v>19</v>
      </c>
      <c r="J87" s="6">
        <v>25.61</v>
      </c>
      <c r="K87" s="6">
        <v>61.18</v>
      </c>
      <c r="L87" s="6">
        <f t="shared" si="51"/>
        <v>0</v>
      </c>
      <c r="M87" s="6">
        <f t="shared" si="52"/>
        <v>0</v>
      </c>
      <c r="N87" s="6">
        <f t="shared" si="53"/>
        <v>1</v>
      </c>
      <c r="O87" t="s">
        <v>16</v>
      </c>
      <c r="P87" s="8" t="s">
        <v>3353</v>
      </c>
      <c r="Q87">
        <f>SUM(L1119:L1133)</f>
        <v>0</v>
      </c>
      <c r="R87">
        <f>SUM(M1119:M1133)</f>
        <v>1</v>
      </c>
      <c r="S87">
        <f>SUM(N1119:N1133)</f>
        <v>14</v>
      </c>
      <c r="T87" t="s">
        <v>41</v>
      </c>
      <c r="U87" t="s">
        <v>41</v>
      </c>
      <c r="W87">
        <f>AVERAGE(H1119:H1133)</f>
        <v>0.87922964851904206</v>
      </c>
      <c r="X87">
        <f>_xlfn.STDEV.P(H1119:H1133)/SQRT(COUNT(H1119:H1133))</f>
        <v>2.1386301365468395E-2</v>
      </c>
      <c r="AA87" t="s">
        <v>3419</v>
      </c>
      <c r="AB87" t="s">
        <v>3375</v>
      </c>
      <c r="AC87" t="s">
        <v>16</v>
      </c>
      <c r="AD87" t="s">
        <v>135</v>
      </c>
      <c r="AE87">
        <v>23.5</v>
      </c>
      <c r="AF87">
        <v>103.04</v>
      </c>
      <c r="AG87">
        <v>72.459999999999994</v>
      </c>
      <c r="AH87">
        <f t="shared" si="54"/>
        <v>1.4220259453491584</v>
      </c>
      <c r="AI87">
        <v>22</v>
      </c>
      <c r="AJ87">
        <v>57.31</v>
      </c>
      <c r="AK87">
        <v>68.72</v>
      </c>
      <c r="AL87" s="3">
        <f t="shared" si="55"/>
        <v>0</v>
      </c>
      <c r="AM87" s="3">
        <f t="shared" si="56"/>
        <v>1</v>
      </c>
      <c r="AN87" s="3">
        <f t="shared" si="57"/>
        <v>0</v>
      </c>
      <c r="AO87" t="s">
        <v>16</v>
      </c>
      <c r="AP87" s="8" t="s">
        <v>3353</v>
      </c>
      <c r="AQ87">
        <f>SUM(AL1119:AL1133)</f>
        <v>6</v>
      </c>
      <c r="AR87">
        <f>SUM(AM1119:AM1133)</f>
        <v>9</v>
      </c>
      <c r="AS87">
        <f>SUM(AN1119:AN1133)</f>
        <v>0</v>
      </c>
      <c r="AT87">
        <f>AVERAGE(AE1119:AE1133)</f>
        <v>23.366666666666667</v>
      </c>
      <c r="AU87">
        <f>_xlfn.STDEV.P(AE1119:AE1133)/SQRT(COUNT(AE1119:AE1133))</f>
        <v>0.51091783785363876</v>
      </c>
      <c r="AW87">
        <f>AVERAGE(AH1119:AH1133)</f>
        <v>1.4748874714753408</v>
      </c>
      <c r="AX87">
        <f>_xlfn.STDEV.P(AH1119:AH1133)/SQRT(COUNT(AH1119:AH1133))</f>
        <v>8.180538687284758E-2</v>
      </c>
    </row>
    <row r="88" spans="1:50" x14ac:dyDescent="0.35">
      <c r="A88" t="s">
        <v>3420</v>
      </c>
      <c r="B88" t="s">
        <v>3375</v>
      </c>
      <c r="C88" t="s">
        <v>16</v>
      </c>
      <c r="D88" s="6" t="s">
        <v>134</v>
      </c>
      <c r="E88" s="6">
        <v>31.5</v>
      </c>
      <c r="F88" s="6">
        <v>76.209999999999994</v>
      </c>
      <c r="G88" s="6">
        <v>92.02</v>
      </c>
      <c r="H88" s="6">
        <f t="shared" si="50"/>
        <v>0.82818952401651813</v>
      </c>
      <c r="I88" s="6">
        <v>31</v>
      </c>
      <c r="J88" s="6">
        <v>50.88</v>
      </c>
      <c r="K88" s="6">
        <v>90.81</v>
      </c>
      <c r="L88" s="6">
        <f t="shared" si="51"/>
        <v>0</v>
      </c>
      <c r="M88" s="6">
        <f t="shared" si="52"/>
        <v>0</v>
      </c>
      <c r="N88" s="6">
        <f t="shared" si="53"/>
        <v>1</v>
      </c>
      <c r="O88" t="s">
        <v>16</v>
      </c>
      <c r="P88" s="8" t="s">
        <v>3355</v>
      </c>
      <c r="Q88">
        <f>SUM(L1173:L1200)</f>
        <v>0</v>
      </c>
      <c r="R88">
        <f>SUM(M1173:M1200)</f>
        <v>15</v>
      </c>
      <c r="S88">
        <f>SUM(N1173:N1200)</f>
        <v>13</v>
      </c>
      <c r="T88">
        <f>AVERAGE(E1173:E1177,E1181,E1183,E1185:E1186,E1190:E1193,E1195,E1199)</f>
        <v>22.933333333333334</v>
      </c>
      <c r="U88">
        <f>_xlfn.STDEV.P(E1173:E1177,E1181,E1183,E1185:E1186,E1190:E1193,E1195,E1199)/SQRT(COUNT(E1173:E1177,E1181,E1183,E1185:E1186,E1190:E1193,E1195,E1199))</f>
        <v>1.3555373404969266</v>
      </c>
      <c r="W88">
        <f>AVERAGE(H1173:H1200)</f>
        <v>1.025096476969299</v>
      </c>
      <c r="X88">
        <f>_xlfn.STDEV.P(H1173:H1200)/SQRT(COUNT(H1173:H1200))</f>
        <v>3.1453424645666563E-2</v>
      </c>
      <c r="AA88" t="s">
        <v>3420</v>
      </c>
      <c r="AB88" t="s">
        <v>3375</v>
      </c>
      <c r="AC88" t="s">
        <v>16</v>
      </c>
      <c r="AD88" t="s">
        <v>135</v>
      </c>
      <c r="AE88">
        <v>24</v>
      </c>
      <c r="AF88">
        <v>138.78</v>
      </c>
      <c r="AG88">
        <v>73.7</v>
      </c>
      <c r="AH88">
        <f t="shared" si="54"/>
        <v>1.8830393487109904</v>
      </c>
      <c r="AI88">
        <v>23</v>
      </c>
      <c r="AJ88">
        <v>71.14</v>
      </c>
      <c r="AK88">
        <v>71.22</v>
      </c>
      <c r="AL88" s="3">
        <f t="shared" si="55"/>
        <v>1</v>
      </c>
      <c r="AM88" s="3">
        <f t="shared" si="56"/>
        <v>0</v>
      </c>
      <c r="AN88" s="3">
        <f t="shared" si="57"/>
        <v>0</v>
      </c>
      <c r="AO88" t="s">
        <v>16</v>
      </c>
      <c r="AP88" s="8" t="s">
        <v>3355</v>
      </c>
      <c r="AQ88">
        <f>SUM(AL1173:AL1200)</f>
        <v>16</v>
      </c>
      <c r="AR88">
        <f>SUM(AM1173:AM1200)</f>
        <v>11</v>
      </c>
      <c r="AS88">
        <f>SUM(AN1173:AN1200)</f>
        <v>1</v>
      </c>
      <c r="AT88">
        <f>AVERAGE(AE1173:AE1199)</f>
        <v>24.111111111111111</v>
      </c>
      <c r="AU88">
        <f>_xlfn.STDEV.P(AE1173:AE1199)/SQRT(COUNT(AE1173:AE1199))</f>
        <v>7.5601535271085749E-2</v>
      </c>
      <c r="AW88">
        <f>AVERAGE(AH1173:AH1200)</f>
        <v>1.5530766378455072</v>
      </c>
      <c r="AX88">
        <f>_xlfn.STDEV.P(AH1173:AH1200)/SQRT(COUNT(AH1173:AH1200))</f>
        <v>6.8919502883123401E-2</v>
      </c>
    </row>
    <row r="89" spans="1:50" x14ac:dyDescent="0.35">
      <c r="A89" t="s">
        <v>3421</v>
      </c>
      <c r="B89" t="s">
        <v>3422</v>
      </c>
      <c r="C89" t="s">
        <v>16</v>
      </c>
      <c r="D89" t="s">
        <v>17</v>
      </c>
      <c r="E89">
        <v>23</v>
      </c>
      <c r="F89">
        <v>92.69</v>
      </c>
      <c r="G89">
        <v>71.22</v>
      </c>
      <c r="H89">
        <f t="shared" si="50"/>
        <v>1.3014602639707946</v>
      </c>
      <c r="I89">
        <v>21.5</v>
      </c>
      <c r="J89">
        <v>47.81</v>
      </c>
      <c r="K89">
        <v>67.47</v>
      </c>
      <c r="L89" s="3">
        <f t="shared" si="51"/>
        <v>0</v>
      </c>
      <c r="M89" s="3">
        <f t="shared" si="52"/>
        <v>1</v>
      </c>
      <c r="N89" s="3">
        <f t="shared" si="53"/>
        <v>0</v>
      </c>
      <c r="O89" t="s">
        <v>16</v>
      </c>
      <c r="P89" s="8" t="s">
        <v>3357</v>
      </c>
      <c r="Q89">
        <f>SUM(L993:L1008)</f>
        <v>8</v>
      </c>
      <c r="R89">
        <f>SUM(M993:M1008)</f>
        <v>7</v>
      </c>
      <c r="S89">
        <f>SUM(N993:N1008)</f>
        <v>1</v>
      </c>
      <c r="T89">
        <f>AVERAGE(E994:E1008)</f>
        <v>25.366666666666667</v>
      </c>
      <c r="U89">
        <f>_xlfn.STDEV.P(E994:E1008)/SQRT(COUNT(E994:E1008))</f>
        <v>0.1288122377439061</v>
      </c>
      <c r="W89">
        <f>AVERAGE(H993:H1008)</f>
        <v>1.541550317660239</v>
      </c>
      <c r="X89">
        <f>_xlfn.STDEV.P(H993:H1008)/SQRT(COUNT(H993:H1008))</f>
        <v>9.3630992154257534E-2</v>
      </c>
      <c r="AA89" t="s">
        <v>3421</v>
      </c>
      <c r="AB89" t="s">
        <v>3422</v>
      </c>
      <c r="AC89" t="s">
        <v>16</v>
      </c>
      <c r="AD89" t="s">
        <v>18</v>
      </c>
      <c r="AE89">
        <v>24</v>
      </c>
      <c r="AF89">
        <v>180.14</v>
      </c>
      <c r="AG89">
        <v>73.7</v>
      </c>
      <c r="AH89">
        <f t="shared" si="54"/>
        <v>2.4442333785617363</v>
      </c>
      <c r="AI89">
        <v>23</v>
      </c>
      <c r="AJ89">
        <v>53.32</v>
      </c>
      <c r="AK89">
        <v>71.22</v>
      </c>
      <c r="AL89" s="3">
        <f t="shared" si="55"/>
        <v>1</v>
      </c>
      <c r="AM89" s="3">
        <f t="shared" si="56"/>
        <v>0</v>
      </c>
      <c r="AN89" s="3">
        <f t="shared" si="57"/>
        <v>0</v>
      </c>
      <c r="AO89" t="s">
        <v>16</v>
      </c>
      <c r="AP89" s="8" t="s">
        <v>3357</v>
      </c>
      <c r="AQ89">
        <f>SUM(AL993:AL1008)</f>
        <v>7</v>
      </c>
      <c r="AR89">
        <f>SUM(AM993:AM1008)</f>
        <v>7</v>
      </c>
      <c r="AS89">
        <f>SUM(AN993:AN1008)</f>
        <v>2</v>
      </c>
      <c r="AT89">
        <f>AVERAGE(AE993:AE997,AE999:AE1002,AE1004:AE1008)</f>
        <v>24.285714285714285</v>
      </c>
      <c r="AU89">
        <f>_xlfn.STDEV.P(AE993:AE997,AE999:AE1002,AE1004:AE1008)/SQRT(COUNT(AE993:AE997,AE999:AE1002,AE1004:AE1008))</f>
        <v>0.12073632210407374</v>
      </c>
      <c r="AW89">
        <f>AVERAGE(AH993:AH1008)</f>
        <v>1.4937253467088307</v>
      </c>
      <c r="AX89">
        <f>_xlfn.STDEV.P(AH993:AH1008)/SQRT(COUNT(AH993:AH1008))</f>
        <v>7.9424144218386436E-2</v>
      </c>
    </row>
    <row r="90" spans="1:50" x14ac:dyDescent="0.35">
      <c r="A90" t="s">
        <v>3423</v>
      </c>
      <c r="B90" t="s">
        <v>3422</v>
      </c>
      <c r="C90" t="s">
        <v>16</v>
      </c>
      <c r="D90" t="s">
        <v>17</v>
      </c>
      <c r="E90">
        <v>23.5</v>
      </c>
      <c r="F90">
        <v>90.54</v>
      </c>
      <c r="G90">
        <v>72.459999999999994</v>
      </c>
      <c r="H90">
        <f t="shared" si="50"/>
        <v>1.2495169748826942</v>
      </c>
      <c r="I90">
        <v>22</v>
      </c>
      <c r="J90">
        <v>78.52</v>
      </c>
      <c r="K90">
        <v>68.72</v>
      </c>
      <c r="L90" s="3">
        <f t="shared" si="51"/>
        <v>0</v>
      </c>
      <c r="M90" s="3">
        <f t="shared" si="52"/>
        <v>1</v>
      </c>
      <c r="N90" s="3">
        <f t="shared" si="53"/>
        <v>0</v>
      </c>
      <c r="O90" t="s">
        <v>16</v>
      </c>
      <c r="P90" s="2" t="s">
        <v>3359</v>
      </c>
      <c r="Q90">
        <f>SUM(L1227:L1232,L2069:L2079)</f>
        <v>0</v>
      </c>
      <c r="R90">
        <f>SUM(M1227:M1232,M2069:M2079)</f>
        <v>4</v>
      </c>
      <c r="S90">
        <f>SUM(N1227:N1232,N2069:N2079)</f>
        <v>13</v>
      </c>
      <c r="T90" t="s">
        <v>41</v>
      </c>
      <c r="U90" t="s">
        <v>41</v>
      </c>
      <c r="W90">
        <f>AVERAGE(H1227:H1232,H2069:H2079)</f>
        <v>0.88852683376143471</v>
      </c>
      <c r="X90">
        <f>_xlfn.STDEV.P(H1227:H1232,H2069:H2079)/SQRT(COUNT(H1227:H1232,H2069:H2079))</f>
        <v>3.4503901707624934E-2</v>
      </c>
      <c r="AA90" t="s">
        <v>3423</v>
      </c>
      <c r="AB90" t="s">
        <v>3422</v>
      </c>
      <c r="AC90" t="s">
        <v>16</v>
      </c>
      <c r="AD90" t="s">
        <v>18</v>
      </c>
      <c r="AE90" s="6">
        <v>29.5</v>
      </c>
      <c r="AF90" s="6">
        <v>78.5</v>
      </c>
      <c r="AG90" s="6">
        <v>87.18</v>
      </c>
      <c r="AH90" s="6">
        <f t="shared" si="54"/>
        <v>0.90043587978894235</v>
      </c>
      <c r="AI90" s="6">
        <v>29</v>
      </c>
      <c r="AJ90" s="6">
        <v>58.05</v>
      </c>
      <c r="AK90" s="6">
        <v>85.96</v>
      </c>
      <c r="AL90" s="6">
        <f t="shared" si="55"/>
        <v>0</v>
      </c>
      <c r="AM90" s="6">
        <f t="shared" si="56"/>
        <v>0</v>
      </c>
      <c r="AN90" s="6">
        <f t="shared" si="57"/>
        <v>1</v>
      </c>
      <c r="AO90" t="s">
        <v>16</v>
      </c>
      <c r="AP90" s="2" t="s">
        <v>3359</v>
      </c>
      <c r="AQ90">
        <f>SUM(AL1227:AL1232,AL2069:AL2079)</f>
        <v>1</v>
      </c>
      <c r="AR90">
        <f>SUM(AM1227:AM1232,AM2069:AM2079)</f>
        <v>7</v>
      </c>
      <c r="AS90">
        <f>SUM(AN1227:AN1232,AN2069:AN2079)</f>
        <v>9</v>
      </c>
      <c r="AT90">
        <f>AVERAGE(AE1227,AD2069:AD2071,AD2075:AD2077,AD2079)</f>
        <v>24</v>
      </c>
      <c r="AU90">
        <f>_xlfn.STDEV.P(AE1227,AD2069:AD2071,AD2075:AD2077,AD2079)/SQRT(COUNT(AE1227,AD2069:AD2071,AD2075:AD2077,AD2079))</f>
        <v>0</v>
      </c>
      <c r="AW90">
        <f>AVERAGE(AH1227:AH1232,AH2069:AH2079)</f>
        <v>1.0462478870269014</v>
      </c>
      <c r="AX90">
        <f>_xlfn.STDEV.P(AH1227:AH1232,AH2069:AH2079)/SQRT(COUNT(AH1227:AH1232,AH2069:AH2079))</f>
        <v>5.6134919842558854E-2</v>
      </c>
    </row>
    <row r="91" spans="1:50" x14ac:dyDescent="0.35">
      <c r="A91" t="s">
        <v>3424</v>
      </c>
      <c r="B91" t="s">
        <v>3422</v>
      </c>
      <c r="C91" t="s">
        <v>16</v>
      </c>
      <c r="D91" t="s">
        <v>17</v>
      </c>
      <c r="E91">
        <v>23.5</v>
      </c>
      <c r="F91">
        <v>168.94</v>
      </c>
      <c r="G91">
        <v>72.459999999999994</v>
      </c>
      <c r="H91">
        <f t="shared" si="50"/>
        <v>2.3314932376483579</v>
      </c>
      <c r="I91">
        <v>22</v>
      </c>
      <c r="J91">
        <v>61.83</v>
      </c>
      <c r="K91">
        <v>68.72</v>
      </c>
      <c r="L91" s="3">
        <f t="shared" si="51"/>
        <v>1</v>
      </c>
      <c r="M91" s="3">
        <f t="shared" si="52"/>
        <v>0</v>
      </c>
      <c r="N91" s="3">
        <f t="shared" si="53"/>
        <v>0</v>
      </c>
      <c r="O91" t="s">
        <v>16</v>
      </c>
      <c r="P91" s="8" t="s">
        <v>3361</v>
      </c>
      <c r="Q91">
        <f>SUM(L1213:L1226)</f>
        <v>1</v>
      </c>
      <c r="R91">
        <f>SUM(M1213:M1226)</f>
        <v>3</v>
      </c>
      <c r="S91">
        <f>SUM(N1213:N1226)</f>
        <v>10</v>
      </c>
      <c r="T91" t="s">
        <v>41</v>
      </c>
      <c r="U91" t="s">
        <v>41</v>
      </c>
      <c r="W91">
        <f>AVERAGE(H1213:H1226)</f>
        <v>0.95306301297392881</v>
      </c>
      <c r="X91">
        <f>_xlfn.STDEV.P(H1213:H1226)/SQRT(COUNT(H1213:H1226))</f>
        <v>5.9151793672357601E-2</v>
      </c>
      <c r="AA91" t="s">
        <v>3424</v>
      </c>
      <c r="AB91" t="s">
        <v>3422</v>
      </c>
      <c r="AC91" t="s">
        <v>16</v>
      </c>
      <c r="AD91" t="s">
        <v>18</v>
      </c>
      <c r="AE91">
        <v>24</v>
      </c>
      <c r="AF91">
        <v>149.34</v>
      </c>
      <c r="AG91">
        <v>73.7</v>
      </c>
      <c r="AH91">
        <f t="shared" si="54"/>
        <v>2.0263229308005428</v>
      </c>
      <c r="AI91">
        <v>16</v>
      </c>
      <c r="AJ91">
        <v>57.56</v>
      </c>
      <c r="AK91">
        <v>53.5</v>
      </c>
      <c r="AL91" s="3">
        <f t="shared" si="55"/>
        <v>1</v>
      </c>
      <c r="AM91" s="3">
        <f t="shared" si="56"/>
        <v>0</v>
      </c>
      <c r="AN91" s="3">
        <f t="shared" si="57"/>
        <v>0</v>
      </c>
      <c r="AO91" t="s">
        <v>16</v>
      </c>
      <c r="AP91" s="8" t="s">
        <v>3361</v>
      </c>
      <c r="AQ91">
        <f>SUM(AL1213:AL1226)</f>
        <v>10</v>
      </c>
      <c r="AR91">
        <f>SUM(AM1213:AM1226)</f>
        <v>3</v>
      </c>
      <c r="AS91">
        <f>SUM(AN1213:AN1226)</f>
        <v>1</v>
      </c>
      <c r="AT91">
        <f>AVERAGE(AE1213:AE1224,AE1226)</f>
        <v>24</v>
      </c>
      <c r="AU91">
        <f>_xlfn.STDEV.P(AE1213:AE1224,AE1226)/SQRT(COUNT(AE1213:AE1224,AE1226))</f>
        <v>0</v>
      </c>
      <c r="AW91">
        <f>AVERAGE(AH1213:AH1226)</f>
        <v>1.6089455320798602</v>
      </c>
      <c r="AX91">
        <f>_xlfn.STDEV.P(AH1213:AH1226)/SQRT(COUNT(AH1213:AH1226))</f>
        <v>9.0200550149530198E-2</v>
      </c>
    </row>
    <row r="92" spans="1:50" x14ac:dyDescent="0.35">
      <c r="A92" t="s">
        <v>3425</v>
      </c>
      <c r="B92" t="s">
        <v>3422</v>
      </c>
      <c r="C92" t="s">
        <v>16</v>
      </c>
      <c r="D92" t="s">
        <v>17</v>
      </c>
      <c r="E92">
        <v>23</v>
      </c>
      <c r="F92">
        <v>139.12</v>
      </c>
      <c r="G92">
        <v>71.22</v>
      </c>
      <c r="H92">
        <f t="shared" si="50"/>
        <v>1.9533838809323225</v>
      </c>
      <c r="I92">
        <v>21.5</v>
      </c>
      <c r="J92">
        <v>66.62</v>
      </c>
      <c r="K92">
        <v>67.47</v>
      </c>
      <c r="L92" s="3">
        <f t="shared" si="51"/>
        <v>1</v>
      </c>
      <c r="M92" s="3">
        <f t="shared" si="52"/>
        <v>0</v>
      </c>
      <c r="N92" s="3">
        <f t="shared" si="53"/>
        <v>0</v>
      </c>
      <c r="O92" t="s">
        <v>16</v>
      </c>
      <c r="P92" s="2" t="s">
        <v>3363</v>
      </c>
      <c r="Q92">
        <f>SUM(L2036:L2055)</f>
        <v>0</v>
      </c>
      <c r="R92">
        <f t="shared" ref="R92" si="60">SUM(M2036:M2055)</f>
        <v>2</v>
      </c>
      <c r="S92">
        <f>SUM(N2036:N2055)</f>
        <v>18</v>
      </c>
      <c r="T92" t="s">
        <v>41</v>
      </c>
      <c r="U92" t="s">
        <v>41</v>
      </c>
      <c r="W92">
        <f>AVERAGE(H2036:H2055)</f>
        <v>0.87963150799066625</v>
      </c>
      <c r="X92">
        <f>_xlfn.STDEV.P(H2036:H2055)/SQRT(COUNT(H2036:H2055))</f>
        <v>2.2546798247812125E-2</v>
      </c>
      <c r="AA92" t="s">
        <v>3425</v>
      </c>
      <c r="AB92" t="s">
        <v>3422</v>
      </c>
      <c r="AC92" t="s">
        <v>16</v>
      </c>
      <c r="AD92" t="s">
        <v>18</v>
      </c>
      <c r="AE92">
        <v>24</v>
      </c>
      <c r="AF92">
        <v>171.05</v>
      </c>
      <c r="AG92">
        <v>73.7</v>
      </c>
      <c r="AH92">
        <f t="shared" si="54"/>
        <v>2.3208955223880596</v>
      </c>
      <c r="AI92">
        <v>18</v>
      </c>
      <c r="AJ92">
        <v>60.13</v>
      </c>
      <c r="AK92">
        <v>58.64</v>
      </c>
      <c r="AL92" s="3">
        <f t="shared" si="55"/>
        <v>1</v>
      </c>
      <c r="AM92" s="3">
        <f t="shared" si="56"/>
        <v>0</v>
      </c>
      <c r="AN92" s="3">
        <f t="shared" si="57"/>
        <v>0</v>
      </c>
      <c r="AO92" t="s">
        <v>16</v>
      </c>
      <c r="AP92" s="2" t="s">
        <v>3363</v>
      </c>
      <c r="AQ92">
        <f>SUM(AL2036:AL2055)</f>
        <v>11</v>
      </c>
      <c r="AR92">
        <f t="shared" ref="AR92" si="61">SUM(AM2036:AM2055)</f>
        <v>6</v>
      </c>
      <c r="AS92">
        <f>SUM(AN2036:AN2055)</f>
        <v>3</v>
      </c>
      <c r="AT92">
        <f>AVERAGE(AE2036:AE2040,AE2043:AE2045,AE2047:AE2055)</f>
        <v>23.882352941176471</v>
      </c>
      <c r="AU92">
        <f>_xlfn.STDEV.P(AE2036:AE2040,AE2043:AE2045,AE2047:AE2055)/SQRT(COUNT(AE2036:AE2040,AE2043:AE2045,AE2047:AE2055))</f>
        <v>0.11413441178180375</v>
      </c>
      <c r="AW92">
        <f>AVERAGE(AH2036:AH2055)</f>
        <v>1.5287783292430492</v>
      </c>
      <c r="AX92">
        <f>_xlfn.STDEV.P(AH2036:AH2055)/SQRT(COUNT(AH2036:AH2055))</f>
        <v>9.1101432273877112E-2</v>
      </c>
    </row>
    <row r="93" spans="1:50" x14ac:dyDescent="0.35">
      <c r="A93" t="s">
        <v>3426</v>
      </c>
      <c r="B93" t="s">
        <v>3422</v>
      </c>
      <c r="C93" t="s">
        <v>16</v>
      </c>
      <c r="D93" t="s">
        <v>17</v>
      </c>
      <c r="E93">
        <v>24</v>
      </c>
      <c r="F93">
        <v>118.3</v>
      </c>
      <c r="G93">
        <v>73.7</v>
      </c>
      <c r="H93">
        <f t="shared" si="50"/>
        <v>1.6051560379918588</v>
      </c>
      <c r="I93">
        <v>22</v>
      </c>
      <c r="J93">
        <v>64.180000000000007</v>
      </c>
      <c r="K93">
        <v>68.72</v>
      </c>
      <c r="L93" s="3">
        <f t="shared" si="51"/>
        <v>1</v>
      </c>
      <c r="M93" s="3">
        <f t="shared" si="52"/>
        <v>0</v>
      </c>
      <c r="N93" s="3">
        <f t="shared" si="53"/>
        <v>0</v>
      </c>
      <c r="O93" t="s">
        <v>51</v>
      </c>
      <c r="P93" t="s">
        <v>3305</v>
      </c>
      <c r="Q93">
        <f>SUM(L634:L655)</f>
        <v>0</v>
      </c>
      <c r="R93">
        <f>SUM(M634:M655)</f>
        <v>2</v>
      </c>
      <c r="S93">
        <f>SUM(N634:N655)</f>
        <v>20</v>
      </c>
      <c r="T93" t="s">
        <v>41</v>
      </c>
      <c r="U93" t="s">
        <v>41</v>
      </c>
      <c r="W93">
        <f>AVERAGE(H634:H655)</f>
        <v>0.86827511368690147</v>
      </c>
      <c r="X93">
        <f>_xlfn.STDEV.P(H634:H655)/SQRT(COUNT(H634:H655))</f>
        <v>2.4906455376603843E-2</v>
      </c>
      <c r="AA93" t="s">
        <v>3426</v>
      </c>
      <c r="AB93" t="s">
        <v>3422</v>
      </c>
      <c r="AC93" t="s">
        <v>16</v>
      </c>
      <c r="AD93" t="s">
        <v>18</v>
      </c>
      <c r="AE93" s="6">
        <v>34</v>
      </c>
      <c r="AF93" s="6">
        <v>94.69</v>
      </c>
      <c r="AG93" s="6">
        <v>98.04</v>
      </c>
      <c r="AH93" s="6">
        <f t="shared" si="54"/>
        <v>0.96583027335781302</v>
      </c>
      <c r="AI93" s="6">
        <v>33.5</v>
      </c>
      <c r="AJ93" s="6">
        <v>81.569999999999993</v>
      </c>
      <c r="AK93" s="6">
        <v>96.84</v>
      </c>
      <c r="AL93" s="6">
        <f t="shared" si="55"/>
        <v>0</v>
      </c>
      <c r="AM93" s="6">
        <f t="shared" si="56"/>
        <v>0</v>
      </c>
      <c r="AN93" s="6">
        <f t="shared" si="57"/>
        <v>1</v>
      </c>
      <c r="AO93" t="s">
        <v>51</v>
      </c>
      <c r="AP93" t="s">
        <v>3305</v>
      </c>
      <c r="AQ93">
        <f>SUM(AL634:AL655)</f>
        <v>19</v>
      </c>
      <c r="AR93">
        <f>SUM(AM634:AM655)</f>
        <v>2</v>
      </c>
      <c r="AS93">
        <f>SUM(AN634:AN655)</f>
        <v>1</v>
      </c>
      <c r="AT93">
        <f>AVERAGE(AE634:AE653,AE655)</f>
        <v>24</v>
      </c>
      <c r="AU93">
        <f>_xlfn.STDEV.P(AE634:AE653,AE655)/SQRT(COUNT(AE634:AE653,AE655))</f>
        <v>0</v>
      </c>
      <c r="AW93">
        <f>AVERAGE(AH634:AH655)</f>
        <v>1.7905845672125933</v>
      </c>
      <c r="AX93">
        <f>_xlfn.STDEV.P(AH634:AH655)/SQRT(COUNT(AH634:AH655))</f>
        <v>8.4422317648603293E-2</v>
      </c>
    </row>
    <row r="94" spans="1:50" x14ac:dyDescent="0.35">
      <c r="A94" t="s">
        <v>3427</v>
      </c>
      <c r="B94" t="s">
        <v>3422</v>
      </c>
      <c r="C94" t="s">
        <v>16</v>
      </c>
      <c r="D94" t="s">
        <v>17</v>
      </c>
      <c r="E94">
        <v>24</v>
      </c>
      <c r="F94">
        <v>166.54</v>
      </c>
      <c r="G94">
        <v>73.7</v>
      </c>
      <c r="H94">
        <f t="shared" si="50"/>
        <v>2.2597014925373133</v>
      </c>
      <c r="I94">
        <v>21.5</v>
      </c>
      <c r="J94">
        <v>56.22</v>
      </c>
      <c r="K94">
        <v>67.47</v>
      </c>
      <c r="L94" s="3">
        <f t="shared" si="51"/>
        <v>1</v>
      </c>
      <c r="M94" s="3">
        <f t="shared" si="52"/>
        <v>0</v>
      </c>
      <c r="N94" s="3">
        <f t="shared" si="53"/>
        <v>0</v>
      </c>
      <c r="O94" t="s">
        <v>51</v>
      </c>
      <c r="P94" t="s">
        <v>3307</v>
      </c>
      <c r="Q94">
        <f>SUM(L675:L698)</f>
        <v>3</v>
      </c>
      <c r="R94">
        <f>SUM(M675:M698)</f>
        <v>11</v>
      </c>
      <c r="S94">
        <f>SUM(N675:N698)</f>
        <v>10</v>
      </c>
      <c r="T94">
        <f>AVERAGE(E675,E677,E679:E682,E684:E686,E688:E690,E695,E698)</f>
        <v>24.285714285714285</v>
      </c>
      <c r="U94">
        <f>_xlfn.STDEV.P(E675,E677,E679:E682,E684:E686,E688:E690,E695,E698)/SQRT(COUNT(E675,E677,E679:E682,E684:E686,E688:E690,E695,E698))</f>
        <v>0.21257823118366997</v>
      </c>
      <c r="W94">
        <f>AVERAGE(H675:H698)</f>
        <v>1.1221946836629448</v>
      </c>
      <c r="X94">
        <f>_xlfn.STDEV.P(H675:H698)/SQRT(COUNT(H675:H698))</f>
        <v>5.0240269273301878E-2</v>
      </c>
      <c r="AA94" t="s">
        <v>3427</v>
      </c>
      <c r="AB94" t="s">
        <v>3422</v>
      </c>
      <c r="AC94" t="s">
        <v>16</v>
      </c>
      <c r="AD94" t="s">
        <v>18</v>
      </c>
      <c r="AE94">
        <v>24</v>
      </c>
      <c r="AF94">
        <v>154.78</v>
      </c>
      <c r="AG94">
        <v>73.7</v>
      </c>
      <c r="AH94">
        <f t="shared" si="54"/>
        <v>2.1001356852103119</v>
      </c>
      <c r="AI94">
        <v>23.5</v>
      </c>
      <c r="AJ94">
        <v>61.73</v>
      </c>
      <c r="AK94">
        <v>72.459999999999994</v>
      </c>
      <c r="AL94" s="3">
        <f t="shared" si="55"/>
        <v>1</v>
      </c>
      <c r="AM94" s="3">
        <f t="shared" si="56"/>
        <v>0</v>
      </c>
      <c r="AN94" s="3">
        <f t="shared" si="57"/>
        <v>0</v>
      </c>
      <c r="AO94" t="s">
        <v>51</v>
      </c>
      <c r="AP94" t="s">
        <v>3307</v>
      </c>
      <c r="AQ94">
        <f>SUM(AL675:AL698)</f>
        <v>8</v>
      </c>
      <c r="AR94">
        <f>SUM(AM675:AM698)</f>
        <v>16</v>
      </c>
      <c r="AS94">
        <f>SUM(AN675:AN698)</f>
        <v>0</v>
      </c>
      <c r="AT94">
        <f>AVERAGE(AE675:AE698)</f>
        <v>24.041666666666668</v>
      </c>
      <c r="AU94">
        <f>_xlfn.STDEV.P(AE675:AE698)/SQRT(COUNT(AE675:AE698))</f>
        <v>2.820846668276375E-2</v>
      </c>
      <c r="AW94">
        <f>AVERAGE(AH675:AH698)</f>
        <v>1.4525734353420046</v>
      </c>
      <c r="AX94">
        <f>_xlfn.STDEV.P(AH675:AH698)/SQRT(COUNT(AH675:AH698))</f>
        <v>5.2654116273283168E-2</v>
      </c>
    </row>
    <row r="95" spans="1:50" x14ac:dyDescent="0.35">
      <c r="A95" t="s">
        <v>3428</v>
      </c>
      <c r="B95" t="s">
        <v>3422</v>
      </c>
      <c r="C95" t="s">
        <v>16</v>
      </c>
      <c r="D95" t="s">
        <v>17</v>
      </c>
      <c r="E95">
        <v>23.5</v>
      </c>
      <c r="F95">
        <v>81.36</v>
      </c>
      <c r="G95">
        <v>72.459999999999994</v>
      </c>
      <c r="H95">
        <f t="shared" si="50"/>
        <v>1.1228263869721227</v>
      </c>
      <c r="I95">
        <v>22.5</v>
      </c>
      <c r="J95">
        <v>59.38</v>
      </c>
      <c r="K95">
        <v>69.97</v>
      </c>
      <c r="L95" s="3">
        <f t="shared" si="51"/>
        <v>0</v>
      </c>
      <c r="M95" s="3">
        <f t="shared" si="52"/>
        <v>1</v>
      </c>
      <c r="N95" s="3">
        <f t="shared" si="53"/>
        <v>0</v>
      </c>
      <c r="O95" t="s">
        <v>51</v>
      </c>
      <c r="P95" t="s">
        <v>3309</v>
      </c>
      <c r="Q95">
        <f>SUM(L726:L756)</f>
        <v>0</v>
      </c>
      <c r="R95">
        <f>SUM(M726:M756)</f>
        <v>15</v>
      </c>
      <c r="S95">
        <f>SUM(N726:N756)</f>
        <v>16</v>
      </c>
      <c r="T95">
        <f>AVERAGE(E733:E734,E736:E740,E747:E750,E753:E756)</f>
        <v>23.266666666666666</v>
      </c>
      <c r="U95">
        <f>_xlfn.STDEV.P(E733:E734,E736:E740,E747:E750,E753:E756)/SQRT(COUNT(E733:E734,E736:E740,E747:E750,E753:E756))</f>
        <v>0.67637377350210837</v>
      </c>
      <c r="W95">
        <f>AVERAGE(H726:H756)</f>
        <v>1.0187947361232699</v>
      </c>
      <c r="X95">
        <f>_xlfn.STDEV.P(H726:H756)/SQRT(COUNT(H726:H756))</f>
        <v>3.3544488321338134E-2</v>
      </c>
      <c r="AA95" t="s">
        <v>3428</v>
      </c>
      <c r="AB95" t="s">
        <v>3422</v>
      </c>
      <c r="AC95" t="s">
        <v>16</v>
      </c>
      <c r="AD95" t="s">
        <v>18</v>
      </c>
      <c r="AE95">
        <v>24</v>
      </c>
      <c r="AF95">
        <v>101.89</v>
      </c>
      <c r="AG95">
        <v>73.7</v>
      </c>
      <c r="AH95">
        <f t="shared" si="54"/>
        <v>1.382496607869742</v>
      </c>
      <c r="AI95">
        <v>23.5</v>
      </c>
      <c r="AJ95">
        <v>56.65</v>
      </c>
      <c r="AK95">
        <v>72.459999999999994</v>
      </c>
      <c r="AL95" s="3">
        <f t="shared" si="55"/>
        <v>0</v>
      </c>
      <c r="AM95" s="3">
        <f t="shared" si="56"/>
        <v>1</v>
      </c>
      <c r="AN95" s="3">
        <f t="shared" si="57"/>
        <v>0</v>
      </c>
      <c r="AO95" t="s">
        <v>51</v>
      </c>
      <c r="AP95" t="s">
        <v>3309</v>
      </c>
      <c r="AQ95">
        <f>SUM(AL726:AL756)</f>
        <v>3</v>
      </c>
      <c r="AR95">
        <f>SUM(AM726:AM756)</f>
        <v>20</v>
      </c>
      <c r="AS95">
        <f>SUM(AN726:AN756)</f>
        <v>8</v>
      </c>
      <c r="AT95">
        <f>AVERAGE(AE726:AE729,AE731,AE733:AE741,AE744,AE746:AE749,AE751:AE752,AE755:AE756)</f>
        <v>24</v>
      </c>
      <c r="AU95">
        <f>_xlfn.STDEV.P(AE726:AE729,AE731,AE733:AE741,AE744,AE746:AE749,AE751:AE752,AE755:AE756)/SQRT(COUNT(AE726:AE729,AE731,AE733:AE741,AE744,AE746:AE749,AE751:AE752,AE755:AE756))</f>
        <v>3.0743773095067286E-2</v>
      </c>
      <c r="AW95">
        <f>AVERAGE(AH726:AH756)</f>
        <v>1.2113600020560349</v>
      </c>
      <c r="AX95">
        <f>_xlfn.STDEV.P(AH726:AH756)/SQRT(COUNT(AH726:AH756))</f>
        <v>4.6187342666039043E-2</v>
      </c>
    </row>
    <row r="96" spans="1:50" x14ac:dyDescent="0.35">
      <c r="A96" t="s">
        <v>3429</v>
      </c>
      <c r="B96" t="s">
        <v>3422</v>
      </c>
      <c r="C96" t="s">
        <v>16</v>
      </c>
      <c r="D96" t="s">
        <v>17</v>
      </c>
      <c r="E96">
        <v>23.5</v>
      </c>
      <c r="F96">
        <v>72.55</v>
      </c>
      <c r="G96">
        <v>72.459999999999994</v>
      </c>
      <c r="H96">
        <f t="shared" si="50"/>
        <v>1.0012420645873585</v>
      </c>
      <c r="I96">
        <v>23</v>
      </c>
      <c r="J96">
        <v>59.68</v>
      </c>
      <c r="K96">
        <v>71.22</v>
      </c>
      <c r="L96" s="3">
        <f t="shared" si="51"/>
        <v>0</v>
      </c>
      <c r="M96" s="3">
        <f t="shared" si="52"/>
        <v>1</v>
      </c>
      <c r="N96" s="3">
        <f t="shared" si="53"/>
        <v>0</v>
      </c>
      <c r="O96" t="s">
        <v>51</v>
      </c>
      <c r="P96" t="s">
        <v>3311</v>
      </c>
      <c r="Q96">
        <f>SUM(L587:L613)</f>
        <v>3</v>
      </c>
      <c r="R96">
        <f>SUM(M587:M613)</f>
        <v>17</v>
      </c>
      <c r="S96">
        <f>SUM(N587:N613)</f>
        <v>7</v>
      </c>
      <c r="T96">
        <f>AVERAGE(E588:E590,E593,E595,E597:E600,E602:E611,E613)</f>
        <v>23.975000000000001</v>
      </c>
      <c r="U96">
        <f>_xlfn.STDEV.P(E588:E590,E593,E595,E597:E600,E602:E611,E613)/SQRT(COUNT(E588:E590,E593,E595,E597:E600,E602:E611,E613))</f>
        <v>8.2726960538871464E-2</v>
      </c>
      <c r="W96">
        <f>AVERAGE(H587:H613)</f>
        <v>1.22933516223657</v>
      </c>
      <c r="X96">
        <f>_xlfn.STDEV.P(H587:H613)/SQRT(COUNT(H587:H613))</f>
        <v>4.3734946411757292E-2</v>
      </c>
      <c r="AA96" t="s">
        <v>3429</v>
      </c>
      <c r="AB96" t="s">
        <v>3422</v>
      </c>
      <c r="AC96" t="s">
        <v>16</v>
      </c>
      <c r="AD96" t="s">
        <v>18</v>
      </c>
      <c r="AE96">
        <v>24</v>
      </c>
      <c r="AF96">
        <v>88.81</v>
      </c>
      <c r="AG96">
        <v>73.7</v>
      </c>
      <c r="AH96">
        <f t="shared" si="54"/>
        <v>1.2050203527815468</v>
      </c>
      <c r="AI96">
        <v>18</v>
      </c>
      <c r="AJ96">
        <v>59.21</v>
      </c>
      <c r="AK96">
        <v>58.64</v>
      </c>
      <c r="AL96" s="3">
        <f t="shared" si="55"/>
        <v>0</v>
      </c>
      <c r="AM96" s="3">
        <f t="shared" si="56"/>
        <v>1</v>
      </c>
      <c r="AN96" s="3">
        <f t="shared" si="57"/>
        <v>0</v>
      </c>
      <c r="AO96" t="s">
        <v>51</v>
      </c>
      <c r="AP96" t="s">
        <v>3311</v>
      </c>
      <c r="AQ96">
        <f>SUM(AL587:AL613)</f>
        <v>23</v>
      </c>
      <c r="AR96">
        <f>SUM(AM587:AM613)</f>
        <v>4</v>
      </c>
      <c r="AS96">
        <f>SUM(AN587:AN613)</f>
        <v>0</v>
      </c>
      <c r="AT96">
        <f>AVERAGE(AE587:AE613)</f>
        <v>24.018518518518519</v>
      </c>
      <c r="AU96">
        <f>_xlfn.STDEV.P(AE587:AE613)/SQRT(COUNT(AE587:AE613))</f>
        <v>1.8172347461579929E-2</v>
      </c>
      <c r="AW96">
        <f>AVERAGE(AH587:AH613)</f>
        <v>1.8687501664534951</v>
      </c>
      <c r="AX96">
        <f>_xlfn.STDEV.P(AH587:AH613)/SQRT(COUNT(AH587:AH613))</f>
        <v>6.3060498416491778E-2</v>
      </c>
    </row>
    <row r="97" spans="1:50" x14ac:dyDescent="0.35">
      <c r="A97" t="s">
        <v>3430</v>
      </c>
      <c r="B97" t="s">
        <v>3422</v>
      </c>
      <c r="C97" t="s">
        <v>16</v>
      </c>
      <c r="D97" t="s">
        <v>17</v>
      </c>
      <c r="E97">
        <v>23.5</v>
      </c>
      <c r="F97">
        <v>75.45</v>
      </c>
      <c r="G97">
        <v>72.459999999999994</v>
      </c>
      <c r="H97">
        <f t="shared" si="50"/>
        <v>1.0412641457355785</v>
      </c>
      <c r="I97">
        <v>23</v>
      </c>
      <c r="J97">
        <v>66.099999999999994</v>
      </c>
      <c r="K97">
        <v>71.22</v>
      </c>
      <c r="L97" s="3">
        <f t="shared" si="51"/>
        <v>0</v>
      </c>
      <c r="M97" s="3">
        <f t="shared" si="52"/>
        <v>1</v>
      </c>
      <c r="N97" s="3">
        <f t="shared" si="53"/>
        <v>0</v>
      </c>
      <c r="O97" t="s">
        <v>51</v>
      </c>
      <c r="P97" s="8" t="s">
        <v>3313</v>
      </c>
      <c r="Q97">
        <f>SUM(L1769:L1797)</f>
        <v>9</v>
      </c>
      <c r="R97">
        <f>SUM(M1769:M1797)</f>
        <v>9</v>
      </c>
      <c r="S97">
        <f>SUM(N1769:N1797)</f>
        <v>11</v>
      </c>
      <c r="T97">
        <f>AVERAGE(E1770,E1772,E1777:E1782,E1784:E1786,E1788,E1790:E1792,E1794,E1796:E1797)</f>
        <v>24.25</v>
      </c>
      <c r="U97">
        <f>_xlfn.STDEV.P(E1770,E1772,E1777:E1782,E1784:E1786,E1788,E1790:E1792,E1794,E1796:E1797)/SQRT(COUNT(E1770,E1772,E1777:E1782,E1784:E1786,E1788,E1790:E1792,E1794,E1796:E1797))</f>
        <v>0.13176156917368248</v>
      </c>
      <c r="W97">
        <f>AVERAGE(H1769:H1797)</f>
        <v>1.216718584752897</v>
      </c>
      <c r="X97">
        <f>_xlfn.STDEV.P(H1769:H1797)/SQRT(COUNT(H1769:H1797))</f>
        <v>6.8094047957748996E-2</v>
      </c>
      <c r="AA97" t="s">
        <v>3430</v>
      </c>
      <c r="AB97" t="s">
        <v>3422</v>
      </c>
      <c r="AC97" t="s">
        <v>16</v>
      </c>
      <c r="AD97" t="s">
        <v>18</v>
      </c>
      <c r="AE97" s="6">
        <v>23.5</v>
      </c>
      <c r="AF97" s="6">
        <v>63.96</v>
      </c>
      <c r="AG97" s="6">
        <v>72.459999999999994</v>
      </c>
      <c r="AH97" s="6">
        <f t="shared" si="54"/>
        <v>0.88269390008280435</v>
      </c>
      <c r="AI97" s="6">
        <v>23</v>
      </c>
      <c r="AJ97" s="6">
        <v>49.45</v>
      </c>
      <c r="AK97" s="6">
        <v>71.22</v>
      </c>
      <c r="AL97" s="6">
        <f t="shared" si="55"/>
        <v>0</v>
      </c>
      <c r="AM97" s="6">
        <f t="shared" si="56"/>
        <v>0</v>
      </c>
      <c r="AN97" s="6">
        <f t="shared" si="57"/>
        <v>1</v>
      </c>
      <c r="AO97" t="s">
        <v>51</v>
      </c>
      <c r="AP97" s="8" t="s">
        <v>3313</v>
      </c>
      <c r="AQ97">
        <f>SUM(AL1769:AL1797)</f>
        <v>25</v>
      </c>
      <c r="AR97">
        <f>SUM(AM1769:AM1797)</f>
        <v>4</v>
      </c>
      <c r="AS97">
        <f>SUM(AN1769:AN1797)</f>
        <v>0</v>
      </c>
      <c r="AT97">
        <f>AVERAGE(AE1769:AE1797)</f>
        <v>24</v>
      </c>
      <c r="AU97">
        <f>_xlfn.STDEV.P(AE1769:AE1797)/SQRT(COUNT(AE1769:AE1797))</f>
        <v>4.2232581772123759E-2</v>
      </c>
      <c r="AW97">
        <f>AVERAGE(AH1769:AH1797)</f>
        <v>1.8934622346905694</v>
      </c>
      <c r="AX97">
        <f>_xlfn.STDEV.P(AH1769:AH1797)/SQRT(COUNT(AH1769:AH1797))</f>
        <v>6.2657786314184213E-2</v>
      </c>
    </row>
    <row r="98" spans="1:50" x14ac:dyDescent="0.35">
      <c r="A98" t="s">
        <v>3431</v>
      </c>
      <c r="B98" t="s">
        <v>3422</v>
      </c>
      <c r="C98" t="s">
        <v>16</v>
      </c>
      <c r="D98" t="s">
        <v>17</v>
      </c>
      <c r="E98">
        <v>24</v>
      </c>
      <c r="F98">
        <v>76.28</v>
      </c>
      <c r="G98">
        <v>73.7</v>
      </c>
      <c r="H98">
        <f t="shared" si="50"/>
        <v>1.0350067842605155</v>
      </c>
      <c r="I98">
        <v>23.5</v>
      </c>
      <c r="J98">
        <v>59.71</v>
      </c>
      <c r="K98">
        <v>72.459999999999994</v>
      </c>
      <c r="L98" s="3">
        <f t="shared" si="51"/>
        <v>0</v>
      </c>
      <c r="M98" s="3">
        <f t="shared" si="52"/>
        <v>1</v>
      </c>
      <c r="N98" s="3">
        <f t="shared" si="53"/>
        <v>0</v>
      </c>
      <c r="O98" t="s">
        <v>51</v>
      </c>
      <c r="P98" t="s">
        <v>3315</v>
      </c>
      <c r="Q98">
        <f>SUM(L864:L892)</f>
        <v>9</v>
      </c>
      <c r="R98">
        <f>SUM(M864:M892)</f>
        <v>15</v>
      </c>
      <c r="S98">
        <f>SUM(N864:N892)</f>
        <v>5</v>
      </c>
      <c r="T98">
        <f>AVERAGE(E864:E865,E867:E872,E874:E883,E885,E887:E889,E891:E892)</f>
        <v>24.104166666666668</v>
      </c>
      <c r="U98">
        <f>_xlfn.STDEV.P(E864:E865,E867:E872,E874:E883,E885,E887:E889,E891:E892)/SQRT(COUNT(E864:E865,E867:E872,E874:E883,E885,E887:E889,E891:E892))</f>
        <v>0.14123453291258847</v>
      </c>
      <c r="W98">
        <f>AVERAGE(H864:H892)</f>
        <v>1.2868178378310366</v>
      </c>
      <c r="X98">
        <f>_xlfn.STDEV.P(H864:H892)/SQRT(COUNT(H864:H892))</f>
        <v>5.6817863388611459E-2</v>
      </c>
      <c r="AA98" t="s">
        <v>3431</v>
      </c>
      <c r="AB98" t="s">
        <v>3422</v>
      </c>
      <c r="AC98" t="s">
        <v>16</v>
      </c>
      <c r="AD98" t="s">
        <v>18</v>
      </c>
      <c r="AE98">
        <v>24</v>
      </c>
      <c r="AF98">
        <v>99.88</v>
      </c>
      <c r="AG98">
        <v>73.7</v>
      </c>
      <c r="AH98">
        <f t="shared" si="54"/>
        <v>1.3552238805970147</v>
      </c>
      <c r="AI98">
        <v>25.5</v>
      </c>
      <c r="AJ98">
        <v>80.86</v>
      </c>
      <c r="AK98">
        <v>77.400000000000006</v>
      </c>
      <c r="AL98" s="3">
        <f t="shared" si="55"/>
        <v>0</v>
      </c>
      <c r="AM98" s="3">
        <f t="shared" si="56"/>
        <v>1</v>
      </c>
      <c r="AN98" s="3">
        <f t="shared" si="57"/>
        <v>0</v>
      </c>
      <c r="AO98" t="s">
        <v>51</v>
      </c>
      <c r="AP98" t="s">
        <v>3315</v>
      </c>
      <c r="AQ98">
        <f>SUM(AL864:AL892)</f>
        <v>13</v>
      </c>
      <c r="AR98">
        <f>SUM(AM864:AM892)</f>
        <v>10</v>
      </c>
      <c r="AS98">
        <f>SUM(AN864:AN892)</f>
        <v>6</v>
      </c>
      <c r="AT98">
        <f>AVERAGE(AE864:AE868,AE870:AE872,AE875:AE878,AE880:AE886,AE888:AE889,AE891:AE892)</f>
        <v>24.021739130434781</v>
      </c>
      <c r="AU98">
        <f>_xlfn.STDEV.P(AE864:AE868,AE870:AE872,AE875:AE878,AE880:AE886,AE888:AE889,AE891:AE892)/SQRT(COUNT(AE864:AE868,AE870:AE872,AE875:AE878,AE880:AE886,AE888:AE889,AE891:AE892))</f>
        <v>3.7379432766134577E-2</v>
      </c>
      <c r="AW98">
        <f>AVERAGE(AH864:AH892)</f>
        <v>1.4223124725585217</v>
      </c>
      <c r="AX98">
        <f>_xlfn.STDEV.P(AH864:AH892)/SQRT(COUNT(AH864:AH892))</f>
        <v>7.50482686952397E-2</v>
      </c>
    </row>
    <row r="99" spans="1:50" x14ac:dyDescent="0.35">
      <c r="A99" t="s">
        <v>3432</v>
      </c>
      <c r="B99" t="s">
        <v>3422</v>
      </c>
      <c r="C99" t="s">
        <v>16</v>
      </c>
      <c r="D99" t="s">
        <v>17</v>
      </c>
      <c r="E99">
        <v>24</v>
      </c>
      <c r="F99">
        <v>158.94</v>
      </c>
      <c r="G99">
        <v>73.7</v>
      </c>
      <c r="H99">
        <f t="shared" si="50"/>
        <v>2.1565807327001356</v>
      </c>
      <c r="I99">
        <v>22</v>
      </c>
      <c r="J99">
        <v>50.91</v>
      </c>
      <c r="K99">
        <v>68.72</v>
      </c>
      <c r="L99" s="3">
        <f t="shared" si="51"/>
        <v>1</v>
      </c>
      <c r="M99" s="3">
        <f t="shared" si="52"/>
        <v>0</v>
      </c>
      <c r="N99" s="3">
        <f t="shared" si="53"/>
        <v>0</v>
      </c>
      <c r="O99" t="s">
        <v>51</v>
      </c>
      <c r="P99" t="s">
        <v>3317</v>
      </c>
      <c r="Q99">
        <f>SUM(L957:L976)</f>
        <v>4</v>
      </c>
      <c r="R99">
        <f>SUM(M957:M976)</f>
        <v>8</v>
      </c>
      <c r="S99">
        <f>SUM(N957:N976)</f>
        <v>8</v>
      </c>
      <c r="T99">
        <f>AVERAGE(E957:E959,E961,E964:E967,E969:E972)</f>
        <v>23.375</v>
      </c>
      <c r="U99">
        <f>_xlfn.STDEV.P(E957:E959,E961,E964:E967,E969:E972)/SQRT(COUNT(E957:E959,E961,E964:E967,E969:E972))</f>
        <v>0.68497009261556652</v>
      </c>
      <c r="W99">
        <f>AVERAGE(H957:H976)</f>
        <v>1.1406775285543591</v>
      </c>
      <c r="X99">
        <f>_xlfn.STDEV.P(H957:H976)/SQRT(COUNT(H957:H976))</f>
        <v>7.0482642171478524E-2</v>
      </c>
      <c r="AA99" t="s">
        <v>3432</v>
      </c>
      <c r="AB99" t="s">
        <v>3422</v>
      </c>
      <c r="AC99" t="s">
        <v>16</v>
      </c>
      <c r="AD99" t="s">
        <v>18</v>
      </c>
      <c r="AE99">
        <v>24</v>
      </c>
      <c r="AF99">
        <v>86.36</v>
      </c>
      <c r="AG99">
        <v>73.7</v>
      </c>
      <c r="AH99">
        <f t="shared" si="54"/>
        <v>1.1717774762550881</v>
      </c>
      <c r="AI99">
        <v>23</v>
      </c>
      <c r="AJ99">
        <v>49.12</v>
      </c>
      <c r="AK99">
        <v>71.22</v>
      </c>
      <c r="AL99" s="3">
        <f t="shared" si="55"/>
        <v>0</v>
      </c>
      <c r="AM99" s="3">
        <f t="shared" si="56"/>
        <v>1</v>
      </c>
      <c r="AN99" s="3">
        <f t="shared" si="57"/>
        <v>0</v>
      </c>
      <c r="AO99" t="s">
        <v>51</v>
      </c>
      <c r="AP99" t="s">
        <v>3317</v>
      </c>
      <c r="AQ99">
        <f>SUM(AL957:AL976)</f>
        <v>16</v>
      </c>
      <c r="AR99">
        <f>SUM(AM957:AM976)</f>
        <v>2</v>
      </c>
      <c r="AS99">
        <f>SUM(AN957:AN976)</f>
        <v>2</v>
      </c>
      <c r="AT99">
        <f>AVERAGE(AE957:AE965,AE967:AE973,AE975:AE976)</f>
        <v>24</v>
      </c>
      <c r="AU99">
        <f>_xlfn.STDEV.P(AE957:AE965,AE967:AE973,AE975:AE976)/SQRT(COUNT(AE957:AE965,AE967:AE973,AE975:AE976))</f>
        <v>0</v>
      </c>
      <c r="AW99">
        <f>AVERAGE(AH957:AH976)</f>
        <v>1.7164475464670936</v>
      </c>
      <c r="AX99">
        <f>_xlfn.STDEV.P(AH957:AH976)/SQRT(COUNT(AH957:AH976))</f>
        <v>9.4575165039001624E-2</v>
      </c>
    </row>
    <row r="100" spans="1:50" x14ac:dyDescent="0.35">
      <c r="A100" t="s">
        <v>3433</v>
      </c>
      <c r="B100" t="s">
        <v>3422</v>
      </c>
      <c r="C100" t="s">
        <v>16</v>
      </c>
      <c r="D100" t="s">
        <v>17</v>
      </c>
      <c r="E100">
        <v>24</v>
      </c>
      <c r="F100">
        <v>113.53</v>
      </c>
      <c r="G100">
        <v>73.7</v>
      </c>
      <c r="H100">
        <f t="shared" si="50"/>
        <v>1.5404341926729985</v>
      </c>
      <c r="I100">
        <v>23</v>
      </c>
      <c r="J100">
        <v>67.41</v>
      </c>
      <c r="K100">
        <v>71.22</v>
      </c>
      <c r="L100" s="3">
        <f t="shared" si="51"/>
        <v>1</v>
      </c>
      <c r="M100" s="3">
        <f t="shared" si="52"/>
        <v>0</v>
      </c>
      <c r="N100" s="3">
        <f t="shared" si="53"/>
        <v>0</v>
      </c>
      <c r="O100" t="s">
        <v>51</v>
      </c>
      <c r="P100" s="8" t="s">
        <v>3319</v>
      </c>
      <c r="Q100">
        <f>SUM(L1823:L1860)</f>
        <v>10</v>
      </c>
      <c r="R100">
        <f>SUM(M1823:M1860)</f>
        <v>20</v>
      </c>
      <c r="S100">
        <f>SUM(N1823:N1860)</f>
        <v>8</v>
      </c>
      <c r="T100">
        <f>AVERAGE(E1823:E1824,E1826:E1833,E1835:E1838,E1840:E1841,E1844:E1846,E1848:E1853,E1855:E1859)</f>
        <v>24.1</v>
      </c>
      <c r="U100">
        <f>_xlfn.STDEV.P(E1823:E1824,E1826:E1833,E1835:E1838,E1840:E1841,E1844:E1846,E1848:E1853,E1855:E1859)/SQRT(COUNT(E1823:E1824,E1826:E1833,E1835:E1838,E1840:E1841,E1844:E1846,E1848:E1853,E1855:E1859))</f>
        <v>0.15881505666095463</v>
      </c>
      <c r="W100">
        <f>AVERAGE(H1823:H1860)</f>
        <v>1.280813711433016</v>
      </c>
      <c r="X100">
        <f>_xlfn.STDEV.P(H1823:H1860)/SQRT(COUNT(H1823:H1860))</f>
        <v>5.5106725841182362E-2</v>
      </c>
      <c r="AA100" t="s">
        <v>3433</v>
      </c>
      <c r="AB100" t="s">
        <v>3422</v>
      </c>
      <c r="AC100" t="s">
        <v>16</v>
      </c>
      <c r="AD100" t="s">
        <v>18</v>
      </c>
      <c r="AE100">
        <v>24</v>
      </c>
      <c r="AF100">
        <v>101.32</v>
      </c>
      <c r="AG100">
        <v>73.7</v>
      </c>
      <c r="AH100">
        <f t="shared" si="54"/>
        <v>1.3747625508819536</v>
      </c>
      <c r="AI100">
        <v>23</v>
      </c>
      <c r="AJ100">
        <v>58.96</v>
      </c>
      <c r="AK100">
        <v>71.22</v>
      </c>
      <c r="AL100" s="3">
        <f t="shared" si="55"/>
        <v>0</v>
      </c>
      <c r="AM100" s="3">
        <f t="shared" si="56"/>
        <v>1</v>
      </c>
      <c r="AN100" s="3">
        <f t="shared" si="57"/>
        <v>0</v>
      </c>
      <c r="AO100" t="s">
        <v>51</v>
      </c>
      <c r="AP100" s="8" t="s">
        <v>3319</v>
      </c>
      <c r="AQ100">
        <f>SUM(AL1823:AL1860)</f>
        <v>20</v>
      </c>
      <c r="AR100">
        <f>SUM(AM1823:AM1860)</f>
        <v>12</v>
      </c>
      <c r="AS100">
        <f>SUM(AN1823:AN1860)</f>
        <v>6</v>
      </c>
      <c r="AT100">
        <f>AVERAGE(AE1823:AE1824,AE1826:AE1831,AE1833:AE1838,AE1840:AE1841,AE1843:AE1846,AE1848:AE1851,AE1853:AE1860)</f>
        <v>24</v>
      </c>
      <c r="AU100">
        <f>_xlfn.STDEV.P(AE1823:AE1824,AE1826:AE1831,AE1833:AE1838,AE1840:AE1841,AE1843:AE1846,AE1848:AE1851,AE1853:AE1860)/SQRT(COUNT(AE1823:AE1824,AE1826:AE1831,AE1833:AE1838,AE1840:AE1841,AE1843:AE1846,AE1848:AE1851,AE1853:AE1860))</f>
        <v>0</v>
      </c>
      <c r="AW100">
        <f>AVERAGE(AH1823:AH1860)</f>
        <v>1.4923833256517929</v>
      </c>
      <c r="AX100">
        <f>_xlfn.STDEV.P(AH1823:AH1860)/SQRT(COUNT(AH1823:AH1860))</f>
        <v>6.2483262297323781E-2</v>
      </c>
    </row>
    <row r="101" spans="1:50" x14ac:dyDescent="0.35">
      <c r="A101" t="s">
        <v>3434</v>
      </c>
      <c r="B101" t="s">
        <v>3422</v>
      </c>
      <c r="C101" t="s">
        <v>16</v>
      </c>
      <c r="D101" t="s">
        <v>134</v>
      </c>
      <c r="E101">
        <v>23</v>
      </c>
      <c r="F101">
        <v>118.12</v>
      </c>
      <c r="G101">
        <v>71.22</v>
      </c>
      <c r="H101">
        <f t="shared" si="50"/>
        <v>1.6585228868295423</v>
      </c>
      <c r="I101">
        <v>22.5</v>
      </c>
      <c r="J101">
        <v>68.540000000000006</v>
      </c>
      <c r="K101">
        <v>69.97</v>
      </c>
      <c r="L101" s="3">
        <f t="shared" si="51"/>
        <v>1</v>
      </c>
      <c r="M101" s="3">
        <f t="shared" si="52"/>
        <v>0</v>
      </c>
      <c r="N101" s="3">
        <f t="shared" si="53"/>
        <v>0</v>
      </c>
      <c r="O101" t="s">
        <v>51</v>
      </c>
      <c r="P101" s="8" t="s">
        <v>3321</v>
      </c>
      <c r="Q101">
        <f>SUM(L1885:L1900)</f>
        <v>0</v>
      </c>
      <c r="R101">
        <f>SUM(M1885:M1900)</f>
        <v>0</v>
      </c>
      <c r="S101">
        <f>SUM(N1885:N1900)</f>
        <v>16</v>
      </c>
      <c r="T101" t="s">
        <v>41</v>
      </c>
      <c r="U101" t="s">
        <v>41</v>
      </c>
      <c r="W101">
        <f>AVERAGE(H1885:H1900)</f>
        <v>0.85991637027845458</v>
      </c>
      <c r="X101">
        <f>_xlfn.STDEV.P(H1885:H1900)/SQRT(COUNT(H1885:H1900))</f>
        <v>1.9055761719105162E-2</v>
      </c>
      <c r="AA101" t="s">
        <v>3434</v>
      </c>
      <c r="AB101" t="s">
        <v>3422</v>
      </c>
      <c r="AC101" t="s">
        <v>16</v>
      </c>
      <c r="AD101" t="s">
        <v>135</v>
      </c>
      <c r="AE101">
        <v>24</v>
      </c>
      <c r="AF101">
        <v>96.51</v>
      </c>
      <c r="AG101">
        <v>73.7</v>
      </c>
      <c r="AH101">
        <f t="shared" si="54"/>
        <v>1.3094979647218454</v>
      </c>
      <c r="AI101">
        <v>23.5</v>
      </c>
      <c r="AJ101">
        <v>65.34</v>
      </c>
      <c r="AK101">
        <v>72.459999999999994</v>
      </c>
      <c r="AL101" s="3">
        <f t="shared" si="55"/>
        <v>0</v>
      </c>
      <c r="AM101" s="3">
        <f t="shared" si="56"/>
        <v>1</v>
      </c>
      <c r="AN101" s="3">
        <f t="shared" si="57"/>
        <v>0</v>
      </c>
      <c r="AO101" t="s">
        <v>51</v>
      </c>
      <c r="AP101" s="8" t="s">
        <v>3321</v>
      </c>
      <c r="AQ101">
        <f>SUM(AL1885:AL1900)</f>
        <v>6</v>
      </c>
      <c r="AR101">
        <f>SUM(AM1885:AM1900)</f>
        <v>5</v>
      </c>
      <c r="AS101">
        <f>SUM(AN1885:AN1900)</f>
        <v>5</v>
      </c>
      <c r="AT101">
        <f>AVERAGE(AE1887:AE1888,AE1890,AE1892:AE1898,AE1900)</f>
        <v>23.681818181818183</v>
      </c>
      <c r="AU101">
        <f>_xlfn.STDEV.P(AE1887:AE1888,AE1890,AE1892:AE1898,AE1900)/SQRT(COUNT(AE1887:AE1888,AE1890,AE1892:AE1898,AE1900))</f>
        <v>0.25931192545020215</v>
      </c>
      <c r="AW101">
        <f>AVERAGE(AH1885:AH1900)</f>
        <v>1.3098041931613149</v>
      </c>
      <c r="AX101">
        <f>_xlfn.STDEV.P(AH1885:AH1900)/SQRT(COUNT(AH1885:AH1900))</f>
        <v>9.3201823474793014E-2</v>
      </c>
    </row>
    <row r="102" spans="1:50" x14ac:dyDescent="0.35">
      <c r="A102" t="s">
        <v>3435</v>
      </c>
      <c r="B102" t="s">
        <v>3422</v>
      </c>
      <c r="C102" t="s">
        <v>16</v>
      </c>
      <c r="D102" t="s">
        <v>134</v>
      </c>
      <c r="E102">
        <v>23.5</v>
      </c>
      <c r="F102">
        <v>160.88</v>
      </c>
      <c r="G102">
        <v>72.459999999999994</v>
      </c>
      <c r="H102">
        <f t="shared" si="50"/>
        <v>2.2202594534915816</v>
      </c>
      <c r="I102">
        <v>21.5</v>
      </c>
      <c r="J102">
        <v>62.62</v>
      </c>
      <c r="K102">
        <v>67.47</v>
      </c>
      <c r="L102" s="3">
        <f t="shared" si="51"/>
        <v>1</v>
      </c>
      <c r="M102" s="3">
        <f t="shared" si="52"/>
        <v>0</v>
      </c>
      <c r="N102" s="3">
        <f t="shared" si="53"/>
        <v>0</v>
      </c>
      <c r="O102" t="s">
        <v>51</v>
      </c>
      <c r="P102" s="8" t="s">
        <v>3323</v>
      </c>
      <c r="Q102">
        <f>SUM(L1959:L1999)</f>
        <v>0</v>
      </c>
      <c r="R102">
        <f>SUM(M1959:M1999)</f>
        <v>9</v>
      </c>
      <c r="S102">
        <f>SUM(N1959:N1999)</f>
        <v>32</v>
      </c>
      <c r="T102">
        <f>AVERAGE(E1963,E1966,E1969,E1974,E1981,E1984:E1985,E1988,E1999)</f>
        <v>27.888888888888889</v>
      </c>
      <c r="U102">
        <f>_xlfn.STDEV.P(E1963,E1966,E1969,E1974,E1981,E1984:E1985,E1988,E1999)/SQRT(COUNT(E1963,E1966,E1969,E1974,E1981,E1984:E1985,E1988,E1999))</f>
        <v>1.2267033453095699</v>
      </c>
      <c r="W102">
        <f>AVERAGE(H1959:H1999)</f>
        <v>0.90585667167664474</v>
      </c>
      <c r="X102">
        <f>_xlfn.STDEV.P(H1959:H1999)/SQRT(COUNT(H1959:H1999))</f>
        <v>2.1581373282521861E-2</v>
      </c>
      <c r="AA102" t="s">
        <v>3435</v>
      </c>
      <c r="AB102" t="s">
        <v>3422</v>
      </c>
      <c r="AC102" t="s">
        <v>16</v>
      </c>
      <c r="AD102" t="s">
        <v>135</v>
      </c>
      <c r="AE102">
        <v>24</v>
      </c>
      <c r="AF102">
        <v>167.4</v>
      </c>
      <c r="AG102">
        <v>73.7</v>
      </c>
      <c r="AH102">
        <f t="shared" si="54"/>
        <v>2.2713704206241521</v>
      </c>
      <c r="AI102">
        <v>22.5</v>
      </c>
      <c r="AJ102">
        <v>61.25</v>
      </c>
      <c r="AK102">
        <v>69.97</v>
      </c>
      <c r="AL102" s="3">
        <f t="shared" si="55"/>
        <v>1</v>
      </c>
      <c r="AM102" s="3">
        <f t="shared" si="56"/>
        <v>0</v>
      </c>
      <c r="AN102" s="3">
        <f t="shared" si="57"/>
        <v>0</v>
      </c>
      <c r="AO102" t="s">
        <v>51</v>
      </c>
      <c r="AP102" s="8" t="s">
        <v>3323</v>
      </c>
      <c r="AQ102">
        <f>SUM(AL1959:AL1999)</f>
        <v>14</v>
      </c>
      <c r="AR102">
        <f>SUM(AM1959:AM1999)</f>
        <v>18</v>
      </c>
      <c r="AS102">
        <f>SUM(AN1959:AN1999)</f>
        <v>9</v>
      </c>
      <c r="AT102">
        <f>AVERAGE(AE1959,AE1961:AE1972,AE1974,AE1976,AE1980:AE1983,AE1985:AE1988,AE1990:AE1992,AE1994:AE1999)</f>
        <v>24.0625</v>
      </c>
      <c r="AU102">
        <f>_xlfn.STDEV.P(AE1959,AE1961:AE1972,AE1974,AE1976,AE1980:AE1983,AE1985:AE1988,AE1990:AE1992,AE1994:AE1999)/SQRT(COUNT(AE1959,AE1961:AE1972,AE1974,AE1976,AE1980:AE1983,AE1985:AE1988,AE1990:AE1992,AE1994:AE1999))</f>
        <v>4.8159484398195132E-2</v>
      </c>
      <c r="AW102">
        <f>AVERAGE(AH1959:AH1999)</f>
        <v>1.337810996834037</v>
      </c>
      <c r="AX102">
        <f>_xlfn.STDEV.P(AH1959:AH1999)/SQRT(COUNT(AH1959:AH1999))</f>
        <v>5.974388943281831E-2</v>
      </c>
    </row>
    <row r="103" spans="1:50" x14ac:dyDescent="0.35">
      <c r="A103" t="s">
        <v>3436</v>
      </c>
      <c r="B103" t="s">
        <v>3422</v>
      </c>
      <c r="C103" t="s">
        <v>16</v>
      </c>
      <c r="D103" t="s">
        <v>134</v>
      </c>
      <c r="E103">
        <v>24</v>
      </c>
      <c r="F103">
        <v>180.72</v>
      </c>
      <c r="G103">
        <v>73.7</v>
      </c>
      <c r="H103">
        <f t="shared" si="50"/>
        <v>2.4521031207598369</v>
      </c>
      <c r="I103">
        <v>22</v>
      </c>
      <c r="J103">
        <v>61.18</v>
      </c>
      <c r="K103">
        <v>68.72</v>
      </c>
      <c r="L103" s="3">
        <f t="shared" si="51"/>
        <v>1</v>
      </c>
      <c r="M103" s="3">
        <f t="shared" si="52"/>
        <v>0</v>
      </c>
      <c r="N103" s="3">
        <f t="shared" si="53"/>
        <v>0</v>
      </c>
      <c r="O103" t="s">
        <v>51</v>
      </c>
      <c r="P103" s="8" t="s">
        <v>3325</v>
      </c>
      <c r="Q103">
        <f>SUM(L1918:L1930)</f>
        <v>2</v>
      </c>
      <c r="R103">
        <f>SUM(M1918:M1930)</f>
        <v>6</v>
      </c>
      <c r="S103">
        <f>SUM(N1918:N1930)</f>
        <v>5</v>
      </c>
      <c r="T103">
        <f>AVERAGE(E1918:E1920,E1923:E1925,E1927:E1928)</f>
        <v>22.3125</v>
      </c>
      <c r="U103">
        <f>_xlfn.STDEV.P(E1918:E1920,E1923:E1925,E1927:E1928)/SQRT(COUNT(E1918:E1920,E1923:E1925,E1927:E1928))</f>
        <v>1.0267420409966663</v>
      </c>
      <c r="W103">
        <f>AVERAGE(H1918:H1930)</f>
        <v>1.0893147437383619</v>
      </c>
      <c r="X103">
        <f>_xlfn.STDEV.P(H1918:H1930)/SQRT(COUNT(H1918:H1930))</f>
        <v>6.1040453445426475E-2</v>
      </c>
      <c r="AA103" t="s">
        <v>3436</v>
      </c>
      <c r="AB103" t="s">
        <v>3422</v>
      </c>
      <c r="AC103" t="s">
        <v>16</v>
      </c>
      <c r="AD103" t="s">
        <v>135</v>
      </c>
      <c r="AE103">
        <v>24</v>
      </c>
      <c r="AF103">
        <v>90.73</v>
      </c>
      <c r="AG103">
        <v>73.7</v>
      </c>
      <c r="AH103">
        <f t="shared" si="54"/>
        <v>1.2310719131614654</v>
      </c>
      <c r="AI103">
        <v>23.5</v>
      </c>
      <c r="AJ103">
        <v>63.69</v>
      </c>
      <c r="AK103">
        <v>72.459999999999994</v>
      </c>
      <c r="AL103" s="3">
        <f t="shared" si="55"/>
        <v>0</v>
      </c>
      <c r="AM103" s="3">
        <f t="shared" si="56"/>
        <v>1</v>
      </c>
      <c r="AN103" s="3">
        <f t="shared" si="57"/>
        <v>0</v>
      </c>
      <c r="AO103" t="s">
        <v>51</v>
      </c>
      <c r="AP103" s="8" t="s">
        <v>3325</v>
      </c>
      <c r="AQ103">
        <f>SUM(AL1918:AL1930)</f>
        <v>4</v>
      </c>
      <c r="AR103">
        <f>SUM(AM1918:AM1930)</f>
        <v>5</v>
      </c>
      <c r="AS103">
        <f>SUM(AN1918:AN1930)</f>
        <v>4</v>
      </c>
      <c r="AT103">
        <f>AVERAGE(AE1918,AE1920,AE1923:AE1924,AE1926:AE1930)</f>
        <v>24</v>
      </c>
      <c r="AU103">
        <f>_xlfn.STDEV.P(AE1918,AE1920,AE1923:AE1924,AE1926:AE1930)/SQRT(COUNT(AE1918,AE1920,AE1923:AE1924,AE1926:AE1930))</f>
        <v>0</v>
      </c>
      <c r="AW103">
        <f>AVERAGE(AH1918:AH1930)</f>
        <v>1.2891541829534026</v>
      </c>
      <c r="AX103">
        <f>_xlfn.STDEV.P(AH1918:AH1930)/SQRT(COUNT(AH1918:AH1930))</f>
        <v>9.238542886157472E-2</v>
      </c>
    </row>
    <row r="104" spans="1:50" x14ac:dyDescent="0.35">
      <c r="A104" t="s">
        <v>3437</v>
      </c>
      <c r="B104" t="s">
        <v>3422</v>
      </c>
      <c r="C104" t="s">
        <v>16</v>
      </c>
      <c r="D104" t="s">
        <v>134</v>
      </c>
      <c r="E104">
        <v>22</v>
      </c>
      <c r="F104">
        <v>77.08</v>
      </c>
      <c r="G104">
        <v>68.72</v>
      </c>
      <c r="H104">
        <f t="shared" si="50"/>
        <v>1.1216530849825379</v>
      </c>
      <c r="I104">
        <v>21.5</v>
      </c>
      <c r="J104">
        <v>62.81</v>
      </c>
      <c r="K104">
        <v>67.47</v>
      </c>
      <c r="L104" s="3">
        <f t="shared" si="51"/>
        <v>0</v>
      </c>
      <c r="M104" s="3">
        <f t="shared" si="52"/>
        <v>1</v>
      </c>
      <c r="N104" s="3">
        <f t="shared" si="53"/>
        <v>0</v>
      </c>
      <c r="O104" t="s">
        <v>51</v>
      </c>
      <c r="P104" s="8" t="s">
        <v>3327</v>
      </c>
      <c r="Q104">
        <f>SUM(L2011:L2025)</f>
        <v>0</v>
      </c>
      <c r="R104">
        <f>SUM(M2011:M2025)</f>
        <v>3</v>
      </c>
      <c r="S104">
        <f>SUM(N2011:N2025)</f>
        <v>12</v>
      </c>
      <c r="T104" t="s">
        <v>41</v>
      </c>
      <c r="U104" t="s">
        <v>41</v>
      </c>
      <c r="W104">
        <f>AVERAGE(H2011:H2025)</f>
        <v>0.92163870163199479</v>
      </c>
      <c r="X104">
        <f>_xlfn.STDEV.P(H2011:H2025)/SQRT(COUNT(H2011:H2025))</f>
        <v>3.2758714320796106E-2</v>
      </c>
      <c r="AA104" t="s">
        <v>3437</v>
      </c>
      <c r="AB104" t="s">
        <v>3422</v>
      </c>
      <c r="AC104" t="s">
        <v>16</v>
      </c>
      <c r="AD104" t="s">
        <v>135</v>
      </c>
      <c r="AE104">
        <v>24</v>
      </c>
      <c r="AF104">
        <v>76.3</v>
      </c>
      <c r="AG104">
        <v>73.7</v>
      </c>
      <c r="AH104">
        <f t="shared" si="54"/>
        <v>1.0352781546811396</v>
      </c>
      <c r="AI104">
        <v>19</v>
      </c>
      <c r="AJ104">
        <v>61.88</v>
      </c>
      <c r="AK104">
        <v>61.18</v>
      </c>
      <c r="AL104" s="3">
        <f t="shared" si="55"/>
        <v>0</v>
      </c>
      <c r="AM104" s="3">
        <f t="shared" si="56"/>
        <v>1</v>
      </c>
      <c r="AN104" s="3">
        <f t="shared" si="57"/>
        <v>0</v>
      </c>
      <c r="AO104" t="s">
        <v>51</v>
      </c>
      <c r="AP104" s="8" t="s">
        <v>3327</v>
      </c>
      <c r="AQ104">
        <f>SUM(AL2011:AL2025)</f>
        <v>0</v>
      </c>
      <c r="AR104">
        <f>SUM(AM2011:AM2025)</f>
        <v>9</v>
      </c>
      <c r="AS104">
        <f>SUM(AN2011:AN2025)</f>
        <v>6</v>
      </c>
      <c r="AT104">
        <f>AVERAGE(AE2012,AE2014:AE2016,AE2018:AE2020,AE2022:AE2023)</f>
        <v>23.055555555555557</v>
      </c>
      <c r="AU104">
        <f>_xlfn.STDEV.P(AE2012,AE2014:AE2016,AE2018:AE2020,AE2022:AE2023)/SQRT(COUNT(AE2012,AE2014:AE2016,AE2018:AE2020,AE2022:AE2023))</f>
        <v>0.83312754660755495</v>
      </c>
      <c r="AW104">
        <f>AVERAGE(AH2011:AH2025)</f>
        <v>1.0597255576803823</v>
      </c>
      <c r="AX104">
        <f>_xlfn.STDEV.P(AH2011:AH2025)/SQRT(COUNT(AH2011:AH2025))</f>
        <v>5.3462608416852152E-2</v>
      </c>
    </row>
    <row r="105" spans="1:50" x14ac:dyDescent="0.35">
      <c r="A105" t="s">
        <v>3438</v>
      </c>
      <c r="B105" t="s">
        <v>3422</v>
      </c>
      <c r="C105" t="s">
        <v>16</v>
      </c>
      <c r="D105" t="s">
        <v>134</v>
      </c>
      <c r="E105">
        <v>23.5</v>
      </c>
      <c r="F105">
        <v>131.31</v>
      </c>
      <c r="G105">
        <v>72.459999999999994</v>
      </c>
      <c r="H105">
        <f t="shared" si="50"/>
        <v>1.8121722329561138</v>
      </c>
      <c r="I105">
        <v>22</v>
      </c>
      <c r="J105">
        <v>61.3</v>
      </c>
      <c r="K105">
        <v>68.72</v>
      </c>
      <c r="L105" s="3">
        <f t="shared" si="51"/>
        <v>1</v>
      </c>
      <c r="M105" s="3">
        <f t="shared" si="52"/>
        <v>0</v>
      </c>
      <c r="N105" s="3">
        <f t="shared" si="53"/>
        <v>0</v>
      </c>
      <c r="O105" t="s">
        <v>51</v>
      </c>
      <c r="P105" s="8" t="s">
        <v>3329</v>
      </c>
      <c r="Q105" t="s">
        <v>41</v>
      </c>
      <c r="R105" t="s">
        <v>41</v>
      </c>
      <c r="S105" t="s">
        <v>41</v>
      </c>
      <c r="T105" t="s">
        <v>41</v>
      </c>
      <c r="U105" t="s">
        <v>41</v>
      </c>
      <c r="W105" t="s">
        <v>41</v>
      </c>
      <c r="X105" t="s">
        <v>41</v>
      </c>
      <c r="AA105" t="s">
        <v>3438</v>
      </c>
      <c r="AB105" t="s">
        <v>3422</v>
      </c>
      <c r="AC105" t="s">
        <v>16</v>
      </c>
      <c r="AD105" t="s">
        <v>135</v>
      </c>
      <c r="AE105">
        <v>24</v>
      </c>
      <c r="AF105">
        <v>94.56</v>
      </c>
      <c r="AG105">
        <v>73.7</v>
      </c>
      <c r="AH105">
        <f t="shared" si="54"/>
        <v>1.2830393487109906</v>
      </c>
      <c r="AI105">
        <v>35</v>
      </c>
      <c r="AJ105">
        <v>106.66</v>
      </c>
      <c r="AK105">
        <v>100.44</v>
      </c>
      <c r="AL105" s="3">
        <f t="shared" si="55"/>
        <v>0</v>
      </c>
      <c r="AM105" s="3">
        <f t="shared" si="56"/>
        <v>1</v>
      </c>
      <c r="AN105" s="3">
        <f t="shared" si="57"/>
        <v>0</v>
      </c>
      <c r="AO105" t="s">
        <v>51</v>
      </c>
      <c r="AP105" s="8" t="s">
        <v>3329</v>
      </c>
      <c r="AQ105" t="s">
        <v>41</v>
      </c>
      <c r="AR105" t="s">
        <v>41</v>
      </c>
      <c r="AS105" t="s">
        <v>41</v>
      </c>
      <c r="AT105" t="s">
        <v>41</v>
      </c>
      <c r="AU105" t="s">
        <v>41</v>
      </c>
      <c r="AW105" t="s">
        <v>41</v>
      </c>
      <c r="AX105" t="s">
        <v>41</v>
      </c>
    </row>
    <row r="106" spans="1:50" x14ac:dyDescent="0.35">
      <c r="A106" t="s">
        <v>3439</v>
      </c>
      <c r="B106" t="s">
        <v>3422</v>
      </c>
      <c r="C106" t="s">
        <v>16</v>
      </c>
      <c r="D106" s="6" t="s">
        <v>134</v>
      </c>
      <c r="E106" s="6">
        <v>24.5</v>
      </c>
      <c r="F106" s="6">
        <v>66.06</v>
      </c>
      <c r="G106" s="6">
        <v>74.930000000000007</v>
      </c>
      <c r="H106" s="6">
        <f t="shared" si="50"/>
        <v>0.88162284799145862</v>
      </c>
      <c r="I106" s="6">
        <v>24</v>
      </c>
      <c r="J106" s="6">
        <v>45.79</v>
      </c>
      <c r="K106" s="6">
        <v>73.7</v>
      </c>
      <c r="L106" s="6">
        <f t="shared" si="51"/>
        <v>0</v>
      </c>
      <c r="M106" s="6">
        <f t="shared" si="52"/>
        <v>0</v>
      </c>
      <c r="N106" s="6">
        <f t="shared" si="53"/>
        <v>1</v>
      </c>
      <c r="O106" t="s">
        <v>51</v>
      </c>
      <c r="P106" s="2" t="s">
        <v>3331</v>
      </c>
      <c r="Q106">
        <f>SUM(L2215:L2240)</f>
        <v>0</v>
      </c>
      <c r="R106">
        <f t="shared" ref="R106" si="62">SUM(M2215:M2240)</f>
        <v>6</v>
      </c>
      <c r="S106">
        <f>SUM(N2215:N2240)</f>
        <v>20</v>
      </c>
      <c r="T106">
        <f>AVERAGE(E2217,E2227,E2230,E2234,E2236:E2237)</f>
        <v>24.833333333333332</v>
      </c>
      <c r="U106">
        <f>_xlfn.STDEV.P(E2217,E2227,E2230,E2234,E2236:E2237)/SQRT(COUNT(E2217,E2227,E2230,E2234,E2236:E2237))</f>
        <v>0.58531409738070772</v>
      </c>
      <c r="W106">
        <f>AVERAGE(H2215:H2240)</f>
        <v>0.89886767484851171</v>
      </c>
      <c r="X106">
        <f>_xlfn.STDEV.P(H2215:H2240)/SQRT(COUNT(H2215:H2240))</f>
        <v>4.5899622262363368E-2</v>
      </c>
      <c r="AA106" t="s">
        <v>3439</v>
      </c>
      <c r="AB106" t="s">
        <v>3422</v>
      </c>
      <c r="AC106" t="s">
        <v>16</v>
      </c>
      <c r="AD106" t="s">
        <v>135</v>
      </c>
      <c r="AE106">
        <v>24</v>
      </c>
      <c r="AF106">
        <v>111.64</v>
      </c>
      <c r="AG106">
        <v>73.7</v>
      </c>
      <c r="AH106">
        <f t="shared" si="54"/>
        <v>1.5147896879240161</v>
      </c>
      <c r="AI106">
        <v>22.5</v>
      </c>
      <c r="AJ106">
        <v>64.59</v>
      </c>
      <c r="AK106">
        <v>69.97</v>
      </c>
      <c r="AL106" s="3">
        <f t="shared" si="55"/>
        <v>1</v>
      </c>
      <c r="AM106" s="3">
        <f t="shared" si="56"/>
        <v>0</v>
      </c>
      <c r="AN106" s="3">
        <f t="shared" si="57"/>
        <v>0</v>
      </c>
      <c r="AO106" t="s">
        <v>51</v>
      </c>
      <c r="AP106" s="2" t="s">
        <v>3331</v>
      </c>
      <c r="AQ106">
        <f>SUM(AL2215:AL2240)</f>
        <v>16</v>
      </c>
      <c r="AR106">
        <f t="shared" ref="AR106" si="63">SUM(AM2215:AM2240)</f>
        <v>8</v>
      </c>
      <c r="AS106">
        <f>SUM(AN2215:AN2240)</f>
        <v>2</v>
      </c>
      <c r="AT106">
        <f>AVERAGE(AE2215:AE2233,AE2235,AE2237:AE2240)</f>
        <v>23.979166666666668</v>
      </c>
      <c r="AU106">
        <f>_xlfn.STDEV.P(AE2215:AE2233,AE2235,AE2237:AE2240)/SQRT(COUNT(AE2215:AE2233,AE2235,AE2237:AE2240))</f>
        <v>4.6390240332942312E-2</v>
      </c>
      <c r="AW106">
        <f>AVERAGE(AH2215:AH2240)</f>
        <v>1.5354304630625784</v>
      </c>
      <c r="AX106">
        <f>_xlfn.STDEV.P(AH2215:AH2240)/SQRT(COUNT(AH2215:AH2240))</f>
        <v>7.3019309039616245E-2</v>
      </c>
    </row>
    <row r="107" spans="1:50" x14ac:dyDescent="0.35">
      <c r="A107" t="s">
        <v>3440</v>
      </c>
      <c r="B107" t="s">
        <v>3422</v>
      </c>
      <c r="C107" t="s">
        <v>16</v>
      </c>
      <c r="D107" t="s">
        <v>134</v>
      </c>
      <c r="E107">
        <v>24</v>
      </c>
      <c r="F107">
        <v>188.35</v>
      </c>
      <c r="G107">
        <v>73.7</v>
      </c>
      <c r="H107">
        <f t="shared" si="50"/>
        <v>2.555630936227951</v>
      </c>
      <c r="I107">
        <v>21.5</v>
      </c>
      <c r="J107">
        <v>50.12</v>
      </c>
      <c r="K107">
        <v>67.47</v>
      </c>
      <c r="L107" s="3">
        <f t="shared" si="51"/>
        <v>1</v>
      </c>
      <c r="M107" s="3">
        <f t="shared" si="52"/>
        <v>0</v>
      </c>
      <c r="N107" s="3">
        <f t="shared" si="53"/>
        <v>0</v>
      </c>
      <c r="O107" t="s">
        <v>51</v>
      </c>
      <c r="P107" t="s">
        <v>3337</v>
      </c>
      <c r="Q107">
        <f>SUM(L445:L459)</f>
        <v>0</v>
      </c>
      <c r="R107">
        <f>SUM(M445:M459)</f>
        <v>0</v>
      </c>
      <c r="S107">
        <f>SUM(N445:N459)</f>
        <v>15</v>
      </c>
      <c r="T107" t="s">
        <v>41</v>
      </c>
      <c r="U107" t="s">
        <v>41</v>
      </c>
      <c r="W107">
        <f>AVERAGE(H445:H459)</f>
        <v>0.81280786266403682</v>
      </c>
      <c r="X107">
        <f>_xlfn.STDEV.P(H445:H459)/SQRT(COUNT(H445:H459))</f>
        <v>1.6091931222413924E-2</v>
      </c>
      <c r="AA107" t="s">
        <v>3440</v>
      </c>
      <c r="AB107" t="s">
        <v>3422</v>
      </c>
      <c r="AC107" t="s">
        <v>16</v>
      </c>
      <c r="AD107" t="s">
        <v>135</v>
      </c>
      <c r="AE107">
        <v>24</v>
      </c>
      <c r="AF107">
        <v>98.46</v>
      </c>
      <c r="AG107">
        <v>73.7</v>
      </c>
      <c r="AH107">
        <f t="shared" si="54"/>
        <v>1.3359565807327001</v>
      </c>
      <c r="AI107">
        <v>23</v>
      </c>
      <c r="AJ107">
        <v>63.26</v>
      </c>
      <c r="AK107">
        <v>71.22</v>
      </c>
      <c r="AL107" s="3">
        <f t="shared" si="55"/>
        <v>0</v>
      </c>
      <c r="AM107" s="3">
        <f t="shared" si="56"/>
        <v>1</v>
      </c>
      <c r="AN107" s="3">
        <f t="shared" si="57"/>
        <v>0</v>
      </c>
      <c r="AO107" t="s">
        <v>51</v>
      </c>
      <c r="AP107" t="s">
        <v>3337</v>
      </c>
      <c r="AQ107">
        <f>SUM(AL445:AL459)</f>
        <v>6</v>
      </c>
      <c r="AR107">
        <f>SUM(AM445:AM459)</f>
        <v>9</v>
      </c>
      <c r="AS107">
        <f>SUM(AN445:AN459)</f>
        <v>0</v>
      </c>
      <c r="AT107">
        <f>AVERAGE(AE445:AE459)</f>
        <v>24.033333333333335</v>
      </c>
      <c r="AU107">
        <f>_xlfn.STDEV.P(AE445:AE459)/SQRT(COUNT(AE445:AE459))</f>
        <v>0.16644429609843561</v>
      </c>
      <c r="AW107">
        <f>AVERAGE(AH445:AH459)</f>
        <v>1.5188746399881943</v>
      </c>
      <c r="AX107">
        <f>_xlfn.STDEV.P(AH445:AH459)/SQRT(COUNT(AH445:AH459))</f>
        <v>7.5964001623378519E-2</v>
      </c>
    </row>
    <row r="108" spans="1:50" x14ac:dyDescent="0.35">
      <c r="A108" t="s">
        <v>3441</v>
      </c>
      <c r="B108" t="s">
        <v>3422</v>
      </c>
      <c r="C108" t="s">
        <v>16</v>
      </c>
      <c r="D108" t="s">
        <v>134</v>
      </c>
      <c r="E108">
        <v>23</v>
      </c>
      <c r="F108">
        <v>116.95</v>
      </c>
      <c r="G108">
        <v>71.22</v>
      </c>
      <c r="H108">
        <f t="shared" si="50"/>
        <v>1.6420949171581016</v>
      </c>
      <c r="I108">
        <v>21.5</v>
      </c>
      <c r="J108">
        <v>53.9</v>
      </c>
      <c r="K108">
        <v>67.47</v>
      </c>
      <c r="L108" s="3">
        <f t="shared" si="51"/>
        <v>1</v>
      </c>
      <c r="M108" s="3">
        <f t="shared" si="52"/>
        <v>0</v>
      </c>
      <c r="N108" s="3">
        <f t="shared" si="53"/>
        <v>0</v>
      </c>
      <c r="O108" t="s">
        <v>51</v>
      </c>
      <c r="P108" t="s">
        <v>3339</v>
      </c>
      <c r="Q108">
        <f>SUM(L500:L523)</f>
        <v>3</v>
      </c>
      <c r="R108">
        <f>SUM(M500:M523)</f>
        <v>12</v>
      </c>
      <c r="S108">
        <f>SUM(N500:N523)</f>
        <v>9</v>
      </c>
      <c r="T108">
        <f>AVERAGE(E500:E501,E503,E507:E508,E511:E515,E517:E518,E520,E522:E523)</f>
        <v>25.666666666666668</v>
      </c>
      <c r="U108">
        <f>_xlfn.STDEV.P(E500:E501,E503,E507:E508,E511:E515,E517:E518,E520,E522:E523)/SQRT(COUNT(E500:E501,E503,E507:E508,E511:E515,E517:E518,E520,E522:E523))</f>
        <v>0.95413330849015554</v>
      </c>
      <c r="W108">
        <f>AVERAGE(H500:H523)</f>
        <v>1.1080537472313174</v>
      </c>
      <c r="X108">
        <f>_xlfn.STDEV.P(H500:H523)/SQRT(COUNT(H500:H523))</f>
        <v>5.2036423333833695E-2</v>
      </c>
      <c r="AA108" t="s">
        <v>3441</v>
      </c>
      <c r="AB108" t="s">
        <v>3422</v>
      </c>
      <c r="AC108" t="s">
        <v>16</v>
      </c>
      <c r="AD108" t="s">
        <v>135</v>
      </c>
      <c r="AE108">
        <v>24</v>
      </c>
      <c r="AF108">
        <v>110.65</v>
      </c>
      <c r="AG108">
        <v>73.7</v>
      </c>
      <c r="AH108">
        <f t="shared" si="54"/>
        <v>1.5013568521031209</v>
      </c>
      <c r="AI108">
        <v>22.5</v>
      </c>
      <c r="AJ108">
        <v>57.83</v>
      </c>
      <c r="AK108">
        <v>69.97</v>
      </c>
      <c r="AL108" s="3">
        <f t="shared" si="55"/>
        <v>1</v>
      </c>
      <c r="AM108" s="3">
        <f t="shared" si="56"/>
        <v>0</v>
      </c>
      <c r="AN108" s="3">
        <f t="shared" si="57"/>
        <v>0</v>
      </c>
      <c r="AO108" t="s">
        <v>51</v>
      </c>
      <c r="AP108" t="s">
        <v>3339</v>
      </c>
      <c r="AQ108">
        <f>SUM(AL500:AL523)</f>
        <v>2</v>
      </c>
      <c r="AR108">
        <f>SUM(AM500:AM523)</f>
        <v>12</v>
      </c>
      <c r="AS108">
        <f>SUM(AN500:AN523)</f>
        <v>10</v>
      </c>
      <c r="AT108">
        <f>AVERAGE(AE500:AE501,AE503:AE505,AE507,AE509,AE512:AE513,AE517:AE518,AE520:AE521,AE523)</f>
        <v>24.178571428571427</v>
      </c>
      <c r="AU108">
        <f>_xlfn.STDEV.P(AE500:AE501,AE503:AE505,AE507,AE509,AE512:AE513,AE517:AE518,AE520:AE521,AE523)/SQRT(COUNT(AE500:AE501,AE503:AE505,AE507,AE509,AE512:AE513,AE517:AE518,AE520:AE521,AE523))</f>
        <v>8.1552894709927451E-2</v>
      </c>
      <c r="AW108">
        <f>AVERAGE(AH500:AH523)</f>
        <v>1.1436030629242695</v>
      </c>
      <c r="AX108">
        <f>_xlfn.STDEV.P(AH500:AH523)/SQRT(COUNT(AH500:AH523))</f>
        <v>6.0611029626477304E-2</v>
      </c>
    </row>
    <row r="109" spans="1:50" x14ac:dyDescent="0.35">
      <c r="A109" t="s">
        <v>3442</v>
      </c>
      <c r="B109" t="s">
        <v>3422</v>
      </c>
      <c r="C109" t="s">
        <v>16</v>
      </c>
      <c r="D109" t="s">
        <v>134</v>
      </c>
      <c r="E109">
        <v>23</v>
      </c>
      <c r="F109">
        <v>85.4</v>
      </c>
      <c r="G109">
        <v>71.22</v>
      </c>
      <c r="H109">
        <f t="shared" si="50"/>
        <v>1.1991013760179725</v>
      </c>
      <c r="I109">
        <v>21</v>
      </c>
      <c r="J109">
        <v>53</v>
      </c>
      <c r="K109">
        <v>66.22</v>
      </c>
      <c r="L109" s="3">
        <f t="shared" si="51"/>
        <v>0</v>
      </c>
      <c r="M109" s="3">
        <f t="shared" si="52"/>
        <v>1</v>
      </c>
      <c r="N109" s="3">
        <f t="shared" si="53"/>
        <v>0</v>
      </c>
      <c r="O109" t="s">
        <v>51</v>
      </c>
      <c r="P109" t="s">
        <v>3341</v>
      </c>
      <c r="Q109">
        <f>SUM(L541:L564)</f>
        <v>2</v>
      </c>
      <c r="R109">
        <f>SUM(M541:M564)</f>
        <v>10</v>
      </c>
      <c r="S109">
        <f>SUM(N541:N564)</f>
        <v>12</v>
      </c>
      <c r="T109">
        <f>AVERAGE(E541,E544:E546,E549:E550,E552,E554:E556,E560,E563)</f>
        <v>23.666666666666668</v>
      </c>
      <c r="U109">
        <f>_xlfn.STDEV.P(E541,E544:E546,E549:E550,E552,E554:E556,E560,E563)/SQRT(COUNT(E541,E544:E546,E549:E550,E552,E554:E556,E560,E563))</f>
        <v>0.64370167923647026</v>
      </c>
      <c r="W109">
        <f>AVERAGE(H541:H564)</f>
        <v>1.0586791898519117</v>
      </c>
      <c r="X109">
        <f>_xlfn.STDEV.P(H541:H564)/SQRT(COUNT(H541:H564))</f>
        <v>4.7163121904029076E-2</v>
      </c>
      <c r="AA109" t="s">
        <v>3442</v>
      </c>
      <c r="AB109" t="s">
        <v>3422</v>
      </c>
      <c r="AC109" t="s">
        <v>16</v>
      </c>
      <c r="AD109" t="s">
        <v>135</v>
      </c>
      <c r="AE109">
        <v>24</v>
      </c>
      <c r="AF109">
        <v>96.51</v>
      </c>
      <c r="AG109">
        <v>73.7</v>
      </c>
      <c r="AH109">
        <f t="shared" si="54"/>
        <v>1.3094979647218454</v>
      </c>
      <c r="AI109">
        <v>23.5</v>
      </c>
      <c r="AJ109">
        <v>67.47</v>
      </c>
      <c r="AK109">
        <v>72.459999999999994</v>
      </c>
      <c r="AL109" s="3">
        <f t="shared" si="55"/>
        <v>0</v>
      </c>
      <c r="AM109" s="3">
        <f t="shared" si="56"/>
        <v>1</v>
      </c>
      <c r="AN109" s="3">
        <f t="shared" si="57"/>
        <v>0</v>
      </c>
      <c r="AO109" t="s">
        <v>51</v>
      </c>
      <c r="AP109" t="s">
        <v>3341</v>
      </c>
      <c r="AQ109">
        <f>SUM(AL541:AL564)</f>
        <v>6</v>
      </c>
      <c r="AR109">
        <f>SUM(AM541:AM564)</f>
        <v>15</v>
      </c>
      <c r="AS109">
        <f>SUM(AN541:AN564)</f>
        <v>3</v>
      </c>
      <c r="AT109">
        <f>AVERAGE(AE541:AE546,AE548:AE552,AE554:AE558,AE560:AE564)</f>
        <v>24.523809523809526</v>
      </c>
      <c r="AU109">
        <f>_xlfn.STDEV.P(AE541:AE546,AE548:AE552,AE554:AE558,AE560:AE564)/SQRT(COUNT(AE541:AE546,AE548:AE552,AE554:AE558,AE560:AE564))</f>
        <v>0.46471432045168265</v>
      </c>
      <c r="AW109">
        <f>AVERAGE(AH541:AH564)</f>
        <v>1.3163861633263019</v>
      </c>
      <c r="AX109">
        <f>_xlfn.STDEV.P(AH541:AH564)/SQRT(COUNT(AH541:AH564))</f>
        <v>5.2506621504323787E-2</v>
      </c>
    </row>
    <row r="110" spans="1:50" x14ac:dyDescent="0.35">
      <c r="A110" t="s">
        <v>3443</v>
      </c>
      <c r="B110" t="s">
        <v>3422</v>
      </c>
      <c r="C110" t="s">
        <v>16</v>
      </c>
      <c r="D110" t="s">
        <v>134</v>
      </c>
      <c r="E110">
        <v>23.5</v>
      </c>
      <c r="F110">
        <v>132.05000000000001</v>
      </c>
      <c r="G110">
        <v>72.459999999999994</v>
      </c>
      <c r="H110">
        <f t="shared" si="50"/>
        <v>1.8223847640077286</v>
      </c>
      <c r="I110">
        <v>21.5</v>
      </c>
      <c r="J110">
        <v>58.58</v>
      </c>
      <c r="K110">
        <v>67.47</v>
      </c>
      <c r="L110" s="3">
        <f t="shared" si="51"/>
        <v>1</v>
      </c>
      <c r="M110" s="3">
        <f t="shared" si="52"/>
        <v>0</v>
      </c>
      <c r="N110" s="3">
        <f t="shared" si="53"/>
        <v>0</v>
      </c>
      <c r="O110" t="s">
        <v>51</v>
      </c>
      <c r="P110" t="s">
        <v>3343</v>
      </c>
      <c r="Q110">
        <f>SUM(L398:L427)</f>
        <v>4</v>
      </c>
      <c r="R110">
        <f>SUM(M398:M427)</f>
        <v>17</v>
      </c>
      <c r="S110">
        <f>SUM(N398:N427)</f>
        <v>9</v>
      </c>
      <c r="T110">
        <f>AVERAGE(E398:E401,E403:E404,E406,E408:E413,E416:E420,E423:E424,E427)</f>
        <v>23.88095238095238</v>
      </c>
      <c r="U110">
        <f>_xlfn.STDEV.P(E398:E401,E403:E404,E406,E408:E413,E416:E420,E423:E424,E427)/SQRT(COUNT(E398:E401,E403:E404,E406,E408:E413,E416:E420,E423:E424,E427))</f>
        <v>0.1539530581369119</v>
      </c>
      <c r="W110">
        <f>AVERAGE(H398:H427)</f>
        <v>1.1393433281335623</v>
      </c>
      <c r="X110">
        <f>_xlfn.STDEV.P(H398:H427)/SQRT(COUNT(H398:H427))</f>
        <v>5.2844446174426671E-2</v>
      </c>
      <c r="AA110" t="s">
        <v>3443</v>
      </c>
      <c r="AB110" t="s">
        <v>3422</v>
      </c>
      <c r="AC110" t="s">
        <v>16</v>
      </c>
      <c r="AD110" t="s">
        <v>135</v>
      </c>
      <c r="AE110">
        <v>24</v>
      </c>
      <c r="AF110">
        <v>98.01</v>
      </c>
      <c r="AG110">
        <v>73.7</v>
      </c>
      <c r="AH110">
        <f t="shared" si="54"/>
        <v>1.3298507462686566</v>
      </c>
      <c r="AI110">
        <v>23.5</v>
      </c>
      <c r="AJ110">
        <v>71.94</v>
      </c>
      <c r="AK110">
        <v>72.459999999999994</v>
      </c>
      <c r="AL110" s="3">
        <f t="shared" si="55"/>
        <v>0</v>
      </c>
      <c r="AM110" s="3">
        <f t="shared" si="56"/>
        <v>1</v>
      </c>
      <c r="AN110" s="3">
        <f t="shared" si="57"/>
        <v>0</v>
      </c>
      <c r="AO110" t="s">
        <v>51</v>
      </c>
      <c r="AP110" t="s">
        <v>3343</v>
      </c>
      <c r="AQ110">
        <f>SUM(AL398:AL427)</f>
        <v>17</v>
      </c>
      <c r="AR110">
        <f>SUM(AM398:AM427)</f>
        <v>9</v>
      </c>
      <c r="AS110">
        <f>SUM(AN398:AN427)</f>
        <v>4</v>
      </c>
      <c r="AT110">
        <f>AVERAGE(AE398:AE413,AE415:AE420,AE422:AE423,AE425:AE426)</f>
        <v>23.903846153846153</v>
      </c>
      <c r="AU110">
        <f>_xlfn.STDEV.P(AE398:AE413,AE415:AE420,AE422:AE423,AE425:AE426)/SQRT(COUNT(AE398:AE413,AE415:AE420,AE422:AE423,AE425:AE426))</f>
        <v>0.13603436404855124</v>
      </c>
      <c r="AW110">
        <f>AVERAGE(AH398:AH427)</f>
        <v>1.6509709842214157</v>
      </c>
      <c r="AX110">
        <f>_xlfn.STDEV.P(AH398:AH427)/SQRT(COUNT(AH398:AH427))</f>
        <v>9.2533010186349629E-2</v>
      </c>
    </row>
    <row r="111" spans="1:50" x14ac:dyDescent="0.35">
      <c r="A111" t="s">
        <v>3444</v>
      </c>
      <c r="B111" t="s">
        <v>3445</v>
      </c>
      <c r="C111" t="s">
        <v>16</v>
      </c>
      <c r="D111" t="s">
        <v>17</v>
      </c>
      <c r="E111">
        <v>24</v>
      </c>
      <c r="F111">
        <v>209.82</v>
      </c>
      <c r="G111">
        <v>73.7</v>
      </c>
      <c r="H111">
        <f t="shared" si="50"/>
        <v>2.8469470827679779</v>
      </c>
      <c r="I111">
        <v>22</v>
      </c>
      <c r="J111">
        <v>67.650000000000006</v>
      </c>
      <c r="K111">
        <v>68.72</v>
      </c>
      <c r="L111" s="3">
        <f t="shared" si="51"/>
        <v>1</v>
      </c>
      <c r="M111" s="3">
        <f t="shared" si="52"/>
        <v>0</v>
      </c>
      <c r="N111" s="3">
        <f t="shared" si="53"/>
        <v>0</v>
      </c>
      <c r="O111" t="s">
        <v>51</v>
      </c>
      <c r="P111" t="s">
        <v>3345</v>
      </c>
      <c r="Q111">
        <f>SUM(L472:L483)</f>
        <v>6</v>
      </c>
      <c r="R111">
        <f>SUM(M472:M483)</f>
        <v>5</v>
      </c>
      <c r="S111">
        <f>SUM(N472:N483)</f>
        <v>1</v>
      </c>
      <c r="T111">
        <f>AVERAGE(E472:E476,E478:E483)</f>
        <v>24.363636363636363</v>
      </c>
      <c r="U111">
        <f>_xlfn.STDEV.P(E472:E476,E478:E483)/SQRT(COUNT(E472:E476,E478:E483))</f>
        <v>0.14504073367590284</v>
      </c>
      <c r="W111">
        <f>AVERAGE(H472:H483)</f>
        <v>1.4931266962957619</v>
      </c>
      <c r="X111">
        <f>_xlfn.STDEV.P(H472:H483)/SQRT(COUNT(H472:H483))</f>
        <v>0.10772572363714775</v>
      </c>
      <c r="AA111" t="s">
        <v>3444</v>
      </c>
      <c r="AB111" t="s">
        <v>3445</v>
      </c>
      <c r="AC111" t="s">
        <v>16</v>
      </c>
      <c r="AD111" t="s">
        <v>18</v>
      </c>
      <c r="AE111">
        <v>24</v>
      </c>
      <c r="AF111">
        <v>160.11000000000001</v>
      </c>
      <c r="AG111">
        <v>73.7</v>
      </c>
      <c r="AH111">
        <f t="shared" si="54"/>
        <v>2.1724559023066488</v>
      </c>
      <c r="AI111">
        <v>23</v>
      </c>
      <c r="AJ111">
        <v>52.32</v>
      </c>
      <c r="AK111">
        <v>71.22</v>
      </c>
      <c r="AL111" s="3">
        <f t="shared" si="55"/>
        <v>1</v>
      </c>
      <c r="AM111" s="3">
        <f t="shared" si="56"/>
        <v>0</v>
      </c>
      <c r="AN111" s="3">
        <f t="shared" si="57"/>
        <v>0</v>
      </c>
      <c r="AO111" t="s">
        <v>51</v>
      </c>
      <c r="AP111" t="s">
        <v>3345</v>
      </c>
      <c r="AQ111">
        <f>SUM(AL472:AL483)</f>
        <v>6</v>
      </c>
      <c r="AR111">
        <f>SUM(AM472:AM483)</f>
        <v>5</v>
      </c>
      <c r="AS111">
        <f>SUM(AN472:AN483)</f>
        <v>1</v>
      </c>
      <c r="AT111">
        <f>AVERAGE(AE472:AE473,AE475:AE483)</f>
        <v>24.272727272727273</v>
      </c>
      <c r="AU111">
        <f>_xlfn.STDEV.P(AE472:AE473,AE475:AE483)/SQRT(COUNT(AE472:AE473,AE475:AE483))</f>
        <v>0.14887507053431259</v>
      </c>
      <c r="AW111">
        <f>AVERAGE(AH472:AH483)</f>
        <v>1.576406475666144</v>
      </c>
      <c r="AX111">
        <f>_xlfn.STDEV.P(AH472:AH483)/SQRT(COUNT(AH472:AH483))</f>
        <v>9.7765326741417996E-2</v>
      </c>
    </row>
    <row r="112" spans="1:50" x14ac:dyDescent="0.35">
      <c r="A112" t="s">
        <v>3446</v>
      </c>
      <c r="B112" t="s">
        <v>3445</v>
      </c>
      <c r="C112" t="s">
        <v>16</v>
      </c>
      <c r="D112" t="s">
        <v>17</v>
      </c>
      <c r="E112">
        <v>24</v>
      </c>
      <c r="F112">
        <v>141.47999999999999</v>
      </c>
      <c r="G112">
        <v>73.7</v>
      </c>
      <c r="H112">
        <f t="shared" si="50"/>
        <v>1.9196743554952509</v>
      </c>
      <c r="I112">
        <v>21.5</v>
      </c>
      <c r="J112">
        <v>45.07</v>
      </c>
      <c r="K112">
        <v>67.47</v>
      </c>
      <c r="L112" s="3">
        <f t="shared" si="51"/>
        <v>1</v>
      </c>
      <c r="M112" s="3">
        <f t="shared" si="52"/>
        <v>0</v>
      </c>
      <c r="N112" s="3">
        <f t="shared" si="53"/>
        <v>0</v>
      </c>
      <c r="O112" t="s">
        <v>51</v>
      </c>
      <c r="P112" s="8" t="s">
        <v>3347</v>
      </c>
      <c r="Q112">
        <f>SUM(L1662:L1679)</f>
        <v>0</v>
      </c>
      <c r="R112">
        <f>SUM(M1662:M1679)</f>
        <v>8</v>
      </c>
      <c r="S112">
        <f>SUM(N1662:N1679)</f>
        <v>10</v>
      </c>
      <c r="T112">
        <f>AVERAGE(E1663,E1666,E1668,E1670,E1672:E1673,E1676,E1679)</f>
        <v>23.875</v>
      </c>
      <c r="U112">
        <f>_xlfn.STDEV.P(E1663,E1666,E1668,E1670,E1672:E1673,E1676,E1679)/SQRT(COUNT(E1663,E1666,E1668,E1670,E1672:E1673,E1676,E1679))</f>
        <v>0.19263793759278053</v>
      </c>
      <c r="W112">
        <f>AVERAGE(H1662:H1679)</f>
        <v>1.0086735464033347</v>
      </c>
      <c r="X112">
        <f>_xlfn.STDEV.P(H1662:H1679)/SQRT(COUNT(H1662:H1679))</f>
        <v>4.0683924837294549E-2</v>
      </c>
      <c r="AA112" t="s">
        <v>3446</v>
      </c>
      <c r="AB112" t="s">
        <v>3445</v>
      </c>
      <c r="AC112" t="s">
        <v>16</v>
      </c>
      <c r="AD112" t="s">
        <v>18</v>
      </c>
      <c r="AE112">
        <v>24</v>
      </c>
      <c r="AF112">
        <v>131.83000000000001</v>
      </c>
      <c r="AG112">
        <v>73.7</v>
      </c>
      <c r="AH112">
        <f t="shared" si="54"/>
        <v>1.7887381275440979</v>
      </c>
      <c r="AI112">
        <v>22.5</v>
      </c>
      <c r="AJ112">
        <v>51.18</v>
      </c>
      <c r="AK112">
        <v>69.97</v>
      </c>
      <c r="AL112" s="3">
        <f t="shared" si="55"/>
        <v>1</v>
      </c>
      <c r="AM112" s="3">
        <f t="shared" si="56"/>
        <v>0</v>
      </c>
      <c r="AN112" s="3">
        <f t="shared" si="57"/>
        <v>0</v>
      </c>
      <c r="AO112" t="s">
        <v>51</v>
      </c>
      <c r="AP112" s="8" t="s">
        <v>3347</v>
      </c>
      <c r="AQ112">
        <f>SUM(AL1662:AL1679)</f>
        <v>8</v>
      </c>
      <c r="AR112">
        <f>SUM(AM1662:AM1679)</f>
        <v>7</v>
      </c>
      <c r="AS112">
        <f>SUM(AN1662:AN1679)</f>
        <v>3</v>
      </c>
      <c r="AT112">
        <f>AVERAGE(AE1662:AE1665,AE1667:AE1673,AE1675:AE1677,AE1679)</f>
        <v>24.033333333333335</v>
      </c>
      <c r="AU112">
        <f>_xlfn.STDEV.P(AE1662:AE1665,AE1667:AE1673,AE1675:AE1677,AE1679)/SQRT(COUNT(AE1662:AE1665,AE1667:AE1673,AE1675:AE1677,AE1679))</f>
        <v>3.2203059435976539E-2</v>
      </c>
      <c r="AW112">
        <f>AVERAGE(AH1662:AH1679)</f>
        <v>1.4543215388188633</v>
      </c>
      <c r="AX112">
        <f>_xlfn.STDEV.P(AH1662:AH1679)/SQRT(COUNT(AH1662:AH1679))</f>
        <v>0.10057875749256648</v>
      </c>
    </row>
    <row r="113" spans="1:50" x14ac:dyDescent="0.35">
      <c r="A113" t="s">
        <v>3447</v>
      </c>
      <c r="B113" t="s">
        <v>3445</v>
      </c>
      <c r="C113" t="s">
        <v>16</v>
      </c>
      <c r="D113" t="s">
        <v>17</v>
      </c>
      <c r="E113">
        <v>24</v>
      </c>
      <c r="F113">
        <v>143.05000000000001</v>
      </c>
      <c r="G113">
        <v>73.7</v>
      </c>
      <c r="H113">
        <f t="shared" si="50"/>
        <v>1.940976933514247</v>
      </c>
      <c r="I113">
        <v>22.5</v>
      </c>
      <c r="J113">
        <v>52.56</v>
      </c>
      <c r="K113">
        <v>69.97</v>
      </c>
      <c r="L113" s="3">
        <f t="shared" si="51"/>
        <v>1</v>
      </c>
      <c r="M113" s="3">
        <f t="shared" si="52"/>
        <v>0</v>
      </c>
      <c r="N113" s="3">
        <f t="shared" si="53"/>
        <v>0</v>
      </c>
      <c r="O113" t="s">
        <v>51</v>
      </c>
      <c r="P113" s="8" t="s">
        <v>3349</v>
      </c>
      <c r="Q113">
        <f>SUM(L1563:L1577)</f>
        <v>1</v>
      </c>
      <c r="R113">
        <f>SUM(M1563:M1577)</f>
        <v>6</v>
      </c>
      <c r="S113">
        <f>SUM(N1563:N1577)</f>
        <v>8</v>
      </c>
      <c r="T113">
        <f>AVERAGE(E1563:E1565,E1567,E1570,E1573,E1575)</f>
        <v>24.928571428571427</v>
      </c>
      <c r="U113">
        <f>_xlfn.STDEV.P(E1563:E1565,E1567,E1570,E1573,E1575)/SQRT(COUNT(E1563:E1565,E1567,E1570,E1573,E1575))</f>
        <v>0.29326750741224317</v>
      </c>
      <c r="W113">
        <f>AVERAGE(H1563:H1577)</f>
        <v>1.0595585177477427</v>
      </c>
      <c r="X113">
        <f>_xlfn.STDEV.P(H1563:H1577)/SQRT(COUNT(H1563:H1577))</f>
        <v>7.6642697645079388E-2</v>
      </c>
      <c r="AA113" t="s">
        <v>3447</v>
      </c>
      <c r="AB113" t="s">
        <v>3445</v>
      </c>
      <c r="AC113" t="s">
        <v>16</v>
      </c>
      <c r="AD113" t="s">
        <v>18</v>
      </c>
      <c r="AE113">
        <v>24</v>
      </c>
      <c r="AF113">
        <v>116.92</v>
      </c>
      <c r="AG113">
        <v>73.7</v>
      </c>
      <c r="AH113">
        <f t="shared" si="54"/>
        <v>1.5864314789687923</v>
      </c>
      <c r="AI113">
        <v>23</v>
      </c>
      <c r="AJ113">
        <v>70.14</v>
      </c>
      <c r="AK113">
        <v>71.22</v>
      </c>
      <c r="AL113" s="3">
        <f t="shared" si="55"/>
        <v>1</v>
      </c>
      <c r="AM113" s="3">
        <f t="shared" si="56"/>
        <v>0</v>
      </c>
      <c r="AN113" s="3">
        <f t="shared" si="57"/>
        <v>0</v>
      </c>
      <c r="AO113" t="s">
        <v>51</v>
      </c>
      <c r="AP113" s="8" t="s">
        <v>3349</v>
      </c>
      <c r="AQ113">
        <f>SUM(AL1563:AL1577)</f>
        <v>6</v>
      </c>
      <c r="AR113">
        <f>SUM(AM1563:AM1577)</f>
        <v>8</v>
      </c>
      <c r="AS113">
        <f>SUM(AN1563:AN1577)</f>
        <v>1</v>
      </c>
      <c r="AT113">
        <f>AVERAGE(AE1563:AE1570,AE1572:AE1577)</f>
        <v>24.035714285714285</v>
      </c>
      <c r="AU113">
        <f>_xlfn.STDEV.P(AE1563:AE1570,AE1572:AE1577)/SQRT(COUNT(AE1563:AE1570,AE1572:AE1577))</f>
        <v>3.4415146844979705E-2</v>
      </c>
      <c r="AW113">
        <f>AVERAGE(AH1563:AH1577)</f>
        <v>1.4057097919101149</v>
      </c>
      <c r="AX113">
        <f>_xlfn.STDEV.P(AH1563:AH1577)/SQRT(COUNT(AH1563:AH1577))</f>
        <v>7.3268137715909842E-2</v>
      </c>
    </row>
    <row r="114" spans="1:50" x14ac:dyDescent="0.35">
      <c r="A114" t="s">
        <v>3448</v>
      </c>
      <c r="B114" t="s">
        <v>3445</v>
      </c>
      <c r="C114" t="s">
        <v>16</v>
      </c>
      <c r="D114" t="s">
        <v>17</v>
      </c>
      <c r="E114">
        <v>24</v>
      </c>
      <c r="F114">
        <v>142.72999999999999</v>
      </c>
      <c r="G114">
        <v>73.7</v>
      </c>
      <c r="H114">
        <f t="shared" si="50"/>
        <v>1.9366350067842604</v>
      </c>
      <c r="I114">
        <v>22.5</v>
      </c>
      <c r="J114">
        <v>62.81</v>
      </c>
      <c r="K114">
        <v>69.97</v>
      </c>
      <c r="L114" s="3">
        <f t="shared" si="51"/>
        <v>1</v>
      </c>
      <c r="M114" s="3">
        <f t="shared" si="52"/>
        <v>0</v>
      </c>
      <c r="N114" s="3">
        <f t="shared" si="53"/>
        <v>0</v>
      </c>
      <c r="O114" t="s">
        <v>51</v>
      </c>
      <c r="P114" s="8" t="s">
        <v>3351</v>
      </c>
      <c r="Q114">
        <f>SUM(L1601:L1627)</f>
        <v>4</v>
      </c>
      <c r="R114">
        <f>SUM(M1601:M1627)</f>
        <v>15</v>
      </c>
      <c r="S114">
        <f>SUM(N1601:N1627)</f>
        <v>8</v>
      </c>
      <c r="T114">
        <f>AVERAGE(E1602:E1607,E1609:E1610,E1612:E1613,E1615,E1617,E1619,E1621:E1625,E1627)</f>
        <v>24.157894736842106</v>
      </c>
      <c r="U114">
        <f>_xlfn.STDEV.P(E1602:E1607,E1609:E1610,E1612:E1613,E1615,E1617,E1619,E1621:E1625,E1627)/SQRT(COUNT(E1602:E1607,E1609:E1610,E1612:E1613,E1615,E1617,E1619,E1621:E1625,E1627))</f>
        <v>0.11197442067261905</v>
      </c>
      <c r="W114">
        <f>AVERAGE(H1601:H1627)</f>
        <v>1.2311307685567743</v>
      </c>
      <c r="X114">
        <f>_xlfn.STDEV.P(H1601:H1627)/SQRT(COUNT(H1601:H1627))</f>
        <v>7.641597536841771E-2</v>
      </c>
      <c r="AA114" t="s">
        <v>3448</v>
      </c>
      <c r="AB114" t="s">
        <v>3445</v>
      </c>
      <c r="AC114" t="s">
        <v>16</v>
      </c>
      <c r="AD114" t="s">
        <v>18</v>
      </c>
      <c r="AE114">
        <v>24</v>
      </c>
      <c r="AF114">
        <v>101.38</v>
      </c>
      <c r="AG114">
        <v>73.7</v>
      </c>
      <c r="AH114">
        <f t="shared" si="54"/>
        <v>1.3755766621438261</v>
      </c>
      <c r="AI114">
        <v>23.5</v>
      </c>
      <c r="AJ114">
        <v>60.14</v>
      </c>
      <c r="AK114">
        <v>72.459999999999994</v>
      </c>
      <c r="AL114" s="3">
        <f t="shared" si="55"/>
        <v>0</v>
      </c>
      <c r="AM114" s="3">
        <f t="shared" si="56"/>
        <v>1</v>
      </c>
      <c r="AN114" s="3">
        <f t="shared" si="57"/>
        <v>0</v>
      </c>
      <c r="AO114" t="s">
        <v>51</v>
      </c>
      <c r="AP114" s="8" t="s">
        <v>3351</v>
      </c>
      <c r="AQ114">
        <f>SUM(AL1601:AL1627)</f>
        <v>16</v>
      </c>
      <c r="AR114">
        <f>SUM(AM1601:AM1627)</f>
        <v>6</v>
      </c>
      <c r="AS114">
        <f>SUM(AN1601:AN1627)</f>
        <v>5</v>
      </c>
      <c r="AT114">
        <f>AVERAGE(AE1601:AE1607,AE1610:AE1613,AE1615:AE1616,AE1619:AE1627)</f>
        <v>23.954545454545453</v>
      </c>
      <c r="AU114">
        <f>_xlfn.STDEV.P(AE1601:AE1607,AE1610:AE1613,AE1615:AE1616,AE1619:AE1627)/SQRT(COUNT(AE1601:AE1607,AE1610:AE1613,AE1615:AE1616,AE1619:AE1627))</f>
        <v>7.8130869426400962E-2</v>
      </c>
      <c r="AW114">
        <f>AVERAGE(AH1601:AH1627)</f>
        <v>1.6308550790249583</v>
      </c>
      <c r="AX114">
        <f>_xlfn.STDEV.P(AH1601:AH1627)/SQRT(COUNT(AH1601:AH1627))</f>
        <v>9.0523504460236742E-2</v>
      </c>
    </row>
    <row r="115" spans="1:50" x14ac:dyDescent="0.35">
      <c r="A115" t="s">
        <v>3449</v>
      </c>
      <c r="B115" t="s">
        <v>3445</v>
      </c>
      <c r="C115" t="s">
        <v>16</v>
      </c>
      <c r="D115" t="s">
        <v>17</v>
      </c>
      <c r="E115">
        <v>24</v>
      </c>
      <c r="F115">
        <v>94.59</v>
      </c>
      <c r="G115">
        <v>73.7</v>
      </c>
      <c r="H115">
        <f t="shared" si="50"/>
        <v>1.2834464043419267</v>
      </c>
      <c r="I115">
        <v>26.5</v>
      </c>
      <c r="J115">
        <v>88.98</v>
      </c>
      <c r="K115">
        <v>79.86</v>
      </c>
      <c r="L115" s="3">
        <f t="shared" si="51"/>
        <v>0</v>
      </c>
      <c r="M115" s="3">
        <f t="shared" si="52"/>
        <v>1</v>
      </c>
      <c r="N115" s="3">
        <f t="shared" si="53"/>
        <v>0</v>
      </c>
      <c r="O115" t="s">
        <v>51</v>
      </c>
      <c r="P115" s="8" t="s">
        <v>3353</v>
      </c>
      <c r="Q115">
        <f>SUM(L1646:L1657)</f>
        <v>0</v>
      </c>
      <c r="R115">
        <f>SUM(M1646:M1657)</f>
        <v>1</v>
      </c>
      <c r="S115">
        <f>SUM(N1646:N1657)</f>
        <v>11</v>
      </c>
      <c r="T115" t="s">
        <v>41</v>
      </c>
      <c r="U115" t="s">
        <v>41</v>
      </c>
      <c r="W115">
        <f>AVERAGE(H1646:H1657)</f>
        <v>0.89773316444491724</v>
      </c>
      <c r="X115">
        <f>_xlfn.STDEV.P(H1646:H1657)/SQRT(COUNT(H1646:H1657))</f>
        <v>2.3745417018203277E-2</v>
      </c>
      <c r="AA115" t="s">
        <v>3449</v>
      </c>
      <c r="AB115" t="s">
        <v>3445</v>
      </c>
      <c r="AC115" t="s">
        <v>16</v>
      </c>
      <c r="AD115" t="s">
        <v>18</v>
      </c>
      <c r="AE115">
        <v>24</v>
      </c>
      <c r="AF115">
        <v>89.9</v>
      </c>
      <c r="AG115">
        <v>73.7</v>
      </c>
      <c r="AH115">
        <f t="shared" si="54"/>
        <v>1.2198100407055632</v>
      </c>
      <c r="AI115">
        <v>23.5</v>
      </c>
      <c r="AJ115">
        <v>70.98</v>
      </c>
      <c r="AK115">
        <v>72.459999999999994</v>
      </c>
      <c r="AL115" s="3">
        <f t="shared" si="55"/>
        <v>0</v>
      </c>
      <c r="AM115" s="3">
        <f t="shared" si="56"/>
        <v>1</v>
      </c>
      <c r="AN115" s="3">
        <f t="shared" si="57"/>
        <v>0</v>
      </c>
      <c r="AO115" t="s">
        <v>51</v>
      </c>
      <c r="AP115" s="8" t="s">
        <v>3353</v>
      </c>
      <c r="AQ115">
        <f>SUM(AL1646:AL1657)</f>
        <v>3</v>
      </c>
      <c r="AR115">
        <f>SUM(AM1646:AM1657)</f>
        <v>8</v>
      </c>
      <c r="AS115">
        <f>SUM(AN1646:AN1657)</f>
        <v>1</v>
      </c>
      <c r="AT115">
        <f>AVERAGE(AE1646:AE1654,AE1656:AE1657)</f>
        <v>23.954545454545453</v>
      </c>
      <c r="AU115">
        <f>_xlfn.STDEV.P(AE1646:AE1654,AE1656:AE1657)/SQRT(COUNT(AE1646:AE1654,AE1656:AE1657))</f>
        <v>4.3339208602072368E-2</v>
      </c>
      <c r="AW115">
        <f>AVERAGE(AH1646:AH1657)</f>
        <v>1.416071007469865</v>
      </c>
      <c r="AX115">
        <f>_xlfn.STDEV.P(AH1646:AH1657)/SQRT(COUNT(AH1646:AH1657))</f>
        <v>0.12172391015674987</v>
      </c>
    </row>
    <row r="116" spans="1:50" x14ac:dyDescent="0.35">
      <c r="A116" t="s">
        <v>3450</v>
      </c>
      <c r="B116" t="s">
        <v>3445</v>
      </c>
      <c r="C116" t="s">
        <v>16</v>
      </c>
      <c r="D116" t="s">
        <v>17</v>
      </c>
      <c r="E116">
        <v>24</v>
      </c>
      <c r="F116">
        <v>147.24</v>
      </c>
      <c r="G116">
        <v>73.7</v>
      </c>
      <c r="H116">
        <f t="shared" si="50"/>
        <v>1.9978290366350069</v>
      </c>
      <c r="I116">
        <v>22</v>
      </c>
      <c r="J116">
        <v>46.32</v>
      </c>
      <c r="K116">
        <v>68.72</v>
      </c>
      <c r="L116" s="3">
        <f t="shared" si="51"/>
        <v>1</v>
      </c>
      <c r="M116" s="3">
        <f t="shared" si="52"/>
        <v>0</v>
      </c>
      <c r="N116" s="3">
        <f t="shared" si="53"/>
        <v>0</v>
      </c>
      <c r="O116" t="s">
        <v>51</v>
      </c>
      <c r="P116" s="8" t="s">
        <v>3355</v>
      </c>
      <c r="Q116">
        <f>SUM(L1693:L1712)</f>
        <v>0</v>
      </c>
      <c r="R116">
        <f>SUM(M1693:M1712)</f>
        <v>7</v>
      </c>
      <c r="S116">
        <f>SUM(N1693:N1712)</f>
        <v>13</v>
      </c>
      <c r="T116">
        <f>AVERAGE(E1693,E1701:E1703,E1707,E1709:E1710)</f>
        <v>21.428571428571427</v>
      </c>
      <c r="U116">
        <f>_xlfn.STDEV.P(E1693,E1701:E1703,E1707,E1709:E1710)/SQRT(COUNT(E1693,E1701:E1703,E1707,E1709:E1710))</f>
        <v>1.7711652207140516</v>
      </c>
      <c r="W116">
        <f>AVERAGE(H1693:H1712)</f>
        <v>0.94192097093159854</v>
      </c>
      <c r="X116">
        <f>_xlfn.STDEV.P(H1693:H1712)/SQRT(COUNT(H1693:H1712))</f>
        <v>2.9944122314903853E-2</v>
      </c>
      <c r="AA116" t="s">
        <v>3450</v>
      </c>
      <c r="AB116" t="s">
        <v>3445</v>
      </c>
      <c r="AC116" t="s">
        <v>16</v>
      </c>
      <c r="AD116" t="s">
        <v>18</v>
      </c>
      <c r="AE116">
        <v>24</v>
      </c>
      <c r="AF116">
        <v>141.71</v>
      </c>
      <c r="AG116">
        <v>73.7</v>
      </c>
      <c r="AH116">
        <f t="shared" si="54"/>
        <v>1.9227951153324288</v>
      </c>
      <c r="AI116">
        <v>16</v>
      </c>
      <c r="AJ116">
        <v>57.74</v>
      </c>
      <c r="AK116">
        <v>53.5</v>
      </c>
      <c r="AL116" s="3">
        <f t="shared" si="55"/>
        <v>1</v>
      </c>
      <c r="AM116" s="3">
        <f t="shared" si="56"/>
        <v>0</v>
      </c>
      <c r="AN116" s="3">
        <f t="shared" si="57"/>
        <v>0</v>
      </c>
      <c r="AO116" t="s">
        <v>51</v>
      </c>
      <c r="AP116" s="8" t="s">
        <v>3355</v>
      </c>
      <c r="AQ116">
        <f>SUM(AL1693:AL1712)</f>
        <v>11</v>
      </c>
      <c r="AR116">
        <f>SUM(AM1693:AM1712)</f>
        <v>7</v>
      </c>
      <c r="AS116">
        <f>SUM(AN1693:AN1712)</f>
        <v>2</v>
      </c>
      <c r="AT116">
        <f>AVERAGE(AE1693:AE1706,AE1708:AE1710,AE1712)</f>
        <v>23.944444444444443</v>
      </c>
      <c r="AU116">
        <f>_xlfn.STDEV.P(AE1693:AE1706,AE1708:AE1710,AE1712)/SQRT(COUNT(AE1693:AE1706,AE1708:AE1710,AE1712))</f>
        <v>8.6859551107841312E-2</v>
      </c>
      <c r="AW116">
        <f>AVERAGE(AH1693:AH1712)</f>
        <v>1.4999112245532671</v>
      </c>
      <c r="AX116">
        <f>_xlfn.STDEV.P(AH1693:AH1712)/SQRT(COUNT(AH1693:AH1712))</f>
        <v>7.6068127065145374E-2</v>
      </c>
    </row>
    <row r="117" spans="1:50" x14ac:dyDescent="0.35">
      <c r="A117" t="s">
        <v>3451</v>
      </c>
      <c r="B117" t="s">
        <v>3445</v>
      </c>
      <c r="C117" t="s">
        <v>16</v>
      </c>
      <c r="D117" s="6" t="s">
        <v>17</v>
      </c>
      <c r="E117" s="6">
        <v>24.5</v>
      </c>
      <c r="F117" s="6">
        <v>72.27</v>
      </c>
      <c r="G117" s="6">
        <v>74.930000000000007</v>
      </c>
      <c r="H117" s="6">
        <f t="shared" si="50"/>
        <v>0.96450020018684091</v>
      </c>
      <c r="I117" s="6">
        <v>24</v>
      </c>
      <c r="J117" s="6">
        <v>68.59</v>
      </c>
      <c r="K117" s="6">
        <v>73.7</v>
      </c>
      <c r="L117" s="6">
        <f t="shared" si="51"/>
        <v>0</v>
      </c>
      <c r="M117" s="6">
        <f t="shared" si="52"/>
        <v>0</v>
      </c>
      <c r="N117" s="6">
        <f t="shared" si="53"/>
        <v>1</v>
      </c>
      <c r="O117" t="s">
        <v>51</v>
      </c>
      <c r="P117" s="8" t="s">
        <v>3357</v>
      </c>
      <c r="Q117">
        <f>SUM(L1526:L1542)</f>
        <v>0</v>
      </c>
      <c r="R117">
        <f>SUM(M1526:M1542)</f>
        <v>5</v>
      </c>
      <c r="S117">
        <f>SUM(N1526:N1542)</f>
        <v>12</v>
      </c>
      <c r="T117">
        <f>AVERAGE(E1526,E1529,E1535,E1537,E1541)</f>
        <v>24.5</v>
      </c>
      <c r="U117">
        <f>_xlfn.STDEV.P(E1526:E1542)/SQRT(COUNT(E1526:E1542))</f>
        <v>0.9036078937944606</v>
      </c>
      <c r="W117">
        <f>AVERAGE(H1526:H1542)</f>
        <v>0.92289270505641352</v>
      </c>
      <c r="X117">
        <f>_xlfn.STDEV.P(H1526:H1542)/SQRT(COUNT(H1526:H1542))</f>
        <v>3.0485426954384276E-2</v>
      </c>
      <c r="AA117" t="s">
        <v>3451</v>
      </c>
      <c r="AB117" t="s">
        <v>3445</v>
      </c>
      <c r="AC117" t="s">
        <v>16</v>
      </c>
      <c r="AD117" t="s">
        <v>18</v>
      </c>
      <c r="AE117">
        <v>24</v>
      </c>
      <c r="AF117">
        <v>108.31</v>
      </c>
      <c r="AG117">
        <v>73.7</v>
      </c>
      <c r="AH117">
        <f t="shared" si="54"/>
        <v>1.469606512890095</v>
      </c>
      <c r="AI117">
        <v>23</v>
      </c>
      <c r="AJ117">
        <v>57.46</v>
      </c>
      <c r="AK117">
        <v>71.22</v>
      </c>
      <c r="AL117" s="3">
        <f t="shared" si="55"/>
        <v>0</v>
      </c>
      <c r="AM117" s="3">
        <f t="shared" si="56"/>
        <v>1</v>
      </c>
      <c r="AN117" s="3">
        <f t="shared" si="57"/>
        <v>0</v>
      </c>
      <c r="AO117" t="s">
        <v>51</v>
      </c>
      <c r="AP117" s="8" t="s">
        <v>3357</v>
      </c>
      <c r="AQ117">
        <f>SUM(AL1526:AL1542)</f>
        <v>4</v>
      </c>
      <c r="AR117">
        <f>SUM(AM1526:AM1542)</f>
        <v>12</v>
      </c>
      <c r="AS117">
        <f>SUM(AN1526:AN1542)</f>
        <v>1</v>
      </c>
      <c r="AT117">
        <f>AVERAGE(AE1526:AE1537,AE1539:AE1542)</f>
        <v>24.0625</v>
      </c>
      <c r="AU117">
        <f>_xlfn.STDEV.P(AE1526:AE1537,AE1539:AE1542)/SQRT(COUNT(AE1526:AE1537,AE1539:AE1542))</f>
        <v>6.0515364784490891E-2</v>
      </c>
      <c r="AW117">
        <f>AVERAGE(AH1526:AH1542)</f>
        <v>1.3212262615348227</v>
      </c>
      <c r="AX117">
        <f>_xlfn.STDEV.P(AH1526:AH1542)/SQRT(COUNT(AH1526:AH1542))</f>
        <v>5.1505899405226714E-2</v>
      </c>
    </row>
    <row r="118" spans="1:50" x14ac:dyDescent="0.35">
      <c r="A118" t="s">
        <v>3452</v>
      </c>
      <c r="B118" t="s">
        <v>3445</v>
      </c>
      <c r="C118" t="s">
        <v>16</v>
      </c>
      <c r="D118" t="s">
        <v>17</v>
      </c>
      <c r="E118">
        <v>24</v>
      </c>
      <c r="F118">
        <v>163.81</v>
      </c>
      <c r="G118">
        <v>73.7</v>
      </c>
      <c r="H118">
        <f t="shared" si="50"/>
        <v>2.2226594301221168</v>
      </c>
      <c r="I118">
        <v>21.5</v>
      </c>
      <c r="J118">
        <v>42.57</v>
      </c>
      <c r="K118">
        <v>67.47</v>
      </c>
      <c r="L118" s="3">
        <f t="shared" si="51"/>
        <v>1</v>
      </c>
      <c r="M118" s="3">
        <f t="shared" si="52"/>
        <v>0</v>
      </c>
      <c r="N118" s="3">
        <f t="shared" si="53"/>
        <v>0</v>
      </c>
      <c r="O118" t="s">
        <v>51</v>
      </c>
      <c r="P118" s="2" t="s">
        <v>3359</v>
      </c>
      <c r="Q118">
        <f>SUM(L1738:L1742,L2178:L2187)</f>
        <v>0</v>
      </c>
      <c r="R118">
        <f>SUM(M1738:M1742,M2178:M2187)</f>
        <v>0</v>
      </c>
      <c r="S118">
        <f>SUM(N1738:N1742,N2178:N2187)</f>
        <v>15</v>
      </c>
      <c r="T118" t="s">
        <v>41</v>
      </c>
      <c r="U118" t="s">
        <v>41</v>
      </c>
      <c r="W118">
        <f>AVERAGE(H1738:H1742,H2178:H2187)</f>
        <v>0.83139117336221913</v>
      </c>
      <c r="X118">
        <f>_xlfn.STDEV.P(H1738:H1742,H2178:H2187)/SQRT(COUNT(H1738:H1742,H2178:H2187))</f>
        <v>2.2043745624394755E-2</v>
      </c>
      <c r="AA118" t="s">
        <v>3452</v>
      </c>
      <c r="AB118" t="s">
        <v>3445</v>
      </c>
      <c r="AC118" t="s">
        <v>16</v>
      </c>
      <c r="AD118" t="s">
        <v>18</v>
      </c>
      <c r="AE118">
        <v>24</v>
      </c>
      <c r="AF118">
        <v>123.82</v>
      </c>
      <c r="AG118">
        <v>73.7</v>
      </c>
      <c r="AH118">
        <f t="shared" si="54"/>
        <v>1.6800542740841247</v>
      </c>
      <c r="AI118">
        <v>23.5</v>
      </c>
      <c r="AJ118">
        <v>71.67</v>
      </c>
      <c r="AK118">
        <v>72.459999999999994</v>
      </c>
      <c r="AL118" s="3">
        <f t="shared" si="55"/>
        <v>1</v>
      </c>
      <c r="AM118" s="3">
        <f t="shared" si="56"/>
        <v>0</v>
      </c>
      <c r="AN118" s="3">
        <f t="shared" si="57"/>
        <v>0</v>
      </c>
      <c r="AO118" t="s">
        <v>51</v>
      </c>
      <c r="AP118" s="2" t="s">
        <v>3359</v>
      </c>
      <c r="AQ118">
        <f>SUM(AL1738:AL1742,AL2178:AL2187)</f>
        <v>1</v>
      </c>
      <c r="AR118">
        <f>SUM(AM1738:AM1742,AM2178:AM2187)</f>
        <v>10</v>
      </c>
      <c r="AS118">
        <f>SUM(AN1738:AN1742,AN2178:AN2187)</f>
        <v>4</v>
      </c>
      <c r="AT118">
        <f>AVERAGE(AE1742,AE2178:AE2187)</f>
        <v>23.772727272727273</v>
      </c>
      <c r="AU118">
        <f>_xlfn.STDEV.P(AE1738:AE1742,AE2178:AE2187)/SQRT(COUNT(AE1738:AE1742,AE2178:AE2187))</f>
        <v>0.6100394644186129</v>
      </c>
      <c r="AW118">
        <f>AVERAGE(AH1738:AH1742,AH2178:AH2187)</f>
        <v>1.1410259965594032</v>
      </c>
      <c r="AX118">
        <f>_xlfn.STDEV.P(AH1738:AH1742,AH2178:AH2187)/SQRT(COUNT(AH1738:AH1742,AH2178:AH2187))</f>
        <v>6.2172275525798092E-2</v>
      </c>
    </row>
    <row r="119" spans="1:50" x14ac:dyDescent="0.35">
      <c r="A119" t="s">
        <v>3453</v>
      </c>
      <c r="B119" t="s">
        <v>3445</v>
      </c>
      <c r="C119" t="s">
        <v>16</v>
      </c>
      <c r="D119" t="s">
        <v>17</v>
      </c>
      <c r="E119">
        <v>24</v>
      </c>
      <c r="F119">
        <v>88.06</v>
      </c>
      <c r="G119">
        <v>73.7</v>
      </c>
      <c r="H119">
        <f t="shared" si="50"/>
        <v>1.194843962008141</v>
      </c>
      <c r="I119">
        <v>26.5</v>
      </c>
      <c r="J119">
        <v>88.71</v>
      </c>
      <c r="K119">
        <v>79.86</v>
      </c>
      <c r="L119" s="3">
        <f t="shared" si="51"/>
        <v>0</v>
      </c>
      <c r="M119" s="3">
        <f t="shared" si="52"/>
        <v>1</v>
      </c>
      <c r="N119" s="3">
        <f t="shared" si="53"/>
        <v>0</v>
      </c>
      <c r="O119" t="s">
        <v>51</v>
      </c>
      <c r="P119" s="8" t="s">
        <v>3361</v>
      </c>
      <c r="Q119">
        <f>SUM(L1727:L1737)</f>
        <v>0</v>
      </c>
      <c r="R119">
        <f>SUM(M1727:M1737)</f>
        <v>1</v>
      </c>
      <c r="S119">
        <f>SUM(N1727:N1737)</f>
        <v>10</v>
      </c>
      <c r="T119" t="s">
        <v>41</v>
      </c>
      <c r="U119" t="s">
        <v>41</v>
      </c>
      <c r="W119">
        <f>AVERAGE(H1727:H1737)</f>
        <v>0.8545119857824226</v>
      </c>
      <c r="X119">
        <f>_xlfn.STDEV.P(H1727:H1737)/SQRT(COUNT(H1727:H1737))</f>
        <v>2.4185615941829264E-2</v>
      </c>
      <c r="AA119" t="s">
        <v>3453</v>
      </c>
      <c r="AB119" t="s">
        <v>3445</v>
      </c>
      <c r="AC119" t="s">
        <v>16</v>
      </c>
      <c r="AD119" t="s">
        <v>18</v>
      </c>
      <c r="AE119">
        <v>23.5</v>
      </c>
      <c r="AF119">
        <v>99.04</v>
      </c>
      <c r="AG119">
        <v>72.459999999999994</v>
      </c>
      <c r="AH119">
        <f t="shared" si="54"/>
        <v>1.3668230747998897</v>
      </c>
      <c r="AI119">
        <v>21.5</v>
      </c>
      <c r="AJ119">
        <v>54.53</v>
      </c>
      <c r="AK119">
        <v>67.47</v>
      </c>
      <c r="AL119" s="3">
        <f t="shared" si="55"/>
        <v>0</v>
      </c>
      <c r="AM119" s="3">
        <f t="shared" si="56"/>
        <v>1</v>
      </c>
      <c r="AN119" s="3">
        <f t="shared" si="57"/>
        <v>0</v>
      </c>
      <c r="AO119" t="s">
        <v>51</v>
      </c>
      <c r="AP119" s="8" t="s">
        <v>3361</v>
      </c>
      <c r="AQ119">
        <f>SUM(AL1727:AL1737)</f>
        <v>1</v>
      </c>
      <c r="AR119">
        <f>SUM(AM1727:AM1737)</f>
        <v>5</v>
      </c>
      <c r="AS119">
        <f>SUM(AN1727:AN1737)</f>
        <v>5</v>
      </c>
      <c r="AT119">
        <f>AVERAGE(AE1728:AE1729,AE1734:AE1737)</f>
        <v>22.416666666666668</v>
      </c>
      <c r="AU119">
        <f>_xlfn.STDEV.P(AE1728:AE1729,AE1734:AE1737)/SQRT(COUNT(AE1728:AE1729,AE1734:AE1737))</f>
        <v>1.3561417220815715</v>
      </c>
      <c r="AW119">
        <f>AVERAGE(AH1727:AH1737)</f>
        <v>1.0349201768804213</v>
      </c>
      <c r="AX119">
        <f>_xlfn.STDEV.P(AH1727:AH1737)/SQRT(COUNT(AH1727:AH1737))</f>
        <v>6.3075373496720044E-2</v>
      </c>
    </row>
    <row r="120" spans="1:50" x14ac:dyDescent="0.35">
      <c r="A120" t="s">
        <v>3454</v>
      </c>
      <c r="B120" t="s">
        <v>3445</v>
      </c>
      <c r="C120" t="s">
        <v>16</v>
      </c>
      <c r="D120" t="s">
        <v>17</v>
      </c>
      <c r="E120">
        <v>24</v>
      </c>
      <c r="F120">
        <v>108.22</v>
      </c>
      <c r="G120">
        <v>73.7</v>
      </c>
      <c r="H120">
        <f t="shared" si="50"/>
        <v>1.4683853459972862</v>
      </c>
      <c r="I120">
        <v>23</v>
      </c>
      <c r="J120">
        <v>69.430000000000007</v>
      </c>
      <c r="K120">
        <v>71.22</v>
      </c>
      <c r="L120" s="3">
        <f t="shared" si="51"/>
        <v>0</v>
      </c>
      <c r="M120" s="3">
        <f t="shared" si="52"/>
        <v>1</v>
      </c>
      <c r="N120" s="3">
        <f t="shared" si="53"/>
        <v>0</v>
      </c>
      <c r="O120" t="s">
        <v>51</v>
      </c>
      <c r="P120" s="2" t="s">
        <v>3363</v>
      </c>
      <c r="Q120">
        <f>SUM(L2137:L2163)</f>
        <v>0</v>
      </c>
      <c r="R120">
        <f t="shared" ref="R120" si="64">SUM(M2137:M2163)</f>
        <v>1</v>
      </c>
      <c r="S120">
        <f>SUM(N2137:N2163)</f>
        <v>26</v>
      </c>
      <c r="T120" t="s">
        <v>41</v>
      </c>
      <c r="U120" t="s">
        <v>41</v>
      </c>
      <c r="W120">
        <f>AVERAGE(H2137:H2163)</f>
        <v>0.82880718201427828</v>
      </c>
      <c r="X120">
        <f>_xlfn.STDEV.P(H2137:H2163)/SQRT(COUNT(H2137:H2163))</f>
        <v>1.9740221526807704E-2</v>
      </c>
      <c r="AA120" t="s">
        <v>3454</v>
      </c>
      <c r="AB120" t="s">
        <v>3445</v>
      </c>
      <c r="AC120" t="s">
        <v>16</v>
      </c>
      <c r="AD120" t="s">
        <v>18</v>
      </c>
      <c r="AE120" s="6">
        <v>24</v>
      </c>
      <c r="AF120" s="6">
        <v>70.569999999999993</v>
      </c>
      <c r="AG120" s="6">
        <v>73.7</v>
      </c>
      <c r="AH120" s="6">
        <f t="shared" si="54"/>
        <v>0.95753052917232007</v>
      </c>
      <c r="AI120" s="6">
        <v>23.5</v>
      </c>
      <c r="AJ120" s="6">
        <v>65.95</v>
      </c>
      <c r="AK120" s="6">
        <v>72.459999999999994</v>
      </c>
      <c r="AL120" s="6">
        <f t="shared" si="55"/>
        <v>0</v>
      </c>
      <c r="AM120" s="6">
        <f t="shared" si="56"/>
        <v>0</v>
      </c>
      <c r="AN120" s="6">
        <f t="shared" si="57"/>
        <v>1</v>
      </c>
      <c r="AO120" t="s">
        <v>51</v>
      </c>
      <c r="AP120" s="2" t="s">
        <v>3363</v>
      </c>
      <c r="AQ120">
        <f>SUM(AL2137:AL2163)</f>
        <v>11</v>
      </c>
      <c r="AR120">
        <f t="shared" ref="AR120" si="65">SUM(AM2137:AM2163)</f>
        <v>11</v>
      </c>
      <c r="AS120">
        <f>SUM(AN2137:AN2163)</f>
        <v>5</v>
      </c>
      <c r="AT120">
        <f>AVERAGE(AE2137:AE2138,AE2140:AE2146,AE2149:AE2157,AE2159:AE2161,AE2163)</f>
        <v>23.954545454545453</v>
      </c>
      <c r="AU120">
        <f>_xlfn.STDEV.P(AE2137:AE2138,AE2140:AE2146,AE2149:AE2157,AE2159:AE2161,AE2163)/SQRT(COUNT(AE2137:AE2138,AE2140:AE2146,AE2149:AE2157,AE2159:AE2161,AE2163))</f>
        <v>3.0645448293783722E-2</v>
      </c>
      <c r="AW120">
        <f>AVERAGE(AH2137:AH2163)</f>
        <v>1.3834695458349218</v>
      </c>
      <c r="AX120">
        <f>_xlfn.STDEV.P(AH2137:AH2163)/SQRT(COUNT(AH2137:AH2163))</f>
        <v>6.905626971298498E-2</v>
      </c>
    </row>
    <row r="121" spans="1:50" x14ac:dyDescent="0.35">
      <c r="A121" t="s">
        <v>3455</v>
      </c>
      <c r="B121" t="s">
        <v>3445</v>
      </c>
      <c r="C121" t="s">
        <v>16</v>
      </c>
      <c r="D121" t="s">
        <v>17</v>
      </c>
      <c r="E121">
        <v>24</v>
      </c>
      <c r="F121">
        <v>113.26</v>
      </c>
      <c r="G121">
        <v>73.7</v>
      </c>
      <c r="H121">
        <f t="shared" si="50"/>
        <v>1.5367706919945725</v>
      </c>
      <c r="I121">
        <v>22.5</v>
      </c>
      <c r="J121">
        <v>65.510000000000005</v>
      </c>
      <c r="K121">
        <v>69.97</v>
      </c>
      <c r="L121" s="3">
        <f t="shared" si="51"/>
        <v>1</v>
      </c>
      <c r="M121" s="3">
        <f t="shared" si="52"/>
        <v>0</v>
      </c>
      <c r="N121" s="3">
        <f t="shared" si="53"/>
        <v>0</v>
      </c>
      <c r="AA121" t="s">
        <v>3455</v>
      </c>
      <c r="AB121" t="s">
        <v>3445</v>
      </c>
      <c r="AC121" t="s">
        <v>16</v>
      </c>
      <c r="AD121" t="s">
        <v>18</v>
      </c>
      <c r="AE121">
        <v>24</v>
      </c>
      <c r="AF121">
        <v>118.9</v>
      </c>
      <c r="AG121">
        <v>73.7</v>
      </c>
      <c r="AH121">
        <f t="shared" si="54"/>
        <v>1.6132971506105835</v>
      </c>
      <c r="AI121">
        <v>23.5</v>
      </c>
      <c r="AJ121">
        <v>63</v>
      </c>
      <c r="AK121">
        <v>72.459999999999994</v>
      </c>
      <c r="AL121" s="3">
        <f t="shared" si="55"/>
        <v>1</v>
      </c>
      <c r="AM121" s="3">
        <f t="shared" si="56"/>
        <v>0</v>
      </c>
      <c r="AN121" s="3">
        <f t="shared" si="57"/>
        <v>0</v>
      </c>
    </row>
    <row r="122" spans="1:50" x14ac:dyDescent="0.35">
      <c r="A122" t="s">
        <v>3456</v>
      </c>
      <c r="B122" t="s">
        <v>3445</v>
      </c>
      <c r="C122" t="s">
        <v>16</v>
      </c>
      <c r="D122" t="s">
        <v>17</v>
      </c>
      <c r="E122">
        <v>24</v>
      </c>
      <c r="F122">
        <v>116.96</v>
      </c>
      <c r="G122">
        <v>73.7</v>
      </c>
      <c r="H122">
        <f t="shared" si="50"/>
        <v>1.5869742198100405</v>
      </c>
      <c r="I122">
        <v>21.5</v>
      </c>
      <c r="J122">
        <v>57.84</v>
      </c>
      <c r="K122">
        <v>67.47</v>
      </c>
      <c r="L122" s="3">
        <f t="shared" si="51"/>
        <v>1</v>
      </c>
      <c r="M122" s="3">
        <f t="shared" si="52"/>
        <v>0</v>
      </c>
      <c r="N122" s="3">
        <f t="shared" si="53"/>
        <v>0</v>
      </c>
      <c r="AA122" t="s">
        <v>3456</v>
      </c>
      <c r="AB122" t="s">
        <v>3445</v>
      </c>
      <c r="AC122" t="s">
        <v>16</v>
      </c>
      <c r="AD122" t="s">
        <v>18</v>
      </c>
      <c r="AE122">
        <v>24</v>
      </c>
      <c r="AF122">
        <v>154.63999999999999</v>
      </c>
      <c r="AG122">
        <v>73.7</v>
      </c>
      <c r="AH122">
        <f t="shared" si="54"/>
        <v>2.0982360922659429</v>
      </c>
      <c r="AI122">
        <v>22.5</v>
      </c>
      <c r="AJ122">
        <v>54.86</v>
      </c>
      <c r="AK122">
        <v>69.97</v>
      </c>
      <c r="AL122" s="3">
        <f t="shared" si="55"/>
        <v>1</v>
      </c>
      <c r="AM122" s="3">
        <f t="shared" si="56"/>
        <v>0</v>
      </c>
      <c r="AN122" s="3">
        <f t="shared" si="57"/>
        <v>0</v>
      </c>
    </row>
    <row r="123" spans="1:50" x14ac:dyDescent="0.35">
      <c r="A123" t="s">
        <v>3457</v>
      </c>
      <c r="B123" t="s">
        <v>3445</v>
      </c>
      <c r="C123" t="s">
        <v>16</v>
      </c>
      <c r="D123" t="s">
        <v>17</v>
      </c>
      <c r="E123">
        <v>24</v>
      </c>
      <c r="F123">
        <v>152.30000000000001</v>
      </c>
      <c r="G123">
        <v>73.7</v>
      </c>
      <c r="H123">
        <f t="shared" si="50"/>
        <v>2.0664857530529175</v>
      </c>
      <c r="I123">
        <v>22</v>
      </c>
      <c r="J123">
        <v>51.3</v>
      </c>
      <c r="K123">
        <v>68.72</v>
      </c>
      <c r="L123" s="3">
        <f t="shared" si="51"/>
        <v>1</v>
      </c>
      <c r="M123" s="3">
        <f t="shared" si="52"/>
        <v>0</v>
      </c>
      <c r="N123" s="3">
        <f t="shared" si="53"/>
        <v>0</v>
      </c>
      <c r="AA123" t="s">
        <v>3457</v>
      </c>
      <c r="AB123" t="s">
        <v>3445</v>
      </c>
      <c r="AC123" t="s">
        <v>16</v>
      </c>
      <c r="AD123" t="s">
        <v>18</v>
      </c>
      <c r="AE123">
        <v>24</v>
      </c>
      <c r="AF123">
        <v>130.78</v>
      </c>
      <c r="AG123">
        <v>73.7</v>
      </c>
      <c r="AH123">
        <f t="shared" si="54"/>
        <v>1.7744911804613297</v>
      </c>
      <c r="AI123">
        <v>16</v>
      </c>
      <c r="AJ123">
        <v>61.75</v>
      </c>
      <c r="AK123">
        <v>53.5</v>
      </c>
      <c r="AL123" s="3">
        <f t="shared" si="55"/>
        <v>1</v>
      </c>
      <c r="AM123" s="3">
        <f t="shared" si="56"/>
        <v>0</v>
      </c>
      <c r="AN123" s="3">
        <f t="shared" si="57"/>
        <v>0</v>
      </c>
    </row>
    <row r="124" spans="1:50" x14ac:dyDescent="0.35">
      <c r="A124" t="s">
        <v>3458</v>
      </c>
      <c r="B124" t="s">
        <v>3445</v>
      </c>
      <c r="C124" t="s">
        <v>16</v>
      </c>
      <c r="D124" t="s">
        <v>134</v>
      </c>
      <c r="E124">
        <v>24</v>
      </c>
      <c r="F124">
        <v>172.12</v>
      </c>
      <c r="G124">
        <v>73.7</v>
      </c>
      <c r="H124">
        <f t="shared" si="50"/>
        <v>2.3354138398914519</v>
      </c>
      <c r="I124">
        <v>22</v>
      </c>
      <c r="J124">
        <v>61</v>
      </c>
      <c r="K124">
        <v>68.72</v>
      </c>
      <c r="L124" s="3">
        <f t="shared" si="51"/>
        <v>1</v>
      </c>
      <c r="M124" s="3">
        <f t="shared" si="52"/>
        <v>0</v>
      </c>
      <c r="N124" s="3">
        <f t="shared" si="53"/>
        <v>0</v>
      </c>
      <c r="AA124" t="s">
        <v>3458</v>
      </c>
      <c r="AB124" t="s">
        <v>3445</v>
      </c>
      <c r="AC124" t="s">
        <v>16</v>
      </c>
      <c r="AD124" t="s">
        <v>135</v>
      </c>
      <c r="AE124">
        <v>24</v>
      </c>
      <c r="AF124">
        <v>132.66</v>
      </c>
      <c r="AG124">
        <v>73.7</v>
      </c>
      <c r="AH124">
        <f t="shared" si="54"/>
        <v>1.7999999999999998</v>
      </c>
      <c r="AI124">
        <v>22.5</v>
      </c>
      <c r="AJ124">
        <v>56.2</v>
      </c>
      <c r="AK124">
        <v>69.97</v>
      </c>
      <c r="AL124" s="3">
        <f t="shared" si="55"/>
        <v>1</v>
      </c>
      <c r="AM124" s="3">
        <f t="shared" si="56"/>
        <v>0</v>
      </c>
      <c r="AN124" s="3">
        <f t="shared" si="57"/>
        <v>0</v>
      </c>
    </row>
    <row r="125" spans="1:50" x14ac:dyDescent="0.35">
      <c r="A125" t="s">
        <v>3459</v>
      </c>
      <c r="B125" t="s">
        <v>3445</v>
      </c>
      <c r="C125" t="s">
        <v>16</v>
      </c>
      <c r="D125" t="s">
        <v>134</v>
      </c>
      <c r="E125">
        <v>24</v>
      </c>
      <c r="F125">
        <v>221.1</v>
      </c>
      <c r="G125">
        <v>73.7</v>
      </c>
      <c r="H125">
        <f t="shared" si="50"/>
        <v>3</v>
      </c>
      <c r="I125">
        <v>21.5</v>
      </c>
      <c r="J125">
        <v>46.54</v>
      </c>
      <c r="K125">
        <v>67.47</v>
      </c>
      <c r="L125" s="3">
        <f t="shared" si="51"/>
        <v>1</v>
      </c>
      <c r="M125" s="3">
        <f t="shared" si="52"/>
        <v>0</v>
      </c>
      <c r="N125" s="3">
        <f t="shared" si="53"/>
        <v>0</v>
      </c>
      <c r="AA125" t="s">
        <v>3459</v>
      </c>
      <c r="AB125" t="s">
        <v>3445</v>
      </c>
      <c r="AC125" t="s">
        <v>16</v>
      </c>
      <c r="AD125" t="s">
        <v>135</v>
      </c>
      <c r="AE125">
        <v>24</v>
      </c>
      <c r="AF125">
        <v>129.75</v>
      </c>
      <c r="AG125">
        <v>73.7</v>
      </c>
      <c r="AH125">
        <f t="shared" si="54"/>
        <v>1.7605156037991858</v>
      </c>
      <c r="AI125">
        <v>23</v>
      </c>
      <c r="AJ125">
        <v>63.87</v>
      </c>
      <c r="AK125">
        <v>71.22</v>
      </c>
      <c r="AL125" s="3">
        <f t="shared" si="55"/>
        <v>1</v>
      </c>
      <c r="AM125" s="3">
        <f t="shared" si="56"/>
        <v>0</v>
      </c>
      <c r="AN125" s="3">
        <f t="shared" si="57"/>
        <v>0</v>
      </c>
    </row>
    <row r="126" spans="1:50" x14ac:dyDescent="0.35">
      <c r="A126" t="s">
        <v>3460</v>
      </c>
      <c r="B126" t="s">
        <v>3445</v>
      </c>
      <c r="C126" t="s">
        <v>16</v>
      </c>
      <c r="D126" t="s">
        <v>134</v>
      </c>
      <c r="E126">
        <v>23.5</v>
      </c>
      <c r="F126">
        <v>210.83</v>
      </c>
      <c r="G126">
        <v>72.459999999999994</v>
      </c>
      <c r="H126">
        <f t="shared" si="50"/>
        <v>2.9096052994755732</v>
      </c>
      <c r="I126">
        <v>21.5</v>
      </c>
      <c r="J126">
        <v>47.61</v>
      </c>
      <c r="K126">
        <v>67.47</v>
      </c>
      <c r="L126" s="3">
        <f t="shared" si="51"/>
        <v>1</v>
      </c>
      <c r="M126" s="3">
        <f t="shared" si="52"/>
        <v>0</v>
      </c>
      <c r="N126" s="3">
        <f t="shared" si="53"/>
        <v>0</v>
      </c>
      <c r="AA126" t="s">
        <v>3460</v>
      </c>
      <c r="AB126" t="s">
        <v>3445</v>
      </c>
      <c r="AC126" t="s">
        <v>16</v>
      </c>
      <c r="AD126" t="s">
        <v>135</v>
      </c>
      <c r="AE126">
        <v>24</v>
      </c>
      <c r="AF126">
        <v>117.8</v>
      </c>
      <c r="AG126">
        <v>73.7</v>
      </c>
      <c r="AH126">
        <f t="shared" si="54"/>
        <v>1.5983717774762549</v>
      </c>
      <c r="AI126">
        <v>23</v>
      </c>
      <c r="AJ126">
        <v>56.93</v>
      </c>
      <c r="AK126">
        <v>71.22</v>
      </c>
      <c r="AL126" s="3">
        <f t="shared" si="55"/>
        <v>1</v>
      </c>
      <c r="AM126" s="3">
        <f t="shared" si="56"/>
        <v>0</v>
      </c>
      <c r="AN126" s="3">
        <f t="shared" si="57"/>
        <v>0</v>
      </c>
    </row>
    <row r="127" spans="1:50" x14ac:dyDescent="0.35">
      <c r="A127" t="s">
        <v>3461</v>
      </c>
      <c r="B127" t="s">
        <v>3445</v>
      </c>
      <c r="C127" t="s">
        <v>16</v>
      </c>
      <c r="D127" s="6" t="s">
        <v>134</v>
      </c>
      <c r="E127" s="6">
        <v>24</v>
      </c>
      <c r="F127" s="6">
        <v>68.5</v>
      </c>
      <c r="G127" s="6">
        <v>73.7</v>
      </c>
      <c r="H127" s="6">
        <f t="shared" si="50"/>
        <v>0.92944369063772048</v>
      </c>
      <c r="I127" s="6">
        <v>23.5</v>
      </c>
      <c r="J127" s="6">
        <v>56.02</v>
      </c>
      <c r="K127" s="6">
        <v>72.459999999999994</v>
      </c>
      <c r="L127" s="6">
        <f t="shared" si="51"/>
        <v>0</v>
      </c>
      <c r="M127" s="6">
        <f t="shared" si="52"/>
        <v>0</v>
      </c>
      <c r="N127" s="6">
        <f t="shared" si="53"/>
        <v>1</v>
      </c>
      <c r="AA127" t="s">
        <v>3461</v>
      </c>
      <c r="AB127" t="s">
        <v>3445</v>
      </c>
      <c r="AC127" t="s">
        <v>16</v>
      </c>
      <c r="AD127" t="s">
        <v>135</v>
      </c>
      <c r="AE127">
        <v>24</v>
      </c>
      <c r="AF127">
        <v>118.6</v>
      </c>
      <c r="AG127">
        <v>73.7</v>
      </c>
      <c r="AH127">
        <f t="shared" si="54"/>
        <v>1.6092265943012209</v>
      </c>
      <c r="AI127">
        <v>22.5</v>
      </c>
      <c r="AJ127">
        <v>55.28</v>
      </c>
      <c r="AK127">
        <v>69.97</v>
      </c>
      <c r="AL127" s="3">
        <f t="shared" si="55"/>
        <v>1</v>
      </c>
      <c r="AM127" s="3">
        <f t="shared" si="56"/>
        <v>0</v>
      </c>
      <c r="AN127" s="3">
        <f t="shared" si="57"/>
        <v>0</v>
      </c>
    </row>
    <row r="128" spans="1:50" x14ac:dyDescent="0.35">
      <c r="A128" t="s">
        <v>3462</v>
      </c>
      <c r="B128" t="s">
        <v>3445</v>
      </c>
      <c r="C128" t="s">
        <v>16</v>
      </c>
      <c r="D128" t="s">
        <v>134</v>
      </c>
      <c r="E128">
        <v>23.5</v>
      </c>
      <c r="F128">
        <v>180.92</v>
      </c>
      <c r="G128">
        <v>72.459999999999994</v>
      </c>
      <c r="H128">
        <f t="shared" si="50"/>
        <v>2.4968258349434169</v>
      </c>
      <c r="I128">
        <v>22</v>
      </c>
      <c r="J128">
        <v>61.09</v>
      </c>
      <c r="K128">
        <v>68.72</v>
      </c>
      <c r="L128" s="3">
        <f t="shared" si="51"/>
        <v>1</v>
      </c>
      <c r="M128" s="3">
        <f t="shared" si="52"/>
        <v>0</v>
      </c>
      <c r="N128" s="3">
        <f t="shared" si="53"/>
        <v>0</v>
      </c>
      <c r="AA128" t="s">
        <v>3462</v>
      </c>
      <c r="AB128" t="s">
        <v>3445</v>
      </c>
      <c r="AC128" t="s">
        <v>16</v>
      </c>
      <c r="AD128" t="s">
        <v>135</v>
      </c>
      <c r="AE128">
        <v>24</v>
      </c>
      <c r="AF128">
        <v>111.44</v>
      </c>
      <c r="AG128">
        <v>73.7</v>
      </c>
      <c r="AH128">
        <f t="shared" si="54"/>
        <v>1.5120759837177746</v>
      </c>
      <c r="AI128">
        <v>23</v>
      </c>
      <c r="AJ128">
        <v>60.05</v>
      </c>
      <c r="AK128">
        <v>71.22</v>
      </c>
      <c r="AL128" s="3">
        <f t="shared" si="55"/>
        <v>1</v>
      </c>
      <c r="AM128" s="3">
        <f t="shared" si="56"/>
        <v>0</v>
      </c>
      <c r="AN128" s="3">
        <f t="shared" si="57"/>
        <v>0</v>
      </c>
    </row>
    <row r="129" spans="1:40" x14ac:dyDescent="0.35">
      <c r="A129" t="s">
        <v>3463</v>
      </c>
      <c r="B129" t="s">
        <v>3445</v>
      </c>
      <c r="C129" t="s">
        <v>16</v>
      </c>
      <c r="D129" t="s">
        <v>134</v>
      </c>
      <c r="E129">
        <v>24</v>
      </c>
      <c r="F129">
        <v>182.41</v>
      </c>
      <c r="G129">
        <v>73.7</v>
      </c>
      <c r="H129">
        <f t="shared" si="50"/>
        <v>2.475033921302578</v>
      </c>
      <c r="I129">
        <v>22</v>
      </c>
      <c r="J129">
        <v>60.51</v>
      </c>
      <c r="K129">
        <v>68.72</v>
      </c>
      <c r="L129" s="3">
        <f t="shared" si="51"/>
        <v>1</v>
      </c>
      <c r="M129" s="3">
        <f t="shared" si="52"/>
        <v>0</v>
      </c>
      <c r="N129" s="3">
        <f t="shared" si="53"/>
        <v>0</v>
      </c>
      <c r="AA129" t="s">
        <v>3463</v>
      </c>
      <c r="AB129" t="s">
        <v>3445</v>
      </c>
      <c r="AC129" t="s">
        <v>16</v>
      </c>
      <c r="AD129" t="s">
        <v>135</v>
      </c>
      <c r="AE129">
        <v>24</v>
      </c>
      <c r="AF129">
        <v>97.77</v>
      </c>
      <c r="AG129">
        <v>73.7</v>
      </c>
      <c r="AH129">
        <f t="shared" si="54"/>
        <v>1.3265943012211667</v>
      </c>
      <c r="AI129">
        <v>23</v>
      </c>
      <c r="AJ129">
        <v>64.680000000000007</v>
      </c>
      <c r="AK129">
        <v>71.22</v>
      </c>
      <c r="AL129" s="3">
        <f t="shared" si="55"/>
        <v>0</v>
      </c>
      <c r="AM129" s="3">
        <f t="shared" si="56"/>
        <v>1</v>
      </c>
      <c r="AN129" s="3">
        <f t="shared" si="57"/>
        <v>0</v>
      </c>
    </row>
    <row r="130" spans="1:40" x14ac:dyDescent="0.35">
      <c r="A130" t="s">
        <v>3464</v>
      </c>
      <c r="B130" t="s">
        <v>3445</v>
      </c>
      <c r="C130" t="s">
        <v>16</v>
      </c>
      <c r="D130" t="s">
        <v>134</v>
      </c>
      <c r="E130">
        <v>24</v>
      </c>
      <c r="F130">
        <v>205.03</v>
      </c>
      <c r="G130">
        <v>73.7</v>
      </c>
      <c r="H130">
        <f t="shared" ref="H130:H193" si="66">F130/G130</f>
        <v>2.781953867028494</v>
      </c>
      <c r="I130">
        <v>21.5</v>
      </c>
      <c r="J130">
        <v>37.03</v>
      </c>
      <c r="K130">
        <v>67.47</v>
      </c>
      <c r="L130" s="3">
        <f t="shared" ref="L130:L193" si="67">IF(H130&gt;1.5,1,0)</f>
        <v>1</v>
      </c>
      <c r="M130" s="3">
        <f t="shared" ref="M130:M193" si="68">IF((AND(H130&gt;1,H130&lt;1.5)),1,0)</f>
        <v>0</v>
      </c>
      <c r="N130" s="3">
        <f t="shared" ref="N130:N193" si="69">IF(H130&lt;1,1,0)</f>
        <v>0</v>
      </c>
      <c r="AA130" t="s">
        <v>3464</v>
      </c>
      <c r="AB130" t="s">
        <v>3445</v>
      </c>
      <c r="AC130" t="s">
        <v>16</v>
      </c>
      <c r="AD130" t="s">
        <v>135</v>
      </c>
      <c r="AE130">
        <v>24</v>
      </c>
      <c r="AF130">
        <v>156.07</v>
      </c>
      <c r="AG130">
        <v>73.7</v>
      </c>
      <c r="AH130">
        <f t="shared" ref="AH130:AH193" si="70">AF130/AG130</f>
        <v>2.1176390773405696</v>
      </c>
      <c r="AI130">
        <v>22.5</v>
      </c>
      <c r="AJ130">
        <v>66.069999999999993</v>
      </c>
      <c r="AK130">
        <v>69.97</v>
      </c>
      <c r="AL130" s="3">
        <f t="shared" si="55"/>
        <v>1</v>
      </c>
      <c r="AM130" s="3">
        <f t="shared" si="56"/>
        <v>0</v>
      </c>
      <c r="AN130" s="3">
        <f t="shared" si="57"/>
        <v>0</v>
      </c>
    </row>
    <row r="131" spans="1:40" x14ac:dyDescent="0.35">
      <c r="A131" t="s">
        <v>3465</v>
      </c>
      <c r="B131" t="s">
        <v>3445</v>
      </c>
      <c r="C131" t="s">
        <v>16</v>
      </c>
      <c r="D131" t="s">
        <v>134</v>
      </c>
      <c r="E131">
        <v>24</v>
      </c>
      <c r="F131">
        <v>148.66999999999999</v>
      </c>
      <c r="G131">
        <v>73.7</v>
      </c>
      <c r="H131">
        <f t="shared" si="66"/>
        <v>2.0172320217096336</v>
      </c>
      <c r="I131">
        <v>22.5</v>
      </c>
      <c r="J131">
        <v>69.06</v>
      </c>
      <c r="K131">
        <v>69.97</v>
      </c>
      <c r="L131" s="3">
        <f t="shared" si="67"/>
        <v>1</v>
      </c>
      <c r="M131" s="3">
        <f t="shared" si="68"/>
        <v>0</v>
      </c>
      <c r="N131" s="3">
        <f t="shared" si="69"/>
        <v>0</v>
      </c>
      <c r="AA131" t="s">
        <v>3465</v>
      </c>
      <c r="AB131" t="s">
        <v>3445</v>
      </c>
      <c r="AC131" t="s">
        <v>16</v>
      </c>
      <c r="AD131" t="s">
        <v>135</v>
      </c>
      <c r="AE131">
        <v>24</v>
      </c>
      <c r="AF131">
        <v>97.38</v>
      </c>
      <c r="AG131">
        <v>73.7</v>
      </c>
      <c r="AH131">
        <f t="shared" si="70"/>
        <v>1.3213025780189958</v>
      </c>
      <c r="AI131">
        <v>23.5</v>
      </c>
      <c r="AJ131">
        <v>72.14</v>
      </c>
      <c r="AK131">
        <v>72.459999999999994</v>
      </c>
      <c r="AL131" s="3">
        <f t="shared" ref="AL131:AL194" si="71">IF(AH131&gt;1.5,1,0)</f>
        <v>0</v>
      </c>
      <c r="AM131" s="3">
        <f t="shared" ref="AM131:AM194" si="72">IF((AND(AH131&gt;1,AH131&lt;1.5)),1,0)</f>
        <v>1</v>
      </c>
      <c r="AN131" s="3">
        <f t="shared" ref="AN131:AN194" si="73">IF(AH131&lt;1,1,0)</f>
        <v>0</v>
      </c>
    </row>
    <row r="132" spans="1:40" x14ac:dyDescent="0.35">
      <c r="A132" t="s">
        <v>3466</v>
      </c>
      <c r="B132" t="s">
        <v>3445</v>
      </c>
      <c r="C132" t="s">
        <v>16</v>
      </c>
      <c r="D132" t="s">
        <v>134</v>
      </c>
      <c r="E132">
        <v>24</v>
      </c>
      <c r="F132">
        <v>199.85</v>
      </c>
      <c r="G132">
        <v>73.7</v>
      </c>
      <c r="H132">
        <f t="shared" si="66"/>
        <v>2.7116689280868385</v>
      </c>
      <c r="I132">
        <v>21.5</v>
      </c>
      <c r="J132">
        <v>46.13</v>
      </c>
      <c r="K132">
        <v>67.47</v>
      </c>
      <c r="L132" s="3">
        <f t="shared" si="67"/>
        <v>1</v>
      </c>
      <c r="M132" s="3">
        <f t="shared" si="68"/>
        <v>0</v>
      </c>
      <c r="N132" s="3">
        <f t="shared" si="69"/>
        <v>0</v>
      </c>
      <c r="AA132" t="s">
        <v>3466</v>
      </c>
      <c r="AB132" t="s">
        <v>3445</v>
      </c>
      <c r="AC132" t="s">
        <v>16</v>
      </c>
      <c r="AD132" t="s">
        <v>135</v>
      </c>
      <c r="AE132">
        <v>24</v>
      </c>
      <c r="AF132">
        <v>131.55000000000001</v>
      </c>
      <c r="AG132">
        <v>73.7</v>
      </c>
      <c r="AH132">
        <f t="shared" si="70"/>
        <v>1.7849389416553596</v>
      </c>
      <c r="AI132">
        <v>22.5</v>
      </c>
      <c r="AJ132">
        <v>57.64</v>
      </c>
      <c r="AK132">
        <v>69.97</v>
      </c>
      <c r="AL132" s="3">
        <f t="shared" si="71"/>
        <v>1</v>
      </c>
      <c r="AM132" s="3">
        <f t="shared" si="72"/>
        <v>0</v>
      </c>
      <c r="AN132" s="3">
        <f t="shared" si="73"/>
        <v>0</v>
      </c>
    </row>
    <row r="133" spans="1:40" x14ac:dyDescent="0.35">
      <c r="A133" t="s">
        <v>3467</v>
      </c>
      <c r="B133" t="s">
        <v>3445</v>
      </c>
      <c r="C133" t="s">
        <v>16</v>
      </c>
      <c r="D133" t="s">
        <v>134</v>
      </c>
      <c r="E133">
        <v>24</v>
      </c>
      <c r="F133">
        <v>240.49</v>
      </c>
      <c r="G133">
        <v>73.7</v>
      </c>
      <c r="H133">
        <f t="shared" si="66"/>
        <v>3.2630936227951155</v>
      </c>
      <c r="I133">
        <v>21.5</v>
      </c>
      <c r="J133">
        <v>35.229999999999997</v>
      </c>
      <c r="K133">
        <v>67.47</v>
      </c>
      <c r="L133" s="3">
        <f t="shared" si="67"/>
        <v>1</v>
      </c>
      <c r="M133" s="3">
        <f t="shared" si="68"/>
        <v>0</v>
      </c>
      <c r="N133" s="3">
        <f t="shared" si="69"/>
        <v>0</v>
      </c>
      <c r="AA133" t="s">
        <v>3467</v>
      </c>
      <c r="AB133" t="s">
        <v>3445</v>
      </c>
      <c r="AC133" t="s">
        <v>16</v>
      </c>
      <c r="AD133" t="s">
        <v>135</v>
      </c>
      <c r="AE133">
        <v>24</v>
      </c>
      <c r="AF133">
        <v>155.57</v>
      </c>
      <c r="AG133">
        <v>73.7</v>
      </c>
      <c r="AH133">
        <f t="shared" si="70"/>
        <v>2.1108548168249661</v>
      </c>
      <c r="AI133">
        <v>22.5</v>
      </c>
      <c r="AJ133">
        <v>61.13</v>
      </c>
      <c r="AK133">
        <v>69.97</v>
      </c>
      <c r="AL133" s="3">
        <f t="shared" si="71"/>
        <v>1</v>
      </c>
      <c r="AM133" s="3">
        <f t="shared" si="72"/>
        <v>0</v>
      </c>
      <c r="AN133" s="3">
        <f t="shared" si="73"/>
        <v>0</v>
      </c>
    </row>
    <row r="134" spans="1:40" x14ac:dyDescent="0.35">
      <c r="A134" t="s">
        <v>3468</v>
      </c>
      <c r="B134" t="s">
        <v>3445</v>
      </c>
      <c r="C134" t="s">
        <v>16</v>
      </c>
      <c r="D134" t="s">
        <v>134</v>
      </c>
      <c r="E134">
        <v>23.5</v>
      </c>
      <c r="F134">
        <v>216.72</v>
      </c>
      <c r="G134">
        <v>72.459999999999994</v>
      </c>
      <c r="H134">
        <f t="shared" si="66"/>
        <v>2.9908915263593707</v>
      </c>
      <c r="I134">
        <v>21.5</v>
      </c>
      <c r="J134">
        <v>44.17</v>
      </c>
      <c r="K134">
        <v>67.47</v>
      </c>
      <c r="L134" s="3">
        <f t="shared" si="67"/>
        <v>1</v>
      </c>
      <c r="M134" s="3">
        <f t="shared" si="68"/>
        <v>0</v>
      </c>
      <c r="N134" s="3">
        <f t="shared" si="69"/>
        <v>0</v>
      </c>
      <c r="AA134" t="s">
        <v>3468</v>
      </c>
      <c r="AB134" t="s">
        <v>3445</v>
      </c>
      <c r="AC134" t="s">
        <v>16</v>
      </c>
      <c r="AD134" t="s">
        <v>135</v>
      </c>
      <c r="AE134">
        <v>24</v>
      </c>
      <c r="AF134">
        <v>178.14</v>
      </c>
      <c r="AG134">
        <v>73.7</v>
      </c>
      <c r="AH134">
        <f t="shared" si="70"/>
        <v>2.4170963364993212</v>
      </c>
      <c r="AI134">
        <v>22</v>
      </c>
      <c r="AJ134">
        <v>53.18</v>
      </c>
      <c r="AK134">
        <v>68.72</v>
      </c>
      <c r="AL134" s="3">
        <f t="shared" si="71"/>
        <v>1</v>
      </c>
      <c r="AM134" s="3">
        <f t="shared" si="72"/>
        <v>0</v>
      </c>
      <c r="AN134" s="3">
        <f t="shared" si="73"/>
        <v>0</v>
      </c>
    </row>
    <row r="135" spans="1:40" x14ac:dyDescent="0.35">
      <c r="A135" t="s">
        <v>3469</v>
      </c>
      <c r="B135" t="s">
        <v>3445</v>
      </c>
      <c r="C135" t="s">
        <v>16</v>
      </c>
      <c r="D135" t="s">
        <v>134</v>
      </c>
      <c r="E135">
        <v>23.5</v>
      </c>
      <c r="F135">
        <v>154.11000000000001</v>
      </c>
      <c r="G135">
        <v>72.459999999999994</v>
      </c>
      <c r="H135">
        <f t="shared" si="66"/>
        <v>2.1268285950869448</v>
      </c>
      <c r="I135">
        <v>21.5</v>
      </c>
      <c r="J135">
        <v>35.450000000000003</v>
      </c>
      <c r="K135">
        <v>67.47</v>
      </c>
      <c r="L135" s="3">
        <f t="shared" si="67"/>
        <v>1</v>
      </c>
      <c r="M135" s="3">
        <f t="shared" si="68"/>
        <v>0</v>
      </c>
      <c r="N135" s="3">
        <f t="shared" si="69"/>
        <v>0</v>
      </c>
      <c r="AA135" t="s">
        <v>3469</v>
      </c>
      <c r="AB135" t="s">
        <v>3445</v>
      </c>
      <c r="AC135" t="s">
        <v>16</v>
      </c>
      <c r="AD135" t="s">
        <v>135</v>
      </c>
      <c r="AE135">
        <v>24</v>
      </c>
      <c r="AF135">
        <v>133</v>
      </c>
      <c r="AG135">
        <v>73.7</v>
      </c>
      <c r="AH135">
        <f t="shared" si="70"/>
        <v>1.8046132971506106</v>
      </c>
      <c r="AI135">
        <v>22</v>
      </c>
      <c r="AJ135">
        <v>49.11</v>
      </c>
      <c r="AK135">
        <v>68.72</v>
      </c>
      <c r="AL135" s="3">
        <f t="shared" si="71"/>
        <v>1</v>
      </c>
      <c r="AM135" s="3">
        <f t="shared" si="72"/>
        <v>0</v>
      </c>
      <c r="AN135" s="3">
        <f t="shared" si="73"/>
        <v>0</v>
      </c>
    </row>
    <row r="136" spans="1:40" x14ac:dyDescent="0.35">
      <c r="A136" t="s">
        <v>3470</v>
      </c>
      <c r="B136" t="s">
        <v>3445</v>
      </c>
      <c r="C136" t="s">
        <v>16</v>
      </c>
      <c r="D136" t="s">
        <v>134</v>
      </c>
      <c r="E136">
        <v>24</v>
      </c>
      <c r="F136">
        <v>149.46</v>
      </c>
      <c r="G136">
        <v>73.7</v>
      </c>
      <c r="H136">
        <f t="shared" si="66"/>
        <v>2.0279511533242878</v>
      </c>
      <c r="I136">
        <v>22</v>
      </c>
      <c r="J136">
        <v>50.55</v>
      </c>
      <c r="K136">
        <v>68.72</v>
      </c>
      <c r="L136" s="3">
        <f t="shared" si="67"/>
        <v>1</v>
      </c>
      <c r="M136" s="3">
        <f t="shared" si="68"/>
        <v>0</v>
      </c>
      <c r="N136" s="3">
        <f t="shared" si="69"/>
        <v>0</v>
      </c>
      <c r="AA136" t="s">
        <v>3470</v>
      </c>
      <c r="AB136" t="s">
        <v>3445</v>
      </c>
      <c r="AC136" t="s">
        <v>16</v>
      </c>
      <c r="AD136" t="s">
        <v>135</v>
      </c>
      <c r="AE136">
        <v>24</v>
      </c>
      <c r="AF136">
        <v>93.68</v>
      </c>
      <c r="AG136">
        <v>73.7</v>
      </c>
      <c r="AH136">
        <f t="shared" si="70"/>
        <v>1.2710990502035278</v>
      </c>
      <c r="AI136">
        <v>25</v>
      </c>
      <c r="AJ136">
        <v>76.709999999999994</v>
      </c>
      <c r="AK136">
        <v>76.17</v>
      </c>
      <c r="AL136" s="3">
        <f t="shared" si="71"/>
        <v>0</v>
      </c>
      <c r="AM136" s="3">
        <f t="shared" si="72"/>
        <v>1</v>
      </c>
      <c r="AN136" s="3">
        <f t="shared" si="73"/>
        <v>0</v>
      </c>
    </row>
    <row r="137" spans="1:40" x14ac:dyDescent="0.35">
      <c r="A137" t="s">
        <v>3471</v>
      </c>
      <c r="B137" t="s">
        <v>3472</v>
      </c>
      <c r="C137" t="s">
        <v>16</v>
      </c>
      <c r="D137" t="s">
        <v>17</v>
      </c>
      <c r="E137">
        <v>22.5</v>
      </c>
      <c r="F137">
        <v>82.51</v>
      </c>
      <c r="G137">
        <v>69.97</v>
      </c>
      <c r="H137">
        <f t="shared" si="66"/>
        <v>1.179219665570959</v>
      </c>
      <c r="I137">
        <v>24</v>
      </c>
      <c r="J137">
        <v>74.62</v>
      </c>
      <c r="K137">
        <v>73.7</v>
      </c>
      <c r="L137" s="3">
        <f t="shared" si="67"/>
        <v>0</v>
      </c>
      <c r="M137" s="3">
        <f t="shared" si="68"/>
        <v>1</v>
      </c>
      <c r="N137" s="3">
        <f t="shared" si="69"/>
        <v>0</v>
      </c>
      <c r="AA137" t="s">
        <v>3471</v>
      </c>
      <c r="AB137" t="s">
        <v>3472</v>
      </c>
      <c r="AC137" t="s">
        <v>16</v>
      </c>
      <c r="AD137" t="s">
        <v>18</v>
      </c>
      <c r="AE137">
        <v>24</v>
      </c>
      <c r="AF137">
        <v>123.87</v>
      </c>
      <c r="AG137">
        <v>73.7</v>
      </c>
      <c r="AH137">
        <f t="shared" si="70"/>
        <v>1.6807327001356851</v>
      </c>
      <c r="AI137">
        <v>23.5</v>
      </c>
      <c r="AJ137">
        <v>71.739999999999995</v>
      </c>
      <c r="AK137">
        <v>72.459999999999994</v>
      </c>
      <c r="AL137" s="3">
        <f t="shared" si="71"/>
        <v>1</v>
      </c>
      <c r="AM137" s="3">
        <f t="shared" si="72"/>
        <v>0</v>
      </c>
      <c r="AN137" s="3">
        <f t="shared" si="73"/>
        <v>0</v>
      </c>
    </row>
    <row r="138" spans="1:40" x14ac:dyDescent="0.35">
      <c r="A138" t="s">
        <v>3473</v>
      </c>
      <c r="B138" t="s">
        <v>3472</v>
      </c>
      <c r="C138" t="s">
        <v>16</v>
      </c>
      <c r="D138" s="6" t="s">
        <v>17</v>
      </c>
      <c r="E138" s="6">
        <v>19</v>
      </c>
      <c r="F138" s="6">
        <v>47.44</v>
      </c>
      <c r="G138" s="6">
        <v>61.18</v>
      </c>
      <c r="H138" s="6">
        <f t="shared" si="66"/>
        <v>0.77541680287675707</v>
      </c>
      <c r="I138" s="6">
        <v>18.5</v>
      </c>
      <c r="J138" s="6">
        <v>38.909999999999997</v>
      </c>
      <c r="K138" s="6">
        <v>59.91</v>
      </c>
      <c r="L138" s="6">
        <f t="shared" si="67"/>
        <v>0</v>
      </c>
      <c r="M138" s="6">
        <f t="shared" si="68"/>
        <v>0</v>
      </c>
      <c r="N138" s="6">
        <f t="shared" si="69"/>
        <v>1</v>
      </c>
      <c r="AA138" t="s">
        <v>3473</v>
      </c>
      <c r="AB138" t="s">
        <v>3472</v>
      </c>
      <c r="AC138" t="s">
        <v>16</v>
      </c>
      <c r="AD138" t="s">
        <v>18</v>
      </c>
      <c r="AE138">
        <v>24</v>
      </c>
      <c r="AF138">
        <v>127.05</v>
      </c>
      <c r="AG138">
        <v>73.7</v>
      </c>
      <c r="AH138">
        <f t="shared" si="70"/>
        <v>1.7238805970149254</v>
      </c>
      <c r="AI138">
        <v>23</v>
      </c>
      <c r="AJ138">
        <v>45.06</v>
      </c>
      <c r="AK138">
        <v>71.22</v>
      </c>
      <c r="AL138" s="3">
        <f t="shared" si="71"/>
        <v>1</v>
      </c>
      <c r="AM138" s="3">
        <f t="shared" si="72"/>
        <v>0</v>
      </c>
      <c r="AN138" s="3">
        <f t="shared" si="73"/>
        <v>0</v>
      </c>
    </row>
    <row r="139" spans="1:40" x14ac:dyDescent="0.35">
      <c r="A139" t="s">
        <v>3474</v>
      </c>
      <c r="B139" t="s">
        <v>3472</v>
      </c>
      <c r="C139" t="s">
        <v>16</v>
      </c>
      <c r="D139" t="s">
        <v>17</v>
      </c>
      <c r="E139">
        <v>24</v>
      </c>
      <c r="F139">
        <v>87.24</v>
      </c>
      <c r="G139">
        <v>73.7</v>
      </c>
      <c r="H139">
        <f t="shared" si="66"/>
        <v>1.1837177747625507</v>
      </c>
      <c r="I139">
        <v>23.5</v>
      </c>
      <c r="J139">
        <v>70.95</v>
      </c>
      <c r="K139">
        <v>72.459999999999994</v>
      </c>
      <c r="L139" s="3">
        <f t="shared" si="67"/>
        <v>0</v>
      </c>
      <c r="M139" s="3">
        <f t="shared" si="68"/>
        <v>1</v>
      </c>
      <c r="N139" s="3">
        <f t="shared" si="69"/>
        <v>0</v>
      </c>
      <c r="AA139" t="s">
        <v>3474</v>
      </c>
      <c r="AB139" t="s">
        <v>3472</v>
      </c>
      <c r="AC139" t="s">
        <v>16</v>
      </c>
      <c r="AD139" t="s">
        <v>18</v>
      </c>
      <c r="AE139">
        <v>24</v>
      </c>
      <c r="AF139">
        <v>154.36000000000001</v>
      </c>
      <c r="AG139">
        <v>73.7</v>
      </c>
      <c r="AH139">
        <f t="shared" si="70"/>
        <v>2.0944369063772048</v>
      </c>
      <c r="AI139">
        <v>16</v>
      </c>
      <c r="AJ139">
        <v>56.48</v>
      </c>
      <c r="AK139">
        <v>53.5</v>
      </c>
      <c r="AL139" s="3">
        <f t="shared" si="71"/>
        <v>1</v>
      </c>
      <c r="AM139" s="3">
        <f t="shared" si="72"/>
        <v>0</v>
      </c>
      <c r="AN139" s="3">
        <f t="shared" si="73"/>
        <v>0</v>
      </c>
    </row>
    <row r="140" spans="1:40" x14ac:dyDescent="0.35">
      <c r="A140" t="s">
        <v>3475</v>
      </c>
      <c r="B140" t="s">
        <v>3472</v>
      </c>
      <c r="C140" t="s">
        <v>16</v>
      </c>
      <c r="D140" s="6" t="s">
        <v>17</v>
      </c>
      <c r="E140" s="6">
        <v>32.5</v>
      </c>
      <c r="F140" s="6">
        <v>86.24</v>
      </c>
      <c r="G140" s="6">
        <v>94.43</v>
      </c>
      <c r="H140" s="6">
        <f t="shared" si="66"/>
        <v>0.9132690882134914</v>
      </c>
      <c r="I140" s="6">
        <v>32</v>
      </c>
      <c r="J140" s="6">
        <v>58.43</v>
      </c>
      <c r="K140" s="6">
        <v>93.23</v>
      </c>
      <c r="L140" s="6">
        <f t="shared" si="67"/>
        <v>0</v>
      </c>
      <c r="M140" s="6">
        <f t="shared" si="68"/>
        <v>0</v>
      </c>
      <c r="N140" s="6">
        <f t="shared" si="69"/>
        <v>1</v>
      </c>
      <c r="AA140" t="s">
        <v>3475</v>
      </c>
      <c r="AB140" t="s">
        <v>3472</v>
      </c>
      <c r="AC140" t="s">
        <v>16</v>
      </c>
      <c r="AD140" t="s">
        <v>18</v>
      </c>
      <c r="AE140">
        <v>24</v>
      </c>
      <c r="AF140">
        <v>85.09</v>
      </c>
      <c r="AG140">
        <v>73.7</v>
      </c>
      <c r="AH140">
        <f t="shared" si="70"/>
        <v>1.1545454545454545</v>
      </c>
      <c r="AI140">
        <v>23.5</v>
      </c>
      <c r="AJ140">
        <v>68.489999999999995</v>
      </c>
      <c r="AK140">
        <v>72.459999999999994</v>
      </c>
      <c r="AL140" s="3">
        <f t="shared" si="71"/>
        <v>0</v>
      </c>
      <c r="AM140" s="3">
        <f t="shared" si="72"/>
        <v>1</v>
      </c>
      <c r="AN140" s="3">
        <f t="shared" si="73"/>
        <v>0</v>
      </c>
    </row>
    <row r="141" spans="1:40" x14ac:dyDescent="0.35">
      <c r="A141" t="s">
        <v>3476</v>
      </c>
      <c r="B141" t="s">
        <v>3472</v>
      </c>
      <c r="C141" t="s">
        <v>16</v>
      </c>
      <c r="D141" s="6" t="s">
        <v>17</v>
      </c>
      <c r="E141" s="6">
        <v>23</v>
      </c>
      <c r="F141" s="6">
        <v>70.790000000000006</v>
      </c>
      <c r="G141" s="6">
        <v>71.22</v>
      </c>
      <c r="H141" s="6">
        <f t="shared" si="66"/>
        <v>0.99396237012075273</v>
      </c>
      <c r="I141" s="6">
        <v>22.5</v>
      </c>
      <c r="J141" s="6">
        <v>50.56</v>
      </c>
      <c r="K141" s="6">
        <v>69.97</v>
      </c>
      <c r="L141" s="6">
        <f t="shared" si="67"/>
        <v>0</v>
      </c>
      <c r="M141" s="6">
        <f t="shared" si="68"/>
        <v>0</v>
      </c>
      <c r="N141" s="6">
        <f t="shared" si="69"/>
        <v>1</v>
      </c>
      <c r="AA141" t="s">
        <v>3476</v>
      </c>
      <c r="AB141" t="s">
        <v>3472</v>
      </c>
      <c r="AC141" t="s">
        <v>16</v>
      </c>
      <c r="AD141" t="s">
        <v>18</v>
      </c>
      <c r="AE141">
        <v>24</v>
      </c>
      <c r="AF141">
        <v>121.33</v>
      </c>
      <c r="AG141">
        <v>73.7</v>
      </c>
      <c r="AH141">
        <f t="shared" si="70"/>
        <v>1.6462686567164178</v>
      </c>
      <c r="AI141">
        <v>23</v>
      </c>
      <c r="AJ141">
        <v>58.5</v>
      </c>
      <c r="AK141">
        <v>71.22</v>
      </c>
      <c r="AL141" s="3">
        <f t="shared" si="71"/>
        <v>1</v>
      </c>
      <c r="AM141" s="3">
        <f t="shared" si="72"/>
        <v>0</v>
      </c>
      <c r="AN141" s="3">
        <f t="shared" si="73"/>
        <v>0</v>
      </c>
    </row>
    <row r="142" spans="1:40" x14ac:dyDescent="0.35">
      <c r="A142" t="s">
        <v>3477</v>
      </c>
      <c r="B142" t="s">
        <v>3472</v>
      </c>
      <c r="C142" t="s">
        <v>16</v>
      </c>
      <c r="D142" s="6" t="s">
        <v>17</v>
      </c>
      <c r="E142" s="6">
        <v>30.5</v>
      </c>
      <c r="F142" s="6">
        <v>81.5</v>
      </c>
      <c r="G142" s="6">
        <v>89.6</v>
      </c>
      <c r="H142" s="6">
        <f t="shared" si="66"/>
        <v>0.9095982142857143</v>
      </c>
      <c r="I142" s="6">
        <v>30</v>
      </c>
      <c r="J142" s="6">
        <v>75.03</v>
      </c>
      <c r="K142" s="6">
        <v>88.39</v>
      </c>
      <c r="L142" s="6">
        <f t="shared" si="67"/>
        <v>0</v>
      </c>
      <c r="M142" s="6">
        <f t="shared" si="68"/>
        <v>0</v>
      </c>
      <c r="N142" s="6">
        <f t="shared" si="69"/>
        <v>1</v>
      </c>
      <c r="AA142" t="s">
        <v>3477</v>
      </c>
      <c r="AB142" t="s">
        <v>3472</v>
      </c>
      <c r="AC142" t="s">
        <v>16</v>
      </c>
      <c r="AD142" t="s">
        <v>18</v>
      </c>
      <c r="AE142">
        <v>24</v>
      </c>
      <c r="AF142">
        <v>131.04</v>
      </c>
      <c r="AG142">
        <v>73.7</v>
      </c>
      <c r="AH142">
        <f t="shared" si="70"/>
        <v>1.7780189959294435</v>
      </c>
      <c r="AI142">
        <v>23</v>
      </c>
      <c r="AJ142">
        <v>60.35</v>
      </c>
      <c r="AK142">
        <v>71.22</v>
      </c>
      <c r="AL142" s="3">
        <f t="shared" si="71"/>
        <v>1</v>
      </c>
      <c r="AM142" s="3">
        <f t="shared" si="72"/>
        <v>0</v>
      </c>
      <c r="AN142" s="3">
        <f t="shared" si="73"/>
        <v>0</v>
      </c>
    </row>
    <row r="143" spans="1:40" x14ac:dyDescent="0.35">
      <c r="A143" t="s">
        <v>3478</v>
      </c>
      <c r="B143" t="s">
        <v>3472</v>
      </c>
      <c r="C143" t="s">
        <v>16</v>
      </c>
      <c r="D143" s="6" t="s">
        <v>17</v>
      </c>
      <c r="E143" s="6">
        <v>22.5</v>
      </c>
      <c r="F143" s="6">
        <v>59.95</v>
      </c>
      <c r="G143" s="6">
        <v>69.97</v>
      </c>
      <c r="H143" s="6">
        <f t="shared" si="66"/>
        <v>0.8567957696155496</v>
      </c>
      <c r="I143" s="6">
        <v>22</v>
      </c>
      <c r="J143" s="6">
        <v>33.090000000000003</v>
      </c>
      <c r="K143" s="6">
        <v>68.72</v>
      </c>
      <c r="L143" s="6">
        <f t="shared" si="67"/>
        <v>0</v>
      </c>
      <c r="M143" s="6">
        <f t="shared" si="68"/>
        <v>0</v>
      </c>
      <c r="N143" s="6">
        <f t="shared" si="69"/>
        <v>1</v>
      </c>
      <c r="AA143" t="s">
        <v>3478</v>
      </c>
      <c r="AB143" t="s">
        <v>3472</v>
      </c>
      <c r="AC143" t="s">
        <v>16</v>
      </c>
      <c r="AD143" t="s">
        <v>18</v>
      </c>
      <c r="AE143" s="6">
        <v>16.5</v>
      </c>
      <c r="AF143" s="6">
        <v>44.2</v>
      </c>
      <c r="AG143" s="6">
        <v>54.79</v>
      </c>
      <c r="AH143" s="6">
        <f t="shared" si="70"/>
        <v>0.80671655411571463</v>
      </c>
      <c r="AI143" s="6">
        <v>16</v>
      </c>
      <c r="AJ143" s="6">
        <v>26.28</v>
      </c>
      <c r="AK143" s="6">
        <v>53.5</v>
      </c>
      <c r="AL143" s="6">
        <f t="shared" si="71"/>
        <v>0</v>
      </c>
      <c r="AM143" s="6">
        <f t="shared" si="72"/>
        <v>0</v>
      </c>
      <c r="AN143" s="6">
        <f t="shared" si="73"/>
        <v>1</v>
      </c>
    </row>
    <row r="144" spans="1:40" x14ac:dyDescent="0.35">
      <c r="A144" t="s">
        <v>3479</v>
      </c>
      <c r="B144" t="s">
        <v>3472</v>
      </c>
      <c r="C144" t="s">
        <v>16</v>
      </c>
      <c r="D144" s="6" t="s">
        <v>17</v>
      </c>
      <c r="E144" s="6">
        <v>17.5</v>
      </c>
      <c r="F144" s="6">
        <v>52.17</v>
      </c>
      <c r="G144" s="6">
        <v>57.36</v>
      </c>
      <c r="H144" s="6">
        <f t="shared" si="66"/>
        <v>0.90951882845188292</v>
      </c>
      <c r="I144" s="6">
        <v>17</v>
      </c>
      <c r="J144" s="6">
        <v>25.91</v>
      </c>
      <c r="K144" s="6">
        <v>56.08</v>
      </c>
      <c r="L144" s="6">
        <f t="shared" si="67"/>
        <v>0</v>
      </c>
      <c r="M144" s="6">
        <f t="shared" si="68"/>
        <v>0</v>
      </c>
      <c r="N144" s="6">
        <f t="shared" si="69"/>
        <v>1</v>
      </c>
      <c r="AA144" t="s">
        <v>3479</v>
      </c>
      <c r="AB144" t="s">
        <v>3472</v>
      </c>
      <c r="AC144" t="s">
        <v>16</v>
      </c>
      <c r="AD144" t="s">
        <v>18</v>
      </c>
      <c r="AE144">
        <v>24</v>
      </c>
      <c r="AF144">
        <v>122.51</v>
      </c>
      <c r="AG144">
        <v>73.7</v>
      </c>
      <c r="AH144">
        <f t="shared" si="70"/>
        <v>1.6622795115332429</v>
      </c>
      <c r="AI144">
        <v>23.5</v>
      </c>
      <c r="AJ144">
        <v>65.36</v>
      </c>
      <c r="AK144">
        <v>72.459999999999994</v>
      </c>
      <c r="AL144" s="3">
        <f t="shared" si="71"/>
        <v>1</v>
      </c>
      <c r="AM144" s="3">
        <f t="shared" si="72"/>
        <v>0</v>
      </c>
      <c r="AN144" s="3">
        <f t="shared" si="73"/>
        <v>0</v>
      </c>
    </row>
    <row r="145" spans="1:40" x14ac:dyDescent="0.35">
      <c r="A145" t="s">
        <v>3480</v>
      </c>
      <c r="B145" t="s">
        <v>3472</v>
      </c>
      <c r="C145" t="s">
        <v>16</v>
      </c>
      <c r="D145" s="6" t="s">
        <v>17</v>
      </c>
      <c r="E145" s="6">
        <v>22.5</v>
      </c>
      <c r="F145" s="6">
        <v>62.19</v>
      </c>
      <c r="G145" s="6">
        <v>69.97</v>
      </c>
      <c r="H145" s="6">
        <f t="shared" si="66"/>
        <v>0.88880948978133489</v>
      </c>
      <c r="I145" s="6">
        <v>22</v>
      </c>
      <c r="J145" s="6">
        <v>45.63</v>
      </c>
      <c r="K145" s="6">
        <v>68.72</v>
      </c>
      <c r="L145" s="6">
        <f t="shared" si="67"/>
        <v>0</v>
      </c>
      <c r="M145" s="6">
        <f t="shared" si="68"/>
        <v>0</v>
      </c>
      <c r="N145" s="6">
        <f t="shared" si="69"/>
        <v>1</v>
      </c>
      <c r="AA145" t="s">
        <v>3480</v>
      </c>
      <c r="AB145" t="s">
        <v>3472</v>
      </c>
      <c r="AC145" t="s">
        <v>16</v>
      </c>
      <c r="AD145" t="s">
        <v>18</v>
      </c>
      <c r="AE145">
        <v>24</v>
      </c>
      <c r="AF145">
        <v>112.16</v>
      </c>
      <c r="AG145">
        <v>73.7</v>
      </c>
      <c r="AH145">
        <f t="shared" si="70"/>
        <v>1.5218453188602441</v>
      </c>
      <c r="AI145">
        <v>22.5</v>
      </c>
      <c r="AJ145">
        <v>75.36</v>
      </c>
      <c r="AK145">
        <v>69.97</v>
      </c>
      <c r="AL145" s="3">
        <f t="shared" si="71"/>
        <v>1</v>
      </c>
      <c r="AM145" s="3">
        <f t="shared" si="72"/>
        <v>0</v>
      </c>
      <c r="AN145" s="3">
        <f t="shared" si="73"/>
        <v>0</v>
      </c>
    </row>
    <row r="146" spans="1:40" x14ac:dyDescent="0.35">
      <c r="A146" t="s">
        <v>3481</v>
      </c>
      <c r="B146" t="s">
        <v>3472</v>
      </c>
      <c r="C146" t="s">
        <v>16</v>
      </c>
      <c r="D146" t="s">
        <v>17</v>
      </c>
      <c r="E146">
        <v>24.5</v>
      </c>
      <c r="F146">
        <v>79.260000000000005</v>
      </c>
      <c r="G146">
        <v>74.930000000000007</v>
      </c>
      <c r="H146">
        <f t="shared" si="66"/>
        <v>1.0577872681169092</v>
      </c>
      <c r="I146">
        <v>24</v>
      </c>
      <c r="J146">
        <v>68.319999999999993</v>
      </c>
      <c r="K146">
        <v>73.7</v>
      </c>
      <c r="L146" s="3">
        <f t="shared" si="67"/>
        <v>0</v>
      </c>
      <c r="M146" s="3">
        <f t="shared" si="68"/>
        <v>1</v>
      </c>
      <c r="N146" s="3">
        <f t="shared" si="69"/>
        <v>0</v>
      </c>
      <c r="AA146" t="s">
        <v>3481</v>
      </c>
      <c r="AB146" t="s">
        <v>3472</v>
      </c>
      <c r="AC146" t="s">
        <v>16</v>
      </c>
      <c r="AD146" t="s">
        <v>18</v>
      </c>
      <c r="AE146">
        <v>24</v>
      </c>
      <c r="AF146">
        <v>123.7</v>
      </c>
      <c r="AG146">
        <v>73.7</v>
      </c>
      <c r="AH146">
        <f t="shared" si="70"/>
        <v>1.6784260515603799</v>
      </c>
      <c r="AI146">
        <v>23</v>
      </c>
      <c r="AJ146">
        <v>62</v>
      </c>
      <c r="AK146">
        <v>71.22</v>
      </c>
      <c r="AL146" s="3">
        <f t="shared" si="71"/>
        <v>1</v>
      </c>
      <c r="AM146" s="3">
        <f t="shared" si="72"/>
        <v>0</v>
      </c>
      <c r="AN146" s="3">
        <f t="shared" si="73"/>
        <v>0</v>
      </c>
    </row>
    <row r="147" spans="1:40" x14ac:dyDescent="0.35">
      <c r="A147" t="s">
        <v>3482</v>
      </c>
      <c r="B147" t="s">
        <v>3472</v>
      </c>
      <c r="C147" t="s">
        <v>16</v>
      </c>
      <c r="D147" t="s">
        <v>17</v>
      </c>
      <c r="E147">
        <v>26</v>
      </c>
      <c r="F147">
        <v>80.489999999999995</v>
      </c>
      <c r="G147">
        <v>78.63</v>
      </c>
      <c r="H147">
        <f t="shared" si="66"/>
        <v>1.0236550934757727</v>
      </c>
      <c r="I147">
        <v>25.5</v>
      </c>
      <c r="J147">
        <v>51.1</v>
      </c>
      <c r="K147">
        <v>77.400000000000006</v>
      </c>
      <c r="L147" s="3">
        <f t="shared" si="67"/>
        <v>0</v>
      </c>
      <c r="M147" s="3">
        <f t="shared" si="68"/>
        <v>1</v>
      </c>
      <c r="N147" s="3">
        <f t="shared" si="69"/>
        <v>0</v>
      </c>
      <c r="AA147" t="s">
        <v>3482</v>
      </c>
      <c r="AB147" t="s">
        <v>3472</v>
      </c>
      <c r="AC147" t="s">
        <v>16</v>
      </c>
      <c r="AD147" t="s">
        <v>18</v>
      </c>
      <c r="AE147">
        <v>24</v>
      </c>
      <c r="AF147">
        <v>125</v>
      </c>
      <c r="AG147">
        <v>73.7</v>
      </c>
      <c r="AH147">
        <f t="shared" si="70"/>
        <v>1.6960651289009496</v>
      </c>
      <c r="AI147">
        <v>16</v>
      </c>
      <c r="AJ147">
        <v>70.78</v>
      </c>
      <c r="AK147">
        <v>53.5</v>
      </c>
      <c r="AL147" s="3">
        <f t="shared" si="71"/>
        <v>1</v>
      </c>
      <c r="AM147" s="3">
        <f t="shared" si="72"/>
        <v>0</v>
      </c>
      <c r="AN147" s="3">
        <f t="shared" si="73"/>
        <v>0</v>
      </c>
    </row>
    <row r="148" spans="1:40" x14ac:dyDescent="0.35">
      <c r="A148" t="s">
        <v>3483</v>
      </c>
      <c r="B148" t="s">
        <v>3472</v>
      </c>
      <c r="C148" t="s">
        <v>16</v>
      </c>
      <c r="D148" t="s">
        <v>17</v>
      </c>
      <c r="E148">
        <v>19</v>
      </c>
      <c r="F148">
        <v>75.62</v>
      </c>
      <c r="G148">
        <v>61.18</v>
      </c>
      <c r="H148">
        <f t="shared" si="66"/>
        <v>1.2360248447204969</v>
      </c>
      <c r="I148">
        <v>22</v>
      </c>
      <c r="J148">
        <v>70.900000000000006</v>
      </c>
      <c r="K148">
        <v>68.72</v>
      </c>
      <c r="L148" s="3">
        <f t="shared" si="67"/>
        <v>0</v>
      </c>
      <c r="M148" s="3">
        <f t="shared" si="68"/>
        <v>1</v>
      </c>
      <c r="N148" s="3">
        <f t="shared" si="69"/>
        <v>0</v>
      </c>
      <c r="AA148" t="s">
        <v>3483</v>
      </c>
      <c r="AB148" t="s">
        <v>3472</v>
      </c>
      <c r="AC148" t="s">
        <v>16</v>
      </c>
      <c r="AD148" t="s">
        <v>18</v>
      </c>
      <c r="AE148">
        <v>24</v>
      </c>
      <c r="AF148">
        <v>121.1</v>
      </c>
      <c r="AG148">
        <v>73.7</v>
      </c>
      <c r="AH148">
        <f t="shared" si="70"/>
        <v>1.6431478968792401</v>
      </c>
      <c r="AI148">
        <v>23</v>
      </c>
      <c r="AJ148">
        <v>68.319999999999993</v>
      </c>
      <c r="AK148">
        <v>71.22</v>
      </c>
      <c r="AL148" s="3">
        <f t="shared" si="71"/>
        <v>1</v>
      </c>
      <c r="AM148" s="3">
        <f t="shared" si="72"/>
        <v>0</v>
      </c>
      <c r="AN148" s="3">
        <f t="shared" si="73"/>
        <v>0</v>
      </c>
    </row>
    <row r="149" spans="1:40" x14ac:dyDescent="0.35">
      <c r="A149" t="s">
        <v>3484</v>
      </c>
      <c r="B149" t="s">
        <v>3472</v>
      </c>
      <c r="C149" t="s">
        <v>16</v>
      </c>
      <c r="D149" t="s">
        <v>17</v>
      </c>
      <c r="E149">
        <v>15.5</v>
      </c>
      <c r="F149">
        <v>65.97</v>
      </c>
      <c r="G149">
        <v>52.21</v>
      </c>
      <c r="H149">
        <f t="shared" si="66"/>
        <v>1.2635510438613291</v>
      </c>
      <c r="I149">
        <v>15</v>
      </c>
      <c r="J149">
        <v>44.06</v>
      </c>
      <c r="K149">
        <v>50.91</v>
      </c>
      <c r="L149" s="3">
        <f t="shared" si="67"/>
        <v>0</v>
      </c>
      <c r="M149" s="3">
        <f t="shared" si="68"/>
        <v>1</v>
      </c>
      <c r="N149" s="3">
        <f t="shared" si="69"/>
        <v>0</v>
      </c>
      <c r="AA149" t="s">
        <v>3484</v>
      </c>
      <c r="AB149" t="s">
        <v>3472</v>
      </c>
      <c r="AC149" t="s">
        <v>16</v>
      </c>
      <c r="AD149" t="s">
        <v>18</v>
      </c>
      <c r="AE149" s="6">
        <v>24</v>
      </c>
      <c r="AF149" s="6">
        <v>72.150000000000006</v>
      </c>
      <c r="AG149" s="6">
        <v>73.7</v>
      </c>
      <c r="AH149" s="6">
        <f t="shared" si="70"/>
        <v>0.97896879240162826</v>
      </c>
      <c r="AI149" s="6">
        <v>23.5</v>
      </c>
      <c r="AJ149" s="6">
        <v>36.880000000000003</v>
      </c>
      <c r="AK149" s="6">
        <v>72.459999999999994</v>
      </c>
      <c r="AL149" s="6">
        <f t="shared" si="71"/>
        <v>0</v>
      </c>
      <c r="AM149" s="6">
        <f t="shared" si="72"/>
        <v>0</v>
      </c>
      <c r="AN149" s="6">
        <f t="shared" si="73"/>
        <v>1</v>
      </c>
    </row>
    <row r="150" spans="1:40" x14ac:dyDescent="0.35">
      <c r="A150" t="s">
        <v>3485</v>
      </c>
      <c r="B150" t="s">
        <v>3472</v>
      </c>
      <c r="C150" t="s">
        <v>16</v>
      </c>
      <c r="D150" s="6" t="s">
        <v>134</v>
      </c>
      <c r="E150" s="6">
        <v>27.5</v>
      </c>
      <c r="F150" s="6">
        <v>78</v>
      </c>
      <c r="G150" s="6">
        <v>82.3</v>
      </c>
      <c r="H150" s="6">
        <f t="shared" si="66"/>
        <v>0.94775212636695016</v>
      </c>
      <c r="I150" s="6">
        <v>27</v>
      </c>
      <c r="J150" s="6">
        <v>52.19</v>
      </c>
      <c r="K150" s="6">
        <v>81.08</v>
      </c>
      <c r="L150" s="6">
        <f t="shared" si="67"/>
        <v>0</v>
      </c>
      <c r="M150" s="6">
        <f t="shared" si="68"/>
        <v>0</v>
      </c>
      <c r="N150" s="6">
        <f t="shared" si="69"/>
        <v>1</v>
      </c>
      <c r="AA150" t="s">
        <v>3485</v>
      </c>
      <c r="AB150" t="s">
        <v>3472</v>
      </c>
      <c r="AC150" t="s">
        <v>16</v>
      </c>
      <c r="AD150" t="s">
        <v>135</v>
      </c>
      <c r="AE150">
        <v>27.5</v>
      </c>
      <c r="AF150">
        <v>84.24</v>
      </c>
      <c r="AG150">
        <v>82.3</v>
      </c>
      <c r="AH150">
        <f t="shared" si="70"/>
        <v>1.0235722964763061</v>
      </c>
      <c r="AI150">
        <v>27</v>
      </c>
      <c r="AJ150">
        <v>64.510000000000005</v>
      </c>
      <c r="AK150">
        <v>81.08</v>
      </c>
      <c r="AL150" s="3">
        <f t="shared" si="71"/>
        <v>0</v>
      </c>
      <c r="AM150" s="3">
        <f t="shared" si="72"/>
        <v>1</v>
      </c>
      <c r="AN150" s="3">
        <f t="shared" si="73"/>
        <v>0</v>
      </c>
    </row>
    <row r="151" spans="1:40" x14ac:dyDescent="0.35">
      <c r="A151" t="s">
        <v>3486</v>
      </c>
      <c r="B151" t="s">
        <v>3472</v>
      </c>
      <c r="C151" t="s">
        <v>16</v>
      </c>
      <c r="D151" t="s">
        <v>134</v>
      </c>
      <c r="E151">
        <v>24.5</v>
      </c>
      <c r="F151">
        <v>160.88</v>
      </c>
      <c r="G151">
        <v>74.930000000000007</v>
      </c>
      <c r="H151">
        <f t="shared" si="66"/>
        <v>2.1470705992259438</v>
      </c>
      <c r="I151">
        <v>22.5</v>
      </c>
      <c r="J151">
        <v>62.62</v>
      </c>
      <c r="K151">
        <v>69.97</v>
      </c>
      <c r="L151" s="3">
        <f t="shared" si="67"/>
        <v>1</v>
      </c>
      <c r="M151" s="3">
        <f t="shared" si="68"/>
        <v>0</v>
      </c>
      <c r="N151" s="3">
        <f t="shared" si="69"/>
        <v>0</v>
      </c>
      <c r="AA151" t="s">
        <v>3486</v>
      </c>
      <c r="AB151" t="s">
        <v>3472</v>
      </c>
      <c r="AC151" t="s">
        <v>16</v>
      </c>
      <c r="AD151" t="s">
        <v>135</v>
      </c>
      <c r="AE151">
        <v>24</v>
      </c>
      <c r="AF151">
        <v>106.51</v>
      </c>
      <c r="AG151">
        <v>73.7</v>
      </c>
      <c r="AH151">
        <f t="shared" si="70"/>
        <v>1.4451831750339212</v>
      </c>
      <c r="AI151">
        <v>23.5</v>
      </c>
      <c r="AJ151">
        <v>64.900000000000006</v>
      </c>
      <c r="AK151">
        <v>72.459999999999994</v>
      </c>
      <c r="AL151" s="3">
        <f t="shared" si="71"/>
        <v>0</v>
      </c>
      <c r="AM151" s="3">
        <f t="shared" si="72"/>
        <v>1</v>
      </c>
      <c r="AN151" s="3">
        <f t="shared" si="73"/>
        <v>0</v>
      </c>
    </row>
    <row r="152" spans="1:40" x14ac:dyDescent="0.35">
      <c r="A152" t="s">
        <v>3487</v>
      </c>
      <c r="B152" t="s">
        <v>3472</v>
      </c>
      <c r="C152" t="s">
        <v>16</v>
      </c>
      <c r="D152" t="s">
        <v>134</v>
      </c>
      <c r="E152">
        <v>24.5</v>
      </c>
      <c r="F152">
        <v>111.91</v>
      </c>
      <c r="G152">
        <v>74.930000000000007</v>
      </c>
      <c r="H152">
        <f t="shared" si="66"/>
        <v>1.4935272921393299</v>
      </c>
      <c r="I152">
        <v>23</v>
      </c>
      <c r="J152">
        <v>66.650000000000006</v>
      </c>
      <c r="K152">
        <v>71.22</v>
      </c>
      <c r="L152" s="3">
        <f t="shared" si="67"/>
        <v>0</v>
      </c>
      <c r="M152" s="3">
        <f t="shared" si="68"/>
        <v>1</v>
      </c>
      <c r="N152" s="3">
        <f t="shared" si="69"/>
        <v>0</v>
      </c>
      <c r="AA152" t="s">
        <v>3487</v>
      </c>
      <c r="AB152" t="s">
        <v>3472</v>
      </c>
      <c r="AC152" t="s">
        <v>16</v>
      </c>
      <c r="AD152" t="s">
        <v>135</v>
      </c>
      <c r="AE152">
        <v>24.5</v>
      </c>
      <c r="AF152">
        <v>87.98</v>
      </c>
      <c r="AG152">
        <v>74.930000000000007</v>
      </c>
      <c r="AH152">
        <f t="shared" si="70"/>
        <v>1.1741625517149339</v>
      </c>
      <c r="AI152">
        <v>22.5</v>
      </c>
      <c r="AJ152">
        <v>51.15</v>
      </c>
      <c r="AK152">
        <v>69.97</v>
      </c>
      <c r="AL152" s="3">
        <f t="shared" si="71"/>
        <v>0</v>
      </c>
      <c r="AM152" s="3">
        <f t="shared" si="72"/>
        <v>1</v>
      </c>
      <c r="AN152" s="3">
        <f t="shared" si="73"/>
        <v>0</v>
      </c>
    </row>
    <row r="153" spans="1:40" x14ac:dyDescent="0.35">
      <c r="A153" t="s">
        <v>3488</v>
      </c>
      <c r="B153" t="s">
        <v>3472</v>
      </c>
      <c r="C153" t="s">
        <v>16</v>
      </c>
      <c r="D153" s="6" t="s">
        <v>134</v>
      </c>
      <c r="E153" s="6">
        <v>23</v>
      </c>
      <c r="F153" s="6">
        <v>61.49</v>
      </c>
      <c r="G153" s="6">
        <v>71.22</v>
      </c>
      <c r="H153" s="6">
        <f t="shared" si="66"/>
        <v>0.86338107273237863</v>
      </c>
      <c r="I153" s="6">
        <v>22.5</v>
      </c>
      <c r="J153" s="6">
        <v>42.57</v>
      </c>
      <c r="K153" s="6">
        <v>69.97</v>
      </c>
      <c r="L153" s="6">
        <f t="shared" si="67"/>
        <v>0</v>
      </c>
      <c r="M153" s="6">
        <f t="shared" si="68"/>
        <v>0</v>
      </c>
      <c r="N153" s="6">
        <f t="shared" si="69"/>
        <v>1</v>
      </c>
      <c r="AA153" t="s">
        <v>3488</v>
      </c>
      <c r="AB153" t="s">
        <v>3472</v>
      </c>
      <c r="AC153" t="s">
        <v>16</v>
      </c>
      <c r="AD153" t="s">
        <v>135</v>
      </c>
      <c r="AE153">
        <v>24</v>
      </c>
      <c r="AF153">
        <v>94.07</v>
      </c>
      <c r="AG153">
        <v>73.7</v>
      </c>
      <c r="AH153">
        <f t="shared" si="70"/>
        <v>1.2763907734056987</v>
      </c>
      <c r="AI153">
        <v>22</v>
      </c>
      <c r="AJ153">
        <v>50.9</v>
      </c>
      <c r="AK153">
        <v>68.72</v>
      </c>
      <c r="AL153" s="3">
        <f t="shared" si="71"/>
        <v>0</v>
      </c>
      <c r="AM153" s="3">
        <f t="shared" si="72"/>
        <v>1</v>
      </c>
      <c r="AN153" s="3">
        <f t="shared" si="73"/>
        <v>0</v>
      </c>
    </row>
    <row r="154" spans="1:40" x14ac:dyDescent="0.35">
      <c r="A154" t="s">
        <v>3489</v>
      </c>
      <c r="B154" t="s">
        <v>3472</v>
      </c>
      <c r="C154" t="s">
        <v>16</v>
      </c>
      <c r="D154" s="6" t="s">
        <v>134</v>
      </c>
      <c r="E154" s="6">
        <v>20</v>
      </c>
      <c r="F154" s="6">
        <v>52.17</v>
      </c>
      <c r="G154" s="6">
        <v>63.71</v>
      </c>
      <c r="H154" s="6">
        <f t="shared" si="66"/>
        <v>0.81886673991524095</v>
      </c>
      <c r="I154" s="6">
        <v>19.5</v>
      </c>
      <c r="J154" s="6">
        <v>29.31</v>
      </c>
      <c r="K154" s="6">
        <v>62.44</v>
      </c>
      <c r="L154" s="6">
        <f t="shared" si="67"/>
        <v>0</v>
      </c>
      <c r="M154" s="6">
        <f t="shared" si="68"/>
        <v>0</v>
      </c>
      <c r="N154" s="6">
        <f t="shared" si="69"/>
        <v>1</v>
      </c>
      <c r="AA154" t="s">
        <v>3489</v>
      </c>
      <c r="AB154" t="s">
        <v>3472</v>
      </c>
      <c r="AC154" t="s">
        <v>16</v>
      </c>
      <c r="AD154" t="s">
        <v>135</v>
      </c>
      <c r="AE154">
        <v>24</v>
      </c>
      <c r="AF154">
        <v>75.81</v>
      </c>
      <c r="AG154">
        <v>73.7</v>
      </c>
      <c r="AH154">
        <f t="shared" si="70"/>
        <v>1.028629579375848</v>
      </c>
      <c r="AI154">
        <v>23</v>
      </c>
      <c r="AJ154">
        <v>55.98</v>
      </c>
      <c r="AK154">
        <v>71.22</v>
      </c>
      <c r="AL154" s="3">
        <f t="shared" si="71"/>
        <v>0</v>
      </c>
      <c r="AM154" s="3">
        <f t="shared" si="72"/>
        <v>1</v>
      </c>
      <c r="AN154" s="3">
        <f t="shared" si="73"/>
        <v>0</v>
      </c>
    </row>
    <row r="155" spans="1:40" x14ac:dyDescent="0.35">
      <c r="A155" t="s">
        <v>3490</v>
      </c>
      <c r="B155" t="s">
        <v>3472</v>
      </c>
      <c r="C155" t="s">
        <v>16</v>
      </c>
      <c r="D155" t="s">
        <v>134</v>
      </c>
      <c r="E155">
        <v>24</v>
      </c>
      <c r="F155">
        <v>103.37</v>
      </c>
      <c r="G155">
        <v>73.7</v>
      </c>
      <c r="H155">
        <f t="shared" si="66"/>
        <v>1.4025780189959294</v>
      </c>
      <c r="I155">
        <v>26</v>
      </c>
      <c r="J155">
        <v>82.02</v>
      </c>
      <c r="K155">
        <v>78.63</v>
      </c>
      <c r="L155" s="3">
        <f t="shared" si="67"/>
        <v>0</v>
      </c>
      <c r="M155" s="3">
        <f t="shared" si="68"/>
        <v>1</v>
      </c>
      <c r="N155" s="3">
        <f t="shared" si="69"/>
        <v>0</v>
      </c>
      <c r="AA155" t="s">
        <v>3490</v>
      </c>
      <c r="AB155" t="s">
        <v>3472</v>
      </c>
      <c r="AC155" t="s">
        <v>16</v>
      </c>
      <c r="AD155" t="s">
        <v>135</v>
      </c>
      <c r="AE155">
        <v>24</v>
      </c>
      <c r="AF155">
        <v>110.08</v>
      </c>
      <c r="AG155">
        <v>73.7</v>
      </c>
      <c r="AH155">
        <f t="shared" si="70"/>
        <v>1.4936227951153322</v>
      </c>
      <c r="AI155">
        <v>23.5</v>
      </c>
      <c r="AJ155">
        <v>60.38</v>
      </c>
      <c r="AK155">
        <v>72.459999999999994</v>
      </c>
      <c r="AL155" s="3">
        <f t="shared" si="71"/>
        <v>0</v>
      </c>
      <c r="AM155" s="3">
        <f t="shared" si="72"/>
        <v>1</v>
      </c>
      <c r="AN155" s="3">
        <f t="shared" si="73"/>
        <v>0</v>
      </c>
    </row>
    <row r="156" spans="1:40" x14ac:dyDescent="0.35">
      <c r="A156" t="s">
        <v>3491</v>
      </c>
      <c r="B156" t="s">
        <v>3472</v>
      </c>
      <c r="C156" t="s">
        <v>16</v>
      </c>
      <c r="D156" t="s">
        <v>134</v>
      </c>
      <c r="E156">
        <v>24</v>
      </c>
      <c r="F156">
        <v>90.78</v>
      </c>
      <c r="G156">
        <v>73.7</v>
      </c>
      <c r="H156">
        <f t="shared" si="66"/>
        <v>1.2317503392130258</v>
      </c>
      <c r="I156">
        <v>17</v>
      </c>
      <c r="J156">
        <v>56.12</v>
      </c>
      <c r="K156">
        <v>56.08</v>
      </c>
      <c r="L156" s="3">
        <f t="shared" si="67"/>
        <v>0</v>
      </c>
      <c r="M156" s="3">
        <f t="shared" si="68"/>
        <v>1</v>
      </c>
      <c r="N156" s="3">
        <f t="shared" si="69"/>
        <v>0</v>
      </c>
      <c r="AA156" t="s">
        <v>3491</v>
      </c>
      <c r="AB156" t="s">
        <v>3472</v>
      </c>
      <c r="AC156" t="s">
        <v>16</v>
      </c>
      <c r="AD156" t="s">
        <v>135</v>
      </c>
      <c r="AE156" s="6">
        <v>24</v>
      </c>
      <c r="AF156" s="6">
        <v>71.78</v>
      </c>
      <c r="AG156" s="6">
        <v>73.7</v>
      </c>
      <c r="AH156" s="6">
        <f t="shared" si="70"/>
        <v>0.97394843962008137</v>
      </c>
      <c r="AI156" s="6">
        <v>23.5</v>
      </c>
      <c r="AJ156" s="6">
        <v>49.63</v>
      </c>
      <c r="AK156" s="6">
        <v>72.459999999999994</v>
      </c>
      <c r="AL156" s="6">
        <f t="shared" si="71"/>
        <v>0</v>
      </c>
      <c r="AM156" s="6">
        <f t="shared" si="72"/>
        <v>0</v>
      </c>
      <c r="AN156" s="6">
        <f t="shared" si="73"/>
        <v>1</v>
      </c>
    </row>
    <row r="157" spans="1:40" x14ac:dyDescent="0.35">
      <c r="A157" t="s">
        <v>3492</v>
      </c>
      <c r="B157" t="s">
        <v>3472</v>
      </c>
      <c r="C157" t="s">
        <v>16</v>
      </c>
      <c r="D157" t="s">
        <v>134</v>
      </c>
      <c r="E157">
        <v>23.5</v>
      </c>
      <c r="F157">
        <v>139.30000000000001</v>
      </c>
      <c r="G157">
        <v>72.459999999999994</v>
      </c>
      <c r="H157">
        <f t="shared" si="66"/>
        <v>1.9224399668782779</v>
      </c>
      <c r="I157">
        <v>22</v>
      </c>
      <c r="J157">
        <v>59.75</v>
      </c>
      <c r="K157">
        <v>68.72</v>
      </c>
      <c r="L157" s="3">
        <f t="shared" si="67"/>
        <v>1</v>
      </c>
      <c r="M157" s="3">
        <f t="shared" si="68"/>
        <v>0</v>
      </c>
      <c r="N157" s="3">
        <f t="shared" si="69"/>
        <v>0</v>
      </c>
      <c r="AA157" t="s">
        <v>3492</v>
      </c>
      <c r="AB157" t="s">
        <v>3472</v>
      </c>
      <c r="AC157" t="s">
        <v>16</v>
      </c>
      <c r="AD157" t="s">
        <v>135</v>
      </c>
      <c r="AE157">
        <v>24</v>
      </c>
      <c r="AF157">
        <v>94.16</v>
      </c>
      <c r="AG157">
        <v>73.7</v>
      </c>
      <c r="AH157">
        <f t="shared" si="70"/>
        <v>1.2776119402985073</v>
      </c>
      <c r="AI157">
        <v>23.5</v>
      </c>
      <c r="AJ157">
        <v>70.88</v>
      </c>
      <c r="AK157">
        <v>72.459999999999994</v>
      </c>
      <c r="AL157" s="3">
        <f t="shared" si="71"/>
        <v>0</v>
      </c>
      <c r="AM157" s="3">
        <f t="shared" si="72"/>
        <v>1</v>
      </c>
      <c r="AN157" s="3">
        <f t="shared" si="73"/>
        <v>0</v>
      </c>
    </row>
    <row r="158" spans="1:40" x14ac:dyDescent="0.35">
      <c r="A158" t="s">
        <v>3493</v>
      </c>
      <c r="B158" t="s">
        <v>3472</v>
      </c>
      <c r="C158" t="s">
        <v>16</v>
      </c>
      <c r="D158" s="6" t="s">
        <v>134</v>
      </c>
      <c r="E158" s="6">
        <v>19.5</v>
      </c>
      <c r="F158" s="6">
        <v>59.31</v>
      </c>
      <c r="G158" s="6">
        <v>62.44</v>
      </c>
      <c r="H158" s="6">
        <f t="shared" si="66"/>
        <v>0.94987187700192188</v>
      </c>
      <c r="I158" s="6">
        <v>19</v>
      </c>
      <c r="J158" s="6">
        <v>31.15</v>
      </c>
      <c r="K158" s="6">
        <v>61.18</v>
      </c>
      <c r="L158" s="6">
        <f t="shared" si="67"/>
        <v>0</v>
      </c>
      <c r="M158" s="6">
        <f t="shared" si="68"/>
        <v>0</v>
      </c>
      <c r="N158" s="6">
        <f t="shared" si="69"/>
        <v>1</v>
      </c>
      <c r="AA158" t="s">
        <v>3493</v>
      </c>
      <c r="AB158" t="s">
        <v>3472</v>
      </c>
      <c r="AC158" t="s">
        <v>16</v>
      </c>
      <c r="AD158" t="s">
        <v>135</v>
      </c>
      <c r="AE158">
        <v>24</v>
      </c>
      <c r="AF158">
        <v>85.9</v>
      </c>
      <c r="AG158">
        <v>73.7</v>
      </c>
      <c r="AH158">
        <f t="shared" si="70"/>
        <v>1.1655359565807328</v>
      </c>
      <c r="AI158">
        <v>23.5</v>
      </c>
      <c r="AJ158">
        <v>69.17</v>
      </c>
      <c r="AK158">
        <v>72.459999999999994</v>
      </c>
      <c r="AL158" s="3">
        <f t="shared" si="71"/>
        <v>0</v>
      </c>
      <c r="AM158" s="3">
        <f t="shared" si="72"/>
        <v>1</v>
      </c>
      <c r="AN158" s="3">
        <f t="shared" si="73"/>
        <v>0</v>
      </c>
    </row>
    <row r="159" spans="1:40" x14ac:dyDescent="0.35">
      <c r="A159" t="s">
        <v>3494</v>
      </c>
      <c r="B159" t="s">
        <v>3472</v>
      </c>
      <c r="C159" t="s">
        <v>16</v>
      </c>
      <c r="D159" t="s">
        <v>134</v>
      </c>
      <c r="E159">
        <v>24.5</v>
      </c>
      <c r="F159">
        <v>129.19</v>
      </c>
      <c r="G159">
        <v>74.930000000000007</v>
      </c>
      <c r="H159">
        <f t="shared" si="66"/>
        <v>1.7241425330308287</v>
      </c>
      <c r="I159">
        <v>23.5</v>
      </c>
      <c r="J159">
        <v>61.93</v>
      </c>
      <c r="K159">
        <v>72.459999999999994</v>
      </c>
      <c r="L159" s="3">
        <f t="shared" si="67"/>
        <v>1</v>
      </c>
      <c r="M159" s="3">
        <f t="shared" si="68"/>
        <v>0</v>
      </c>
      <c r="N159" s="3">
        <f t="shared" si="69"/>
        <v>0</v>
      </c>
      <c r="AA159" t="s">
        <v>3494</v>
      </c>
      <c r="AB159" t="s">
        <v>3472</v>
      </c>
      <c r="AC159" t="s">
        <v>16</v>
      </c>
      <c r="AD159" t="s">
        <v>135</v>
      </c>
      <c r="AE159">
        <v>24</v>
      </c>
      <c r="AF159">
        <v>80.3</v>
      </c>
      <c r="AG159">
        <v>73.7</v>
      </c>
      <c r="AH159">
        <f t="shared" si="70"/>
        <v>1.08955223880597</v>
      </c>
      <c r="AI159">
        <v>33</v>
      </c>
      <c r="AJ159">
        <v>97.45</v>
      </c>
      <c r="AK159">
        <v>95.64</v>
      </c>
      <c r="AL159" s="3">
        <f t="shared" si="71"/>
        <v>0</v>
      </c>
      <c r="AM159" s="3">
        <f t="shared" si="72"/>
        <v>1</v>
      </c>
      <c r="AN159" s="3">
        <f t="shared" si="73"/>
        <v>0</v>
      </c>
    </row>
    <row r="160" spans="1:40" x14ac:dyDescent="0.35">
      <c r="A160" t="s">
        <v>3495</v>
      </c>
      <c r="B160" t="s">
        <v>3472</v>
      </c>
      <c r="C160" t="s">
        <v>16</v>
      </c>
      <c r="D160" s="6" t="s">
        <v>134</v>
      </c>
      <c r="E160" s="6">
        <v>25</v>
      </c>
      <c r="F160" s="6">
        <v>59.02</v>
      </c>
      <c r="G160" s="6">
        <v>76.17</v>
      </c>
      <c r="H160" s="6">
        <f t="shared" si="66"/>
        <v>0.77484573979256932</v>
      </c>
      <c r="I160" s="6">
        <v>24.5</v>
      </c>
      <c r="J160" s="6">
        <v>53.16</v>
      </c>
      <c r="K160" s="6">
        <v>74.930000000000007</v>
      </c>
      <c r="L160" s="6">
        <f t="shared" si="67"/>
        <v>0</v>
      </c>
      <c r="M160" s="6">
        <f t="shared" si="68"/>
        <v>0</v>
      </c>
      <c r="N160" s="6">
        <f t="shared" si="69"/>
        <v>1</v>
      </c>
      <c r="AA160" t="s">
        <v>3495</v>
      </c>
      <c r="AB160" t="s">
        <v>3472</v>
      </c>
      <c r="AC160" t="s">
        <v>16</v>
      </c>
      <c r="AD160" t="s">
        <v>135</v>
      </c>
      <c r="AE160">
        <v>24</v>
      </c>
      <c r="AF160">
        <v>81.47</v>
      </c>
      <c r="AG160">
        <v>73.7</v>
      </c>
      <c r="AH160">
        <f t="shared" si="70"/>
        <v>1.1054274084124829</v>
      </c>
      <c r="AI160">
        <v>25.5</v>
      </c>
      <c r="AJ160">
        <v>81.239999999999995</v>
      </c>
      <c r="AK160">
        <v>77.400000000000006</v>
      </c>
      <c r="AL160" s="3">
        <f t="shared" si="71"/>
        <v>0</v>
      </c>
      <c r="AM160" s="3">
        <f t="shared" si="72"/>
        <v>1</v>
      </c>
      <c r="AN160" s="3">
        <f t="shared" si="73"/>
        <v>0</v>
      </c>
    </row>
    <row r="161" spans="1:40" x14ac:dyDescent="0.35">
      <c r="A161" t="s">
        <v>3496</v>
      </c>
      <c r="B161" t="s">
        <v>3472</v>
      </c>
      <c r="C161" t="s">
        <v>16</v>
      </c>
      <c r="D161" t="s">
        <v>134</v>
      </c>
      <c r="E161">
        <v>24</v>
      </c>
      <c r="F161">
        <v>96.71</v>
      </c>
      <c r="G161">
        <v>73.7</v>
      </c>
      <c r="H161">
        <f t="shared" si="66"/>
        <v>1.3122116689280867</v>
      </c>
      <c r="I161">
        <v>22</v>
      </c>
      <c r="J161">
        <v>55.65</v>
      </c>
      <c r="K161">
        <v>68.72</v>
      </c>
      <c r="L161" s="3">
        <f t="shared" si="67"/>
        <v>0</v>
      </c>
      <c r="M161" s="3">
        <f t="shared" si="68"/>
        <v>1</v>
      </c>
      <c r="N161" s="3">
        <f t="shared" si="69"/>
        <v>0</v>
      </c>
      <c r="AA161" t="s">
        <v>3496</v>
      </c>
      <c r="AB161" t="s">
        <v>3472</v>
      </c>
      <c r="AC161" t="s">
        <v>16</v>
      </c>
      <c r="AD161" t="s">
        <v>135</v>
      </c>
      <c r="AE161">
        <v>24</v>
      </c>
      <c r="AF161">
        <v>96.4</v>
      </c>
      <c r="AG161">
        <v>73.7</v>
      </c>
      <c r="AH161">
        <f t="shared" si="70"/>
        <v>1.3080054274084125</v>
      </c>
      <c r="AI161">
        <v>23.5</v>
      </c>
      <c r="AJ161">
        <v>72.03</v>
      </c>
      <c r="AK161">
        <v>72.459999999999994</v>
      </c>
      <c r="AL161" s="3">
        <f t="shared" si="71"/>
        <v>0</v>
      </c>
      <c r="AM161" s="3">
        <f t="shared" si="72"/>
        <v>1</v>
      </c>
      <c r="AN161" s="3">
        <f t="shared" si="73"/>
        <v>0</v>
      </c>
    </row>
    <row r="162" spans="1:40" x14ac:dyDescent="0.35">
      <c r="A162" t="s">
        <v>3497</v>
      </c>
      <c r="B162" t="s">
        <v>3472</v>
      </c>
      <c r="C162" t="s">
        <v>16</v>
      </c>
      <c r="D162" t="s">
        <v>134</v>
      </c>
      <c r="E162">
        <v>25</v>
      </c>
      <c r="F162">
        <v>85.87</v>
      </c>
      <c r="G162">
        <v>76.17</v>
      </c>
      <c r="H162">
        <f t="shared" si="66"/>
        <v>1.1273467244321911</v>
      </c>
      <c r="I162">
        <v>24</v>
      </c>
      <c r="J162">
        <v>68.760000000000005</v>
      </c>
      <c r="K162">
        <v>73.7</v>
      </c>
      <c r="L162" s="3">
        <f t="shared" si="67"/>
        <v>0</v>
      </c>
      <c r="M162" s="3">
        <f t="shared" si="68"/>
        <v>1</v>
      </c>
      <c r="N162" s="3">
        <f t="shared" si="69"/>
        <v>0</v>
      </c>
      <c r="AA162" t="s">
        <v>3497</v>
      </c>
      <c r="AB162" t="s">
        <v>3472</v>
      </c>
      <c r="AC162" t="s">
        <v>16</v>
      </c>
      <c r="AD162" t="s">
        <v>135</v>
      </c>
      <c r="AE162">
        <v>24</v>
      </c>
      <c r="AF162">
        <v>94.82</v>
      </c>
      <c r="AG162">
        <v>73.7</v>
      </c>
      <c r="AH162">
        <f t="shared" si="70"/>
        <v>1.2865671641791043</v>
      </c>
      <c r="AI162">
        <v>23.5</v>
      </c>
      <c r="AJ162">
        <v>64.97</v>
      </c>
      <c r="AK162">
        <v>72.459999999999994</v>
      </c>
      <c r="AL162" s="3">
        <f t="shared" si="71"/>
        <v>0</v>
      </c>
      <c r="AM162" s="3">
        <f t="shared" si="72"/>
        <v>1</v>
      </c>
      <c r="AN162" s="3">
        <f t="shared" si="73"/>
        <v>0</v>
      </c>
    </row>
    <row r="163" spans="1:40" x14ac:dyDescent="0.35">
      <c r="A163" t="s">
        <v>3498</v>
      </c>
      <c r="B163" t="s">
        <v>3472</v>
      </c>
      <c r="C163" t="s">
        <v>16</v>
      </c>
      <c r="D163" t="s">
        <v>134</v>
      </c>
      <c r="E163">
        <v>24.5</v>
      </c>
      <c r="F163">
        <v>107.19</v>
      </c>
      <c r="G163">
        <v>74.930000000000007</v>
      </c>
      <c r="H163">
        <f t="shared" si="66"/>
        <v>1.4305351661550778</v>
      </c>
      <c r="I163">
        <v>22.5</v>
      </c>
      <c r="J163">
        <v>53.75</v>
      </c>
      <c r="K163">
        <v>69.97</v>
      </c>
      <c r="L163" s="3">
        <f t="shared" si="67"/>
        <v>0</v>
      </c>
      <c r="M163" s="3">
        <f t="shared" si="68"/>
        <v>1</v>
      </c>
      <c r="N163" s="3">
        <f t="shared" si="69"/>
        <v>0</v>
      </c>
      <c r="AA163" t="s">
        <v>3498</v>
      </c>
      <c r="AB163" t="s">
        <v>3472</v>
      </c>
      <c r="AC163" t="s">
        <v>16</v>
      </c>
      <c r="AD163" t="s">
        <v>135</v>
      </c>
      <c r="AE163">
        <v>24</v>
      </c>
      <c r="AF163">
        <v>80.930000000000007</v>
      </c>
      <c r="AG163">
        <v>73.7</v>
      </c>
      <c r="AH163">
        <f t="shared" si="70"/>
        <v>1.0981004070556311</v>
      </c>
      <c r="AI163">
        <v>23.5</v>
      </c>
      <c r="AJ163">
        <v>53.22</v>
      </c>
      <c r="AK163">
        <v>72.459999999999994</v>
      </c>
      <c r="AL163" s="3">
        <f t="shared" si="71"/>
        <v>0</v>
      </c>
      <c r="AM163" s="3">
        <f t="shared" si="72"/>
        <v>1</v>
      </c>
      <c r="AN163" s="3">
        <f t="shared" si="73"/>
        <v>0</v>
      </c>
    </row>
    <row r="164" spans="1:40" x14ac:dyDescent="0.35">
      <c r="A164" t="s">
        <v>3499</v>
      </c>
      <c r="B164" t="s">
        <v>3472</v>
      </c>
      <c r="C164" t="s">
        <v>16</v>
      </c>
      <c r="D164" t="s">
        <v>134</v>
      </c>
      <c r="E164">
        <v>25</v>
      </c>
      <c r="F164">
        <v>138.49</v>
      </c>
      <c r="G164">
        <v>76.17</v>
      </c>
      <c r="H164">
        <f t="shared" si="66"/>
        <v>1.8181698831560982</v>
      </c>
      <c r="I164">
        <v>23</v>
      </c>
      <c r="J164">
        <v>64.25</v>
      </c>
      <c r="K164">
        <v>71.22</v>
      </c>
      <c r="L164" s="3">
        <f t="shared" si="67"/>
        <v>1</v>
      </c>
      <c r="M164" s="3">
        <f t="shared" si="68"/>
        <v>0</v>
      </c>
      <c r="N164" s="3">
        <f t="shared" si="69"/>
        <v>0</v>
      </c>
      <c r="AA164" t="s">
        <v>3499</v>
      </c>
      <c r="AB164" t="s">
        <v>3472</v>
      </c>
      <c r="AC164" t="s">
        <v>16</v>
      </c>
      <c r="AD164" t="s">
        <v>135</v>
      </c>
      <c r="AE164">
        <v>24</v>
      </c>
      <c r="AF164">
        <v>94.35</v>
      </c>
      <c r="AG164">
        <v>73.7</v>
      </c>
      <c r="AH164">
        <f t="shared" si="70"/>
        <v>1.2801899592944368</v>
      </c>
      <c r="AI164">
        <v>23.5</v>
      </c>
      <c r="AJ164">
        <v>66.489999999999995</v>
      </c>
      <c r="AK164">
        <v>72.459999999999994</v>
      </c>
      <c r="AL164" s="3">
        <f t="shared" si="71"/>
        <v>0</v>
      </c>
      <c r="AM164" s="3">
        <f t="shared" si="72"/>
        <v>1</v>
      </c>
      <c r="AN164" s="3">
        <f t="shared" si="73"/>
        <v>0</v>
      </c>
    </row>
    <row r="165" spans="1:40" x14ac:dyDescent="0.35">
      <c r="A165" t="s">
        <v>3500</v>
      </c>
      <c r="B165" t="s">
        <v>3472</v>
      </c>
      <c r="C165" t="s">
        <v>16</v>
      </c>
      <c r="D165" t="s">
        <v>134</v>
      </c>
      <c r="E165">
        <v>25</v>
      </c>
      <c r="F165">
        <v>150.55000000000001</v>
      </c>
      <c r="G165">
        <v>76.17</v>
      </c>
      <c r="H165">
        <f t="shared" si="66"/>
        <v>1.9764999343573586</v>
      </c>
      <c r="I165">
        <v>23</v>
      </c>
      <c r="J165">
        <v>48.84</v>
      </c>
      <c r="K165">
        <v>71.22</v>
      </c>
      <c r="L165" s="3">
        <f t="shared" si="67"/>
        <v>1</v>
      </c>
      <c r="M165" s="3">
        <f t="shared" si="68"/>
        <v>0</v>
      </c>
      <c r="N165" s="3">
        <f t="shared" si="69"/>
        <v>0</v>
      </c>
      <c r="AA165" t="s">
        <v>3500</v>
      </c>
      <c r="AB165" t="s">
        <v>3472</v>
      </c>
      <c r="AC165" t="s">
        <v>16</v>
      </c>
      <c r="AD165" t="s">
        <v>135</v>
      </c>
      <c r="AE165">
        <v>24.5</v>
      </c>
      <c r="AF165">
        <v>112.37</v>
      </c>
      <c r="AG165">
        <v>74.930000000000007</v>
      </c>
      <c r="AH165">
        <f t="shared" si="70"/>
        <v>1.4996663552649139</v>
      </c>
      <c r="AI165">
        <v>23</v>
      </c>
      <c r="AJ165">
        <v>55.25</v>
      </c>
      <c r="AK165">
        <v>71.22</v>
      </c>
      <c r="AL165" s="3">
        <f t="shared" si="71"/>
        <v>0</v>
      </c>
      <c r="AM165" s="3">
        <f t="shared" si="72"/>
        <v>1</v>
      </c>
      <c r="AN165" s="3">
        <f t="shared" si="73"/>
        <v>0</v>
      </c>
    </row>
    <row r="166" spans="1:40" x14ac:dyDescent="0.35">
      <c r="A166" t="s">
        <v>3501</v>
      </c>
      <c r="B166" t="s">
        <v>3472</v>
      </c>
      <c r="C166" t="s">
        <v>16</v>
      </c>
      <c r="D166" t="s">
        <v>134</v>
      </c>
      <c r="E166">
        <v>24</v>
      </c>
      <c r="F166">
        <v>161.66999999999999</v>
      </c>
      <c r="G166">
        <v>73.7</v>
      </c>
      <c r="H166">
        <f t="shared" si="66"/>
        <v>2.1936227951153322</v>
      </c>
      <c r="I166">
        <v>22.5</v>
      </c>
      <c r="J166">
        <v>61.26</v>
      </c>
      <c r="K166">
        <v>69.97</v>
      </c>
      <c r="L166" s="3">
        <f t="shared" si="67"/>
        <v>1</v>
      </c>
      <c r="M166" s="3">
        <f t="shared" si="68"/>
        <v>0</v>
      </c>
      <c r="N166" s="3">
        <f t="shared" si="69"/>
        <v>0</v>
      </c>
      <c r="AA166" t="s">
        <v>3501</v>
      </c>
      <c r="AB166" t="s">
        <v>3472</v>
      </c>
      <c r="AC166" t="s">
        <v>16</v>
      </c>
      <c r="AD166" t="s">
        <v>135</v>
      </c>
      <c r="AE166">
        <v>24</v>
      </c>
      <c r="AF166">
        <v>146.54</v>
      </c>
      <c r="AG166">
        <v>73.7</v>
      </c>
      <c r="AH166">
        <f t="shared" si="70"/>
        <v>1.9883310719131613</v>
      </c>
      <c r="AI166">
        <v>23</v>
      </c>
      <c r="AJ166">
        <v>62.64</v>
      </c>
      <c r="AK166">
        <v>71.22</v>
      </c>
      <c r="AL166" s="3">
        <f t="shared" si="71"/>
        <v>1</v>
      </c>
      <c r="AM166" s="3">
        <f t="shared" si="72"/>
        <v>0</v>
      </c>
      <c r="AN166" s="3">
        <f t="shared" si="73"/>
        <v>0</v>
      </c>
    </row>
    <row r="167" spans="1:40" x14ac:dyDescent="0.35">
      <c r="A167" t="s">
        <v>3502</v>
      </c>
      <c r="B167" t="s">
        <v>3503</v>
      </c>
      <c r="C167" t="s">
        <v>16</v>
      </c>
      <c r="D167" t="s">
        <v>17</v>
      </c>
      <c r="E167">
        <v>23.5</v>
      </c>
      <c r="F167">
        <v>96.81</v>
      </c>
      <c r="G167">
        <v>72.459999999999994</v>
      </c>
      <c r="H167">
        <f t="shared" si="66"/>
        <v>1.3360474744686726</v>
      </c>
      <c r="I167">
        <v>22.5</v>
      </c>
      <c r="J167">
        <v>62.45</v>
      </c>
      <c r="K167">
        <v>69.97</v>
      </c>
      <c r="L167" s="3">
        <f t="shared" si="67"/>
        <v>0</v>
      </c>
      <c r="M167" s="3">
        <f t="shared" si="68"/>
        <v>1</v>
      </c>
      <c r="N167" s="3">
        <f t="shared" si="69"/>
        <v>0</v>
      </c>
      <c r="AA167" t="s">
        <v>3502</v>
      </c>
      <c r="AB167" t="s">
        <v>3503</v>
      </c>
      <c r="AC167" t="s">
        <v>16</v>
      </c>
      <c r="AD167" t="s">
        <v>18</v>
      </c>
      <c r="AE167" s="6">
        <v>24</v>
      </c>
      <c r="AF167" s="6">
        <v>71.16</v>
      </c>
      <c r="AG167" s="6">
        <v>73.7</v>
      </c>
      <c r="AH167" s="6">
        <f t="shared" si="70"/>
        <v>0.96553595658073266</v>
      </c>
      <c r="AI167" s="6">
        <v>23.5</v>
      </c>
      <c r="AJ167" s="6">
        <v>63.14</v>
      </c>
      <c r="AK167" s="6">
        <v>72.459999999999994</v>
      </c>
      <c r="AL167" s="6">
        <f t="shared" si="71"/>
        <v>0</v>
      </c>
      <c r="AM167" s="6">
        <f t="shared" si="72"/>
        <v>0</v>
      </c>
      <c r="AN167" s="6">
        <f t="shared" si="73"/>
        <v>1</v>
      </c>
    </row>
    <row r="168" spans="1:40" x14ac:dyDescent="0.35">
      <c r="A168" t="s">
        <v>3504</v>
      </c>
      <c r="B168" t="s">
        <v>3503</v>
      </c>
      <c r="C168" t="s">
        <v>16</v>
      </c>
      <c r="D168" t="s">
        <v>17</v>
      </c>
      <c r="E168">
        <v>23</v>
      </c>
      <c r="F168">
        <v>118.1</v>
      </c>
      <c r="G168">
        <v>71.22</v>
      </c>
      <c r="H168">
        <f t="shared" si="66"/>
        <v>1.6582420668351585</v>
      </c>
      <c r="I168">
        <v>21.5</v>
      </c>
      <c r="J168">
        <v>64.67</v>
      </c>
      <c r="K168">
        <v>67.47</v>
      </c>
      <c r="L168" s="3">
        <f t="shared" si="67"/>
        <v>1</v>
      </c>
      <c r="M168" s="3">
        <f t="shared" si="68"/>
        <v>0</v>
      </c>
      <c r="N168" s="3">
        <f t="shared" si="69"/>
        <v>0</v>
      </c>
      <c r="AA168" t="s">
        <v>3504</v>
      </c>
      <c r="AB168" t="s">
        <v>3503</v>
      </c>
      <c r="AC168" t="s">
        <v>16</v>
      </c>
      <c r="AD168" t="s">
        <v>18</v>
      </c>
      <c r="AE168">
        <v>24</v>
      </c>
      <c r="AF168">
        <v>138.91999999999999</v>
      </c>
      <c r="AG168">
        <v>73.7</v>
      </c>
      <c r="AH168">
        <f t="shared" si="70"/>
        <v>1.8849389416553592</v>
      </c>
      <c r="AI168">
        <v>23</v>
      </c>
      <c r="AJ168">
        <v>62.81</v>
      </c>
      <c r="AK168">
        <v>71.22</v>
      </c>
      <c r="AL168" s="3">
        <f t="shared" si="71"/>
        <v>1</v>
      </c>
      <c r="AM168" s="3">
        <f t="shared" si="72"/>
        <v>0</v>
      </c>
      <c r="AN168" s="3">
        <f t="shared" si="73"/>
        <v>0</v>
      </c>
    </row>
    <row r="169" spans="1:40" x14ac:dyDescent="0.35">
      <c r="A169" t="s">
        <v>3505</v>
      </c>
      <c r="B169" t="s">
        <v>3503</v>
      </c>
      <c r="C169" t="s">
        <v>16</v>
      </c>
      <c r="D169" t="s">
        <v>17</v>
      </c>
      <c r="E169">
        <v>23</v>
      </c>
      <c r="F169">
        <v>135.16</v>
      </c>
      <c r="G169">
        <v>71.22</v>
      </c>
      <c r="H169">
        <f t="shared" si="66"/>
        <v>1.8977815220443695</v>
      </c>
      <c r="I169">
        <v>22</v>
      </c>
      <c r="J169">
        <v>59.23</v>
      </c>
      <c r="K169">
        <v>68.72</v>
      </c>
      <c r="L169" s="3">
        <f t="shared" si="67"/>
        <v>1</v>
      </c>
      <c r="M169" s="3">
        <f t="shared" si="68"/>
        <v>0</v>
      </c>
      <c r="N169" s="3">
        <f t="shared" si="69"/>
        <v>0</v>
      </c>
      <c r="AA169" t="s">
        <v>3505</v>
      </c>
      <c r="AB169" t="s">
        <v>3503</v>
      </c>
      <c r="AC169" t="s">
        <v>16</v>
      </c>
      <c r="AD169" t="s">
        <v>18</v>
      </c>
      <c r="AE169">
        <v>24</v>
      </c>
      <c r="AF169">
        <v>121.12</v>
      </c>
      <c r="AG169">
        <v>73.7</v>
      </c>
      <c r="AH169">
        <f t="shared" si="70"/>
        <v>1.6434192672998642</v>
      </c>
      <c r="AI169">
        <v>23</v>
      </c>
      <c r="AJ169">
        <v>56.33</v>
      </c>
      <c r="AK169">
        <v>71.22</v>
      </c>
      <c r="AL169" s="3">
        <f t="shared" si="71"/>
        <v>1</v>
      </c>
      <c r="AM169" s="3">
        <f t="shared" si="72"/>
        <v>0</v>
      </c>
      <c r="AN169" s="3">
        <f t="shared" si="73"/>
        <v>0</v>
      </c>
    </row>
    <row r="170" spans="1:40" x14ac:dyDescent="0.35">
      <c r="A170" t="s">
        <v>3506</v>
      </c>
      <c r="B170" t="s">
        <v>3503</v>
      </c>
      <c r="C170" t="s">
        <v>16</v>
      </c>
      <c r="D170" t="s">
        <v>17</v>
      </c>
      <c r="E170">
        <v>24</v>
      </c>
      <c r="F170">
        <v>89.28</v>
      </c>
      <c r="G170">
        <v>73.7</v>
      </c>
      <c r="H170">
        <f t="shared" si="66"/>
        <v>1.2113975576662144</v>
      </c>
      <c r="I170">
        <v>22.5</v>
      </c>
      <c r="J170">
        <v>72.319999999999993</v>
      </c>
      <c r="K170">
        <v>69.97</v>
      </c>
      <c r="L170" s="3">
        <f t="shared" si="67"/>
        <v>0</v>
      </c>
      <c r="M170" s="3">
        <f t="shared" si="68"/>
        <v>1</v>
      </c>
      <c r="N170" s="3">
        <f t="shared" si="69"/>
        <v>0</v>
      </c>
      <c r="AA170" t="s">
        <v>3506</v>
      </c>
      <c r="AB170" t="s">
        <v>3503</v>
      </c>
      <c r="AC170" t="s">
        <v>16</v>
      </c>
      <c r="AD170" t="s">
        <v>18</v>
      </c>
      <c r="AE170">
        <v>24</v>
      </c>
      <c r="AF170">
        <v>130.66999999999999</v>
      </c>
      <c r="AG170">
        <v>73.7</v>
      </c>
      <c r="AH170">
        <f t="shared" si="70"/>
        <v>1.7729986431478966</v>
      </c>
      <c r="AI170">
        <v>23</v>
      </c>
      <c r="AJ170">
        <v>51.52</v>
      </c>
      <c r="AK170">
        <v>71.22</v>
      </c>
      <c r="AL170" s="3">
        <f t="shared" si="71"/>
        <v>1</v>
      </c>
      <c r="AM170" s="3">
        <f t="shared" si="72"/>
        <v>0</v>
      </c>
      <c r="AN170" s="3">
        <f t="shared" si="73"/>
        <v>0</v>
      </c>
    </row>
    <row r="171" spans="1:40" x14ac:dyDescent="0.35">
      <c r="A171" t="s">
        <v>3507</v>
      </c>
      <c r="B171" t="s">
        <v>3503</v>
      </c>
      <c r="C171" t="s">
        <v>16</v>
      </c>
      <c r="D171" t="s">
        <v>17</v>
      </c>
      <c r="E171">
        <v>23.5</v>
      </c>
      <c r="F171">
        <v>133.78</v>
      </c>
      <c r="G171">
        <v>72.459999999999994</v>
      </c>
      <c r="H171">
        <f t="shared" si="66"/>
        <v>1.8462600055202871</v>
      </c>
      <c r="I171">
        <v>21.5</v>
      </c>
      <c r="J171">
        <v>57.92</v>
      </c>
      <c r="K171">
        <v>67.47</v>
      </c>
      <c r="L171" s="3">
        <f t="shared" si="67"/>
        <v>1</v>
      </c>
      <c r="M171" s="3">
        <f t="shared" si="68"/>
        <v>0</v>
      </c>
      <c r="N171" s="3">
        <f t="shared" si="69"/>
        <v>0</v>
      </c>
      <c r="AA171" t="s">
        <v>3507</v>
      </c>
      <c r="AB171" t="s">
        <v>3503</v>
      </c>
      <c r="AC171" t="s">
        <v>16</v>
      </c>
      <c r="AD171" t="s">
        <v>18</v>
      </c>
      <c r="AE171">
        <v>24</v>
      </c>
      <c r="AF171">
        <v>119.22</v>
      </c>
      <c r="AG171">
        <v>73.7</v>
      </c>
      <c r="AH171">
        <f t="shared" si="70"/>
        <v>1.6176390773405698</v>
      </c>
      <c r="AI171">
        <v>23</v>
      </c>
      <c r="AJ171">
        <v>66.180000000000007</v>
      </c>
      <c r="AK171">
        <v>71.22</v>
      </c>
      <c r="AL171" s="3">
        <f t="shared" si="71"/>
        <v>1</v>
      </c>
      <c r="AM171" s="3">
        <f t="shared" si="72"/>
        <v>0</v>
      </c>
      <c r="AN171" s="3">
        <f t="shared" si="73"/>
        <v>0</v>
      </c>
    </row>
    <row r="172" spans="1:40" x14ac:dyDescent="0.35">
      <c r="A172" t="s">
        <v>3508</v>
      </c>
      <c r="B172" t="s">
        <v>3503</v>
      </c>
      <c r="C172" t="s">
        <v>16</v>
      </c>
      <c r="D172" t="s">
        <v>17</v>
      </c>
      <c r="E172">
        <v>23</v>
      </c>
      <c r="F172">
        <v>127</v>
      </c>
      <c r="G172">
        <v>71.22</v>
      </c>
      <c r="H172">
        <f t="shared" si="66"/>
        <v>1.7832069643358608</v>
      </c>
      <c r="I172">
        <v>21.5</v>
      </c>
      <c r="J172">
        <v>65.25</v>
      </c>
      <c r="K172">
        <v>67.47</v>
      </c>
      <c r="L172" s="3">
        <f t="shared" si="67"/>
        <v>1</v>
      </c>
      <c r="M172" s="3">
        <f t="shared" si="68"/>
        <v>0</v>
      </c>
      <c r="N172" s="3">
        <f t="shared" si="69"/>
        <v>0</v>
      </c>
      <c r="AA172" t="s">
        <v>3508</v>
      </c>
      <c r="AB172" t="s">
        <v>3503</v>
      </c>
      <c r="AC172" t="s">
        <v>16</v>
      </c>
      <c r="AD172" t="s">
        <v>18</v>
      </c>
      <c r="AE172">
        <v>24</v>
      </c>
      <c r="AF172">
        <v>131.27000000000001</v>
      </c>
      <c r="AG172">
        <v>73.7</v>
      </c>
      <c r="AH172">
        <f t="shared" si="70"/>
        <v>1.7811397557666215</v>
      </c>
      <c r="AI172">
        <v>23.5</v>
      </c>
      <c r="AJ172">
        <v>63.71</v>
      </c>
      <c r="AK172">
        <v>72.459999999999994</v>
      </c>
      <c r="AL172" s="3">
        <f t="shared" si="71"/>
        <v>1</v>
      </c>
      <c r="AM172" s="3">
        <f t="shared" si="72"/>
        <v>0</v>
      </c>
      <c r="AN172" s="3">
        <f t="shared" si="73"/>
        <v>0</v>
      </c>
    </row>
    <row r="173" spans="1:40" x14ac:dyDescent="0.35">
      <c r="A173" t="s">
        <v>3509</v>
      </c>
      <c r="B173" t="s">
        <v>3503</v>
      </c>
      <c r="C173" t="s">
        <v>16</v>
      </c>
      <c r="D173" t="s">
        <v>17</v>
      </c>
      <c r="E173">
        <v>23</v>
      </c>
      <c r="F173">
        <v>81.84</v>
      </c>
      <c r="G173">
        <v>71.22</v>
      </c>
      <c r="H173">
        <f t="shared" si="66"/>
        <v>1.1491154170176918</v>
      </c>
      <c r="I173">
        <v>22.5</v>
      </c>
      <c r="J173">
        <v>58.68</v>
      </c>
      <c r="K173">
        <v>69.97</v>
      </c>
      <c r="L173" s="3">
        <f t="shared" si="67"/>
        <v>0</v>
      </c>
      <c r="M173" s="3">
        <f t="shared" si="68"/>
        <v>1</v>
      </c>
      <c r="N173" s="3">
        <f t="shared" si="69"/>
        <v>0</v>
      </c>
      <c r="AA173" t="s">
        <v>3509</v>
      </c>
      <c r="AB173" t="s">
        <v>3503</v>
      </c>
      <c r="AC173" t="s">
        <v>16</v>
      </c>
      <c r="AD173" t="s">
        <v>18</v>
      </c>
      <c r="AE173" s="6">
        <v>24</v>
      </c>
      <c r="AF173" s="6">
        <v>64.290000000000006</v>
      </c>
      <c r="AG173" s="6">
        <v>73.7</v>
      </c>
      <c r="AH173" s="6">
        <f t="shared" si="70"/>
        <v>0.87232021709633656</v>
      </c>
      <c r="AI173" s="6">
        <v>23.5</v>
      </c>
      <c r="AJ173" s="6">
        <v>50.14</v>
      </c>
      <c r="AK173" s="6">
        <v>72.459999999999994</v>
      </c>
      <c r="AL173" s="6">
        <f t="shared" si="71"/>
        <v>0</v>
      </c>
      <c r="AM173" s="6">
        <f t="shared" si="72"/>
        <v>0</v>
      </c>
      <c r="AN173" s="6">
        <f t="shared" si="73"/>
        <v>1</v>
      </c>
    </row>
    <row r="174" spans="1:40" x14ac:dyDescent="0.35">
      <c r="A174" t="s">
        <v>3510</v>
      </c>
      <c r="B174" t="s">
        <v>3503</v>
      </c>
      <c r="C174" t="s">
        <v>16</v>
      </c>
      <c r="D174" t="s">
        <v>17</v>
      </c>
      <c r="E174">
        <v>23.5</v>
      </c>
      <c r="F174">
        <v>115.85</v>
      </c>
      <c r="G174">
        <v>72.459999999999994</v>
      </c>
      <c r="H174">
        <f t="shared" si="66"/>
        <v>1.5988131382831907</v>
      </c>
      <c r="I174">
        <v>21.5</v>
      </c>
      <c r="J174">
        <v>39.43</v>
      </c>
      <c r="K174">
        <v>67.47</v>
      </c>
      <c r="L174" s="3">
        <f t="shared" si="67"/>
        <v>1</v>
      </c>
      <c r="M174" s="3">
        <f t="shared" si="68"/>
        <v>0</v>
      </c>
      <c r="N174" s="3">
        <f t="shared" si="69"/>
        <v>0</v>
      </c>
      <c r="AA174" t="s">
        <v>3510</v>
      </c>
      <c r="AB174" t="s">
        <v>3503</v>
      </c>
      <c r="AC174" t="s">
        <v>16</v>
      </c>
      <c r="AD174" t="s">
        <v>18</v>
      </c>
      <c r="AE174">
        <v>24</v>
      </c>
      <c r="AF174">
        <v>140.4</v>
      </c>
      <c r="AG174">
        <v>73.7</v>
      </c>
      <c r="AH174">
        <f t="shared" si="70"/>
        <v>1.9050203527815468</v>
      </c>
      <c r="AI174">
        <v>22.5</v>
      </c>
      <c r="AJ174">
        <v>60.15</v>
      </c>
      <c r="AK174">
        <v>69.97</v>
      </c>
      <c r="AL174" s="3">
        <f t="shared" si="71"/>
        <v>1</v>
      </c>
      <c r="AM174" s="3">
        <f t="shared" si="72"/>
        <v>0</v>
      </c>
      <c r="AN174" s="3">
        <f t="shared" si="73"/>
        <v>0</v>
      </c>
    </row>
    <row r="175" spans="1:40" x14ac:dyDescent="0.35">
      <c r="A175" t="s">
        <v>3511</v>
      </c>
      <c r="B175" t="s">
        <v>3503</v>
      </c>
      <c r="C175" t="s">
        <v>16</v>
      </c>
      <c r="D175" t="s">
        <v>17</v>
      </c>
      <c r="E175">
        <v>28</v>
      </c>
      <c r="F175">
        <v>85.37</v>
      </c>
      <c r="G175">
        <v>83.53</v>
      </c>
      <c r="H175">
        <f t="shared" si="66"/>
        <v>1.0220280138872262</v>
      </c>
      <c r="I175">
        <v>27.5</v>
      </c>
      <c r="J175">
        <v>56.81</v>
      </c>
      <c r="K175">
        <v>82.3</v>
      </c>
      <c r="L175" s="3">
        <f t="shared" si="67"/>
        <v>0</v>
      </c>
      <c r="M175" s="3">
        <f t="shared" si="68"/>
        <v>1</v>
      </c>
      <c r="N175" s="3">
        <f t="shared" si="69"/>
        <v>0</v>
      </c>
      <c r="AA175" t="s">
        <v>3511</v>
      </c>
      <c r="AB175" t="s">
        <v>3503</v>
      </c>
      <c r="AC175" t="s">
        <v>16</v>
      </c>
      <c r="AD175" t="s">
        <v>18</v>
      </c>
      <c r="AE175">
        <v>24</v>
      </c>
      <c r="AF175">
        <v>127.45</v>
      </c>
      <c r="AG175">
        <v>73.7</v>
      </c>
      <c r="AH175">
        <f t="shared" si="70"/>
        <v>1.7293080054274084</v>
      </c>
      <c r="AI175">
        <v>26</v>
      </c>
      <c r="AJ175">
        <v>86.25</v>
      </c>
      <c r="AK175">
        <v>78.63</v>
      </c>
      <c r="AL175" s="3">
        <f t="shared" si="71"/>
        <v>1</v>
      </c>
      <c r="AM175" s="3">
        <f t="shared" si="72"/>
        <v>0</v>
      </c>
      <c r="AN175" s="3">
        <f t="shared" si="73"/>
        <v>0</v>
      </c>
    </row>
    <row r="176" spans="1:40" x14ac:dyDescent="0.35">
      <c r="A176" t="s">
        <v>3512</v>
      </c>
      <c r="B176" t="s">
        <v>3503</v>
      </c>
      <c r="C176" t="s">
        <v>16</v>
      </c>
      <c r="D176" s="6" t="s">
        <v>17</v>
      </c>
      <c r="E176" s="6">
        <v>27.5</v>
      </c>
      <c r="F176" s="6">
        <v>69.73</v>
      </c>
      <c r="G176" s="6">
        <v>82.3</v>
      </c>
      <c r="H176" s="6">
        <f t="shared" si="66"/>
        <v>0.84726609963548005</v>
      </c>
      <c r="I176" s="6">
        <v>27</v>
      </c>
      <c r="J176" s="6">
        <v>50.72</v>
      </c>
      <c r="K176" s="6">
        <v>81.08</v>
      </c>
      <c r="L176" s="6">
        <f t="shared" si="67"/>
        <v>0</v>
      </c>
      <c r="M176" s="6">
        <f t="shared" si="68"/>
        <v>0</v>
      </c>
      <c r="N176" s="6">
        <f t="shared" si="69"/>
        <v>1</v>
      </c>
      <c r="AA176" t="s">
        <v>3512</v>
      </c>
      <c r="AB176" t="s">
        <v>3503</v>
      </c>
      <c r="AC176" t="s">
        <v>16</v>
      </c>
      <c r="AD176" t="s">
        <v>18</v>
      </c>
      <c r="AE176">
        <v>24</v>
      </c>
      <c r="AF176">
        <v>103.52</v>
      </c>
      <c r="AG176">
        <v>73.7</v>
      </c>
      <c r="AH176">
        <f t="shared" si="70"/>
        <v>1.4046132971506105</v>
      </c>
      <c r="AI176">
        <v>23.5</v>
      </c>
      <c r="AJ176">
        <v>64.069999999999993</v>
      </c>
      <c r="AK176">
        <v>72.459999999999994</v>
      </c>
      <c r="AL176" s="3">
        <f t="shared" si="71"/>
        <v>0</v>
      </c>
      <c r="AM176" s="3">
        <f t="shared" si="72"/>
        <v>1</v>
      </c>
      <c r="AN176" s="3">
        <f t="shared" si="73"/>
        <v>0</v>
      </c>
    </row>
    <row r="177" spans="1:40" x14ac:dyDescent="0.35">
      <c r="A177" t="s">
        <v>3513</v>
      </c>
      <c r="B177" t="s">
        <v>3503</v>
      </c>
      <c r="C177" t="s">
        <v>16</v>
      </c>
      <c r="D177" t="s">
        <v>17</v>
      </c>
      <c r="E177">
        <v>24</v>
      </c>
      <c r="F177">
        <v>119.01</v>
      </c>
      <c r="G177">
        <v>73.7</v>
      </c>
      <c r="H177">
        <f t="shared" si="66"/>
        <v>1.6147896879240162</v>
      </c>
      <c r="I177">
        <v>22</v>
      </c>
      <c r="J177">
        <v>52.15</v>
      </c>
      <c r="K177">
        <v>68.72</v>
      </c>
      <c r="L177" s="3">
        <f t="shared" si="67"/>
        <v>1</v>
      </c>
      <c r="M177" s="3">
        <f t="shared" si="68"/>
        <v>0</v>
      </c>
      <c r="N177" s="3">
        <f t="shared" si="69"/>
        <v>0</v>
      </c>
      <c r="AA177" t="s">
        <v>3513</v>
      </c>
      <c r="AB177" t="s">
        <v>3503</v>
      </c>
      <c r="AC177" t="s">
        <v>16</v>
      </c>
      <c r="AD177" t="s">
        <v>18</v>
      </c>
      <c r="AE177">
        <v>24</v>
      </c>
      <c r="AF177">
        <v>98.09</v>
      </c>
      <c r="AG177">
        <v>73.7</v>
      </c>
      <c r="AH177">
        <f t="shared" si="70"/>
        <v>1.3309362279511534</v>
      </c>
      <c r="AI177">
        <v>18</v>
      </c>
      <c r="AJ177">
        <v>69.709999999999994</v>
      </c>
      <c r="AK177">
        <v>58.64</v>
      </c>
      <c r="AL177" s="3">
        <f t="shared" si="71"/>
        <v>0</v>
      </c>
      <c r="AM177" s="3">
        <f t="shared" si="72"/>
        <v>1</v>
      </c>
      <c r="AN177" s="3">
        <f t="shared" si="73"/>
        <v>0</v>
      </c>
    </row>
    <row r="178" spans="1:40" x14ac:dyDescent="0.35">
      <c r="A178" t="s">
        <v>3514</v>
      </c>
      <c r="B178" t="s">
        <v>3503</v>
      </c>
      <c r="C178" t="s">
        <v>16</v>
      </c>
      <c r="D178" t="s">
        <v>17</v>
      </c>
      <c r="E178">
        <v>23.5</v>
      </c>
      <c r="F178">
        <v>121.32</v>
      </c>
      <c r="G178">
        <v>72.459999999999994</v>
      </c>
      <c r="H178">
        <f t="shared" si="66"/>
        <v>1.6743030637593155</v>
      </c>
      <c r="I178">
        <v>22</v>
      </c>
      <c r="J178">
        <v>56.02</v>
      </c>
      <c r="K178">
        <v>68.72</v>
      </c>
      <c r="L178" s="3">
        <f t="shared" si="67"/>
        <v>1</v>
      </c>
      <c r="M178" s="3">
        <f t="shared" si="68"/>
        <v>0</v>
      </c>
      <c r="N178" s="3">
        <f t="shared" si="69"/>
        <v>0</v>
      </c>
      <c r="AA178" t="s">
        <v>3514</v>
      </c>
      <c r="AB178" t="s">
        <v>3503</v>
      </c>
      <c r="AC178" t="s">
        <v>16</v>
      </c>
      <c r="AD178" t="s">
        <v>18</v>
      </c>
      <c r="AE178">
        <v>24</v>
      </c>
      <c r="AF178">
        <v>147.16</v>
      </c>
      <c r="AG178">
        <v>73.7</v>
      </c>
      <c r="AH178">
        <f t="shared" si="70"/>
        <v>1.9967435549525101</v>
      </c>
      <c r="AI178">
        <v>23</v>
      </c>
      <c r="AJ178">
        <v>65.56</v>
      </c>
      <c r="AK178">
        <v>71.22</v>
      </c>
      <c r="AL178" s="3">
        <f t="shared" si="71"/>
        <v>1</v>
      </c>
      <c r="AM178" s="3">
        <f t="shared" si="72"/>
        <v>0</v>
      </c>
      <c r="AN178" s="3">
        <f t="shared" si="73"/>
        <v>0</v>
      </c>
    </row>
    <row r="179" spans="1:40" x14ac:dyDescent="0.35">
      <c r="A179" t="s">
        <v>3515</v>
      </c>
      <c r="B179" t="s">
        <v>3503</v>
      </c>
      <c r="C179" t="s">
        <v>16</v>
      </c>
      <c r="D179" t="s">
        <v>17</v>
      </c>
      <c r="E179">
        <v>24</v>
      </c>
      <c r="F179">
        <v>129.88</v>
      </c>
      <c r="G179">
        <v>73.7</v>
      </c>
      <c r="H179">
        <f t="shared" si="66"/>
        <v>1.7622795115332428</v>
      </c>
      <c r="I179">
        <v>22</v>
      </c>
      <c r="J179">
        <v>68.63</v>
      </c>
      <c r="K179">
        <v>68.72</v>
      </c>
      <c r="L179" s="3">
        <f t="shared" si="67"/>
        <v>1</v>
      </c>
      <c r="M179" s="3">
        <f t="shared" si="68"/>
        <v>0</v>
      </c>
      <c r="N179" s="3">
        <f t="shared" si="69"/>
        <v>0</v>
      </c>
      <c r="AA179" t="s">
        <v>3515</v>
      </c>
      <c r="AB179" t="s">
        <v>3503</v>
      </c>
      <c r="AC179" t="s">
        <v>16</v>
      </c>
      <c r="AD179" t="s">
        <v>18</v>
      </c>
      <c r="AE179">
        <v>24</v>
      </c>
      <c r="AF179">
        <v>118.88</v>
      </c>
      <c r="AG179">
        <v>73.7</v>
      </c>
      <c r="AH179">
        <f t="shared" si="70"/>
        <v>1.6130257801899592</v>
      </c>
      <c r="AI179">
        <v>23.5</v>
      </c>
      <c r="AJ179">
        <v>69.44</v>
      </c>
      <c r="AK179">
        <v>72.459999999999994</v>
      </c>
      <c r="AL179" s="3">
        <f t="shared" si="71"/>
        <v>1</v>
      </c>
      <c r="AM179" s="3">
        <f t="shared" si="72"/>
        <v>0</v>
      </c>
      <c r="AN179" s="3">
        <f t="shared" si="73"/>
        <v>0</v>
      </c>
    </row>
    <row r="180" spans="1:40" x14ac:dyDescent="0.35">
      <c r="A180" t="s">
        <v>3516</v>
      </c>
      <c r="B180" t="s">
        <v>3503</v>
      </c>
      <c r="C180" t="s">
        <v>16</v>
      </c>
      <c r="D180" t="s">
        <v>17</v>
      </c>
      <c r="E180">
        <v>24</v>
      </c>
      <c r="F180">
        <v>82.41</v>
      </c>
      <c r="G180">
        <v>73.7</v>
      </c>
      <c r="H180">
        <f t="shared" si="66"/>
        <v>1.1181818181818182</v>
      </c>
      <c r="I180">
        <v>23.5</v>
      </c>
      <c r="J180">
        <v>65.459999999999994</v>
      </c>
      <c r="K180">
        <v>72.459999999999994</v>
      </c>
      <c r="L180" s="3">
        <f t="shared" si="67"/>
        <v>0</v>
      </c>
      <c r="M180" s="3">
        <f t="shared" si="68"/>
        <v>1</v>
      </c>
      <c r="N180" s="3">
        <f t="shared" si="69"/>
        <v>0</v>
      </c>
      <c r="AA180" t="s">
        <v>3516</v>
      </c>
      <c r="AB180" t="s">
        <v>3503</v>
      </c>
      <c r="AC180" t="s">
        <v>16</v>
      </c>
      <c r="AD180" t="s">
        <v>18</v>
      </c>
      <c r="AE180">
        <v>24</v>
      </c>
      <c r="AF180">
        <v>134.96</v>
      </c>
      <c r="AG180">
        <v>73.7</v>
      </c>
      <c r="AH180">
        <f t="shared" si="70"/>
        <v>1.8312075983717775</v>
      </c>
      <c r="AI180">
        <v>23</v>
      </c>
      <c r="AJ180">
        <v>59.31</v>
      </c>
      <c r="AK180">
        <v>71.22</v>
      </c>
      <c r="AL180" s="3">
        <f t="shared" si="71"/>
        <v>1</v>
      </c>
      <c r="AM180" s="3">
        <f t="shared" si="72"/>
        <v>0</v>
      </c>
      <c r="AN180" s="3">
        <f t="shared" si="73"/>
        <v>0</v>
      </c>
    </row>
    <row r="181" spans="1:40" x14ac:dyDescent="0.35">
      <c r="A181" t="s">
        <v>3517</v>
      </c>
      <c r="B181" t="s">
        <v>3503</v>
      </c>
      <c r="C181" t="s">
        <v>16</v>
      </c>
      <c r="D181" t="s">
        <v>17</v>
      </c>
      <c r="E181">
        <v>23.5</v>
      </c>
      <c r="F181">
        <v>117.21</v>
      </c>
      <c r="G181">
        <v>72.459999999999994</v>
      </c>
      <c r="H181">
        <f t="shared" si="66"/>
        <v>1.617582114269942</v>
      </c>
      <c r="I181">
        <v>22</v>
      </c>
      <c r="J181">
        <v>59.77</v>
      </c>
      <c r="K181">
        <v>68.72</v>
      </c>
      <c r="L181" s="3">
        <f t="shared" si="67"/>
        <v>1</v>
      </c>
      <c r="M181" s="3">
        <f t="shared" si="68"/>
        <v>0</v>
      </c>
      <c r="N181" s="3">
        <f t="shared" si="69"/>
        <v>0</v>
      </c>
      <c r="AA181" t="s">
        <v>3517</v>
      </c>
      <c r="AB181" t="s">
        <v>3503</v>
      </c>
      <c r="AC181" t="s">
        <v>16</v>
      </c>
      <c r="AD181" t="s">
        <v>18</v>
      </c>
      <c r="AE181">
        <v>24</v>
      </c>
      <c r="AF181">
        <v>94.57</v>
      </c>
      <c r="AG181">
        <v>73.7</v>
      </c>
      <c r="AH181">
        <f t="shared" si="70"/>
        <v>1.2831750339213024</v>
      </c>
      <c r="AI181">
        <v>23.5</v>
      </c>
      <c r="AJ181">
        <v>58.51</v>
      </c>
      <c r="AK181">
        <v>72.459999999999994</v>
      </c>
      <c r="AL181" s="3">
        <f t="shared" si="71"/>
        <v>0</v>
      </c>
      <c r="AM181" s="3">
        <f t="shared" si="72"/>
        <v>1</v>
      </c>
      <c r="AN181" s="3">
        <f t="shared" si="73"/>
        <v>0</v>
      </c>
    </row>
    <row r="182" spans="1:40" x14ac:dyDescent="0.35">
      <c r="A182" t="s">
        <v>3518</v>
      </c>
      <c r="B182" t="s">
        <v>3503</v>
      </c>
      <c r="C182" t="s">
        <v>16</v>
      </c>
      <c r="D182" t="s">
        <v>17</v>
      </c>
      <c r="E182">
        <v>22.5</v>
      </c>
      <c r="F182">
        <v>90.64</v>
      </c>
      <c r="G182">
        <v>69.97</v>
      </c>
      <c r="H182">
        <f t="shared" si="66"/>
        <v>1.295412319565528</v>
      </c>
      <c r="I182">
        <v>22</v>
      </c>
      <c r="J182">
        <v>62.27</v>
      </c>
      <c r="K182">
        <v>68.72</v>
      </c>
      <c r="L182" s="3">
        <f t="shared" si="67"/>
        <v>0</v>
      </c>
      <c r="M182" s="3">
        <f t="shared" si="68"/>
        <v>1</v>
      </c>
      <c r="N182" s="3">
        <f t="shared" si="69"/>
        <v>0</v>
      </c>
      <c r="AA182" t="s">
        <v>3518</v>
      </c>
      <c r="AB182" t="s">
        <v>3503</v>
      </c>
      <c r="AC182" t="s">
        <v>16</v>
      </c>
      <c r="AD182" t="s">
        <v>18</v>
      </c>
      <c r="AE182">
        <v>24</v>
      </c>
      <c r="AF182">
        <v>118.81</v>
      </c>
      <c r="AG182">
        <v>73.7</v>
      </c>
      <c r="AH182">
        <f t="shared" si="70"/>
        <v>1.6120759837177747</v>
      </c>
      <c r="AI182">
        <v>23</v>
      </c>
      <c r="AJ182">
        <v>61.19</v>
      </c>
      <c r="AK182">
        <v>71.22</v>
      </c>
      <c r="AL182" s="3">
        <f t="shared" si="71"/>
        <v>1</v>
      </c>
      <c r="AM182" s="3">
        <f t="shared" si="72"/>
        <v>0</v>
      </c>
      <c r="AN182" s="3">
        <f t="shared" si="73"/>
        <v>0</v>
      </c>
    </row>
    <row r="183" spans="1:40" x14ac:dyDescent="0.35">
      <c r="A183" t="s">
        <v>3519</v>
      </c>
      <c r="B183" t="s">
        <v>3503</v>
      </c>
      <c r="C183" t="s">
        <v>16</v>
      </c>
      <c r="D183" t="s">
        <v>17</v>
      </c>
      <c r="E183">
        <v>24.5</v>
      </c>
      <c r="F183">
        <v>117.09</v>
      </c>
      <c r="G183">
        <v>74.930000000000007</v>
      </c>
      <c r="H183">
        <f t="shared" si="66"/>
        <v>1.5626584812491657</v>
      </c>
      <c r="I183">
        <v>22</v>
      </c>
      <c r="J183">
        <v>60.76</v>
      </c>
      <c r="K183">
        <v>68.72</v>
      </c>
      <c r="L183" s="3">
        <f t="shared" si="67"/>
        <v>1</v>
      </c>
      <c r="M183" s="3">
        <f t="shared" si="68"/>
        <v>0</v>
      </c>
      <c r="N183" s="3">
        <f t="shared" si="69"/>
        <v>0</v>
      </c>
      <c r="AA183" t="s">
        <v>3519</v>
      </c>
      <c r="AB183" t="s">
        <v>3503</v>
      </c>
      <c r="AC183" t="s">
        <v>16</v>
      </c>
      <c r="AD183" t="s">
        <v>18</v>
      </c>
      <c r="AE183">
        <v>24</v>
      </c>
      <c r="AF183">
        <v>165.51</v>
      </c>
      <c r="AG183">
        <v>73.7</v>
      </c>
      <c r="AH183">
        <f t="shared" si="70"/>
        <v>2.2457259158751692</v>
      </c>
      <c r="AI183">
        <v>23</v>
      </c>
      <c r="AJ183">
        <v>52.77</v>
      </c>
      <c r="AK183">
        <v>71.22</v>
      </c>
      <c r="AL183" s="3">
        <f t="shared" si="71"/>
        <v>1</v>
      </c>
      <c r="AM183" s="3">
        <f t="shared" si="72"/>
        <v>0</v>
      </c>
      <c r="AN183" s="3">
        <f t="shared" si="73"/>
        <v>0</v>
      </c>
    </row>
    <row r="184" spans="1:40" x14ac:dyDescent="0.35">
      <c r="A184" t="s">
        <v>3520</v>
      </c>
      <c r="B184" t="s">
        <v>3503</v>
      </c>
      <c r="C184" t="s">
        <v>16</v>
      </c>
      <c r="D184" t="s">
        <v>17</v>
      </c>
      <c r="E184">
        <v>23</v>
      </c>
      <c r="F184">
        <v>150.57</v>
      </c>
      <c r="G184">
        <v>71.22</v>
      </c>
      <c r="H184">
        <f t="shared" si="66"/>
        <v>2.1141533277169335</v>
      </c>
      <c r="I184">
        <v>21.5</v>
      </c>
      <c r="J184">
        <v>53.32</v>
      </c>
      <c r="K184">
        <v>67.47</v>
      </c>
      <c r="L184" s="3">
        <f t="shared" si="67"/>
        <v>1</v>
      </c>
      <c r="M184" s="3">
        <f t="shared" si="68"/>
        <v>0</v>
      </c>
      <c r="N184" s="3">
        <f t="shared" si="69"/>
        <v>0</v>
      </c>
      <c r="AA184" t="s">
        <v>3520</v>
      </c>
      <c r="AB184" t="s">
        <v>3503</v>
      </c>
      <c r="AC184" t="s">
        <v>16</v>
      </c>
      <c r="AD184" t="s">
        <v>18</v>
      </c>
      <c r="AE184">
        <v>24</v>
      </c>
      <c r="AF184">
        <v>161.88999999999999</v>
      </c>
      <c r="AG184">
        <v>73.7</v>
      </c>
      <c r="AH184">
        <f t="shared" si="70"/>
        <v>2.196607869742198</v>
      </c>
      <c r="AI184">
        <v>23</v>
      </c>
      <c r="AJ184">
        <v>61.58</v>
      </c>
      <c r="AK184">
        <v>71.22</v>
      </c>
      <c r="AL184" s="3">
        <f t="shared" si="71"/>
        <v>1</v>
      </c>
      <c r="AM184" s="3">
        <f t="shared" si="72"/>
        <v>0</v>
      </c>
      <c r="AN184" s="3">
        <f t="shared" si="73"/>
        <v>0</v>
      </c>
    </row>
    <row r="185" spans="1:40" x14ac:dyDescent="0.35">
      <c r="A185" t="s">
        <v>3521</v>
      </c>
      <c r="B185" t="s">
        <v>3503</v>
      </c>
      <c r="C185" t="s">
        <v>16</v>
      </c>
      <c r="D185" t="s">
        <v>17</v>
      </c>
      <c r="E185">
        <v>23.5</v>
      </c>
      <c r="F185">
        <v>120.71</v>
      </c>
      <c r="G185">
        <v>72.459999999999994</v>
      </c>
      <c r="H185">
        <f t="shared" si="66"/>
        <v>1.665884626000552</v>
      </c>
      <c r="I185">
        <v>22</v>
      </c>
      <c r="J185">
        <v>51.32</v>
      </c>
      <c r="K185">
        <v>68.72</v>
      </c>
      <c r="L185" s="3">
        <f t="shared" si="67"/>
        <v>1</v>
      </c>
      <c r="M185" s="3">
        <f t="shared" si="68"/>
        <v>0</v>
      </c>
      <c r="N185" s="3">
        <f t="shared" si="69"/>
        <v>0</v>
      </c>
      <c r="AA185" t="s">
        <v>3521</v>
      </c>
      <c r="AB185" t="s">
        <v>3503</v>
      </c>
      <c r="AC185" t="s">
        <v>16</v>
      </c>
      <c r="AD185" t="s">
        <v>18</v>
      </c>
      <c r="AE185">
        <v>24</v>
      </c>
      <c r="AF185">
        <v>98.07</v>
      </c>
      <c r="AG185">
        <v>73.7</v>
      </c>
      <c r="AH185">
        <f t="shared" si="70"/>
        <v>1.3306648575305291</v>
      </c>
      <c r="AI185">
        <v>23.5</v>
      </c>
      <c r="AJ185">
        <v>48.02</v>
      </c>
      <c r="AK185">
        <v>72.459999999999994</v>
      </c>
      <c r="AL185" s="3">
        <f t="shared" si="71"/>
        <v>0</v>
      </c>
      <c r="AM185" s="3">
        <f t="shared" si="72"/>
        <v>1</v>
      </c>
      <c r="AN185" s="3">
        <f t="shared" si="73"/>
        <v>0</v>
      </c>
    </row>
    <row r="186" spans="1:40" x14ac:dyDescent="0.35">
      <c r="A186" t="s">
        <v>3522</v>
      </c>
      <c r="B186" t="s">
        <v>3503</v>
      </c>
      <c r="C186" t="s">
        <v>16</v>
      </c>
      <c r="D186" t="s">
        <v>17</v>
      </c>
      <c r="E186">
        <v>16</v>
      </c>
      <c r="F186">
        <v>54.08</v>
      </c>
      <c r="G186">
        <v>53.5</v>
      </c>
      <c r="H186">
        <f t="shared" si="66"/>
        <v>1.010841121495327</v>
      </c>
      <c r="I186">
        <v>15.5</v>
      </c>
      <c r="J186">
        <v>22.98</v>
      </c>
      <c r="K186">
        <v>52.21</v>
      </c>
      <c r="L186" s="3">
        <f t="shared" si="67"/>
        <v>0</v>
      </c>
      <c r="M186" s="3">
        <f t="shared" si="68"/>
        <v>1</v>
      </c>
      <c r="N186" s="3">
        <f t="shared" si="69"/>
        <v>0</v>
      </c>
      <c r="AA186" t="s">
        <v>3522</v>
      </c>
      <c r="AB186" t="s">
        <v>3503</v>
      </c>
      <c r="AC186" t="s">
        <v>16</v>
      </c>
      <c r="AD186" t="s">
        <v>18</v>
      </c>
      <c r="AE186" s="6">
        <v>24.5</v>
      </c>
      <c r="AF186" s="6">
        <v>70.11</v>
      </c>
      <c r="AG186" s="6">
        <v>74.930000000000007</v>
      </c>
      <c r="AH186" s="6">
        <f t="shared" si="70"/>
        <v>0.93567329507540364</v>
      </c>
      <c r="AI186" s="6">
        <v>24</v>
      </c>
      <c r="AJ186" s="6">
        <v>67.83</v>
      </c>
      <c r="AK186" s="6">
        <v>73.7</v>
      </c>
      <c r="AL186" s="6">
        <f t="shared" si="71"/>
        <v>0</v>
      </c>
      <c r="AM186" s="6">
        <f t="shared" si="72"/>
        <v>0</v>
      </c>
      <c r="AN186" s="6">
        <f t="shared" si="73"/>
        <v>1</v>
      </c>
    </row>
    <row r="187" spans="1:40" x14ac:dyDescent="0.35">
      <c r="A187" t="s">
        <v>3523</v>
      </c>
      <c r="B187" t="s">
        <v>3503</v>
      </c>
      <c r="C187" t="s">
        <v>16</v>
      </c>
      <c r="D187" t="s">
        <v>17</v>
      </c>
      <c r="E187">
        <v>23.5</v>
      </c>
      <c r="F187">
        <v>101.57</v>
      </c>
      <c r="G187">
        <v>72.459999999999994</v>
      </c>
      <c r="H187">
        <f t="shared" si="66"/>
        <v>1.401738890422302</v>
      </c>
      <c r="I187">
        <v>22.5</v>
      </c>
      <c r="J187">
        <v>68.47</v>
      </c>
      <c r="K187">
        <v>69.97</v>
      </c>
      <c r="L187" s="3">
        <f t="shared" si="67"/>
        <v>0</v>
      </c>
      <c r="M187" s="3">
        <f t="shared" si="68"/>
        <v>1</v>
      </c>
      <c r="N187" s="3">
        <f t="shared" si="69"/>
        <v>0</v>
      </c>
      <c r="AA187" t="s">
        <v>3523</v>
      </c>
      <c r="AB187" t="s">
        <v>3503</v>
      </c>
      <c r="AC187" t="s">
        <v>16</v>
      </c>
      <c r="AD187" t="s">
        <v>18</v>
      </c>
      <c r="AE187">
        <v>24</v>
      </c>
      <c r="AF187">
        <v>92</v>
      </c>
      <c r="AG187">
        <v>73.7</v>
      </c>
      <c r="AH187">
        <f t="shared" si="70"/>
        <v>1.2483039348710989</v>
      </c>
      <c r="AI187">
        <v>23.5</v>
      </c>
      <c r="AJ187">
        <v>70.94</v>
      </c>
      <c r="AK187">
        <v>72.459999999999994</v>
      </c>
      <c r="AL187" s="3">
        <f t="shared" si="71"/>
        <v>0</v>
      </c>
      <c r="AM187" s="3">
        <f t="shared" si="72"/>
        <v>1</v>
      </c>
      <c r="AN187" s="3">
        <f t="shared" si="73"/>
        <v>0</v>
      </c>
    </row>
    <row r="188" spans="1:40" x14ac:dyDescent="0.35">
      <c r="A188" t="s">
        <v>3524</v>
      </c>
      <c r="B188" t="s">
        <v>3503</v>
      </c>
      <c r="C188" t="s">
        <v>16</v>
      </c>
      <c r="D188" t="s">
        <v>134</v>
      </c>
      <c r="E188">
        <v>24</v>
      </c>
      <c r="F188">
        <v>114.19</v>
      </c>
      <c r="G188">
        <v>73.7</v>
      </c>
      <c r="H188">
        <f t="shared" si="66"/>
        <v>1.5493894165535955</v>
      </c>
      <c r="I188">
        <v>22</v>
      </c>
      <c r="J188">
        <v>58.26</v>
      </c>
      <c r="K188">
        <v>68.72</v>
      </c>
      <c r="L188" s="3">
        <f t="shared" si="67"/>
        <v>1</v>
      </c>
      <c r="M188" s="3">
        <f t="shared" si="68"/>
        <v>0</v>
      </c>
      <c r="N188" s="3">
        <f t="shared" si="69"/>
        <v>0</v>
      </c>
      <c r="AA188" t="s">
        <v>3524</v>
      </c>
      <c r="AB188" t="s">
        <v>3503</v>
      </c>
      <c r="AC188" t="s">
        <v>16</v>
      </c>
      <c r="AD188" t="s">
        <v>135</v>
      </c>
      <c r="AE188">
        <v>24</v>
      </c>
      <c r="AF188">
        <v>122.86</v>
      </c>
      <c r="AG188">
        <v>73.7</v>
      </c>
      <c r="AH188">
        <f t="shared" si="70"/>
        <v>1.6670284938941655</v>
      </c>
      <c r="AI188">
        <v>23</v>
      </c>
      <c r="AJ188">
        <v>56.65</v>
      </c>
      <c r="AK188">
        <v>71.22</v>
      </c>
      <c r="AL188" s="3">
        <f t="shared" si="71"/>
        <v>1</v>
      </c>
      <c r="AM188" s="3">
        <f t="shared" si="72"/>
        <v>0</v>
      </c>
      <c r="AN188" s="3">
        <f t="shared" si="73"/>
        <v>0</v>
      </c>
    </row>
    <row r="189" spans="1:40" x14ac:dyDescent="0.35">
      <c r="A189" t="s">
        <v>3525</v>
      </c>
      <c r="B189" t="s">
        <v>3503</v>
      </c>
      <c r="C189" t="s">
        <v>16</v>
      </c>
      <c r="D189" s="6" t="s">
        <v>134</v>
      </c>
      <c r="E189" s="6">
        <v>23.5</v>
      </c>
      <c r="F189" s="6">
        <v>63.66</v>
      </c>
      <c r="G189" s="6">
        <v>72.459999999999994</v>
      </c>
      <c r="H189" s="6">
        <f t="shared" si="66"/>
        <v>0.87855368479160922</v>
      </c>
      <c r="I189" s="6">
        <v>23</v>
      </c>
      <c r="J189" s="6">
        <v>54.9</v>
      </c>
      <c r="K189" s="6">
        <v>71.22</v>
      </c>
      <c r="L189" s="6">
        <f t="shared" si="67"/>
        <v>0</v>
      </c>
      <c r="M189" s="6">
        <f t="shared" si="68"/>
        <v>0</v>
      </c>
      <c r="N189" s="6">
        <f t="shared" si="69"/>
        <v>1</v>
      </c>
      <c r="AA189" t="s">
        <v>3525</v>
      </c>
      <c r="AB189" t="s">
        <v>3503</v>
      </c>
      <c r="AC189" t="s">
        <v>16</v>
      </c>
      <c r="AD189" t="s">
        <v>135</v>
      </c>
      <c r="AE189">
        <v>24</v>
      </c>
      <c r="AF189">
        <v>110.36</v>
      </c>
      <c r="AG189">
        <v>73.7</v>
      </c>
      <c r="AH189">
        <f t="shared" si="70"/>
        <v>1.4974219810040705</v>
      </c>
      <c r="AI189">
        <v>23</v>
      </c>
      <c r="AJ189">
        <v>56.12</v>
      </c>
      <c r="AK189">
        <v>71.22</v>
      </c>
      <c r="AL189" s="3">
        <f t="shared" si="71"/>
        <v>0</v>
      </c>
      <c r="AM189" s="3">
        <f t="shared" si="72"/>
        <v>1</v>
      </c>
      <c r="AN189" s="3">
        <f t="shared" si="73"/>
        <v>0</v>
      </c>
    </row>
    <row r="190" spans="1:40" x14ac:dyDescent="0.35">
      <c r="A190" t="s">
        <v>3526</v>
      </c>
      <c r="B190" t="s">
        <v>3503</v>
      </c>
      <c r="C190" t="s">
        <v>16</v>
      </c>
      <c r="D190" t="s">
        <v>134</v>
      </c>
      <c r="E190">
        <v>16</v>
      </c>
      <c r="F190">
        <v>55.06</v>
      </c>
      <c r="G190">
        <v>53.5</v>
      </c>
      <c r="H190">
        <f t="shared" si="66"/>
        <v>1.029158878504673</v>
      </c>
      <c r="I190">
        <v>15.5</v>
      </c>
      <c r="J190">
        <v>47.05</v>
      </c>
      <c r="K190">
        <v>52.21</v>
      </c>
      <c r="L190" s="3">
        <f t="shared" si="67"/>
        <v>0</v>
      </c>
      <c r="M190" s="3">
        <f t="shared" si="68"/>
        <v>1</v>
      </c>
      <c r="N190" s="3">
        <f t="shared" si="69"/>
        <v>0</v>
      </c>
      <c r="AA190" t="s">
        <v>3526</v>
      </c>
      <c r="AB190" t="s">
        <v>3503</v>
      </c>
      <c r="AC190" t="s">
        <v>16</v>
      </c>
      <c r="AD190" t="s">
        <v>135</v>
      </c>
      <c r="AE190">
        <v>24.5</v>
      </c>
      <c r="AF190">
        <v>77.09</v>
      </c>
      <c r="AG190">
        <v>74.930000000000007</v>
      </c>
      <c r="AH190">
        <f t="shared" si="70"/>
        <v>1.0288269051114374</v>
      </c>
      <c r="AI190">
        <v>23</v>
      </c>
      <c r="AJ190">
        <v>73.02</v>
      </c>
      <c r="AK190">
        <v>71.22</v>
      </c>
      <c r="AL190" s="3">
        <f t="shared" si="71"/>
        <v>0</v>
      </c>
      <c r="AM190" s="3">
        <f t="shared" si="72"/>
        <v>1</v>
      </c>
      <c r="AN190" s="3">
        <f t="shared" si="73"/>
        <v>0</v>
      </c>
    </row>
    <row r="191" spans="1:40" x14ac:dyDescent="0.35">
      <c r="A191" t="s">
        <v>3527</v>
      </c>
      <c r="B191" t="s">
        <v>3503</v>
      </c>
      <c r="C191" t="s">
        <v>16</v>
      </c>
      <c r="D191" t="s">
        <v>134</v>
      </c>
      <c r="E191">
        <v>24</v>
      </c>
      <c r="F191">
        <v>111.61</v>
      </c>
      <c r="G191">
        <v>73.7</v>
      </c>
      <c r="H191">
        <f t="shared" si="66"/>
        <v>1.51438263229308</v>
      </c>
      <c r="I191">
        <v>22.5</v>
      </c>
      <c r="J191">
        <v>68.38</v>
      </c>
      <c r="K191">
        <v>69.97</v>
      </c>
      <c r="L191" s="3">
        <f t="shared" si="67"/>
        <v>1</v>
      </c>
      <c r="M191" s="3">
        <f t="shared" si="68"/>
        <v>0</v>
      </c>
      <c r="N191" s="3">
        <f t="shared" si="69"/>
        <v>0</v>
      </c>
      <c r="AA191" t="s">
        <v>3527</v>
      </c>
      <c r="AB191" t="s">
        <v>3503</v>
      </c>
      <c r="AC191" t="s">
        <v>16</v>
      </c>
      <c r="AD191" t="s">
        <v>135</v>
      </c>
      <c r="AE191">
        <v>24</v>
      </c>
      <c r="AF191">
        <v>135.05000000000001</v>
      </c>
      <c r="AG191">
        <v>73.7</v>
      </c>
      <c r="AH191">
        <f t="shared" si="70"/>
        <v>1.8324287652645863</v>
      </c>
      <c r="AI191">
        <v>23</v>
      </c>
      <c r="AJ191">
        <v>56.38</v>
      </c>
      <c r="AK191">
        <v>71.22</v>
      </c>
      <c r="AL191" s="3">
        <f t="shared" si="71"/>
        <v>1</v>
      </c>
      <c r="AM191" s="3">
        <f t="shared" si="72"/>
        <v>0</v>
      </c>
      <c r="AN191" s="3">
        <f t="shared" si="73"/>
        <v>0</v>
      </c>
    </row>
    <row r="192" spans="1:40" x14ac:dyDescent="0.35">
      <c r="A192" t="s">
        <v>3528</v>
      </c>
      <c r="B192" t="s">
        <v>3503</v>
      </c>
      <c r="C192" t="s">
        <v>16</v>
      </c>
      <c r="D192" t="s">
        <v>134</v>
      </c>
      <c r="E192">
        <v>24</v>
      </c>
      <c r="F192">
        <v>133.88</v>
      </c>
      <c r="G192">
        <v>73.7</v>
      </c>
      <c r="H192">
        <f t="shared" si="66"/>
        <v>1.8165535956580732</v>
      </c>
      <c r="I192">
        <v>22</v>
      </c>
      <c r="J192">
        <v>59.22</v>
      </c>
      <c r="K192">
        <v>68.72</v>
      </c>
      <c r="L192" s="3">
        <f t="shared" si="67"/>
        <v>1</v>
      </c>
      <c r="M192" s="3">
        <f t="shared" si="68"/>
        <v>0</v>
      </c>
      <c r="N192" s="3">
        <f t="shared" si="69"/>
        <v>0</v>
      </c>
      <c r="AA192" t="s">
        <v>3528</v>
      </c>
      <c r="AB192" t="s">
        <v>3503</v>
      </c>
      <c r="AC192" t="s">
        <v>16</v>
      </c>
      <c r="AD192" t="s">
        <v>135</v>
      </c>
      <c r="AE192">
        <v>24</v>
      </c>
      <c r="AF192">
        <v>128.5</v>
      </c>
      <c r="AG192">
        <v>73.7</v>
      </c>
      <c r="AH192">
        <f t="shared" si="70"/>
        <v>1.7435549525101763</v>
      </c>
      <c r="AI192">
        <v>23</v>
      </c>
      <c r="AJ192">
        <v>56.33</v>
      </c>
      <c r="AK192">
        <v>71.22</v>
      </c>
      <c r="AL192" s="3">
        <f t="shared" si="71"/>
        <v>1</v>
      </c>
      <c r="AM192" s="3">
        <f t="shared" si="72"/>
        <v>0</v>
      </c>
      <c r="AN192" s="3">
        <f t="shared" si="73"/>
        <v>0</v>
      </c>
    </row>
    <row r="193" spans="1:40" x14ac:dyDescent="0.35">
      <c r="A193" t="s">
        <v>3529</v>
      </c>
      <c r="B193" t="s">
        <v>3503</v>
      </c>
      <c r="C193" t="s">
        <v>16</v>
      </c>
      <c r="D193" t="s">
        <v>134</v>
      </c>
      <c r="E193">
        <v>23</v>
      </c>
      <c r="F193">
        <v>102.09</v>
      </c>
      <c r="G193">
        <v>71.22</v>
      </c>
      <c r="H193">
        <f t="shared" si="66"/>
        <v>1.4334456613310869</v>
      </c>
      <c r="I193">
        <v>21.5</v>
      </c>
      <c r="J193">
        <v>60.41</v>
      </c>
      <c r="K193">
        <v>67.47</v>
      </c>
      <c r="L193" s="3">
        <f t="shared" si="67"/>
        <v>0</v>
      </c>
      <c r="M193" s="3">
        <f t="shared" si="68"/>
        <v>1</v>
      </c>
      <c r="N193" s="3">
        <f t="shared" si="69"/>
        <v>0</v>
      </c>
      <c r="AA193" t="s">
        <v>3529</v>
      </c>
      <c r="AB193" t="s">
        <v>3503</v>
      </c>
      <c r="AC193" t="s">
        <v>16</v>
      </c>
      <c r="AD193" t="s">
        <v>135</v>
      </c>
      <c r="AE193">
        <v>24</v>
      </c>
      <c r="AF193">
        <v>133.47999999999999</v>
      </c>
      <c r="AG193">
        <v>73.7</v>
      </c>
      <c r="AH193">
        <f t="shared" si="70"/>
        <v>1.8111261872455899</v>
      </c>
      <c r="AI193">
        <v>23</v>
      </c>
      <c r="AJ193">
        <v>69.61</v>
      </c>
      <c r="AK193">
        <v>71.22</v>
      </c>
      <c r="AL193" s="3">
        <f t="shared" si="71"/>
        <v>1</v>
      </c>
      <c r="AM193" s="3">
        <f t="shared" si="72"/>
        <v>0</v>
      </c>
      <c r="AN193" s="3">
        <f t="shared" si="73"/>
        <v>0</v>
      </c>
    </row>
    <row r="194" spans="1:40" x14ac:dyDescent="0.35">
      <c r="A194" t="s">
        <v>3530</v>
      </c>
      <c r="B194" t="s">
        <v>3503</v>
      </c>
      <c r="C194" t="s">
        <v>16</v>
      </c>
      <c r="D194" t="s">
        <v>134</v>
      </c>
      <c r="E194">
        <v>23.5</v>
      </c>
      <c r="F194">
        <v>178.49</v>
      </c>
      <c r="G194">
        <v>72.459999999999994</v>
      </c>
      <c r="H194">
        <f t="shared" ref="H194:H257" si="74">F194/G194</f>
        <v>2.4632900910847368</v>
      </c>
      <c r="I194">
        <v>21.5</v>
      </c>
      <c r="J194">
        <v>66.849999999999994</v>
      </c>
      <c r="K194">
        <v>67.47</v>
      </c>
      <c r="L194" s="3">
        <f t="shared" ref="L194:L257" si="75">IF(H194&gt;1.5,1,0)</f>
        <v>1</v>
      </c>
      <c r="M194" s="3">
        <f t="shared" ref="M194:M257" si="76">IF((AND(H194&gt;1,H194&lt;1.5)),1,0)</f>
        <v>0</v>
      </c>
      <c r="N194" s="3">
        <f t="shared" ref="N194:N257" si="77">IF(H194&lt;1,1,0)</f>
        <v>0</v>
      </c>
      <c r="AA194" t="s">
        <v>3530</v>
      </c>
      <c r="AB194" t="s">
        <v>3503</v>
      </c>
      <c r="AC194" t="s">
        <v>16</v>
      </c>
      <c r="AD194" t="s">
        <v>135</v>
      </c>
      <c r="AE194">
        <v>24</v>
      </c>
      <c r="AF194">
        <v>124.17</v>
      </c>
      <c r="AG194">
        <v>73.7</v>
      </c>
      <c r="AH194">
        <f t="shared" ref="AH194:AH257" si="78">AF194/AG194</f>
        <v>1.6848032564450475</v>
      </c>
      <c r="AI194">
        <v>22.5</v>
      </c>
      <c r="AJ194">
        <v>51.56</v>
      </c>
      <c r="AK194">
        <v>69.97</v>
      </c>
      <c r="AL194" s="3">
        <f t="shared" si="71"/>
        <v>1</v>
      </c>
      <c r="AM194" s="3">
        <f t="shared" si="72"/>
        <v>0</v>
      </c>
      <c r="AN194" s="3">
        <f t="shared" si="73"/>
        <v>0</v>
      </c>
    </row>
    <row r="195" spans="1:40" x14ac:dyDescent="0.35">
      <c r="A195" t="s">
        <v>3531</v>
      </c>
      <c r="B195" t="s">
        <v>3503</v>
      </c>
      <c r="C195" t="s">
        <v>16</v>
      </c>
      <c r="D195" t="s">
        <v>134</v>
      </c>
      <c r="E195">
        <v>23</v>
      </c>
      <c r="F195">
        <v>89.46</v>
      </c>
      <c r="G195">
        <v>71.22</v>
      </c>
      <c r="H195">
        <f t="shared" si="74"/>
        <v>1.2561078348778432</v>
      </c>
      <c r="I195">
        <v>22</v>
      </c>
      <c r="J195">
        <v>65.06</v>
      </c>
      <c r="K195">
        <v>68.72</v>
      </c>
      <c r="L195" s="3">
        <f t="shared" si="75"/>
        <v>0</v>
      </c>
      <c r="M195" s="3">
        <f t="shared" si="76"/>
        <v>1</v>
      </c>
      <c r="N195" s="3">
        <f t="shared" si="77"/>
        <v>0</v>
      </c>
      <c r="AA195" t="s">
        <v>3531</v>
      </c>
      <c r="AB195" t="s">
        <v>3503</v>
      </c>
      <c r="AC195" t="s">
        <v>16</v>
      </c>
      <c r="AD195" t="s">
        <v>135</v>
      </c>
      <c r="AE195">
        <v>24</v>
      </c>
      <c r="AF195">
        <v>133.16999999999999</v>
      </c>
      <c r="AG195">
        <v>73.7</v>
      </c>
      <c r="AH195">
        <f t="shared" si="78"/>
        <v>1.8069199457259157</v>
      </c>
      <c r="AI195">
        <v>23</v>
      </c>
      <c r="AJ195">
        <v>67.83</v>
      </c>
      <c r="AK195">
        <v>71.22</v>
      </c>
      <c r="AL195" s="3">
        <f t="shared" ref="AL195:AL258" si="79">IF(AH195&gt;1.5,1,0)</f>
        <v>1</v>
      </c>
      <c r="AM195" s="3">
        <f t="shared" ref="AM195:AM258" si="80">IF((AND(AH195&gt;1,AH195&lt;1.5)),1,0)</f>
        <v>0</v>
      </c>
      <c r="AN195" s="3">
        <f t="shared" ref="AN195:AN258" si="81">IF(AH195&lt;1,1,0)</f>
        <v>0</v>
      </c>
    </row>
    <row r="196" spans="1:40" x14ac:dyDescent="0.35">
      <c r="A196" t="s">
        <v>3532</v>
      </c>
      <c r="B196" t="s">
        <v>3503</v>
      </c>
      <c r="C196" t="s">
        <v>16</v>
      </c>
      <c r="D196" t="s">
        <v>134</v>
      </c>
      <c r="E196">
        <v>23.5</v>
      </c>
      <c r="F196">
        <v>188.56</v>
      </c>
      <c r="G196">
        <v>72.459999999999994</v>
      </c>
      <c r="H196">
        <f t="shared" si="74"/>
        <v>2.6022633176925201</v>
      </c>
      <c r="I196">
        <v>21.5</v>
      </c>
      <c r="J196">
        <v>51.81</v>
      </c>
      <c r="K196">
        <v>67.47</v>
      </c>
      <c r="L196" s="3">
        <f t="shared" si="75"/>
        <v>1</v>
      </c>
      <c r="M196" s="3">
        <f t="shared" si="76"/>
        <v>0</v>
      </c>
      <c r="N196" s="3">
        <f t="shared" si="77"/>
        <v>0</v>
      </c>
      <c r="AA196" t="s">
        <v>3532</v>
      </c>
      <c r="AB196" t="s">
        <v>3503</v>
      </c>
      <c r="AC196" t="s">
        <v>16</v>
      </c>
      <c r="AD196" t="s">
        <v>135</v>
      </c>
      <c r="AE196">
        <v>24</v>
      </c>
      <c r="AF196">
        <v>104.23</v>
      </c>
      <c r="AG196">
        <v>73.7</v>
      </c>
      <c r="AH196">
        <f t="shared" si="78"/>
        <v>1.4142469470827679</v>
      </c>
      <c r="AI196">
        <v>23</v>
      </c>
      <c r="AJ196">
        <v>54.59</v>
      </c>
      <c r="AK196">
        <v>71.22</v>
      </c>
      <c r="AL196" s="3">
        <f t="shared" si="79"/>
        <v>0</v>
      </c>
      <c r="AM196" s="3">
        <f t="shared" si="80"/>
        <v>1</v>
      </c>
      <c r="AN196" s="3">
        <f t="shared" si="81"/>
        <v>0</v>
      </c>
    </row>
    <row r="197" spans="1:40" x14ac:dyDescent="0.35">
      <c r="A197" t="s">
        <v>3533</v>
      </c>
      <c r="B197" t="s">
        <v>3503</v>
      </c>
      <c r="C197" t="s">
        <v>16</v>
      </c>
      <c r="D197" t="s">
        <v>134</v>
      </c>
      <c r="E197">
        <v>23</v>
      </c>
      <c r="F197">
        <v>89.16</v>
      </c>
      <c r="G197">
        <v>71.22</v>
      </c>
      <c r="H197">
        <f t="shared" si="74"/>
        <v>1.2518955349620893</v>
      </c>
      <c r="I197">
        <v>22</v>
      </c>
      <c r="J197">
        <v>48.81</v>
      </c>
      <c r="K197">
        <v>68.72</v>
      </c>
      <c r="L197" s="3">
        <f t="shared" si="75"/>
        <v>0</v>
      </c>
      <c r="M197" s="3">
        <f t="shared" si="76"/>
        <v>1</v>
      </c>
      <c r="N197" s="3">
        <f t="shared" si="77"/>
        <v>0</v>
      </c>
      <c r="AA197" t="s">
        <v>3533</v>
      </c>
      <c r="AB197" t="s">
        <v>3503</v>
      </c>
      <c r="AC197" t="s">
        <v>16</v>
      </c>
      <c r="AD197" t="s">
        <v>135</v>
      </c>
      <c r="AE197">
        <v>23</v>
      </c>
      <c r="AF197">
        <v>74.03</v>
      </c>
      <c r="AG197">
        <v>71.22</v>
      </c>
      <c r="AH197">
        <f t="shared" si="78"/>
        <v>1.039455209210896</v>
      </c>
      <c r="AI197">
        <v>22.5</v>
      </c>
      <c r="AJ197">
        <v>42.33</v>
      </c>
      <c r="AK197">
        <v>69.97</v>
      </c>
      <c r="AL197" s="3">
        <f t="shared" si="79"/>
        <v>0</v>
      </c>
      <c r="AM197" s="3">
        <f t="shared" si="80"/>
        <v>1</v>
      </c>
      <c r="AN197" s="3">
        <f t="shared" si="81"/>
        <v>0</v>
      </c>
    </row>
    <row r="198" spans="1:40" x14ac:dyDescent="0.35">
      <c r="A198" t="s">
        <v>3534</v>
      </c>
      <c r="B198" t="s">
        <v>3503</v>
      </c>
      <c r="C198" t="s">
        <v>16</v>
      </c>
      <c r="D198" s="6" t="s">
        <v>134</v>
      </c>
      <c r="E198" s="6">
        <v>25</v>
      </c>
      <c r="F198" s="6">
        <v>73.25</v>
      </c>
      <c r="G198" s="6">
        <v>76.17</v>
      </c>
      <c r="H198" s="6">
        <f t="shared" si="74"/>
        <v>0.96166469738742288</v>
      </c>
      <c r="I198" s="6">
        <v>24.5</v>
      </c>
      <c r="J198" s="6">
        <v>53.99</v>
      </c>
      <c r="K198" s="6">
        <v>74.930000000000007</v>
      </c>
      <c r="L198" s="6">
        <f t="shared" si="75"/>
        <v>0</v>
      </c>
      <c r="M198" s="6">
        <f t="shared" si="76"/>
        <v>0</v>
      </c>
      <c r="N198" s="6">
        <f t="shared" si="77"/>
        <v>1</v>
      </c>
      <c r="AA198" t="s">
        <v>3534</v>
      </c>
      <c r="AB198" t="s">
        <v>3503</v>
      </c>
      <c r="AC198" t="s">
        <v>16</v>
      </c>
      <c r="AD198" t="s">
        <v>135</v>
      </c>
      <c r="AE198" s="6">
        <v>23</v>
      </c>
      <c r="AF198" s="6">
        <v>66.48</v>
      </c>
      <c r="AG198" s="6">
        <v>71.22</v>
      </c>
      <c r="AH198" s="6">
        <f t="shared" si="78"/>
        <v>0.93344566133108686</v>
      </c>
      <c r="AI198" s="6">
        <v>22.5</v>
      </c>
      <c r="AJ198" s="6">
        <v>42.18</v>
      </c>
      <c r="AK198" s="6">
        <v>69.97</v>
      </c>
      <c r="AL198" s="6">
        <f t="shared" si="79"/>
        <v>0</v>
      </c>
      <c r="AM198" s="6">
        <f t="shared" si="80"/>
        <v>0</v>
      </c>
      <c r="AN198" s="6">
        <f t="shared" si="81"/>
        <v>1</v>
      </c>
    </row>
    <row r="199" spans="1:40" x14ac:dyDescent="0.35">
      <c r="A199" t="s">
        <v>3535</v>
      </c>
      <c r="B199" t="s">
        <v>3503</v>
      </c>
      <c r="C199" t="s">
        <v>16</v>
      </c>
      <c r="D199" t="s">
        <v>134</v>
      </c>
      <c r="E199">
        <v>24</v>
      </c>
      <c r="F199">
        <v>101.6</v>
      </c>
      <c r="G199">
        <v>73.7</v>
      </c>
      <c r="H199">
        <f t="shared" si="74"/>
        <v>1.3785617367706919</v>
      </c>
      <c r="I199">
        <v>22</v>
      </c>
      <c r="J199">
        <v>54.07</v>
      </c>
      <c r="K199">
        <v>68.72</v>
      </c>
      <c r="L199" s="3">
        <f t="shared" si="75"/>
        <v>0</v>
      </c>
      <c r="M199" s="3">
        <f t="shared" si="76"/>
        <v>1</v>
      </c>
      <c r="N199" s="3">
        <f t="shared" si="77"/>
        <v>0</v>
      </c>
      <c r="AA199" t="s">
        <v>3535</v>
      </c>
      <c r="AB199" t="s">
        <v>3503</v>
      </c>
      <c r="AC199" t="s">
        <v>16</v>
      </c>
      <c r="AD199" t="s">
        <v>135</v>
      </c>
      <c r="AE199">
        <v>24</v>
      </c>
      <c r="AF199">
        <v>126.05</v>
      </c>
      <c r="AG199">
        <v>73.7</v>
      </c>
      <c r="AH199">
        <f t="shared" si="78"/>
        <v>1.7103120759837176</v>
      </c>
      <c r="AI199">
        <v>22</v>
      </c>
      <c r="AJ199">
        <v>47.64</v>
      </c>
      <c r="AK199">
        <v>68.72</v>
      </c>
      <c r="AL199" s="3">
        <f t="shared" si="79"/>
        <v>1</v>
      </c>
      <c r="AM199" s="3">
        <f t="shared" si="80"/>
        <v>0</v>
      </c>
      <c r="AN199" s="3">
        <f t="shared" si="81"/>
        <v>0</v>
      </c>
    </row>
    <row r="200" spans="1:40" x14ac:dyDescent="0.35">
      <c r="A200" t="s">
        <v>3536</v>
      </c>
      <c r="B200" t="s">
        <v>3503</v>
      </c>
      <c r="C200" t="s">
        <v>16</v>
      </c>
      <c r="D200" s="6" t="s">
        <v>134</v>
      </c>
      <c r="E200" s="6">
        <v>20.5</v>
      </c>
      <c r="F200" s="6">
        <v>60</v>
      </c>
      <c r="G200" s="6">
        <v>64.97</v>
      </c>
      <c r="H200" s="6">
        <f t="shared" si="74"/>
        <v>0.92350315530244731</v>
      </c>
      <c r="I200" s="6">
        <v>20</v>
      </c>
      <c r="J200" s="6">
        <v>46.97</v>
      </c>
      <c r="K200" s="6">
        <v>63.71</v>
      </c>
      <c r="L200" s="6">
        <f t="shared" si="75"/>
        <v>0</v>
      </c>
      <c r="M200" s="6">
        <f t="shared" si="76"/>
        <v>0</v>
      </c>
      <c r="N200" s="6">
        <f t="shared" si="77"/>
        <v>1</v>
      </c>
      <c r="AA200" t="s">
        <v>3536</v>
      </c>
      <c r="AB200" t="s">
        <v>3503</v>
      </c>
      <c r="AC200" t="s">
        <v>16</v>
      </c>
      <c r="AD200" t="s">
        <v>135</v>
      </c>
      <c r="AE200">
        <v>24</v>
      </c>
      <c r="AF200">
        <v>78.58</v>
      </c>
      <c r="AG200">
        <v>73.7</v>
      </c>
      <c r="AH200">
        <f t="shared" si="78"/>
        <v>1.066214382632293</v>
      </c>
      <c r="AI200">
        <v>23.5</v>
      </c>
      <c r="AJ200">
        <v>50.52</v>
      </c>
      <c r="AK200">
        <v>72.459999999999994</v>
      </c>
      <c r="AL200" s="3">
        <f t="shared" si="79"/>
        <v>0</v>
      </c>
      <c r="AM200" s="3">
        <f t="shared" si="80"/>
        <v>1</v>
      </c>
      <c r="AN200" s="3">
        <f t="shared" si="81"/>
        <v>0</v>
      </c>
    </row>
    <row r="201" spans="1:40" x14ac:dyDescent="0.35">
      <c r="A201" t="s">
        <v>3537</v>
      </c>
      <c r="B201" t="s">
        <v>3503</v>
      </c>
      <c r="C201" t="s">
        <v>16</v>
      </c>
      <c r="D201" t="s">
        <v>134</v>
      </c>
      <c r="E201">
        <v>23</v>
      </c>
      <c r="F201">
        <v>83.66</v>
      </c>
      <c r="G201">
        <v>71.22</v>
      </c>
      <c r="H201">
        <f t="shared" si="74"/>
        <v>1.1746700365065992</v>
      </c>
      <c r="I201">
        <v>22.5</v>
      </c>
      <c r="J201">
        <v>58.39</v>
      </c>
      <c r="K201">
        <v>69.97</v>
      </c>
      <c r="L201" s="3">
        <f t="shared" si="75"/>
        <v>0</v>
      </c>
      <c r="M201" s="3">
        <f t="shared" si="76"/>
        <v>1</v>
      </c>
      <c r="N201" s="3">
        <f t="shared" si="77"/>
        <v>0</v>
      </c>
      <c r="AA201" t="s">
        <v>3537</v>
      </c>
      <c r="AB201" t="s">
        <v>3503</v>
      </c>
      <c r="AC201" t="s">
        <v>16</v>
      </c>
      <c r="AD201" t="s">
        <v>135</v>
      </c>
      <c r="AE201">
        <v>25</v>
      </c>
      <c r="AF201">
        <v>99.18</v>
      </c>
      <c r="AG201">
        <v>76.17</v>
      </c>
      <c r="AH201">
        <f t="shared" si="78"/>
        <v>1.3020874359984247</v>
      </c>
      <c r="AI201">
        <v>26</v>
      </c>
      <c r="AJ201">
        <v>92.25</v>
      </c>
      <c r="AK201">
        <v>78.63</v>
      </c>
      <c r="AL201" s="3">
        <f t="shared" si="79"/>
        <v>0</v>
      </c>
      <c r="AM201" s="3">
        <f t="shared" si="80"/>
        <v>1</v>
      </c>
      <c r="AN201" s="3">
        <f t="shared" si="81"/>
        <v>0</v>
      </c>
    </row>
    <row r="202" spans="1:40" x14ac:dyDescent="0.35">
      <c r="A202" t="s">
        <v>3538</v>
      </c>
      <c r="B202" t="s">
        <v>3503</v>
      </c>
      <c r="C202" t="s">
        <v>16</v>
      </c>
      <c r="D202" t="s">
        <v>134</v>
      </c>
      <c r="E202">
        <v>24</v>
      </c>
      <c r="F202">
        <v>121.87</v>
      </c>
      <c r="G202">
        <v>73.7</v>
      </c>
      <c r="H202">
        <f t="shared" si="74"/>
        <v>1.65359565807327</v>
      </c>
      <c r="I202">
        <v>22.5</v>
      </c>
      <c r="J202">
        <v>69.83</v>
      </c>
      <c r="K202">
        <v>69.97</v>
      </c>
      <c r="L202" s="3">
        <f t="shared" si="75"/>
        <v>1</v>
      </c>
      <c r="M202" s="3">
        <f t="shared" si="76"/>
        <v>0</v>
      </c>
      <c r="N202" s="3">
        <f t="shared" si="77"/>
        <v>0</v>
      </c>
      <c r="AA202" t="s">
        <v>3538</v>
      </c>
      <c r="AB202" t="s">
        <v>3503</v>
      </c>
      <c r="AC202" t="s">
        <v>16</v>
      </c>
      <c r="AD202" t="s">
        <v>135</v>
      </c>
      <c r="AE202">
        <v>24</v>
      </c>
      <c r="AF202">
        <v>119.9</v>
      </c>
      <c r="AG202">
        <v>73.7</v>
      </c>
      <c r="AH202">
        <f t="shared" si="78"/>
        <v>1.6268656716417911</v>
      </c>
      <c r="AI202">
        <v>23</v>
      </c>
      <c r="AJ202">
        <v>61.77</v>
      </c>
      <c r="AK202">
        <v>71.22</v>
      </c>
      <c r="AL202" s="3">
        <f t="shared" si="79"/>
        <v>1</v>
      </c>
      <c r="AM202" s="3">
        <f t="shared" si="80"/>
        <v>0</v>
      </c>
      <c r="AN202" s="3">
        <f t="shared" si="81"/>
        <v>0</v>
      </c>
    </row>
    <row r="203" spans="1:40" x14ac:dyDescent="0.35">
      <c r="A203" t="s">
        <v>3539</v>
      </c>
      <c r="B203" t="s">
        <v>3503</v>
      </c>
      <c r="C203" t="s">
        <v>16</v>
      </c>
      <c r="D203" t="s">
        <v>134</v>
      </c>
      <c r="E203">
        <v>23.5</v>
      </c>
      <c r="F203">
        <v>88.39</v>
      </c>
      <c r="G203">
        <v>72.459999999999994</v>
      </c>
      <c r="H203">
        <f t="shared" si="74"/>
        <v>1.2198454319624621</v>
      </c>
      <c r="I203">
        <v>22</v>
      </c>
      <c r="J203">
        <v>55.03</v>
      </c>
      <c r="K203">
        <v>68.72</v>
      </c>
      <c r="L203" s="3">
        <f t="shared" si="75"/>
        <v>0</v>
      </c>
      <c r="M203" s="3">
        <f t="shared" si="76"/>
        <v>1</v>
      </c>
      <c r="N203" s="3">
        <f t="shared" si="77"/>
        <v>0</v>
      </c>
      <c r="AA203" t="s">
        <v>3539</v>
      </c>
      <c r="AB203" t="s">
        <v>3503</v>
      </c>
      <c r="AC203" t="s">
        <v>16</v>
      </c>
      <c r="AD203" t="s">
        <v>135</v>
      </c>
      <c r="AE203">
        <v>24</v>
      </c>
      <c r="AF203">
        <v>115.34</v>
      </c>
      <c r="AG203">
        <v>73.7</v>
      </c>
      <c r="AH203">
        <f t="shared" si="78"/>
        <v>1.5649932157394844</v>
      </c>
      <c r="AI203">
        <v>26</v>
      </c>
      <c r="AJ203">
        <v>82.25</v>
      </c>
      <c r="AK203">
        <v>78.63</v>
      </c>
      <c r="AL203" s="3">
        <f t="shared" si="79"/>
        <v>1</v>
      </c>
      <c r="AM203" s="3">
        <f t="shared" si="80"/>
        <v>0</v>
      </c>
      <c r="AN203" s="3">
        <f t="shared" si="81"/>
        <v>0</v>
      </c>
    </row>
    <row r="204" spans="1:40" x14ac:dyDescent="0.35">
      <c r="A204" t="s">
        <v>3540</v>
      </c>
      <c r="B204" t="s">
        <v>3503</v>
      </c>
      <c r="C204" t="s">
        <v>16</v>
      </c>
      <c r="D204" t="s">
        <v>134</v>
      </c>
      <c r="E204">
        <v>23.5</v>
      </c>
      <c r="F204">
        <v>103.16</v>
      </c>
      <c r="G204">
        <v>72.459999999999994</v>
      </c>
      <c r="H204">
        <f t="shared" si="74"/>
        <v>1.4236820314656362</v>
      </c>
      <c r="I204">
        <v>22</v>
      </c>
      <c r="J204">
        <v>54.56</v>
      </c>
      <c r="K204">
        <v>68.72</v>
      </c>
      <c r="L204" s="3">
        <f t="shared" si="75"/>
        <v>0</v>
      </c>
      <c r="M204" s="3">
        <f t="shared" si="76"/>
        <v>1</v>
      </c>
      <c r="N204" s="3">
        <f t="shared" si="77"/>
        <v>0</v>
      </c>
      <c r="AA204" t="s">
        <v>3540</v>
      </c>
      <c r="AB204" t="s">
        <v>3503</v>
      </c>
      <c r="AC204" t="s">
        <v>16</v>
      </c>
      <c r="AD204" t="s">
        <v>135</v>
      </c>
      <c r="AE204">
        <v>24</v>
      </c>
      <c r="AF204">
        <v>148.86000000000001</v>
      </c>
      <c r="AG204">
        <v>73.7</v>
      </c>
      <c r="AH204">
        <f t="shared" si="78"/>
        <v>2.019810040705563</v>
      </c>
      <c r="AI204">
        <v>23</v>
      </c>
      <c r="AJ204">
        <v>63.98</v>
      </c>
      <c r="AK204">
        <v>71.22</v>
      </c>
      <c r="AL204" s="3">
        <f t="shared" si="79"/>
        <v>1</v>
      </c>
      <c r="AM204" s="3">
        <f t="shared" si="80"/>
        <v>0</v>
      </c>
      <c r="AN204" s="3">
        <f t="shared" si="81"/>
        <v>0</v>
      </c>
    </row>
    <row r="205" spans="1:40" x14ac:dyDescent="0.35">
      <c r="A205" t="s">
        <v>3541</v>
      </c>
      <c r="B205" t="s">
        <v>3503</v>
      </c>
      <c r="C205" t="s">
        <v>16</v>
      </c>
      <c r="D205" t="s">
        <v>134</v>
      </c>
      <c r="E205">
        <v>24</v>
      </c>
      <c r="F205">
        <v>109.06</v>
      </c>
      <c r="G205">
        <v>73.7</v>
      </c>
      <c r="H205">
        <f t="shared" si="74"/>
        <v>1.4797829036635006</v>
      </c>
      <c r="I205">
        <v>25</v>
      </c>
      <c r="J205">
        <v>78.66</v>
      </c>
      <c r="K205">
        <v>76.17</v>
      </c>
      <c r="L205" s="3">
        <f t="shared" si="75"/>
        <v>0</v>
      </c>
      <c r="M205" s="3">
        <f t="shared" si="76"/>
        <v>1</v>
      </c>
      <c r="N205" s="3">
        <f t="shared" si="77"/>
        <v>0</v>
      </c>
      <c r="AA205" t="s">
        <v>3541</v>
      </c>
      <c r="AB205" t="s">
        <v>3503</v>
      </c>
      <c r="AC205" t="s">
        <v>16</v>
      </c>
      <c r="AD205" t="s">
        <v>135</v>
      </c>
      <c r="AE205">
        <v>24</v>
      </c>
      <c r="AF205">
        <v>116.71</v>
      </c>
      <c r="AG205">
        <v>73.7</v>
      </c>
      <c r="AH205">
        <f t="shared" si="78"/>
        <v>1.5835820895522386</v>
      </c>
      <c r="AI205">
        <v>35</v>
      </c>
      <c r="AJ205">
        <v>100.6</v>
      </c>
      <c r="AK205">
        <v>100.44</v>
      </c>
      <c r="AL205" s="3">
        <f t="shared" si="79"/>
        <v>1</v>
      </c>
      <c r="AM205" s="3">
        <f t="shared" si="80"/>
        <v>0</v>
      </c>
      <c r="AN205" s="3">
        <f t="shared" si="81"/>
        <v>0</v>
      </c>
    </row>
    <row r="206" spans="1:40" x14ac:dyDescent="0.35">
      <c r="A206" t="s">
        <v>3542</v>
      </c>
      <c r="B206" t="s">
        <v>3503</v>
      </c>
      <c r="C206" t="s">
        <v>16</v>
      </c>
      <c r="D206" t="s">
        <v>134</v>
      </c>
      <c r="E206">
        <v>24</v>
      </c>
      <c r="F206">
        <v>149.96</v>
      </c>
      <c r="G206">
        <v>73.7</v>
      </c>
      <c r="H206">
        <f t="shared" si="74"/>
        <v>2.0347354138398916</v>
      </c>
      <c r="I206">
        <v>22</v>
      </c>
      <c r="J206">
        <v>59.29</v>
      </c>
      <c r="K206">
        <v>68.72</v>
      </c>
      <c r="L206" s="3">
        <f t="shared" si="75"/>
        <v>1</v>
      </c>
      <c r="M206" s="3">
        <f t="shared" si="76"/>
        <v>0</v>
      </c>
      <c r="N206" s="3">
        <f t="shared" si="77"/>
        <v>0</v>
      </c>
      <c r="AA206" t="s">
        <v>3542</v>
      </c>
      <c r="AB206" t="s">
        <v>3503</v>
      </c>
      <c r="AC206" t="s">
        <v>16</v>
      </c>
      <c r="AD206" t="s">
        <v>135</v>
      </c>
      <c r="AE206">
        <v>24</v>
      </c>
      <c r="AF206">
        <v>91.47</v>
      </c>
      <c r="AG206">
        <v>73.7</v>
      </c>
      <c r="AH206">
        <f t="shared" si="78"/>
        <v>1.2411126187245589</v>
      </c>
      <c r="AI206">
        <v>23.5</v>
      </c>
      <c r="AJ206">
        <v>56.9</v>
      </c>
      <c r="AK206">
        <v>72.459999999999994</v>
      </c>
      <c r="AL206" s="3">
        <f t="shared" si="79"/>
        <v>0</v>
      </c>
      <c r="AM206" s="3">
        <f t="shared" si="80"/>
        <v>1</v>
      </c>
      <c r="AN206" s="3">
        <f t="shared" si="81"/>
        <v>0</v>
      </c>
    </row>
    <row r="207" spans="1:40" x14ac:dyDescent="0.35">
      <c r="A207" t="s">
        <v>3543</v>
      </c>
      <c r="B207" t="s">
        <v>3503</v>
      </c>
      <c r="C207" t="s">
        <v>16</v>
      </c>
      <c r="D207" t="s">
        <v>134</v>
      </c>
      <c r="E207">
        <v>23.5</v>
      </c>
      <c r="F207">
        <v>112.92</v>
      </c>
      <c r="G207">
        <v>72.459999999999994</v>
      </c>
      <c r="H207">
        <f t="shared" si="74"/>
        <v>1.5583770356058517</v>
      </c>
      <c r="I207">
        <v>22.5</v>
      </c>
      <c r="J207">
        <v>55.22</v>
      </c>
      <c r="K207">
        <v>69.97</v>
      </c>
      <c r="L207" s="3">
        <f t="shared" si="75"/>
        <v>1</v>
      </c>
      <c r="M207" s="3">
        <f t="shared" si="76"/>
        <v>0</v>
      </c>
      <c r="N207" s="3">
        <f t="shared" si="77"/>
        <v>0</v>
      </c>
      <c r="AA207" t="s">
        <v>3543</v>
      </c>
      <c r="AB207" t="s">
        <v>3503</v>
      </c>
      <c r="AC207" t="s">
        <v>16</v>
      </c>
      <c r="AD207" t="s">
        <v>135</v>
      </c>
      <c r="AE207">
        <v>24</v>
      </c>
      <c r="AF207">
        <v>107.8</v>
      </c>
      <c r="AG207">
        <v>73.7</v>
      </c>
      <c r="AH207">
        <f t="shared" si="78"/>
        <v>1.4626865671641791</v>
      </c>
      <c r="AI207">
        <v>23</v>
      </c>
      <c r="AJ207">
        <v>59.95</v>
      </c>
      <c r="AK207">
        <v>71.22</v>
      </c>
      <c r="AL207" s="3">
        <f t="shared" si="79"/>
        <v>0</v>
      </c>
      <c r="AM207" s="3">
        <f t="shared" si="80"/>
        <v>1</v>
      </c>
      <c r="AN207" s="3">
        <f t="shared" si="81"/>
        <v>0</v>
      </c>
    </row>
    <row r="208" spans="1:40" x14ac:dyDescent="0.35">
      <c r="A208" t="s">
        <v>3544</v>
      </c>
      <c r="B208" t="s">
        <v>3503</v>
      </c>
      <c r="C208" t="s">
        <v>16</v>
      </c>
      <c r="D208" t="s">
        <v>134</v>
      </c>
      <c r="E208">
        <v>24</v>
      </c>
      <c r="F208">
        <v>152.29</v>
      </c>
      <c r="G208">
        <v>73.7</v>
      </c>
      <c r="H208">
        <f t="shared" si="74"/>
        <v>2.0663500678426048</v>
      </c>
      <c r="I208">
        <v>22.5</v>
      </c>
      <c r="J208">
        <v>61.88</v>
      </c>
      <c r="K208">
        <v>69.97</v>
      </c>
      <c r="L208" s="3">
        <f t="shared" si="75"/>
        <v>1</v>
      </c>
      <c r="M208" s="3">
        <f t="shared" si="76"/>
        <v>0</v>
      </c>
      <c r="N208" s="3">
        <f t="shared" si="77"/>
        <v>0</v>
      </c>
      <c r="AA208" t="s">
        <v>3544</v>
      </c>
      <c r="AB208" t="s">
        <v>3503</v>
      </c>
      <c r="AC208" t="s">
        <v>16</v>
      </c>
      <c r="AD208" t="s">
        <v>135</v>
      </c>
      <c r="AE208">
        <v>24</v>
      </c>
      <c r="AF208">
        <v>121.78</v>
      </c>
      <c r="AG208">
        <v>73.7</v>
      </c>
      <c r="AH208">
        <f t="shared" si="78"/>
        <v>1.6523744911804612</v>
      </c>
      <c r="AI208">
        <v>23</v>
      </c>
      <c r="AJ208">
        <v>56.21</v>
      </c>
      <c r="AK208">
        <v>71.22</v>
      </c>
      <c r="AL208" s="3">
        <f t="shared" si="79"/>
        <v>1</v>
      </c>
      <c r="AM208" s="3">
        <f t="shared" si="80"/>
        <v>0</v>
      </c>
      <c r="AN208" s="3">
        <f t="shared" si="81"/>
        <v>0</v>
      </c>
    </row>
    <row r="209" spans="1:40" x14ac:dyDescent="0.35">
      <c r="A209" t="s">
        <v>3545</v>
      </c>
      <c r="B209" t="s">
        <v>3503</v>
      </c>
      <c r="C209" t="s">
        <v>16</v>
      </c>
      <c r="D209" t="s">
        <v>134</v>
      </c>
      <c r="E209">
        <v>23.5</v>
      </c>
      <c r="F209">
        <v>144.66</v>
      </c>
      <c r="G209">
        <v>72.459999999999994</v>
      </c>
      <c r="H209">
        <f t="shared" si="74"/>
        <v>1.9964118134142976</v>
      </c>
      <c r="I209">
        <v>22</v>
      </c>
      <c r="J209">
        <v>66.03</v>
      </c>
      <c r="K209">
        <v>68.72</v>
      </c>
      <c r="L209" s="3">
        <f t="shared" si="75"/>
        <v>1</v>
      </c>
      <c r="M209" s="3">
        <f t="shared" si="76"/>
        <v>0</v>
      </c>
      <c r="N209" s="3">
        <f t="shared" si="77"/>
        <v>0</v>
      </c>
      <c r="AA209" t="s">
        <v>3545</v>
      </c>
      <c r="AB209" t="s">
        <v>3503</v>
      </c>
      <c r="AC209" t="s">
        <v>16</v>
      </c>
      <c r="AD209" t="s">
        <v>135</v>
      </c>
      <c r="AE209">
        <v>24</v>
      </c>
      <c r="AF209">
        <v>127.78</v>
      </c>
      <c r="AG209">
        <v>73.7</v>
      </c>
      <c r="AH209">
        <f t="shared" si="78"/>
        <v>1.7337856173677069</v>
      </c>
      <c r="AI209">
        <v>23</v>
      </c>
      <c r="AJ209">
        <v>59.42</v>
      </c>
      <c r="AK209">
        <v>71.22</v>
      </c>
      <c r="AL209" s="3">
        <f t="shared" si="79"/>
        <v>1</v>
      </c>
      <c r="AM209" s="3">
        <f t="shared" si="80"/>
        <v>0</v>
      </c>
      <c r="AN209" s="3">
        <f t="shared" si="81"/>
        <v>0</v>
      </c>
    </row>
    <row r="210" spans="1:40" x14ac:dyDescent="0.35">
      <c r="A210" t="s">
        <v>3546</v>
      </c>
      <c r="B210" t="s">
        <v>3503</v>
      </c>
      <c r="C210" t="s">
        <v>16</v>
      </c>
      <c r="D210" t="s">
        <v>134</v>
      </c>
      <c r="E210">
        <v>24</v>
      </c>
      <c r="F210">
        <v>124.81</v>
      </c>
      <c r="G210">
        <v>73.7</v>
      </c>
      <c r="H210">
        <f t="shared" si="74"/>
        <v>1.6934871099050204</v>
      </c>
      <c r="I210">
        <v>22.5</v>
      </c>
      <c r="J210">
        <v>64.489999999999995</v>
      </c>
      <c r="K210">
        <v>69.97</v>
      </c>
      <c r="L210" s="3">
        <f t="shared" si="75"/>
        <v>1</v>
      </c>
      <c r="M210" s="3">
        <f t="shared" si="76"/>
        <v>0</v>
      </c>
      <c r="N210" s="3">
        <f t="shared" si="77"/>
        <v>0</v>
      </c>
      <c r="AA210" t="s">
        <v>3546</v>
      </c>
      <c r="AB210" t="s">
        <v>3503</v>
      </c>
      <c r="AC210" t="s">
        <v>16</v>
      </c>
      <c r="AD210" t="s">
        <v>135</v>
      </c>
      <c r="AE210">
        <v>24</v>
      </c>
      <c r="AF210">
        <v>136.27000000000001</v>
      </c>
      <c r="AG210">
        <v>73.7</v>
      </c>
      <c r="AH210">
        <f t="shared" si="78"/>
        <v>1.8489823609226594</v>
      </c>
      <c r="AI210">
        <v>23</v>
      </c>
      <c r="AJ210">
        <v>70.099999999999994</v>
      </c>
      <c r="AK210">
        <v>71.22</v>
      </c>
      <c r="AL210" s="3">
        <f t="shared" si="79"/>
        <v>1</v>
      </c>
      <c r="AM210" s="3">
        <f t="shared" si="80"/>
        <v>0</v>
      </c>
      <c r="AN210" s="3">
        <f t="shared" si="81"/>
        <v>0</v>
      </c>
    </row>
    <row r="211" spans="1:40" x14ac:dyDescent="0.35">
      <c r="A211" t="s">
        <v>3547</v>
      </c>
      <c r="B211" t="s">
        <v>3503</v>
      </c>
      <c r="C211" t="s">
        <v>16</v>
      </c>
      <c r="D211" t="s">
        <v>134</v>
      </c>
      <c r="E211">
        <v>24.5</v>
      </c>
      <c r="F211">
        <v>104.14</v>
      </c>
      <c r="G211">
        <v>74.930000000000007</v>
      </c>
      <c r="H211">
        <f t="shared" si="74"/>
        <v>1.3898305084745761</v>
      </c>
      <c r="I211">
        <v>23</v>
      </c>
      <c r="J211">
        <v>62.64</v>
      </c>
      <c r="K211">
        <v>71.22</v>
      </c>
      <c r="L211" s="3">
        <f t="shared" si="75"/>
        <v>0</v>
      </c>
      <c r="M211" s="3">
        <f t="shared" si="76"/>
        <v>1</v>
      </c>
      <c r="N211" s="3">
        <f t="shared" si="77"/>
        <v>0</v>
      </c>
      <c r="AA211" t="s">
        <v>3547</v>
      </c>
      <c r="AB211" t="s">
        <v>3503</v>
      </c>
      <c r="AC211" t="s">
        <v>16</v>
      </c>
      <c r="AD211" t="s">
        <v>135</v>
      </c>
      <c r="AE211">
        <v>24</v>
      </c>
      <c r="AF211">
        <v>113.18</v>
      </c>
      <c r="AG211">
        <v>73.7</v>
      </c>
      <c r="AH211">
        <f t="shared" si="78"/>
        <v>1.5356852103120759</v>
      </c>
      <c r="AI211">
        <v>23</v>
      </c>
      <c r="AJ211">
        <v>48.93</v>
      </c>
      <c r="AK211">
        <v>71.22</v>
      </c>
      <c r="AL211" s="3">
        <f t="shared" si="79"/>
        <v>1</v>
      </c>
      <c r="AM211" s="3">
        <f t="shared" si="80"/>
        <v>0</v>
      </c>
      <c r="AN211" s="3">
        <f t="shared" si="81"/>
        <v>0</v>
      </c>
    </row>
    <row r="212" spans="1:40" x14ac:dyDescent="0.35">
      <c r="A212" t="s">
        <v>3548</v>
      </c>
      <c r="B212" t="s">
        <v>3503</v>
      </c>
      <c r="C212" t="s">
        <v>16</v>
      </c>
      <c r="D212" t="s">
        <v>134</v>
      </c>
      <c r="E212">
        <v>23.5</v>
      </c>
      <c r="F212">
        <v>124.21</v>
      </c>
      <c r="G212">
        <v>72.459999999999994</v>
      </c>
      <c r="H212">
        <f t="shared" si="74"/>
        <v>1.7141871377311622</v>
      </c>
      <c r="I212">
        <v>21.5</v>
      </c>
      <c r="J212">
        <v>59.5</v>
      </c>
      <c r="K212">
        <v>67.47</v>
      </c>
      <c r="L212" s="3">
        <f t="shared" si="75"/>
        <v>1</v>
      </c>
      <c r="M212" s="3">
        <f t="shared" si="76"/>
        <v>0</v>
      </c>
      <c r="N212" s="3">
        <f t="shared" si="77"/>
        <v>0</v>
      </c>
      <c r="AA212" t="s">
        <v>3548</v>
      </c>
      <c r="AB212" t="s">
        <v>3503</v>
      </c>
      <c r="AC212" t="s">
        <v>16</v>
      </c>
      <c r="AD212" t="s">
        <v>135</v>
      </c>
      <c r="AE212">
        <v>24</v>
      </c>
      <c r="AF212">
        <v>149.76</v>
      </c>
      <c r="AG212">
        <v>73.7</v>
      </c>
      <c r="AH212">
        <f t="shared" si="78"/>
        <v>2.0320217096336499</v>
      </c>
      <c r="AI212">
        <v>23</v>
      </c>
      <c r="AJ212">
        <v>68.790000000000006</v>
      </c>
      <c r="AK212">
        <v>71.22</v>
      </c>
      <c r="AL212" s="3">
        <f t="shared" si="79"/>
        <v>1</v>
      </c>
      <c r="AM212" s="3">
        <f t="shared" si="80"/>
        <v>0</v>
      </c>
      <c r="AN212" s="3">
        <f t="shared" si="81"/>
        <v>0</v>
      </c>
    </row>
    <row r="213" spans="1:40" x14ac:dyDescent="0.35">
      <c r="A213" t="s">
        <v>3549</v>
      </c>
      <c r="B213" t="s">
        <v>3503</v>
      </c>
      <c r="C213" t="s">
        <v>16</v>
      </c>
      <c r="D213" t="s">
        <v>134</v>
      </c>
      <c r="E213">
        <v>23.5</v>
      </c>
      <c r="F213">
        <v>96.58</v>
      </c>
      <c r="G213">
        <v>72.459999999999994</v>
      </c>
      <c r="H213">
        <f t="shared" si="74"/>
        <v>1.3328733094120895</v>
      </c>
      <c r="I213">
        <v>22.5</v>
      </c>
      <c r="J213">
        <v>64.510000000000005</v>
      </c>
      <c r="K213">
        <v>69.97</v>
      </c>
      <c r="L213" s="3">
        <f t="shared" si="75"/>
        <v>0</v>
      </c>
      <c r="M213" s="3">
        <f t="shared" si="76"/>
        <v>1</v>
      </c>
      <c r="N213" s="3">
        <f t="shared" si="77"/>
        <v>0</v>
      </c>
      <c r="AA213" t="s">
        <v>3549</v>
      </c>
      <c r="AB213" t="s">
        <v>3503</v>
      </c>
      <c r="AC213" t="s">
        <v>16</v>
      </c>
      <c r="AD213" t="s">
        <v>135</v>
      </c>
      <c r="AE213">
        <v>24</v>
      </c>
      <c r="AF213">
        <v>100.98</v>
      </c>
      <c r="AG213">
        <v>73.7</v>
      </c>
      <c r="AH213">
        <f t="shared" si="78"/>
        <v>1.3701492537313433</v>
      </c>
      <c r="AI213">
        <v>23.5</v>
      </c>
      <c r="AJ213">
        <v>64.05</v>
      </c>
      <c r="AK213">
        <v>72.459999999999994</v>
      </c>
      <c r="AL213" s="3">
        <f t="shared" si="79"/>
        <v>0</v>
      </c>
      <c r="AM213" s="3">
        <f t="shared" si="80"/>
        <v>1</v>
      </c>
      <c r="AN213" s="3">
        <f t="shared" si="81"/>
        <v>0</v>
      </c>
    </row>
    <row r="214" spans="1:40" x14ac:dyDescent="0.35">
      <c r="A214" t="s">
        <v>3550</v>
      </c>
      <c r="B214" t="s">
        <v>3551</v>
      </c>
      <c r="C214" t="s">
        <v>16</v>
      </c>
      <c r="D214" s="6" t="s">
        <v>17</v>
      </c>
      <c r="E214" s="6">
        <v>16.5</v>
      </c>
      <c r="F214" s="6">
        <v>50.61</v>
      </c>
      <c r="G214" s="6">
        <v>54.79</v>
      </c>
      <c r="H214" s="6">
        <f t="shared" si="74"/>
        <v>0.92370870596824239</v>
      </c>
      <c r="I214" s="6">
        <v>16</v>
      </c>
      <c r="J214" s="6">
        <v>26.2</v>
      </c>
      <c r="K214" s="6">
        <v>53.5</v>
      </c>
      <c r="L214" s="6">
        <f t="shared" si="75"/>
        <v>0</v>
      </c>
      <c r="M214" s="6">
        <f t="shared" si="76"/>
        <v>0</v>
      </c>
      <c r="N214" s="6">
        <f t="shared" si="77"/>
        <v>1</v>
      </c>
      <c r="AA214" t="s">
        <v>3550</v>
      </c>
      <c r="AB214" t="s">
        <v>3551</v>
      </c>
      <c r="AC214" t="s">
        <v>16</v>
      </c>
      <c r="AD214" t="s">
        <v>18</v>
      </c>
      <c r="AE214">
        <v>24</v>
      </c>
      <c r="AF214">
        <v>117.58</v>
      </c>
      <c r="AG214">
        <v>73.7</v>
      </c>
      <c r="AH214">
        <f t="shared" si="78"/>
        <v>1.5953867028493893</v>
      </c>
      <c r="AI214">
        <v>23.5</v>
      </c>
      <c r="AJ214">
        <v>63.92</v>
      </c>
      <c r="AK214">
        <v>68.72</v>
      </c>
      <c r="AL214" s="3">
        <f t="shared" si="79"/>
        <v>1</v>
      </c>
      <c r="AM214" s="3">
        <f t="shared" si="80"/>
        <v>0</v>
      </c>
      <c r="AN214" s="3">
        <f t="shared" si="81"/>
        <v>0</v>
      </c>
    </row>
    <row r="215" spans="1:40" x14ac:dyDescent="0.35">
      <c r="A215" t="s">
        <v>3552</v>
      </c>
      <c r="B215" t="s">
        <v>3551</v>
      </c>
      <c r="C215" t="s">
        <v>16</v>
      </c>
      <c r="D215" s="6" t="s">
        <v>17</v>
      </c>
      <c r="E215" s="6">
        <v>22.5</v>
      </c>
      <c r="F215" s="6">
        <v>66.55</v>
      </c>
      <c r="G215" s="6">
        <v>69.97</v>
      </c>
      <c r="H215" s="6">
        <f t="shared" si="74"/>
        <v>0.9511219093897384</v>
      </c>
      <c r="I215" s="6">
        <v>22</v>
      </c>
      <c r="J215" s="6">
        <v>36.85</v>
      </c>
      <c r="K215" s="6">
        <v>68.72</v>
      </c>
      <c r="L215" s="6">
        <f t="shared" si="75"/>
        <v>0</v>
      </c>
      <c r="M215" s="6">
        <f t="shared" si="76"/>
        <v>0</v>
      </c>
      <c r="N215" s="6">
        <f t="shared" si="77"/>
        <v>1</v>
      </c>
      <c r="AA215" t="s">
        <v>3552</v>
      </c>
      <c r="AB215" t="s">
        <v>3551</v>
      </c>
      <c r="AC215" t="s">
        <v>16</v>
      </c>
      <c r="AD215" t="s">
        <v>18</v>
      </c>
      <c r="AE215">
        <v>24</v>
      </c>
      <c r="AF215">
        <v>93.62</v>
      </c>
      <c r="AG215">
        <v>73.7</v>
      </c>
      <c r="AH215">
        <f t="shared" si="78"/>
        <v>1.2702849389416553</v>
      </c>
      <c r="AI215">
        <v>25.5</v>
      </c>
      <c r="AJ215">
        <v>83.7</v>
      </c>
      <c r="AK215">
        <v>58.64</v>
      </c>
      <c r="AL215" s="3">
        <f t="shared" si="79"/>
        <v>0</v>
      </c>
      <c r="AM215" s="3">
        <f t="shared" si="80"/>
        <v>1</v>
      </c>
      <c r="AN215" s="3">
        <f t="shared" si="81"/>
        <v>0</v>
      </c>
    </row>
    <row r="216" spans="1:40" x14ac:dyDescent="0.35">
      <c r="A216" t="s">
        <v>3553</v>
      </c>
      <c r="B216" t="s">
        <v>3551</v>
      </c>
      <c r="C216" t="s">
        <v>16</v>
      </c>
      <c r="D216" s="6" t="s">
        <v>17</v>
      </c>
      <c r="E216" s="6">
        <v>29</v>
      </c>
      <c r="F216" s="6">
        <v>76.180000000000007</v>
      </c>
      <c r="G216" s="6">
        <v>85.96</v>
      </c>
      <c r="H216" s="6">
        <f t="shared" si="74"/>
        <v>0.88622615169846453</v>
      </c>
      <c r="I216" s="6">
        <v>28.5</v>
      </c>
      <c r="J216" s="6">
        <v>61.09</v>
      </c>
      <c r="K216" s="6">
        <v>84.74</v>
      </c>
      <c r="L216" s="6">
        <f t="shared" si="75"/>
        <v>0</v>
      </c>
      <c r="M216" s="6">
        <f t="shared" si="76"/>
        <v>0</v>
      </c>
      <c r="N216" s="6">
        <f t="shared" si="77"/>
        <v>1</v>
      </c>
      <c r="AA216" t="s">
        <v>3553</v>
      </c>
      <c r="AB216" t="s">
        <v>3551</v>
      </c>
      <c r="AC216" t="s">
        <v>16</v>
      </c>
      <c r="AD216" t="s">
        <v>18</v>
      </c>
      <c r="AE216">
        <v>24</v>
      </c>
      <c r="AF216">
        <v>114.17</v>
      </c>
      <c r="AG216">
        <v>73.7</v>
      </c>
      <c r="AH216">
        <f t="shared" si="78"/>
        <v>1.5491180461329714</v>
      </c>
      <c r="AI216">
        <v>30</v>
      </c>
      <c r="AJ216">
        <v>99.05</v>
      </c>
      <c r="AK216">
        <v>71.22</v>
      </c>
      <c r="AL216" s="3">
        <f t="shared" si="79"/>
        <v>1</v>
      </c>
      <c r="AM216" s="3">
        <f t="shared" si="80"/>
        <v>0</v>
      </c>
      <c r="AN216" s="3">
        <f t="shared" si="81"/>
        <v>0</v>
      </c>
    </row>
    <row r="217" spans="1:40" x14ac:dyDescent="0.35">
      <c r="A217" t="s">
        <v>3554</v>
      </c>
      <c r="B217" t="s">
        <v>3551</v>
      </c>
      <c r="C217" t="s">
        <v>16</v>
      </c>
      <c r="D217" t="s">
        <v>17</v>
      </c>
      <c r="E217">
        <v>25</v>
      </c>
      <c r="F217">
        <v>76.92</v>
      </c>
      <c r="G217">
        <v>76.17</v>
      </c>
      <c r="H217">
        <f t="shared" si="74"/>
        <v>1.0098463962189839</v>
      </c>
      <c r="I217">
        <v>24.5</v>
      </c>
      <c r="J217">
        <v>71.2</v>
      </c>
      <c r="K217">
        <v>74.930000000000007</v>
      </c>
      <c r="L217" s="3">
        <f t="shared" si="75"/>
        <v>0</v>
      </c>
      <c r="M217" s="3">
        <f t="shared" si="76"/>
        <v>1</v>
      </c>
      <c r="N217" s="3">
        <f t="shared" si="77"/>
        <v>0</v>
      </c>
      <c r="AA217" t="s">
        <v>3554</v>
      </c>
      <c r="AB217" t="s">
        <v>3551</v>
      </c>
      <c r="AC217" t="s">
        <v>16</v>
      </c>
      <c r="AD217" t="s">
        <v>18</v>
      </c>
      <c r="AE217">
        <v>24</v>
      </c>
      <c r="AF217">
        <v>148.33000000000001</v>
      </c>
      <c r="AG217">
        <v>73.7</v>
      </c>
      <c r="AH217">
        <f t="shared" si="78"/>
        <v>2.0126187245590232</v>
      </c>
      <c r="AI217">
        <v>22.5</v>
      </c>
      <c r="AJ217">
        <v>61.1</v>
      </c>
      <c r="AK217">
        <v>58.64</v>
      </c>
      <c r="AL217" s="3">
        <f t="shared" si="79"/>
        <v>1</v>
      </c>
      <c r="AM217" s="3">
        <f t="shared" si="80"/>
        <v>0</v>
      </c>
      <c r="AN217" s="3">
        <f t="shared" si="81"/>
        <v>0</v>
      </c>
    </row>
    <row r="218" spans="1:40" x14ac:dyDescent="0.35">
      <c r="A218" t="s">
        <v>3555</v>
      </c>
      <c r="B218" t="s">
        <v>3551</v>
      </c>
      <c r="C218" t="s">
        <v>16</v>
      </c>
      <c r="D218" s="6" t="s">
        <v>17</v>
      </c>
      <c r="E218" s="6">
        <v>31</v>
      </c>
      <c r="F218" s="6">
        <v>83.91</v>
      </c>
      <c r="G218" s="6">
        <v>90.81</v>
      </c>
      <c r="H218" s="6">
        <f t="shared" si="74"/>
        <v>0.92401717872480993</v>
      </c>
      <c r="I218" s="6">
        <v>30.5</v>
      </c>
      <c r="J218" s="6">
        <v>59.48</v>
      </c>
      <c r="K218" s="6">
        <v>89.6</v>
      </c>
      <c r="L218" s="6">
        <f t="shared" si="75"/>
        <v>0</v>
      </c>
      <c r="M218" s="6">
        <f t="shared" si="76"/>
        <v>0</v>
      </c>
      <c r="N218" s="6">
        <f t="shared" si="77"/>
        <v>1</v>
      </c>
      <c r="AA218" t="s">
        <v>3555</v>
      </c>
      <c r="AB218" t="s">
        <v>3551</v>
      </c>
      <c r="AC218" t="s">
        <v>16</v>
      </c>
      <c r="AD218" t="s">
        <v>18</v>
      </c>
      <c r="AE218">
        <v>22</v>
      </c>
      <c r="AF218">
        <v>70.819999999999993</v>
      </c>
      <c r="AG218">
        <v>68.72</v>
      </c>
      <c r="AH218">
        <f t="shared" si="78"/>
        <v>1.0305587892898718</v>
      </c>
      <c r="AI218">
        <v>21.5</v>
      </c>
      <c r="AJ218">
        <v>38.799999999999997</v>
      </c>
      <c r="AK218">
        <v>72.459999999999994</v>
      </c>
      <c r="AL218" s="3">
        <f t="shared" si="79"/>
        <v>0</v>
      </c>
      <c r="AM218" s="3">
        <f t="shared" si="80"/>
        <v>1</v>
      </c>
      <c r="AN218" s="3">
        <f t="shared" si="81"/>
        <v>0</v>
      </c>
    </row>
    <row r="219" spans="1:40" x14ac:dyDescent="0.35">
      <c r="A219" t="s">
        <v>3556</v>
      </c>
      <c r="B219" t="s">
        <v>3551</v>
      </c>
      <c r="C219" t="s">
        <v>16</v>
      </c>
      <c r="D219" t="s">
        <v>17</v>
      </c>
      <c r="E219">
        <v>23.5</v>
      </c>
      <c r="F219">
        <v>78.78</v>
      </c>
      <c r="G219">
        <v>72.459999999999994</v>
      </c>
      <c r="H219">
        <f t="shared" si="74"/>
        <v>1.0872205354678444</v>
      </c>
      <c r="I219">
        <v>23</v>
      </c>
      <c r="J219">
        <v>68.41</v>
      </c>
      <c r="K219">
        <v>71.22</v>
      </c>
      <c r="L219" s="3">
        <f t="shared" si="75"/>
        <v>0</v>
      </c>
      <c r="M219" s="3">
        <f t="shared" si="76"/>
        <v>1</v>
      </c>
      <c r="N219" s="3">
        <f t="shared" si="77"/>
        <v>0</v>
      </c>
      <c r="AA219" t="s">
        <v>3556</v>
      </c>
      <c r="AB219" t="s">
        <v>3551</v>
      </c>
      <c r="AC219" t="s">
        <v>16</v>
      </c>
      <c r="AD219" t="s">
        <v>18</v>
      </c>
      <c r="AE219">
        <v>24</v>
      </c>
      <c r="AF219">
        <v>152.83000000000001</v>
      </c>
      <c r="AG219">
        <v>73.7</v>
      </c>
      <c r="AH219">
        <f t="shared" si="78"/>
        <v>2.0736770691994573</v>
      </c>
      <c r="AI219">
        <v>18</v>
      </c>
      <c r="AJ219">
        <v>67.33</v>
      </c>
      <c r="AK219">
        <v>71.22</v>
      </c>
      <c r="AL219" s="3">
        <f t="shared" si="79"/>
        <v>1</v>
      </c>
      <c r="AM219" s="3">
        <f t="shared" si="80"/>
        <v>0</v>
      </c>
      <c r="AN219" s="3">
        <f t="shared" si="81"/>
        <v>0</v>
      </c>
    </row>
    <row r="220" spans="1:40" x14ac:dyDescent="0.35">
      <c r="A220" t="s">
        <v>3557</v>
      </c>
      <c r="B220" t="s">
        <v>3551</v>
      </c>
      <c r="C220" t="s">
        <v>16</v>
      </c>
      <c r="D220" s="6" t="s">
        <v>17</v>
      </c>
      <c r="E220" s="6">
        <v>29</v>
      </c>
      <c r="F220" s="6">
        <v>79.83</v>
      </c>
      <c r="G220" s="6">
        <v>85.96</v>
      </c>
      <c r="H220" s="6">
        <f t="shared" si="74"/>
        <v>0.92868776174965106</v>
      </c>
      <c r="I220" s="6">
        <v>28.5</v>
      </c>
      <c r="J220" s="6">
        <v>50.54</v>
      </c>
      <c r="K220" s="6">
        <v>84.74</v>
      </c>
      <c r="L220" s="6">
        <f t="shared" si="75"/>
        <v>0</v>
      </c>
      <c r="M220" s="6">
        <f t="shared" si="76"/>
        <v>0</v>
      </c>
      <c r="N220" s="6">
        <f t="shared" si="77"/>
        <v>1</v>
      </c>
      <c r="AA220" t="s">
        <v>3557</v>
      </c>
      <c r="AB220" t="s">
        <v>3551</v>
      </c>
      <c r="AC220" t="s">
        <v>16</v>
      </c>
      <c r="AD220" t="s">
        <v>18</v>
      </c>
      <c r="AE220">
        <v>24</v>
      </c>
      <c r="AF220">
        <v>107.33</v>
      </c>
      <c r="AG220">
        <v>73.7</v>
      </c>
      <c r="AH220">
        <f t="shared" si="78"/>
        <v>1.4563093622795114</v>
      </c>
      <c r="AI220">
        <v>22.5</v>
      </c>
      <c r="AJ220">
        <v>47.04</v>
      </c>
      <c r="AK220">
        <v>82.3</v>
      </c>
      <c r="AL220" s="3">
        <f t="shared" si="79"/>
        <v>0</v>
      </c>
      <c r="AM220" s="3">
        <f t="shared" si="80"/>
        <v>1</v>
      </c>
      <c r="AN220" s="3">
        <f t="shared" si="81"/>
        <v>0</v>
      </c>
    </row>
    <row r="221" spans="1:40" x14ac:dyDescent="0.35">
      <c r="A221" t="s">
        <v>3558</v>
      </c>
      <c r="B221" t="s">
        <v>3551</v>
      </c>
      <c r="C221" t="s">
        <v>16</v>
      </c>
      <c r="D221" s="6" t="s">
        <v>17</v>
      </c>
      <c r="E221" s="6">
        <v>24</v>
      </c>
      <c r="F221" s="6">
        <v>61.2</v>
      </c>
      <c r="G221" s="6">
        <v>73.7</v>
      </c>
      <c r="H221" s="6">
        <f t="shared" si="74"/>
        <v>0.83039348710990502</v>
      </c>
      <c r="I221" s="6">
        <v>23.5</v>
      </c>
      <c r="J221" s="6">
        <v>42.82</v>
      </c>
      <c r="K221" s="6">
        <v>72.459999999999994</v>
      </c>
      <c r="L221" s="6">
        <f t="shared" si="75"/>
        <v>0</v>
      </c>
      <c r="M221" s="6">
        <f t="shared" si="76"/>
        <v>0</v>
      </c>
      <c r="N221" s="6">
        <f t="shared" si="77"/>
        <v>1</v>
      </c>
      <c r="AA221" t="s">
        <v>3558</v>
      </c>
      <c r="AB221" t="s">
        <v>3551</v>
      </c>
      <c r="AC221" t="s">
        <v>16</v>
      </c>
      <c r="AD221" t="s">
        <v>18</v>
      </c>
      <c r="AE221">
        <v>24.5</v>
      </c>
      <c r="AF221">
        <v>77.59</v>
      </c>
      <c r="AG221">
        <v>74.930000000000007</v>
      </c>
      <c r="AH221">
        <f t="shared" si="78"/>
        <v>1.035499799813159</v>
      </c>
      <c r="AI221">
        <v>23.5</v>
      </c>
      <c r="AJ221">
        <v>52.33</v>
      </c>
      <c r="AK221">
        <v>72.459999999999994</v>
      </c>
      <c r="AL221" s="3">
        <f t="shared" si="79"/>
        <v>0</v>
      </c>
      <c r="AM221" s="3">
        <f t="shared" si="80"/>
        <v>1</v>
      </c>
      <c r="AN221" s="3">
        <f t="shared" si="81"/>
        <v>0</v>
      </c>
    </row>
    <row r="222" spans="1:40" x14ac:dyDescent="0.35">
      <c r="A222" t="s">
        <v>3559</v>
      </c>
      <c r="B222" t="s">
        <v>3551</v>
      </c>
      <c r="C222" t="s">
        <v>16</v>
      </c>
      <c r="D222" s="6" t="s">
        <v>17</v>
      </c>
      <c r="E222" s="6">
        <v>29</v>
      </c>
      <c r="F222" s="6">
        <v>80.180000000000007</v>
      </c>
      <c r="G222" s="6">
        <v>85.96</v>
      </c>
      <c r="H222" s="6">
        <f t="shared" si="74"/>
        <v>0.93275942298743619</v>
      </c>
      <c r="I222" s="6">
        <v>28.5</v>
      </c>
      <c r="J222" s="6">
        <v>76.41</v>
      </c>
      <c r="K222" s="6">
        <v>84.74</v>
      </c>
      <c r="L222" s="6">
        <f t="shared" si="75"/>
        <v>0</v>
      </c>
      <c r="M222" s="6">
        <f t="shared" si="76"/>
        <v>0</v>
      </c>
      <c r="N222" s="6">
        <f t="shared" si="77"/>
        <v>1</v>
      </c>
      <c r="AA222" t="s">
        <v>3559</v>
      </c>
      <c r="AB222" t="s">
        <v>3551</v>
      </c>
      <c r="AC222" t="s">
        <v>16</v>
      </c>
      <c r="AD222" t="s">
        <v>18</v>
      </c>
      <c r="AE222">
        <v>24</v>
      </c>
      <c r="AF222">
        <v>121.62</v>
      </c>
      <c r="AG222">
        <v>73.7</v>
      </c>
      <c r="AH222">
        <f t="shared" si="78"/>
        <v>1.6502035278154681</v>
      </c>
      <c r="AI222">
        <v>18</v>
      </c>
      <c r="AJ222">
        <v>66.63</v>
      </c>
      <c r="AK222">
        <v>71.22</v>
      </c>
      <c r="AL222" s="3">
        <f t="shared" si="79"/>
        <v>1</v>
      </c>
      <c r="AM222" s="3">
        <f t="shared" si="80"/>
        <v>0</v>
      </c>
      <c r="AN222" s="3">
        <f t="shared" si="81"/>
        <v>0</v>
      </c>
    </row>
    <row r="223" spans="1:40" x14ac:dyDescent="0.35">
      <c r="A223" t="s">
        <v>3560</v>
      </c>
      <c r="B223" t="s">
        <v>3551</v>
      </c>
      <c r="C223" t="s">
        <v>16</v>
      </c>
      <c r="D223" s="6" t="s">
        <v>17</v>
      </c>
      <c r="E223" s="6">
        <v>25</v>
      </c>
      <c r="F223" s="6">
        <v>71.430000000000007</v>
      </c>
      <c r="G223" s="6">
        <v>76.17</v>
      </c>
      <c r="H223" s="6">
        <f t="shared" si="74"/>
        <v>0.93777077589602209</v>
      </c>
      <c r="I223" s="6">
        <v>24.5</v>
      </c>
      <c r="J223" s="6">
        <v>45.32</v>
      </c>
      <c r="K223" s="6">
        <v>74.930000000000007</v>
      </c>
      <c r="L223" s="6">
        <f t="shared" si="75"/>
        <v>0</v>
      </c>
      <c r="M223" s="6">
        <f t="shared" si="76"/>
        <v>0</v>
      </c>
      <c r="N223" s="6">
        <f t="shared" si="77"/>
        <v>1</v>
      </c>
      <c r="AA223" t="s">
        <v>3560</v>
      </c>
      <c r="AB223" t="s">
        <v>3551</v>
      </c>
      <c r="AC223" t="s">
        <v>16</v>
      </c>
      <c r="AD223" t="s">
        <v>18</v>
      </c>
      <c r="AE223">
        <v>24</v>
      </c>
      <c r="AF223">
        <v>145.91999999999999</v>
      </c>
      <c r="AG223">
        <v>73.7</v>
      </c>
      <c r="AH223">
        <f t="shared" si="78"/>
        <v>1.9799185888738124</v>
      </c>
      <c r="AI223">
        <v>18</v>
      </c>
      <c r="AJ223">
        <v>71.760000000000005</v>
      </c>
      <c r="AK223">
        <v>71.22</v>
      </c>
      <c r="AL223" s="3">
        <f t="shared" si="79"/>
        <v>1</v>
      </c>
      <c r="AM223" s="3">
        <f t="shared" si="80"/>
        <v>0</v>
      </c>
      <c r="AN223" s="3">
        <f t="shared" si="81"/>
        <v>0</v>
      </c>
    </row>
    <row r="224" spans="1:40" x14ac:dyDescent="0.35">
      <c r="A224" t="s">
        <v>3561</v>
      </c>
      <c r="B224" t="s">
        <v>3551</v>
      </c>
      <c r="C224" t="s">
        <v>16</v>
      </c>
      <c r="D224" s="6" t="s">
        <v>17</v>
      </c>
      <c r="E224" s="6">
        <v>25.5</v>
      </c>
      <c r="F224" s="6">
        <v>69.41</v>
      </c>
      <c r="G224" s="6">
        <v>77.400000000000006</v>
      </c>
      <c r="H224" s="6">
        <f t="shared" si="74"/>
        <v>0.89677002583979315</v>
      </c>
      <c r="I224" s="6">
        <v>25</v>
      </c>
      <c r="J224" s="6">
        <v>65.53</v>
      </c>
      <c r="K224" s="6">
        <v>76.17</v>
      </c>
      <c r="L224" s="6">
        <f t="shared" si="75"/>
        <v>0</v>
      </c>
      <c r="M224" s="6">
        <f t="shared" si="76"/>
        <v>0</v>
      </c>
      <c r="N224" s="6">
        <f t="shared" si="77"/>
        <v>1</v>
      </c>
      <c r="AA224" t="s">
        <v>3561</v>
      </c>
      <c r="AB224" t="s">
        <v>3551</v>
      </c>
      <c r="AC224" t="s">
        <v>16</v>
      </c>
      <c r="AD224" t="s">
        <v>18</v>
      </c>
      <c r="AE224">
        <v>24</v>
      </c>
      <c r="AF224">
        <v>157.38</v>
      </c>
      <c r="AG224">
        <v>73.7</v>
      </c>
      <c r="AH224">
        <f t="shared" si="78"/>
        <v>2.1354138398914517</v>
      </c>
      <c r="AI224">
        <v>18</v>
      </c>
      <c r="AJ224">
        <v>63.4</v>
      </c>
      <c r="AK224">
        <v>71.22</v>
      </c>
      <c r="AL224" s="3">
        <f t="shared" si="79"/>
        <v>1</v>
      </c>
      <c r="AM224" s="3">
        <f t="shared" si="80"/>
        <v>0</v>
      </c>
      <c r="AN224" s="3">
        <f t="shared" si="81"/>
        <v>0</v>
      </c>
    </row>
    <row r="225" spans="1:40" x14ac:dyDescent="0.35">
      <c r="A225" t="s">
        <v>3562</v>
      </c>
      <c r="B225" t="s">
        <v>3551</v>
      </c>
      <c r="C225" t="s">
        <v>16</v>
      </c>
      <c r="D225" s="6" t="s">
        <v>17</v>
      </c>
      <c r="E225" s="6">
        <v>23.5</v>
      </c>
      <c r="F225" s="6">
        <v>59.5</v>
      </c>
      <c r="G225" s="6">
        <v>72.459999999999994</v>
      </c>
      <c r="H225" s="6">
        <f t="shared" si="74"/>
        <v>0.82114269942036988</v>
      </c>
      <c r="I225" s="6">
        <v>23</v>
      </c>
      <c r="J225" s="6">
        <v>50.62</v>
      </c>
      <c r="K225" s="6">
        <v>71.22</v>
      </c>
      <c r="L225" s="6">
        <f t="shared" si="75"/>
        <v>0</v>
      </c>
      <c r="M225" s="6">
        <f t="shared" si="76"/>
        <v>0</v>
      </c>
      <c r="N225" s="6">
        <f t="shared" si="77"/>
        <v>1</v>
      </c>
      <c r="AA225" t="s">
        <v>3562</v>
      </c>
      <c r="AB225" t="s">
        <v>3551</v>
      </c>
      <c r="AC225" t="s">
        <v>16</v>
      </c>
      <c r="AD225" t="s">
        <v>18</v>
      </c>
      <c r="AE225">
        <v>24</v>
      </c>
      <c r="AF225">
        <v>130.19999999999999</v>
      </c>
      <c r="AG225">
        <v>73.7</v>
      </c>
      <c r="AH225">
        <f t="shared" si="78"/>
        <v>1.766621438263229</v>
      </c>
      <c r="AI225">
        <v>23</v>
      </c>
      <c r="AJ225">
        <v>69.91</v>
      </c>
      <c r="AK225">
        <v>72.459999999999994</v>
      </c>
      <c r="AL225" s="3">
        <f t="shared" si="79"/>
        <v>1</v>
      </c>
      <c r="AM225" s="3">
        <f t="shared" si="80"/>
        <v>0</v>
      </c>
      <c r="AN225" s="3">
        <f t="shared" si="81"/>
        <v>0</v>
      </c>
    </row>
    <row r="226" spans="1:40" x14ac:dyDescent="0.35">
      <c r="A226" t="s">
        <v>3563</v>
      </c>
      <c r="B226" t="s">
        <v>3551</v>
      </c>
      <c r="C226" t="s">
        <v>16</v>
      </c>
      <c r="D226" s="6" t="s">
        <v>17</v>
      </c>
      <c r="E226" s="6">
        <v>25</v>
      </c>
      <c r="F226" s="6">
        <v>71.87</v>
      </c>
      <c r="G226" s="6">
        <v>76.17</v>
      </c>
      <c r="H226" s="6">
        <f t="shared" si="74"/>
        <v>0.94354732834449262</v>
      </c>
      <c r="I226" s="6">
        <v>24.5</v>
      </c>
      <c r="J226" s="6">
        <v>59.14</v>
      </c>
      <c r="K226" s="6">
        <v>74.930000000000007</v>
      </c>
      <c r="L226" s="6">
        <f t="shared" si="75"/>
        <v>0</v>
      </c>
      <c r="M226" s="6">
        <f t="shared" si="76"/>
        <v>0</v>
      </c>
      <c r="N226" s="6">
        <f t="shared" si="77"/>
        <v>1</v>
      </c>
      <c r="AA226" t="s">
        <v>3563</v>
      </c>
      <c r="AB226" t="s">
        <v>3551</v>
      </c>
      <c r="AC226" t="s">
        <v>16</v>
      </c>
      <c r="AD226" t="s">
        <v>18</v>
      </c>
      <c r="AE226">
        <v>24</v>
      </c>
      <c r="AF226">
        <v>79.8</v>
      </c>
      <c r="AG226">
        <v>73.7</v>
      </c>
      <c r="AH226">
        <f t="shared" si="78"/>
        <v>1.0827679782903663</v>
      </c>
      <c r="AI226">
        <v>23.5</v>
      </c>
      <c r="AJ226">
        <v>64.010000000000005</v>
      </c>
      <c r="AK226">
        <v>50.91</v>
      </c>
      <c r="AL226" s="3">
        <f t="shared" si="79"/>
        <v>0</v>
      </c>
      <c r="AM226" s="3">
        <f t="shared" si="80"/>
        <v>1</v>
      </c>
      <c r="AN226" s="3">
        <f t="shared" si="81"/>
        <v>0</v>
      </c>
    </row>
    <row r="227" spans="1:40" x14ac:dyDescent="0.35">
      <c r="A227" s="10" t="s">
        <v>3564</v>
      </c>
      <c r="B227" t="s">
        <v>3551</v>
      </c>
      <c r="C227" t="s">
        <v>16</v>
      </c>
      <c r="D227" s="6" t="s">
        <v>17</v>
      </c>
      <c r="E227" s="6">
        <v>22</v>
      </c>
      <c r="F227" s="6">
        <v>64.8</v>
      </c>
      <c r="G227" s="6">
        <v>68.72</v>
      </c>
      <c r="H227" s="6">
        <f t="shared" si="74"/>
        <v>0.94295692665890563</v>
      </c>
      <c r="I227" s="6">
        <v>21.5</v>
      </c>
      <c r="J227" s="6">
        <v>51.16</v>
      </c>
      <c r="K227" s="6">
        <v>67.47</v>
      </c>
      <c r="L227" s="6">
        <f t="shared" si="75"/>
        <v>0</v>
      </c>
      <c r="M227" s="6">
        <f t="shared" si="76"/>
        <v>0</v>
      </c>
      <c r="N227" s="6">
        <f t="shared" si="77"/>
        <v>1</v>
      </c>
      <c r="AA227" s="10" t="s">
        <v>3564</v>
      </c>
      <c r="AB227" t="s">
        <v>3551</v>
      </c>
      <c r="AC227" t="s">
        <v>16</v>
      </c>
      <c r="AD227" t="s">
        <v>18</v>
      </c>
      <c r="AE227">
        <v>24</v>
      </c>
      <c r="AF227">
        <v>88.18</v>
      </c>
      <c r="AG227">
        <v>73.7</v>
      </c>
      <c r="AH227">
        <f t="shared" si="78"/>
        <v>1.196472184531886</v>
      </c>
      <c r="AI227">
        <v>23.5</v>
      </c>
      <c r="AJ227">
        <v>58.65</v>
      </c>
      <c r="AK227">
        <v>100.44</v>
      </c>
      <c r="AL227" s="3">
        <f t="shared" si="79"/>
        <v>0</v>
      </c>
      <c r="AM227" s="3">
        <f t="shared" si="80"/>
        <v>1</v>
      </c>
      <c r="AN227" s="3">
        <f t="shared" si="81"/>
        <v>0</v>
      </c>
    </row>
    <row r="228" spans="1:40" x14ac:dyDescent="0.35">
      <c r="A228" s="10" t="s">
        <v>3565</v>
      </c>
      <c r="B228" t="s">
        <v>3551</v>
      </c>
      <c r="C228" t="s">
        <v>16</v>
      </c>
      <c r="D228" t="s">
        <v>17</v>
      </c>
      <c r="E228">
        <v>15</v>
      </c>
      <c r="F228">
        <v>53.29</v>
      </c>
      <c r="G228">
        <v>50.91</v>
      </c>
      <c r="H228">
        <f t="shared" si="74"/>
        <v>1.0467491651934788</v>
      </c>
      <c r="I228">
        <v>15</v>
      </c>
      <c r="J228">
        <v>53.29</v>
      </c>
      <c r="K228">
        <v>50.91</v>
      </c>
      <c r="L228" s="3">
        <f t="shared" si="75"/>
        <v>0</v>
      </c>
      <c r="M228" s="3">
        <f t="shared" si="76"/>
        <v>1</v>
      </c>
      <c r="N228" s="3">
        <f t="shared" si="77"/>
        <v>0</v>
      </c>
      <c r="AA228" s="10" t="s">
        <v>3565</v>
      </c>
      <c r="AB228" t="s">
        <v>3551</v>
      </c>
      <c r="AC228" t="s">
        <v>16</v>
      </c>
      <c r="AD228" t="s">
        <v>18</v>
      </c>
      <c r="AE228">
        <v>24</v>
      </c>
      <c r="AF228">
        <v>133.46</v>
      </c>
      <c r="AG228">
        <v>73.7</v>
      </c>
      <c r="AH228">
        <f t="shared" si="78"/>
        <v>1.8108548168249661</v>
      </c>
      <c r="AI228">
        <v>23</v>
      </c>
      <c r="AJ228">
        <v>54.41</v>
      </c>
      <c r="AK228">
        <v>69.97</v>
      </c>
      <c r="AL228" s="3">
        <f t="shared" si="79"/>
        <v>1</v>
      </c>
      <c r="AM228" s="3">
        <f t="shared" si="80"/>
        <v>0</v>
      </c>
      <c r="AN228" s="3">
        <f t="shared" si="81"/>
        <v>0</v>
      </c>
    </row>
    <row r="229" spans="1:40" x14ac:dyDescent="0.35">
      <c r="A229" s="10" t="s">
        <v>3566</v>
      </c>
      <c r="B229" t="s">
        <v>3551</v>
      </c>
      <c r="C229" t="s">
        <v>16</v>
      </c>
      <c r="D229" s="6" t="s">
        <v>17</v>
      </c>
      <c r="E229" s="6">
        <v>26.5</v>
      </c>
      <c r="F229" s="6">
        <v>78.260000000000005</v>
      </c>
      <c r="G229" s="6">
        <v>79.86</v>
      </c>
      <c r="H229" s="6">
        <f t="shared" si="74"/>
        <v>0.97996493864262468</v>
      </c>
      <c r="I229" s="6">
        <v>26</v>
      </c>
      <c r="J229" s="6">
        <v>51.89</v>
      </c>
      <c r="K229" s="6">
        <v>78.63</v>
      </c>
      <c r="L229" s="6">
        <f t="shared" si="75"/>
        <v>0</v>
      </c>
      <c r="M229" s="6">
        <f t="shared" si="76"/>
        <v>0</v>
      </c>
      <c r="N229" s="6">
        <f t="shared" si="77"/>
        <v>1</v>
      </c>
      <c r="AA229" s="10" t="s">
        <v>3566</v>
      </c>
      <c r="AB229" t="s">
        <v>3551</v>
      </c>
      <c r="AC229" t="s">
        <v>16</v>
      </c>
      <c r="AD229" t="s">
        <v>18</v>
      </c>
      <c r="AE229">
        <v>24</v>
      </c>
      <c r="AF229">
        <v>138.41</v>
      </c>
      <c r="AG229">
        <v>73.7</v>
      </c>
      <c r="AH229">
        <f t="shared" si="78"/>
        <v>1.8780189959294435</v>
      </c>
      <c r="AI229">
        <v>18</v>
      </c>
      <c r="AJ229">
        <v>68.67</v>
      </c>
      <c r="AK229">
        <v>69.97</v>
      </c>
      <c r="AL229" s="3">
        <f t="shared" si="79"/>
        <v>1</v>
      </c>
      <c r="AM229" s="3">
        <f t="shared" si="80"/>
        <v>0</v>
      </c>
      <c r="AN229" s="3">
        <f t="shared" si="81"/>
        <v>0</v>
      </c>
    </row>
    <row r="230" spans="1:40" x14ac:dyDescent="0.35">
      <c r="A230" s="10" t="s">
        <v>3567</v>
      </c>
      <c r="B230" t="s">
        <v>3551</v>
      </c>
      <c r="C230" t="s">
        <v>16</v>
      </c>
      <c r="D230" t="s">
        <v>17</v>
      </c>
      <c r="E230">
        <v>21.5</v>
      </c>
      <c r="F230">
        <v>69.16</v>
      </c>
      <c r="G230">
        <v>67.47</v>
      </c>
      <c r="H230">
        <f t="shared" si="74"/>
        <v>1.0250481695568401</v>
      </c>
      <c r="I230">
        <v>21</v>
      </c>
      <c r="J230">
        <v>29.32</v>
      </c>
      <c r="K230">
        <v>66.22</v>
      </c>
      <c r="L230" s="3">
        <f t="shared" si="75"/>
        <v>0</v>
      </c>
      <c r="M230" s="3">
        <f t="shared" si="76"/>
        <v>1</v>
      </c>
      <c r="N230" s="3">
        <f t="shared" si="77"/>
        <v>0</v>
      </c>
      <c r="AA230" s="10" t="s">
        <v>3567</v>
      </c>
      <c r="AB230" t="s">
        <v>3551</v>
      </c>
      <c r="AC230" t="s">
        <v>16</v>
      </c>
      <c r="AD230" t="s">
        <v>18</v>
      </c>
      <c r="AE230">
        <v>24</v>
      </c>
      <c r="AF230">
        <v>126.19</v>
      </c>
      <c r="AG230">
        <v>73.7</v>
      </c>
      <c r="AH230">
        <f t="shared" si="78"/>
        <v>1.7122116689280868</v>
      </c>
      <c r="AI230">
        <v>22</v>
      </c>
      <c r="AJ230">
        <v>69.489999999999995</v>
      </c>
      <c r="AK230">
        <v>68.72</v>
      </c>
      <c r="AL230" s="3">
        <f t="shared" si="79"/>
        <v>1</v>
      </c>
      <c r="AM230" s="3">
        <f t="shared" si="80"/>
        <v>0</v>
      </c>
      <c r="AN230" s="3">
        <f t="shared" si="81"/>
        <v>0</v>
      </c>
    </row>
    <row r="231" spans="1:40" x14ac:dyDescent="0.35">
      <c r="A231" s="10" t="s">
        <v>3568</v>
      </c>
      <c r="B231" t="s">
        <v>3551</v>
      </c>
      <c r="C231" t="s">
        <v>16</v>
      </c>
      <c r="D231" t="s">
        <v>17</v>
      </c>
      <c r="E231">
        <v>23.5</v>
      </c>
      <c r="F231">
        <v>95.82</v>
      </c>
      <c r="G231">
        <v>72.459999999999994</v>
      </c>
      <c r="H231">
        <f t="shared" si="74"/>
        <v>1.3223847640077284</v>
      </c>
      <c r="I231">
        <v>23</v>
      </c>
      <c r="J231">
        <v>69.97</v>
      </c>
      <c r="K231">
        <v>71.22</v>
      </c>
      <c r="L231" s="3">
        <f t="shared" si="75"/>
        <v>0</v>
      </c>
      <c r="M231" s="3">
        <f t="shared" si="76"/>
        <v>1</v>
      </c>
      <c r="N231" s="3">
        <f t="shared" si="77"/>
        <v>0</v>
      </c>
      <c r="AA231" s="10" t="s">
        <v>3568</v>
      </c>
      <c r="AB231" t="s">
        <v>3551</v>
      </c>
      <c r="AC231" t="s">
        <v>16</v>
      </c>
      <c r="AD231" t="s">
        <v>18</v>
      </c>
      <c r="AE231">
        <v>24</v>
      </c>
      <c r="AF231">
        <v>141.93</v>
      </c>
      <c r="AG231">
        <v>73.7</v>
      </c>
      <c r="AH231">
        <f t="shared" si="78"/>
        <v>1.9257801899592946</v>
      </c>
      <c r="AI231">
        <v>18</v>
      </c>
      <c r="AJ231">
        <v>59.95</v>
      </c>
      <c r="AK231">
        <v>58.64</v>
      </c>
      <c r="AL231" s="3">
        <f t="shared" si="79"/>
        <v>1</v>
      </c>
      <c r="AM231" s="3">
        <f t="shared" si="80"/>
        <v>0</v>
      </c>
      <c r="AN231" s="3">
        <f t="shared" si="81"/>
        <v>0</v>
      </c>
    </row>
    <row r="232" spans="1:40" x14ac:dyDescent="0.35">
      <c r="A232" s="10" t="s">
        <v>3569</v>
      </c>
      <c r="B232" t="s">
        <v>3551</v>
      </c>
      <c r="C232" t="s">
        <v>16</v>
      </c>
      <c r="D232" t="s">
        <v>17</v>
      </c>
      <c r="E232">
        <v>26</v>
      </c>
      <c r="F232">
        <v>79.14</v>
      </c>
      <c r="G232">
        <v>78.63</v>
      </c>
      <c r="H232">
        <f t="shared" si="74"/>
        <v>1.0064860740175505</v>
      </c>
      <c r="I232">
        <v>25.5</v>
      </c>
      <c r="J232">
        <v>63.8</v>
      </c>
      <c r="K232">
        <v>77.400000000000006</v>
      </c>
      <c r="L232" s="3">
        <f t="shared" si="75"/>
        <v>0</v>
      </c>
      <c r="M232" s="3">
        <f t="shared" si="76"/>
        <v>1</v>
      </c>
      <c r="N232" s="3">
        <f t="shared" si="77"/>
        <v>0</v>
      </c>
      <c r="AA232" s="10" t="s">
        <v>3569</v>
      </c>
      <c r="AB232" t="s">
        <v>3551</v>
      </c>
      <c r="AC232" t="s">
        <v>16</v>
      </c>
      <c r="AD232" t="s">
        <v>18</v>
      </c>
      <c r="AE232">
        <v>24</v>
      </c>
      <c r="AF232">
        <v>136.66999999999999</v>
      </c>
      <c r="AG232">
        <v>73.7</v>
      </c>
      <c r="AH232">
        <f t="shared" si="78"/>
        <v>1.8544097693351422</v>
      </c>
      <c r="AI232">
        <v>23</v>
      </c>
      <c r="AJ232">
        <v>67.5</v>
      </c>
      <c r="AK232">
        <v>72.459999999999994</v>
      </c>
      <c r="AL232" s="3">
        <f t="shared" si="79"/>
        <v>1</v>
      </c>
      <c r="AM232" s="3">
        <f t="shared" si="80"/>
        <v>0</v>
      </c>
      <c r="AN232" s="3">
        <f t="shared" si="81"/>
        <v>0</v>
      </c>
    </row>
    <row r="233" spans="1:40" x14ac:dyDescent="0.35">
      <c r="A233" t="s">
        <v>3570</v>
      </c>
      <c r="B233" t="s">
        <v>3551</v>
      </c>
      <c r="C233" t="s">
        <v>16</v>
      </c>
      <c r="D233" s="6" t="s">
        <v>17</v>
      </c>
      <c r="E233" s="6">
        <v>18.5</v>
      </c>
      <c r="F233" s="6">
        <v>48.48</v>
      </c>
      <c r="G233" s="6">
        <v>59.91</v>
      </c>
      <c r="H233" s="6">
        <f t="shared" si="74"/>
        <v>0.8092138207310966</v>
      </c>
      <c r="I233" s="6">
        <v>18</v>
      </c>
      <c r="J233" s="6">
        <v>28.58</v>
      </c>
      <c r="K233" s="6">
        <v>58.64</v>
      </c>
      <c r="L233" s="6">
        <f t="shared" si="75"/>
        <v>0</v>
      </c>
      <c r="M233" s="6">
        <f t="shared" si="76"/>
        <v>0</v>
      </c>
      <c r="N233" s="6">
        <f t="shared" si="77"/>
        <v>1</v>
      </c>
      <c r="AA233" t="s">
        <v>3570</v>
      </c>
      <c r="AB233" t="s">
        <v>3551</v>
      </c>
      <c r="AC233" t="s">
        <v>16</v>
      </c>
      <c r="AD233" t="s">
        <v>18</v>
      </c>
      <c r="AE233">
        <v>24</v>
      </c>
      <c r="AF233">
        <v>173.19</v>
      </c>
      <c r="AG233">
        <v>73.7</v>
      </c>
      <c r="AH233">
        <f t="shared" si="78"/>
        <v>2.3499321573948437</v>
      </c>
      <c r="AI233">
        <v>18</v>
      </c>
      <c r="AJ233">
        <v>64.2</v>
      </c>
      <c r="AK233">
        <v>71.22</v>
      </c>
      <c r="AL233" s="3">
        <f t="shared" si="79"/>
        <v>1</v>
      </c>
      <c r="AM233" s="3">
        <f t="shared" si="80"/>
        <v>0</v>
      </c>
      <c r="AN233" s="3">
        <f t="shared" si="81"/>
        <v>0</v>
      </c>
    </row>
    <row r="234" spans="1:40" x14ac:dyDescent="0.35">
      <c r="A234" s="10" t="s">
        <v>3571</v>
      </c>
      <c r="B234" t="s">
        <v>3551</v>
      </c>
      <c r="C234" t="s">
        <v>16</v>
      </c>
      <c r="D234" s="6" t="s">
        <v>17</v>
      </c>
      <c r="E234" s="6">
        <v>31.5</v>
      </c>
      <c r="F234" s="6">
        <v>89.3</v>
      </c>
      <c r="G234" s="6">
        <v>92.02</v>
      </c>
      <c r="H234" s="6">
        <f t="shared" si="74"/>
        <v>0.97044120843294934</v>
      </c>
      <c r="I234" s="6">
        <v>31</v>
      </c>
      <c r="J234" s="6">
        <v>68.03</v>
      </c>
      <c r="K234" s="6">
        <v>90.81</v>
      </c>
      <c r="L234" s="6">
        <f t="shared" si="75"/>
        <v>0</v>
      </c>
      <c r="M234" s="6">
        <f t="shared" si="76"/>
        <v>0</v>
      </c>
      <c r="N234" s="6">
        <f t="shared" si="77"/>
        <v>1</v>
      </c>
      <c r="AA234" s="10" t="s">
        <v>3571</v>
      </c>
      <c r="AB234" t="s">
        <v>3551</v>
      </c>
      <c r="AC234" t="s">
        <v>16</v>
      </c>
      <c r="AD234" t="s">
        <v>18</v>
      </c>
      <c r="AE234">
        <v>24</v>
      </c>
      <c r="AF234">
        <v>82.31</v>
      </c>
      <c r="AG234">
        <v>73.7</v>
      </c>
      <c r="AH234">
        <f t="shared" si="78"/>
        <v>1.1168249660786973</v>
      </c>
      <c r="AI234">
        <v>23.5</v>
      </c>
      <c r="AJ234">
        <v>48.72</v>
      </c>
      <c r="AK234">
        <v>72.459999999999994</v>
      </c>
      <c r="AL234" s="3">
        <f t="shared" si="79"/>
        <v>0</v>
      </c>
      <c r="AM234" s="3">
        <f t="shared" si="80"/>
        <v>1</v>
      </c>
      <c r="AN234" s="3">
        <f t="shared" si="81"/>
        <v>0</v>
      </c>
    </row>
    <row r="235" spans="1:40" x14ac:dyDescent="0.35">
      <c r="A235" s="10" t="s">
        <v>3572</v>
      </c>
      <c r="B235" t="s">
        <v>3551</v>
      </c>
      <c r="C235" t="s">
        <v>16</v>
      </c>
      <c r="D235" s="6" t="s">
        <v>17</v>
      </c>
      <c r="E235" s="6">
        <v>26</v>
      </c>
      <c r="F235" s="6">
        <v>72.42</v>
      </c>
      <c r="G235" s="6">
        <v>78.63</v>
      </c>
      <c r="H235" s="6">
        <f t="shared" si="74"/>
        <v>0.92102251049217865</v>
      </c>
      <c r="I235" s="6">
        <v>25.5</v>
      </c>
      <c r="J235" s="6">
        <v>66.930000000000007</v>
      </c>
      <c r="K235" s="6">
        <v>77.400000000000006</v>
      </c>
      <c r="L235" s="6">
        <f t="shared" si="75"/>
        <v>0</v>
      </c>
      <c r="M235" s="6">
        <f t="shared" si="76"/>
        <v>0</v>
      </c>
      <c r="N235" s="6">
        <f t="shared" si="77"/>
        <v>1</v>
      </c>
      <c r="AA235" s="10" t="s">
        <v>3572</v>
      </c>
      <c r="AB235" t="s">
        <v>3551</v>
      </c>
      <c r="AC235" t="s">
        <v>16</v>
      </c>
      <c r="AD235" t="s">
        <v>18</v>
      </c>
      <c r="AE235">
        <v>24</v>
      </c>
      <c r="AF235">
        <v>121.02</v>
      </c>
      <c r="AG235">
        <v>73.7</v>
      </c>
      <c r="AH235">
        <f t="shared" si="78"/>
        <v>1.6420624151967433</v>
      </c>
      <c r="AI235">
        <v>23</v>
      </c>
      <c r="AJ235">
        <v>69.12</v>
      </c>
      <c r="AK235">
        <v>71.22</v>
      </c>
      <c r="AL235" s="3">
        <f t="shared" si="79"/>
        <v>1</v>
      </c>
      <c r="AM235" s="3">
        <f t="shared" si="80"/>
        <v>0</v>
      </c>
      <c r="AN235" s="3">
        <f t="shared" si="81"/>
        <v>0</v>
      </c>
    </row>
    <row r="236" spans="1:40" x14ac:dyDescent="0.35">
      <c r="A236" s="10" t="s">
        <v>3573</v>
      </c>
      <c r="B236" t="s">
        <v>3551</v>
      </c>
      <c r="C236" t="s">
        <v>16</v>
      </c>
      <c r="D236" t="s">
        <v>17</v>
      </c>
      <c r="E236">
        <v>24</v>
      </c>
      <c r="F236">
        <v>78.23</v>
      </c>
      <c r="G236">
        <v>73.7</v>
      </c>
      <c r="H236">
        <f t="shared" si="74"/>
        <v>1.0614654002713704</v>
      </c>
      <c r="I236">
        <v>23</v>
      </c>
      <c r="J236">
        <v>52.98</v>
      </c>
      <c r="K236">
        <v>71.22</v>
      </c>
      <c r="L236" s="3">
        <f t="shared" si="75"/>
        <v>0</v>
      </c>
      <c r="M236" s="3">
        <f t="shared" si="76"/>
        <v>1</v>
      </c>
      <c r="N236" s="3">
        <f t="shared" si="77"/>
        <v>0</v>
      </c>
      <c r="AA236" s="10" t="s">
        <v>3573</v>
      </c>
      <c r="AB236" t="s">
        <v>3551</v>
      </c>
      <c r="AC236" t="s">
        <v>16</v>
      </c>
      <c r="AD236" t="s">
        <v>18</v>
      </c>
      <c r="AE236">
        <v>28</v>
      </c>
      <c r="AF236">
        <v>91.72</v>
      </c>
      <c r="AG236">
        <v>83.53</v>
      </c>
      <c r="AH236">
        <f t="shared" si="78"/>
        <v>1.0980486052915119</v>
      </c>
      <c r="AI236">
        <v>27.5</v>
      </c>
      <c r="AJ236">
        <v>67.680000000000007</v>
      </c>
      <c r="AK236">
        <v>77.400000000000006</v>
      </c>
      <c r="AL236" s="3">
        <f t="shared" si="79"/>
        <v>0</v>
      </c>
      <c r="AM236" s="3">
        <f t="shared" si="80"/>
        <v>1</v>
      </c>
      <c r="AN236" s="3">
        <f t="shared" si="81"/>
        <v>0</v>
      </c>
    </row>
    <row r="237" spans="1:40" x14ac:dyDescent="0.35">
      <c r="A237" s="10" t="s">
        <v>3574</v>
      </c>
      <c r="B237" t="s">
        <v>3551</v>
      </c>
      <c r="C237" t="s">
        <v>16</v>
      </c>
      <c r="D237" t="s">
        <v>17</v>
      </c>
      <c r="E237">
        <v>23.5</v>
      </c>
      <c r="F237">
        <v>86.06</v>
      </c>
      <c r="G237">
        <v>72.459999999999994</v>
      </c>
      <c r="H237">
        <f t="shared" si="74"/>
        <v>1.1876897598675134</v>
      </c>
      <c r="I237">
        <v>22.5</v>
      </c>
      <c r="J237">
        <v>53.33</v>
      </c>
      <c r="K237">
        <v>69.97</v>
      </c>
      <c r="L237" s="3">
        <f t="shared" si="75"/>
        <v>0</v>
      </c>
      <c r="M237" s="3">
        <f t="shared" si="76"/>
        <v>1</v>
      </c>
      <c r="N237" s="3">
        <f t="shared" si="77"/>
        <v>0</v>
      </c>
      <c r="AA237" s="10" t="s">
        <v>3574</v>
      </c>
      <c r="AB237" t="s">
        <v>3551</v>
      </c>
      <c r="AC237" t="s">
        <v>16</v>
      </c>
      <c r="AD237" t="s">
        <v>18</v>
      </c>
      <c r="AE237">
        <v>24</v>
      </c>
      <c r="AF237">
        <v>103.86</v>
      </c>
      <c r="AG237">
        <v>73.7</v>
      </c>
      <c r="AH237">
        <f t="shared" si="78"/>
        <v>1.4092265943012212</v>
      </c>
      <c r="AI237">
        <v>23.5</v>
      </c>
      <c r="AJ237">
        <v>65.73</v>
      </c>
      <c r="AK237">
        <v>69.97</v>
      </c>
      <c r="AL237" s="3">
        <f t="shared" si="79"/>
        <v>0</v>
      </c>
      <c r="AM237" s="3">
        <f t="shared" si="80"/>
        <v>1</v>
      </c>
      <c r="AN237" s="3">
        <f t="shared" si="81"/>
        <v>0</v>
      </c>
    </row>
    <row r="238" spans="1:40" x14ac:dyDescent="0.35">
      <c r="A238" t="s">
        <v>3575</v>
      </c>
      <c r="B238" t="s">
        <v>3551</v>
      </c>
      <c r="C238" t="s">
        <v>16</v>
      </c>
      <c r="D238" s="6" t="s">
        <v>134</v>
      </c>
      <c r="E238" s="6">
        <v>31.5</v>
      </c>
      <c r="F238" s="6">
        <v>79.38</v>
      </c>
      <c r="G238" s="6">
        <v>92.02</v>
      </c>
      <c r="H238" s="6">
        <f t="shared" si="74"/>
        <v>0.86263855683547053</v>
      </c>
      <c r="I238" s="6">
        <v>31</v>
      </c>
      <c r="J238" s="6">
        <v>52.9</v>
      </c>
      <c r="K238" s="6">
        <v>90.81</v>
      </c>
      <c r="L238" s="6">
        <f t="shared" si="75"/>
        <v>0</v>
      </c>
      <c r="M238" s="6">
        <f t="shared" si="76"/>
        <v>0</v>
      </c>
      <c r="N238" s="6">
        <f t="shared" si="77"/>
        <v>1</v>
      </c>
      <c r="AA238" t="s">
        <v>3575</v>
      </c>
      <c r="AB238" t="s">
        <v>3551</v>
      </c>
      <c r="AC238" t="s">
        <v>16</v>
      </c>
      <c r="AD238" t="s">
        <v>135</v>
      </c>
      <c r="AE238">
        <v>24</v>
      </c>
      <c r="AF238">
        <v>127.6</v>
      </c>
      <c r="AG238">
        <v>73.7</v>
      </c>
      <c r="AH238">
        <f t="shared" si="78"/>
        <v>1.7313432835820894</v>
      </c>
      <c r="AI238">
        <v>22.5</v>
      </c>
      <c r="AJ238">
        <v>60.87</v>
      </c>
      <c r="AK238">
        <v>100.44</v>
      </c>
      <c r="AL238" s="3">
        <f t="shared" si="79"/>
        <v>1</v>
      </c>
      <c r="AM238" s="3">
        <f t="shared" si="80"/>
        <v>0</v>
      </c>
      <c r="AN238" s="3">
        <f t="shared" si="81"/>
        <v>0</v>
      </c>
    </row>
    <row r="239" spans="1:40" x14ac:dyDescent="0.35">
      <c r="A239" t="s">
        <v>3576</v>
      </c>
      <c r="B239" t="s">
        <v>3551</v>
      </c>
      <c r="C239" t="s">
        <v>16</v>
      </c>
      <c r="D239" s="6" t="s">
        <v>134</v>
      </c>
      <c r="E239" s="6">
        <v>33</v>
      </c>
      <c r="F239" s="6">
        <v>89.54</v>
      </c>
      <c r="G239" s="6">
        <v>95.64</v>
      </c>
      <c r="H239" s="6">
        <f t="shared" si="74"/>
        <v>0.93621915516520293</v>
      </c>
      <c r="I239" s="6">
        <v>32.5</v>
      </c>
      <c r="J239" s="6">
        <v>57.91</v>
      </c>
      <c r="K239" s="6">
        <v>94.43</v>
      </c>
      <c r="L239" s="6">
        <f t="shared" si="75"/>
        <v>0</v>
      </c>
      <c r="M239" s="6">
        <f t="shared" si="76"/>
        <v>0</v>
      </c>
      <c r="N239" s="6">
        <f t="shared" si="77"/>
        <v>1</v>
      </c>
      <c r="AA239" t="s">
        <v>3576</v>
      </c>
      <c r="AB239" t="s">
        <v>3551</v>
      </c>
      <c r="AC239" t="s">
        <v>16</v>
      </c>
      <c r="AD239" t="s">
        <v>135</v>
      </c>
      <c r="AE239">
        <v>24</v>
      </c>
      <c r="AF239">
        <v>136.44999999999999</v>
      </c>
      <c r="AG239">
        <v>73.7</v>
      </c>
      <c r="AH239">
        <f t="shared" si="78"/>
        <v>1.8514246947082766</v>
      </c>
      <c r="AI239">
        <v>23</v>
      </c>
      <c r="AJ239">
        <v>70.88</v>
      </c>
      <c r="AK239">
        <v>71.22</v>
      </c>
      <c r="AL239" s="3">
        <f t="shared" si="79"/>
        <v>1</v>
      </c>
      <c r="AM239" s="3">
        <f t="shared" si="80"/>
        <v>0</v>
      </c>
      <c r="AN239" s="3">
        <f t="shared" si="81"/>
        <v>0</v>
      </c>
    </row>
    <row r="240" spans="1:40" x14ac:dyDescent="0.35">
      <c r="A240" t="s">
        <v>3577</v>
      </c>
      <c r="B240" t="s">
        <v>3551</v>
      </c>
      <c r="C240" t="s">
        <v>16</v>
      </c>
      <c r="D240" s="6" t="s">
        <v>134</v>
      </c>
      <c r="E240" s="6">
        <v>24</v>
      </c>
      <c r="F240" s="6">
        <v>63.01</v>
      </c>
      <c r="G240" s="6">
        <v>73.7</v>
      </c>
      <c r="H240" s="6">
        <f t="shared" si="74"/>
        <v>0.85495251017639073</v>
      </c>
      <c r="I240" s="6">
        <v>23.5</v>
      </c>
      <c r="J240" s="6">
        <v>50.31</v>
      </c>
      <c r="K240" s="6">
        <v>72.459999999999994</v>
      </c>
      <c r="L240" s="6">
        <f t="shared" si="75"/>
        <v>0</v>
      </c>
      <c r="M240" s="6">
        <f t="shared" si="76"/>
        <v>0</v>
      </c>
      <c r="N240" s="6">
        <f t="shared" si="77"/>
        <v>1</v>
      </c>
      <c r="AA240" t="s">
        <v>3577</v>
      </c>
      <c r="AB240" t="s">
        <v>3551</v>
      </c>
      <c r="AC240" t="s">
        <v>16</v>
      </c>
      <c r="AD240" t="s">
        <v>135</v>
      </c>
      <c r="AE240">
        <v>24</v>
      </c>
      <c r="AF240">
        <v>134.02000000000001</v>
      </c>
      <c r="AG240">
        <v>73.7</v>
      </c>
      <c r="AH240">
        <f t="shared" si="78"/>
        <v>1.8184531886024424</v>
      </c>
      <c r="AI240">
        <v>21.5</v>
      </c>
      <c r="AJ240">
        <v>53.58</v>
      </c>
      <c r="AK240">
        <v>72.459999999999994</v>
      </c>
      <c r="AL240" s="3">
        <f t="shared" si="79"/>
        <v>1</v>
      </c>
      <c r="AM240" s="3">
        <f t="shared" si="80"/>
        <v>0</v>
      </c>
      <c r="AN240" s="3">
        <f t="shared" si="81"/>
        <v>0</v>
      </c>
    </row>
    <row r="241" spans="1:40" x14ac:dyDescent="0.35">
      <c r="A241" t="s">
        <v>3578</v>
      </c>
      <c r="B241" t="s">
        <v>3551</v>
      </c>
      <c r="C241" t="s">
        <v>16</v>
      </c>
      <c r="D241" s="6" t="s">
        <v>134</v>
      </c>
      <c r="E241" s="6">
        <v>25</v>
      </c>
      <c r="F241" s="6">
        <v>65.19</v>
      </c>
      <c r="G241" s="6">
        <v>76.17</v>
      </c>
      <c r="H241" s="6">
        <f t="shared" si="74"/>
        <v>0.85584875935407634</v>
      </c>
      <c r="I241" s="6">
        <v>24.5</v>
      </c>
      <c r="J241" s="6">
        <v>63.04</v>
      </c>
      <c r="K241" s="6">
        <v>74.930000000000007</v>
      </c>
      <c r="L241" s="6">
        <f t="shared" si="75"/>
        <v>0</v>
      </c>
      <c r="M241" s="6">
        <f t="shared" si="76"/>
        <v>0</v>
      </c>
      <c r="N241" s="6">
        <f t="shared" si="77"/>
        <v>1</v>
      </c>
      <c r="AA241" t="s">
        <v>3578</v>
      </c>
      <c r="AB241" t="s">
        <v>3551</v>
      </c>
      <c r="AC241" t="s">
        <v>16</v>
      </c>
      <c r="AD241" t="s">
        <v>135</v>
      </c>
      <c r="AE241">
        <v>24</v>
      </c>
      <c r="AF241">
        <v>153.46</v>
      </c>
      <c r="AG241">
        <v>73.7</v>
      </c>
      <c r="AH241">
        <f t="shared" si="78"/>
        <v>2.0822252374491179</v>
      </c>
      <c r="AI241">
        <v>22.5</v>
      </c>
      <c r="AJ241">
        <v>53.33</v>
      </c>
      <c r="AK241">
        <v>71.22</v>
      </c>
      <c r="AL241" s="3">
        <f t="shared" si="79"/>
        <v>1</v>
      </c>
      <c r="AM241" s="3">
        <f t="shared" si="80"/>
        <v>0</v>
      </c>
      <c r="AN241" s="3">
        <f t="shared" si="81"/>
        <v>0</v>
      </c>
    </row>
    <row r="242" spans="1:40" x14ac:dyDescent="0.35">
      <c r="A242" t="s">
        <v>3579</v>
      </c>
      <c r="B242" t="s">
        <v>3551</v>
      </c>
      <c r="C242" t="s">
        <v>16</v>
      </c>
      <c r="D242" s="6" t="s">
        <v>134</v>
      </c>
      <c r="E242" s="6">
        <v>29.5</v>
      </c>
      <c r="F242" s="6">
        <v>76.03</v>
      </c>
      <c r="G242" s="6">
        <v>87.18</v>
      </c>
      <c r="H242" s="6">
        <f t="shared" si="74"/>
        <v>0.87210369350768524</v>
      </c>
      <c r="I242" s="6">
        <v>29</v>
      </c>
      <c r="J242" s="6">
        <v>52.62</v>
      </c>
      <c r="K242" s="6">
        <v>85.96</v>
      </c>
      <c r="L242" s="6">
        <f t="shared" si="75"/>
        <v>0</v>
      </c>
      <c r="M242" s="6">
        <f t="shared" si="76"/>
        <v>0</v>
      </c>
      <c r="N242" s="6">
        <f t="shared" si="77"/>
        <v>1</v>
      </c>
      <c r="AA242" t="s">
        <v>3579</v>
      </c>
      <c r="AB242" t="s">
        <v>3551</v>
      </c>
      <c r="AC242" t="s">
        <v>16</v>
      </c>
      <c r="AD242" t="s">
        <v>135</v>
      </c>
      <c r="AE242">
        <v>24</v>
      </c>
      <c r="AF242">
        <v>102.77</v>
      </c>
      <c r="AG242">
        <v>73.7</v>
      </c>
      <c r="AH242">
        <f t="shared" si="78"/>
        <v>1.3944369063772049</v>
      </c>
      <c r="AI242">
        <v>22.5</v>
      </c>
      <c r="AJ242">
        <v>53.95</v>
      </c>
      <c r="AK242">
        <v>71.22</v>
      </c>
      <c r="AL242" s="3">
        <f t="shared" si="79"/>
        <v>0</v>
      </c>
      <c r="AM242" s="3">
        <f t="shared" si="80"/>
        <v>1</v>
      </c>
      <c r="AN242" s="3">
        <f t="shared" si="81"/>
        <v>0</v>
      </c>
    </row>
    <row r="243" spans="1:40" x14ac:dyDescent="0.35">
      <c r="A243" t="s">
        <v>3580</v>
      </c>
      <c r="B243" t="s">
        <v>3551</v>
      </c>
      <c r="C243" t="s">
        <v>16</v>
      </c>
      <c r="D243" s="6" t="s">
        <v>134</v>
      </c>
      <c r="E243" s="6">
        <v>34</v>
      </c>
      <c r="F243" s="6">
        <v>93.59</v>
      </c>
      <c r="G243" s="6">
        <v>98.04</v>
      </c>
      <c r="H243" s="6">
        <f t="shared" si="74"/>
        <v>0.95461036311709502</v>
      </c>
      <c r="I243" s="6">
        <v>33.5</v>
      </c>
      <c r="J243" s="6">
        <v>76.98</v>
      </c>
      <c r="K243" s="6">
        <v>96.84</v>
      </c>
      <c r="L243" s="6">
        <f t="shared" si="75"/>
        <v>0</v>
      </c>
      <c r="M243" s="6">
        <f t="shared" si="76"/>
        <v>0</v>
      </c>
      <c r="N243" s="6">
        <f t="shared" si="77"/>
        <v>1</v>
      </c>
      <c r="AA243" t="s">
        <v>3580</v>
      </c>
      <c r="AB243" t="s">
        <v>3551</v>
      </c>
      <c r="AC243" t="s">
        <v>16</v>
      </c>
      <c r="AD243" t="s">
        <v>135</v>
      </c>
      <c r="AE243">
        <v>24</v>
      </c>
      <c r="AF243">
        <v>141.74</v>
      </c>
      <c r="AG243">
        <v>73.7</v>
      </c>
      <c r="AH243">
        <f t="shared" si="78"/>
        <v>1.9232021709633651</v>
      </c>
      <c r="AI243">
        <v>22</v>
      </c>
      <c r="AJ243">
        <v>67.510000000000005</v>
      </c>
      <c r="AK243">
        <v>72.459999999999994</v>
      </c>
      <c r="AL243" s="3">
        <f t="shared" si="79"/>
        <v>1</v>
      </c>
      <c r="AM243" s="3">
        <f t="shared" si="80"/>
        <v>0</v>
      </c>
      <c r="AN243" s="3">
        <f t="shared" si="81"/>
        <v>0</v>
      </c>
    </row>
    <row r="244" spans="1:40" x14ac:dyDescent="0.35">
      <c r="A244" t="s">
        <v>3581</v>
      </c>
      <c r="B244" t="s">
        <v>3551</v>
      </c>
      <c r="C244" t="s">
        <v>16</v>
      </c>
      <c r="D244" s="6" t="s">
        <v>134</v>
      </c>
      <c r="E244" s="6">
        <v>20</v>
      </c>
      <c r="F244" s="6">
        <v>44.89</v>
      </c>
      <c r="G244" s="6">
        <v>63.71</v>
      </c>
      <c r="H244" s="6">
        <f t="shared" si="74"/>
        <v>0.70459896405587819</v>
      </c>
      <c r="I244" s="6">
        <v>19.5</v>
      </c>
      <c r="J244" s="6">
        <v>21.25</v>
      </c>
      <c r="K244" s="6">
        <v>62.44</v>
      </c>
      <c r="L244" s="6">
        <f t="shared" si="75"/>
        <v>0</v>
      </c>
      <c r="M244" s="6">
        <f t="shared" si="76"/>
        <v>0</v>
      </c>
      <c r="N244" s="6">
        <f t="shared" si="77"/>
        <v>1</v>
      </c>
      <c r="AA244" t="s">
        <v>3581</v>
      </c>
      <c r="AB244" t="s">
        <v>3551</v>
      </c>
      <c r="AC244" t="s">
        <v>16</v>
      </c>
      <c r="AD244" t="s">
        <v>135</v>
      </c>
      <c r="AE244">
        <v>24</v>
      </c>
      <c r="AF244">
        <v>102.86</v>
      </c>
      <c r="AG244">
        <v>73.7</v>
      </c>
      <c r="AH244">
        <f t="shared" si="78"/>
        <v>1.3956580732700135</v>
      </c>
      <c r="AI244">
        <v>27</v>
      </c>
      <c r="AJ244">
        <v>82.52</v>
      </c>
      <c r="AK244">
        <v>57.36</v>
      </c>
      <c r="AL244" s="3">
        <f t="shared" si="79"/>
        <v>0</v>
      </c>
      <c r="AM244" s="3">
        <f t="shared" si="80"/>
        <v>1</v>
      </c>
      <c r="AN244" s="3">
        <f t="shared" si="81"/>
        <v>0</v>
      </c>
    </row>
    <row r="245" spans="1:40" x14ac:dyDescent="0.35">
      <c r="A245" t="s">
        <v>3582</v>
      </c>
      <c r="B245" t="s">
        <v>3551</v>
      </c>
      <c r="C245" t="s">
        <v>16</v>
      </c>
      <c r="D245" t="s">
        <v>134</v>
      </c>
      <c r="E245">
        <v>34.5</v>
      </c>
      <c r="F245">
        <v>100.71</v>
      </c>
      <c r="G245">
        <v>99.24</v>
      </c>
      <c r="H245">
        <f t="shared" si="74"/>
        <v>1.0148125755743651</v>
      </c>
      <c r="I245">
        <v>34</v>
      </c>
      <c r="J245">
        <v>65.89</v>
      </c>
      <c r="K245">
        <v>98.04</v>
      </c>
      <c r="L245" s="3">
        <f t="shared" si="75"/>
        <v>0</v>
      </c>
      <c r="M245" s="3">
        <f t="shared" si="76"/>
        <v>1</v>
      </c>
      <c r="N245" s="3">
        <f t="shared" si="77"/>
        <v>0</v>
      </c>
      <c r="AA245" t="s">
        <v>3582</v>
      </c>
      <c r="AB245" t="s">
        <v>3551</v>
      </c>
      <c r="AC245" t="s">
        <v>16</v>
      </c>
      <c r="AD245" t="s">
        <v>135</v>
      </c>
      <c r="AE245">
        <v>24</v>
      </c>
      <c r="AF245">
        <v>119.68</v>
      </c>
      <c r="AG245">
        <v>73.7</v>
      </c>
      <c r="AH245">
        <f t="shared" si="78"/>
        <v>1.6238805970149255</v>
      </c>
      <c r="AI245">
        <v>26</v>
      </c>
      <c r="AJ245">
        <v>78.989999999999995</v>
      </c>
      <c r="AK245">
        <v>72.459999999999994</v>
      </c>
      <c r="AL245" s="3">
        <f t="shared" si="79"/>
        <v>1</v>
      </c>
      <c r="AM245" s="3">
        <f t="shared" si="80"/>
        <v>0</v>
      </c>
      <c r="AN245" s="3">
        <f t="shared" si="81"/>
        <v>0</v>
      </c>
    </row>
    <row r="246" spans="1:40" x14ac:dyDescent="0.35">
      <c r="A246" t="s">
        <v>3583</v>
      </c>
      <c r="B246" t="s">
        <v>3551</v>
      </c>
      <c r="C246" t="s">
        <v>16</v>
      </c>
      <c r="D246" s="6" t="s">
        <v>134</v>
      </c>
      <c r="E246" s="6">
        <v>21.5</v>
      </c>
      <c r="F246" s="6">
        <v>59.8</v>
      </c>
      <c r="G246" s="6">
        <v>67.47</v>
      </c>
      <c r="H246" s="6">
        <f t="shared" si="74"/>
        <v>0.88631984585741808</v>
      </c>
      <c r="I246" s="6">
        <v>21</v>
      </c>
      <c r="J246" s="6">
        <v>36.01</v>
      </c>
      <c r="K246" s="6">
        <v>66.22</v>
      </c>
      <c r="L246" s="6">
        <f t="shared" si="75"/>
        <v>0</v>
      </c>
      <c r="M246" s="6">
        <f t="shared" si="76"/>
        <v>0</v>
      </c>
      <c r="N246" s="6">
        <f t="shared" si="77"/>
        <v>1</v>
      </c>
      <c r="AA246" t="s">
        <v>3583</v>
      </c>
      <c r="AB246" t="s">
        <v>3551</v>
      </c>
      <c r="AC246" t="s">
        <v>16</v>
      </c>
      <c r="AD246" t="s">
        <v>135</v>
      </c>
      <c r="AE246">
        <v>24</v>
      </c>
      <c r="AF246">
        <v>152.03</v>
      </c>
      <c r="AG246">
        <v>73.7</v>
      </c>
      <c r="AH246">
        <f t="shared" si="78"/>
        <v>2.0628222523744912</v>
      </c>
      <c r="AI246">
        <v>22.5</v>
      </c>
      <c r="AJ246">
        <v>53.55</v>
      </c>
      <c r="AK246">
        <v>58.64</v>
      </c>
      <c r="AL246" s="3">
        <f t="shared" si="79"/>
        <v>1</v>
      </c>
      <c r="AM246" s="3">
        <f t="shared" si="80"/>
        <v>0</v>
      </c>
      <c r="AN246" s="3">
        <f t="shared" si="81"/>
        <v>0</v>
      </c>
    </row>
    <row r="247" spans="1:40" x14ac:dyDescent="0.35">
      <c r="A247" t="s">
        <v>3584</v>
      </c>
      <c r="B247" t="s">
        <v>3551</v>
      </c>
      <c r="C247" t="s">
        <v>16</v>
      </c>
      <c r="D247" s="6" t="s">
        <v>134</v>
      </c>
      <c r="E247" s="6">
        <v>28.5</v>
      </c>
      <c r="F247" s="6">
        <v>64.12</v>
      </c>
      <c r="G247" s="6">
        <v>84.74</v>
      </c>
      <c r="H247" s="6">
        <f t="shared" si="74"/>
        <v>0.75666745338683039</v>
      </c>
      <c r="I247" s="6">
        <v>28</v>
      </c>
      <c r="J247" s="6">
        <v>36.44</v>
      </c>
      <c r="K247" s="6">
        <v>83.53</v>
      </c>
      <c r="L247" s="6">
        <f t="shared" si="75"/>
        <v>0</v>
      </c>
      <c r="M247" s="6">
        <f t="shared" si="76"/>
        <v>0</v>
      </c>
      <c r="N247" s="6">
        <f t="shared" si="77"/>
        <v>1</v>
      </c>
      <c r="AA247" t="s">
        <v>3584</v>
      </c>
      <c r="AB247" t="s">
        <v>3551</v>
      </c>
      <c r="AC247" t="s">
        <v>16</v>
      </c>
      <c r="AD247" t="s">
        <v>135</v>
      </c>
      <c r="AE247">
        <v>23.5</v>
      </c>
      <c r="AF247">
        <v>131.99</v>
      </c>
      <c r="AG247">
        <v>72.459999999999994</v>
      </c>
      <c r="AH247">
        <f t="shared" si="78"/>
        <v>1.8215567209494896</v>
      </c>
      <c r="AI247">
        <v>21.5</v>
      </c>
      <c r="AJ247">
        <v>46.68</v>
      </c>
      <c r="AK247">
        <v>71.22</v>
      </c>
      <c r="AL247" s="3">
        <f t="shared" si="79"/>
        <v>1</v>
      </c>
      <c r="AM247" s="3">
        <f t="shared" si="80"/>
        <v>0</v>
      </c>
      <c r="AN247" s="3">
        <f t="shared" si="81"/>
        <v>0</v>
      </c>
    </row>
    <row r="248" spans="1:40" x14ac:dyDescent="0.35">
      <c r="A248" t="s">
        <v>3585</v>
      </c>
      <c r="B248" t="s">
        <v>3551</v>
      </c>
      <c r="C248" t="s">
        <v>16</v>
      </c>
      <c r="D248" s="6" t="s">
        <v>134</v>
      </c>
      <c r="E248" s="6">
        <v>32.5</v>
      </c>
      <c r="F248" s="6">
        <v>87.8</v>
      </c>
      <c r="G248" s="6">
        <v>94.43</v>
      </c>
      <c r="H248" s="6">
        <f t="shared" si="74"/>
        <v>0.92978926188711208</v>
      </c>
      <c r="I248" s="6">
        <v>32</v>
      </c>
      <c r="J248" s="6">
        <v>69.19</v>
      </c>
      <c r="K248" s="6">
        <v>93.23</v>
      </c>
      <c r="L248" s="6">
        <f t="shared" si="75"/>
        <v>0</v>
      </c>
      <c r="M248" s="6">
        <f t="shared" si="76"/>
        <v>0</v>
      </c>
      <c r="N248" s="6">
        <f t="shared" si="77"/>
        <v>1</v>
      </c>
      <c r="AA248" t="s">
        <v>3585</v>
      </c>
      <c r="AB248" t="s">
        <v>3551</v>
      </c>
      <c r="AC248" t="s">
        <v>16</v>
      </c>
      <c r="AD248" t="s">
        <v>135</v>
      </c>
      <c r="AE248">
        <v>24</v>
      </c>
      <c r="AF248">
        <v>115.99</v>
      </c>
      <c r="AG248">
        <v>73.7</v>
      </c>
      <c r="AH248">
        <f t="shared" si="78"/>
        <v>1.5738127544097693</v>
      </c>
      <c r="AI248">
        <v>22.5</v>
      </c>
      <c r="AJ248">
        <v>61.46</v>
      </c>
      <c r="AK248">
        <v>71.22</v>
      </c>
      <c r="AL248" s="3">
        <f t="shared" si="79"/>
        <v>1</v>
      </c>
      <c r="AM248" s="3">
        <f t="shared" si="80"/>
        <v>0</v>
      </c>
      <c r="AN248" s="3">
        <f t="shared" si="81"/>
        <v>0</v>
      </c>
    </row>
    <row r="249" spans="1:40" x14ac:dyDescent="0.35">
      <c r="A249" t="s">
        <v>3586</v>
      </c>
      <c r="B249" t="s">
        <v>3551</v>
      </c>
      <c r="C249" t="s">
        <v>16</v>
      </c>
      <c r="D249" s="6" t="s">
        <v>134</v>
      </c>
      <c r="E249" s="6">
        <v>15.5</v>
      </c>
      <c r="F249" s="6">
        <v>46.45</v>
      </c>
      <c r="G249" s="6">
        <v>52.21</v>
      </c>
      <c r="H249" s="6">
        <f t="shared" si="74"/>
        <v>0.88967630722083901</v>
      </c>
      <c r="I249" s="6">
        <v>15</v>
      </c>
      <c r="J249" s="6">
        <v>27.02</v>
      </c>
      <c r="K249" s="6">
        <v>50.91</v>
      </c>
      <c r="L249" s="6">
        <f t="shared" si="75"/>
        <v>0</v>
      </c>
      <c r="M249" s="6">
        <f t="shared" si="76"/>
        <v>0</v>
      </c>
      <c r="N249" s="6">
        <f t="shared" si="77"/>
        <v>1</v>
      </c>
      <c r="AA249" t="s">
        <v>3586</v>
      </c>
      <c r="AB249" t="s">
        <v>3551</v>
      </c>
      <c r="AC249" t="s">
        <v>16</v>
      </c>
      <c r="AD249" t="s">
        <v>135</v>
      </c>
      <c r="AE249">
        <v>24</v>
      </c>
      <c r="AF249">
        <v>103.15</v>
      </c>
      <c r="AG249">
        <v>73.7</v>
      </c>
      <c r="AH249">
        <f t="shared" si="78"/>
        <v>1.3995929443690638</v>
      </c>
      <c r="AI249">
        <v>23.5</v>
      </c>
      <c r="AJ249">
        <v>69.14</v>
      </c>
      <c r="AK249">
        <v>71.22</v>
      </c>
      <c r="AL249" s="3">
        <f t="shared" si="79"/>
        <v>0</v>
      </c>
      <c r="AM249" s="3">
        <f t="shared" si="80"/>
        <v>1</v>
      </c>
      <c r="AN249" s="3">
        <f t="shared" si="81"/>
        <v>0</v>
      </c>
    </row>
    <row r="250" spans="1:40" x14ac:dyDescent="0.35">
      <c r="A250" t="s">
        <v>3587</v>
      </c>
      <c r="B250" t="s">
        <v>3551</v>
      </c>
      <c r="C250" t="s">
        <v>16</v>
      </c>
      <c r="D250" s="6" t="s">
        <v>134</v>
      </c>
      <c r="E250" s="6">
        <v>19.5</v>
      </c>
      <c r="F250" s="6">
        <v>47.32</v>
      </c>
      <c r="G250" s="6">
        <v>62.44</v>
      </c>
      <c r="H250" s="6">
        <f t="shared" si="74"/>
        <v>0.75784753363228707</v>
      </c>
      <c r="I250" s="6">
        <v>19</v>
      </c>
      <c r="J250" s="6">
        <v>27.35</v>
      </c>
      <c r="K250" s="6">
        <v>61.18</v>
      </c>
      <c r="L250" s="6">
        <f t="shared" si="75"/>
        <v>0</v>
      </c>
      <c r="M250" s="6">
        <f t="shared" si="76"/>
        <v>0</v>
      </c>
      <c r="N250" s="6">
        <f t="shared" si="77"/>
        <v>1</v>
      </c>
      <c r="AA250" t="s">
        <v>3587</v>
      </c>
      <c r="AB250" t="s">
        <v>3551</v>
      </c>
      <c r="AC250" t="s">
        <v>16</v>
      </c>
      <c r="AD250" t="s">
        <v>135</v>
      </c>
      <c r="AE250" s="6">
        <v>18.5</v>
      </c>
      <c r="AF250" s="6">
        <v>54.82</v>
      </c>
      <c r="AG250" s="6">
        <v>59.91</v>
      </c>
      <c r="AH250" s="6">
        <f t="shared" si="78"/>
        <v>0.91503922550492411</v>
      </c>
      <c r="AI250" s="6">
        <v>18</v>
      </c>
      <c r="AJ250" s="6">
        <v>33.85</v>
      </c>
      <c r="AK250" s="6">
        <v>71.22</v>
      </c>
      <c r="AL250" s="6">
        <f t="shared" si="79"/>
        <v>0</v>
      </c>
      <c r="AM250" s="6">
        <f t="shared" si="80"/>
        <v>0</v>
      </c>
      <c r="AN250" s="6">
        <f t="shared" si="81"/>
        <v>1</v>
      </c>
    </row>
    <row r="251" spans="1:40" x14ac:dyDescent="0.35">
      <c r="A251" t="s">
        <v>3588</v>
      </c>
      <c r="B251" t="s">
        <v>3551</v>
      </c>
      <c r="C251" t="s">
        <v>16</v>
      </c>
      <c r="D251" s="6" t="s">
        <v>134</v>
      </c>
      <c r="E251" s="6">
        <v>35</v>
      </c>
      <c r="F251" s="6">
        <v>90.76</v>
      </c>
      <c r="G251" s="6">
        <v>100.44</v>
      </c>
      <c r="H251" s="6">
        <f t="shared" si="74"/>
        <v>0.90362405416168867</v>
      </c>
      <c r="I251" s="6">
        <v>34.5</v>
      </c>
      <c r="J251" s="6">
        <v>68.28</v>
      </c>
      <c r="K251" s="6">
        <v>99.24</v>
      </c>
      <c r="L251" s="6">
        <f t="shared" si="75"/>
        <v>0</v>
      </c>
      <c r="M251" s="6">
        <f t="shared" si="76"/>
        <v>0</v>
      </c>
      <c r="N251" s="6">
        <f t="shared" si="77"/>
        <v>1</v>
      </c>
      <c r="AA251" t="s">
        <v>3588</v>
      </c>
      <c r="AB251" t="s">
        <v>3551</v>
      </c>
      <c r="AC251" t="s">
        <v>16</v>
      </c>
      <c r="AD251" t="s">
        <v>135</v>
      </c>
      <c r="AE251">
        <v>24</v>
      </c>
      <c r="AF251">
        <v>125.62</v>
      </c>
      <c r="AG251">
        <v>73.7</v>
      </c>
      <c r="AH251">
        <f t="shared" si="78"/>
        <v>1.7044776119402985</v>
      </c>
      <c r="AI251">
        <v>21.5</v>
      </c>
      <c r="AJ251">
        <v>38.67</v>
      </c>
      <c r="AK251">
        <v>71.22</v>
      </c>
      <c r="AL251" s="3">
        <f t="shared" si="79"/>
        <v>1</v>
      </c>
      <c r="AM251" s="3">
        <f t="shared" si="80"/>
        <v>0</v>
      </c>
      <c r="AN251" s="3">
        <f t="shared" si="81"/>
        <v>0</v>
      </c>
    </row>
    <row r="252" spans="1:40" x14ac:dyDescent="0.35">
      <c r="A252" t="s">
        <v>3589</v>
      </c>
      <c r="B252" t="s">
        <v>3551</v>
      </c>
      <c r="C252" t="s">
        <v>16</v>
      </c>
      <c r="D252" s="6" t="s">
        <v>134</v>
      </c>
      <c r="E252" s="6">
        <v>16</v>
      </c>
      <c r="F252" s="6">
        <v>24.99</v>
      </c>
      <c r="G252" s="6">
        <v>53.5</v>
      </c>
      <c r="H252" s="6">
        <f t="shared" si="74"/>
        <v>0.46710280373831775</v>
      </c>
      <c r="I252" s="6">
        <v>15.5</v>
      </c>
      <c r="J252" s="6">
        <v>17.54</v>
      </c>
      <c r="K252" s="6">
        <v>52.21</v>
      </c>
      <c r="L252" s="6">
        <f t="shared" si="75"/>
        <v>0</v>
      </c>
      <c r="M252" s="6">
        <f t="shared" si="76"/>
        <v>0</v>
      </c>
      <c r="N252" s="6">
        <f t="shared" si="77"/>
        <v>1</v>
      </c>
      <c r="AA252" t="s">
        <v>3589</v>
      </c>
      <c r="AB252" t="s">
        <v>3551</v>
      </c>
      <c r="AC252" t="s">
        <v>16</v>
      </c>
      <c r="AD252" t="s">
        <v>135</v>
      </c>
      <c r="AE252">
        <v>23.5</v>
      </c>
      <c r="AF252">
        <v>122.77</v>
      </c>
      <c r="AG252">
        <v>72.459999999999994</v>
      </c>
      <c r="AH252">
        <f t="shared" si="78"/>
        <v>1.6943141043334253</v>
      </c>
      <c r="AI252">
        <v>22</v>
      </c>
      <c r="AJ252">
        <v>51.57</v>
      </c>
      <c r="AK252">
        <v>58.64</v>
      </c>
      <c r="AL252" s="3">
        <f t="shared" si="79"/>
        <v>1</v>
      </c>
      <c r="AM252" s="3">
        <f t="shared" si="80"/>
        <v>0</v>
      </c>
      <c r="AN252" s="3">
        <f t="shared" si="81"/>
        <v>0</v>
      </c>
    </row>
    <row r="253" spans="1:40" x14ac:dyDescent="0.35">
      <c r="A253" t="s">
        <v>3590</v>
      </c>
      <c r="B253" t="s">
        <v>3551</v>
      </c>
      <c r="C253" t="s">
        <v>16</v>
      </c>
      <c r="D253" s="6" t="s">
        <v>134</v>
      </c>
      <c r="E253" s="6">
        <v>22.5</v>
      </c>
      <c r="F253" s="6">
        <v>54.19</v>
      </c>
      <c r="G253" s="6">
        <v>69.97</v>
      </c>
      <c r="H253" s="6">
        <f t="shared" si="74"/>
        <v>0.77447477490353012</v>
      </c>
      <c r="I253" s="6">
        <v>22</v>
      </c>
      <c r="J253" s="6">
        <v>37.9</v>
      </c>
      <c r="K253" s="6">
        <v>68.72</v>
      </c>
      <c r="L253" s="6">
        <f t="shared" si="75"/>
        <v>0</v>
      </c>
      <c r="M253" s="6">
        <f t="shared" si="76"/>
        <v>0</v>
      </c>
      <c r="N253" s="6">
        <f t="shared" si="77"/>
        <v>1</v>
      </c>
      <c r="AA253" t="s">
        <v>3590</v>
      </c>
      <c r="AB253" t="s">
        <v>3551</v>
      </c>
      <c r="AC253" t="s">
        <v>16</v>
      </c>
      <c r="AD253" t="s">
        <v>135</v>
      </c>
      <c r="AE253">
        <v>24</v>
      </c>
      <c r="AF253">
        <v>116.21</v>
      </c>
      <c r="AG253">
        <v>73.7</v>
      </c>
      <c r="AH253">
        <f t="shared" si="78"/>
        <v>1.5767978290366349</v>
      </c>
      <c r="AI253">
        <v>22</v>
      </c>
      <c r="AJ253">
        <v>53.15</v>
      </c>
      <c r="AK253">
        <v>69.97</v>
      </c>
      <c r="AL253" s="3">
        <f t="shared" si="79"/>
        <v>1</v>
      </c>
      <c r="AM253" s="3">
        <f t="shared" si="80"/>
        <v>0</v>
      </c>
      <c r="AN253" s="3">
        <f t="shared" si="81"/>
        <v>0</v>
      </c>
    </row>
    <row r="254" spans="1:40" x14ac:dyDescent="0.35">
      <c r="A254" t="s">
        <v>3591</v>
      </c>
      <c r="B254" t="s">
        <v>3551</v>
      </c>
      <c r="C254" t="s">
        <v>16</v>
      </c>
      <c r="D254" s="6" t="s">
        <v>134</v>
      </c>
      <c r="E254" s="6">
        <v>20</v>
      </c>
      <c r="F254" s="6">
        <v>59.93</v>
      </c>
      <c r="G254" s="6">
        <v>63.71</v>
      </c>
      <c r="H254" s="6">
        <f t="shared" si="74"/>
        <v>0.94066865484225393</v>
      </c>
      <c r="I254" s="6">
        <v>19.5</v>
      </c>
      <c r="J254" s="6">
        <v>54.18</v>
      </c>
      <c r="K254" s="6">
        <v>62.44</v>
      </c>
      <c r="L254" s="6">
        <f t="shared" si="75"/>
        <v>0</v>
      </c>
      <c r="M254" s="6">
        <f t="shared" si="76"/>
        <v>0</v>
      </c>
      <c r="N254" s="6">
        <f t="shared" si="77"/>
        <v>1</v>
      </c>
      <c r="AA254" t="s">
        <v>3591</v>
      </c>
      <c r="AB254" t="s">
        <v>3551</v>
      </c>
      <c r="AC254" t="s">
        <v>16</v>
      </c>
      <c r="AD254" t="s">
        <v>135</v>
      </c>
      <c r="AE254">
        <v>23.5</v>
      </c>
      <c r="AF254">
        <v>76.569999999999993</v>
      </c>
      <c r="AG254">
        <v>72.459999999999994</v>
      </c>
      <c r="AH254">
        <f t="shared" si="78"/>
        <v>1.0567209494893735</v>
      </c>
      <c r="AI254">
        <v>23</v>
      </c>
      <c r="AJ254">
        <v>69.319999999999993</v>
      </c>
      <c r="AK254">
        <v>71.22</v>
      </c>
      <c r="AL254" s="3">
        <f t="shared" si="79"/>
        <v>0</v>
      </c>
      <c r="AM254" s="3">
        <f t="shared" si="80"/>
        <v>1</v>
      </c>
      <c r="AN254" s="3">
        <f t="shared" si="81"/>
        <v>0</v>
      </c>
    </row>
    <row r="255" spans="1:40" x14ac:dyDescent="0.35">
      <c r="A255" t="s">
        <v>3592</v>
      </c>
      <c r="B255" t="s">
        <v>3551</v>
      </c>
      <c r="C255" t="s">
        <v>16</v>
      </c>
      <c r="D255" s="6" t="s">
        <v>134</v>
      </c>
      <c r="E255" s="6">
        <v>28.5</v>
      </c>
      <c r="F255" s="6">
        <v>75.16</v>
      </c>
      <c r="G255" s="6">
        <v>84.74</v>
      </c>
      <c r="H255" s="6">
        <f t="shared" si="74"/>
        <v>0.88694831248524897</v>
      </c>
      <c r="I255" s="6">
        <v>28</v>
      </c>
      <c r="J255" s="6">
        <v>68.78</v>
      </c>
      <c r="K255" s="6">
        <v>83.53</v>
      </c>
      <c r="L255" s="6">
        <f t="shared" si="75"/>
        <v>0</v>
      </c>
      <c r="M255" s="6">
        <f t="shared" si="76"/>
        <v>0</v>
      </c>
      <c r="N255" s="6">
        <f t="shared" si="77"/>
        <v>1</v>
      </c>
      <c r="AA255" t="s">
        <v>3592</v>
      </c>
      <c r="AB255" t="s">
        <v>3551</v>
      </c>
      <c r="AC255" t="s">
        <v>16</v>
      </c>
      <c r="AD255" t="s">
        <v>135</v>
      </c>
      <c r="AE255">
        <v>24</v>
      </c>
      <c r="AF255">
        <v>136.65</v>
      </c>
      <c r="AG255">
        <v>73.7</v>
      </c>
      <c r="AH255">
        <f t="shared" si="78"/>
        <v>1.8541383989145184</v>
      </c>
      <c r="AI255">
        <v>22.5</v>
      </c>
      <c r="AJ255">
        <v>64.290000000000006</v>
      </c>
      <c r="AK255">
        <v>71.22</v>
      </c>
      <c r="AL255" s="3">
        <f t="shared" si="79"/>
        <v>1</v>
      </c>
      <c r="AM255" s="3">
        <f t="shared" si="80"/>
        <v>0</v>
      </c>
      <c r="AN255" s="3">
        <f t="shared" si="81"/>
        <v>0</v>
      </c>
    </row>
    <row r="256" spans="1:40" x14ac:dyDescent="0.35">
      <c r="A256" t="s">
        <v>3593</v>
      </c>
      <c r="B256" t="s">
        <v>3551</v>
      </c>
      <c r="C256" t="s">
        <v>16</v>
      </c>
      <c r="D256" s="6" t="s">
        <v>134</v>
      </c>
      <c r="E256" s="6">
        <v>26</v>
      </c>
      <c r="F256" s="6">
        <v>74.69</v>
      </c>
      <c r="G256" s="6">
        <v>78.63</v>
      </c>
      <c r="H256" s="6">
        <f t="shared" si="74"/>
        <v>0.94989189876637414</v>
      </c>
      <c r="I256" s="6">
        <v>25.5</v>
      </c>
      <c r="J256" s="6">
        <v>61.91</v>
      </c>
      <c r="K256" s="6">
        <v>77.400000000000006</v>
      </c>
      <c r="L256" s="6">
        <f t="shared" si="75"/>
        <v>0</v>
      </c>
      <c r="M256" s="6">
        <f t="shared" si="76"/>
        <v>0</v>
      </c>
      <c r="N256" s="6">
        <f t="shared" si="77"/>
        <v>1</v>
      </c>
      <c r="AA256" t="s">
        <v>3593</v>
      </c>
      <c r="AB256" t="s">
        <v>3551</v>
      </c>
      <c r="AC256" t="s">
        <v>16</v>
      </c>
      <c r="AD256" t="s">
        <v>135</v>
      </c>
      <c r="AE256">
        <v>24</v>
      </c>
      <c r="AF256">
        <v>101.94</v>
      </c>
      <c r="AG256">
        <v>73.7</v>
      </c>
      <c r="AH256">
        <f t="shared" si="78"/>
        <v>1.3831750339213025</v>
      </c>
      <c r="AI256">
        <v>23</v>
      </c>
      <c r="AJ256">
        <v>55.72</v>
      </c>
      <c r="AK256">
        <v>69.97</v>
      </c>
      <c r="AL256" s="3">
        <f t="shared" si="79"/>
        <v>0</v>
      </c>
      <c r="AM256" s="3">
        <f t="shared" si="80"/>
        <v>1</v>
      </c>
      <c r="AN256" s="3">
        <f t="shared" si="81"/>
        <v>0</v>
      </c>
    </row>
    <row r="257" spans="1:40" x14ac:dyDescent="0.35">
      <c r="A257" t="s">
        <v>3594</v>
      </c>
      <c r="B257" t="s">
        <v>3551</v>
      </c>
      <c r="C257" t="s">
        <v>16</v>
      </c>
      <c r="D257" s="6" t="s">
        <v>134</v>
      </c>
      <c r="E257" s="6">
        <v>27.5</v>
      </c>
      <c r="F257" s="6">
        <v>74.5</v>
      </c>
      <c r="G257" s="6">
        <v>82.3</v>
      </c>
      <c r="H257" s="6">
        <f t="shared" si="74"/>
        <v>0.90522478736330503</v>
      </c>
      <c r="I257" s="6">
        <v>27</v>
      </c>
      <c r="J257" s="6">
        <v>60.92</v>
      </c>
      <c r="K257" s="6">
        <v>81.08</v>
      </c>
      <c r="L257" s="6">
        <f t="shared" si="75"/>
        <v>0</v>
      </c>
      <c r="M257" s="6">
        <f t="shared" si="76"/>
        <v>0</v>
      </c>
      <c r="N257" s="6">
        <f t="shared" si="77"/>
        <v>1</v>
      </c>
      <c r="AA257" t="s">
        <v>3594</v>
      </c>
      <c r="AB257" t="s">
        <v>3551</v>
      </c>
      <c r="AC257" t="s">
        <v>16</v>
      </c>
      <c r="AD257" t="s">
        <v>135</v>
      </c>
      <c r="AE257">
        <v>24</v>
      </c>
      <c r="AF257">
        <v>119.69</v>
      </c>
      <c r="AG257">
        <v>73.7</v>
      </c>
      <c r="AH257">
        <f t="shared" si="78"/>
        <v>1.6240162822252373</v>
      </c>
      <c r="AI257">
        <v>22.5</v>
      </c>
      <c r="AJ257">
        <v>62.24</v>
      </c>
      <c r="AK257">
        <v>71.22</v>
      </c>
      <c r="AL257" s="3">
        <f t="shared" si="79"/>
        <v>1</v>
      </c>
      <c r="AM257" s="3">
        <f t="shared" si="80"/>
        <v>0</v>
      </c>
      <c r="AN257" s="3">
        <f t="shared" si="81"/>
        <v>0</v>
      </c>
    </row>
    <row r="258" spans="1:40" x14ac:dyDescent="0.35">
      <c r="A258" t="s">
        <v>3595</v>
      </c>
      <c r="B258" t="s">
        <v>3551</v>
      </c>
      <c r="C258" t="s">
        <v>16</v>
      </c>
      <c r="D258" t="s">
        <v>134</v>
      </c>
      <c r="E258">
        <v>24</v>
      </c>
      <c r="F258">
        <v>90.26</v>
      </c>
      <c r="G258">
        <v>73.7</v>
      </c>
      <c r="H258">
        <f t="shared" ref="H258:H321" si="82">F258/G258</f>
        <v>1.2246947082767978</v>
      </c>
      <c r="I258">
        <v>22.5</v>
      </c>
      <c r="J258">
        <v>55.67</v>
      </c>
      <c r="K258">
        <v>69.97</v>
      </c>
      <c r="L258" s="3">
        <f t="shared" ref="L258:L321" si="83">IF(H258&gt;1.5,1,0)</f>
        <v>0</v>
      </c>
      <c r="M258" s="3">
        <f t="shared" ref="M258:M321" si="84">IF((AND(H258&gt;1,H258&lt;1.5)),1,0)</f>
        <v>1</v>
      </c>
      <c r="N258" s="3">
        <f t="shared" ref="N258:N321" si="85">IF(H258&lt;1,1,0)</f>
        <v>0</v>
      </c>
      <c r="AA258" t="s">
        <v>3595</v>
      </c>
      <c r="AB258" t="s">
        <v>3551</v>
      </c>
      <c r="AC258" t="s">
        <v>16</v>
      </c>
      <c r="AD258" t="s">
        <v>135</v>
      </c>
      <c r="AE258">
        <v>25</v>
      </c>
      <c r="AF258">
        <v>103.41</v>
      </c>
      <c r="AG258">
        <v>76.17</v>
      </c>
      <c r="AH258">
        <f t="shared" ref="AH258:AH321" si="86">AF258/AG258</f>
        <v>1.3576211106734934</v>
      </c>
      <c r="AI258">
        <v>24</v>
      </c>
      <c r="AJ258">
        <v>98.33</v>
      </c>
      <c r="AK258">
        <v>71.22</v>
      </c>
      <c r="AL258" s="3">
        <f t="shared" si="79"/>
        <v>0</v>
      </c>
      <c r="AM258" s="3">
        <f t="shared" si="80"/>
        <v>1</v>
      </c>
      <c r="AN258" s="3">
        <f t="shared" si="81"/>
        <v>0</v>
      </c>
    </row>
    <row r="259" spans="1:40" x14ac:dyDescent="0.35">
      <c r="A259" t="s">
        <v>3596</v>
      </c>
      <c r="B259" t="s">
        <v>3551</v>
      </c>
      <c r="C259" t="s">
        <v>16</v>
      </c>
      <c r="D259" s="6" t="s">
        <v>134</v>
      </c>
      <c r="E259" s="6">
        <v>19.5</v>
      </c>
      <c r="F259" s="6">
        <v>48.12</v>
      </c>
      <c r="G259" s="6">
        <v>62.44</v>
      </c>
      <c r="H259" s="6">
        <f t="shared" si="82"/>
        <v>0.77065983344010247</v>
      </c>
      <c r="I259" s="6">
        <v>19</v>
      </c>
      <c r="J259" s="6">
        <v>32.369999999999997</v>
      </c>
      <c r="K259" s="6">
        <v>61.18</v>
      </c>
      <c r="L259" s="6">
        <f t="shared" si="83"/>
        <v>0</v>
      </c>
      <c r="M259" s="6">
        <f t="shared" si="84"/>
        <v>0</v>
      </c>
      <c r="N259" s="6">
        <f t="shared" si="85"/>
        <v>1</v>
      </c>
      <c r="AA259" t="s">
        <v>3596</v>
      </c>
      <c r="AB259" t="s">
        <v>3551</v>
      </c>
      <c r="AC259" t="s">
        <v>16</v>
      </c>
      <c r="AD259" t="s">
        <v>135</v>
      </c>
      <c r="AE259">
        <v>24</v>
      </c>
      <c r="AF259">
        <v>116.49</v>
      </c>
      <c r="AG259">
        <v>73.7</v>
      </c>
      <c r="AH259">
        <f t="shared" si="86"/>
        <v>1.580597014925373</v>
      </c>
      <c r="AI259">
        <v>22.5</v>
      </c>
      <c r="AJ259">
        <v>57.06</v>
      </c>
      <c r="AK259">
        <v>69.97</v>
      </c>
      <c r="AL259" s="3">
        <f t="shared" ref="AL259:AL322" si="87">IF(AH259&gt;1.5,1,0)</f>
        <v>1</v>
      </c>
      <c r="AM259" s="3">
        <f t="shared" ref="AM259:AM322" si="88">IF((AND(AH259&gt;1,AH259&lt;1.5)),1,0)</f>
        <v>0</v>
      </c>
      <c r="AN259" s="3">
        <f t="shared" ref="AN259:AN322" si="89">IF(AH259&lt;1,1,0)</f>
        <v>0</v>
      </c>
    </row>
    <row r="260" spans="1:40" x14ac:dyDescent="0.35">
      <c r="A260" t="s">
        <v>3597</v>
      </c>
      <c r="B260" t="s">
        <v>3598</v>
      </c>
      <c r="C260" t="s">
        <v>16</v>
      </c>
      <c r="D260" t="s">
        <v>17</v>
      </c>
      <c r="E260">
        <v>25</v>
      </c>
      <c r="F260">
        <v>145.91</v>
      </c>
      <c r="G260">
        <v>76.17</v>
      </c>
      <c r="H260">
        <f t="shared" si="82"/>
        <v>1.9155835630825784</v>
      </c>
      <c r="I260">
        <v>22.5</v>
      </c>
      <c r="J260">
        <v>67.459999999999994</v>
      </c>
      <c r="K260">
        <v>69.97</v>
      </c>
      <c r="L260" s="3">
        <f t="shared" si="83"/>
        <v>1</v>
      </c>
      <c r="M260" s="3">
        <f t="shared" si="84"/>
        <v>0</v>
      </c>
      <c r="N260" s="3">
        <f t="shared" si="85"/>
        <v>0</v>
      </c>
      <c r="AA260" t="s">
        <v>3597</v>
      </c>
      <c r="AB260" t="s">
        <v>3598</v>
      </c>
      <c r="AC260" t="s">
        <v>16</v>
      </c>
      <c r="AD260" t="s">
        <v>18</v>
      </c>
      <c r="AE260">
        <v>24</v>
      </c>
      <c r="AF260">
        <v>111.22</v>
      </c>
      <c r="AG260">
        <v>73.7</v>
      </c>
      <c r="AH260">
        <f t="shared" si="86"/>
        <v>1.509090909090909</v>
      </c>
      <c r="AI260">
        <v>23</v>
      </c>
      <c r="AJ260">
        <v>62.51</v>
      </c>
      <c r="AK260">
        <v>72.459999999999994</v>
      </c>
      <c r="AL260" s="3">
        <f t="shared" si="87"/>
        <v>1</v>
      </c>
      <c r="AM260" s="3">
        <f t="shared" si="88"/>
        <v>0</v>
      </c>
      <c r="AN260" s="3">
        <f t="shared" si="89"/>
        <v>0</v>
      </c>
    </row>
    <row r="261" spans="1:40" x14ac:dyDescent="0.35">
      <c r="A261" t="s">
        <v>3599</v>
      </c>
      <c r="B261" t="s">
        <v>3598</v>
      </c>
      <c r="C261" t="s">
        <v>16</v>
      </c>
      <c r="D261" t="s">
        <v>17</v>
      </c>
      <c r="E261">
        <v>24</v>
      </c>
      <c r="F261">
        <v>145.88999999999999</v>
      </c>
      <c r="G261">
        <v>73.7</v>
      </c>
      <c r="H261">
        <f t="shared" si="82"/>
        <v>1.9795115332428763</v>
      </c>
      <c r="I261">
        <v>22</v>
      </c>
      <c r="J261">
        <v>44.08</v>
      </c>
      <c r="K261">
        <v>68.72</v>
      </c>
      <c r="L261" s="3">
        <f t="shared" si="83"/>
        <v>1</v>
      </c>
      <c r="M261" s="3">
        <f t="shared" si="84"/>
        <v>0</v>
      </c>
      <c r="N261" s="3">
        <f t="shared" si="85"/>
        <v>0</v>
      </c>
      <c r="AA261" t="s">
        <v>3599</v>
      </c>
      <c r="AB261" t="s">
        <v>3598</v>
      </c>
      <c r="AC261" t="s">
        <v>16</v>
      </c>
      <c r="AD261" t="s">
        <v>18</v>
      </c>
      <c r="AE261">
        <v>24</v>
      </c>
      <c r="AF261">
        <v>157</v>
      </c>
      <c r="AG261">
        <v>73.7</v>
      </c>
      <c r="AH261">
        <f t="shared" si="86"/>
        <v>2.1302578018995928</v>
      </c>
      <c r="AI261">
        <v>23</v>
      </c>
      <c r="AJ261">
        <v>64.459999999999994</v>
      </c>
      <c r="AK261">
        <v>69.97</v>
      </c>
      <c r="AL261" s="3">
        <f t="shared" si="87"/>
        <v>1</v>
      </c>
      <c r="AM261" s="3">
        <f t="shared" si="88"/>
        <v>0</v>
      </c>
      <c r="AN261" s="3">
        <f t="shared" si="89"/>
        <v>0</v>
      </c>
    </row>
    <row r="262" spans="1:40" x14ac:dyDescent="0.35">
      <c r="A262" t="s">
        <v>3600</v>
      </c>
      <c r="B262" t="s">
        <v>3598</v>
      </c>
      <c r="C262" t="s">
        <v>16</v>
      </c>
      <c r="D262" t="s">
        <v>17</v>
      </c>
      <c r="E262">
        <v>24</v>
      </c>
      <c r="F262">
        <v>182.45</v>
      </c>
      <c r="G262">
        <v>73.7</v>
      </c>
      <c r="H262">
        <f t="shared" si="82"/>
        <v>2.4755766621438262</v>
      </c>
      <c r="I262">
        <v>22</v>
      </c>
      <c r="J262">
        <v>35.31</v>
      </c>
      <c r="K262">
        <v>68.72</v>
      </c>
      <c r="L262" s="3">
        <f t="shared" si="83"/>
        <v>1</v>
      </c>
      <c r="M262" s="3">
        <f t="shared" si="84"/>
        <v>0</v>
      </c>
      <c r="N262" s="3">
        <f t="shared" si="85"/>
        <v>0</v>
      </c>
      <c r="AA262" t="s">
        <v>3600</v>
      </c>
      <c r="AB262" t="s">
        <v>3598</v>
      </c>
      <c r="AC262" t="s">
        <v>16</v>
      </c>
      <c r="AD262" t="s">
        <v>18</v>
      </c>
      <c r="AE262">
        <v>24</v>
      </c>
      <c r="AF262">
        <v>144.46</v>
      </c>
      <c r="AG262">
        <v>73.7</v>
      </c>
      <c r="AH262">
        <f t="shared" si="86"/>
        <v>1.9601085481682496</v>
      </c>
      <c r="AI262">
        <v>23</v>
      </c>
      <c r="AJ262">
        <v>58.79</v>
      </c>
      <c r="AK262">
        <v>81.08</v>
      </c>
      <c r="AL262" s="3">
        <f t="shared" si="87"/>
        <v>1</v>
      </c>
      <c r="AM262" s="3">
        <f t="shared" si="88"/>
        <v>0</v>
      </c>
      <c r="AN262" s="3">
        <f t="shared" si="89"/>
        <v>0</v>
      </c>
    </row>
    <row r="263" spans="1:40" x14ac:dyDescent="0.35">
      <c r="A263" t="s">
        <v>3601</v>
      </c>
      <c r="B263" t="s">
        <v>3598</v>
      </c>
      <c r="C263" t="s">
        <v>16</v>
      </c>
      <c r="D263" t="s">
        <v>17</v>
      </c>
      <c r="E263">
        <v>23.5</v>
      </c>
      <c r="F263">
        <v>126.72</v>
      </c>
      <c r="G263">
        <v>72.459999999999994</v>
      </c>
      <c r="H263">
        <f t="shared" si="82"/>
        <v>1.7488269390008282</v>
      </c>
      <c r="I263">
        <v>22</v>
      </c>
      <c r="J263">
        <v>43.73</v>
      </c>
      <c r="K263">
        <v>68.72</v>
      </c>
      <c r="L263" s="3">
        <f t="shared" si="83"/>
        <v>1</v>
      </c>
      <c r="M263" s="3">
        <f t="shared" si="84"/>
        <v>0</v>
      </c>
      <c r="N263" s="3">
        <f t="shared" si="85"/>
        <v>0</v>
      </c>
      <c r="AA263" t="s">
        <v>3601</v>
      </c>
      <c r="AB263" t="s">
        <v>3598</v>
      </c>
      <c r="AC263" t="s">
        <v>16</v>
      </c>
      <c r="AD263" t="s">
        <v>18</v>
      </c>
      <c r="AE263">
        <v>24</v>
      </c>
      <c r="AF263">
        <v>87.6</v>
      </c>
      <c r="AG263">
        <v>73.7</v>
      </c>
      <c r="AH263">
        <f t="shared" si="86"/>
        <v>1.1886024423337855</v>
      </c>
      <c r="AI263">
        <v>23.5</v>
      </c>
      <c r="AJ263">
        <v>59.68</v>
      </c>
      <c r="AK263">
        <v>72.459999999999994</v>
      </c>
      <c r="AL263" s="3">
        <f t="shared" si="87"/>
        <v>0</v>
      </c>
      <c r="AM263" s="3">
        <f t="shared" si="88"/>
        <v>1</v>
      </c>
      <c r="AN263" s="3">
        <f t="shared" si="89"/>
        <v>0</v>
      </c>
    </row>
    <row r="264" spans="1:40" x14ac:dyDescent="0.35">
      <c r="A264" t="s">
        <v>3602</v>
      </c>
      <c r="B264" t="s">
        <v>3598</v>
      </c>
      <c r="C264" t="s">
        <v>16</v>
      </c>
      <c r="D264" t="s">
        <v>17</v>
      </c>
      <c r="E264">
        <v>23.5</v>
      </c>
      <c r="F264">
        <v>107.3</v>
      </c>
      <c r="G264">
        <v>72.459999999999994</v>
      </c>
      <c r="H264">
        <f t="shared" si="82"/>
        <v>1.4808170024841292</v>
      </c>
      <c r="I264">
        <v>23</v>
      </c>
      <c r="J264">
        <v>69.55</v>
      </c>
      <c r="K264">
        <v>71.22</v>
      </c>
      <c r="L264" s="3">
        <f t="shared" si="83"/>
        <v>0</v>
      </c>
      <c r="M264" s="3">
        <f t="shared" si="84"/>
        <v>1</v>
      </c>
      <c r="N264" s="3">
        <f t="shared" si="85"/>
        <v>0</v>
      </c>
      <c r="AA264" t="s">
        <v>3602</v>
      </c>
      <c r="AB264" t="s">
        <v>3598</v>
      </c>
      <c r="AC264" t="s">
        <v>16</v>
      </c>
      <c r="AD264" t="s">
        <v>18</v>
      </c>
      <c r="AE264">
        <v>24</v>
      </c>
      <c r="AF264">
        <v>127.01</v>
      </c>
      <c r="AG264">
        <v>73.7</v>
      </c>
      <c r="AH264">
        <f t="shared" si="86"/>
        <v>1.723337856173677</v>
      </c>
      <c r="AI264">
        <v>15</v>
      </c>
      <c r="AJ264">
        <v>53.76</v>
      </c>
      <c r="AK264">
        <v>69.97</v>
      </c>
      <c r="AL264" s="3">
        <f t="shared" si="87"/>
        <v>1</v>
      </c>
      <c r="AM264" s="3">
        <f t="shared" si="88"/>
        <v>0</v>
      </c>
      <c r="AN264" s="3">
        <f t="shared" si="89"/>
        <v>0</v>
      </c>
    </row>
    <row r="265" spans="1:40" x14ac:dyDescent="0.35">
      <c r="A265" t="s">
        <v>3603</v>
      </c>
      <c r="B265" t="s">
        <v>3598</v>
      </c>
      <c r="C265" t="s">
        <v>16</v>
      </c>
      <c r="D265" t="s">
        <v>17</v>
      </c>
      <c r="E265">
        <v>23.5</v>
      </c>
      <c r="F265">
        <v>166.61</v>
      </c>
      <c r="G265">
        <v>72.459999999999994</v>
      </c>
      <c r="H265">
        <f t="shared" si="82"/>
        <v>2.299337565553409</v>
      </c>
      <c r="I265">
        <v>22</v>
      </c>
      <c r="J265">
        <v>53.85</v>
      </c>
      <c r="K265">
        <v>68.72</v>
      </c>
      <c r="L265" s="3">
        <f t="shared" si="83"/>
        <v>1</v>
      </c>
      <c r="M265" s="3">
        <f t="shared" si="84"/>
        <v>0</v>
      </c>
      <c r="N265" s="3">
        <f t="shared" si="85"/>
        <v>0</v>
      </c>
      <c r="AA265" t="s">
        <v>3603</v>
      </c>
      <c r="AB265" t="s">
        <v>3598</v>
      </c>
      <c r="AC265" t="s">
        <v>16</v>
      </c>
      <c r="AD265" t="s">
        <v>18</v>
      </c>
      <c r="AE265">
        <v>24</v>
      </c>
      <c r="AF265">
        <v>128.18</v>
      </c>
      <c r="AG265">
        <v>73.7</v>
      </c>
      <c r="AH265">
        <f t="shared" si="86"/>
        <v>1.7392130257801899</v>
      </c>
      <c r="AI265">
        <v>35</v>
      </c>
      <c r="AJ265">
        <v>107.72</v>
      </c>
      <c r="AK265">
        <v>68.72</v>
      </c>
      <c r="AL265" s="3">
        <f t="shared" si="87"/>
        <v>1</v>
      </c>
      <c r="AM265" s="3">
        <f t="shared" si="88"/>
        <v>0</v>
      </c>
      <c r="AN265" s="3">
        <f t="shared" si="89"/>
        <v>0</v>
      </c>
    </row>
    <row r="266" spans="1:40" x14ac:dyDescent="0.35">
      <c r="A266" t="s">
        <v>3604</v>
      </c>
      <c r="B266" t="s">
        <v>3598</v>
      </c>
      <c r="C266" t="s">
        <v>16</v>
      </c>
      <c r="D266" t="s">
        <v>17</v>
      </c>
      <c r="E266">
        <v>24</v>
      </c>
      <c r="F266">
        <v>116.11</v>
      </c>
      <c r="G266">
        <v>73.7</v>
      </c>
      <c r="H266">
        <f t="shared" si="82"/>
        <v>1.5754409769335143</v>
      </c>
      <c r="I266">
        <v>23</v>
      </c>
      <c r="J266">
        <v>64.73</v>
      </c>
      <c r="K266">
        <v>71.22</v>
      </c>
      <c r="L266" s="3">
        <f t="shared" si="83"/>
        <v>1</v>
      </c>
      <c r="M266" s="3">
        <f t="shared" si="84"/>
        <v>0</v>
      </c>
      <c r="N266" s="3">
        <f t="shared" si="85"/>
        <v>0</v>
      </c>
      <c r="AA266" t="s">
        <v>3604</v>
      </c>
      <c r="AB266" t="s">
        <v>3598</v>
      </c>
      <c r="AC266" t="s">
        <v>16</v>
      </c>
      <c r="AD266" t="s">
        <v>18</v>
      </c>
      <c r="AE266">
        <v>24</v>
      </c>
      <c r="AF266">
        <v>187.68</v>
      </c>
      <c r="AG266">
        <v>73.7</v>
      </c>
      <c r="AH266">
        <f t="shared" si="86"/>
        <v>2.5465400271370422</v>
      </c>
      <c r="AI266">
        <v>22.5</v>
      </c>
      <c r="AJ266">
        <v>60.84</v>
      </c>
      <c r="AK266">
        <v>71.22</v>
      </c>
      <c r="AL266" s="3">
        <f t="shared" si="87"/>
        <v>1</v>
      </c>
      <c r="AM266" s="3">
        <f t="shared" si="88"/>
        <v>0</v>
      </c>
      <c r="AN266" s="3">
        <f t="shared" si="89"/>
        <v>0</v>
      </c>
    </row>
    <row r="267" spans="1:40" x14ac:dyDescent="0.35">
      <c r="A267" t="s">
        <v>3605</v>
      </c>
      <c r="B267" t="s">
        <v>3598</v>
      </c>
      <c r="C267" t="s">
        <v>16</v>
      </c>
      <c r="D267" t="s">
        <v>17</v>
      </c>
      <c r="E267">
        <v>24</v>
      </c>
      <c r="F267">
        <v>183.33</v>
      </c>
      <c r="G267">
        <v>73.7</v>
      </c>
      <c r="H267">
        <f t="shared" si="82"/>
        <v>2.487516960651289</v>
      </c>
      <c r="I267">
        <v>22</v>
      </c>
      <c r="J267">
        <v>58.34</v>
      </c>
      <c r="K267">
        <v>68.72</v>
      </c>
      <c r="L267" s="3">
        <f t="shared" si="83"/>
        <v>1</v>
      </c>
      <c r="M267" s="3">
        <f t="shared" si="84"/>
        <v>0</v>
      </c>
      <c r="N267" s="3">
        <f t="shared" si="85"/>
        <v>0</v>
      </c>
      <c r="AA267" t="s">
        <v>3605</v>
      </c>
      <c r="AB267" t="s">
        <v>3598</v>
      </c>
      <c r="AC267" t="s">
        <v>16</v>
      </c>
      <c r="AD267" t="s">
        <v>18</v>
      </c>
      <c r="AE267">
        <v>24</v>
      </c>
      <c r="AF267">
        <v>162.4</v>
      </c>
      <c r="AG267">
        <v>73.7</v>
      </c>
      <c r="AH267">
        <f t="shared" si="86"/>
        <v>2.2035278154681142</v>
      </c>
      <c r="AI267">
        <v>22.5</v>
      </c>
      <c r="AJ267">
        <v>59.3</v>
      </c>
      <c r="AK267">
        <v>72.459999999999994</v>
      </c>
      <c r="AL267" s="3">
        <f t="shared" si="87"/>
        <v>1</v>
      </c>
      <c r="AM267" s="3">
        <f t="shared" si="88"/>
        <v>0</v>
      </c>
      <c r="AN267" s="3">
        <f t="shared" si="89"/>
        <v>0</v>
      </c>
    </row>
    <row r="268" spans="1:40" x14ac:dyDescent="0.35">
      <c r="A268" t="s">
        <v>3606</v>
      </c>
      <c r="B268" t="s">
        <v>3598</v>
      </c>
      <c r="C268" t="s">
        <v>16</v>
      </c>
      <c r="D268" t="s">
        <v>17</v>
      </c>
      <c r="E268">
        <v>24</v>
      </c>
      <c r="F268">
        <v>140.15</v>
      </c>
      <c r="G268">
        <v>73.7</v>
      </c>
      <c r="H268">
        <f t="shared" si="82"/>
        <v>1.9016282225237449</v>
      </c>
      <c r="I268">
        <v>22.5</v>
      </c>
      <c r="J268">
        <v>59.11</v>
      </c>
      <c r="K268">
        <v>69.97</v>
      </c>
      <c r="L268" s="3">
        <f t="shared" si="83"/>
        <v>1</v>
      </c>
      <c r="M268" s="3">
        <f t="shared" si="84"/>
        <v>0</v>
      </c>
      <c r="N268" s="3">
        <f t="shared" si="85"/>
        <v>0</v>
      </c>
      <c r="AA268" t="s">
        <v>3606</v>
      </c>
      <c r="AB268" t="s">
        <v>3598</v>
      </c>
      <c r="AC268" t="s">
        <v>16</v>
      </c>
      <c r="AD268" t="s">
        <v>18</v>
      </c>
      <c r="AE268">
        <v>24</v>
      </c>
      <c r="AF268">
        <v>112.31</v>
      </c>
      <c r="AG268">
        <v>73.7</v>
      </c>
      <c r="AH268">
        <f t="shared" si="86"/>
        <v>1.5238805970149254</v>
      </c>
      <c r="AI268">
        <v>23</v>
      </c>
      <c r="AJ268">
        <v>60.97</v>
      </c>
      <c r="AK268">
        <v>71.22</v>
      </c>
      <c r="AL268" s="3">
        <f t="shared" si="87"/>
        <v>1</v>
      </c>
      <c r="AM268" s="3">
        <f t="shared" si="88"/>
        <v>0</v>
      </c>
      <c r="AN268" s="3">
        <f t="shared" si="89"/>
        <v>0</v>
      </c>
    </row>
    <row r="269" spans="1:40" x14ac:dyDescent="0.35">
      <c r="A269" t="s">
        <v>3607</v>
      </c>
      <c r="B269" t="s">
        <v>3598</v>
      </c>
      <c r="C269" t="s">
        <v>16</v>
      </c>
      <c r="D269" t="s">
        <v>17</v>
      </c>
      <c r="E269">
        <v>25</v>
      </c>
      <c r="F269">
        <v>94.34</v>
      </c>
      <c r="G269">
        <v>76.17</v>
      </c>
      <c r="H269">
        <f t="shared" si="82"/>
        <v>1.2385453590652489</v>
      </c>
      <c r="I269">
        <v>23</v>
      </c>
      <c r="J269">
        <v>57.52</v>
      </c>
      <c r="K269">
        <v>71.22</v>
      </c>
      <c r="L269" s="3">
        <f t="shared" si="83"/>
        <v>0</v>
      </c>
      <c r="M269" s="3">
        <f t="shared" si="84"/>
        <v>1</v>
      </c>
      <c r="N269" s="3">
        <f t="shared" si="85"/>
        <v>0</v>
      </c>
      <c r="AA269" t="s">
        <v>3607</v>
      </c>
      <c r="AB269" t="s">
        <v>3598</v>
      </c>
      <c r="AC269" t="s">
        <v>16</v>
      </c>
      <c r="AD269" t="s">
        <v>18</v>
      </c>
      <c r="AE269">
        <v>24</v>
      </c>
      <c r="AF269">
        <v>107.01</v>
      </c>
      <c r="AG269">
        <v>73.7</v>
      </c>
      <c r="AH269">
        <f t="shared" si="86"/>
        <v>1.4519674355495251</v>
      </c>
      <c r="AI269">
        <v>23</v>
      </c>
      <c r="AJ269">
        <v>56.97</v>
      </c>
      <c r="AK269">
        <v>71.22</v>
      </c>
      <c r="AL269" s="3">
        <f t="shared" si="87"/>
        <v>0</v>
      </c>
      <c r="AM269" s="3">
        <f t="shared" si="88"/>
        <v>1</v>
      </c>
      <c r="AN269" s="3">
        <f t="shared" si="89"/>
        <v>0</v>
      </c>
    </row>
    <row r="270" spans="1:40" x14ac:dyDescent="0.35">
      <c r="A270" t="s">
        <v>3608</v>
      </c>
      <c r="B270" t="s">
        <v>3598</v>
      </c>
      <c r="C270" t="s">
        <v>16</v>
      </c>
      <c r="D270" t="s">
        <v>17</v>
      </c>
      <c r="E270">
        <v>24</v>
      </c>
      <c r="F270">
        <v>201.16</v>
      </c>
      <c r="G270">
        <v>73.7</v>
      </c>
      <c r="H270">
        <f t="shared" si="82"/>
        <v>2.7294436906377202</v>
      </c>
      <c r="I270">
        <v>22.5</v>
      </c>
      <c r="J270">
        <v>59.75</v>
      </c>
      <c r="K270">
        <v>69.97</v>
      </c>
      <c r="L270" s="3">
        <f t="shared" si="83"/>
        <v>1</v>
      </c>
      <c r="M270" s="3">
        <f t="shared" si="84"/>
        <v>0</v>
      </c>
      <c r="N270" s="3">
        <f t="shared" si="85"/>
        <v>0</v>
      </c>
      <c r="AA270" t="s">
        <v>3608</v>
      </c>
      <c r="AB270" t="s">
        <v>3598</v>
      </c>
      <c r="AC270" t="s">
        <v>16</v>
      </c>
      <c r="AD270" t="s">
        <v>18</v>
      </c>
      <c r="AE270">
        <v>24</v>
      </c>
      <c r="AF270">
        <v>144.81</v>
      </c>
      <c r="AG270">
        <v>73.7</v>
      </c>
      <c r="AH270">
        <f t="shared" si="86"/>
        <v>1.9648575305291722</v>
      </c>
      <c r="AI270">
        <v>23</v>
      </c>
      <c r="AJ270">
        <v>59.12</v>
      </c>
      <c r="AK270">
        <v>71.22</v>
      </c>
      <c r="AL270" s="3">
        <f t="shared" si="87"/>
        <v>1</v>
      </c>
      <c r="AM270" s="3">
        <f t="shared" si="88"/>
        <v>0</v>
      </c>
      <c r="AN270" s="3">
        <f t="shared" si="89"/>
        <v>0</v>
      </c>
    </row>
    <row r="271" spans="1:40" x14ac:dyDescent="0.35">
      <c r="A271" t="s">
        <v>3609</v>
      </c>
      <c r="B271" t="s">
        <v>3598</v>
      </c>
      <c r="C271" t="s">
        <v>16</v>
      </c>
      <c r="D271" t="s">
        <v>17</v>
      </c>
      <c r="E271">
        <v>24</v>
      </c>
      <c r="F271">
        <v>139.59</v>
      </c>
      <c r="G271">
        <v>73.7</v>
      </c>
      <c r="H271">
        <f t="shared" si="82"/>
        <v>1.8940298507462687</v>
      </c>
      <c r="I271">
        <v>22.5</v>
      </c>
      <c r="J271">
        <v>59.64</v>
      </c>
      <c r="K271">
        <v>69.97</v>
      </c>
      <c r="L271" s="3">
        <f t="shared" si="83"/>
        <v>1</v>
      </c>
      <c r="M271" s="3">
        <f t="shared" si="84"/>
        <v>0</v>
      </c>
      <c r="N271" s="3">
        <f t="shared" si="85"/>
        <v>0</v>
      </c>
      <c r="AA271" t="s">
        <v>3609</v>
      </c>
      <c r="AB271" t="s">
        <v>3598</v>
      </c>
      <c r="AC271" t="s">
        <v>16</v>
      </c>
      <c r="AD271" t="s">
        <v>18</v>
      </c>
      <c r="AE271">
        <v>24</v>
      </c>
      <c r="AF271">
        <v>148.4</v>
      </c>
      <c r="AG271">
        <v>73.7</v>
      </c>
      <c r="AH271">
        <f t="shared" si="86"/>
        <v>2.0135685210312078</v>
      </c>
      <c r="AI271">
        <v>23</v>
      </c>
      <c r="AJ271">
        <v>51.14</v>
      </c>
      <c r="AK271">
        <v>71.22</v>
      </c>
      <c r="AL271" s="3">
        <f t="shared" si="87"/>
        <v>1</v>
      </c>
      <c r="AM271" s="3">
        <f t="shared" si="88"/>
        <v>0</v>
      </c>
      <c r="AN271" s="3">
        <f t="shared" si="89"/>
        <v>0</v>
      </c>
    </row>
    <row r="272" spans="1:40" x14ac:dyDescent="0.35">
      <c r="A272" t="s">
        <v>3610</v>
      </c>
      <c r="B272" t="s">
        <v>3598</v>
      </c>
      <c r="C272" t="s">
        <v>16</v>
      </c>
      <c r="D272" t="s">
        <v>17</v>
      </c>
      <c r="E272">
        <v>24</v>
      </c>
      <c r="F272">
        <v>157.30000000000001</v>
      </c>
      <c r="G272">
        <v>73.7</v>
      </c>
      <c r="H272">
        <f t="shared" si="82"/>
        <v>2.1343283582089554</v>
      </c>
      <c r="I272">
        <v>22</v>
      </c>
      <c r="J272">
        <v>54.91</v>
      </c>
      <c r="K272">
        <v>68.72</v>
      </c>
      <c r="L272" s="3">
        <f t="shared" si="83"/>
        <v>1</v>
      </c>
      <c r="M272" s="3">
        <f t="shared" si="84"/>
        <v>0</v>
      </c>
      <c r="N272" s="3">
        <f t="shared" si="85"/>
        <v>0</v>
      </c>
      <c r="AA272" t="s">
        <v>3610</v>
      </c>
      <c r="AB272" t="s">
        <v>3598</v>
      </c>
      <c r="AC272" t="s">
        <v>16</v>
      </c>
      <c r="AD272" t="s">
        <v>18</v>
      </c>
      <c r="AE272">
        <v>24</v>
      </c>
      <c r="AF272">
        <v>104.07</v>
      </c>
      <c r="AG272">
        <v>73.7</v>
      </c>
      <c r="AH272">
        <f t="shared" si="86"/>
        <v>1.4120759837177745</v>
      </c>
      <c r="AI272">
        <v>23</v>
      </c>
      <c r="AJ272">
        <v>55.79</v>
      </c>
      <c r="AK272">
        <v>71.22</v>
      </c>
      <c r="AL272" s="3">
        <f t="shared" si="87"/>
        <v>0</v>
      </c>
      <c r="AM272" s="3">
        <f t="shared" si="88"/>
        <v>1</v>
      </c>
      <c r="AN272" s="3">
        <f t="shared" si="89"/>
        <v>0</v>
      </c>
    </row>
    <row r="273" spans="1:40" x14ac:dyDescent="0.35">
      <c r="A273" t="s">
        <v>3611</v>
      </c>
      <c r="B273" t="s">
        <v>3598</v>
      </c>
      <c r="C273" t="s">
        <v>16</v>
      </c>
      <c r="D273" t="s">
        <v>17</v>
      </c>
      <c r="E273">
        <v>24</v>
      </c>
      <c r="F273">
        <v>129.91999999999999</v>
      </c>
      <c r="G273">
        <v>73.7</v>
      </c>
      <c r="H273">
        <f t="shared" si="82"/>
        <v>1.762822252374491</v>
      </c>
      <c r="I273">
        <v>22.5</v>
      </c>
      <c r="J273">
        <v>38.71</v>
      </c>
      <c r="K273">
        <v>69.97</v>
      </c>
      <c r="L273" s="3">
        <f t="shared" si="83"/>
        <v>1</v>
      </c>
      <c r="M273" s="3">
        <f t="shared" si="84"/>
        <v>0</v>
      </c>
      <c r="N273" s="3">
        <f t="shared" si="85"/>
        <v>0</v>
      </c>
      <c r="AA273" t="s">
        <v>3611</v>
      </c>
      <c r="AB273" t="s">
        <v>3598</v>
      </c>
      <c r="AC273" t="s">
        <v>16</v>
      </c>
      <c r="AD273" t="s">
        <v>18</v>
      </c>
      <c r="AE273">
        <v>24</v>
      </c>
      <c r="AF273">
        <v>156.44999999999999</v>
      </c>
      <c r="AG273">
        <v>73.7</v>
      </c>
      <c r="AH273">
        <f t="shared" si="86"/>
        <v>2.1227951153324285</v>
      </c>
      <c r="AI273">
        <v>23</v>
      </c>
      <c r="AJ273">
        <v>66.540000000000006</v>
      </c>
      <c r="AK273">
        <v>71.22</v>
      </c>
      <c r="AL273" s="3">
        <f t="shared" si="87"/>
        <v>1</v>
      </c>
      <c r="AM273" s="3">
        <f t="shared" si="88"/>
        <v>0</v>
      </c>
      <c r="AN273" s="3">
        <f t="shared" si="89"/>
        <v>0</v>
      </c>
    </row>
    <row r="274" spans="1:40" x14ac:dyDescent="0.35">
      <c r="A274" t="s">
        <v>3612</v>
      </c>
      <c r="B274" t="s">
        <v>3598</v>
      </c>
      <c r="C274" t="s">
        <v>16</v>
      </c>
      <c r="D274" t="s">
        <v>17</v>
      </c>
      <c r="E274">
        <v>23.5</v>
      </c>
      <c r="F274">
        <v>135.86000000000001</v>
      </c>
      <c r="G274">
        <v>72.459999999999994</v>
      </c>
      <c r="H274">
        <f t="shared" si="82"/>
        <v>1.874965498205907</v>
      </c>
      <c r="I274">
        <v>22.5</v>
      </c>
      <c r="J274">
        <v>68.33</v>
      </c>
      <c r="K274">
        <v>69.97</v>
      </c>
      <c r="L274" s="3">
        <f t="shared" si="83"/>
        <v>1</v>
      </c>
      <c r="M274" s="3">
        <f t="shared" si="84"/>
        <v>0</v>
      </c>
      <c r="N274" s="3">
        <f t="shared" si="85"/>
        <v>0</v>
      </c>
      <c r="AA274" t="s">
        <v>3612</v>
      </c>
      <c r="AB274" t="s">
        <v>3598</v>
      </c>
      <c r="AC274" t="s">
        <v>16</v>
      </c>
      <c r="AD274" t="s">
        <v>18</v>
      </c>
      <c r="AE274">
        <v>24</v>
      </c>
      <c r="AF274">
        <v>118.3</v>
      </c>
      <c r="AG274">
        <v>73.7</v>
      </c>
      <c r="AH274">
        <f t="shared" si="86"/>
        <v>1.6051560379918588</v>
      </c>
      <c r="AI274">
        <v>23</v>
      </c>
      <c r="AJ274">
        <v>49.34</v>
      </c>
      <c r="AK274">
        <v>71.22</v>
      </c>
      <c r="AL274" s="3">
        <f t="shared" si="87"/>
        <v>1</v>
      </c>
      <c r="AM274" s="3">
        <f t="shared" si="88"/>
        <v>0</v>
      </c>
      <c r="AN274" s="3">
        <f t="shared" si="89"/>
        <v>0</v>
      </c>
    </row>
    <row r="275" spans="1:40" x14ac:dyDescent="0.35">
      <c r="A275" t="s">
        <v>3613</v>
      </c>
      <c r="B275" t="s">
        <v>3598</v>
      </c>
      <c r="C275" t="s">
        <v>16</v>
      </c>
      <c r="D275" t="s">
        <v>17</v>
      </c>
      <c r="E275">
        <v>24</v>
      </c>
      <c r="F275">
        <v>181.18</v>
      </c>
      <c r="G275">
        <v>73.7</v>
      </c>
      <c r="H275">
        <f t="shared" si="82"/>
        <v>2.4583446404341927</v>
      </c>
      <c r="I275">
        <v>22</v>
      </c>
      <c r="J275">
        <v>40.9</v>
      </c>
      <c r="K275">
        <v>68.72</v>
      </c>
      <c r="L275" s="3">
        <f t="shared" si="83"/>
        <v>1</v>
      </c>
      <c r="M275" s="3">
        <f t="shared" si="84"/>
        <v>0</v>
      </c>
      <c r="N275" s="3">
        <f t="shared" si="85"/>
        <v>0</v>
      </c>
      <c r="AA275" t="s">
        <v>3613</v>
      </c>
      <c r="AB275" t="s">
        <v>3598</v>
      </c>
      <c r="AC275" t="s">
        <v>16</v>
      </c>
      <c r="AD275" t="s">
        <v>18</v>
      </c>
      <c r="AE275">
        <v>24</v>
      </c>
      <c r="AF275">
        <v>158.43</v>
      </c>
      <c r="AG275">
        <v>73.7</v>
      </c>
      <c r="AH275">
        <f t="shared" si="86"/>
        <v>2.1496607869742199</v>
      </c>
      <c r="AI275">
        <v>23</v>
      </c>
      <c r="AJ275">
        <v>63.96</v>
      </c>
      <c r="AK275">
        <v>71.22</v>
      </c>
      <c r="AL275" s="3">
        <f t="shared" si="87"/>
        <v>1</v>
      </c>
      <c r="AM275" s="3">
        <f t="shared" si="88"/>
        <v>0</v>
      </c>
      <c r="AN275" s="3">
        <f t="shared" si="89"/>
        <v>0</v>
      </c>
    </row>
    <row r="276" spans="1:40" x14ac:dyDescent="0.35">
      <c r="A276" t="s">
        <v>3614</v>
      </c>
      <c r="B276" t="s">
        <v>3598</v>
      </c>
      <c r="C276" t="s">
        <v>16</v>
      </c>
      <c r="D276" t="s">
        <v>17</v>
      </c>
      <c r="E276">
        <v>24</v>
      </c>
      <c r="F276">
        <v>176.93</v>
      </c>
      <c r="G276">
        <v>73.7</v>
      </c>
      <c r="H276">
        <f t="shared" si="82"/>
        <v>2.4006784260515603</v>
      </c>
      <c r="I276">
        <v>22</v>
      </c>
      <c r="J276">
        <v>60.77</v>
      </c>
      <c r="K276">
        <v>68.72</v>
      </c>
      <c r="L276" s="3">
        <f t="shared" si="83"/>
        <v>1</v>
      </c>
      <c r="M276" s="3">
        <f t="shared" si="84"/>
        <v>0</v>
      </c>
      <c r="N276" s="3">
        <f t="shared" si="85"/>
        <v>0</v>
      </c>
      <c r="AA276" t="s">
        <v>3614</v>
      </c>
      <c r="AB276" t="s">
        <v>3598</v>
      </c>
      <c r="AC276" t="s">
        <v>16</v>
      </c>
      <c r="AD276" t="s">
        <v>18</v>
      </c>
      <c r="AE276">
        <v>24</v>
      </c>
      <c r="AF276">
        <v>143.81</v>
      </c>
      <c r="AG276">
        <v>73.7</v>
      </c>
      <c r="AH276">
        <f t="shared" si="86"/>
        <v>1.9512890094979647</v>
      </c>
      <c r="AI276">
        <v>23</v>
      </c>
      <c r="AJ276">
        <v>63.49</v>
      </c>
      <c r="AK276">
        <v>71.22</v>
      </c>
      <c r="AL276" s="3">
        <f t="shared" si="87"/>
        <v>1</v>
      </c>
      <c r="AM276" s="3">
        <f t="shared" si="88"/>
        <v>0</v>
      </c>
      <c r="AN276" s="3">
        <f t="shared" si="89"/>
        <v>0</v>
      </c>
    </row>
    <row r="277" spans="1:40" x14ac:dyDescent="0.35">
      <c r="A277" t="s">
        <v>3615</v>
      </c>
      <c r="B277" t="s">
        <v>3598</v>
      </c>
      <c r="C277" t="s">
        <v>16</v>
      </c>
      <c r="D277" t="s">
        <v>17</v>
      </c>
      <c r="E277">
        <v>24</v>
      </c>
      <c r="F277">
        <v>134.77000000000001</v>
      </c>
      <c r="G277">
        <v>73.7</v>
      </c>
      <c r="H277">
        <f t="shared" si="82"/>
        <v>1.828629579375848</v>
      </c>
      <c r="I277">
        <v>22</v>
      </c>
      <c r="J277">
        <v>51.94</v>
      </c>
      <c r="K277">
        <v>68.72</v>
      </c>
      <c r="L277" s="3">
        <f t="shared" si="83"/>
        <v>1</v>
      </c>
      <c r="M277" s="3">
        <f t="shared" si="84"/>
        <v>0</v>
      </c>
      <c r="N277" s="3">
        <f t="shared" si="85"/>
        <v>0</v>
      </c>
      <c r="AA277" t="s">
        <v>3615</v>
      </c>
      <c r="AB277" t="s">
        <v>3598</v>
      </c>
      <c r="AC277" t="s">
        <v>16</v>
      </c>
      <c r="AD277" t="s">
        <v>18</v>
      </c>
      <c r="AE277">
        <v>24</v>
      </c>
      <c r="AF277">
        <v>120.79</v>
      </c>
      <c r="AG277">
        <v>73.7</v>
      </c>
      <c r="AH277">
        <f t="shared" si="86"/>
        <v>1.6389416553595659</v>
      </c>
      <c r="AI277">
        <v>23</v>
      </c>
      <c r="AJ277">
        <v>55.93</v>
      </c>
      <c r="AK277">
        <v>71.22</v>
      </c>
      <c r="AL277" s="3">
        <f t="shared" si="87"/>
        <v>1</v>
      </c>
      <c r="AM277" s="3">
        <f t="shared" si="88"/>
        <v>0</v>
      </c>
      <c r="AN277" s="3">
        <f t="shared" si="89"/>
        <v>0</v>
      </c>
    </row>
    <row r="278" spans="1:40" x14ac:dyDescent="0.35">
      <c r="A278" t="s">
        <v>3616</v>
      </c>
      <c r="B278" t="s">
        <v>3598</v>
      </c>
      <c r="C278" t="s">
        <v>16</v>
      </c>
      <c r="D278" t="s">
        <v>134</v>
      </c>
      <c r="E278">
        <v>24</v>
      </c>
      <c r="F278">
        <v>157.13</v>
      </c>
      <c r="G278">
        <v>73.7</v>
      </c>
      <c r="H278">
        <f t="shared" si="82"/>
        <v>2.13202170963365</v>
      </c>
      <c r="I278">
        <v>22</v>
      </c>
      <c r="J278">
        <v>49.26</v>
      </c>
      <c r="K278">
        <v>68.72</v>
      </c>
      <c r="L278" s="3">
        <f t="shared" si="83"/>
        <v>1</v>
      </c>
      <c r="M278" s="3">
        <f t="shared" si="84"/>
        <v>0</v>
      </c>
      <c r="N278" s="3">
        <f t="shared" si="85"/>
        <v>0</v>
      </c>
      <c r="AA278" t="s">
        <v>3616</v>
      </c>
      <c r="AB278" t="s">
        <v>3598</v>
      </c>
      <c r="AC278" t="s">
        <v>16</v>
      </c>
      <c r="AD278" t="s">
        <v>135</v>
      </c>
      <c r="AE278">
        <v>24</v>
      </c>
      <c r="AF278">
        <v>135.78</v>
      </c>
      <c r="AG278">
        <v>73.7</v>
      </c>
      <c r="AH278">
        <f t="shared" si="86"/>
        <v>1.8423337856173676</v>
      </c>
      <c r="AI278">
        <v>22</v>
      </c>
      <c r="AJ278">
        <v>50.91</v>
      </c>
      <c r="AK278">
        <v>72.459999999999994</v>
      </c>
      <c r="AL278" s="3">
        <f t="shared" si="87"/>
        <v>1</v>
      </c>
      <c r="AM278" s="3">
        <f t="shared" si="88"/>
        <v>0</v>
      </c>
      <c r="AN278" s="3">
        <f t="shared" si="89"/>
        <v>0</v>
      </c>
    </row>
    <row r="279" spans="1:40" x14ac:dyDescent="0.35">
      <c r="A279" t="s">
        <v>3617</v>
      </c>
      <c r="B279" t="s">
        <v>3598</v>
      </c>
      <c r="C279" t="s">
        <v>16</v>
      </c>
      <c r="D279" t="s">
        <v>134</v>
      </c>
      <c r="E279">
        <v>25</v>
      </c>
      <c r="F279">
        <v>92.8</v>
      </c>
      <c r="G279">
        <v>76.17</v>
      </c>
      <c r="H279">
        <f t="shared" si="82"/>
        <v>1.2183274254956018</v>
      </c>
      <c r="I279">
        <v>24</v>
      </c>
      <c r="J279">
        <v>71.040000000000006</v>
      </c>
      <c r="K279">
        <v>73.7</v>
      </c>
      <c r="L279" s="3">
        <f t="shared" si="83"/>
        <v>0</v>
      </c>
      <c r="M279" s="3">
        <f t="shared" si="84"/>
        <v>1</v>
      </c>
      <c r="N279" s="3">
        <f t="shared" si="85"/>
        <v>0</v>
      </c>
      <c r="AA279" t="s">
        <v>3617</v>
      </c>
      <c r="AB279" t="s">
        <v>3598</v>
      </c>
      <c r="AC279" t="s">
        <v>16</v>
      </c>
      <c r="AD279" t="s">
        <v>135</v>
      </c>
      <c r="AE279" s="6">
        <v>20</v>
      </c>
      <c r="AF279" s="6">
        <v>49.91</v>
      </c>
      <c r="AG279" s="6">
        <v>63.71</v>
      </c>
      <c r="AH279" s="6">
        <f t="shared" si="86"/>
        <v>0.78339350180505407</v>
      </c>
      <c r="AI279" s="6">
        <v>19.5</v>
      </c>
      <c r="AJ279" s="6">
        <v>36.53</v>
      </c>
      <c r="AK279" s="6">
        <v>69.97</v>
      </c>
      <c r="AL279" s="6">
        <f t="shared" si="87"/>
        <v>0</v>
      </c>
      <c r="AM279" s="6">
        <f t="shared" si="88"/>
        <v>0</v>
      </c>
      <c r="AN279" s="6">
        <f t="shared" si="89"/>
        <v>1</v>
      </c>
    </row>
    <row r="280" spans="1:40" x14ac:dyDescent="0.35">
      <c r="A280" t="s">
        <v>3618</v>
      </c>
      <c r="B280" t="s">
        <v>3598</v>
      </c>
      <c r="C280" t="s">
        <v>16</v>
      </c>
      <c r="D280" t="s">
        <v>134</v>
      </c>
      <c r="E280">
        <v>24</v>
      </c>
      <c r="F280">
        <v>103.04</v>
      </c>
      <c r="G280">
        <v>73.7</v>
      </c>
      <c r="H280">
        <f t="shared" si="82"/>
        <v>1.3981004070556309</v>
      </c>
      <c r="I280">
        <v>22.5</v>
      </c>
      <c r="J280">
        <v>49.95</v>
      </c>
      <c r="K280">
        <v>69.97</v>
      </c>
      <c r="L280" s="3">
        <f t="shared" si="83"/>
        <v>0</v>
      </c>
      <c r="M280" s="3">
        <f t="shared" si="84"/>
        <v>1</v>
      </c>
      <c r="N280" s="3">
        <f t="shared" si="85"/>
        <v>0</v>
      </c>
      <c r="AA280" t="s">
        <v>3618</v>
      </c>
      <c r="AB280" t="s">
        <v>3598</v>
      </c>
      <c r="AC280" t="s">
        <v>16</v>
      </c>
      <c r="AD280" t="s">
        <v>135</v>
      </c>
      <c r="AE280">
        <v>24</v>
      </c>
      <c r="AF280">
        <v>111.91</v>
      </c>
      <c r="AG280">
        <v>73.7</v>
      </c>
      <c r="AH280">
        <f t="shared" si="86"/>
        <v>1.5184531886024422</v>
      </c>
      <c r="AI280">
        <v>22.5</v>
      </c>
      <c r="AJ280">
        <v>66.84</v>
      </c>
      <c r="AK280">
        <v>71.22</v>
      </c>
      <c r="AL280" s="3">
        <f t="shared" si="87"/>
        <v>1</v>
      </c>
      <c r="AM280" s="3">
        <f t="shared" si="88"/>
        <v>0</v>
      </c>
      <c r="AN280" s="3">
        <f t="shared" si="89"/>
        <v>0</v>
      </c>
    </row>
    <row r="281" spans="1:40" x14ac:dyDescent="0.35">
      <c r="A281" t="s">
        <v>3619</v>
      </c>
      <c r="B281" t="s">
        <v>3598</v>
      </c>
      <c r="C281" t="s">
        <v>16</v>
      </c>
      <c r="D281" t="s">
        <v>134</v>
      </c>
      <c r="E281">
        <v>24</v>
      </c>
      <c r="F281">
        <v>113.01</v>
      </c>
      <c r="G281">
        <v>73.7</v>
      </c>
      <c r="H281">
        <f t="shared" si="82"/>
        <v>1.5333785617367708</v>
      </c>
      <c r="I281">
        <v>22.5</v>
      </c>
      <c r="J281">
        <v>49.03</v>
      </c>
      <c r="K281">
        <v>69.97</v>
      </c>
      <c r="L281" s="3">
        <f t="shared" si="83"/>
        <v>1</v>
      </c>
      <c r="M281" s="3">
        <f t="shared" si="84"/>
        <v>0</v>
      </c>
      <c r="N281" s="3">
        <f t="shared" si="85"/>
        <v>0</v>
      </c>
      <c r="AA281" t="s">
        <v>3619</v>
      </c>
      <c r="AB281" t="s">
        <v>3598</v>
      </c>
      <c r="AC281" t="s">
        <v>16</v>
      </c>
      <c r="AD281" t="s">
        <v>135</v>
      </c>
      <c r="AE281">
        <v>24.5</v>
      </c>
      <c r="AF281">
        <v>87.98</v>
      </c>
      <c r="AG281">
        <v>74.930000000000007</v>
      </c>
      <c r="AH281">
        <f t="shared" si="86"/>
        <v>1.1741625517149339</v>
      </c>
      <c r="AI281">
        <v>22.5</v>
      </c>
      <c r="AJ281">
        <v>72.150000000000006</v>
      </c>
      <c r="AK281">
        <v>67.47</v>
      </c>
      <c r="AL281" s="3">
        <f t="shared" si="87"/>
        <v>0</v>
      </c>
      <c r="AM281" s="3">
        <f t="shared" si="88"/>
        <v>1</v>
      </c>
      <c r="AN281" s="3">
        <f t="shared" si="89"/>
        <v>0</v>
      </c>
    </row>
    <row r="282" spans="1:40" x14ac:dyDescent="0.35">
      <c r="A282" t="s">
        <v>3620</v>
      </c>
      <c r="B282" t="s">
        <v>3598</v>
      </c>
      <c r="C282" t="s">
        <v>16</v>
      </c>
      <c r="D282" t="s">
        <v>134</v>
      </c>
      <c r="E282">
        <v>24</v>
      </c>
      <c r="F282">
        <v>162.76</v>
      </c>
      <c r="G282">
        <v>73.7</v>
      </c>
      <c r="H282">
        <f t="shared" si="82"/>
        <v>2.2084124830393486</v>
      </c>
      <c r="I282">
        <v>22</v>
      </c>
      <c r="J282">
        <v>51.58</v>
      </c>
      <c r="K282">
        <v>68.72</v>
      </c>
      <c r="L282" s="3">
        <f t="shared" si="83"/>
        <v>1</v>
      </c>
      <c r="M282" s="3">
        <f t="shared" si="84"/>
        <v>0</v>
      </c>
      <c r="N282" s="3">
        <f t="shared" si="85"/>
        <v>0</v>
      </c>
      <c r="AA282" t="s">
        <v>3620</v>
      </c>
      <c r="AB282" t="s">
        <v>3598</v>
      </c>
      <c r="AC282" t="s">
        <v>16</v>
      </c>
      <c r="AD282" t="s">
        <v>135</v>
      </c>
      <c r="AE282">
        <v>24</v>
      </c>
      <c r="AF282">
        <v>148.22</v>
      </c>
      <c r="AG282">
        <v>73.7</v>
      </c>
      <c r="AH282">
        <f t="shared" si="86"/>
        <v>2.0111261872455901</v>
      </c>
      <c r="AI282">
        <v>22</v>
      </c>
      <c r="AJ282">
        <v>63.13</v>
      </c>
      <c r="AK282">
        <v>69.97</v>
      </c>
      <c r="AL282" s="3">
        <f t="shared" si="87"/>
        <v>1</v>
      </c>
      <c r="AM282" s="3">
        <f t="shared" si="88"/>
        <v>0</v>
      </c>
      <c r="AN282" s="3">
        <f t="shared" si="89"/>
        <v>0</v>
      </c>
    </row>
    <row r="283" spans="1:40" x14ac:dyDescent="0.35">
      <c r="A283" t="s">
        <v>3621</v>
      </c>
      <c r="B283" t="s">
        <v>3598</v>
      </c>
      <c r="C283" t="s">
        <v>16</v>
      </c>
      <c r="D283" t="s">
        <v>134</v>
      </c>
      <c r="E283">
        <v>24</v>
      </c>
      <c r="F283">
        <v>183.55</v>
      </c>
      <c r="G283">
        <v>73.7</v>
      </c>
      <c r="H283">
        <f t="shared" si="82"/>
        <v>2.4905020352781548</v>
      </c>
      <c r="I283">
        <v>22</v>
      </c>
      <c r="J283">
        <v>55.33</v>
      </c>
      <c r="K283">
        <v>68.72</v>
      </c>
      <c r="L283" s="3">
        <f t="shared" si="83"/>
        <v>1</v>
      </c>
      <c r="M283" s="3">
        <f t="shared" si="84"/>
        <v>0</v>
      </c>
      <c r="N283" s="3">
        <f t="shared" si="85"/>
        <v>0</v>
      </c>
      <c r="AA283" t="s">
        <v>3621</v>
      </c>
      <c r="AB283" t="s">
        <v>3598</v>
      </c>
      <c r="AC283" t="s">
        <v>16</v>
      </c>
      <c r="AD283" t="s">
        <v>135</v>
      </c>
      <c r="AE283">
        <v>24</v>
      </c>
      <c r="AF283">
        <v>160.19</v>
      </c>
      <c r="AG283">
        <v>73.7</v>
      </c>
      <c r="AH283">
        <f t="shared" si="86"/>
        <v>2.1735413839891451</v>
      </c>
      <c r="AI283">
        <v>22</v>
      </c>
      <c r="AJ283">
        <v>63.11</v>
      </c>
      <c r="AK283">
        <v>69.97</v>
      </c>
      <c r="AL283" s="3">
        <f t="shared" si="87"/>
        <v>1</v>
      </c>
      <c r="AM283" s="3">
        <f t="shared" si="88"/>
        <v>0</v>
      </c>
      <c r="AN283" s="3">
        <f t="shared" si="89"/>
        <v>0</v>
      </c>
    </row>
    <row r="284" spans="1:40" x14ac:dyDescent="0.35">
      <c r="A284" t="s">
        <v>3622</v>
      </c>
      <c r="B284" t="s">
        <v>3598</v>
      </c>
      <c r="C284" t="s">
        <v>16</v>
      </c>
      <c r="D284" t="s">
        <v>134</v>
      </c>
      <c r="E284">
        <v>24</v>
      </c>
      <c r="F284">
        <v>82.45</v>
      </c>
      <c r="G284">
        <v>73.7</v>
      </c>
      <c r="H284">
        <f t="shared" si="82"/>
        <v>1.1187245590230666</v>
      </c>
      <c r="I284">
        <v>23</v>
      </c>
      <c r="J284">
        <v>64.78</v>
      </c>
      <c r="K284">
        <v>71.22</v>
      </c>
      <c r="L284" s="3">
        <f t="shared" si="83"/>
        <v>0</v>
      </c>
      <c r="M284" s="3">
        <f t="shared" si="84"/>
        <v>1</v>
      </c>
      <c r="N284" s="3">
        <f t="shared" si="85"/>
        <v>0</v>
      </c>
      <c r="AA284" t="s">
        <v>3622</v>
      </c>
      <c r="AB284" t="s">
        <v>3598</v>
      </c>
      <c r="AC284" t="s">
        <v>16</v>
      </c>
      <c r="AD284" t="s">
        <v>135</v>
      </c>
      <c r="AE284">
        <v>25</v>
      </c>
      <c r="AF284">
        <v>93.52</v>
      </c>
      <c r="AG284">
        <v>76.17</v>
      </c>
      <c r="AH284">
        <f t="shared" si="86"/>
        <v>1.2277799658658264</v>
      </c>
      <c r="AI284">
        <v>23</v>
      </c>
      <c r="AJ284">
        <v>69.47</v>
      </c>
      <c r="AK284">
        <v>68.72</v>
      </c>
      <c r="AL284" s="3">
        <f t="shared" si="87"/>
        <v>0</v>
      </c>
      <c r="AM284" s="3">
        <f t="shared" si="88"/>
        <v>1</v>
      </c>
      <c r="AN284" s="3">
        <f t="shared" si="89"/>
        <v>0</v>
      </c>
    </row>
    <row r="285" spans="1:40" x14ac:dyDescent="0.35">
      <c r="A285" t="s">
        <v>3623</v>
      </c>
      <c r="B285" t="s">
        <v>3598</v>
      </c>
      <c r="C285" t="s">
        <v>16</v>
      </c>
      <c r="D285" t="s">
        <v>134</v>
      </c>
      <c r="E285">
        <v>24</v>
      </c>
      <c r="F285">
        <v>205.92</v>
      </c>
      <c r="G285">
        <v>73.7</v>
      </c>
      <c r="H285">
        <f t="shared" si="82"/>
        <v>2.7940298507462682</v>
      </c>
      <c r="I285">
        <v>22</v>
      </c>
      <c r="J285">
        <v>64.59</v>
      </c>
      <c r="K285">
        <v>68.72</v>
      </c>
      <c r="L285" s="3">
        <f t="shared" si="83"/>
        <v>1</v>
      </c>
      <c r="M285" s="3">
        <f t="shared" si="84"/>
        <v>0</v>
      </c>
      <c r="N285" s="3">
        <f t="shared" si="85"/>
        <v>0</v>
      </c>
      <c r="AA285" t="s">
        <v>3623</v>
      </c>
      <c r="AB285" t="s">
        <v>3598</v>
      </c>
      <c r="AC285" t="s">
        <v>16</v>
      </c>
      <c r="AD285" t="s">
        <v>135</v>
      </c>
      <c r="AE285">
        <v>24</v>
      </c>
      <c r="AF285">
        <v>141.96</v>
      </c>
      <c r="AG285">
        <v>73.7</v>
      </c>
      <c r="AH285">
        <f t="shared" si="86"/>
        <v>1.9261872455902307</v>
      </c>
      <c r="AI285">
        <v>22.5</v>
      </c>
      <c r="AJ285">
        <v>56.15</v>
      </c>
      <c r="AK285">
        <v>81.08</v>
      </c>
      <c r="AL285" s="3">
        <f t="shared" si="87"/>
        <v>1</v>
      </c>
      <c r="AM285" s="3">
        <f t="shared" si="88"/>
        <v>0</v>
      </c>
      <c r="AN285" s="3">
        <f t="shared" si="89"/>
        <v>0</v>
      </c>
    </row>
    <row r="286" spans="1:40" x14ac:dyDescent="0.35">
      <c r="A286" t="s">
        <v>3624</v>
      </c>
      <c r="B286" t="s">
        <v>3598</v>
      </c>
      <c r="C286" t="s">
        <v>16</v>
      </c>
      <c r="D286" t="s">
        <v>134</v>
      </c>
      <c r="E286">
        <v>24.5</v>
      </c>
      <c r="F286">
        <v>166.7</v>
      </c>
      <c r="G286">
        <v>74.930000000000007</v>
      </c>
      <c r="H286">
        <f t="shared" si="82"/>
        <v>2.2247430935539834</v>
      </c>
      <c r="I286">
        <v>22</v>
      </c>
      <c r="J286">
        <v>49.51</v>
      </c>
      <c r="K286">
        <v>68.72</v>
      </c>
      <c r="L286" s="3">
        <f t="shared" si="83"/>
        <v>1</v>
      </c>
      <c r="M286" s="3">
        <f t="shared" si="84"/>
        <v>0</v>
      </c>
      <c r="N286" s="3">
        <f t="shared" si="85"/>
        <v>0</v>
      </c>
      <c r="AA286" t="s">
        <v>3624</v>
      </c>
      <c r="AB286" t="s">
        <v>3598</v>
      </c>
      <c r="AC286" t="s">
        <v>16</v>
      </c>
      <c r="AD286" t="s">
        <v>135</v>
      </c>
      <c r="AE286">
        <v>24</v>
      </c>
      <c r="AF286">
        <v>107.57</v>
      </c>
      <c r="AG286">
        <v>73.7</v>
      </c>
      <c r="AH286">
        <f t="shared" si="86"/>
        <v>1.4595658073270013</v>
      </c>
      <c r="AI286">
        <v>25.5</v>
      </c>
      <c r="AJ286">
        <v>87.97</v>
      </c>
      <c r="AK286">
        <v>78.63</v>
      </c>
      <c r="AL286" s="3">
        <f t="shared" si="87"/>
        <v>0</v>
      </c>
      <c r="AM286" s="3">
        <f t="shared" si="88"/>
        <v>1</v>
      </c>
      <c r="AN286" s="3">
        <f t="shared" si="89"/>
        <v>0</v>
      </c>
    </row>
    <row r="287" spans="1:40" x14ac:dyDescent="0.35">
      <c r="A287" t="s">
        <v>3625</v>
      </c>
      <c r="B287" t="s">
        <v>3598</v>
      </c>
      <c r="C287" t="s">
        <v>16</v>
      </c>
      <c r="D287" t="s">
        <v>134</v>
      </c>
      <c r="E287">
        <v>24</v>
      </c>
      <c r="F287">
        <v>185.73</v>
      </c>
      <c r="G287">
        <v>73.7</v>
      </c>
      <c r="H287">
        <f t="shared" si="82"/>
        <v>2.5200814111261871</v>
      </c>
      <c r="I287">
        <v>21.5</v>
      </c>
      <c r="J287">
        <v>43.87</v>
      </c>
      <c r="K287">
        <v>67.47</v>
      </c>
      <c r="L287" s="3">
        <f t="shared" si="83"/>
        <v>1</v>
      </c>
      <c r="M287" s="3">
        <f t="shared" si="84"/>
        <v>0</v>
      </c>
      <c r="N287" s="3">
        <f t="shared" si="85"/>
        <v>0</v>
      </c>
      <c r="AA287" t="s">
        <v>3625</v>
      </c>
      <c r="AB287" t="s">
        <v>3598</v>
      </c>
      <c r="AC287" t="s">
        <v>16</v>
      </c>
      <c r="AD287" t="s">
        <v>135</v>
      </c>
      <c r="AE287">
        <v>24</v>
      </c>
      <c r="AF287">
        <v>128.04</v>
      </c>
      <c r="AG287">
        <v>73.7</v>
      </c>
      <c r="AH287">
        <f t="shared" si="86"/>
        <v>1.7373134328358206</v>
      </c>
      <c r="AI287">
        <v>22.5</v>
      </c>
      <c r="AJ287">
        <v>61.73</v>
      </c>
      <c r="AK287">
        <v>69.97</v>
      </c>
      <c r="AL287" s="3">
        <f t="shared" si="87"/>
        <v>1</v>
      </c>
      <c r="AM287" s="3">
        <f t="shared" si="88"/>
        <v>0</v>
      </c>
      <c r="AN287" s="3">
        <f t="shared" si="89"/>
        <v>0</v>
      </c>
    </row>
    <row r="288" spans="1:40" x14ac:dyDescent="0.35">
      <c r="A288" t="s">
        <v>3626</v>
      </c>
      <c r="B288" t="s">
        <v>3598</v>
      </c>
      <c r="C288" t="s">
        <v>16</v>
      </c>
      <c r="D288" t="s">
        <v>134</v>
      </c>
      <c r="E288">
        <v>23.5</v>
      </c>
      <c r="F288">
        <v>175.42</v>
      </c>
      <c r="G288">
        <v>72.459999999999994</v>
      </c>
      <c r="H288">
        <f t="shared" si="82"/>
        <v>2.4209218879381726</v>
      </c>
      <c r="I288">
        <v>22</v>
      </c>
      <c r="J288">
        <v>57.68</v>
      </c>
      <c r="K288">
        <v>68.72</v>
      </c>
      <c r="L288" s="3">
        <f t="shared" si="83"/>
        <v>1</v>
      </c>
      <c r="M288" s="3">
        <f t="shared" si="84"/>
        <v>0</v>
      </c>
      <c r="N288" s="3">
        <f t="shared" si="85"/>
        <v>0</v>
      </c>
      <c r="AA288" t="s">
        <v>3626</v>
      </c>
      <c r="AB288" t="s">
        <v>3598</v>
      </c>
      <c r="AC288" t="s">
        <v>16</v>
      </c>
      <c r="AD288" t="s">
        <v>135</v>
      </c>
      <c r="AE288">
        <v>24</v>
      </c>
      <c r="AF288">
        <v>105.35</v>
      </c>
      <c r="AG288">
        <v>73.7</v>
      </c>
      <c r="AH288">
        <f t="shared" si="86"/>
        <v>1.4294436906377204</v>
      </c>
      <c r="AI288">
        <v>23</v>
      </c>
      <c r="AJ288">
        <v>70.53</v>
      </c>
      <c r="AK288">
        <v>71.22</v>
      </c>
      <c r="AL288" s="3">
        <f t="shared" si="87"/>
        <v>0</v>
      </c>
      <c r="AM288" s="3">
        <f t="shared" si="88"/>
        <v>1</v>
      </c>
      <c r="AN288" s="3">
        <f t="shared" si="89"/>
        <v>0</v>
      </c>
    </row>
    <row r="289" spans="1:40" x14ac:dyDescent="0.35">
      <c r="A289" t="s">
        <v>3627</v>
      </c>
      <c r="B289" t="s">
        <v>3598</v>
      </c>
      <c r="C289" t="s">
        <v>16</v>
      </c>
      <c r="D289" t="s">
        <v>134</v>
      </c>
      <c r="E289">
        <v>24</v>
      </c>
      <c r="F289">
        <v>195.62</v>
      </c>
      <c r="G289">
        <v>73.7</v>
      </c>
      <c r="H289">
        <f t="shared" si="82"/>
        <v>2.6542740841248302</v>
      </c>
      <c r="I289">
        <v>21.5</v>
      </c>
      <c r="J289">
        <v>59.56</v>
      </c>
      <c r="K289">
        <v>67.47</v>
      </c>
      <c r="L289" s="3">
        <f t="shared" si="83"/>
        <v>1</v>
      </c>
      <c r="M289" s="3">
        <f t="shared" si="84"/>
        <v>0</v>
      </c>
      <c r="N289" s="3">
        <f t="shared" si="85"/>
        <v>0</v>
      </c>
      <c r="AA289" t="s">
        <v>3627</v>
      </c>
      <c r="AB289" t="s">
        <v>3598</v>
      </c>
      <c r="AC289" t="s">
        <v>16</v>
      </c>
      <c r="AD289" t="s">
        <v>135</v>
      </c>
      <c r="AE289">
        <v>24</v>
      </c>
      <c r="AF289">
        <v>96.41</v>
      </c>
      <c r="AG289">
        <v>73.7</v>
      </c>
      <c r="AH289">
        <f t="shared" si="86"/>
        <v>1.3081411126187246</v>
      </c>
      <c r="AI289">
        <v>23</v>
      </c>
      <c r="AJ289">
        <v>49.68</v>
      </c>
      <c r="AK289">
        <v>71.22</v>
      </c>
      <c r="AL289" s="3">
        <f t="shared" si="87"/>
        <v>0</v>
      </c>
      <c r="AM289" s="3">
        <f t="shared" si="88"/>
        <v>1</v>
      </c>
      <c r="AN289" s="3">
        <f t="shared" si="89"/>
        <v>0</v>
      </c>
    </row>
    <row r="290" spans="1:40" x14ac:dyDescent="0.35">
      <c r="A290" t="s">
        <v>3628</v>
      </c>
      <c r="B290" t="s">
        <v>3598</v>
      </c>
      <c r="C290" t="s">
        <v>16</v>
      </c>
      <c r="D290" t="s">
        <v>134</v>
      </c>
      <c r="E290">
        <v>24</v>
      </c>
      <c r="F290">
        <v>121.84</v>
      </c>
      <c r="G290">
        <v>73.7</v>
      </c>
      <c r="H290">
        <f t="shared" si="82"/>
        <v>1.6531886024423337</v>
      </c>
      <c r="I290">
        <v>22.5</v>
      </c>
      <c r="J290">
        <v>56.01</v>
      </c>
      <c r="K290">
        <v>69.97</v>
      </c>
      <c r="L290" s="3">
        <f t="shared" si="83"/>
        <v>1</v>
      </c>
      <c r="M290" s="3">
        <f t="shared" si="84"/>
        <v>0</v>
      </c>
      <c r="N290" s="3">
        <f t="shared" si="85"/>
        <v>0</v>
      </c>
      <c r="AA290" t="s">
        <v>3628</v>
      </c>
      <c r="AB290" t="s">
        <v>3598</v>
      </c>
      <c r="AC290" t="s">
        <v>16</v>
      </c>
      <c r="AD290" t="s">
        <v>135</v>
      </c>
      <c r="AE290">
        <v>24</v>
      </c>
      <c r="AF290">
        <v>82</v>
      </c>
      <c r="AG290">
        <v>73.7</v>
      </c>
      <c r="AH290">
        <f t="shared" si="86"/>
        <v>1.1126187245590231</v>
      </c>
      <c r="AI290">
        <v>23</v>
      </c>
      <c r="AJ290">
        <v>50.82</v>
      </c>
      <c r="AK290">
        <v>71.22</v>
      </c>
      <c r="AL290" s="3">
        <f t="shared" si="87"/>
        <v>0</v>
      </c>
      <c r="AM290" s="3">
        <f t="shared" si="88"/>
        <v>1</v>
      </c>
      <c r="AN290" s="3">
        <f t="shared" si="89"/>
        <v>0</v>
      </c>
    </row>
    <row r="291" spans="1:40" x14ac:dyDescent="0.35">
      <c r="A291" t="s">
        <v>3629</v>
      </c>
      <c r="B291" t="s">
        <v>3598</v>
      </c>
      <c r="C291" t="s">
        <v>16</v>
      </c>
      <c r="D291" t="s">
        <v>134</v>
      </c>
      <c r="E291">
        <v>23</v>
      </c>
      <c r="F291">
        <v>113.72</v>
      </c>
      <c r="G291">
        <v>71.22</v>
      </c>
      <c r="H291">
        <f t="shared" si="82"/>
        <v>1.5967424880651502</v>
      </c>
      <c r="I291">
        <v>21</v>
      </c>
      <c r="J291">
        <v>50.84</v>
      </c>
      <c r="K291">
        <v>66.22</v>
      </c>
      <c r="L291" s="3">
        <f t="shared" si="83"/>
        <v>1</v>
      </c>
      <c r="M291" s="3">
        <f t="shared" si="84"/>
        <v>0</v>
      </c>
      <c r="N291" s="3">
        <f t="shared" si="85"/>
        <v>0</v>
      </c>
      <c r="AA291" t="s">
        <v>3629</v>
      </c>
      <c r="AB291" t="s">
        <v>3598</v>
      </c>
      <c r="AC291" t="s">
        <v>16</v>
      </c>
      <c r="AD291" t="s">
        <v>135</v>
      </c>
      <c r="AE291">
        <v>24</v>
      </c>
      <c r="AF291">
        <v>99.35</v>
      </c>
      <c r="AG291">
        <v>73.7</v>
      </c>
      <c r="AH291">
        <f t="shared" si="86"/>
        <v>1.3480325644504747</v>
      </c>
      <c r="AI291">
        <v>23</v>
      </c>
      <c r="AJ291">
        <v>54.42</v>
      </c>
      <c r="AK291">
        <v>71.22</v>
      </c>
      <c r="AL291" s="3">
        <f t="shared" si="87"/>
        <v>0</v>
      </c>
      <c r="AM291" s="3">
        <f t="shared" si="88"/>
        <v>1</v>
      </c>
      <c r="AN291" s="3">
        <f t="shared" si="89"/>
        <v>0</v>
      </c>
    </row>
    <row r="292" spans="1:40" x14ac:dyDescent="0.35">
      <c r="A292" t="s">
        <v>3630</v>
      </c>
      <c r="B292" t="s">
        <v>3598</v>
      </c>
      <c r="C292" t="s">
        <v>16</v>
      </c>
      <c r="D292" t="s">
        <v>134</v>
      </c>
      <c r="E292">
        <v>24</v>
      </c>
      <c r="F292">
        <v>133.63</v>
      </c>
      <c r="G292">
        <v>73.7</v>
      </c>
      <c r="H292">
        <f t="shared" si="82"/>
        <v>1.8131614654002712</v>
      </c>
      <c r="I292">
        <v>22</v>
      </c>
      <c r="J292">
        <v>68.709999999999994</v>
      </c>
      <c r="K292">
        <v>68.72</v>
      </c>
      <c r="L292" s="3">
        <f t="shared" si="83"/>
        <v>1</v>
      </c>
      <c r="M292" s="3">
        <f t="shared" si="84"/>
        <v>0</v>
      </c>
      <c r="N292" s="3">
        <f t="shared" si="85"/>
        <v>0</v>
      </c>
      <c r="AA292" t="s">
        <v>3630</v>
      </c>
      <c r="AB292" t="s">
        <v>3598</v>
      </c>
      <c r="AC292" t="s">
        <v>16</v>
      </c>
      <c r="AD292" t="s">
        <v>135</v>
      </c>
      <c r="AE292">
        <v>24</v>
      </c>
      <c r="AF292">
        <v>97.64</v>
      </c>
      <c r="AG292">
        <v>73.7</v>
      </c>
      <c r="AH292">
        <f t="shared" si="86"/>
        <v>1.32483039348711</v>
      </c>
      <c r="AI292">
        <v>23.5</v>
      </c>
      <c r="AJ292">
        <v>64.8</v>
      </c>
      <c r="AK292">
        <v>72.459999999999994</v>
      </c>
      <c r="AL292" s="3">
        <f t="shared" si="87"/>
        <v>0</v>
      </c>
      <c r="AM292" s="3">
        <f t="shared" si="88"/>
        <v>1</v>
      </c>
      <c r="AN292" s="3">
        <f t="shared" si="89"/>
        <v>0</v>
      </c>
    </row>
    <row r="293" spans="1:40" x14ac:dyDescent="0.35">
      <c r="A293" t="s">
        <v>3631</v>
      </c>
      <c r="B293" t="s">
        <v>3598</v>
      </c>
      <c r="C293" t="s">
        <v>16</v>
      </c>
      <c r="D293" t="s">
        <v>134</v>
      </c>
      <c r="E293">
        <v>23.5</v>
      </c>
      <c r="F293">
        <v>175.87</v>
      </c>
      <c r="G293">
        <v>72.459999999999994</v>
      </c>
      <c r="H293">
        <f t="shared" si="82"/>
        <v>2.4271322108749658</v>
      </c>
      <c r="I293">
        <v>21.5</v>
      </c>
      <c r="J293">
        <v>41.87</v>
      </c>
      <c r="K293">
        <v>67.47</v>
      </c>
      <c r="L293" s="3">
        <f t="shared" si="83"/>
        <v>1</v>
      </c>
      <c r="M293" s="3">
        <f t="shared" si="84"/>
        <v>0</v>
      </c>
      <c r="N293" s="3">
        <f t="shared" si="85"/>
        <v>0</v>
      </c>
      <c r="AA293" t="s">
        <v>3631</v>
      </c>
      <c r="AB293" t="s">
        <v>3598</v>
      </c>
      <c r="AC293" t="s">
        <v>16</v>
      </c>
      <c r="AD293" t="s">
        <v>135</v>
      </c>
      <c r="AE293" s="6">
        <v>24</v>
      </c>
      <c r="AF293" s="6">
        <v>69.36</v>
      </c>
      <c r="AG293" s="6">
        <v>73.7</v>
      </c>
      <c r="AH293" s="6">
        <f t="shared" si="86"/>
        <v>0.94111261872455898</v>
      </c>
      <c r="AI293" s="6">
        <v>23.5</v>
      </c>
      <c r="AJ293" s="6">
        <v>67.900000000000006</v>
      </c>
      <c r="AK293" s="6">
        <v>72.459999999999994</v>
      </c>
      <c r="AL293" s="6">
        <f t="shared" si="87"/>
        <v>0</v>
      </c>
      <c r="AM293" s="6">
        <f t="shared" si="88"/>
        <v>0</v>
      </c>
      <c r="AN293" s="6">
        <f t="shared" si="89"/>
        <v>1</v>
      </c>
    </row>
    <row r="294" spans="1:40" x14ac:dyDescent="0.35">
      <c r="A294" t="s">
        <v>3632</v>
      </c>
      <c r="B294" t="s">
        <v>3598</v>
      </c>
      <c r="C294" t="s">
        <v>16</v>
      </c>
      <c r="D294" t="s">
        <v>134</v>
      </c>
      <c r="E294">
        <v>24.5</v>
      </c>
      <c r="F294">
        <v>165.35</v>
      </c>
      <c r="G294">
        <v>74.930000000000007</v>
      </c>
      <c r="H294">
        <f t="shared" si="82"/>
        <v>2.2067262778593353</v>
      </c>
      <c r="I294">
        <v>22</v>
      </c>
      <c r="J294">
        <v>47.25</v>
      </c>
      <c r="K294">
        <v>68.72</v>
      </c>
      <c r="L294" s="3">
        <f t="shared" si="83"/>
        <v>1</v>
      </c>
      <c r="M294" s="3">
        <f t="shared" si="84"/>
        <v>0</v>
      </c>
      <c r="N294" s="3">
        <f t="shared" si="85"/>
        <v>0</v>
      </c>
      <c r="AA294" t="s">
        <v>3632</v>
      </c>
      <c r="AB294" t="s">
        <v>3598</v>
      </c>
      <c r="AC294" t="s">
        <v>16</v>
      </c>
      <c r="AD294" t="s">
        <v>135</v>
      </c>
      <c r="AE294">
        <v>24</v>
      </c>
      <c r="AF294">
        <v>110.92</v>
      </c>
      <c r="AG294">
        <v>73.7</v>
      </c>
      <c r="AH294">
        <f t="shared" si="86"/>
        <v>1.5050203527815467</v>
      </c>
      <c r="AI294">
        <v>23</v>
      </c>
      <c r="AJ294">
        <v>52.88</v>
      </c>
      <c r="AK294">
        <v>71.22</v>
      </c>
      <c r="AL294" s="3">
        <f t="shared" si="87"/>
        <v>1</v>
      </c>
      <c r="AM294" s="3">
        <f t="shared" si="88"/>
        <v>0</v>
      </c>
      <c r="AN294" s="3">
        <f t="shared" si="89"/>
        <v>0</v>
      </c>
    </row>
    <row r="295" spans="1:40" x14ac:dyDescent="0.35">
      <c r="A295" t="s">
        <v>3633</v>
      </c>
      <c r="B295" t="s">
        <v>3598</v>
      </c>
      <c r="C295" t="s">
        <v>16</v>
      </c>
      <c r="D295" t="s">
        <v>134</v>
      </c>
      <c r="E295">
        <v>24</v>
      </c>
      <c r="F295">
        <v>127.67</v>
      </c>
      <c r="G295">
        <v>73.7</v>
      </c>
      <c r="H295">
        <f t="shared" si="82"/>
        <v>1.732293080054274</v>
      </c>
      <c r="I295">
        <v>21.5</v>
      </c>
      <c r="J295">
        <v>45.58</v>
      </c>
      <c r="K295">
        <v>67.47</v>
      </c>
      <c r="L295" s="3">
        <f t="shared" si="83"/>
        <v>1</v>
      </c>
      <c r="M295" s="3">
        <f t="shared" si="84"/>
        <v>0</v>
      </c>
      <c r="N295" s="3">
        <f t="shared" si="85"/>
        <v>0</v>
      </c>
      <c r="AA295" t="s">
        <v>3633</v>
      </c>
      <c r="AB295" t="s">
        <v>3598</v>
      </c>
      <c r="AC295" t="s">
        <v>16</v>
      </c>
      <c r="AD295" t="s">
        <v>135</v>
      </c>
      <c r="AE295">
        <v>24</v>
      </c>
      <c r="AF295">
        <v>114.76</v>
      </c>
      <c r="AG295">
        <v>73.7</v>
      </c>
      <c r="AH295">
        <f t="shared" si="86"/>
        <v>1.5571234735413839</v>
      </c>
      <c r="AI295">
        <v>23</v>
      </c>
      <c r="AJ295">
        <v>60.89</v>
      </c>
      <c r="AK295">
        <v>71.22</v>
      </c>
      <c r="AL295" s="3">
        <f t="shared" si="87"/>
        <v>1</v>
      </c>
      <c r="AM295" s="3">
        <f t="shared" si="88"/>
        <v>0</v>
      </c>
      <c r="AN295" s="3">
        <f t="shared" si="89"/>
        <v>0</v>
      </c>
    </row>
    <row r="296" spans="1:40" x14ac:dyDescent="0.35">
      <c r="A296" t="s">
        <v>3634</v>
      </c>
      <c r="B296" t="s">
        <v>3635</v>
      </c>
      <c r="C296" t="s">
        <v>16</v>
      </c>
      <c r="D296" s="6" t="s">
        <v>17</v>
      </c>
      <c r="E296" s="6">
        <v>25.5</v>
      </c>
      <c r="F296" s="6">
        <v>63.66</v>
      </c>
      <c r="G296" s="6">
        <v>77.400000000000006</v>
      </c>
      <c r="H296" s="6">
        <f t="shared" si="82"/>
        <v>0.82248062015503864</v>
      </c>
      <c r="I296" s="6">
        <v>25</v>
      </c>
      <c r="J296" s="6">
        <v>54.38</v>
      </c>
      <c r="K296" s="6">
        <v>76.17</v>
      </c>
      <c r="L296" s="6">
        <f t="shared" si="83"/>
        <v>0</v>
      </c>
      <c r="M296" s="6">
        <f t="shared" si="84"/>
        <v>0</v>
      </c>
      <c r="N296" s="6">
        <f t="shared" si="85"/>
        <v>1</v>
      </c>
      <c r="AA296" t="s">
        <v>3634</v>
      </c>
      <c r="AB296" t="s">
        <v>3635</v>
      </c>
      <c r="AC296" t="s">
        <v>16</v>
      </c>
      <c r="AD296" t="s">
        <v>18</v>
      </c>
      <c r="AE296">
        <v>23.5</v>
      </c>
      <c r="AF296">
        <v>94.88</v>
      </c>
      <c r="AG296">
        <v>72.459999999999994</v>
      </c>
      <c r="AH296">
        <f t="shared" si="86"/>
        <v>1.3094120894286503</v>
      </c>
      <c r="AI296">
        <v>22</v>
      </c>
      <c r="AJ296">
        <v>49.43</v>
      </c>
      <c r="AK296">
        <v>69.97</v>
      </c>
      <c r="AL296" s="3">
        <f t="shared" si="87"/>
        <v>0</v>
      </c>
      <c r="AM296" s="3">
        <f t="shared" si="88"/>
        <v>1</v>
      </c>
      <c r="AN296" s="3">
        <f t="shared" si="89"/>
        <v>0</v>
      </c>
    </row>
    <row r="297" spans="1:40" x14ac:dyDescent="0.35">
      <c r="A297" t="s">
        <v>3636</v>
      </c>
      <c r="B297" t="s">
        <v>3635</v>
      </c>
      <c r="C297" t="s">
        <v>16</v>
      </c>
      <c r="D297" t="s">
        <v>17</v>
      </c>
      <c r="E297">
        <v>22</v>
      </c>
      <c r="F297">
        <v>74.349999999999994</v>
      </c>
      <c r="G297">
        <v>68.72</v>
      </c>
      <c r="H297">
        <f t="shared" si="82"/>
        <v>1.0819266589057042</v>
      </c>
      <c r="I297">
        <v>21.5</v>
      </c>
      <c r="J297">
        <v>64.680000000000007</v>
      </c>
      <c r="K297">
        <v>67.47</v>
      </c>
      <c r="L297" s="3">
        <f t="shared" si="83"/>
        <v>0</v>
      </c>
      <c r="M297" s="3">
        <f t="shared" si="84"/>
        <v>1</v>
      </c>
      <c r="N297" s="3">
        <f t="shared" si="85"/>
        <v>0</v>
      </c>
      <c r="AA297" t="s">
        <v>3636</v>
      </c>
      <c r="AB297" t="s">
        <v>3635</v>
      </c>
      <c r="AC297" t="s">
        <v>16</v>
      </c>
      <c r="AD297" t="s">
        <v>18</v>
      </c>
      <c r="AE297">
        <v>24</v>
      </c>
      <c r="AF297">
        <v>114.1</v>
      </c>
      <c r="AG297">
        <v>73.7</v>
      </c>
      <c r="AH297">
        <f t="shared" si="86"/>
        <v>1.5481682496607869</v>
      </c>
      <c r="AI297">
        <v>18</v>
      </c>
      <c r="AJ297">
        <v>64.58</v>
      </c>
      <c r="AK297">
        <v>67.47</v>
      </c>
      <c r="AL297" s="3">
        <f t="shared" si="87"/>
        <v>1</v>
      </c>
      <c r="AM297" s="3">
        <f t="shared" si="88"/>
        <v>0</v>
      </c>
      <c r="AN297" s="3">
        <f t="shared" si="89"/>
        <v>0</v>
      </c>
    </row>
    <row r="298" spans="1:40" x14ac:dyDescent="0.35">
      <c r="A298" t="s">
        <v>3637</v>
      </c>
      <c r="B298" t="s">
        <v>3635</v>
      </c>
      <c r="C298" t="s">
        <v>16</v>
      </c>
      <c r="D298" t="s">
        <v>17</v>
      </c>
      <c r="E298">
        <v>22.5</v>
      </c>
      <c r="F298">
        <v>93.84</v>
      </c>
      <c r="G298">
        <v>69.97</v>
      </c>
      <c r="H298">
        <f t="shared" si="82"/>
        <v>1.3411462055166501</v>
      </c>
      <c r="I298">
        <v>22</v>
      </c>
      <c r="J298">
        <v>50.62</v>
      </c>
      <c r="K298">
        <v>68.72</v>
      </c>
      <c r="L298" s="3">
        <f t="shared" si="83"/>
        <v>0</v>
      </c>
      <c r="M298" s="3">
        <f t="shared" si="84"/>
        <v>1</v>
      </c>
      <c r="N298" s="3">
        <f t="shared" si="85"/>
        <v>0</v>
      </c>
      <c r="AA298" t="s">
        <v>3637</v>
      </c>
      <c r="AB298" t="s">
        <v>3635</v>
      </c>
      <c r="AC298" t="s">
        <v>16</v>
      </c>
      <c r="AD298" t="s">
        <v>18</v>
      </c>
      <c r="AE298">
        <v>24</v>
      </c>
      <c r="AF298">
        <v>115.52</v>
      </c>
      <c r="AG298">
        <v>73.7</v>
      </c>
      <c r="AH298">
        <f t="shared" si="86"/>
        <v>1.5674355495251016</v>
      </c>
      <c r="AI298">
        <v>23.5</v>
      </c>
      <c r="AJ298">
        <v>72.11</v>
      </c>
      <c r="AK298">
        <v>69.97</v>
      </c>
      <c r="AL298" s="3">
        <f t="shared" si="87"/>
        <v>1</v>
      </c>
      <c r="AM298" s="3">
        <f t="shared" si="88"/>
        <v>0</v>
      </c>
      <c r="AN298" s="3">
        <f t="shared" si="89"/>
        <v>0</v>
      </c>
    </row>
    <row r="299" spans="1:40" x14ac:dyDescent="0.35">
      <c r="A299" t="s">
        <v>3638</v>
      </c>
      <c r="B299" t="s">
        <v>3635</v>
      </c>
      <c r="C299" t="s">
        <v>16</v>
      </c>
      <c r="D299" t="s">
        <v>17</v>
      </c>
      <c r="E299">
        <v>23</v>
      </c>
      <c r="F299">
        <v>73.16</v>
      </c>
      <c r="G299">
        <v>71.22</v>
      </c>
      <c r="H299">
        <f t="shared" si="82"/>
        <v>1.0272395394552092</v>
      </c>
      <c r="I299">
        <v>22.5</v>
      </c>
      <c r="J299">
        <v>63.91</v>
      </c>
      <c r="K299">
        <v>69.97</v>
      </c>
      <c r="L299" s="3">
        <f t="shared" si="83"/>
        <v>0</v>
      </c>
      <c r="M299" s="3">
        <f t="shared" si="84"/>
        <v>1</v>
      </c>
      <c r="N299" s="3">
        <f t="shared" si="85"/>
        <v>0</v>
      </c>
      <c r="AA299" t="s">
        <v>3638</v>
      </c>
      <c r="AB299" t="s">
        <v>3635</v>
      </c>
      <c r="AC299" t="s">
        <v>16</v>
      </c>
      <c r="AD299" t="s">
        <v>18</v>
      </c>
      <c r="AE299">
        <v>24</v>
      </c>
      <c r="AF299">
        <v>112.21</v>
      </c>
      <c r="AG299">
        <v>73.7</v>
      </c>
      <c r="AH299">
        <f t="shared" si="86"/>
        <v>1.5225237449118045</v>
      </c>
      <c r="AI299">
        <v>23</v>
      </c>
      <c r="AJ299">
        <v>52.34</v>
      </c>
      <c r="AK299">
        <v>72.459999999999994</v>
      </c>
      <c r="AL299" s="3">
        <f t="shared" si="87"/>
        <v>1</v>
      </c>
      <c r="AM299" s="3">
        <f t="shared" si="88"/>
        <v>0</v>
      </c>
      <c r="AN299" s="3">
        <f t="shared" si="89"/>
        <v>0</v>
      </c>
    </row>
    <row r="300" spans="1:40" x14ac:dyDescent="0.35">
      <c r="A300" t="s">
        <v>3639</v>
      </c>
      <c r="B300" t="s">
        <v>3635</v>
      </c>
      <c r="C300" t="s">
        <v>16</v>
      </c>
      <c r="D300" s="6" t="s">
        <v>17</v>
      </c>
      <c r="E300" s="6">
        <v>15.5</v>
      </c>
      <c r="F300" s="6">
        <v>44.63</v>
      </c>
      <c r="G300" s="6">
        <v>52.21</v>
      </c>
      <c r="H300" s="6">
        <f t="shared" si="82"/>
        <v>0.85481708484964569</v>
      </c>
      <c r="I300" s="6">
        <v>15</v>
      </c>
      <c r="J300" s="6">
        <v>20.62</v>
      </c>
      <c r="K300" s="6">
        <v>50.91</v>
      </c>
      <c r="L300" s="6">
        <f t="shared" si="83"/>
        <v>0</v>
      </c>
      <c r="M300" s="6">
        <f t="shared" si="84"/>
        <v>0</v>
      </c>
      <c r="N300" s="6">
        <f t="shared" si="85"/>
        <v>1</v>
      </c>
      <c r="AA300" t="s">
        <v>3639</v>
      </c>
      <c r="AB300" t="s">
        <v>3635</v>
      </c>
      <c r="AC300" t="s">
        <v>16</v>
      </c>
      <c r="AD300" t="s">
        <v>18</v>
      </c>
      <c r="AE300">
        <v>24</v>
      </c>
      <c r="AF300">
        <v>89.67</v>
      </c>
      <c r="AG300">
        <v>73.7</v>
      </c>
      <c r="AH300">
        <f t="shared" si="86"/>
        <v>1.2166892808683853</v>
      </c>
      <c r="AI300">
        <v>23.5</v>
      </c>
      <c r="AJ300">
        <v>60.37</v>
      </c>
      <c r="AK300">
        <v>58.64</v>
      </c>
      <c r="AL300" s="3">
        <f t="shared" si="87"/>
        <v>0</v>
      </c>
      <c r="AM300" s="3">
        <f t="shared" si="88"/>
        <v>1</v>
      </c>
      <c r="AN300" s="3">
        <f t="shared" si="89"/>
        <v>0</v>
      </c>
    </row>
    <row r="301" spans="1:40" x14ac:dyDescent="0.35">
      <c r="A301" t="s">
        <v>3640</v>
      </c>
      <c r="B301" t="s">
        <v>3635</v>
      </c>
      <c r="C301" t="s">
        <v>16</v>
      </c>
      <c r="D301" t="s">
        <v>17</v>
      </c>
      <c r="E301">
        <v>22.5</v>
      </c>
      <c r="F301">
        <v>85.61</v>
      </c>
      <c r="G301">
        <v>69.97</v>
      </c>
      <c r="H301">
        <f t="shared" si="82"/>
        <v>1.2235243675861083</v>
      </c>
      <c r="I301">
        <v>21.5</v>
      </c>
      <c r="J301">
        <v>51.94</v>
      </c>
      <c r="K301">
        <v>67.47</v>
      </c>
      <c r="L301" s="3">
        <f t="shared" si="83"/>
        <v>0</v>
      </c>
      <c r="M301" s="3">
        <f t="shared" si="84"/>
        <v>1</v>
      </c>
      <c r="N301" s="3">
        <f t="shared" si="85"/>
        <v>0</v>
      </c>
      <c r="AA301" t="s">
        <v>3640</v>
      </c>
      <c r="AB301" t="s">
        <v>3635</v>
      </c>
      <c r="AC301" t="s">
        <v>16</v>
      </c>
      <c r="AD301" t="s">
        <v>18</v>
      </c>
      <c r="AE301">
        <v>24</v>
      </c>
      <c r="AF301">
        <v>133.77000000000001</v>
      </c>
      <c r="AG301">
        <v>73.7</v>
      </c>
      <c r="AH301">
        <f t="shared" si="86"/>
        <v>1.8150610583446405</v>
      </c>
      <c r="AI301">
        <v>23</v>
      </c>
      <c r="AJ301">
        <v>57.31</v>
      </c>
      <c r="AK301">
        <v>67.47</v>
      </c>
      <c r="AL301" s="3">
        <f t="shared" si="87"/>
        <v>1</v>
      </c>
      <c r="AM301" s="3">
        <f t="shared" si="88"/>
        <v>0</v>
      </c>
      <c r="AN301" s="3">
        <f t="shared" si="89"/>
        <v>0</v>
      </c>
    </row>
    <row r="302" spans="1:40" x14ac:dyDescent="0.35">
      <c r="A302" t="s">
        <v>3641</v>
      </c>
      <c r="B302" t="s">
        <v>3635</v>
      </c>
      <c r="C302" t="s">
        <v>16</v>
      </c>
      <c r="D302" t="s">
        <v>17</v>
      </c>
      <c r="E302">
        <v>22.5</v>
      </c>
      <c r="F302">
        <v>91.24</v>
      </c>
      <c r="G302">
        <v>69.97</v>
      </c>
      <c r="H302">
        <f t="shared" si="82"/>
        <v>1.3039874231813633</v>
      </c>
      <c r="I302">
        <v>22</v>
      </c>
      <c r="J302">
        <v>68.56</v>
      </c>
      <c r="K302">
        <v>68.72</v>
      </c>
      <c r="L302" s="3">
        <f t="shared" si="83"/>
        <v>0</v>
      </c>
      <c r="M302" s="3">
        <f t="shared" si="84"/>
        <v>1</v>
      </c>
      <c r="N302" s="3">
        <f t="shared" si="85"/>
        <v>0</v>
      </c>
      <c r="AA302" t="s">
        <v>3641</v>
      </c>
      <c r="AB302" t="s">
        <v>3635</v>
      </c>
      <c r="AC302" t="s">
        <v>16</v>
      </c>
      <c r="AD302" t="s">
        <v>18</v>
      </c>
      <c r="AE302">
        <v>24</v>
      </c>
      <c r="AF302">
        <v>113.05</v>
      </c>
      <c r="AG302">
        <v>73.7</v>
      </c>
      <c r="AH302">
        <f t="shared" si="86"/>
        <v>1.533921302578019</v>
      </c>
      <c r="AI302">
        <v>25.5</v>
      </c>
      <c r="AJ302">
        <v>80.959999999999994</v>
      </c>
      <c r="AK302">
        <v>68.72</v>
      </c>
      <c r="AL302" s="3">
        <f t="shared" si="87"/>
        <v>1</v>
      </c>
      <c r="AM302" s="3">
        <f t="shared" si="88"/>
        <v>0</v>
      </c>
      <c r="AN302" s="3">
        <f t="shared" si="89"/>
        <v>0</v>
      </c>
    </row>
    <row r="303" spans="1:40" x14ac:dyDescent="0.35">
      <c r="A303" t="s">
        <v>3642</v>
      </c>
      <c r="B303" t="s">
        <v>3635</v>
      </c>
      <c r="C303" t="s">
        <v>16</v>
      </c>
      <c r="D303" t="s">
        <v>17</v>
      </c>
      <c r="E303">
        <v>23</v>
      </c>
      <c r="F303">
        <v>77.55</v>
      </c>
      <c r="G303">
        <v>71.22</v>
      </c>
      <c r="H303">
        <f t="shared" si="82"/>
        <v>1.0888795282224095</v>
      </c>
      <c r="I303">
        <v>22.5</v>
      </c>
      <c r="J303">
        <v>69.17</v>
      </c>
      <c r="K303">
        <v>69.97</v>
      </c>
      <c r="L303" s="3">
        <f t="shared" si="83"/>
        <v>0</v>
      </c>
      <c r="M303" s="3">
        <f t="shared" si="84"/>
        <v>1</v>
      </c>
      <c r="N303" s="3">
        <f t="shared" si="85"/>
        <v>0</v>
      </c>
      <c r="AA303" t="s">
        <v>3642</v>
      </c>
      <c r="AB303" t="s">
        <v>3635</v>
      </c>
      <c r="AC303" t="s">
        <v>16</v>
      </c>
      <c r="AD303" t="s">
        <v>18</v>
      </c>
      <c r="AE303">
        <v>24</v>
      </c>
      <c r="AF303">
        <v>150.99</v>
      </c>
      <c r="AG303">
        <v>73.7</v>
      </c>
      <c r="AH303">
        <f t="shared" si="86"/>
        <v>2.0487109905020353</v>
      </c>
      <c r="AI303">
        <v>22.5</v>
      </c>
      <c r="AJ303">
        <v>51.68</v>
      </c>
      <c r="AK303">
        <v>68.72</v>
      </c>
      <c r="AL303" s="3">
        <f t="shared" si="87"/>
        <v>1</v>
      </c>
      <c r="AM303" s="3">
        <f t="shared" si="88"/>
        <v>0</v>
      </c>
      <c r="AN303" s="3">
        <f t="shared" si="89"/>
        <v>0</v>
      </c>
    </row>
    <row r="304" spans="1:40" x14ac:dyDescent="0.35">
      <c r="A304" t="s">
        <v>3643</v>
      </c>
      <c r="B304" t="s">
        <v>3635</v>
      </c>
      <c r="C304" t="s">
        <v>16</v>
      </c>
      <c r="D304" t="s">
        <v>17</v>
      </c>
      <c r="E304">
        <v>23</v>
      </c>
      <c r="F304">
        <v>84.15</v>
      </c>
      <c r="G304">
        <v>71.22</v>
      </c>
      <c r="H304">
        <f t="shared" si="82"/>
        <v>1.1815501263689976</v>
      </c>
      <c r="I304">
        <v>21.5</v>
      </c>
      <c r="J304">
        <v>65.14</v>
      </c>
      <c r="K304">
        <v>67.47</v>
      </c>
      <c r="L304" s="3">
        <f t="shared" si="83"/>
        <v>0</v>
      </c>
      <c r="M304" s="3">
        <f t="shared" si="84"/>
        <v>1</v>
      </c>
      <c r="N304" s="3">
        <f t="shared" si="85"/>
        <v>0</v>
      </c>
      <c r="AA304" t="s">
        <v>3643</v>
      </c>
      <c r="AB304" t="s">
        <v>3635</v>
      </c>
      <c r="AC304" t="s">
        <v>16</v>
      </c>
      <c r="AD304" t="s">
        <v>18</v>
      </c>
      <c r="AE304">
        <v>24</v>
      </c>
      <c r="AF304">
        <v>143.09</v>
      </c>
      <c r="AG304">
        <v>73.7</v>
      </c>
      <c r="AH304">
        <f t="shared" si="86"/>
        <v>1.9415196743554952</v>
      </c>
      <c r="AI304">
        <v>35</v>
      </c>
      <c r="AJ304">
        <v>108.16</v>
      </c>
      <c r="AK304">
        <v>71.22</v>
      </c>
      <c r="AL304" s="3">
        <f t="shared" si="87"/>
        <v>1</v>
      </c>
      <c r="AM304" s="3">
        <f t="shared" si="88"/>
        <v>0</v>
      </c>
      <c r="AN304" s="3">
        <f t="shared" si="89"/>
        <v>0</v>
      </c>
    </row>
    <row r="305" spans="1:40" x14ac:dyDescent="0.35">
      <c r="A305" t="s">
        <v>3644</v>
      </c>
      <c r="B305" t="s">
        <v>3635</v>
      </c>
      <c r="C305" t="s">
        <v>16</v>
      </c>
      <c r="D305" t="s">
        <v>17</v>
      </c>
      <c r="E305">
        <v>23.5</v>
      </c>
      <c r="F305">
        <v>92.17</v>
      </c>
      <c r="G305">
        <v>72.459999999999994</v>
      </c>
      <c r="H305">
        <f t="shared" si="82"/>
        <v>1.2720121446315209</v>
      </c>
      <c r="I305">
        <v>22</v>
      </c>
      <c r="J305">
        <v>60.09</v>
      </c>
      <c r="K305">
        <v>68.72</v>
      </c>
      <c r="L305" s="3">
        <f t="shared" si="83"/>
        <v>0</v>
      </c>
      <c r="M305" s="3">
        <f t="shared" si="84"/>
        <v>1</v>
      </c>
      <c r="N305" s="3">
        <f t="shared" si="85"/>
        <v>0</v>
      </c>
      <c r="AA305" t="s">
        <v>3644</v>
      </c>
      <c r="AB305" t="s">
        <v>3635</v>
      </c>
      <c r="AC305" t="s">
        <v>16</v>
      </c>
      <c r="AD305" t="s">
        <v>18</v>
      </c>
      <c r="AE305">
        <v>24</v>
      </c>
      <c r="AF305">
        <v>131.06</v>
      </c>
      <c r="AG305">
        <v>73.7</v>
      </c>
      <c r="AH305">
        <f t="shared" si="86"/>
        <v>1.7782903663500678</v>
      </c>
      <c r="AI305">
        <v>23</v>
      </c>
      <c r="AJ305">
        <v>53.84</v>
      </c>
      <c r="AK305">
        <v>69.97</v>
      </c>
      <c r="AL305" s="3">
        <f t="shared" si="87"/>
        <v>1</v>
      </c>
      <c r="AM305" s="3">
        <f t="shared" si="88"/>
        <v>0</v>
      </c>
      <c r="AN305" s="3">
        <f t="shared" si="89"/>
        <v>0</v>
      </c>
    </row>
    <row r="306" spans="1:40" x14ac:dyDescent="0.35">
      <c r="A306" t="s">
        <v>3645</v>
      </c>
      <c r="B306" t="s">
        <v>3635</v>
      </c>
      <c r="C306" t="s">
        <v>16</v>
      </c>
      <c r="D306" t="s">
        <v>17</v>
      </c>
      <c r="E306">
        <v>23.5</v>
      </c>
      <c r="F306">
        <v>96.23</v>
      </c>
      <c r="G306">
        <v>72.459999999999994</v>
      </c>
      <c r="H306">
        <f t="shared" si="82"/>
        <v>1.3280430582390286</v>
      </c>
      <c r="I306">
        <v>22</v>
      </c>
      <c r="J306">
        <v>66.430000000000007</v>
      </c>
      <c r="K306">
        <v>68.72</v>
      </c>
      <c r="L306" s="3">
        <f t="shared" si="83"/>
        <v>0</v>
      </c>
      <c r="M306" s="3">
        <f t="shared" si="84"/>
        <v>1</v>
      </c>
      <c r="N306" s="3">
        <f t="shared" si="85"/>
        <v>0</v>
      </c>
      <c r="AA306" t="s">
        <v>3645</v>
      </c>
      <c r="AB306" t="s">
        <v>3635</v>
      </c>
      <c r="AC306" t="s">
        <v>16</v>
      </c>
      <c r="AD306" t="s">
        <v>18</v>
      </c>
      <c r="AE306">
        <v>24</v>
      </c>
      <c r="AF306">
        <v>103.48</v>
      </c>
      <c r="AG306">
        <v>73.7</v>
      </c>
      <c r="AH306">
        <f t="shared" si="86"/>
        <v>1.4040705563093623</v>
      </c>
      <c r="AI306">
        <v>23.5</v>
      </c>
      <c r="AJ306">
        <v>49.62</v>
      </c>
      <c r="AK306">
        <v>71.22</v>
      </c>
      <c r="AL306" s="3">
        <f t="shared" si="87"/>
        <v>0</v>
      </c>
      <c r="AM306" s="3">
        <f t="shared" si="88"/>
        <v>1</v>
      </c>
      <c r="AN306" s="3">
        <f t="shared" si="89"/>
        <v>0</v>
      </c>
    </row>
    <row r="307" spans="1:40" x14ac:dyDescent="0.35">
      <c r="A307" t="s">
        <v>3646</v>
      </c>
      <c r="B307" t="s">
        <v>3635</v>
      </c>
      <c r="C307" t="s">
        <v>16</v>
      </c>
      <c r="D307" t="s">
        <v>17</v>
      </c>
      <c r="E307">
        <v>22.5</v>
      </c>
      <c r="F307">
        <v>73.61</v>
      </c>
      <c r="G307">
        <v>69.97</v>
      </c>
      <c r="H307">
        <f t="shared" si="82"/>
        <v>1.0520222952694012</v>
      </c>
      <c r="I307">
        <v>22</v>
      </c>
      <c r="J307">
        <v>63.13</v>
      </c>
      <c r="K307">
        <v>68.72</v>
      </c>
      <c r="L307" s="3">
        <f t="shared" si="83"/>
        <v>0</v>
      </c>
      <c r="M307" s="3">
        <f t="shared" si="84"/>
        <v>1</v>
      </c>
      <c r="N307" s="3">
        <f t="shared" si="85"/>
        <v>0</v>
      </c>
      <c r="AA307" t="s">
        <v>3646</v>
      </c>
      <c r="AB307" t="s">
        <v>3635</v>
      </c>
      <c r="AC307" t="s">
        <v>16</v>
      </c>
      <c r="AD307" t="s">
        <v>18</v>
      </c>
      <c r="AE307">
        <v>24</v>
      </c>
      <c r="AF307">
        <v>187.01</v>
      </c>
      <c r="AG307">
        <v>73.7</v>
      </c>
      <c r="AH307">
        <f t="shared" si="86"/>
        <v>2.5374491180461329</v>
      </c>
      <c r="AI307">
        <v>23</v>
      </c>
      <c r="AJ307">
        <v>65.400000000000006</v>
      </c>
      <c r="AK307">
        <v>69.97</v>
      </c>
      <c r="AL307" s="3">
        <f t="shared" si="87"/>
        <v>1</v>
      </c>
      <c r="AM307" s="3">
        <f t="shared" si="88"/>
        <v>0</v>
      </c>
      <c r="AN307" s="3">
        <f t="shared" si="89"/>
        <v>0</v>
      </c>
    </row>
    <row r="308" spans="1:40" x14ac:dyDescent="0.35">
      <c r="A308" t="s">
        <v>3647</v>
      </c>
      <c r="B308" t="s">
        <v>3635</v>
      </c>
      <c r="C308" t="s">
        <v>16</v>
      </c>
      <c r="D308" t="s">
        <v>17</v>
      </c>
      <c r="E308">
        <v>23</v>
      </c>
      <c r="F308">
        <v>83.01</v>
      </c>
      <c r="G308">
        <v>71.22</v>
      </c>
      <c r="H308">
        <f t="shared" si="82"/>
        <v>1.1655433866891323</v>
      </c>
      <c r="I308">
        <v>22</v>
      </c>
      <c r="J308">
        <v>54.58</v>
      </c>
      <c r="K308">
        <v>68.72</v>
      </c>
      <c r="L308" s="3">
        <f t="shared" si="83"/>
        <v>0</v>
      </c>
      <c r="M308" s="3">
        <f t="shared" si="84"/>
        <v>1</v>
      </c>
      <c r="N308" s="3">
        <f t="shared" si="85"/>
        <v>0</v>
      </c>
      <c r="AA308" t="s">
        <v>3647</v>
      </c>
      <c r="AB308" t="s">
        <v>3635</v>
      </c>
      <c r="AC308" t="s">
        <v>16</v>
      </c>
      <c r="AD308" t="s">
        <v>18</v>
      </c>
      <c r="AE308">
        <v>24</v>
      </c>
      <c r="AF308">
        <v>160.38999999999999</v>
      </c>
      <c r="AG308">
        <v>73.7</v>
      </c>
      <c r="AH308">
        <f t="shared" si="86"/>
        <v>2.1762550881953864</v>
      </c>
      <c r="AI308">
        <v>23</v>
      </c>
      <c r="AJ308">
        <v>65.58</v>
      </c>
      <c r="AK308">
        <v>73.7</v>
      </c>
      <c r="AL308" s="3">
        <f t="shared" si="87"/>
        <v>1</v>
      </c>
      <c r="AM308" s="3">
        <f t="shared" si="88"/>
        <v>0</v>
      </c>
      <c r="AN308" s="3">
        <f t="shared" si="89"/>
        <v>0</v>
      </c>
    </row>
    <row r="309" spans="1:40" x14ac:dyDescent="0.35">
      <c r="A309" t="s">
        <v>3648</v>
      </c>
      <c r="B309" t="s">
        <v>3635</v>
      </c>
      <c r="C309" t="s">
        <v>16</v>
      </c>
      <c r="D309" t="s">
        <v>17</v>
      </c>
      <c r="E309">
        <v>22.5</v>
      </c>
      <c r="F309">
        <v>70.17</v>
      </c>
      <c r="G309">
        <v>69.97</v>
      </c>
      <c r="H309">
        <f t="shared" si="82"/>
        <v>1.0028583678719452</v>
      </c>
      <c r="I309">
        <v>22</v>
      </c>
      <c r="J309">
        <v>43.51</v>
      </c>
      <c r="K309">
        <v>68.72</v>
      </c>
      <c r="L309" s="3">
        <f t="shared" si="83"/>
        <v>0</v>
      </c>
      <c r="M309" s="3">
        <f t="shared" si="84"/>
        <v>1</v>
      </c>
      <c r="N309" s="3">
        <f t="shared" si="85"/>
        <v>0</v>
      </c>
      <c r="AA309" t="s">
        <v>3648</v>
      </c>
      <c r="AB309" t="s">
        <v>3635</v>
      </c>
      <c r="AC309" t="s">
        <v>16</v>
      </c>
      <c r="AD309" t="s">
        <v>18</v>
      </c>
      <c r="AE309">
        <v>24</v>
      </c>
      <c r="AF309">
        <v>111.08</v>
      </c>
      <c r="AG309">
        <v>73.7</v>
      </c>
      <c r="AH309">
        <f t="shared" si="86"/>
        <v>1.50719131614654</v>
      </c>
      <c r="AI309">
        <v>23.5</v>
      </c>
      <c r="AJ309">
        <v>69.900000000000006</v>
      </c>
      <c r="AK309">
        <v>69.97</v>
      </c>
      <c r="AL309" s="3">
        <f t="shared" si="87"/>
        <v>1</v>
      </c>
      <c r="AM309" s="3">
        <f t="shared" si="88"/>
        <v>0</v>
      </c>
      <c r="AN309" s="3">
        <f t="shared" si="89"/>
        <v>0</v>
      </c>
    </row>
    <row r="310" spans="1:40" x14ac:dyDescent="0.35">
      <c r="A310" t="s">
        <v>3649</v>
      </c>
      <c r="B310" t="s">
        <v>3635</v>
      </c>
      <c r="C310" t="s">
        <v>16</v>
      </c>
      <c r="D310" t="s">
        <v>17</v>
      </c>
      <c r="E310">
        <v>30.5</v>
      </c>
      <c r="F310">
        <v>92.37</v>
      </c>
      <c r="G310">
        <v>89.6</v>
      </c>
      <c r="H310">
        <f t="shared" si="82"/>
        <v>1.0309151785714288</v>
      </c>
      <c r="I310">
        <v>30</v>
      </c>
      <c r="J310">
        <v>58.36</v>
      </c>
      <c r="K310">
        <v>88.39</v>
      </c>
      <c r="L310" s="3">
        <f t="shared" si="83"/>
        <v>0</v>
      </c>
      <c r="M310" s="3">
        <f t="shared" si="84"/>
        <v>1</v>
      </c>
      <c r="N310" s="3">
        <f t="shared" si="85"/>
        <v>0</v>
      </c>
      <c r="AA310" t="s">
        <v>3649</v>
      </c>
      <c r="AB310" t="s">
        <v>3635</v>
      </c>
      <c r="AC310" t="s">
        <v>16</v>
      </c>
      <c r="AD310" t="s">
        <v>18</v>
      </c>
      <c r="AE310" s="6">
        <v>18</v>
      </c>
      <c r="AF310" s="6">
        <v>53.83</v>
      </c>
      <c r="AG310" s="6">
        <v>58.64</v>
      </c>
      <c r="AH310" s="6">
        <f t="shared" si="86"/>
        <v>0.91797407912687579</v>
      </c>
      <c r="AI310" s="6">
        <v>17.5</v>
      </c>
      <c r="AJ310" s="6">
        <v>25.57</v>
      </c>
      <c r="AK310" s="6">
        <v>68.72</v>
      </c>
      <c r="AL310" s="6">
        <f t="shared" si="87"/>
        <v>0</v>
      </c>
      <c r="AM310" s="6">
        <f t="shared" si="88"/>
        <v>0</v>
      </c>
      <c r="AN310" s="6">
        <f t="shared" si="89"/>
        <v>1</v>
      </c>
    </row>
    <row r="311" spans="1:40" x14ac:dyDescent="0.35">
      <c r="A311" t="s">
        <v>3650</v>
      </c>
      <c r="B311" t="s">
        <v>3635</v>
      </c>
      <c r="C311" t="s">
        <v>16</v>
      </c>
      <c r="D311" t="s">
        <v>17</v>
      </c>
      <c r="E311">
        <v>21</v>
      </c>
      <c r="F311">
        <v>67.430000000000007</v>
      </c>
      <c r="G311">
        <v>66.22</v>
      </c>
      <c r="H311">
        <f t="shared" si="82"/>
        <v>1.0182724252491695</v>
      </c>
      <c r="I311">
        <v>20.5</v>
      </c>
      <c r="J311">
        <v>42.69</v>
      </c>
      <c r="K311">
        <v>64.97</v>
      </c>
      <c r="L311" s="3">
        <f t="shared" si="83"/>
        <v>0</v>
      </c>
      <c r="M311" s="3">
        <f t="shared" si="84"/>
        <v>1</v>
      </c>
      <c r="N311" s="3">
        <f t="shared" si="85"/>
        <v>0</v>
      </c>
      <c r="AA311" t="s">
        <v>3650</v>
      </c>
      <c r="AB311" t="s">
        <v>3635</v>
      </c>
      <c r="AC311" t="s">
        <v>16</v>
      </c>
      <c r="AD311" t="s">
        <v>18</v>
      </c>
      <c r="AE311">
        <v>24</v>
      </c>
      <c r="AF311">
        <v>112.39</v>
      </c>
      <c r="AG311">
        <v>73.7</v>
      </c>
      <c r="AH311">
        <f t="shared" si="86"/>
        <v>1.524966078697422</v>
      </c>
      <c r="AI311">
        <v>23.5</v>
      </c>
      <c r="AJ311">
        <v>56.59</v>
      </c>
      <c r="AK311">
        <v>62.44</v>
      </c>
      <c r="AL311" s="3">
        <f t="shared" si="87"/>
        <v>1</v>
      </c>
      <c r="AM311" s="3">
        <f t="shared" si="88"/>
        <v>0</v>
      </c>
      <c r="AN311" s="3">
        <f t="shared" si="89"/>
        <v>0</v>
      </c>
    </row>
    <row r="312" spans="1:40" x14ac:dyDescent="0.35">
      <c r="A312" t="s">
        <v>3651</v>
      </c>
      <c r="B312" t="s">
        <v>3635</v>
      </c>
      <c r="C312" t="s">
        <v>16</v>
      </c>
      <c r="D312" s="6" t="s">
        <v>17</v>
      </c>
      <c r="E312" s="6">
        <v>28.5</v>
      </c>
      <c r="F312" s="6">
        <v>81</v>
      </c>
      <c r="G312" s="6">
        <v>84.74</v>
      </c>
      <c r="H312" s="6">
        <f t="shared" si="82"/>
        <v>0.95586499881991982</v>
      </c>
      <c r="I312" s="6">
        <v>28</v>
      </c>
      <c r="J312" s="6">
        <v>76.010000000000005</v>
      </c>
      <c r="K312" s="6">
        <v>83.53</v>
      </c>
      <c r="L312" s="6">
        <f t="shared" si="83"/>
        <v>0</v>
      </c>
      <c r="M312" s="6">
        <f t="shared" si="84"/>
        <v>0</v>
      </c>
      <c r="N312" s="6">
        <f t="shared" si="85"/>
        <v>1</v>
      </c>
      <c r="AA312" t="s">
        <v>3651</v>
      </c>
      <c r="AB312" t="s">
        <v>3635</v>
      </c>
      <c r="AC312" t="s">
        <v>16</v>
      </c>
      <c r="AD312" t="s">
        <v>18</v>
      </c>
      <c r="AE312">
        <v>24</v>
      </c>
      <c r="AF312">
        <v>132.84</v>
      </c>
      <c r="AG312">
        <v>73.7</v>
      </c>
      <c r="AH312">
        <f t="shared" si="86"/>
        <v>1.8024423337856172</v>
      </c>
      <c r="AI312">
        <v>18</v>
      </c>
      <c r="AJ312">
        <v>68.900000000000006</v>
      </c>
      <c r="AK312">
        <v>69.97</v>
      </c>
      <c r="AL312" s="3">
        <f t="shared" si="87"/>
        <v>1</v>
      </c>
      <c r="AM312" s="3">
        <f t="shared" si="88"/>
        <v>0</v>
      </c>
      <c r="AN312" s="3">
        <f t="shared" si="89"/>
        <v>0</v>
      </c>
    </row>
    <row r="313" spans="1:40" x14ac:dyDescent="0.35">
      <c r="A313" t="s">
        <v>3652</v>
      </c>
      <c r="B313" t="s">
        <v>3635</v>
      </c>
      <c r="C313" t="s">
        <v>16</v>
      </c>
      <c r="D313" t="s">
        <v>17</v>
      </c>
      <c r="E313">
        <v>22.5</v>
      </c>
      <c r="F313">
        <v>74.61</v>
      </c>
      <c r="G313">
        <v>69.97</v>
      </c>
      <c r="H313">
        <f t="shared" si="82"/>
        <v>1.0663141346291267</v>
      </c>
      <c r="I313">
        <v>23.5</v>
      </c>
      <c r="J313">
        <v>77.05</v>
      </c>
      <c r="K313">
        <v>72.459999999999994</v>
      </c>
      <c r="L313" s="3">
        <f t="shared" si="83"/>
        <v>0</v>
      </c>
      <c r="M313" s="3">
        <f t="shared" si="84"/>
        <v>1</v>
      </c>
      <c r="N313" s="3">
        <f t="shared" si="85"/>
        <v>0</v>
      </c>
      <c r="AA313" t="s">
        <v>3652</v>
      </c>
      <c r="AB313" t="s">
        <v>3635</v>
      </c>
      <c r="AC313" t="s">
        <v>16</v>
      </c>
      <c r="AD313" t="s">
        <v>18</v>
      </c>
      <c r="AE313">
        <v>24</v>
      </c>
      <c r="AF313">
        <v>123.39</v>
      </c>
      <c r="AG313">
        <v>73.7</v>
      </c>
      <c r="AH313">
        <f t="shared" si="86"/>
        <v>1.6742198100407055</v>
      </c>
      <c r="AI313">
        <v>23</v>
      </c>
      <c r="AJ313">
        <v>50.07</v>
      </c>
      <c r="AK313">
        <v>69.97</v>
      </c>
      <c r="AL313" s="3">
        <f t="shared" si="87"/>
        <v>1</v>
      </c>
      <c r="AM313" s="3">
        <f t="shared" si="88"/>
        <v>0</v>
      </c>
      <c r="AN313" s="3">
        <f t="shared" si="89"/>
        <v>0</v>
      </c>
    </row>
    <row r="314" spans="1:40" x14ac:dyDescent="0.35">
      <c r="A314" t="s">
        <v>3653</v>
      </c>
      <c r="B314" t="s">
        <v>3635</v>
      </c>
      <c r="C314" t="s">
        <v>16</v>
      </c>
      <c r="D314" s="6" t="s">
        <v>17</v>
      </c>
      <c r="E314" s="6">
        <v>23.5</v>
      </c>
      <c r="F314" s="6">
        <v>64.98</v>
      </c>
      <c r="G314" s="6">
        <v>72.459999999999994</v>
      </c>
      <c r="H314" s="6">
        <f t="shared" si="82"/>
        <v>0.89677063207286789</v>
      </c>
      <c r="I314" s="6">
        <v>23</v>
      </c>
      <c r="J314" s="6">
        <v>47.62</v>
      </c>
      <c r="K314" s="6">
        <v>71.22</v>
      </c>
      <c r="L314" s="6">
        <f t="shared" si="83"/>
        <v>0</v>
      </c>
      <c r="M314" s="6">
        <f t="shared" si="84"/>
        <v>0</v>
      </c>
      <c r="N314" s="6">
        <f t="shared" si="85"/>
        <v>1</v>
      </c>
      <c r="AA314" t="s">
        <v>3653</v>
      </c>
      <c r="AB314" t="s">
        <v>3635</v>
      </c>
      <c r="AC314" t="s">
        <v>16</v>
      </c>
      <c r="AD314" t="s">
        <v>18</v>
      </c>
      <c r="AE314">
        <v>24</v>
      </c>
      <c r="AF314">
        <v>105.78</v>
      </c>
      <c r="AG314">
        <v>73.7</v>
      </c>
      <c r="AH314">
        <f t="shared" si="86"/>
        <v>1.4352781546811397</v>
      </c>
      <c r="AI314">
        <v>23</v>
      </c>
      <c r="AJ314">
        <v>50.24</v>
      </c>
      <c r="AK314">
        <v>68.72</v>
      </c>
      <c r="AL314" s="3">
        <f t="shared" si="87"/>
        <v>0</v>
      </c>
      <c r="AM314" s="3">
        <f t="shared" si="88"/>
        <v>1</v>
      </c>
      <c r="AN314" s="3">
        <f t="shared" si="89"/>
        <v>0</v>
      </c>
    </row>
    <row r="315" spans="1:40" x14ac:dyDescent="0.35">
      <c r="A315" t="s">
        <v>3654</v>
      </c>
      <c r="B315" t="s">
        <v>3635</v>
      </c>
      <c r="C315" t="s">
        <v>16</v>
      </c>
      <c r="D315" t="s">
        <v>17</v>
      </c>
      <c r="E315">
        <v>22</v>
      </c>
      <c r="F315">
        <v>87.78</v>
      </c>
      <c r="G315">
        <v>68.72</v>
      </c>
      <c r="H315">
        <f t="shared" si="82"/>
        <v>1.2773573923166472</v>
      </c>
      <c r="I315">
        <v>23</v>
      </c>
      <c r="J315">
        <v>82.24</v>
      </c>
      <c r="K315">
        <v>71.22</v>
      </c>
      <c r="L315" s="3">
        <f t="shared" si="83"/>
        <v>0</v>
      </c>
      <c r="M315" s="3">
        <f t="shared" si="84"/>
        <v>1</v>
      </c>
      <c r="N315" s="3">
        <f t="shared" si="85"/>
        <v>0</v>
      </c>
      <c r="AA315" t="s">
        <v>3654</v>
      </c>
      <c r="AB315" t="s">
        <v>3635</v>
      </c>
      <c r="AC315" t="s">
        <v>16</v>
      </c>
      <c r="AD315" t="s">
        <v>18</v>
      </c>
      <c r="AE315">
        <v>24</v>
      </c>
      <c r="AF315">
        <v>144.16</v>
      </c>
      <c r="AG315">
        <v>73.7</v>
      </c>
      <c r="AH315">
        <f t="shared" si="86"/>
        <v>1.9560379918588873</v>
      </c>
      <c r="AI315">
        <v>23</v>
      </c>
      <c r="AJ315">
        <v>55.13</v>
      </c>
      <c r="AK315">
        <v>68.72</v>
      </c>
      <c r="AL315" s="3">
        <f t="shared" si="87"/>
        <v>1</v>
      </c>
      <c r="AM315" s="3">
        <f t="shared" si="88"/>
        <v>0</v>
      </c>
      <c r="AN315" s="3">
        <f t="shared" si="89"/>
        <v>0</v>
      </c>
    </row>
    <row r="316" spans="1:40" x14ac:dyDescent="0.35">
      <c r="A316" t="s">
        <v>3655</v>
      </c>
      <c r="B316" t="s">
        <v>3635</v>
      </c>
      <c r="C316" t="s">
        <v>16</v>
      </c>
      <c r="D316" t="s">
        <v>17</v>
      </c>
      <c r="E316">
        <v>22</v>
      </c>
      <c r="F316">
        <v>87.4</v>
      </c>
      <c r="G316">
        <v>68.72</v>
      </c>
      <c r="H316">
        <f t="shared" si="82"/>
        <v>1.2718277066356229</v>
      </c>
      <c r="I316">
        <v>21.5</v>
      </c>
      <c r="J316">
        <v>65.209999999999994</v>
      </c>
      <c r="K316">
        <v>67.47</v>
      </c>
      <c r="L316" s="3">
        <f t="shared" si="83"/>
        <v>0</v>
      </c>
      <c r="M316" s="3">
        <f t="shared" si="84"/>
        <v>1</v>
      </c>
      <c r="N316" s="3">
        <f t="shared" si="85"/>
        <v>0</v>
      </c>
      <c r="AA316" t="s">
        <v>3655</v>
      </c>
      <c r="AB316" t="s">
        <v>3635</v>
      </c>
      <c r="AC316" t="s">
        <v>16</v>
      </c>
      <c r="AD316" t="s">
        <v>18</v>
      </c>
      <c r="AE316">
        <v>24</v>
      </c>
      <c r="AF316">
        <v>125.12</v>
      </c>
      <c r="AG316">
        <v>73.7</v>
      </c>
      <c r="AH316">
        <f t="shared" si="86"/>
        <v>1.6976933514246948</v>
      </c>
      <c r="AI316">
        <v>23</v>
      </c>
      <c r="AJ316">
        <v>65.489999999999995</v>
      </c>
      <c r="AK316">
        <v>71.22</v>
      </c>
      <c r="AL316" s="3">
        <f t="shared" si="87"/>
        <v>1</v>
      </c>
      <c r="AM316" s="3">
        <f t="shared" si="88"/>
        <v>0</v>
      </c>
      <c r="AN316" s="3">
        <f t="shared" si="89"/>
        <v>0</v>
      </c>
    </row>
    <row r="317" spans="1:40" x14ac:dyDescent="0.35">
      <c r="A317" t="s">
        <v>3656</v>
      </c>
      <c r="B317" t="s">
        <v>3635</v>
      </c>
      <c r="C317" t="s">
        <v>16</v>
      </c>
      <c r="D317" t="s">
        <v>17</v>
      </c>
      <c r="E317">
        <v>22.5</v>
      </c>
      <c r="F317">
        <v>78.819999999999993</v>
      </c>
      <c r="G317">
        <v>69.97</v>
      </c>
      <c r="H317">
        <f t="shared" si="82"/>
        <v>1.1264827783335714</v>
      </c>
      <c r="I317">
        <v>22</v>
      </c>
      <c r="J317">
        <v>64.790000000000006</v>
      </c>
      <c r="K317">
        <v>68.72</v>
      </c>
      <c r="L317" s="3">
        <f t="shared" si="83"/>
        <v>0</v>
      </c>
      <c r="M317" s="3">
        <f t="shared" si="84"/>
        <v>1</v>
      </c>
      <c r="N317" s="3">
        <f t="shared" si="85"/>
        <v>0</v>
      </c>
      <c r="AA317" t="s">
        <v>3656</v>
      </c>
      <c r="AB317" t="s">
        <v>3635</v>
      </c>
      <c r="AC317" t="s">
        <v>16</v>
      </c>
      <c r="AD317" t="s">
        <v>18</v>
      </c>
      <c r="AE317">
        <v>24</v>
      </c>
      <c r="AF317">
        <v>166.6</v>
      </c>
      <c r="AG317">
        <v>73.7</v>
      </c>
      <c r="AH317">
        <f t="shared" si="86"/>
        <v>2.2605156037991856</v>
      </c>
      <c r="AI317">
        <v>23</v>
      </c>
      <c r="AJ317">
        <v>56.65</v>
      </c>
      <c r="AK317">
        <v>69.97</v>
      </c>
      <c r="AL317" s="3">
        <f t="shared" si="87"/>
        <v>1</v>
      </c>
      <c r="AM317" s="3">
        <f t="shared" si="88"/>
        <v>0</v>
      </c>
      <c r="AN317" s="3">
        <f t="shared" si="89"/>
        <v>0</v>
      </c>
    </row>
    <row r="318" spans="1:40" x14ac:dyDescent="0.35">
      <c r="A318" t="s">
        <v>3657</v>
      </c>
      <c r="B318" t="s">
        <v>3635</v>
      </c>
      <c r="C318" t="s">
        <v>16</v>
      </c>
      <c r="D318" t="s">
        <v>17</v>
      </c>
      <c r="E318">
        <v>23</v>
      </c>
      <c r="F318">
        <v>78.400000000000006</v>
      </c>
      <c r="G318">
        <v>71.22</v>
      </c>
      <c r="H318">
        <f t="shared" si="82"/>
        <v>1.1008143779837125</v>
      </c>
      <c r="I318">
        <v>22.5</v>
      </c>
      <c r="J318">
        <v>59.44</v>
      </c>
      <c r="K318">
        <v>69.97</v>
      </c>
      <c r="L318" s="3">
        <f t="shared" si="83"/>
        <v>0</v>
      </c>
      <c r="M318" s="3">
        <f t="shared" si="84"/>
        <v>1</v>
      </c>
      <c r="N318" s="3">
        <f t="shared" si="85"/>
        <v>0</v>
      </c>
      <c r="AA318" t="s">
        <v>3657</v>
      </c>
      <c r="AB318" t="s">
        <v>3635</v>
      </c>
      <c r="AC318" t="s">
        <v>16</v>
      </c>
      <c r="AD318" t="s">
        <v>18</v>
      </c>
      <c r="AE318">
        <v>24</v>
      </c>
      <c r="AF318">
        <v>169.56</v>
      </c>
      <c r="AG318">
        <v>73.7</v>
      </c>
      <c r="AH318">
        <f t="shared" si="86"/>
        <v>2.3006784260515603</v>
      </c>
      <c r="AI318">
        <v>18</v>
      </c>
      <c r="AJ318">
        <v>59.4</v>
      </c>
      <c r="AK318">
        <v>77.400000000000006</v>
      </c>
      <c r="AL318" s="3">
        <f t="shared" si="87"/>
        <v>1</v>
      </c>
      <c r="AM318" s="3">
        <f t="shared" si="88"/>
        <v>0</v>
      </c>
      <c r="AN318" s="3">
        <f t="shared" si="89"/>
        <v>0</v>
      </c>
    </row>
    <row r="319" spans="1:40" x14ac:dyDescent="0.35">
      <c r="A319" t="s">
        <v>3658</v>
      </c>
      <c r="B319" t="s">
        <v>3635</v>
      </c>
      <c r="C319" t="s">
        <v>16</v>
      </c>
      <c r="D319" t="s">
        <v>561</v>
      </c>
      <c r="E319">
        <v>26.5</v>
      </c>
      <c r="F319">
        <v>88.97</v>
      </c>
      <c r="G319">
        <v>79.86</v>
      </c>
      <c r="H319">
        <f t="shared" si="82"/>
        <v>1.1140746306035563</v>
      </c>
      <c r="I319">
        <v>25</v>
      </c>
      <c r="J319">
        <v>81.180000000000007</v>
      </c>
      <c r="K319">
        <v>76.17</v>
      </c>
      <c r="L319" s="3">
        <f t="shared" si="83"/>
        <v>0</v>
      </c>
      <c r="M319" s="3">
        <f t="shared" si="84"/>
        <v>1</v>
      </c>
      <c r="N319" s="3">
        <f t="shared" si="85"/>
        <v>0</v>
      </c>
      <c r="AA319" t="s">
        <v>3658</v>
      </c>
      <c r="AB319" t="s">
        <v>3635</v>
      </c>
      <c r="AC319" t="s">
        <v>16</v>
      </c>
      <c r="AD319" t="s">
        <v>562</v>
      </c>
      <c r="AE319" s="6">
        <v>23</v>
      </c>
      <c r="AF319" s="6">
        <v>68.680000000000007</v>
      </c>
      <c r="AG319" s="6">
        <v>71.22</v>
      </c>
      <c r="AH319" s="6">
        <f t="shared" si="86"/>
        <v>0.96433586071328292</v>
      </c>
      <c r="AI319" s="6">
        <v>22.5</v>
      </c>
      <c r="AJ319" s="6">
        <v>38.24</v>
      </c>
      <c r="AK319" s="6">
        <v>69.97</v>
      </c>
      <c r="AL319" s="6">
        <f t="shared" si="87"/>
        <v>0</v>
      </c>
      <c r="AM319" s="6">
        <f t="shared" si="88"/>
        <v>0</v>
      </c>
      <c r="AN319" s="6">
        <f t="shared" si="89"/>
        <v>1</v>
      </c>
    </row>
    <row r="320" spans="1:40" x14ac:dyDescent="0.35">
      <c r="A320" t="s">
        <v>3659</v>
      </c>
      <c r="B320" t="s">
        <v>3635</v>
      </c>
      <c r="C320" t="s">
        <v>16</v>
      </c>
      <c r="D320" t="s">
        <v>561</v>
      </c>
      <c r="E320">
        <v>24</v>
      </c>
      <c r="F320">
        <v>152.37</v>
      </c>
      <c r="G320">
        <v>73.7</v>
      </c>
      <c r="H320">
        <f t="shared" si="82"/>
        <v>2.0674355495251016</v>
      </c>
      <c r="I320">
        <v>22</v>
      </c>
      <c r="J320">
        <v>57.5</v>
      </c>
      <c r="K320">
        <v>68.72</v>
      </c>
      <c r="L320" s="3">
        <f t="shared" si="83"/>
        <v>1</v>
      </c>
      <c r="M320" s="3">
        <f t="shared" si="84"/>
        <v>0</v>
      </c>
      <c r="N320" s="3">
        <f t="shared" si="85"/>
        <v>0</v>
      </c>
      <c r="AA320" t="s">
        <v>3659</v>
      </c>
      <c r="AB320" t="s">
        <v>3635</v>
      </c>
      <c r="AC320" t="s">
        <v>16</v>
      </c>
      <c r="AD320" t="s">
        <v>562</v>
      </c>
      <c r="AE320">
        <v>24</v>
      </c>
      <c r="AF320">
        <v>136.81</v>
      </c>
      <c r="AG320">
        <v>73.7</v>
      </c>
      <c r="AH320">
        <f t="shared" si="86"/>
        <v>1.8563093622795115</v>
      </c>
      <c r="AI320">
        <v>23</v>
      </c>
      <c r="AJ320">
        <v>61.2</v>
      </c>
      <c r="AK320">
        <v>71.22</v>
      </c>
      <c r="AL320" s="3">
        <f t="shared" si="87"/>
        <v>1</v>
      </c>
      <c r="AM320" s="3">
        <f t="shared" si="88"/>
        <v>0</v>
      </c>
      <c r="AN320" s="3">
        <f t="shared" si="89"/>
        <v>0</v>
      </c>
    </row>
    <row r="321" spans="1:40" x14ac:dyDescent="0.35">
      <c r="A321" t="s">
        <v>3660</v>
      </c>
      <c r="B321" t="s">
        <v>3635</v>
      </c>
      <c r="C321" t="s">
        <v>16</v>
      </c>
      <c r="D321" t="s">
        <v>561</v>
      </c>
      <c r="E321">
        <v>24</v>
      </c>
      <c r="F321">
        <v>124.43</v>
      </c>
      <c r="G321">
        <v>73.7</v>
      </c>
      <c r="H321">
        <f t="shared" si="82"/>
        <v>1.6883310719131615</v>
      </c>
      <c r="I321">
        <v>22</v>
      </c>
      <c r="J321">
        <v>69.88</v>
      </c>
      <c r="K321">
        <v>68.72</v>
      </c>
      <c r="L321" s="3">
        <f t="shared" si="83"/>
        <v>1</v>
      </c>
      <c r="M321" s="3">
        <f t="shared" si="84"/>
        <v>0</v>
      </c>
      <c r="N321" s="3">
        <f t="shared" si="85"/>
        <v>0</v>
      </c>
      <c r="AA321" t="s">
        <v>3660</v>
      </c>
      <c r="AB321" t="s">
        <v>3635</v>
      </c>
      <c r="AC321" t="s">
        <v>16</v>
      </c>
      <c r="AD321" t="s">
        <v>562</v>
      </c>
      <c r="AE321">
        <v>24</v>
      </c>
      <c r="AF321">
        <v>87.43</v>
      </c>
      <c r="AG321">
        <v>73.7</v>
      </c>
      <c r="AH321">
        <f t="shared" si="86"/>
        <v>1.1862957937584804</v>
      </c>
      <c r="AI321">
        <v>25</v>
      </c>
      <c r="AJ321">
        <v>77.209999999999994</v>
      </c>
      <c r="AK321">
        <v>76.17</v>
      </c>
      <c r="AL321" s="3">
        <f t="shared" si="87"/>
        <v>0</v>
      </c>
      <c r="AM321" s="3">
        <f t="shared" si="88"/>
        <v>1</v>
      </c>
      <c r="AN321" s="3">
        <f t="shared" si="89"/>
        <v>0</v>
      </c>
    </row>
    <row r="322" spans="1:40" x14ac:dyDescent="0.35">
      <c r="A322" t="s">
        <v>3661</v>
      </c>
      <c r="B322" t="s">
        <v>3635</v>
      </c>
      <c r="C322" t="s">
        <v>16</v>
      </c>
      <c r="D322" t="s">
        <v>561</v>
      </c>
      <c r="E322">
        <v>24</v>
      </c>
      <c r="F322">
        <v>97.9</v>
      </c>
      <c r="G322">
        <v>73.7</v>
      </c>
      <c r="H322">
        <f t="shared" ref="H322:H385" si="90">F322/G322</f>
        <v>1.3283582089552239</v>
      </c>
      <c r="I322">
        <v>22.5</v>
      </c>
      <c r="J322">
        <v>61.49</v>
      </c>
      <c r="K322">
        <v>69.97</v>
      </c>
      <c r="L322" s="3">
        <f t="shared" ref="L322:L385" si="91">IF(H322&gt;1.5,1,0)</f>
        <v>0</v>
      </c>
      <c r="M322" s="3">
        <f t="shared" ref="M322:M385" si="92">IF((AND(H322&gt;1,H322&lt;1.5)),1,0)</f>
        <v>1</v>
      </c>
      <c r="N322" s="3">
        <f t="shared" ref="N322:N385" si="93">IF(H322&lt;1,1,0)</f>
        <v>0</v>
      </c>
      <c r="AA322" t="s">
        <v>3661</v>
      </c>
      <c r="AB322" t="s">
        <v>3635</v>
      </c>
      <c r="AC322" t="s">
        <v>16</v>
      </c>
      <c r="AD322" t="s">
        <v>562</v>
      </c>
      <c r="AE322">
        <v>24</v>
      </c>
      <c r="AF322">
        <v>120.98</v>
      </c>
      <c r="AG322">
        <v>73.7</v>
      </c>
      <c r="AH322">
        <f t="shared" ref="AH322:AH385" si="94">AF322/AG322</f>
        <v>1.6415196743554952</v>
      </c>
      <c r="AI322">
        <v>26.5</v>
      </c>
      <c r="AJ322">
        <v>81.739999999999995</v>
      </c>
      <c r="AK322">
        <v>79.86</v>
      </c>
      <c r="AL322" s="3">
        <f t="shared" si="87"/>
        <v>1</v>
      </c>
      <c r="AM322" s="3">
        <f t="shared" si="88"/>
        <v>0</v>
      </c>
      <c r="AN322" s="3">
        <f t="shared" si="89"/>
        <v>0</v>
      </c>
    </row>
    <row r="323" spans="1:40" x14ac:dyDescent="0.35">
      <c r="A323" t="s">
        <v>3662</v>
      </c>
      <c r="B323" t="s">
        <v>3635</v>
      </c>
      <c r="C323" t="s">
        <v>16</v>
      </c>
      <c r="D323" t="s">
        <v>561</v>
      </c>
      <c r="E323">
        <v>23.5</v>
      </c>
      <c r="F323">
        <v>137.02000000000001</v>
      </c>
      <c r="G323">
        <v>72.459999999999994</v>
      </c>
      <c r="H323">
        <f t="shared" si="90"/>
        <v>1.8909743306651949</v>
      </c>
      <c r="I323">
        <v>22</v>
      </c>
      <c r="J323">
        <v>57.81</v>
      </c>
      <c r="K323">
        <v>68.72</v>
      </c>
      <c r="L323" s="3">
        <f t="shared" si="91"/>
        <v>1</v>
      </c>
      <c r="M323" s="3">
        <f t="shared" si="92"/>
        <v>0</v>
      </c>
      <c r="N323" s="3">
        <f t="shared" si="93"/>
        <v>0</v>
      </c>
      <c r="AA323" t="s">
        <v>3662</v>
      </c>
      <c r="AB323" t="s">
        <v>3635</v>
      </c>
      <c r="AC323" t="s">
        <v>16</v>
      </c>
      <c r="AD323" t="s">
        <v>562</v>
      </c>
      <c r="AE323">
        <v>24</v>
      </c>
      <c r="AF323">
        <v>112.76</v>
      </c>
      <c r="AG323">
        <v>73.7</v>
      </c>
      <c r="AH323">
        <f t="shared" si="94"/>
        <v>1.5299864314789688</v>
      </c>
      <c r="AI323">
        <v>23.5</v>
      </c>
      <c r="AJ323">
        <v>71.989999999999995</v>
      </c>
      <c r="AK323">
        <v>72.459999999999994</v>
      </c>
      <c r="AL323" s="3">
        <f t="shared" ref="AL323:AL386" si="95">IF(AH323&gt;1.5,1,0)</f>
        <v>1</v>
      </c>
      <c r="AM323" s="3">
        <f t="shared" ref="AM323:AM386" si="96">IF((AND(AH323&gt;1,AH323&lt;1.5)),1,0)</f>
        <v>0</v>
      </c>
      <c r="AN323" s="3">
        <f t="shared" ref="AN323:AN386" si="97">IF(AH323&lt;1,1,0)</f>
        <v>0</v>
      </c>
    </row>
    <row r="324" spans="1:40" x14ac:dyDescent="0.35">
      <c r="A324" t="s">
        <v>3663</v>
      </c>
      <c r="B324" t="s">
        <v>3635</v>
      </c>
      <c r="C324" t="s">
        <v>16</v>
      </c>
      <c r="D324" t="s">
        <v>561</v>
      </c>
      <c r="E324">
        <v>20.5</v>
      </c>
      <c r="F324">
        <v>68.95</v>
      </c>
      <c r="G324">
        <v>64.97</v>
      </c>
      <c r="H324">
        <f t="shared" si="90"/>
        <v>1.0612590426350623</v>
      </c>
      <c r="I324">
        <v>20</v>
      </c>
      <c r="J324">
        <v>62.99</v>
      </c>
      <c r="K324">
        <v>63.71</v>
      </c>
      <c r="L324" s="3">
        <f t="shared" si="91"/>
        <v>0</v>
      </c>
      <c r="M324" s="3">
        <f t="shared" si="92"/>
        <v>1</v>
      </c>
      <c r="N324" s="3">
        <f t="shared" si="93"/>
        <v>0</v>
      </c>
      <c r="AA324" t="s">
        <v>3663</v>
      </c>
      <c r="AB324" t="s">
        <v>3635</v>
      </c>
      <c r="AC324" t="s">
        <v>16</v>
      </c>
      <c r="AD324" t="s">
        <v>562</v>
      </c>
      <c r="AE324">
        <v>24</v>
      </c>
      <c r="AF324">
        <v>149.63</v>
      </c>
      <c r="AG324">
        <v>73.7</v>
      </c>
      <c r="AH324">
        <f t="shared" si="94"/>
        <v>2.0302578018995927</v>
      </c>
      <c r="AI324">
        <v>22.5</v>
      </c>
      <c r="AJ324">
        <v>45.08</v>
      </c>
      <c r="AK324">
        <v>69.97</v>
      </c>
      <c r="AL324" s="3">
        <f t="shared" si="95"/>
        <v>1</v>
      </c>
      <c r="AM324" s="3">
        <f t="shared" si="96"/>
        <v>0</v>
      </c>
      <c r="AN324" s="3">
        <f t="shared" si="97"/>
        <v>0</v>
      </c>
    </row>
    <row r="325" spans="1:40" x14ac:dyDescent="0.35">
      <c r="A325" t="s">
        <v>3664</v>
      </c>
      <c r="B325" t="s">
        <v>3635</v>
      </c>
      <c r="C325" t="s">
        <v>16</v>
      </c>
      <c r="D325" t="s">
        <v>561</v>
      </c>
      <c r="E325">
        <v>23.5</v>
      </c>
      <c r="F325">
        <v>123.13</v>
      </c>
      <c r="G325">
        <v>72.459999999999994</v>
      </c>
      <c r="H325">
        <f t="shared" si="90"/>
        <v>1.6992823626828595</v>
      </c>
      <c r="I325">
        <v>22</v>
      </c>
      <c r="J325">
        <v>62.88</v>
      </c>
      <c r="K325">
        <v>68.72</v>
      </c>
      <c r="L325" s="3">
        <f t="shared" si="91"/>
        <v>1</v>
      </c>
      <c r="M325" s="3">
        <f t="shared" si="92"/>
        <v>0</v>
      </c>
      <c r="N325" s="3">
        <f t="shared" si="93"/>
        <v>0</v>
      </c>
      <c r="AA325" t="s">
        <v>3664</v>
      </c>
      <c r="AB325" t="s">
        <v>3635</v>
      </c>
      <c r="AC325" t="s">
        <v>16</v>
      </c>
      <c r="AD325" t="s">
        <v>562</v>
      </c>
      <c r="AE325">
        <v>24</v>
      </c>
      <c r="AF325">
        <v>145.05000000000001</v>
      </c>
      <c r="AG325">
        <v>73.7</v>
      </c>
      <c r="AH325">
        <f t="shared" si="94"/>
        <v>1.9681139755766621</v>
      </c>
      <c r="AI325">
        <v>22.5</v>
      </c>
      <c r="AJ325">
        <v>56.43</v>
      </c>
      <c r="AK325">
        <v>69.97</v>
      </c>
      <c r="AL325" s="3">
        <f t="shared" si="95"/>
        <v>1</v>
      </c>
      <c r="AM325" s="3">
        <f t="shared" si="96"/>
        <v>0</v>
      </c>
      <c r="AN325" s="3">
        <f t="shared" si="97"/>
        <v>0</v>
      </c>
    </row>
    <row r="326" spans="1:40" x14ac:dyDescent="0.35">
      <c r="A326" t="s">
        <v>3665</v>
      </c>
      <c r="B326" t="s">
        <v>3635</v>
      </c>
      <c r="C326" t="s">
        <v>16</v>
      </c>
      <c r="D326" s="6" t="s">
        <v>561</v>
      </c>
      <c r="E326" s="6">
        <v>15</v>
      </c>
      <c r="F326" s="6">
        <v>41.23</v>
      </c>
      <c r="G326" s="6">
        <v>50.91</v>
      </c>
      <c r="H326" s="6">
        <f t="shared" si="90"/>
        <v>0.80986053820467496</v>
      </c>
      <c r="I326" s="6">
        <v>15</v>
      </c>
      <c r="J326" s="6">
        <v>41.23</v>
      </c>
      <c r="K326" s="6">
        <v>50.91</v>
      </c>
      <c r="L326" s="6">
        <f t="shared" si="91"/>
        <v>0</v>
      </c>
      <c r="M326" s="6">
        <f t="shared" si="92"/>
        <v>0</v>
      </c>
      <c r="N326" s="6">
        <f t="shared" si="93"/>
        <v>1</v>
      </c>
      <c r="AA326" t="s">
        <v>3665</v>
      </c>
      <c r="AB326" t="s">
        <v>3635</v>
      </c>
      <c r="AC326" t="s">
        <v>16</v>
      </c>
      <c r="AD326" t="s">
        <v>562</v>
      </c>
      <c r="AE326">
        <v>24</v>
      </c>
      <c r="AF326">
        <v>95.61</v>
      </c>
      <c r="AG326">
        <v>73.7</v>
      </c>
      <c r="AH326">
        <f t="shared" si="94"/>
        <v>1.2972862957937583</v>
      </c>
      <c r="AI326">
        <v>23</v>
      </c>
      <c r="AJ326">
        <v>61.51</v>
      </c>
      <c r="AK326">
        <v>71.22</v>
      </c>
      <c r="AL326" s="3">
        <f t="shared" si="95"/>
        <v>0</v>
      </c>
      <c r="AM326" s="3">
        <f t="shared" si="96"/>
        <v>1</v>
      </c>
      <c r="AN326" s="3">
        <f t="shared" si="97"/>
        <v>0</v>
      </c>
    </row>
    <row r="327" spans="1:40" x14ac:dyDescent="0.35">
      <c r="A327" t="s">
        <v>3666</v>
      </c>
      <c r="B327" t="s">
        <v>3635</v>
      </c>
      <c r="C327" t="s">
        <v>16</v>
      </c>
      <c r="D327" t="s">
        <v>561</v>
      </c>
      <c r="E327">
        <v>24</v>
      </c>
      <c r="F327">
        <v>210.01</v>
      </c>
      <c r="G327">
        <v>73.7</v>
      </c>
      <c r="H327">
        <f t="shared" si="90"/>
        <v>2.8495251017639074</v>
      </c>
      <c r="I327">
        <v>22</v>
      </c>
      <c r="J327">
        <v>40.799999999999997</v>
      </c>
      <c r="K327">
        <v>68.72</v>
      </c>
      <c r="L327" s="3">
        <f t="shared" si="91"/>
        <v>1</v>
      </c>
      <c r="M327" s="3">
        <f t="shared" si="92"/>
        <v>0</v>
      </c>
      <c r="N327" s="3">
        <f t="shared" si="93"/>
        <v>0</v>
      </c>
      <c r="AA327" t="s">
        <v>3666</v>
      </c>
      <c r="AB327" t="s">
        <v>3635</v>
      </c>
      <c r="AC327" t="s">
        <v>16</v>
      </c>
      <c r="AD327" t="s">
        <v>562</v>
      </c>
      <c r="AE327">
        <v>24</v>
      </c>
      <c r="AF327">
        <v>124.22</v>
      </c>
      <c r="AG327">
        <v>73.7</v>
      </c>
      <c r="AH327">
        <f t="shared" si="94"/>
        <v>1.6854816824966077</v>
      </c>
      <c r="AI327">
        <v>23</v>
      </c>
      <c r="AJ327">
        <v>66.97</v>
      </c>
      <c r="AK327">
        <v>71.22</v>
      </c>
      <c r="AL327" s="3">
        <f t="shared" si="95"/>
        <v>1</v>
      </c>
      <c r="AM327" s="3">
        <f t="shared" si="96"/>
        <v>0</v>
      </c>
      <c r="AN327" s="3">
        <f t="shared" si="97"/>
        <v>0</v>
      </c>
    </row>
    <row r="328" spans="1:40" x14ac:dyDescent="0.35">
      <c r="A328" t="s">
        <v>3667</v>
      </c>
      <c r="B328" t="s">
        <v>3635</v>
      </c>
      <c r="C328" t="s">
        <v>16</v>
      </c>
      <c r="D328" t="s">
        <v>561</v>
      </c>
      <c r="E328">
        <v>24</v>
      </c>
      <c r="F328">
        <v>121.89</v>
      </c>
      <c r="G328">
        <v>73.7</v>
      </c>
      <c r="H328">
        <f t="shared" si="90"/>
        <v>1.6538670284938941</v>
      </c>
      <c r="I328">
        <v>22.5</v>
      </c>
      <c r="J328">
        <v>67.16</v>
      </c>
      <c r="K328">
        <v>69.97</v>
      </c>
      <c r="L328" s="3">
        <f t="shared" si="91"/>
        <v>1</v>
      </c>
      <c r="M328" s="3">
        <f t="shared" si="92"/>
        <v>0</v>
      </c>
      <c r="N328" s="3">
        <f t="shared" si="93"/>
        <v>0</v>
      </c>
      <c r="AA328" t="s">
        <v>3667</v>
      </c>
      <c r="AB328" t="s">
        <v>3635</v>
      </c>
      <c r="AC328" t="s">
        <v>16</v>
      </c>
      <c r="AD328" t="s">
        <v>562</v>
      </c>
      <c r="AE328">
        <v>24</v>
      </c>
      <c r="AF328">
        <v>121.54</v>
      </c>
      <c r="AG328">
        <v>73.7</v>
      </c>
      <c r="AH328">
        <f t="shared" si="94"/>
        <v>1.6491180461329715</v>
      </c>
      <c r="AI328">
        <v>22.5</v>
      </c>
      <c r="AJ328">
        <v>62.67</v>
      </c>
      <c r="AK328">
        <v>69.97</v>
      </c>
      <c r="AL328" s="3">
        <f t="shared" si="95"/>
        <v>1</v>
      </c>
      <c r="AM328" s="3">
        <f t="shared" si="96"/>
        <v>0</v>
      </c>
      <c r="AN328" s="3">
        <f t="shared" si="97"/>
        <v>0</v>
      </c>
    </row>
    <row r="329" spans="1:40" x14ac:dyDescent="0.35">
      <c r="A329" t="s">
        <v>3668</v>
      </c>
      <c r="B329" t="s">
        <v>3635</v>
      </c>
      <c r="C329" t="s">
        <v>16</v>
      </c>
      <c r="D329" t="s">
        <v>561</v>
      </c>
      <c r="E329">
        <v>23.5</v>
      </c>
      <c r="F329">
        <v>116.8</v>
      </c>
      <c r="G329">
        <v>72.459999999999994</v>
      </c>
      <c r="H329">
        <f t="shared" si="90"/>
        <v>1.6119238200386421</v>
      </c>
      <c r="I329">
        <v>22</v>
      </c>
      <c r="J329">
        <v>63.45</v>
      </c>
      <c r="K329">
        <v>68.72</v>
      </c>
      <c r="L329" s="3">
        <f t="shared" si="91"/>
        <v>1</v>
      </c>
      <c r="M329" s="3">
        <f t="shared" si="92"/>
        <v>0</v>
      </c>
      <c r="N329" s="3">
        <f t="shared" si="93"/>
        <v>0</v>
      </c>
      <c r="AA329" t="s">
        <v>3668</v>
      </c>
      <c r="AB329" t="s">
        <v>3635</v>
      </c>
      <c r="AC329" t="s">
        <v>16</v>
      </c>
      <c r="AD329" t="s">
        <v>562</v>
      </c>
      <c r="AE329">
        <v>24</v>
      </c>
      <c r="AF329">
        <v>137.36000000000001</v>
      </c>
      <c r="AG329">
        <v>73.7</v>
      </c>
      <c r="AH329">
        <f t="shared" si="94"/>
        <v>1.8637720488466758</v>
      </c>
      <c r="AI329">
        <v>22.5</v>
      </c>
      <c r="AJ329">
        <v>66.7</v>
      </c>
      <c r="AK329">
        <v>69.97</v>
      </c>
      <c r="AL329" s="3">
        <f t="shared" si="95"/>
        <v>1</v>
      </c>
      <c r="AM329" s="3">
        <f t="shared" si="96"/>
        <v>0</v>
      </c>
      <c r="AN329" s="3">
        <f t="shared" si="97"/>
        <v>0</v>
      </c>
    </row>
    <row r="330" spans="1:40" x14ac:dyDescent="0.35">
      <c r="A330" t="s">
        <v>3669</v>
      </c>
      <c r="B330" t="s">
        <v>3635</v>
      </c>
      <c r="C330" t="s">
        <v>16</v>
      </c>
      <c r="D330" t="s">
        <v>561</v>
      </c>
      <c r="E330">
        <v>24</v>
      </c>
      <c r="F330">
        <v>166.17</v>
      </c>
      <c r="G330">
        <v>73.7</v>
      </c>
      <c r="H330">
        <f t="shared" si="90"/>
        <v>2.2546811397557662</v>
      </c>
      <c r="I330">
        <v>22</v>
      </c>
      <c r="J330">
        <v>56.48</v>
      </c>
      <c r="K330">
        <v>68.72</v>
      </c>
      <c r="L330" s="3">
        <f t="shared" si="91"/>
        <v>1</v>
      </c>
      <c r="M330" s="3">
        <f t="shared" si="92"/>
        <v>0</v>
      </c>
      <c r="N330" s="3">
        <f t="shared" si="93"/>
        <v>0</v>
      </c>
      <c r="AA330" t="s">
        <v>3669</v>
      </c>
      <c r="AB330" t="s">
        <v>3635</v>
      </c>
      <c r="AC330" t="s">
        <v>16</v>
      </c>
      <c r="AD330" t="s">
        <v>562</v>
      </c>
      <c r="AE330">
        <v>24</v>
      </c>
      <c r="AF330">
        <v>127.17</v>
      </c>
      <c r="AG330">
        <v>73.7</v>
      </c>
      <c r="AH330">
        <f t="shared" si="94"/>
        <v>1.7255088195386703</v>
      </c>
      <c r="AI330">
        <v>22.5</v>
      </c>
      <c r="AJ330">
        <v>65.33</v>
      </c>
      <c r="AK330">
        <v>69.97</v>
      </c>
      <c r="AL330" s="3">
        <f t="shared" si="95"/>
        <v>1</v>
      </c>
      <c r="AM330" s="3">
        <f t="shared" si="96"/>
        <v>0</v>
      </c>
      <c r="AN330" s="3">
        <f t="shared" si="97"/>
        <v>0</v>
      </c>
    </row>
    <row r="331" spans="1:40" x14ac:dyDescent="0.35">
      <c r="A331" t="s">
        <v>3670</v>
      </c>
      <c r="B331" t="s">
        <v>3635</v>
      </c>
      <c r="C331" t="s">
        <v>16</v>
      </c>
      <c r="D331" t="s">
        <v>561</v>
      </c>
      <c r="E331">
        <v>24.5</v>
      </c>
      <c r="F331">
        <v>111.38</v>
      </c>
      <c r="G331">
        <v>74.930000000000007</v>
      </c>
      <c r="H331">
        <f t="shared" si="90"/>
        <v>1.4864540237555048</v>
      </c>
      <c r="I331">
        <v>22</v>
      </c>
      <c r="J331">
        <v>41.91</v>
      </c>
      <c r="K331">
        <v>68.72</v>
      </c>
      <c r="L331" s="3">
        <f t="shared" si="91"/>
        <v>0</v>
      </c>
      <c r="M331" s="3">
        <f t="shared" si="92"/>
        <v>1</v>
      </c>
      <c r="N331" s="3">
        <f t="shared" si="93"/>
        <v>0</v>
      </c>
      <c r="AA331" t="s">
        <v>3670</v>
      </c>
      <c r="AB331" t="s">
        <v>3635</v>
      </c>
      <c r="AC331" t="s">
        <v>16</v>
      </c>
      <c r="AD331" t="s">
        <v>562</v>
      </c>
      <c r="AE331">
        <v>24</v>
      </c>
      <c r="AF331">
        <v>117.8</v>
      </c>
      <c r="AG331">
        <v>73.7</v>
      </c>
      <c r="AH331">
        <f t="shared" si="94"/>
        <v>1.5983717774762549</v>
      </c>
      <c r="AI331">
        <v>23</v>
      </c>
      <c r="AJ331">
        <v>71.05</v>
      </c>
      <c r="AK331">
        <v>71.22</v>
      </c>
      <c r="AL331" s="3">
        <f t="shared" si="95"/>
        <v>1</v>
      </c>
      <c r="AM331" s="3">
        <f t="shared" si="96"/>
        <v>0</v>
      </c>
      <c r="AN331" s="3">
        <f t="shared" si="97"/>
        <v>0</v>
      </c>
    </row>
    <row r="332" spans="1:40" x14ac:dyDescent="0.35">
      <c r="A332" t="s">
        <v>3671</v>
      </c>
      <c r="B332" t="s">
        <v>3635</v>
      </c>
      <c r="C332" t="s">
        <v>16</v>
      </c>
      <c r="D332" t="s">
        <v>561</v>
      </c>
      <c r="E332">
        <v>25</v>
      </c>
      <c r="F332">
        <v>97.6</v>
      </c>
      <c r="G332">
        <v>76.17</v>
      </c>
      <c r="H332">
        <f t="shared" si="90"/>
        <v>1.2813443612970985</v>
      </c>
      <c r="I332">
        <v>22</v>
      </c>
      <c r="J332">
        <v>60.12</v>
      </c>
      <c r="K332">
        <v>68.72</v>
      </c>
      <c r="L332" s="3">
        <f t="shared" si="91"/>
        <v>0</v>
      </c>
      <c r="M332" s="3">
        <f t="shared" si="92"/>
        <v>1</v>
      </c>
      <c r="N332" s="3">
        <f t="shared" si="93"/>
        <v>0</v>
      </c>
      <c r="AA332" t="s">
        <v>3671</v>
      </c>
      <c r="AB332" t="s">
        <v>3635</v>
      </c>
      <c r="AC332" t="s">
        <v>16</v>
      </c>
      <c r="AD332" t="s">
        <v>562</v>
      </c>
      <c r="AE332">
        <v>24</v>
      </c>
      <c r="AF332">
        <v>87.41</v>
      </c>
      <c r="AG332">
        <v>73.7</v>
      </c>
      <c r="AH332">
        <f t="shared" si="94"/>
        <v>1.1860244233378561</v>
      </c>
      <c r="AI332">
        <v>23.5</v>
      </c>
      <c r="AJ332">
        <v>67.88</v>
      </c>
      <c r="AK332">
        <v>72.459999999999994</v>
      </c>
      <c r="AL332" s="3">
        <f t="shared" si="95"/>
        <v>0</v>
      </c>
      <c r="AM332" s="3">
        <f t="shared" si="96"/>
        <v>1</v>
      </c>
      <c r="AN332" s="3">
        <f t="shared" si="97"/>
        <v>0</v>
      </c>
    </row>
    <row r="333" spans="1:40" x14ac:dyDescent="0.35">
      <c r="A333" t="s">
        <v>3672</v>
      </c>
      <c r="B333" t="s">
        <v>3635</v>
      </c>
      <c r="C333" t="s">
        <v>16</v>
      </c>
      <c r="D333" t="s">
        <v>561</v>
      </c>
      <c r="E333">
        <v>25.5</v>
      </c>
      <c r="F333">
        <v>91.94</v>
      </c>
      <c r="G333">
        <v>77.400000000000006</v>
      </c>
      <c r="H333">
        <f t="shared" si="90"/>
        <v>1.1878552971576226</v>
      </c>
      <c r="I333">
        <v>17</v>
      </c>
      <c r="J333">
        <v>56.83</v>
      </c>
      <c r="K333">
        <v>56.08</v>
      </c>
      <c r="L333" s="3">
        <f t="shared" si="91"/>
        <v>0</v>
      </c>
      <c r="M333" s="3">
        <f t="shared" si="92"/>
        <v>1</v>
      </c>
      <c r="N333" s="3">
        <f t="shared" si="93"/>
        <v>0</v>
      </c>
      <c r="AA333" t="s">
        <v>3672</v>
      </c>
      <c r="AB333" t="s">
        <v>3635</v>
      </c>
      <c r="AC333" t="s">
        <v>16</v>
      </c>
      <c r="AD333" t="s">
        <v>562</v>
      </c>
      <c r="AE333">
        <v>24</v>
      </c>
      <c r="AF333">
        <v>86.48</v>
      </c>
      <c r="AG333">
        <v>73.7</v>
      </c>
      <c r="AH333">
        <f t="shared" si="94"/>
        <v>1.1734056987788331</v>
      </c>
      <c r="AI333">
        <v>23.5</v>
      </c>
      <c r="AJ333">
        <v>71.87</v>
      </c>
      <c r="AK333">
        <v>72.459999999999994</v>
      </c>
      <c r="AL333" s="3">
        <f t="shared" si="95"/>
        <v>0</v>
      </c>
      <c r="AM333" s="3">
        <f t="shared" si="96"/>
        <v>1</v>
      </c>
      <c r="AN333" s="3">
        <f t="shared" si="97"/>
        <v>0</v>
      </c>
    </row>
    <row r="334" spans="1:40" x14ac:dyDescent="0.35">
      <c r="A334" t="s">
        <v>3673</v>
      </c>
      <c r="B334" t="s">
        <v>3635</v>
      </c>
      <c r="C334" t="s">
        <v>16</v>
      </c>
      <c r="D334" t="s">
        <v>561</v>
      </c>
      <c r="E334">
        <v>24</v>
      </c>
      <c r="F334">
        <v>197.57</v>
      </c>
      <c r="G334">
        <v>73.7</v>
      </c>
      <c r="H334">
        <f t="shared" si="90"/>
        <v>2.6807327001356849</v>
      </c>
      <c r="I334">
        <v>22</v>
      </c>
      <c r="J334">
        <v>36.4</v>
      </c>
      <c r="K334">
        <v>68.72</v>
      </c>
      <c r="L334" s="3">
        <f t="shared" si="91"/>
        <v>1</v>
      </c>
      <c r="M334" s="3">
        <f t="shared" si="92"/>
        <v>0</v>
      </c>
      <c r="N334" s="3">
        <f t="shared" si="93"/>
        <v>0</v>
      </c>
      <c r="AA334" t="s">
        <v>3673</v>
      </c>
      <c r="AB334" t="s">
        <v>3635</v>
      </c>
      <c r="AC334" t="s">
        <v>16</v>
      </c>
      <c r="AD334" t="s">
        <v>562</v>
      </c>
      <c r="AE334">
        <v>24</v>
      </c>
      <c r="AF334">
        <v>154.21</v>
      </c>
      <c r="AG334">
        <v>73.7</v>
      </c>
      <c r="AH334">
        <f t="shared" si="94"/>
        <v>2.092401628222524</v>
      </c>
      <c r="AI334">
        <v>22.5</v>
      </c>
      <c r="AJ334">
        <v>63.34</v>
      </c>
      <c r="AK334">
        <v>69.97</v>
      </c>
      <c r="AL334" s="3">
        <f t="shared" si="95"/>
        <v>1</v>
      </c>
      <c r="AM334" s="3">
        <f t="shared" si="96"/>
        <v>0</v>
      </c>
      <c r="AN334" s="3">
        <f t="shared" si="97"/>
        <v>0</v>
      </c>
    </row>
    <row r="335" spans="1:40" x14ac:dyDescent="0.35">
      <c r="A335" t="s">
        <v>3674</v>
      </c>
      <c r="B335" t="s">
        <v>3635</v>
      </c>
      <c r="C335" t="s">
        <v>16</v>
      </c>
      <c r="D335" t="s">
        <v>561</v>
      </c>
      <c r="E335">
        <v>24.5</v>
      </c>
      <c r="F335">
        <v>99.4</v>
      </c>
      <c r="G335">
        <v>74.930000000000007</v>
      </c>
      <c r="H335">
        <f t="shared" si="90"/>
        <v>1.3265714667022555</v>
      </c>
      <c r="I335">
        <v>22.5</v>
      </c>
      <c r="J335">
        <v>63.22</v>
      </c>
      <c r="K335">
        <v>69.97</v>
      </c>
      <c r="L335" s="3">
        <f t="shared" si="91"/>
        <v>0</v>
      </c>
      <c r="M335" s="3">
        <f t="shared" si="92"/>
        <v>1</v>
      </c>
      <c r="N335" s="3">
        <f t="shared" si="93"/>
        <v>0</v>
      </c>
      <c r="AA335" t="s">
        <v>3674</v>
      </c>
      <c r="AB335" t="s">
        <v>3635</v>
      </c>
      <c r="AC335" t="s">
        <v>16</v>
      </c>
      <c r="AD335" t="s">
        <v>562</v>
      </c>
      <c r="AE335">
        <v>24</v>
      </c>
      <c r="AF335">
        <v>109.56</v>
      </c>
      <c r="AG335">
        <v>73.7</v>
      </c>
      <c r="AH335">
        <f t="shared" si="94"/>
        <v>1.4865671641791045</v>
      </c>
      <c r="AI335">
        <v>23</v>
      </c>
      <c r="AJ335">
        <v>61.49</v>
      </c>
      <c r="AK335">
        <v>71.22</v>
      </c>
      <c r="AL335" s="3">
        <f t="shared" si="95"/>
        <v>0</v>
      </c>
      <c r="AM335" s="3">
        <f t="shared" si="96"/>
        <v>1</v>
      </c>
      <c r="AN335" s="3">
        <f t="shared" si="97"/>
        <v>0</v>
      </c>
    </row>
    <row r="336" spans="1:40" x14ac:dyDescent="0.35">
      <c r="A336" t="s">
        <v>3675</v>
      </c>
      <c r="B336" t="s">
        <v>3635</v>
      </c>
      <c r="C336" t="s">
        <v>16</v>
      </c>
      <c r="D336" t="s">
        <v>561</v>
      </c>
      <c r="E336">
        <v>26</v>
      </c>
      <c r="F336">
        <v>88.4</v>
      </c>
      <c r="G336">
        <v>78.63</v>
      </c>
      <c r="H336">
        <f t="shared" si="90"/>
        <v>1.1242528297087626</v>
      </c>
      <c r="I336">
        <v>25</v>
      </c>
      <c r="J336">
        <v>81.84</v>
      </c>
      <c r="K336">
        <v>76.17</v>
      </c>
      <c r="L336" s="3">
        <f t="shared" si="91"/>
        <v>0</v>
      </c>
      <c r="M336" s="3">
        <f t="shared" si="92"/>
        <v>1</v>
      </c>
      <c r="N336" s="3">
        <f t="shared" si="93"/>
        <v>0</v>
      </c>
      <c r="AA336" t="s">
        <v>3675</v>
      </c>
      <c r="AB336" t="s">
        <v>3635</v>
      </c>
      <c r="AC336" t="s">
        <v>16</v>
      </c>
      <c r="AD336" t="s">
        <v>562</v>
      </c>
      <c r="AE336">
        <v>24</v>
      </c>
      <c r="AF336">
        <v>114.71</v>
      </c>
      <c r="AG336">
        <v>73.7</v>
      </c>
      <c r="AH336">
        <f t="shared" si="94"/>
        <v>1.5564450474898235</v>
      </c>
      <c r="AI336">
        <v>27.5</v>
      </c>
      <c r="AJ336">
        <v>82.52</v>
      </c>
      <c r="AK336">
        <v>82.3</v>
      </c>
      <c r="AL336" s="3">
        <f t="shared" si="95"/>
        <v>1</v>
      </c>
      <c r="AM336" s="3">
        <f t="shared" si="96"/>
        <v>0</v>
      </c>
      <c r="AN336" s="3">
        <f t="shared" si="97"/>
        <v>0</v>
      </c>
    </row>
    <row r="337" spans="1:40" x14ac:dyDescent="0.35">
      <c r="A337" t="s">
        <v>3676</v>
      </c>
      <c r="B337" t="s">
        <v>3635</v>
      </c>
      <c r="C337" t="s">
        <v>16</v>
      </c>
      <c r="D337" t="s">
        <v>561</v>
      </c>
      <c r="E337">
        <v>25</v>
      </c>
      <c r="F337">
        <v>140.19999999999999</v>
      </c>
      <c r="G337">
        <v>76.17</v>
      </c>
      <c r="H337">
        <f t="shared" si="90"/>
        <v>1.8406196665353811</v>
      </c>
      <c r="I337">
        <v>23</v>
      </c>
      <c r="J337">
        <v>63.3</v>
      </c>
      <c r="K337">
        <v>71.22</v>
      </c>
      <c r="L337" s="3">
        <f t="shared" si="91"/>
        <v>1</v>
      </c>
      <c r="M337" s="3">
        <f t="shared" si="92"/>
        <v>0</v>
      </c>
      <c r="N337" s="3">
        <f t="shared" si="93"/>
        <v>0</v>
      </c>
      <c r="AA337" t="s">
        <v>3676</v>
      </c>
      <c r="AB337" t="s">
        <v>3635</v>
      </c>
      <c r="AC337" t="s">
        <v>16</v>
      </c>
      <c r="AD337" t="s">
        <v>562</v>
      </c>
      <c r="AE337">
        <v>24</v>
      </c>
      <c r="AF337">
        <v>138.77000000000001</v>
      </c>
      <c r="AG337">
        <v>73.7</v>
      </c>
      <c r="AH337">
        <f t="shared" si="94"/>
        <v>1.8829036635006784</v>
      </c>
      <c r="AI337">
        <v>22.5</v>
      </c>
      <c r="AJ337">
        <v>44.43</v>
      </c>
      <c r="AK337">
        <v>69.97</v>
      </c>
      <c r="AL337" s="3">
        <f t="shared" si="95"/>
        <v>1</v>
      </c>
      <c r="AM337" s="3">
        <f t="shared" si="96"/>
        <v>0</v>
      </c>
      <c r="AN337" s="3">
        <f t="shared" si="97"/>
        <v>0</v>
      </c>
    </row>
    <row r="338" spans="1:40" x14ac:dyDescent="0.35">
      <c r="A338" t="s">
        <v>3677</v>
      </c>
      <c r="B338" t="s">
        <v>3635</v>
      </c>
      <c r="C338" t="s">
        <v>16</v>
      </c>
      <c r="D338" t="s">
        <v>561</v>
      </c>
      <c r="E338">
        <v>25</v>
      </c>
      <c r="F338">
        <v>77.069999999999993</v>
      </c>
      <c r="G338">
        <v>76.17</v>
      </c>
      <c r="H338">
        <f t="shared" si="90"/>
        <v>1.0118156754627805</v>
      </c>
      <c r="I338">
        <v>24.5</v>
      </c>
      <c r="J338">
        <v>68.97</v>
      </c>
      <c r="K338">
        <v>74.930000000000007</v>
      </c>
      <c r="L338" s="3">
        <f t="shared" si="91"/>
        <v>0</v>
      </c>
      <c r="M338" s="3">
        <f t="shared" si="92"/>
        <v>1</v>
      </c>
      <c r="N338" s="3">
        <f t="shared" si="93"/>
        <v>0</v>
      </c>
      <c r="AA338" t="s">
        <v>3677</v>
      </c>
      <c r="AB338" t="s">
        <v>3635</v>
      </c>
      <c r="AC338" t="s">
        <v>16</v>
      </c>
      <c r="AD338" t="s">
        <v>562</v>
      </c>
      <c r="AE338">
        <v>24</v>
      </c>
      <c r="AF338">
        <v>83.04</v>
      </c>
      <c r="AG338">
        <v>73.7</v>
      </c>
      <c r="AH338">
        <f t="shared" si="94"/>
        <v>1.126729986431479</v>
      </c>
      <c r="AI338">
        <v>23.5</v>
      </c>
      <c r="AJ338">
        <v>65.680000000000007</v>
      </c>
      <c r="AK338">
        <v>72.459999999999994</v>
      </c>
      <c r="AL338" s="3">
        <f t="shared" si="95"/>
        <v>0</v>
      </c>
      <c r="AM338" s="3">
        <f t="shared" si="96"/>
        <v>1</v>
      </c>
      <c r="AN338" s="3">
        <f t="shared" si="97"/>
        <v>0</v>
      </c>
    </row>
    <row r="339" spans="1:40" x14ac:dyDescent="0.35">
      <c r="A339" t="s">
        <v>3678</v>
      </c>
      <c r="B339" t="s">
        <v>3635</v>
      </c>
      <c r="C339" t="s">
        <v>16</v>
      </c>
      <c r="D339" t="s">
        <v>561</v>
      </c>
      <c r="E339">
        <v>24.5</v>
      </c>
      <c r="F339">
        <v>115.85</v>
      </c>
      <c r="G339">
        <v>74.930000000000007</v>
      </c>
      <c r="H339">
        <f t="shared" si="90"/>
        <v>1.5461097023888961</v>
      </c>
      <c r="I339">
        <v>22.5</v>
      </c>
      <c r="J339">
        <v>58.65</v>
      </c>
      <c r="K339">
        <v>69.97</v>
      </c>
      <c r="L339" s="3">
        <f t="shared" si="91"/>
        <v>1</v>
      </c>
      <c r="M339" s="3">
        <f t="shared" si="92"/>
        <v>0</v>
      </c>
      <c r="N339" s="3">
        <f t="shared" si="93"/>
        <v>0</v>
      </c>
      <c r="AA339" t="s">
        <v>3678</v>
      </c>
      <c r="AB339" t="s">
        <v>3635</v>
      </c>
      <c r="AC339" t="s">
        <v>16</v>
      </c>
      <c r="AD339" t="s">
        <v>562</v>
      </c>
      <c r="AE339">
        <v>24</v>
      </c>
      <c r="AF339">
        <v>97.53</v>
      </c>
      <c r="AG339">
        <v>73.7</v>
      </c>
      <c r="AH339">
        <f t="shared" si="94"/>
        <v>1.3233378561736771</v>
      </c>
      <c r="AI339">
        <v>23.5</v>
      </c>
      <c r="AJ339">
        <v>53.43</v>
      </c>
      <c r="AK339">
        <v>72.459999999999994</v>
      </c>
      <c r="AL339" s="3">
        <f t="shared" si="95"/>
        <v>0</v>
      </c>
      <c r="AM339" s="3">
        <f t="shared" si="96"/>
        <v>1</v>
      </c>
      <c r="AN339" s="3">
        <f t="shared" si="97"/>
        <v>0</v>
      </c>
    </row>
    <row r="340" spans="1:40" x14ac:dyDescent="0.35">
      <c r="A340" t="s">
        <v>3679</v>
      </c>
      <c r="B340" t="s">
        <v>3635</v>
      </c>
      <c r="C340" t="s">
        <v>16</v>
      </c>
      <c r="D340" t="s">
        <v>561</v>
      </c>
      <c r="E340">
        <v>23.5</v>
      </c>
      <c r="F340">
        <v>79.66</v>
      </c>
      <c r="G340">
        <v>72.459999999999994</v>
      </c>
      <c r="H340">
        <f t="shared" si="90"/>
        <v>1.0993651669886835</v>
      </c>
      <c r="I340">
        <v>24.5</v>
      </c>
      <c r="J340">
        <v>79.2</v>
      </c>
      <c r="K340">
        <v>74.930000000000007</v>
      </c>
      <c r="L340" s="3">
        <f t="shared" si="91"/>
        <v>0</v>
      </c>
      <c r="M340" s="3">
        <f t="shared" si="92"/>
        <v>1</v>
      </c>
      <c r="N340" s="3">
        <f t="shared" si="93"/>
        <v>0</v>
      </c>
      <c r="AA340" t="s">
        <v>3679</v>
      </c>
      <c r="AB340" t="s">
        <v>3635</v>
      </c>
      <c r="AC340" t="s">
        <v>16</v>
      </c>
      <c r="AD340" t="s">
        <v>562</v>
      </c>
      <c r="AE340">
        <v>24</v>
      </c>
      <c r="AF340">
        <v>114.55</v>
      </c>
      <c r="AG340">
        <v>73.7</v>
      </c>
      <c r="AH340">
        <f t="shared" si="94"/>
        <v>1.5542740841248304</v>
      </c>
      <c r="AI340">
        <v>23.5</v>
      </c>
      <c r="AJ340">
        <v>69.819999999999993</v>
      </c>
      <c r="AK340">
        <v>72.459999999999994</v>
      </c>
      <c r="AL340" s="3">
        <f t="shared" si="95"/>
        <v>1</v>
      </c>
      <c r="AM340" s="3">
        <f t="shared" si="96"/>
        <v>0</v>
      </c>
      <c r="AN340" s="3">
        <f t="shared" si="97"/>
        <v>0</v>
      </c>
    </row>
    <row r="341" spans="1:40" x14ac:dyDescent="0.35">
      <c r="A341" t="s">
        <v>3680</v>
      </c>
      <c r="B341" t="s">
        <v>3635</v>
      </c>
      <c r="C341" t="s">
        <v>16</v>
      </c>
      <c r="D341" t="s">
        <v>561</v>
      </c>
      <c r="E341">
        <v>23.5</v>
      </c>
      <c r="F341">
        <v>79.739999999999995</v>
      </c>
      <c r="G341">
        <v>72.459999999999994</v>
      </c>
      <c r="H341">
        <f t="shared" si="90"/>
        <v>1.1004692243996688</v>
      </c>
      <c r="I341">
        <v>23</v>
      </c>
      <c r="J341">
        <v>65.2</v>
      </c>
      <c r="K341">
        <v>71.22</v>
      </c>
      <c r="L341" s="3">
        <f t="shared" si="91"/>
        <v>0</v>
      </c>
      <c r="M341" s="3">
        <f t="shared" si="92"/>
        <v>1</v>
      </c>
      <c r="N341" s="3">
        <f t="shared" si="93"/>
        <v>0</v>
      </c>
      <c r="AA341" t="s">
        <v>3680</v>
      </c>
      <c r="AB341" t="s">
        <v>3635</v>
      </c>
      <c r="AC341" t="s">
        <v>16</v>
      </c>
      <c r="AD341" t="s">
        <v>562</v>
      </c>
      <c r="AE341">
        <v>24</v>
      </c>
      <c r="AF341">
        <v>163.75</v>
      </c>
      <c r="AG341">
        <v>73.7</v>
      </c>
      <c r="AH341">
        <f t="shared" si="94"/>
        <v>2.2218453188602441</v>
      </c>
      <c r="AI341">
        <v>22</v>
      </c>
      <c r="AJ341">
        <v>65.510000000000005</v>
      </c>
      <c r="AK341">
        <v>68.72</v>
      </c>
      <c r="AL341" s="3">
        <f t="shared" si="95"/>
        <v>1</v>
      </c>
      <c r="AM341" s="3">
        <f t="shared" si="96"/>
        <v>0</v>
      </c>
      <c r="AN341" s="3">
        <f t="shared" si="97"/>
        <v>0</v>
      </c>
    </row>
    <row r="342" spans="1:40" x14ac:dyDescent="0.35">
      <c r="A342" t="s">
        <v>3681</v>
      </c>
      <c r="B342" t="s">
        <v>3635</v>
      </c>
      <c r="C342" t="s">
        <v>16</v>
      </c>
      <c r="D342" t="s">
        <v>561</v>
      </c>
      <c r="E342">
        <v>24</v>
      </c>
      <c r="F342">
        <v>166.4</v>
      </c>
      <c r="G342">
        <v>73.7</v>
      </c>
      <c r="H342">
        <f t="shared" si="90"/>
        <v>2.2578018995929443</v>
      </c>
      <c r="I342">
        <v>22</v>
      </c>
      <c r="J342">
        <v>44.15</v>
      </c>
      <c r="K342">
        <v>68.72</v>
      </c>
      <c r="L342" s="3">
        <f t="shared" si="91"/>
        <v>1</v>
      </c>
      <c r="M342" s="3">
        <f t="shared" si="92"/>
        <v>0</v>
      </c>
      <c r="N342" s="3">
        <f t="shared" si="93"/>
        <v>0</v>
      </c>
      <c r="AA342" t="s">
        <v>3681</v>
      </c>
      <c r="AB342" t="s">
        <v>3635</v>
      </c>
      <c r="AC342" t="s">
        <v>16</v>
      </c>
      <c r="AD342" t="s">
        <v>562</v>
      </c>
      <c r="AE342">
        <v>24</v>
      </c>
      <c r="AF342">
        <v>111.83</v>
      </c>
      <c r="AG342">
        <v>73.7</v>
      </c>
      <c r="AH342">
        <f t="shared" si="94"/>
        <v>1.5173677069199456</v>
      </c>
      <c r="AI342">
        <v>22</v>
      </c>
      <c r="AJ342">
        <v>60.79</v>
      </c>
      <c r="AK342">
        <v>68.72</v>
      </c>
      <c r="AL342" s="3">
        <f t="shared" si="95"/>
        <v>1</v>
      </c>
      <c r="AM342" s="3">
        <f t="shared" si="96"/>
        <v>0</v>
      </c>
      <c r="AN342" s="3">
        <f t="shared" si="97"/>
        <v>0</v>
      </c>
    </row>
    <row r="343" spans="1:40" x14ac:dyDescent="0.35">
      <c r="A343" t="s">
        <v>3682</v>
      </c>
      <c r="B343" t="s">
        <v>3635</v>
      </c>
      <c r="C343" t="s">
        <v>16</v>
      </c>
      <c r="D343" t="s">
        <v>561</v>
      </c>
      <c r="E343">
        <v>24.5</v>
      </c>
      <c r="F343">
        <v>87.43</v>
      </c>
      <c r="G343">
        <v>74.930000000000007</v>
      </c>
      <c r="H343">
        <f t="shared" si="90"/>
        <v>1.1668223675430403</v>
      </c>
      <c r="I343">
        <v>23</v>
      </c>
      <c r="J343">
        <v>64.77</v>
      </c>
      <c r="K343">
        <v>71.22</v>
      </c>
      <c r="L343" s="3">
        <f t="shared" si="91"/>
        <v>0</v>
      </c>
      <c r="M343" s="3">
        <f t="shared" si="92"/>
        <v>1</v>
      </c>
      <c r="N343" s="3">
        <f t="shared" si="93"/>
        <v>0</v>
      </c>
      <c r="AA343" t="s">
        <v>3682</v>
      </c>
      <c r="AB343" t="s">
        <v>3635</v>
      </c>
      <c r="AC343" t="s">
        <v>16</v>
      </c>
      <c r="AD343" t="s">
        <v>562</v>
      </c>
      <c r="AE343">
        <v>24</v>
      </c>
      <c r="AF343">
        <v>154.06</v>
      </c>
      <c r="AG343">
        <v>73.7</v>
      </c>
      <c r="AH343">
        <f t="shared" si="94"/>
        <v>2.0903663500678427</v>
      </c>
      <c r="AI343">
        <v>22</v>
      </c>
      <c r="AJ343">
        <v>54.68</v>
      </c>
      <c r="AK343">
        <v>68.72</v>
      </c>
      <c r="AL343" s="3">
        <f t="shared" si="95"/>
        <v>1</v>
      </c>
      <c r="AM343" s="3">
        <f t="shared" si="96"/>
        <v>0</v>
      </c>
      <c r="AN343" s="3">
        <f t="shared" si="97"/>
        <v>0</v>
      </c>
    </row>
    <row r="344" spans="1:40" x14ac:dyDescent="0.35">
      <c r="A344" t="s">
        <v>3683</v>
      </c>
      <c r="B344" t="s">
        <v>3635</v>
      </c>
      <c r="C344" t="s">
        <v>16</v>
      </c>
      <c r="D344" t="s">
        <v>561</v>
      </c>
      <c r="E344">
        <v>23</v>
      </c>
      <c r="F344">
        <v>101.12</v>
      </c>
      <c r="G344">
        <v>71.22</v>
      </c>
      <c r="H344">
        <f t="shared" si="90"/>
        <v>1.4198258916034823</v>
      </c>
      <c r="I344">
        <v>21.5</v>
      </c>
      <c r="J344">
        <v>47.27</v>
      </c>
      <c r="K344">
        <v>67.47</v>
      </c>
      <c r="L344" s="3">
        <f t="shared" si="91"/>
        <v>0</v>
      </c>
      <c r="M344" s="3">
        <f t="shared" si="92"/>
        <v>1</v>
      </c>
      <c r="N344" s="3">
        <f t="shared" si="93"/>
        <v>0</v>
      </c>
      <c r="AA344" t="s">
        <v>3683</v>
      </c>
      <c r="AB344" t="s">
        <v>3635</v>
      </c>
      <c r="AC344" t="s">
        <v>16</v>
      </c>
      <c r="AD344" t="s">
        <v>562</v>
      </c>
      <c r="AE344">
        <v>24</v>
      </c>
      <c r="AF344">
        <v>148.43</v>
      </c>
      <c r="AG344">
        <v>73.7</v>
      </c>
      <c r="AH344">
        <f t="shared" si="94"/>
        <v>2.0139755766621437</v>
      </c>
      <c r="AI344">
        <v>23</v>
      </c>
      <c r="AJ344">
        <v>68.19</v>
      </c>
      <c r="AK344">
        <v>71.22</v>
      </c>
      <c r="AL344" s="3">
        <f t="shared" si="95"/>
        <v>1</v>
      </c>
      <c r="AM344" s="3">
        <f t="shared" si="96"/>
        <v>0</v>
      </c>
      <c r="AN344" s="3">
        <f t="shared" si="97"/>
        <v>0</v>
      </c>
    </row>
    <row r="345" spans="1:40" x14ac:dyDescent="0.35">
      <c r="A345" t="s">
        <v>3684</v>
      </c>
      <c r="B345" t="s">
        <v>3635</v>
      </c>
      <c r="C345" t="s">
        <v>16</v>
      </c>
      <c r="D345" t="s">
        <v>561</v>
      </c>
      <c r="E345">
        <v>24.5</v>
      </c>
      <c r="F345">
        <v>98.63</v>
      </c>
      <c r="G345">
        <v>74.930000000000007</v>
      </c>
      <c r="H345">
        <f t="shared" si="90"/>
        <v>1.316295208861604</v>
      </c>
      <c r="I345">
        <v>22.5</v>
      </c>
      <c r="J345">
        <v>69.650000000000006</v>
      </c>
      <c r="K345">
        <v>69.97</v>
      </c>
      <c r="L345" s="3">
        <f t="shared" si="91"/>
        <v>0</v>
      </c>
      <c r="M345" s="3">
        <f t="shared" si="92"/>
        <v>1</v>
      </c>
      <c r="N345" s="3">
        <f t="shared" si="93"/>
        <v>0</v>
      </c>
      <c r="AA345" t="s">
        <v>3684</v>
      </c>
      <c r="AB345" t="s">
        <v>3635</v>
      </c>
      <c r="AC345" t="s">
        <v>16</v>
      </c>
      <c r="AD345" t="s">
        <v>562</v>
      </c>
      <c r="AE345">
        <v>24</v>
      </c>
      <c r="AF345">
        <v>148.74</v>
      </c>
      <c r="AG345">
        <v>73.7</v>
      </c>
      <c r="AH345">
        <f t="shared" si="94"/>
        <v>2.0181818181818181</v>
      </c>
      <c r="AI345">
        <v>22.5</v>
      </c>
      <c r="AJ345">
        <v>64.459999999999994</v>
      </c>
      <c r="AK345">
        <v>69.97</v>
      </c>
      <c r="AL345" s="3">
        <f t="shared" si="95"/>
        <v>1</v>
      </c>
      <c r="AM345" s="3">
        <f t="shared" si="96"/>
        <v>0</v>
      </c>
      <c r="AN345" s="3">
        <f t="shared" si="97"/>
        <v>0</v>
      </c>
    </row>
    <row r="346" spans="1:40" x14ac:dyDescent="0.35">
      <c r="A346" t="s">
        <v>3685</v>
      </c>
      <c r="B346" t="s">
        <v>3635</v>
      </c>
      <c r="C346" t="s">
        <v>16</v>
      </c>
      <c r="D346" t="s">
        <v>561</v>
      </c>
      <c r="E346">
        <v>24.5</v>
      </c>
      <c r="F346">
        <v>131.44999999999999</v>
      </c>
      <c r="G346">
        <v>74.930000000000007</v>
      </c>
      <c r="H346">
        <f t="shared" si="90"/>
        <v>1.7543040170826101</v>
      </c>
      <c r="I346">
        <v>23</v>
      </c>
      <c r="J346">
        <v>71.14</v>
      </c>
      <c r="K346">
        <v>71.22</v>
      </c>
      <c r="L346" s="3">
        <f t="shared" si="91"/>
        <v>1</v>
      </c>
      <c r="M346" s="3">
        <f t="shared" si="92"/>
        <v>0</v>
      </c>
      <c r="N346" s="3">
        <f t="shared" si="93"/>
        <v>0</v>
      </c>
      <c r="AA346" t="s">
        <v>3685</v>
      </c>
      <c r="AB346" t="s">
        <v>3635</v>
      </c>
      <c r="AC346" t="s">
        <v>16</v>
      </c>
      <c r="AD346" t="s">
        <v>562</v>
      </c>
      <c r="AE346">
        <v>24</v>
      </c>
      <c r="AF346">
        <v>97.01</v>
      </c>
      <c r="AG346">
        <v>73.7</v>
      </c>
      <c r="AH346">
        <f t="shared" si="94"/>
        <v>1.3162822252374491</v>
      </c>
      <c r="AI346">
        <v>23.5</v>
      </c>
      <c r="AJ346">
        <v>67.45</v>
      </c>
      <c r="AK346">
        <v>72.459999999999994</v>
      </c>
      <c r="AL346" s="3">
        <f t="shared" si="95"/>
        <v>0</v>
      </c>
      <c r="AM346" s="3">
        <f t="shared" si="96"/>
        <v>1</v>
      </c>
      <c r="AN346" s="3">
        <f t="shared" si="97"/>
        <v>0</v>
      </c>
    </row>
    <row r="347" spans="1:40" x14ac:dyDescent="0.35">
      <c r="A347" s="11" t="s">
        <v>3686</v>
      </c>
      <c r="B347" s="11" t="s">
        <v>3687</v>
      </c>
      <c r="C347" t="s">
        <v>16</v>
      </c>
      <c r="D347" s="6" t="s">
        <v>17</v>
      </c>
      <c r="E347" s="6">
        <v>24.5</v>
      </c>
      <c r="F347" s="6">
        <v>72.930000000000007</v>
      </c>
      <c r="G347" s="6">
        <v>74.930000000000007</v>
      </c>
      <c r="H347" s="6">
        <f t="shared" si="90"/>
        <v>0.97330842119311356</v>
      </c>
      <c r="I347" s="6">
        <v>24</v>
      </c>
      <c r="J347" s="6">
        <v>61.6</v>
      </c>
      <c r="K347" s="6">
        <v>73.7</v>
      </c>
      <c r="L347" s="6">
        <f t="shared" si="91"/>
        <v>0</v>
      </c>
      <c r="M347" s="6">
        <f t="shared" si="92"/>
        <v>0</v>
      </c>
      <c r="N347" s="6">
        <f t="shared" si="93"/>
        <v>1</v>
      </c>
      <c r="AA347" s="11" t="s">
        <v>3686</v>
      </c>
      <c r="AB347" s="11" t="s">
        <v>3687</v>
      </c>
      <c r="AC347" t="s">
        <v>16</v>
      </c>
      <c r="AD347" t="s">
        <v>18</v>
      </c>
      <c r="AE347">
        <v>24</v>
      </c>
      <c r="AF347">
        <v>129.55000000000001</v>
      </c>
      <c r="AG347">
        <v>73.7</v>
      </c>
      <c r="AH347">
        <f t="shared" si="94"/>
        <v>1.7578018995929445</v>
      </c>
      <c r="AI347">
        <v>22.5</v>
      </c>
      <c r="AJ347">
        <v>49.62</v>
      </c>
      <c r="AK347">
        <v>69.97</v>
      </c>
      <c r="AL347" s="3">
        <f t="shared" si="95"/>
        <v>1</v>
      </c>
      <c r="AM347" s="3">
        <f t="shared" si="96"/>
        <v>0</v>
      </c>
      <c r="AN347" s="3">
        <f t="shared" si="97"/>
        <v>0</v>
      </c>
    </row>
    <row r="348" spans="1:40" x14ac:dyDescent="0.35">
      <c r="A348" s="11" t="s">
        <v>3688</v>
      </c>
      <c r="B348" s="11" t="s">
        <v>3687</v>
      </c>
      <c r="C348" t="s">
        <v>16</v>
      </c>
      <c r="D348" s="6" t="s">
        <v>17</v>
      </c>
      <c r="E348" s="6">
        <v>23.5</v>
      </c>
      <c r="F348" s="6">
        <v>70.319999999999993</v>
      </c>
      <c r="G348" s="6">
        <v>72.459999999999994</v>
      </c>
      <c r="H348" s="6">
        <f t="shared" si="90"/>
        <v>0.97046646425614136</v>
      </c>
      <c r="I348" s="6">
        <v>23</v>
      </c>
      <c r="J348" s="6">
        <v>53.61</v>
      </c>
      <c r="K348" s="6">
        <v>71.22</v>
      </c>
      <c r="L348" s="6">
        <f t="shared" si="91"/>
        <v>0</v>
      </c>
      <c r="M348" s="6">
        <f t="shared" si="92"/>
        <v>0</v>
      </c>
      <c r="N348" s="6">
        <f t="shared" si="93"/>
        <v>1</v>
      </c>
      <c r="AA348" s="11" t="s">
        <v>3688</v>
      </c>
      <c r="AB348" s="11" t="s">
        <v>3687</v>
      </c>
      <c r="AC348" t="s">
        <v>16</v>
      </c>
      <c r="AD348" t="s">
        <v>18</v>
      </c>
      <c r="AE348">
        <v>24</v>
      </c>
      <c r="AF348">
        <v>85.54</v>
      </c>
      <c r="AG348">
        <v>73.7</v>
      </c>
      <c r="AH348">
        <f t="shared" si="94"/>
        <v>1.160651289009498</v>
      </c>
      <c r="AI348">
        <v>23.5</v>
      </c>
      <c r="AJ348">
        <v>62.03</v>
      </c>
      <c r="AK348">
        <v>72.459999999999994</v>
      </c>
      <c r="AL348" s="3">
        <f t="shared" si="95"/>
        <v>0</v>
      </c>
      <c r="AM348" s="3">
        <f t="shared" si="96"/>
        <v>1</v>
      </c>
      <c r="AN348" s="3">
        <f t="shared" si="97"/>
        <v>0</v>
      </c>
    </row>
    <row r="349" spans="1:40" x14ac:dyDescent="0.35">
      <c r="A349" s="11" t="s">
        <v>3689</v>
      </c>
      <c r="B349" s="11" t="s">
        <v>3687</v>
      </c>
      <c r="C349" t="s">
        <v>16</v>
      </c>
      <c r="D349" t="s">
        <v>17</v>
      </c>
      <c r="E349">
        <v>23.5</v>
      </c>
      <c r="F349">
        <v>95.84</v>
      </c>
      <c r="G349">
        <v>72.459999999999994</v>
      </c>
      <c r="H349">
        <f t="shared" si="90"/>
        <v>1.3226607783604749</v>
      </c>
      <c r="I349">
        <v>23</v>
      </c>
      <c r="J349">
        <v>69.16</v>
      </c>
      <c r="K349">
        <v>71.22</v>
      </c>
      <c r="L349" s="3">
        <f t="shared" si="91"/>
        <v>0</v>
      </c>
      <c r="M349" s="3">
        <f t="shared" si="92"/>
        <v>1</v>
      </c>
      <c r="N349" s="3">
        <f t="shared" si="93"/>
        <v>0</v>
      </c>
      <c r="AA349" s="11" t="s">
        <v>3689</v>
      </c>
      <c r="AB349" s="11" t="s">
        <v>3687</v>
      </c>
      <c r="AC349" t="s">
        <v>16</v>
      </c>
      <c r="AD349" t="s">
        <v>18</v>
      </c>
      <c r="AE349">
        <v>24</v>
      </c>
      <c r="AF349">
        <v>102.44</v>
      </c>
      <c r="AG349">
        <v>73.7</v>
      </c>
      <c r="AH349">
        <f t="shared" si="94"/>
        <v>1.3899592944369064</v>
      </c>
      <c r="AI349">
        <v>23</v>
      </c>
      <c r="AJ349">
        <v>46.82</v>
      </c>
      <c r="AK349">
        <v>71.22</v>
      </c>
      <c r="AL349" s="3">
        <f t="shared" si="95"/>
        <v>0</v>
      </c>
      <c r="AM349" s="3">
        <f t="shared" si="96"/>
        <v>1</v>
      </c>
      <c r="AN349" s="3">
        <f t="shared" si="97"/>
        <v>0</v>
      </c>
    </row>
    <row r="350" spans="1:40" x14ac:dyDescent="0.35">
      <c r="A350" s="11" t="s">
        <v>3690</v>
      </c>
      <c r="B350" s="11" t="s">
        <v>3687</v>
      </c>
      <c r="C350" t="s">
        <v>16</v>
      </c>
      <c r="D350" s="6" t="s">
        <v>17</v>
      </c>
      <c r="E350" s="6">
        <v>24</v>
      </c>
      <c r="F350" s="6">
        <v>65.569999999999993</v>
      </c>
      <c r="G350" s="6">
        <v>73.7</v>
      </c>
      <c r="H350" s="6">
        <f t="shared" si="90"/>
        <v>0.88968792401628205</v>
      </c>
      <c r="I350" s="6">
        <v>23.5</v>
      </c>
      <c r="J350" s="6">
        <v>52.72</v>
      </c>
      <c r="K350" s="6">
        <v>72.459999999999994</v>
      </c>
      <c r="L350" s="6">
        <f t="shared" si="91"/>
        <v>0</v>
      </c>
      <c r="M350" s="6">
        <f t="shared" si="92"/>
        <v>0</v>
      </c>
      <c r="N350" s="6">
        <f t="shared" si="93"/>
        <v>1</v>
      </c>
      <c r="AA350" s="11" t="s">
        <v>3690</v>
      </c>
      <c r="AB350" s="11" t="s">
        <v>3687</v>
      </c>
      <c r="AC350" t="s">
        <v>16</v>
      </c>
      <c r="AD350" t="s">
        <v>18</v>
      </c>
      <c r="AE350" s="6">
        <v>27.5</v>
      </c>
      <c r="AF350" s="6">
        <v>74.25</v>
      </c>
      <c r="AG350" s="6">
        <v>82.3</v>
      </c>
      <c r="AH350" s="6">
        <f t="shared" si="94"/>
        <v>0.90218712029161607</v>
      </c>
      <c r="AI350" s="6">
        <v>27</v>
      </c>
      <c r="AJ350" s="6">
        <v>52.09</v>
      </c>
      <c r="AK350" s="6">
        <v>81.08</v>
      </c>
      <c r="AL350" s="6">
        <f t="shared" si="95"/>
        <v>0</v>
      </c>
      <c r="AM350" s="6">
        <f t="shared" si="96"/>
        <v>0</v>
      </c>
      <c r="AN350" s="6">
        <f t="shared" si="97"/>
        <v>1</v>
      </c>
    </row>
    <row r="351" spans="1:40" x14ac:dyDescent="0.35">
      <c r="A351" s="11" t="s">
        <v>3691</v>
      </c>
      <c r="B351" s="11" t="s">
        <v>3687</v>
      </c>
      <c r="C351" t="s">
        <v>16</v>
      </c>
      <c r="D351" t="s">
        <v>17</v>
      </c>
      <c r="E351">
        <v>24</v>
      </c>
      <c r="F351">
        <v>150.33000000000001</v>
      </c>
      <c r="G351">
        <v>73.7</v>
      </c>
      <c r="H351">
        <f t="shared" si="90"/>
        <v>2.0397557666214383</v>
      </c>
      <c r="I351">
        <v>22</v>
      </c>
      <c r="J351">
        <v>52.57</v>
      </c>
      <c r="K351">
        <v>68.72</v>
      </c>
      <c r="L351" s="3">
        <f t="shared" si="91"/>
        <v>1</v>
      </c>
      <c r="M351" s="3">
        <f t="shared" si="92"/>
        <v>0</v>
      </c>
      <c r="N351" s="3">
        <f t="shared" si="93"/>
        <v>0</v>
      </c>
      <c r="AA351" s="11" t="s">
        <v>3691</v>
      </c>
      <c r="AB351" s="11" t="s">
        <v>3687</v>
      </c>
      <c r="AC351" t="s">
        <v>16</v>
      </c>
      <c r="AD351" t="s">
        <v>18</v>
      </c>
      <c r="AE351">
        <v>24</v>
      </c>
      <c r="AF351">
        <v>158.4</v>
      </c>
      <c r="AG351">
        <v>73.7</v>
      </c>
      <c r="AH351">
        <f t="shared" si="94"/>
        <v>2.1492537313432836</v>
      </c>
      <c r="AI351">
        <v>23</v>
      </c>
      <c r="AJ351">
        <v>57.5</v>
      </c>
      <c r="AK351">
        <v>71.22</v>
      </c>
      <c r="AL351" s="3">
        <f t="shared" si="95"/>
        <v>1</v>
      </c>
      <c r="AM351" s="3">
        <f t="shared" si="96"/>
        <v>0</v>
      </c>
      <c r="AN351" s="3">
        <f t="shared" si="97"/>
        <v>0</v>
      </c>
    </row>
    <row r="352" spans="1:40" x14ac:dyDescent="0.35">
      <c r="A352" s="11" t="s">
        <v>3692</v>
      </c>
      <c r="B352" s="11" t="s">
        <v>3687</v>
      </c>
      <c r="C352" t="s">
        <v>16</v>
      </c>
      <c r="D352" t="s">
        <v>17</v>
      </c>
      <c r="E352">
        <v>25</v>
      </c>
      <c r="F352">
        <v>78.209999999999994</v>
      </c>
      <c r="G352">
        <v>76.17</v>
      </c>
      <c r="H352">
        <f t="shared" si="90"/>
        <v>1.0267821977156359</v>
      </c>
      <c r="I352">
        <v>24.5</v>
      </c>
      <c r="J352">
        <v>49.88</v>
      </c>
      <c r="K352">
        <v>74.930000000000007</v>
      </c>
      <c r="L352" s="3">
        <f t="shared" si="91"/>
        <v>0</v>
      </c>
      <c r="M352" s="3">
        <f t="shared" si="92"/>
        <v>1</v>
      </c>
      <c r="N352" s="3">
        <f t="shared" si="93"/>
        <v>0</v>
      </c>
      <c r="AA352" s="11" t="s">
        <v>3692</v>
      </c>
      <c r="AB352" s="11" t="s">
        <v>3687</v>
      </c>
      <c r="AC352" t="s">
        <v>16</v>
      </c>
      <c r="AD352" t="s">
        <v>18</v>
      </c>
      <c r="AE352">
        <v>16</v>
      </c>
      <c r="AF352">
        <v>56.81</v>
      </c>
      <c r="AG352">
        <v>53.5</v>
      </c>
      <c r="AH352">
        <f t="shared" si="94"/>
        <v>1.0618691588785047</v>
      </c>
      <c r="AI352">
        <v>23.5</v>
      </c>
      <c r="AJ352">
        <v>73.92</v>
      </c>
      <c r="AK352">
        <v>72.459999999999994</v>
      </c>
      <c r="AL352" s="3">
        <f t="shared" si="95"/>
        <v>0</v>
      </c>
      <c r="AM352" s="3">
        <f t="shared" si="96"/>
        <v>1</v>
      </c>
      <c r="AN352" s="3">
        <f t="shared" si="97"/>
        <v>0</v>
      </c>
    </row>
    <row r="353" spans="1:40" x14ac:dyDescent="0.35">
      <c r="A353" s="11" t="s">
        <v>3693</v>
      </c>
      <c r="B353" s="11" t="s">
        <v>3687</v>
      </c>
      <c r="C353" t="s">
        <v>16</v>
      </c>
      <c r="D353" t="s">
        <v>17</v>
      </c>
      <c r="E353">
        <v>24</v>
      </c>
      <c r="F353">
        <v>92.08</v>
      </c>
      <c r="G353">
        <v>73.7</v>
      </c>
      <c r="H353">
        <f t="shared" si="90"/>
        <v>1.2493894165535955</v>
      </c>
      <c r="I353">
        <v>23</v>
      </c>
      <c r="J353">
        <v>66.25</v>
      </c>
      <c r="K353">
        <v>71.22</v>
      </c>
      <c r="L353" s="3">
        <f t="shared" si="91"/>
        <v>0</v>
      </c>
      <c r="M353" s="3">
        <f t="shared" si="92"/>
        <v>1</v>
      </c>
      <c r="N353" s="3">
        <f t="shared" si="93"/>
        <v>0</v>
      </c>
      <c r="AA353" s="11" t="s">
        <v>3693</v>
      </c>
      <c r="AB353" s="11" t="s">
        <v>3687</v>
      </c>
      <c r="AC353" t="s">
        <v>16</v>
      </c>
      <c r="AD353" t="s">
        <v>18</v>
      </c>
      <c r="AE353">
        <v>24</v>
      </c>
      <c r="AF353">
        <v>123</v>
      </c>
      <c r="AG353">
        <v>73.7</v>
      </c>
      <c r="AH353">
        <f t="shared" si="94"/>
        <v>1.6689280868385346</v>
      </c>
      <c r="AI353">
        <v>23</v>
      </c>
      <c r="AJ353">
        <v>53.66</v>
      </c>
      <c r="AK353">
        <v>71.22</v>
      </c>
      <c r="AL353" s="3">
        <f t="shared" si="95"/>
        <v>1</v>
      </c>
      <c r="AM353" s="3">
        <f t="shared" si="96"/>
        <v>0</v>
      </c>
      <c r="AN353" s="3">
        <f t="shared" si="97"/>
        <v>0</v>
      </c>
    </row>
    <row r="354" spans="1:40" x14ac:dyDescent="0.35">
      <c r="A354" s="11" t="s">
        <v>3694</v>
      </c>
      <c r="B354" s="11" t="s">
        <v>3687</v>
      </c>
      <c r="C354" t="s">
        <v>16</v>
      </c>
      <c r="D354" s="6" t="s">
        <v>17</v>
      </c>
      <c r="E354" s="6">
        <v>27.5</v>
      </c>
      <c r="F354" s="6">
        <v>77.22</v>
      </c>
      <c r="G354" s="6">
        <v>82.3</v>
      </c>
      <c r="H354" s="6">
        <f t="shared" si="90"/>
        <v>0.93827460510328065</v>
      </c>
      <c r="I354" s="6">
        <v>27</v>
      </c>
      <c r="J354" s="6">
        <v>52.47</v>
      </c>
      <c r="K354" s="6">
        <v>81.08</v>
      </c>
      <c r="L354" s="6">
        <f t="shared" si="91"/>
        <v>0</v>
      </c>
      <c r="M354" s="6">
        <f t="shared" si="92"/>
        <v>0</v>
      </c>
      <c r="N354" s="6">
        <f t="shared" si="93"/>
        <v>1</v>
      </c>
      <c r="AA354" s="11" t="s">
        <v>3694</v>
      </c>
      <c r="AB354" s="11" t="s">
        <v>3687</v>
      </c>
      <c r="AC354" t="s">
        <v>16</v>
      </c>
      <c r="AD354" t="s">
        <v>18</v>
      </c>
      <c r="AE354">
        <v>24</v>
      </c>
      <c r="AF354">
        <v>109.67</v>
      </c>
      <c r="AG354">
        <v>73.7</v>
      </c>
      <c r="AH354">
        <f t="shared" si="94"/>
        <v>1.4880597014925372</v>
      </c>
      <c r="AI354">
        <v>23</v>
      </c>
      <c r="AJ354">
        <v>45.57</v>
      </c>
      <c r="AK354">
        <v>71.22</v>
      </c>
      <c r="AL354" s="3">
        <f t="shared" si="95"/>
        <v>0</v>
      </c>
      <c r="AM354" s="3">
        <f t="shared" si="96"/>
        <v>1</v>
      </c>
      <c r="AN354" s="3">
        <f t="shared" si="97"/>
        <v>0</v>
      </c>
    </row>
    <row r="355" spans="1:40" x14ac:dyDescent="0.35">
      <c r="A355" s="11" t="s">
        <v>3695</v>
      </c>
      <c r="B355" s="11" t="s">
        <v>3687</v>
      </c>
      <c r="C355" t="s">
        <v>16</v>
      </c>
      <c r="D355" t="s">
        <v>17</v>
      </c>
      <c r="E355">
        <v>25.5</v>
      </c>
      <c r="F355">
        <v>86.79</v>
      </c>
      <c r="G355">
        <v>77.400000000000006</v>
      </c>
      <c r="H355">
        <f t="shared" si="90"/>
        <v>1.1213178294573642</v>
      </c>
      <c r="I355">
        <v>24</v>
      </c>
      <c r="J355">
        <v>78.150000000000006</v>
      </c>
      <c r="K355">
        <v>73.7</v>
      </c>
      <c r="L355" s="3">
        <f t="shared" si="91"/>
        <v>0</v>
      </c>
      <c r="M355" s="3">
        <f t="shared" si="92"/>
        <v>1</v>
      </c>
      <c r="N355" s="3">
        <f t="shared" si="93"/>
        <v>0</v>
      </c>
      <c r="AA355" s="11" t="s">
        <v>3695</v>
      </c>
      <c r="AB355" s="11" t="s">
        <v>3687</v>
      </c>
      <c r="AC355" t="s">
        <v>16</v>
      </c>
      <c r="AD355" t="s">
        <v>18</v>
      </c>
      <c r="AE355">
        <v>24</v>
      </c>
      <c r="AF355">
        <v>127</v>
      </c>
      <c r="AG355">
        <v>73.7</v>
      </c>
      <c r="AH355">
        <f t="shared" si="94"/>
        <v>1.7232021709633649</v>
      </c>
      <c r="AI355">
        <v>23</v>
      </c>
      <c r="AJ355">
        <v>57.8</v>
      </c>
      <c r="AK355">
        <v>71.22</v>
      </c>
      <c r="AL355" s="3">
        <f t="shared" si="95"/>
        <v>1</v>
      </c>
      <c r="AM355" s="3">
        <f t="shared" si="96"/>
        <v>0</v>
      </c>
      <c r="AN355" s="3">
        <f t="shared" si="97"/>
        <v>0</v>
      </c>
    </row>
    <row r="356" spans="1:40" x14ac:dyDescent="0.35">
      <c r="A356" s="11" t="s">
        <v>3696</v>
      </c>
      <c r="B356" s="11" t="s">
        <v>3687</v>
      </c>
      <c r="C356" t="s">
        <v>16</v>
      </c>
      <c r="D356" t="s">
        <v>17</v>
      </c>
      <c r="E356">
        <v>24</v>
      </c>
      <c r="F356">
        <v>134.97999999999999</v>
      </c>
      <c r="G356">
        <v>73.7</v>
      </c>
      <c r="H356">
        <f t="shared" si="90"/>
        <v>1.8314789687924014</v>
      </c>
      <c r="I356">
        <v>22</v>
      </c>
      <c r="J356">
        <v>55.2</v>
      </c>
      <c r="K356">
        <v>68.72</v>
      </c>
      <c r="L356" s="3">
        <f t="shared" si="91"/>
        <v>1</v>
      </c>
      <c r="M356" s="3">
        <f t="shared" si="92"/>
        <v>0</v>
      </c>
      <c r="N356" s="3">
        <f t="shared" si="93"/>
        <v>0</v>
      </c>
      <c r="AA356" s="11" t="s">
        <v>3696</v>
      </c>
      <c r="AB356" s="11" t="s">
        <v>3687</v>
      </c>
      <c r="AC356" t="s">
        <v>16</v>
      </c>
      <c r="AD356" t="s">
        <v>18</v>
      </c>
      <c r="AE356">
        <v>24</v>
      </c>
      <c r="AF356">
        <v>158.21</v>
      </c>
      <c r="AG356">
        <v>73.7</v>
      </c>
      <c r="AH356">
        <f t="shared" si="94"/>
        <v>2.1466757123473541</v>
      </c>
      <c r="AI356">
        <v>23</v>
      </c>
      <c r="AJ356">
        <v>68.989999999999995</v>
      </c>
      <c r="AK356">
        <v>71.22</v>
      </c>
      <c r="AL356" s="3">
        <f t="shared" si="95"/>
        <v>1</v>
      </c>
      <c r="AM356" s="3">
        <f t="shared" si="96"/>
        <v>0</v>
      </c>
      <c r="AN356" s="3">
        <f t="shared" si="97"/>
        <v>0</v>
      </c>
    </row>
    <row r="357" spans="1:40" x14ac:dyDescent="0.35">
      <c r="A357" s="11" t="s">
        <v>3697</v>
      </c>
      <c r="B357" s="11" t="s">
        <v>3687</v>
      </c>
      <c r="C357" t="s">
        <v>16</v>
      </c>
      <c r="D357" t="s">
        <v>17</v>
      </c>
      <c r="E357">
        <v>25.5</v>
      </c>
      <c r="F357">
        <v>79.81</v>
      </c>
      <c r="G357">
        <v>77.400000000000006</v>
      </c>
      <c r="H357">
        <f t="shared" si="90"/>
        <v>1.0311369509043926</v>
      </c>
      <c r="I357">
        <v>25</v>
      </c>
      <c r="J357">
        <v>59.84</v>
      </c>
      <c r="K357">
        <v>76.17</v>
      </c>
      <c r="L357" s="3">
        <f t="shared" si="91"/>
        <v>0</v>
      </c>
      <c r="M357" s="3">
        <f t="shared" si="92"/>
        <v>1</v>
      </c>
      <c r="N357" s="3">
        <f t="shared" si="93"/>
        <v>0</v>
      </c>
      <c r="AA357" s="11" t="s">
        <v>3697</v>
      </c>
      <c r="AB357" s="11" t="s">
        <v>3687</v>
      </c>
      <c r="AC357" t="s">
        <v>16</v>
      </c>
      <c r="AD357" t="s">
        <v>18</v>
      </c>
      <c r="AE357">
        <v>24</v>
      </c>
      <c r="AF357">
        <v>87.84</v>
      </c>
      <c r="AG357">
        <v>73.7</v>
      </c>
      <c r="AH357">
        <f t="shared" si="94"/>
        <v>1.1918588873812754</v>
      </c>
      <c r="AI357">
        <v>23.5</v>
      </c>
      <c r="AJ357">
        <v>71.8</v>
      </c>
      <c r="AK357">
        <v>72.459999999999994</v>
      </c>
      <c r="AL357" s="3">
        <f t="shared" si="95"/>
        <v>0</v>
      </c>
      <c r="AM357" s="3">
        <f t="shared" si="96"/>
        <v>1</v>
      </c>
      <c r="AN357" s="3">
        <f t="shared" si="97"/>
        <v>0</v>
      </c>
    </row>
    <row r="358" spans="1:40" x14ac:dyDescent="0.35">
      <c r="A358" s="11" t="s">
        <v>3698</v>
      </c>
      <c r="B358" s="11" t="s">
        <v>3687</v>
      </c>
      <c r="C358" t="s">
        <v>16</v>
      </c>
      <c r="D358" s="6" t="s">
        <v>17</v>
      </c>
      <c r="E358" s="6">
        <v>23</v>
      </c>
      <c r="F358" s="6">
        <v>69.41</v>
      </c>
      <c r="G358" s="6">
        <v>71.22</v>
      </c>
      <c r="H358" s="6">
        <f t="shared" si="90"/>
        <v>0.9745857905082842</v>
      </c>
      <c r="I358" s="6">
        <v>22.5</v>
      </c>
      <c r="J358" s="6">
        <v>56.44</v>
      </c>
      <c r="K358" s="6">
        <v>69.97</v>
      </c>
      <c r="L358" s="6">
        <f t="shared" si="91"/>
        <v>0</v>
      </c>
      <c r="M358" s="6">
        <f t="shared" si="92"/>
        <v>0</v>
      </c>
      <c r="N358" s="6">
        <f t="shared" si="93"/>
        <v>1</v>
      </c>
      <c r="AA358" s="11" t="s">
        <v>3698</v>
      </c>
      <c r="AB358" s="11" t="s">
        <v>3687</v>
      </c>
      <c r="AC358" t="s">
        <v>16</v>
      </c>
      <c r="AD358" t="s">
        <v>18</v>
      </c>
      <c r="AE358" s="6">
        <v>24</v>
      </c>
      <c r="AF358" s="6">
        <v>68.62</v>
      </c>
      <c r="AG358" s="6">
        <v>73.7</v>
      </c>
      <c r="AH358" s="6">
        <f t="shared" si="94"/>
        <v>0.93107191316146543</v>
      </c>
      <c r="AI358" s="6">
        <v>23.5</v>
      </c>
      <c r="AJ358" s="6">
        <v>55.93</v>
      </c>
      <c r="AK358" s="6">
        <v>72.459999999999994</v>
      </c>
      <c r="AL358" s="6">
        <f t="shared" si="95"/>
        <v>0</v>
      </c>
      <c r="AM358" s="6">
        <f t="shared" si="96"/>
        <v>0</v>
      </c>
      <c r="AN358" s="6">
        <f t="shared" si="97"/>
        <v>1</v>
      </c>
    </row>
    <row r="359" spans="1:40" x14ac:dyDescent="0.35">
      <c r="A359" s="11" t="s">
        <v>3699</v>
      </c>
      <c r="B359" s="11" t="s">
        <v>3687</v>
      </c>
      <c r="C359" t="s">
        <v>16</v>
      </c>
      <c r="D359" t="s">
        <v>17</v>
      </c>
      <c r="E359">
        <v>25</v>
      </c>
      <c r="F359">
        <v>81.430000000000007</v>
      </c>
      <c r="G359">
        <v>76.17</v>
      </c>
      <c r="H359">
        <f t="shared" si="90"/>
        <v>1.0690560588158069</v>
      </c>
      <c r="I359">
        <v>23.5</v>
      </c>
      <c r="J359">
        <v>64.55</v>
      </c>
      <c r="K359">
        <v>72.459999999999994</v>
      </c>
      <c r="L359" s="3">
        <f t="shared" si="91"/>
        <v>0</v>
      </c>
      <c r="M359" s="3">
        <f t="shared" si="92"/>
        <v>1</v>
      </c>
      <c r="N359" s="3">
        <f t="shared" si="93"/>
        <v>0</v>
      </c>
      <c r="AA359" s="11" t="s">
        <v>3699</v>
      </c>
      <c r="AB359" s="11" t="s">
        <v>3687</v>
      </c>
      <c r="AC359" t="s">
        <v>16</v>
      </c>
      <c r="AD359" t="s">
        <v>18</v>
      </c>
      <c r="AE359">
        <v>24</v>
      </c>
      <c r="AF359">
        <v>147.44</v>
      </c>
      <c r="AG359">
        <v>73.7</v>
      </c>
      <c r="AH359">
        <f t="shared" si="94"/>
        <v>2.0005427408412482</v>
      </c>
      <c r="AI359">
        <v>23</v>
      </c>
      <c r="AJ359">
        <v>67.760000000000005</v>
      </c>
      <c r="AK359">
        <v>71.22</v>
      </c>
      <c r="AL359" s="3">
        <f t="shared" si="95"/>
        <v>1</v>
      </c>
      <c r="AM359" s="3">
        <f t="shared" si="96"/>
        <v>0</v>
      </c>
      <c r="AN359" s="3">
        <f t="shared" si="97"/>
        <v>0</v>
      </c>
    </row>
    <row r="360" spans="1:40" x14ac:dyDescent="0.35">
      <c r="A360" s="11" t="s">
        <v>3700</v>
      </c>
      <c r="B360" s="11" t="s">
        <v>3687</v>
      </c>
      <c r="C360" t="s">
        <v>16</v>
      </c>
      <c r="D360" t="s">
        <v>17</v>
      </c>
      <c r="E360">
        <v>23</v>
      </c>
      <c r="F360">
        <v>85.54</v>
      </c>
      <c r="G360">
        <v>71.22</v>
      </c>
      <c r="H360">
        <f t="shared" si="90"/>
        <v>1.2010671159786579</v>
      </c>
      <c r="I360">
        <v>22.5</v>
      </c>
      <c r="J360">
        <v>42.09</v>
      </c>
      <c r="K360">
        <v>69.97</v>
      </c>
      <c r="L360" s="3">
        <f t="shared" si="91"/>
        <v>0</v>
      </c>
      <c r="M360" s="3">
        <f t="shared" si="92"/>
        <v>1</v>
      </c>
      <c r="N360" s="3">
        <f t="shared" si="93"/>
        <v>0</v>
      </c>
      <c r="AA360" s="11" t="s">
        <v>3700</v>
      </c>
      <c r="AB360" s="11" t="s">
        <v>3687</v>
      </c>
      <c r="AC360" t="s">
        <v>16</v>
      </c>
      <c r="AD360" t="s">
        <v>18</v>
      </c>
      <c r="AE360">
        <v>24</v>
      </c>
      <c r="AF360">
        <v>100.64</v>
      </c>
      <c r="AG360">
        <v>73.7</v>
      </c>
      <c r="AH360">
        <f t="shared" si="94"/>
        <v>1.3655359565807326</v>
      </c>
      <c r="AI360">
        <v>23</v>
      </c>
      <c r="AJ360">
        <v>57.78</v>
      </c>
      <c r="AK360">
        <v>71.22</v>
      </c>
      <c r="AL360" s="3">
        <f t="shared" si="95"/>
        <v>0</v>
      </c>
      <c r="AM360" s="3">
        <f t="shared" si="96"/>
        <v>1</v>
      </c>
      <c r="AN360" s="3">
        <f t="shared" si="97"/>
        <v>0</v>
      </c>
    </row>
    <row r="361" spans="1:40" x14ac:dyDescent="0.35">
      <c r="A361" s="11" t="s">
        <v>3701</v>
      </c>
      <c r="B361" s="11" t="s">
        <v>3687</v>
      </c>
      <c r="C361" t="s">
        <v>16</v>
      </c>
      <c r="D361" t="s">
        <v>134</v>
      </c>
      <c r="E361">
        <v>23.5</v>
      </c>
      <c r="F361">
        <v>149.63999999999999</v>
      </c>
      <c r="G361">
        <v>72.459999999999994</v>
      </c>
      <c r="H361">
        <f t="shared" si="90"/>
        <v>2.0651393872481369</v>
      </c>
      <c r="I361">
        <v>22</v>
      </c>
      <c r="J361">
        <v>62.87</v>
      </c>
      <c r="K361">
        <v>68.72</v>
      </c>
      <c r="L361" s="3">
        <f t="shared" si="91"/>
        <v>1</v>
      </c>
      <c r="M361" s="3">
        <f t="shared" si="92"/>
        <v>0</v>
      </c>
      <c r="N361" s="3">
        <f t="shared" si="93"/>
        <v>0</v>
      </c>
      <c r="AA361" s="11" t="s">
        <v>3701</v>
      </c>
      <c r="AB361" s="11" t="s">
        <v>3687</v>
      </c>
      <c r="AC361" t="s">
        <v>16</v>
      </c>
      <c r="AD361" t="s">
        <v>135</v>
      </c>
      <c r="AE361" s="6">
        <v>22.5</v>
      </c>
      <c r="AF361" s="6">
        <v>56.26</v>
      </c>
      <c r="AG361" s="6">
        <v>69.97</v>
      </c>
      <c r="AH361" s="6">
        <f t="shared" si="94"/>
        <v>0.80405888237816203</v>
      </c>
      <c r="AI361" s="6">
        <v>22</v>
      </c>
      <c r="AJ361" s="6">
        <v>53.24</v>
      </c>
      <c r="AK361" s="6">
        <v>68.72</v>
      </c>
      <c r="AL361" s="6">
        <f t="shared" si="95"/>
        <v>0</v>
      </c>
      <c r="AM361" s="6">
        <f t="shared" si="96"/>
        <v>0</v>
      </c>
      <c r="AN361" s="6">
        <f t="shared" si="97"/>
        <v>1</v>
      </c>
    </row>
    <row r="362" spans="1:40" x14ac:dyDescent="0.35">
      <c r="A362" s="11" t="s">
        <v>3702</v>
      </c>
      <c r="B362" s="11" t="s">
        <v>3687</v>
      </c>
      <c r="C362" t="s">
        <v>16</v>
      </c>
      <c r="D362" t="s">
        <v>134</v>
      </c>
      <c r="E362">
        <v>23.5</v>
      </c>
      <c r="F362">
        <v>152.76</v>
      </c>
      <c r="G362">
        <v>72.459999999999994</v>
      </c>
      <c r="H362">
        <f t="shared" si="90"/>
        <v>2.1081976262765663</v>
      </c>
      <c r="I362">
        <v>21.5</v>
      </c>
      <c r="J362">
        <v>54.77</v>
      </c>
      <c r="K362">
        <v>67.47</v>
      </c>
      <c r="L362" s="3">
        <f t="shared" si="91"/>
        <v>1</v>
      </c>
      <c r="M362" s="3">
        <f t="shared" si="92"/>
        <v>0</v>
      </c>
      <c r="N362" s="3">
        <f t="shared" si="93"/>
        <v>0</v>
      </c>
      <c r="AA362" s="11" t="s">
        <v>3702</v>
      </c>
      <c r="AB362" s="11" t="s">
        <v>3687</v>
      </c>
      <c r="AC362" t="s">
        <v>16</v>
      </c>
      <c r="AD362" t="s">
        <v>135</v>
      </c>
      <c r="AE362">
        <v>24</v>
      </c>
      <c r="AF362">
        <v>110.11</v>
      </c>
      <c r="AG362">
        <v>73.7</v>
      </c>
      <c r="AH362">
        <f t="shared" si="94"/>
        <v>1.4940298507462686</v>
      </c>
      <c r="AI362">
        <v>23</v>
      </c>
      <c r="AJ362">
        <v>63.98</v>
      </c>
      <c r="AK362">
        <v>71.22</v>
      </c>
      <c r="AL362" s="3">
        <f t="shared" si="95"/>
        <v>0</v>
      </c>
      <c r="AM362" s="3">
        <f t="shared" si="96"/>
        <v>1</v>
      </c>
      <c r="AN362" s="3">
        <f t="shared" si="97"/>
        <v>0</v>
      </c>
    </row>
    <row r="363" spans="1:40" x14ac:dyDescent="0.35">
      <c r="A363" s="11" t="s">
        <v>3703</v>
      </c>
      <c r="B363" s="11" t="s">
        <v>3687</v>
      </c>
      <c r="C363" t="s">
        <v>16</v>
      </c>
      <c r="D363" t="s">
        <v>134</v>
      </c>
      <c r="E363">
        <v>24</v>
      </c>
      <c r="F363">
        <v>197.43</v>
      </c>
      <c r="G363">
        <v>73.7</v>
      </c>
      <c r="H363">
        <f t="shared" si="90"/>
        <v>2.6788331071913163</v>
      </c>
      <c r="I363">
        <v>22</v>
      </c>
      <c r="J363">
        <v>66.45</v>
      </c>
      <c r="K363">
        <v>68.72</v>
      </c>
      <c r="L363" s="3">
        <f t="shared" si="91"/>
        <v>1</v>
      </c>
      <c r="M363" s="3">
        <f t="shared" si="92"/>
        <v>0</v>
      </c>
      <c r="N363" s="3">
        <f t="shared" si="93"/>
        <v>0</v>
      </c>
      <c r="AA363" s="11" t="s">
        <v>3703</v>
      </c>
      <c r="AB363" s="11" t="s">
        <v>3687</v>
      </c>
      <c r="AC363" t="s">
        <v>16</v>
      </c>
      <c r="AD363" t="s">
        <v>135</v>
      </c>
      <c r="AE363">
        <v>25.5</v>
      </c>
      <c r="AF363">
        <v>103.27</v>
      </c>
      <c r="AG363">
        <v>77.400000000000006</v>
      </c>
      <c r="AH363">
        <f t="shared" si="94"/>
        <v>1.334237726098191</v>
      </c>
      <c r="AI363">
        <v>23</v>
      </c>
      <c r="AJ363">
        <v>67.63</v>
      </c>
      <c r="AK363">
        <v>71.22</v>
      </c>
      <c r="AL363" s="3">
        <f t="shared" si="95"/>
        <v>0</v>
      </c>
      <c r="AM363" s="3">
        <f t="shared" si="96"/>
        <v>1</v>
      </c>
      <c r="AN363" s="3">
        <f t="shared" si="97"/>
        <v>0</v>
      </c>
    </row>
    <row r="364" spans="1:40" x14ac:dyDescent="0.35">
      <c r="A364" s="11" t="s">
        <v>3704</v>
      </c>
      <c r="B364" s="11" t="s">
        <v>3687</v>
      </c>
      <c r="C364" t="s">
        <v>16</v>
      </c>
      <c r="D364" s="6" t="s">
        <v>134</v>
      </c>
      <c r="E364" s="6">
        <v>29</v>
      </c>
      <c r="F364" s="6">
        <v>82.7</v>
      </c>
      <c r="G364" s="6">
        <v>85.96</v>
      </c>
      <c r="H364" s="6">
        <f t="shared" si="90"/>
        <v>0.96207538389948821</v>
      </c>
      <c r="I364" s="6">
        <v>28.5</v>
      </c>
      <c r="J364" s="6">
        <v>81.06</v>
      </c>
      <c r="K364" s="6">
        <v>84.74</v>
      </c>
      <c r="L364" s="6">
        <f t="shared" si="91"/>
        <v>0</v>
      </c>
      <c r="M364" s="6">
        <f t="shared" si="92"/>
        <v>0</v>
      </c>
      <c r="N364" s="6">
        <f t="shared" si="93"/>
        <v>1</v>
      </c>
      <c r="AA364" s="11" t="s">
        <v>3704</v>
      </c>
      <c r="AB364" s="11" t="s">
        <v>3687</v>
      </c>
      <c r="AC364" t="s">
        <v>16</v>
      </c>
      <c r="AD364" t="s">
        <v>135</v>
      </c>
      <c r="AE364">
        <v>24.5</v>
      </c>
      <c r="AF364">
        <v>94.06</v>
      </c>
      <c r="AG364">
        <v>74.930000000000007</v>
      </c>
      <c r="AH364">
        <f t="shared" si="94"/>
        <v>1.2553049512878687</v>
      </c>
      <c r="AI364">
        <v>23</v>
      </c>
      <c r="AJ364">
        <v>61.95</v>
      </c>
      <c r="AK364">
        <v>71.22</v>
      </c>
      <c r="AL364" s="3">
        <f t="shared" si="95"/>
        <v>0</v>
      </c>
      <c r="AM364" s="3">
        <f t="shared" si="96"/>
        <v>1</v>
      </c>
      <c r="AN364" s="3">
        <f t="shared" si="97"/>
        <v>0</v>
      </c>
    </row>
    <row r="365" spans="1:40" x14ac:dyDescent="0.35">
      <c r="A365" s="11" t="s">
        <v>3705</v>
      </c>
      <c r="B365" s="11" t="s">
        <v>3687</v>
      </c>
      <c r="C365" t="s">
        <v>16</v>
      </c>
      <c r="D365" t="s">
        <v>134</v>
      </c>
      <c r="E365">
        <v>25</v>
      </c>
      <c r="F365">
        <v>82.14</v>
      </c>
      <c r="G365">
        <v>76.17</v>
      </c>
      <c r="H365">
        <f t="shared" si="90"/>
        <v>1.0783773139031114</v>
      </c>
      <c r="I365">
        <v>23</v>
      </c>
      <c r="J365">
        <v>73.069999999999993</v>
      </c>
      <c r="K365">
        <v>71.22</v>
      </c>
      <c r="L365" s="3">
        <f t="shared" si="91"/>
        <v>0</v>
      </c>
      <c r="M365" s="3">
        <f t="shared" si="92"/>
        <v>1</v>
      </c>
      <c r="N365" s="3">
        <f t="shared" si="93"/>
        <v>0</v>
      </c>
      <c r="AA365" s="11" t="s">
        <v>3705</v>
      </c>
      <c r="AB365" s="11" t="s">
        <v>3687</v>
      </c>
      <c r="AC365" t="s">
        <v>16</v>
      </c>
      <c r="AD365" t="s">
        <v>135</v>
      </c>
      <c r="AE365" s="6">
        <v>16</v>
      </c>
      <c r="AF365" s="6">
        <v>35.5</v>
      </c>
      <c r="AG365" s="6">
        <v>53.5</v>
      </c>
      <c r="AH365" s="6">
        <f t="shared" si="94"/>
        <v>0.66355140186915884</v>
      </c>
      <c r="AI365" s="6">
        <v>15.5</v>
      </c>
      <c r="AJ365" s="6">
        <v>28.73</v>
      </c>
      <c r="AK365" s="6">
        <v>52.21</v>
      </c>
      <c r="AL365" s="6">
        <f t="shared" si="95"/>
        <v>0</v>
      </c>
      <c r="AM365" s="6">
        <f t="shared" si="96"/>
        <v>0</v>
      </c>
      <c r="AN365" s="6">
        <f t="shared" si="97"/>
        <v>1</v>
      </c>
    </row>
    <row r="366" spans="1:40" x14ac:dyDescent="0.35">
      <c r="A366" s="11" t="s">
        <v>3706</v>
      </c>
      <c r="B366" s="11" t="s">
        <v>3687</v>
      </c>
      <c r="C366" t="s">
        <v>16</v>
      </c>
      <c r="D366" t="s">
        <v>134</v>
      </c>
      <c r="E366">
        <v>23.5</v>
      </c>
      <c r="F366">
        <v>134.97999999999999</v>
      </c>
      <c r="G366">
        <v>72.459999999999994</v>
      </c>
      <c r="H366">
        <f t="shared" si="90"/>
        <v>1.8628208666850676</v>
      </c>
      <c r="I366">
        <v>21.5</v>
      </c>
      <c r="J366">
        <v>61.56</v>
      </c>
      <c r="K366">
        <v>67.47</v>
      </c>
      <c r="L366" s="3">
        <f t="shared" si="91"/>
        <v>1</v>
      </c>
      <c r="M366" s="3">
        <f t="shared" si="92"/>
        <v>0</v>
      </c>
      <c r="N366" s="3">
        <f t="shared" si="93"/>
        <v>0</v>
      </c>
      <c r="AA366" s="11" t="s">
        <v>3706</v>
      </c>
      <c r="AB366" s="11" t="s">
        <v>3687</v>
      </c>
      <c r="AC366" t="s">
        <v>16</v>
      </c>
      <c r="AD366" t="s">
        <v>135</v>
      </c>
      <c r="AE366">
        <v>24</v>
      </c>
      <c r="AF366">
        <v>111.47</v>
      </c>
      <c r="AG366">
        <v>73.7</v>
      </c>
      <c r="AH366">
        <f t="shared" si="94"/>
        <v>1.512483039348711</v>
      </c>
      <c r="AI366">
        <v>23</v>
      </c>
      <c r="AJ366">
        <v>62.49</v>
      </c>
      <c r="AK366">
        <v>71.22</v>
      </c>
      <c r="AL366" s="3">
        <f t="shared" si="95"/>
        <v>1</v>
      </c>
      <c r="AM366" s="3">
        <f t="shared" si="96"/>
        <v>0</v>
      </c>
      <c r="AN366" s="3">
        <f t="shared" si="97"/>
        <v>0</v>
      </c>
    </row>
    <row r="367" spans="1:40" x14ac:dyDescent="0.35">
      <c r="A367" s="11" t="s">
        <v>3707</v>
      </c>
      <c r="B367" s="11" t="s">
        <v>3687</v>
      </c>
      <c r="C367" t="s">
        <v>16</v>
      </c>
      <c r="D367" t="s">
        <v>134</v>
      </c>
      <c r="E367">
        <v>23.5</v>
      </c>
      <c r="F367">
        <v>88.05</v>
      </c>
      <c r="G367">
        <v>72.459999999999994</v>
      </c>
      <c r="H367">
        <f t="shared" si="90"/>
        <v>1.2151531879657742</v>
      </c>
      <c r="I367">
        <v>23</v>
      </c>
      <c r="J367">
        <v>69.22</v>
      </c>
      <c r="K367">
        <v>71.22</v>
      </c>
      <c r="L367" s="3">
        <f t="shared" si="91"/>
        <v>0</v>
      </c>
      <c r="M367" s="3">
        <f t="shared" si="92"/>
        <v>1</v>
      </c>
      <c r="N367" s="3">
        <f t="shared" si="93"/>
        <v>0</v>
      </c>
      <c r="AA367" s="11" t="s">
        <v>3707</v>
      </c>
      <c r="AB367" s="11" t="s">
        <v>3687</v>
      </c>
      <c r="AC367" t="s">
        <v>16</v>
      </c>
      <c r="AD367" t="s">
        <v>135</v>
      </c>
      <c r="AE367" s="6">
        <v>18</v>
      </c>
      <c r="AF367" s="6">
        <v>54.52</v>
      </c>
      <c r="AG367" s="6">
        <v>58.64</v>
      </c>
      <c r="AH367" s="6">
        <f t="shared" si="94"/>
        <v>0.92974079126875853</v>
      </c>
      <c r="AI367" s="6">
        <v>17.5</v>
      </c>
      <c r="AJ367" s="6">
        <v>17.46</v>
      </c>
      <c r="AK367" s="6">
        <v>57.36</v>
      </c>
      <c r="AL367" s="6">
        <f t="shared" si="95"/>
        <v>0</v>
      </c>
      <c r="AM367" s="6">
        <f t="shared" si="96"/>
        <v>0</v>
      </c>
      <c r="AN367" s="6">
        <f t="shared" si="97"/>
        <v>1</v>
      </c>
    </row>
    <row r="368" spans="1:40" x14ac:dyDescent="0.35">
      <c r="A368" s="11" t="s">
        <v>3708</v>
      </c>
      <c r="B368" s="11" t="s">
        <v>3687</v>
      </c>
      <c r="C368" t="s">
        <v>16</v>
      </c>
      <c r="D368" t="s">
        <v>134</v>
      </c>
      <c r="E368">
        <v>24</v>
      </c>
      <c r="F368">
        <v>157.72999999999999</v>
      </c>
      <c r="G368">
        <v>73.7</v>
      </c>
      <c r="H368">
        <f t="shared" si="90"/>
        <v>2.1401628222523743</v>
      </c>
      <c r="I368">
        <v>22</v>
      </c>
      <c r="J368">
        <v>62.43</v>
      </c>
      <c r="K368">
        <v>68.72</v>
      </c>
      <c r="L368" s="3">
        <f t="shared" si="91"/>
        <v>1</v>
      </c>
      <c r="M368" s="3">
        <f t="shared" si="92"/>
        <v>0</v>
      </c>
      <c r="N368" s="3">
        <f t="shared" si="93"/>
        <v>0</v>
      </c>
      <c r="AA368" s="11" t="s">
        <v>3708</v>
      </c>
      <c r="AB368" s="11" t="s">
        <v>3687</v>
      </c>
      <c r="AC368" t="s">
        <v>16</v>
      </c>
      <c r="AD368" t="s">
        <v>135</v>
      </c>
      <c r="AE368">
        <v>24</v>
      </c>
      <c r="AF368">
        <v>101.47</v>
      </c>
      <c r="AG368">
        <v>73.7</v>
      </c>
      <c r="AH368">
        <f t="shared" si="94"/>
        <v>1.3767978290366349</v>
      </c>
      <c r="AI368">
        <v>23.5</v>
      </c>
      <c r="AJ368">
        <v>67.12</v>
      </c>
      <c r="AK368">
        <v>72.459999999999994</v>
      </c>
      <c r="AL368" s="3">
        <f t="shared" si="95"/>
        <v>0</v>
      </c>
      <c r="AM368" s="3">
        <f t="shared" si="96"/>
        <v>1</v>
      </c>
      <c r="AN368" s="3">
        <f t="shared" si="97"/>
        <v>0</v>
      </c>
    </row>
    <row r="369" spans="1:40" x14ac:dyDescent="0.35">
      <c r="A369" s="11" t="s">
        <v>3709</v>
      </c>
      <c r="B369" s="11" t="s">
        <v>3687</v>
      </c>
      <c r="C369" t="s">
        <v>16</v>
      </c>
      <c r="D369" t="s">
        <v>134</v>
      </c>
      <c r="E369">
        <v>23.5</v>
      </c>
      <c r="F369">
        <v>149.51</v>
      </c>
      <c r="G369">
        <v>72.459999999999994</v>
      </c>
      <c r="H369">
        <f t="shared" si="90"/>
        <v>2.0633452939552859</v>
      </c>
      <c r="I369">
        <v>21.5</v>
      </c>
      <c r="J369">
        <v>49.04</v>
      </c>
      <c r="K369">
        <v>67.47</v>
      </c>
      <c r="L369" s="3">
        <f t="shared" si="91"/>
        <v>1</v>
      </c>
      <c r="M369" s="3">
        <f t="shared" si="92"/>
        <v>0</v>
      </c>
      <c r="N369" s="3">
        <f t="shared" si="93"/>
        <v>0</v>
      </c>
      <c r="AA369" s="11" t="s">
        <v>3709</v>
      </c>
      <c r="AB369" s="11" t="s">
        <v>3687</v>
      </c>
      <c r="AC369" t="s">
        <v>16</v>
      </c>
      <c r="AD369" t="s">
        <v>135</v>
      </c>
      <c r="AE369">
        <v>25.5</v>
      </c>
      <c r="AF369">
        <v>80.63</v>
      </c>
      <c r="AG369">
        <v>77.400000000000006</v>
      </c>
      <c r="AH369">
        <f t="shared" si="94"/>
        <v>1.0417312661498708</v>
      </c>
      <c r="AI369">
        <v>25</v>
      </c>
      <c r="AJ369">
        <v>59.45</v>
      </c>
      <c r="AK369">
        <v>76.17</v>
      </c>
      <c r="AL369" s="3">
        <f t="shared" si="95"/>
        <v>0</v>
      </c>
      <c r="AM369" s="3">
        <f t="shared" si="96"/>
        <v>1</v>
      </c>
      <c r="AN369" s="3">
        <f t="shared" si="97"/>
        <v>0</v>
      </c>
    </row>
    <row r="370" spans="1:40" x14ac:dyDescent="0.35">
      <c r="A370" s="11" t="s">
        <v>3710</v>
      </c>
      <c r="B370" s="11" t="s">
        <v>3687</v>
      </c>
      <c r="C370" t="s">
        <v>16</v>
      </c>
      <c r="D370" t="s">
        <v>134</v>
      </c>
      <c r="E370">
        <v>24</v>
      </c>
      <c r="F370">
        <v>177.53</v>
      </c>
      <c r="G370">
        <v>73.7</v>
      </c>
      <c r="H370">
        <f t="shared" si="90"/>
        <v>2.4088195386702846</v>
      </c>
      <c r="I370">
        <v>22</v>
      </c>
      <c r="J370">
        <v>56.94</v>
      </c>
      <c r="K370">
        <v>68.72</v>
      </c>
      <c r="L370" s="3">
        <f t="shared" si="91"/>
        <v>1</v>
      </c>
      <c r="M370" s="3">
        <f t="shared" si="92"/>
        <v>0</v>
      </c>
      <c r="N370" s="3">
        <f t="shared" si="93"/>
        <v>0</v>
      </c>
      <c r="AA370" s="11" t="s">
        <v>3710</v>
      </c>
      <c r="AB370" s="11" t="s">
        <v>3687</v>
      </c>
      <c r="AC370" t="s">
        <v>16</v>
      </c>
      <c r="AD370" t="s">
        <v>135</v>
      </c>
      <c r="AE370">
        <v>24.5</v>
      </c>
      <c r="AF370">
        <v>100.52</v>
      </c>
      <c r="AG370">
        <v>74.930000000000007</v>
      </c>
      <c r="AH370">
        <f t="shared" si="94"/>
        <v>1.3415187508341118</v>
      </c>
      <c r="AI370">
        <v>23</v>
      </c>
      <c r="AJ370">
        <v>70.739999999999995</v>
      </c>
      <c r="AK370">
        <v>71.22</v>
      </c>
      <c r="AL370" s="3">
        <f t="shared" si="95"/>
        <v>0</v>
      </c>
      <c r="AM370" s="3">
        <f t="shared" si="96"/>
        <v>1</v>
      </c>
      <c r="AN370" s="3">
        <f t="shared" si="97"/>
        <v>0</v>
      </c>
    </row>
    <row r="371" spans="1:40" x14ac:dyDescent="0.35">
      <c r="A371" s="11" t="s">
        <v>3711</v>
      </c>
      <c r="B371" s="11" t="s">
        <v>3687</v>
      </c>
      <c r="C371" t="s">
        <v>16</v>
      </c>
      <c r="D371" t="s">
        <v>134</v>
      </c>
      <c r="E371">
        <v>24</v>
      </c>
      <c r="F371">
        <v>122.21</v>
      </c>
      <c r="G371">
        <v>73.7</v>
      </c>
      <c r="H371">
        <f t="shared" si="90"/>
        <v>1.6582089552238803</v>
      </c>
      <c r="I371">
        <v>22.5</v>
      </c>
      <c r="J371">
        <v>61.37</v>
      </c>
      <c r="K371">
        <v>69.97</v>
      </c>
      <c r="L371" s="3">
        <f t="shared" si="91"/>
        <v>1</v>
      </c>
      <c r="M371" s="3">
        <f t="shared" si="92"/>
        <v>0</v>
      </c>
      <c r="N371" s="3">
        <f t="shared" si="93"/>
        <v>0</v>
      </c>
      <c r="AA371" s="11" t="s">
        <v>3711</v>
      </c>
      <c r="AB371" s="11" t="s">
        <v>3687</v>
      </c>
      <c r="AC371" t="s">
        <v>16</v>
      </c>
      <c r="AD371" t="s">
        <v>135</v>
      </c>
      <c r="AE371">
        <v>24</v>
      </c>
      <c r="AF371">
        <v>83.31</v>
      </c>
      <c r="AG371">
        <v>73.7</v>
      </c>
      <c r="AH371">
        <f t="shared" si="94"/>
        <v>1.1303934871099051</v>
      </c>
      <c r="AI371">
        <v>32.5</v>
      </c>
      <c r="AJ371">
        <v>97.36</v>
      </c>
      <c r="AK371">
        <v>94.43</v>
      </c>
      <c r="AL371" s="3">
        <f t="shared" si="95"/>
        <v>0</v>
      </c>
      <c r="AM371" s="3">
        <f t="shared" si="96"/>
        <v>1</v>
      </c>
      <c r="AN371" s="3">
        <f t="shared" si="97"/>
        <v>0</v>
      </c>
    </row>
    <row r="372" spans="1:40" x14ac:dyDescent="0.35">
      <c r="A372" s="11" t="s">
        <v>3712</v>
      </c>
      <c r="B372" s="11" t="s">
        <v>3687</v>
      </c>
      <c r="C372" t="s">
        <v>16</v>
      </c>
      <c r="D372" t="s">
        <v>134</v>
      </c>
      <c r="E372">
        <v>23.5</v>
      </c>
      <c r="F372">
        <v>130.49</v>
      </c>
      <c r="G372">
        <v>72.459999999999994</v>
      </c>
      <c r="H372">
        <f t="shared" si="90"/>
        <v>1.800855644493514</v>
      </c>
      <c r="I372">
        <v>21.5</v>
      </c>
      <c r="J372">
        <v>63.97</v>
      </c>
      <c r="K372">
        <v>67.47</v>
      </c>
      <c r="L372" s="3">
        <f t="shared" si="91"/>
        <v>1</v>
      </c>
      <c r="M372" s="3">
        <f t="shared" si="92"/>
        <v>0</v>
      </c>
      <c r="N372" s="3">
        <f t="shared" si="93"/>
        <v>0</v>
      </c>
      <c r="AA372" s="11" t="s">
        <v>3712</v>
      </c>
      <c r="AB372" s="11" t="s">
        <v>3687</v>
      </c>
      <c r="AC372" t="s">
        <v>16</v>
      </c>
      <c r="AD372" t="s">
        <v>135</v>
      </c>
      <c r="AE372">
        <v>26.5</v>
      </c>
      <c r="AF372">
        <v>86.98</v>
      </c>
      <c r="AG372">
        <v>79.86</v>
      </c>
      <c r="AH372">
        <f t="shared" si="94"/>
        <v>1.0891560230403206</v>
      </c>
      <c r="AI372">
        <v>24.5</v>
      </c>
      <c r="AJ372">
        <v>79.87</v>
      </c>
      <c r="AK372">
        <v>74.930000000000007</v>
      </c>
      <c r="AL372" s="3">
        <f t="shared" si="95"/>
        <v>0</v>
      </c>
      <c r="AM372" s="3">
        <f t="shared" si="96"/>
        <v>1</v>
      </c>
      <c r="AN372" s="3">
        <f t="shared" si="97"/>
        <v>0</v>
      </c>
    </row>
    <row r="373" spans="1:40" x14ac:dyDescent="0.35">
      <c r="A373" s="11" t="s">
        <v>3713</v>
      </c>
      <c r="B373" s="11" t="s">
        <v>3687</v>
      </c>
      <c r="C373" t="s">
        <v>16</v>
      </c>
      <c r="D373" t="s">
        <v>134</v>
      </c>
      <c r="E373">
        <v>24</v>
      </c>
      <c r="F373">
        <v>133.44</v>
      </c>
      <c r="G373">
        <v>73.7</v>
      </c>
      <c r="H373">
        <f t="shared" si="90"/>
        <v>1.8105834464043418</v>
      </c>
      <c r="I373">
        <v>22</v>
      </c>
      <c r="J373">
        <v>58.26</v>
      </c>
      <c r="K373">
        <v>68.72</v>
      </c>
      <c r="L373" s="3">
        <f t="shared" si="91"/>
        <v>1</v>
      </c>
      <c r="M373" s="3">
        <f t="shared" si="92"/>
        <v>0</v>
      </c>
      <c r="N373" s="3">
        <f t="shared" si="93"/>
        <v>0</v>
      </c>
      <c r="AA373" s="11" t="s">
        <v>3713</v>
      </c>
      <c r="AB373" s="11" t="s">
        <v>3687</v>
      </c>
      <c r="AC373" t="s">
        <v>16</v>
      </c>
      <c r="AD373" t="s">
        <v>135</v>
      </c>
      <c r="AE373">
        <v>24</v>
      </c>
      <c r="AF373">
        <v>98.31</v>
      </c>
      <c r="AG373">
        <v>73.7</v>
      </c>
      <c r="AH373">
        <f t="shared" si="94"/>
        <v>1.333921302578019</v>
      </c>
      <c r="AI373">
        <v>23.5</v>
      </c>
      <c r="AJ373">
        <v>62.12</v>
      </c>
      <c r="AK373">
        <v>72.459999999999994</v>
      </c>
      <c r="AL373" s="3">
        <f t="shared" si="95"/>
        <v>0</v>
      </c>
      <c r="AM373" s="3">
        <f t="shared" si="96"/>
        <v>1</v>
      </c>
      <c r="AN373" s="3">
        <f t="shared" si="97"/>
        <v>0</v>
      </c>
    </row>
    <row r="374" spans="1:40" x14ac:dyDescent="0.35">
      <c r="A374" t="s">
        <v>3714</v>
      </c>
      <c r="B374" t="s">
        <v>3303</v>
      </c>
      <c r="C374" t="s">
        <v>51</v>
      </c>
      <c r="D374" t="s">
        <v>17</v>
      </c>
      <c r="E374">
        <v>23.5</v>
      </c>
      <c r="F374">
        <v>140.5</v>
      </c>
      <c r="G374">
        <v>72.459999999999994</v>
      </c>
      <c r="H374">
        <f t="shared" si="90"/>
        <v>1.9390008280430584</v>
      </c>
      <c r="I374">
        <v>22</v>
      </c>
      <c r="J374">
        <v>56.01</v>
      </c>
      <c r="K374">
        <v>68.72</v>
      </c>
      <c r="L374" s="3">
        <f t="shared" si="91"/>
        <v>1</v>
      </c>
      <c r="M374" s="3">
        <f t="shared" si="92"/>
        <v>0</v>
      </c>
      <c r="N374" s="3">
        <f t="shared" si="93"/>
        <v>0</v>
      </c>
      <c r="AA374" t="s">
        <v>3714</v>
      </c>
      <c r="AB374" t="s">
        <v>3303</v>
      </c>
      <c r="AC374" t="s">
        <v>51</v>
      </c>
      <c r="AD374" t="s">
        <v>18</v>
      </c>
      <c r="AE374">
        <v>24</v>
      </c>
      <c r="AF374">
        <v>100.2</v>
      </c>
      <c r="AG374">
        <v>73.7</v>
      </c>
      <c r="AH374">
        <f t="shared" si="94"/>
        <v>1.3595658073270014</v>
      </c>
      <c r="AI374">
        <v>23.5</v>
      </c>
      <c r="AJ374">
        <v>64.53</v>
      </c>
      <c r="AK374">
        <v>72.459999999999994</v>
      </c>
      <c r="AL374" s="3">
        <f t="shared" si="95"/>
        <v>0</v>
      </c>
      <c r="AM374" s="3">
        <f t="shared" si="96"/>
        <v>1</v>
      </c>
      <c r="AN374" s="3">
        <f t="shared" si="97"/>
        <v>0</v>
      </c>
    </row>
    <row r="375" spans="1:40" x14ac:dyDescent="0.35">
      <c r="A375" t="s">
        <v>3715</v>
      </c>
      <c r="B375" t="s">
        <v>3303</v>
      </c>
      <c r="C375" t="s">
        <v>51</v>
      </c>
      <c r="D375" t="s">
        <v>17</v>
      </c>
      <c r="E375">
        <v>23</v>
      </c>
      <c r="F375">
        <v>125.88</v>
      </c>
      <c r="G375">
        <v>71.22</v>
      </c>
      <c r="H375">
        <f t="shared" si="90"/>
        <v>1.767481044650379</v>
      </c>
      <c r="I375">
        <v>22</v>
      </c>
      <c r="J375">
        <v>65.739999999999995</v>
      </c>
      <c r="K375">
        <v>68.72</v>
      </c>
      <c r="L375" s="3">
        <f t="shared" si="91"/>
        <v>1</v>
      </c>
      <c r="M375" s="3">
        <f t="shared" si="92"/>
        <v>0</v>
      </c>
      <c r="N375" s="3">
        <f t="shared" si="93"/>
        <v>0</v>
      </c>
      <c r="AA375" t="s">
        <v>3715</v>
      </c>
      <c r="AB375" t="s">
        <v>3303</v>
      </c>
      <c r="AC375" t="s">
        <v>51</v>
      </c>
      <c r="AD375" t="s">
        <v>18</v>
      </c>
      <c r="AE375" s="6">
        <v>23</v>
      </c>
      <c r="AF375" s="6">
        <v>67.42</v>
      </c>
      <c r="AG375" s="6">
        <v>71.22</v>
      </c>
      <c r="AH375" s="6">
        <f t="shared" si="94"/>
        <v>0.946644201067116</v>
      </c>
      <c r="AI375" s="6">
        <v>22.5</v>
      </c>
      <c r="AJ375" s="6">
        <v>57.53</v>
      </c>
      <c r="AK375" s="6">
        <v>69.97</v>
      </c>
      <c r="AL375" s="6">
        <f t="shared" si="95"/>
        <v>0</v>
      </c>
      <c r="AM375" s="6">
        <f t="shared" si="96"/>
        <v>0</v>
      </c>
      <c r="AN375" s="6">
        <f t="shared" si="97"/>
        <v>1</v>
      </c>
    </row>
    <row r="376" spans="1:40" x14ac:dyDescent="0.35">
      <c r="A376" t="s">
        <v>3716</v>
      </c>
      <c r="B376" t="s">
        <v>3303</v>
      </c>
      <c r="C376" t="s">
        <v>51</v>
      </c>
      <c r="D376" t="s">
        <v>17</v>
      </c>
      <c r="E376">
        <v>24</v>
      </c>
      <c r="F376">
        <v>157.34</v>
      </c>
      <c r="G376">
        <v>73.7</v>
      </c>
      <c r="H376">
        <f t="shared" si="90"/>
        <v>2.1348710990502036</v>
      </c>
      <c r="I376">
        <v>22</v>
      </c>
      <c r="J376">
        <v>54.66</v>
      </c>
      <c r="K376">
        <v>68.72</v>
      </c>
      <c r="L376" s="3">
        <f t="shared" si="91"/>
        <v>1</v>
      </c>
      <c r="M376" s="3">
        <f t="shared" si="92"/>
        <v>0</v>
      </c>
      <c r="N376" s="3">
        <f t="shared" si="93"/>
        <v>0</v>
      </c>
      <c r="AA376" t="s">
        <v>3716</v>
      </c>
      <c r="AB376" t="s">
        <v>3303</v>
      </c>
      <c r="AC376" t="s">
        <v>51</v>
      </c>
      <c r="AD376" t="s">
        <v>18</v>
      </c>
      <c r="AE376">
        <v>24</v>
      </c>
      <c r="AF376">
        <v>106.52</v>
      </c>
      <c r="AG376">
        <v>73.7</v>
      </c>
      <c r="AH376">
        <f t="shared" si="94"/>
        <v>1.4453188602442333</v>
      </c>
      <c r="AI376">
        <v>23</v>
      </c>
      <c r="AJ376">
        <v>59.64</v>
      </c>
      <c r="AK376">
        <v>71.22</v>
      </c>
      <c r="AL376" s="3">
        <f t="shared" si="95"/>
        <v>0</v>
      </c>
      <c r="AM376" s="3">
        <f t="shared" si="96"/>
        <v>1</v>
      </c>
      <c r="AN376" s="3">
        <f t="shared" si="97"/>
        <v>0</v>
      </c>
    </row>
    <row r="377" spans="1:40" x14ac:dyDescent="0.35">
      <c r="A377" t="s">
        <v>3717</v>
      </c>
      <c r="B377" t="s">
        <v>3303</v>
      </c>
      <c r="C377" t="s">
        <v>51</v>
      </c>
      <c r="D377" t="s">
        <v>17</v>
      </c>
      <c r="E377">
        <v>24</v>
      </c>
      <c r="F377">
        <v>185.02</v>
      </c>
      <c r="G377">
        <v>73.7</v>
      </c>
      <c r="H377">
        <f t="shared" si="90"/>
        <v>2.5104477611940297</v>
      </c>
      <c r="I377">
        <v>22</v>
      </c>
      <c r="J377">
        <v>44.33</v>
      </c>
      <c r="K377">
        <v>68.72</v>
      </c>
      <c r="L377" s="3">
        <f t="shared" si="91"/>
        <v>1</v>
      </c>
      <c r="M377" s="3">
        <f t="shared" si="92"/>
        <v>0</v>
      </c>
      <c r="N377" s="3">
        <f t="shared" si="93"/>
        <v>0</v>
      </c>
      <c r="AA377" t="s">
        <v>3717</v>
      </c>
      <c r="AB377" t="s">
        <v>3303</v>
      </c>
      <c r="AC377" t="s">
        <v>51</v>
      </c>
      <c r="AD377" t="s">
        <v>18</v>
      </c>
      <c r="AE377">
        <v>24</v>
      </c>
      <c r="AF377">
        <v>91.73</v>
      </c>
      <c r="AG377">
        <v>73.7</v>
      </c>
      <c r="AH377">
        <f t="shared" si="94"/>
        <v>1.2446404341926729</v>
      </c>
      <c r="AI377">
        <v>23.5</v>
      </c>
      <c r="AJ377">
        <v>53.85</v>
      </c>
      <c r="AK377">
        <v>72.459999999999994</v>
      </c>
      <c r="AL377" s="3">
        <f t="shared" si="95"/>
        <v>0</v>
      </c>
      <c r="AM377" s="3">
        <f t="shared" si="96"/>
        <v>1</v>
      </c>
      <c r="AN377" s="3">
        <f t="shared" si="97"/>
        <v>0</v>
      </c>
    </row>
    <row r="378" spans="1:40" x14ac:dyDescent="0.35">
      <c r="A378" t="s">
        <v>3718</v>
      </c>
      <c r="B378" t="s">
        <v>3303</v>
      </c>
      <c r="C378" t="s">
        <v>51</v>
      </c>
      <c r="D378" t="s">
        <v>17</v>
      </c>
      <c r="E378">
        <v>25</v>
      </c>
      <c r="F378">
        <v>135.44</v>
      </c>
      <c r="G378">
        <v>76.17</v>
      </c>
      <c r="H378">
        <f t="shared" si="90"/>
        <v>1.7781278718655638</v>
      </c>
      <c r="I378">
        <v>22.5</v>
      </c>
      <c r="J378">
        <v>57.62</v>
      </c>
      <c r="K378">
        <v>69.97</v>
      </c>
      <c r="L378" s="3">
        <f t="shared" si="91"/>
        <v>1</v>
      </c>
      <c r="M378" s="3">
        <f t="shared" si="92"/>
        <v>0</v>
      </c>
      <c r="N378" s="3">
        <f t="shared" si="93"/>
        <v>0</v>
      </c>
      <c r="AA378" t="s">
        <v>3718</v>
      </c>
      <c r="AB378" t="s">
        <v>3303</v>
      </c>
      <c r="AC378" t="s">
        <v>51</v>
      </c>
      <c r="AD378" t="s">
        <v>18</v>
      </c>
      <c r="AE378">
        <v>24</v>
      </c>
      <c r="AF378">
        <v>106.54</v>
      </c>
      <c r="AG378">
        <v>73.7</v>
      </c>
      <c r="AH378">
        <f t="shared" si="94"/>
        <v>1.4455902306648576</v>
      </c>
      <c r="AI378">
        <v>22.5</v>
      </c>
      <c r="AJ378">
        <v>54.9</v>
      </c>
      <c r="AK378">
        <v>69.97</v>
      </c>
      <c r="AL378" s="3">
        <f t="shared" si="95"/>
        <v>0</v>
      </c>
      <c r="AM378" s="3">
        <f t="shared" si="96"/>
        <v>1</v>
      </c>
      <c r="AN378" s="3">
        <f t="shared" si="97"/>
        <v>0</v>
      </c>
    </row>
    <row r="379" spans="1:40" x14ac:dyDescent="0.35">
      <c r="A379" t="s">
        <v>3719</v>
      </c>
      <c r="B379" t="s">
        <v>3303</v>
      </c>
      <c r="C379" t="s">
        <v>51</v>
      </c>
      <c r="D379" t="s">
        <v>17</v>
      </c>
      <c r="E379">
        <v>23.5</v>
      </c>
      <c r="F379">
        <v>99.9</v>
      </c>
      <c r="G379">
        <v>72.459999999999994</v>
      </c>
      <c r="H379">
        <f t="shared" si="90"/>
        <v>1.3786916919679826</v>
      </c>
      <c r="I379">
        <v>22.5</v>
      </c>
      <c r="J379">
        <v>62.77</v>
      </c>
      <c r="K379">
        <v>69.97</v>
      </c>
      <c r="L379" s="3">
        <f t="shared" si="91"/>
        <v>0</v>
      </c>
      <c r="M379" s="3">
        <f t="shared" si="92"/>
        <v>1</v>
      </c>
      <c r="N379" s="3">
        <f t="shared" si="93"/>
        <v>0</v>
      </c>
      <c r="AA379" t="s">
        <v>3719</v>
      </c>
      <c r="AB379" t="s">
        <v>3303</v>
      </c>
      <c r="AC379" t="s">
        <v>51</v>
      </c>
      <c r="AD379" t="s">
        <v>18</v>
      </c>
      <c r="AE379">
        <v>24</v>
      </c>
      <c r="AF379">
        <v>93.54</v>
      </c>
      <c r="AG379">
        <v>73.7</v>
      </c>
      <c r="AH379">
        <f t="shared" si="94"/>
        <v>1.2691994572591587</v>
      </c>
      <c r="AI379">
        <v>23</v>
      </c>
      <c r="AJ379">
        <v>61.61</v>
      </c>
      <c r="AK379">
        <v>71.22</v>
      </c>
      <c r="AL379" s="3">
        <f t="shared" si="95"/>
        <v>0</v>
      </c>
      <c r="AM379" s="3">
        <f t="shared" si="96"/>
        <v>1</v>
      </c>
      <c r="AN379" s="3">
        <f t="shared" si="97"/>
        <v>0</v>
      </c>
    </row>
    <row r="380" spans="1:40" x14ac:dyDescent="0.35">
      <c r="A380" t="s">
        <v>3720</v>
      </c>
      <c r="B380" t="s">
        <v>3303</v>
      </c>
      <c r="C380" t="s">
        <v>51</v>
      </c>
      <c r="D380" t="s">
        <v>17</v>
      </c>
      <c r="E380">
        <v>23.5</v>
      </c>
      <c r="F380">
        <v>151.41</v>
      </c>
      <c r="G380">
        <v>72.459999999999994</v>
      </c>
      <c r="H380">
        <f t="shared" si="90"/>
        <v>2.0895666574661882</v>
      </c>
      <c r="I380">
        <v>21.5</v>
      </c>
      <c r="J380">
        <v>55.47</v>
      </c>
      <c r="K380">
        <v>67.47</v>
      </c>
      <c r="L380" s="3">
        <f t="shared" si="91"/>
        <v>1</v>
      </c>
      <c r="M380" s="3">
        <f t="shared" si="92"/>
        <v>0</v>
      </c>
      <c r="N380" s="3">
        <f t="shared" si="93"/>
        <v>0</v>
      </c>
      <c r="AA380" t="s">
        <v>3720</v>
      </c>
      <c r="AB380" t="s">
        <v>3303</v>
      </c>
      <c r="AC380" t="s">
        <v>51</v>
      </c>
      <c r="AD380" t="s">
        <v>18</v>
      </c>
      <c r="AE380">
        <v>24</v>
      </c>
      <c r="AF380">
        <v>123.98</v>
      </c>
      <c r="AG380">
        <v>73.7</v>
      </c>
      <c r="AH380">
        <f t="shared" si="94"/>
        <v>1.682225237449118</v>
      </c>
      <c r="AI380">
        <v>22.5</v>
      </c>
      <c r="AJ380">
        <v>58.05</v>
      </c>
      <c r="AK380">
        <v>69.97</v>
      </c>
      <c r="AL380" s="3">
        <f t="shared" si="95"/>
        <v>1</v>
      </c>
      <c r="AM380" s="3">
        <f t="shared" si="96"/>
        <v>0</v>
      </c>
      <c r="AN380" s="3">
        <f t="shared" si="97"/>
        <v>0</v>
      </c>
    </row>
    <row r="381" spans="1:40" x14ac:dyDescent="0.35">
      <c r="A381" t="s">
        <v>3721</v>
      </c>
      <c r="B381" t="s">
        <v>3303</v>
      </c>
      <c r="C381" t="s">
        <v>51</v>
      </c>
      <c r="D381" t="s">
        <v>17</v>
      </c>
      <c r="E381">
        <v>23.5</v>
      </c>
      <c r="F381">
        <v>104.29</v>
      </c>
      <c r="G381">
        <v>72.459999999999994</v>
      </c>
      <c r="H381">
        <f t="shared" si="90"/>
        <v>1.4392768423958049</v>
      </c>
      <c r="I381">
        <v>22</v>
      </c>
      <c r="J381">
        <v>45.09</v>
      </c>
      <c r="K381">
        <v>68.72</v>
      </c>
      <c r="L381" s="3">
        <f t="shared" si="91"/>
        <v>0</v>
      </c>
      <c r="M381" s="3">
        <f t="shared" si="92"/>
        <v>1</v>
      </c>
      <c r="N381" s="3">
        <f t="shared" si="93"/>
        <v>0</v>
      </c>
      <c r="AA381" t="s">
        <v>3721</v>
      </c>
      <c r="AB381" t="s">
        <v>3303</v>
      </c>
      <c r="AC381" t="s">
        <v>51</v>
      </c>
      <c r="AD381" t="s">
        <v>18</v>
      </c>
      <c r="AE381">
        <v>24</v>
      </c>
      <c r="AF381">
        <v>109.14</v>
      </c>
      <c r="AG381">
        <v>73.7</v>
      </c>
      <c r="AH381">
        <f t="shared" si="94"/>
        <v>1.4808683853459972</v>
      </c>
      <c r="AI381">
        <v>22.5</v>
      </c>
      <c r="AJ381">
        <v>51.79</v>
      </c>
      <c r="AK381">
        <v>69.97</v>
      </c>
      <c r="AL381" s="3">
        <f t="shared" si="95"/>
        <v>0</v>
      </c>
      <c r="AM381" s="3">
        <f t="shared" si="96"/>
        <v>1</v>
      </c>
      <c r="AN381" s="3">
        <f t="shared" si="97"/>
        <v>0</v>
      </c>
    </row>
    <row r="382" spans="1:40" x14ac:dyDescent="0.35">
      <c r="A382" t="s">
        <v>3722</v>
      </c>
      <c r="B382" t="s">
        <v>3303</v>
      </c>
      <c r="C382" t="s">
        <v>51</v>
      </c>
      <c r="D382" t="s">
        <v>17</v>
      </c>
      <c r="E382">
        <v>23.5</v>
      </c>
      <c r="F382">
        <v>152.78</v>
      </c>
      <c r="G382">
        <v>72.459999999999994</v>
      </c>
      <c r="H382">
        <f t="shared" si="90"/>
        <v>2.1084736406293128</v>
      </c>
      <c r="I382">
        <v>22</v>
      </c>
      <c r="J382">
        <v>62.73</v>
      </c>
      <c r="K382">
        <v>68.72</v>
      </c>
      <c r="L382" s="3">
        <f t="shared" si="91"/>
        <v>1</v>
      </c>
      <c r="M382" s="3">
        <f t="shared" si="92"/>
        <v>0</v>
      </c>
      <c r="N382" s="3">
        <f t="shared" si="93"/>
        <v>0</v>
      </c>
      <c r="AA382" t="s">
        <v>3722</v>
      </c>
      <c r="AB382" t="s">
        <v>3303</v>
      </c>
      <c r="AC382" t="s">
        <v>51</v>
      </c>
      <c r="AD382" t="s">
        <v>18</v>
      </c>
      <c r="AE382">
        <v>24</v>
      </c>
      <c r="AF382">
        <v>90.64</v>
      </c>
      <c r="AG382">
        <v>73.7</v>
      </c>
      <c r="AH382">
        <f t="shared" si="94"/>
        <v>1.2298507462686568</v>
      </c>
      <c r="AI382">
        <v>23.5</v>
      </c>
      <c r="AJ382">
        <v>69.2</v>
      </c>
      <c r="AK382">
        <v>72.459999999999994</v>
      </c>
      <c r="AL382" s="3">
        <f t="shared" si="95"/>
        <v>0</v>
      </c>
      <c r="AM382" s="3">
        <f t="shared" si="96"/>
        <v>1</v>
      </c>
      <c r="AN382" s="3">
        <f t="shared" si="97"/>
        <v>0</v>
      </c>
    </row>
    <row r="383" spans="1:40" x14ac:dyDescent="0.35">
      <c r="A383" t="s">
        <v>3723</v>
      </c>
      <c r="B383" t="s">
        <v>3303</v>
      </c>
      <c r="C383" t="s">
        <v>51</v>
      </c>
      <c r="D383" t="s">
        <v>17</v>
      </c>
      <c r="E383">
        <v>24</v>
      </c>
      <c r="F383">
        <v>175.7</v>
      </c>
      <c r="G383">
        <v>73.7</v>
      </c>
      <c r="H383">
        <f t="shared" si="90"/>
        <v>2.383989145183175</v>
      </c>
      <c r="I383">
        <v>22</v>
      </c>
      <c r="J383">
        <v>51.48</v>
      </c>
      <c r="K383">
        <v>68.72</v>
      </c>
      <c r="L383" s="3">
        <f t="shared" si="91"/>
        <v>1</v>
      </c>
      <c r="M383" s="3">
        <f t="shared" si="92"/>
        <v>0</v>
      </c>
      <c r="N383" s="3">
        <f t="shared" si="93"/>
        <v>0</v>
      </c>
      <c r="AA383" t="s">
        <v>3723</v>
      </c>
      <c r="AB383" t="s">
        <v>3303</v>
      </c>
      <c r="AC383" t="s">
        <v>51</v>
      </c>
      <c r="AD383" t="s">
        <v>18</v>
      </c>
      <c r="AE383">
        <v>24</v>
      </c>
      <c r="AF383">
        <v>94.86</v>
      </c>
      <c r="AG383">
        <v>73.7</v>
      </c>
      <c r="AH383">
        <f t="shared" si="94"/>
        <v>1.2871099050203527</v>
      </c>
      <c r="AI383">
        <v>16</v>
      </c>
      <c r="AJ383">
        <v>55.08</v>
      </c>
      <c r="AK383">
        <v>53.5</v>
      </c>
      <c r="AL383" s="3">
        <f t="shared" si="95"/>
        <v>0</v>
      </c>
      <c r="AM383" s="3">
        <f t="shared" si="96"/>
        <v>1</v>
      </c>
      <c r="AN383" s="3">
        <f t="shared" si="97"/>
        <v>0</v>
      </c>
    </row>
    <row r="384" spans="1:40" x14ac:dyDescent="0.35">
      <c r="A384" t="s">
        <v>3724</v>
      </c>
      <c r="B384" t="s">
        <v>3303</v>
      </c>
      <c r="C384" t="s">
        <v>51</v>
      </c>
      <c r="D384" t="s">
        <v>17</v>
      </c>
      <c r="E384">
        <v>24</v>
      </c>
      <c r="F384">
        <v>126.36</v>
      </c>
      <c r="G384">
        <v>73.7</v>
      </c>
      <c r="H384">
        <f t="shared" si="90"/>
        <v>1.714518317503392</v>
      </c>
      <c r="I384">
        <v>22</v>
      </c>
      <c r="J384">
        <v>61</v>
      </c>
      <c r="K384">
        <v>68.72</v>
      </c>
      <c r="L384" s="3">
        <f t="shared" si="91"/>
        <v>1</v>
      </c>
      <c r="M384" s="3">
        <f t="shared" si="92"/>
        <v>0</v>
      </c>
      <c r="N384" s="3">
        <f t="shared" si="93"/>
        <v>0</v>
      </c>
      <c r="AA384" t="s">
        <v>3724</v>
      </c>
      <c r="AB384" t="s">
        <v>3303</v>
      </c>
      <c r="AC384" t="s">
        <v>51</v>
      </c>
      <c r="AD384" t="s">
        <v>18</v>
      </c>
      <c r="AE384">
        <v>24</v>
      </c>
      <c r="AF384">
        <v>87.44</v>
      </c>
      <c r="AG384">
        <v>73.7</v>
      </c>
      <c r="AH384">
        <f t="shared" si="94"/>
        <v>1.1864314789687924</v>
      </c>
      <c r="AI384">
        <v>23.5</v>
      </c>
      <c r="AJ384">
        <v>58.85</v>
      </c>
      <c r="AK384">
        <v>72.459999999999994</v>
      </c>
      <c r="AL384" s="3">
        <f t="shared" si="95"/>
        <v>0</v>
      </c>
      <c r="AM384" s="3">
        <f t="shared" si="96"/>
        <v>1</v>
      </c>
      <c r="AN384" s="3">
        <f t="shared" si="97"/>
        <v>0</v>
      </c>
    </row>
    <row r="385" spans="1:40" x14ac:dyDescent="0.35">
      <c r="A385" t="s">
        <v>3725</v>
      </c>
      <c r="B385" t="s">
        <v>3303</v>
      </c>
      <c r="C385" t="s">
        <v>51</v>
      </c>
      <c r="D385" t="s">
        <v>17</v>
      </c>
      <c r="E385">
        <v>24</v>
      </c>
      <c r="F385">
        <v>154.86000000000001</v>
      </c>
      <c r="G385">
        <v>73.7</v>
      </c>
      <c r="H385">
        <f t="shared" si="90"/>
        <v>2.1012211668928087</v>
      </c>
      <c r="I385">
        <v>22</v>
      </c>
      <c r="J385">
        <v>60.35</v>
      </c>
      <c r="K385">
        <v>68.72</v>
      </c>
      <c r="L385" s="3">
        <f t="shared" si="91"/>
        <v>1</v>
      </c>
      <c r="M385" s="3">
        <f t="shared" si="92"/>
        <v>0</v>
      </c>
      <c r="N385" s="3">
        <f t="shared" si="93"/>
        <v>0</v>
      </c>
      <c r="AA385" t="s">
        <v>3725</v>
      </c>
      <c r="AB385" t="s">
        <v>3303</v>
      </c>
      <c r="AC385" t="s">
        <v>51</v>
      </c>
      <c r="AD385" t="s">
        <v>18</v>
      </c>
      <c r="AE385">
        <v>24</v>
      </c>
      <c r="AF385">
        <v>186.19</v>
      </c>
      <c r="AG385">
        <v>73.7</v>
      </c>
      <c r="AH385">
        <f t="shared" si="94"/>
        <v>2.5263229308005428</v>
      </c>
      <c r="AI385">
        <v>16</v>
      </c>
      <c r="AJ385">
        <v>58.47</v>
      </c>
      <c r="AK385">
        <v>53.5</v>
      </c>
      <c r="AL385" s="3">
        <f t="shared" si="95"/>
        <v>1</v>
      </c>
      <c r="AM385" s="3">
        <f t="shared" si="96"/>
        <v>0</v>
      </c>
      <c r="AN385" s="3">
        <f t="shared" si="97"/>
        <v>0</v>
      </c>
    </row>
    <row r="386" spans="1:40" x14ac:dyDescent="0.35">
      <c r="A386" t="s">
        <v>3726</v>
      </c>
      <c r="B386" t="s">
        <v>3303</v>
      </c>
      <c r="C386" t="s">
        <v>51</v>
      </c>
      <c r="D386" t="s">
        <v>17</v>
      </c>
      <c r="E386">
        <v>24</v>
      </c>
      <c r="F386">
        <v>131.36000000000001</v>
      </c>
      <c r="G386">
        <v>73.7</v>
      </c>
      <c r="H386">
        <f t="shared" ref="H386:H449" si="98">F386/G386</f>
        <v>1.7823609226594301</v>
      </c>
      <c r="I386">
        <v>22</v>
      </c>
      <c r="J386">
        <v>57.24</v>
      </c>
      <c r="K386">
        <v>68.72</v>
      </c>
      <c r="L386" s="3">
        <f t="shared" ref="L386:L449" si="99">IF(H386&gt;1.5,1,0)</f>
        <v>1</v>
      </c>
      <c r="M386" s="3">
        <f t="shared" ref="M386:M449" si="100">IF((AND(H386&gt;1,H386&lt;1.5)),1,0)</f>
        <v>0</v>
      </c>
      <c r="N386" s="3">
        <f t="shared" ref="N386:N449" si="101">IF(H386&lt;1,1,0)</f>
        <v>0</v>
      </c>
      <c r="AA386" t="s">
        <v>3726</v>
      </c>
      <c r="AB386" t="s">
        <v>3303</v>
      </c>
      <c r="AC386" t="s">
        <v>51</v>
      </c>
      <c r="AD386" t="s">
        <v>18</v>
      </c>
      <c r="AE386">
        <v>24</v>
      </c>
      <c r="AF386">
        <v>121.81</v>
      </c>
      <c r="AG386">
        <v>73.7</v>
      </c>
      <c r="AH386">
        <f t="shared" ref="AH386:AH449" si="102">AF386/AG386</f>
        <v>1.6527815468113976</v>
      </c>
      <c r="AI386">
        <v>23</v>
      </c>
      <c r="AJ386">
        <v>70.180000000000007</v>
      </c>
      <c r="AK386">
        <v>71.22</v>
      </c>
      <c r="AL386" s="3">
        <f t="shared" si="95"/>
        <v>1</v>
      </c>
      <c r="AM386" s="3">
        <f t="shared" si="96"/>
        <v>0</v>
      </c>
      <c r="AN386" s="3">
        <f t="shared" si="97"/>
        <v>0</v>
      </c>
    </row>
    <row r="387" spans="1:40" x14ac:dyDescent="0.35">
      <c r="A387" t="s">
        <v>3727</v>
      </c>
      <c r="B387" t="s">
        <v>3303</v>
      </c>
      <c r="C387" t="s">
        <v>51</v>
      </c>
      <c r="D387" t="s">
        <v>17</v>
      </c>
      <c r="E387">
        <v>23.5</v>
      </c>
      <c r="F387">
        <v>94.44</v>
      </c>
      <c r="G387">
        <v>72.459999999999994</v>
      </c>
      <c r="H387">
        <f t="shared" si="98"/>
        <v>1.3033397736682308</v>
      </c>
      <c r="I387">
        <v>22</v>
      </c>
      <c r="J387">
        <v>55.9</v>
      </c>
      <c r="K387">
        <v>68.72</v>
      </c>
      <c r="L387" s="3">
        <f t="shared" si="99"/>
        <v>0</v>
      </c>
      <c r="M387" s="3">
        <f t="shared" si="100"/>
        <v>1</v>
      </c>
      <c r="N387" s="3">
        <f t="shared" si="101"/>
        <v>0</v>
      </c>
      <c r="AA387" t="s">
        <v>3727</v>
      </c>
      <c r="AB387" t="s">
        <v>3303</v>
      </c>
      <c r="AC387" t="s">
        <v>51</v>
      </c>
      <c r="AD387" t="s">
        <v>18</v>
      </c>
      <c r="AE387">
        <v>24</v>
      </c>
      <c r="AF387">
        <v>78.78</v>
      </c>
      <c r="AG387">
        <v>73.7</v>
      </c>
      <c r="AH387">
        <f t="shared" si="102"/>
        <v>1.0689280868385345</v>
      </c>
      <c r="AI387">
        <v>23.5</v>
      </c>
      <c r="AJ387">
        <v>47.88</v>
      </c>
      <c r="AK387">
        <v>72.459999999999994</v>
      </c>
      <c r="AL387" s="3">
        <f t="shared" ref="AL387:AL450" si="103">IF(AH387&gt;1.5,1,0)</f>
        <v>0</v>
      </c>
      <c r="AM387" s="3">
        <f t="shared" ref="AM387:AM450" si="104">IF((AND(AH387&gt;1,AH387&lt;1.5)),1,0)</f>
        <v>1</v>
      </c>
      <c r="AN387" s="3">
        <f t="shared" ref="AN387:AN450" si="105">IF(AH387&lt;1,1,0)</f>
        <v>0</v>
      </c>
    </row>
    <row r="388" spans="1:40" x14ac:dyDescent="0.35">
      <c r="A388" t="s">
        <v>3728</v>
      </c>
      <c r="B388" t="s">
        <v>3303</v>
      </c>
      <c r="C388" t="s">
        <v>51</v>
      </c>
      <c r="D388" t="s">
        <v>17</v>
      </c>
      <c r="E388">
        <v>24</v>
      </c>
      <c r="F388">
        <v>173.7</v>
      </c>
      <c r="G388">
        <v>73.7</v>
      </c>
      <c r="H388">
        <f t="shared" si="98"/>
        <v>2.3568521031207594</v>
      </c>
      <c r="I388">
        <v>22</v>
      </c>
      <c r="J388">
        <v>60.07</v>
      </c>
      <c r="K388">
        <v>68.72</v>
      </c>
      <c r="L388" s="3">
        <f t="shared" si="99"/>
        <v>1</v>
      </c>
      <c r="M388" s="3">
        <f t="shared" si="100"/>
        <v>0</v>
      </c>
      <c r="N388" s="3">
        <f t="shared" si="101"/>
        <v>0</v>
      </c>
      <c r="AA388" t="s">
        <v>3728</v>
      </c>
      <c r="AB388" t="s">
        <v>3303</v>
      </c>
      <c r="AC388" t="s">
        <v>51</v>
      </c>
      <c r="AD388" t="s">
        <v>18</v>
      </c>
      <c r="AE388">
        <v>24</v>
      </c>
      <c r="AF388">
        <v>82.73</v>
      </c>
      <c r="AG388">
        <v>73.7</v>
      </c>
      <c r="AH388">
        <f t="shared" si="102"/>
        <v>1.1225237449118046</v>
      </c>
      <c r="AI388">
        <v>23.5</v>
      </c>
      <c r="AJ388">
        <v>64.760000000000005</v>
      </c>
      <c r="AK388">
        <v>72.459999999999994</v>
      </c>
      <c r="AL388" s="3">
        <f t="shared" si="103"/>
        <v>0</v>
      </c>
      <c r="AM388" s="3">
        <f t="shared" si="104"/>
        <v>1</v>
      </c>
      <c r="AN388" s="3">
        <f t="shared" si="105"/>
        <v>0</v>
      </c>
    </row>
    <row r="389" spans="1:40" x14ac:dyDescent="0.35">
      <c r="A389" t="s">
        <v>3729</v>
      </c>
      <c r="B389" t="s">
        <v>3303</v>
      </c>
      <c r="C389" t="s">
        <v>51</v>
      </c>
      <c r="D389" t="s">
        <v>17</v>
      </c>
      <c r="E389">
        <v>24</v>
      </c>
      <c r="F389">
        <v>136.11000000000001</v>
      </c>
      <c r="G389">
        <v>73.7</v>
      </c>
      <c r="H389">
        <f t="shared" si="98"/>
        <v>1.8468113975576663</v>
      </c>
      <c r="I389">
        <v>22.5</v>
      </c>
      <c r="J389">
        <v>43.01</v>
      </c>
      <c r="K389">
        <v>69.97</v>
      </c>
      <c r="L389" s="3">
        <f t="shared" si="99"/>
        <v>1</v>
      </c>
      <c r="M389" s="3">
        <f t="shared" si="100"/>
        <v>0</v>
      </c>
      <c r="N389" s="3">
        <f t="shared" si="101"/>
        <v>0</v>
      </c>
      <c r="AA389" t="s">
        <v>3729</v>
      </c>
      <c r="AB389" t="s">
        <v>3303</v>
      </c>
      <c r="AC389" t="s">
        <v>51</v>
      </c>
      <c r="AD389" t="s">
        <v>18</v>
      </c>
      <c r="AE389" s="6">
        <v>22.5</v>
      </c>
      <c r="AF389" s="6">
        <v>67.06</v>
      </c>
      <c r="AG389" s="6">
        <v>69.97</v>
      </c>
      <c r="AH389" s="6">
        <f t="shared" si="102"/>
        <v>0.95841074746319854</v>
      </c>
      <c r="AI389" s="6">
        <v>22</v>
      </c>
      <c r="AJ389" s="6">
        <v>46.17</v>
      </c>
      <c r="AK389" s="6">
        <v>68.72</v>
      </c>
      <c r="AL389" s="6">
        <f t="shared" si="103"/>
        <v>0</v>
      </c>
      <c r="AM389" s="6">
        <f t="shared" si="104"/>
        <v>0</v>
      </c>
      <c r="AN389" s="6">
        <f t="shared" si="105"/>
        <v>1</v>
      </c>
    </row>
    <row r="390" spans="1:40" x14ac:dyDescent="0.35">
      <c r="A390" t="s">
        <v>3730</v>
      </c>
      <c r="B390" t="s">
        <v>3303</v>
      </c>
      <c r="C390" t="s">
        <v>51</v>
      </c>
      <c r="D390" t="s">
        <v>17</v>
      </c>
      <c r="E390">
        <v>24</v>
      </c>
      <c r="F390">
        <v>119.44</v>
      </c>
      <c r="G390">
        <v>73.7</v>
      </c>
      <c r="H390">
        <f t="shared" si="98"/>
        <v>1.6206241519674354</v>
      </c>
      <c r="I390">
        <v>22.5</v>
      </c>
      <c r="J390">
        <v>47.15</v>
      </c>
      <c r="K390">
        <v>69.97</v>
      </c>
      <c r="L390" s="3">
        <f t="shared" si="99"/>
        <v>1</v>
      </c>
      <c r="M390" s="3">
        <f t="shared" si="100"/>
        <v>0</v>
      </c>
      <c r="N390" s="3">
        <f t="shared" si="101"/>
        <v>0</v>
      </c>
      <c r="AA390" t="s">
        <v>3730</v>
      </c>
      <c r="AB390" t="s">
        <v>3303</v>
      </c>
      <c r="AC390" t="s">
        <v>51</v>
      </c>
      <c r="AD390" t="s">
        <v>18</v>
      </c>
      <c r="AE390">
        <v>22.5</v>
      </c>
      <c r="AF390">
        <v>89.29</v>
      </c>
      <c r="AG390">
        <v>69.97</v>
      </c>
      <c r="AH390">
        <f t="shared" si="102"/>
        <v>1.2761183364298987</v>
      </c>
      <c r="AI390">
        <v>20.5</v>
      </c>
      <c r="AJ390">
        <v>48.67</v>
      </c>
      <c r="AK390">
        <v>64.97</v>
      </c>
      <c r="AL390" s="3">
        <f t="shared" si="103"/>
        <v>0</v>
      </c>
      <c r="AM390" s="3">
        <f t="shared" si="104"/>
        <v>1</v>
      </c>
      <c r="AN390" s="3">
        <f t="shared" si="105"/>
        <v>0</v>
      </c>
    </row>
    <row r="391" spans="1:40" x14ac:dyDescent="0.35">
      <c r="A391" t="s">
        <v>3731</v>
      </c>
      <c r="B391" t="s">
        <v>3303</v>
      </c>
      <c r="C391" t="s">
        <v>51</v>
      </c>
      <c r="D391" t="s">
        <v>17</v>
      </c>
      <c r="E391">
        <v>23.5</v>
      </c>
      <c r="F391">
        <v>197.36</v>
      </c>
      <c r="G391">
        <v>72.459999999999994</v>
      </c>
      <c r="H391">
        <f t="shared" si="98"/>
        <v>2.7237096329009112</v>
      </c>
      <c r="I391">
        <v>21.5</v>
      </c>
      <c r="J391">
        <v>54.98</v>
      </c>
      <c r="K391">
        <v>67.47</v>
      </c>
      <c r="L391" s="3">
        <f t="shared" si="99"/>
        <v>1</v>
      </c>
      <c r="M391" s="3">
        <f t="shared" si="100"/>
        <v>0</v>
      </c>
      <c r="N391" s="3">
        <f t="shared" si="101"/>
        <v>0</v>
      </c>
      <c r="AA391" t="s">
        <v>3731</v>
      </c>
      <c r="AB391" t="s">
        <v>3303</v>
      </c>
      <c r="AC391" t="s">
        <v>51</v>
      </c>
      <c r="AD391" t="s">
        <v>18</v>
      </c>
      <c r="AE391">
        <v>24</v>
      </c>
      <c r="AF391">
        <v>145.55000000000001</v>
      </c>
      <c r="AG391">
        <v>73.7</v>
      </c>
      <c r="AH391">
        <f t="shared" si="102"/>
        <v>1.974898236092266</v>
      </c>
      <c r="AI391">
        <v>21.5</v>
      </c>
      <c r="AJ391">
        <v>57.26</v>
      </c>
      <c r="AK391">
        <v>67.47</v>
      </c>
      <c r="AL391" s="3">
        <f t="shared" si="103"/>
        <v>1</v>
      </c>
      <c r="AM391" s="3">
        <f t="shared" si="104"/>
        <v>0</v>
      </c>
      <c r="AN391" s="3">
        <f t="shared" si="105"/>
        <v>0</v>
      </c>
    </row>
    <row r="392" spans="1:40" x14ac:dyDescent="0.35">
      <c r="A392" t="s">
        <v>3732</v>
      </c>
      <c r="B392" t="s">
        <v>3303</v>
      </c>
      <c r="C392" t="s">
        <v>51</v>
      </c>
      <c r="D392" t="s">
        <v>17</v>
      </c>
      <c r="E392">
        <v>24</v>
      </c>
      <c r="F392">
        <v>163</v>
      </c>
      <c r="G392">
        <v>73.7</v>
      </c>
      <c r="H392">
        <f t="shared" si="98"/>
        <v>2.2116689280868385</v>
      </c>
      <c r="I392">
        <v>22</v>
      </c>
      <c r="J392">
        <v>57.2</v>
      </c>
      <c r="K392">
        <v>68.72</v>
      </c>
      <c r="L392" s="3">
        <f t="shared" si="99"/>
        <v>1</v>
      </c>
      <c r="M392" s="3">
        <f t="shared" si="100"/>
        <v>0</v>
      </c>
      <c r="N392" s="3">
        <f t="shared" si="101"/>
        <v>0</v>
      </c>
      <c r="AA392" t="s">
        <v>3732</v>
      </c>
      <c r="AB392" t="s">
        <v>3303</v>
      </c>
      <c r="AC392" t="s">
        <v>51</v>
      </c>
      <c r="AD392" t="s">
        <v>18</v>
      </c>
      <c r="AE392">
        <v>24</v>
      </c>
      <c r="AF392">
        <v>129</v>
      </c>
      <c r="AG392">
        <v>73.7</v>
      </c>
      <c r="AH392">
        <f t="shared" si="102"/>
        <v>1.7503392130257802</v>
      </c>
      <c r="AI392">
        <v>23</v>
      </c>
      <c r="AJ392">
        <v>67.97</v>
      </c>
      <c r="AK392">
        <v>71.22</v>
      </c>
      <c r="AL392" s="3">
        <f t="shared" si="103"/>
        <v>1</v>
      </c>
      <c r="AM392" s="3">
        <f t="shared" si="104"/>
        <v>0</v>
      </c>
      <c r="AN392" s="3">
        <f t="shared" si="105"/>
        <v>0</v>
      </c>
    </row>
    <row r="393" spans="1:40" x14ac:dyDescent="0.35">
      <c r="A393" t="s">
        <v>3733</v>
      </c>
      <c r="B393" t="s">
        <v>3303</v>
      </c>
      <c r="C393" t="s">
        <v>51</v>
      </c>
      <c r="D393" t="s">
        <v>17</v>
      </c>
      <c r="E393">
        <v>24</v>
      </c>
      <c r="F393">
        <v>144.41999999999999</v>
      </c>
      <c r="G393">
        <v>73.7</v>
      </c>
      <c r="H393">
        <f t="shared" si="98"/>
        <v>1.959565807327001</v>
      </c>
      <c r="I393">
        <v>22</v>
      </c>
      <c r="J393">
        <v>60.52</v>
      </c>
      <c r="K393">
        <v>68.72</v>
      </c>
      <c r="L393" s="3">
        <f t="shared" si="99"/>
        <v>1</v>
      </c>
      <c r="M393" s="3">
        <f t="shared" si="100"/>
        <v>0</v>
      </c>
      <c r="N393" s="3">
        <f t="shared" si="101"/>
        <v>0</v>
      </c>
      <c r="AA393" t="s">
        <v>3733</v>
      </c>
      <c r="AB393" t="s">
        <v>3303</v>
      </c>
      <c r="AC393" t="s">
        <v>51</v>
      </c>
      <c r="AD393" t="s">
        <v>18</v>
      </c>
      <c r="AE393">
        <v>24</v>
      </c>
      <c r="AF393">
        <v>164.42</v>
      </c>
      <c r="AG393">
        <v>73.7</v>
      </c>
      <c r="AH393">
        <f t="shared" si="102"/>
        <v>2.2309362279511529</v>
      </c>
      <c r="AI393">
        <v>22</v>
      </c>
      <c r="AJ393">
        <v>64.540000000000006</v>
      </c>
      <c r="AK393">
        <v>68.72</v>
      </c>
      <c r="AL393" s="3">
        <f t="shared" si="103"/>
        <v>1</v>
      </c>
      <c r="AM393" s="3">
        <f t="shared" si="104"/>
        <v>0</v>
      </c>
      <c r="AN393" s="3">
        <f t="shared" si="105"/>
        <v>0</v>
      </c>
    </row>
    <row r="394" spans="1:40" x14ac:dyDescent="0.35">
      <c r="A394" t="s">
        <v>3734</v>
      </c>
      <c r="B394" t="s">
        <v>3303</v>
      </c>
      <c r="C394" t="s">
        <v>51</v>
      </c>
      <c r="D394" t="s">
        <v>17</v>
      </c>
      <c r="E394">
        <v>25</v>
      </c>
      <c r="F394">
        <v>128.69</v>
      </c>
      <c r="G394">
        <v>76.17</v>
      </c>
      <c r="H394">
        <f t="shared" si="98"/>
        <v>1.6895103058947092</v>
      </c>
      <c r="I394">
        <v>22.5</v>
      </c>
      <c r="J394">
        <v>51</v>
      </c>
      <c r="K394">
        <v>69.97</v>
      </c>
      <c r="L394" s="3">
        <f t="shared" si="99"/>
        <v>1</v>
      </c>
      <c r="M394" s="3">
        <f t="shared" si="100"/>
        <v>0</v>
      </c>
      <c r="N394" s="3">
        <f t="shared" si="101"/>
        <v>0</v>
      </c>
      <c r="AA394" t="s">
        <v>3734</v>
      </c>
      <c r="AB394" t="s">
        <v>3303</v>
      </c>
      <c r="AC394" t="s">
        <v>51</v>
      </c>
      <c r="AD394" t="s">
        <v>18</v>
      </c>
      <c r="AE394" s="6">
        <v>26</v>
      </c>
      <c r="AF394" s="6">
        <v>73.739999999999995</v>
      </c>
      <c r="AG394" s="6">
        <v>78.63</v>
      </c>
      <c r="AH394" s="6">
        <f t="shared" si="102"/>
        <v>0.93780999618466232</v>
      </c>
      <c r="AI394" s="6">
        <v>25.5</v>
      </c>
      <c r="AJ394" s="6">
        <v>63.87</v>
      </c>
      <c r="AK394" s="6">
        <v>77.400000000000006</v>
      </c>
      <c r="AL394" s="6">
        <f t="shared" si="103"/>
        <v>0</v>
      </c>
      <c r="AM394" s="6">
        <f t="shared" si="104"/>
        <v>0</v>
      </c>
      <c r="AN394" s="6">
        <f t="shared" si="105"/>
        <v>1</v>
      </c>
    </row>
    <row r="395" spans="1:40" x14ac:dyDescent="0.35">
      <c r="A395" t="s">
        <v>3735</v>
      </c>
      <c r="B395" t="s">
        <v>3303</v>
      </c>
      <c r="C395" t="s">
        <v>51</v>
      </c>
      <c r="D395" t="s">
        <v>17</v>
      </c>
      <c r="E395">
        <v>24</v>
      </c>
      <c r="F395">
        <v>117.68</v>
      </c>
      <c r="G395">
        <v>73.7</v>
      </c>
      <c r="H395">
        <f t="shared" si="98"/>
        <v>1.5967435549525102</v>
      </c>
      <c r="I395">
        <v>22.5</v>
      </c>
      <c r="J395">
        <v>62.3</v>
      </c>
      <c r="K395">
        <v>69.97</v>
      </c>
      <c r="L395" s="3">
        <f t="shared" si="99"/>
        <v>1</v>
      </c>
      <c r="M395" s="3">
        <f t="shared" si="100"/>
        <v>0</v>
      </c>
      <c r="N395" s="3">
        <f t="shared" si="101"/>
        <v>0</v>
      </c>
      <c r="AA395" t="s">
        <v>3735</v>
      </c>
      <c r="AB395" t="s">
        <v>3303</v>
      </c>
      <c r="AC395" t="s">
        <v>51</v>
      </c>
      <c r="AD395" t="s">
        <v>18</v>
      </c>
      <c r="AE395">
        <v>24</v>
      </c>
      <c r="AF395">
        <v>88.24</v>
      </c>
      <c r="AG395">
        <v>73.7</v>
      </c>
      <c r="AH395">
        <f t="shared" si="102"/>
        <v>1.1972862957937584</v>
      </c>
      <c r="AI395">
        <v>23.5</v>
      </c>
      <c r="AJ395">
        <v>65.48</v>
      </c>
      <c r="AK395">
        <v>72.459999999999994</v>
      </c>
      <c r="AL395" s="3">
        <f t="shared" si="103"/>
        <v>0</v>
      </c>
      <c r="AM395" s="3">
        <f t="shared" si="104"/>
        <v>1</v>
      </c>
      <c r="AN395" s="3">
        <f t="shared" si="105"/>
        <v>0</v>
      </c>
    </row>
    <row r="396" spans="1:40" x14ac:dyDescent="0.35">
      <c r="A396" t="s">
        <v>3736</v>
      </c>
      <c r="B396" t="s">
        <v>3303</v>
      </c>
      <c r="C396" t="s">
        <v>51</v>
      </c>
      <c r="D396" t="s">
        <v>17</v>
      </c>
      <c r="E396">
        <v>24.5</v>
      </c>
      <c r="F396">
        <v>125.19</v>
      </c>
      <c r="G396">
        <v>74.930000000000007</v>
      </c>
      <c r="H396">
        <f t="shared" si="98"/>
        <v>1.6707593754170558</v>
      </c>
      <c r="I396">
        <v>22.5</v>
      </c>
      <c r="J396">
        <v>56.72</v>
      </c>
      <c r="K396">
        <v>69.97</v>
      </c>
      <c r="L396" s="3">
        <f t="shared" si="99"/>
        <v>1</v>
      </c>
      <c r="M396" s="3">
        <f t="shared" si="100"/>
        <v>0</v>
      </c>
      <c r="N396" s="3">
        <f t="shared" si="101"/>
        <v>0</v>
      </c>
      <c r="AA396" t="s">
        <v>3736</v>
      </c>
      <c r="AB396" t="s">
        <v>3303</v>
      </c>
      <c r="AC396" t="s">
        <v>51</v>
      </c>
      <c r="AD396" t="s">
        <v>18</v>
      </c>
      <c r="AE396">
        <v>24</v>
      </c>
      <c r="AF396">
        <v>95.5</v>
      </c>
      <c r="AG396">
        <v>73.7</v>
      </c>
      <c r="AH396">
        <f t="shared" si="102"/>
        <v>1.2957937584803256</v>
      </c>
      <c r="AI396">
        <v>23.5</v>
      </c>
      <c r="AJ396">
        <v>54.51</v>
      </c>
      <c r="AK396">
        <v>72.459999999999994</v>
      </c>
      <c r="AL396" s="3">
        <f t="shared" si="103"/>
        <v>0</v>
      </c>
      <c r="AM396" s="3">
        <f t="shared" si="104"/>
        <v>1</v>
      </c>
      <c r="AN396" s="3">
        <f t="shared" si="105"/>
        <v>0</v>
      </c>
    </row>
    <row r="397" spans="1:40" x14ac:dyDescent="0.35">
      <c r="A397" t="s">
        <v>3737</v>
      </c>
      <c r="B397" t="s">
        <v>3303</v>
      </c>
      <c r="C397" t="s">
        <v>51</v>
      </c>
      <c r="D397" t="s">
        <v>17</v>
      </c>
      <c r="E397">
        <v>23.5</v>
      </c>
      <c r="F397">
        <v>92.59</v>
      </c>
      <c r="G397">
        <v>72.459999999999994</v>
      </c>
      <c r="H397">
        <f t="shared" si="98"/>
        <v>1.2778084460391943</v>
      </c>
      <c r="I397">
        <v>26</v>
      </c>
      <c r="J397">
        <v>82.72</v>
      </c>
      <c r="K397">
        <v>78.63</v>
      </c>
      <c r="L397" s="3">
        <f t="shared" si="99"/>
        <v>0</v>
      </c>
      <c r="M397" s="3">
        <f t="shared" si="100"/>
        <v>1</v>
      </c>
      <c r="N397" s="3">
        <f t="shared" si="101"/>
        <v>0</v>
      </c>
      <c r="AA397" t="s">
        <v>3737</v>
      </c>
      <c r="AB397" t="s">
        <v>3303</v>
      </c>
      <c r="AC397" t="s">
        <v>51</v>
      </c>
      <c r="AD397" t="s">
        <v>18</v>
      </c>
      <c r="AE397" s="6">
        <v>25</v>
      </c>
      <c r="AF397" s="6">
        <v>65.3</v>
      </c>
      <c r="AG397" s="6">
        <v>76.17</v>
      </c>
      <c r="AH397" s="6">
        <f t="shared" si="102"/>
        <v>0.85729289746619397</v>
      </c>
      <c r="AI397" s="6">
        <v>24.5</v>
      </c>
      <c r="AJ397" s="6">
        <v>51.46</v>
      </c>
      <c r="AK397" s="6">
        <v>74.930000000000007</v>
      </c>
      <c r="AL397" s="6">
        <f t="shared" si="103"/>
        <v>0</v>
      </c>
      <c r="AM397" s="6">
        <f t="shared" si="104"/>
        <v>0</v>
      </c>
      <c r="AN397" s="6">
        <f t="shared" si="105"/>
        <v>1</v>
      </c>
    </row>
    <row r="398" spans="1:40" x14ac:dyDescent="0.35">
      <c r="A398" t="s">
        <v>3738</v>
      </c>
      <c r="B398" t="s">
        <v>3303</v>
      </c>
      <c r="C398" t="s">
        <v>51</v>
      </c>
      <c r="D398" t="s">
        <v>134</v>
      </c>
      <c r="E398">
        <v>24</v>
      </c>
      <c r="F398">
        <v>131.46</v>
      </c>
      <c r="G398">
        <v>73.7</v>
      </c>
      <c r="H398">
        <f t="shared" si="98"/>
        <v>1.783717774762551</v>
      </c>
      <c r="I398">
        <v>22.5</v>
      </c>
      <c r="J398">
        <v>39.51</v>
      </c>
      <c r="K398">
        <v>69.97</v>
      </c>
      <c r="L398" s="3">
        <f t="shared" si="99"/>
        <v>1</v>
      </c>
      <c r="M398" s="3">
        <f t="shared" si="100"/>
        <v>0</v>
      </c>
      <c r="N398" s="3">
        <f t="shared" si="101"/>
        <v>0</v>
      </c>
      <c r="AA398" t="s">
        <v>3738</v>
      </c>
      <c r="AB398" t="s">
        <v>3303</v>
      </c>
      <c r="AC398" t="s">
        <v>51</v>
      </c>
      <c r="AD398" t="s">
        <v>135</v>
      </c>
      <c r="AE398">
        <v>24</v>
      </c>
      <c r="AF398">
        <v>176.05</v>
      </c>
      <c r="AG398">
        <v>73.7</v>
      </c>
      <c r="AH398">
        <f t="shared" si="102"/>
        <v>2.3887381275440975</v>
      </c>
      <c r="AI398">
        <v>22</v>
      </c>
      <c r="AJ398">
        <v>50.36</v>
      </c>
      <c r="AK398">
        <v>68.72</v>
      </c>
      <c r="AL398" s="3">
        <f t="shared" si="103"/>
        <v>1</v>
      </c>
      <c r="AM398" s="3">
        <f t="shared" si="104"/>
        <v>0</v>
      </c>
      <c r="AN398" s="3">
        <f t="shared" si="105"/>
        <v>0</v>
      </c>
    </row>
    <row r="399" spans="1:40" x14ac:dyDescent="0.35">
      <c r="A399" t="s">
        <v>3739</v>
      </c>
      <c r="B399" t="s">
        <v>3303</v>
      </c>
      <c r="C399" t="s">
        <v>51</v>
      </c>
      <c r="D399" t="s">
        <v>134</v>
      </c>
      <c r="E399">
        <v>24</v>
      </c>
      <c r="F399">
        <v>95.32</v>
      </c>
      <c r="G399">
        <v>73.7</v>
      </c>
      <c r="H399">
        <f t="shared" si="98"/>
        <v>1.2933514246947082</v>
      </c>
      <c r="I399">
        <v>23</v>
      </c>
      <c r="J399">
        <v>64.239999999999995</v>
      </c>
      <c r="K399">
        <v>71.22</v>
      </c>
      <c r="L399" s="3">
        <f t="shared" si="99"/>
        <v>0</v>
      </c>
      <c r="M399" s="3">
        <f t="shared" si="100"/>
        <v>1</v>
      </c>
      <c r="N399" s="3">
        <f t="shared" si="101"/>
        <v>0</v>
      </c>
      <c r="AA399" t="s">
        <v>3739</v>
      </c>
      <c r="AB399" t="s">
        <v>3303</v>
      </c>
      <c r="AC399" t="s">
        <v>51</v>
      </c>
      <c r="AD399" t="s">
        <v>135</v>
      </c>
      <c r="AE399">
        <v>24</v>
      </c>
      <c r="AF399">
        <v>162.66</v>
      </c>
      <c r="AG399">
        <v>73.7</v>
      </c>
      <c r="AH399">
        <f t="shared" si="102"/>
        <v>2.2070556309362277</v>
      </c>
      <c r="AI399">
        <v>21.5</v>
      </c>
      <c r="AJ399">
        <v>52.54</v>
      </c>
      <c r="AK399">
        <v>67.47</v>
      </c>
      <c r="AL399" s="3">
        <f t="shared" si="103"/>
        <v>1</v>
      </c>
      <c r="AM399" s="3">
        <f t="shared" si="104"/>
        <v>0</v>
      </c>
      <c r="AN399" s="3">
        <f t="shared" si="105"/>
        <v>0</v>
      </c>
    </row>
    <row r="400" spans="1:40" x14ac:dyDescent="0.35">
      <c r="A400" t="s">
        <v>3740</v>
      </c>
      <c r="B400" t="s">
        <v>3303</v>
      </c>
      <c r="C400" t="s">
        <v>51</v>
      </c>
      <c r="D400" t="s">
        <v>134</v>
      </c>
      <c r="E400">
        <v>23.5</v>
      </c>
      <c r="F400">
        <v>89.26</v>
      </c>
      <c r="G400">
        <v>72.459999999999994</v>
      </c>
      <c r="H400">
        <f t="shared" si="98"/>
        <v>1.2318520563069282</v>
      </c>
      <c r="I400">
        <v>23</v>
      </c>
      <c r="J400">
        <v>62.1</v>
      </c>
      <c r="K400">
        <v>71.22</v>
      </c>
      <c r="L400" s="3">
        <f t="shared" si="99"/>
        <v>0</v>
      </c>
      <c r="M400" s="3">
        <f t="shared" si="100"/>
        <v>1</v>
      </c>
      <c r="N400" s="3">
        <f t="shared" si="101"/>
        <v>0</v>
      </c>
      <c r="AA400" t="s">
        <v>3740</v>
      </c>
      <c r="AB400" t="s">
        <v>3303</v>
      </c>
      <c r="AC400" t="s">
        <v>51</v>
      </c>
      <c r="AD400" t="s">
        <v>135</v>
      </c>
      <c r="AE400">
        <v>24</v>
      </c>
      <c r="AF400">
        <v>152</v>
      </c>
      <c r="AG400">
        <v>73.7</v>
      </c>
      <c r="AH400">
        <f t="shared" si="102"/>
        <v>2.0624151967435549</v>
      </c>
      <c r="AI400">
        <v>22</v>
      </c>
      <c r="AJ400">
        <v>61.07</v>
      </c>
      <c r="AK400">
        <v>68.72</v>
      </c>
      <c r="AL400" s="3">
        <f t="shared" si="103"/>
        <v>1</v>
      </c>
      <c r="AM400" s="3">
        <f t="shared" si="104"/>
        <v>0</v>
      </c>
      <c r="AN400" s="3">
        <f t="shared" si="105"/>
        <v>0</v>
      </c>
    </row>
    <row r="401" spans="1:40" x14ac:dyDescent="0.35">
      <c r="A401" t="s">
        <v>3741</v>
      </c>
      <c r="B401" t="s">
        <v>3303</v>
      </c>
      <c r="C401" t="s">
        <v>51</v>
      </c>
      <c r="D401" t="s">
        <v>134</v>
      </c>
      <c r="E401">
        <v>24</v>
      </c>
      <c r="F401">
        <v>89.28</v>
      </c>
      <c r="G401">
        <v>73.7</v>
      </c>
      <c r="H401">
        <f t="shared" si="98"/>
        <v>1.2113975576662144</v>
      </c>
      <c r="I401">
        <v>22.5</v>
      </c>
      <c r="J401">
        <v>55.32</v>
      </c>
      <c r="K401">
        <v>69.97</v>
      </c>
      <c r="L401" s="3">
        <f t="shared" si="99"/>
        <v>0</v>
      </c>
      <c r="M401" s="3">
        <f t="shared" si="100"/>
        <v>1</v>
      </c>
      <c r="N401" s="3">
        <f t="shared" si="101"/>
        <v>0</v>
      </c>
      <c r="AA401" t="s">
        <v>3741</v>
      </c>
      <c r="AB401" t="s">
        <v>3303</v>
      </c>
      <c r="AC401" t="s">
        <v>51</v>
      </c>
      <c r="AD401" t="s">
        <v>135</v>
      </c>
      <c r="AE401">
        <v>24</v>
      </c>
      <c r="AF401">
        <v>120.13</v>
      </c>
      <c r="AG401">
        <v>73.7</v>
      </c>
      <c r="AH401">
        <f t="shared" si="102"/>
        <v>1.6299864314789687</v>
      </c>
      <c r="AI401">
        <v>22</v>
      </c>
      <c r="AJ401">
        <v>53.4</v>
      </c>
      <c r="AK401">
        <v>68.72</v>
      </c>
      <c r="AL401" s="3">
        <f t="shared" si="103"/>
        <v>1</v>
      </c>
      <c r="AM401" s="3">
        <f t="shared" si="104"/>
        <v>0</v>
      </c>
      <c r="AN401" s="3">
        <f t="shared" si="105"/>
        <v>0</v>
      </c>
    </row>
    <row r="402" spans="1:40" x14ac:dyDescent="0.35">
      <c r="A402" t="s">
        <v>3742</v>
      </c>
      <c r="B402" t="s">
        <v>3303</v>
      </c>
      <c r="C402" t="s">
        <v>51</v>
      </c>
      <c r="D402" s="6" t="s">
        <v>134</v>
      </c>
      <c r="E402" s="6">
        <v>24</v>
      </c>
      <c r="F402" s="6">
        <v>60.78</v>
      </c>
      <c r="G402" s="6">
        <v>73.7</v>
      </c>
      <c r="H402" s="6">
        <f t="shared" si="98"/>
        <v>0.82469470827679781</v>
      </c>
      <c r="I402" s="6">
        <v>23.5</v>
      </c>
      <c r="J402" s="6">
        <v>54.04</v>
      </c>
      <c r="K402" s="6">
        <v>72.459999999999994</v>
      </c>
      <c r="L402" s="6">
        <f t="shared" si="99"/>
        <v>0</v>
      </c>
      <c r="M402" s="6">
        <f t="shared" si="100"/>
        <v>0</v>
      </c>
      <c r="N402" s="6">
        <f t="shared" si="101"/>
        <v>1</v>
      </c>
      <c r="AA402" t="s">
        <v>3742</v>
      </c>
      <c r="AB402" t="s">
        <v>3303</v>
      </c>
      <c r="AC402" t="s">
        <v>51</v>
      </c>
      <c r="AD402" t="s">
        <v>135</v>
      </c>
      <c r="AE402">
        <v>24</v>
      </c>
      <c r="AF402">
        <v>151.25</v>
      </c>
      <c r="AG402">
        <v>73.7</v>
      </c>
      <c r="AH402">
        <f t="shared" si="102"/>
        <v>2.0522388059701493</v>
      </c>
      <c r="AI402">
        <v>22</v>
      </c>
      <c r="AJ402">
        <v>56.99</v>
      </c>
      <c r="AK402">
        <v>68.72</v>
      </c>
      <c r="AL402" s="3">
        <f t="shared" si="103"/>
        <v>1</v>
      </c>
      <c r="AM402" s="3">
        <f t="shared" si="104"/>
        <v>0</v>
      </c>
      <c r="AN402" s="3">
        <f t="shared" si="105"/>
        <v>0</v>
      </c>
    </row>
    <row r="403" spans="1:40" x14ac:dyDescent="0.35">
      <c r="A403" t="s">
        <v>3743</v>
      </c>
      <c r="B403" t="s">
        <v>3303</v>
      </c>
      <c r="C403" t="s">
        <v>51</v>
      </c>
      <c r="D403" t="s">
        <v>134</v>
      </c>
      <c r="E403">
        <v>24</v>
      </c>
      <c r="F403">
        <v>73.87</v>
      </c>
      <c r="G403">
        <v>73.7</v>
      </c>
      <c r="H403">
        <f t="shared" si="98"/>
        <v>1.0023066485753054</v>
      </c>
      <c r="I403">
        <v>23.5</v>
      </c>
      <c r="J403">
        <v>54.1</v>
      </c>
      <c r="K403">
        <v>72.459999999999994</v>
      </c>
      <c r="L403" s="3">
        <f t="shared" si="99"/>
        <v>0</v>
      </c>
      <c r="M403" s="3">
        <f t="shared" si="100"/>
        <v>1</v>
      </c>
      <c r="N403" s="3">
        <f t="shared" si="101"/>
        <v>0</v>
      </c>
      <c r="AA403" t="s">
        <v>3743</v>
      </c>
      <c r="AB403" t="s">
        <v>3303</v>
      </c>
      <c r="AC403" t="s">
        <v>51</v>
      </c>
      <c r="AD403" t="s">
        <v>135</v>
      </c>
      <c r="AE403">
        <v>24</v>
      </c>
      <c r="AF403">
        <v>155.34</v>
      </c>
      <c r="AG403">
        <v>73.7</v>
      </c>
      <c r="AH403">
        <f t="shared" si="102"/>
        <v>2.1077340569877885</v>
      </c>
      <c r="AI403">
        <v>22</v>
      </c>
      <c r="AJ403">
        <v>68.489999999999995</v>
      </c>
      <c r="AK403">
        <v>68.72</v>
      </c>
      <c r="AL403" s="3">
        <f t="shared" si="103"/>
        <v>1</v>
      </c>
      <c r="AM403" s="3">
        <f t="shared" si="104"/>
        <v>0</v>
      </c>
      <c r="AN403" s="3">
        <f t="shared" si="105"/>
        <v>0</v>
      </c>
    </row>
    <row r="404" spans="1:40" x14ac:dyDescent="0.35">
      <c r="A404" t="s">
        <v>3744</v>
      </c>
      <c r="B404" t="s">
        <v>3303</v>
      </c>
      <c r="C404" t="s">
        <v>51</v>
      </c>
      <c r="D404" t="s">
        <v>134</v>
      </c>
      <c r="E404">
        <v>24</v>
      </c>
      <c r="F404">
        <v>138</v>
      </c>
      <c r="G404">
        <v>73.7</v>
      </c>
      <c r="H404">
        <f t="shared" si="98"/>
        <v>1.8724559023066485</v>
      </c>
      <c r="I404">
        <v>21.5</v>
      </c>
      <c r="J404">
        <v>40.1</v>
      </c>
      <c r="K404">
        <v>67.47</v>
      </c>
      <c r="L404" s="3">
        <f t="shared" si="99"/>
        <v>1</v>
      </c>
      <c r="M404" s="3">
        <f t="shared" si="100"/>
        <v>0</v>
      </c>
      <c r="N404" s="3">
        <f t="shared" si="101"/>
        <v>0</v>
      </c>
      <c r="AA404" t="s">
        <v>3744</v>
      </c>
      <c r="AB404" t="s">
        <v>3303</v>
      </c>
      <c r="AC404" t="s">
        <v>51</v>
      </c>
      <c r="AD404" t="s">
        <v>135</v>
      </c>
      <c r="AE404">
        <v>24</v>
      </c>
      <c r="AF404">
        <v>152.38999999999999</v>
      </c>
      <c r="AG404">
        <v>73.7</v>
      </c>
      <c r="AH404">
        <f t="shared" si="102"/>
        <v>2.0677069199457256</v>
      </c>
      <c r="AI404">
        <v>22.5</v>
      </c>
      <c r="AJ404">
        <v>68.52</v>
      </c>
      <c r="AK404">
        <v>69.97</v>
      </c>
      <c r="AL404" s="3">
        <f t="shared" si="103"/>
        <v>1</v>
      </c>
      <c r="AM404" s="3">
        <f t="shared" si="104"/>
        <v>0</v>
      </c>
      <c r="AN404" s="3">
        <f t="shared" si="105"/>
        <v>0</v>
      </c>
    </row>
    <row r="405" spans="1:40" x14ac:dyDescent="0.35">
      <c r="A405" t="s">
        <v>3745</v>
      </c>
      <c r="B405" t="s">
        <v>3303</v>
      </c>
      <c r="C405" t="s">
        <v>51</v>
      </c>
      <c r="D405" s="6" t="s">
        <v>134</v>
      </c>
      <c r="E405" s="6">
        <v>33</v>
      </c>
      <c r="F405" s="6">
        <v>85.78</v>
      </c>
      <c r="G405" s="6">
        <v>95.64</v>
      </c>
      <c r="H405" s="6">
        <f t="shared" si="98"/>
        <v>0.89690506064408193</v>
      </c>
      <c r="I405" s="6">
        <v>32.5</v>
      </c>
      <c r="J405" s="6">
        <v>51.32</v>
      </c>
      <c r="K405" s="6">
        <v>94.43</v>
      </c>
      <c r="L405" s="6">
        <f t="shared" si="99"/>
        <v>0</v>
      </c>
      <c r="M405" s="6">
        <f t="shared" si="100"/>
        <v>0</v>
      </c>
      <c r="N405" s="6">
        <f t="shared" si="101"/>
        <v>1</v>
      </c>
      <c r="AA405" t="s">
        <v>3745</v>
      </c>
      <c r="AB405" t="s">
        <v>3303</v>
      </c>
      <c r="AC405" t="s">
        <v>51</v>
      </c>
      <c r="AD405" t="s">
        <v>135</v>
      </c>
      <c r="AE405">
        <v>24</v>
      </c>
      <c r="AF405">
        <v>166.41</v>
      </c>
      <c r="AG405">
        <v>73.7</v>
      </c>
      <c r="AH405">
        <f t="shared" si="102"/>
        <v>2.2579375848032561</v>
      </c>
      <c r="AI405">
        <v>22</v>
      </c>
      <c r="AJ405">
        <v>65.45</v>
      </c>
      <c r="AK405">
        <v>68.72</v>
      </c>
      <c r="AL405" s="3">
        <f t="shared" si="103"/>
        <v>1</v>
      </c>
      <c r="AM405" s="3">
        <f t="shared" si="104"/>
        <v>0</v>
      </c>
      <c r="AN405" s="3">
        <f t="shared" si="105"/>
        <v>0</v>
      </c>
    </row>
    <row r="406" spans="1:40" x14ac:dyDescent="0.35">
      <c r="A406" t="s">
        <v>3746</v>
      </c>
      <c r="B406" t="s">
        <v>3303</v>
      </c>
      <c r="C406" t="s">
        <v>51</v>
      </c>
      <c r="D406" t="s">
        <v>134</v>
      </c>
      <c r="E406">
        <v>22.5</v>
      </c>
      <c r="F406">
        <v>90.59</v>
      </c>
      <c r="G406">
        <v>69.97</v>
      </c>
      <c r="H406">
        <f t="shared" si="98"/>
        <v>1.294697727597542</v>
      </c>
      <c r="I406">
        <v>22</v>
      </c>
      <c r="J406">
        <v>64.239999999999995</v>
      </c>
      <c r="K406">
        <v>68.72</v>
      </c>
      <c r="L406" s="3">
        <f t="shared" si="99"/>
        <v>0</v>
      </c>
      <c r="M406" s="3">
        <f t="shared" si="100"/>
        <v>1</v>
      </c>
      <c r="N406" s="3">
        <f t="shared" si="101"/>
        <v>0</v>
      </c>
      <c r="AA406" t="s">
        <v>3746</v>
      </c>
      <c r="AB406" t="s">
        <v>3303</v>
      </c>
      <c r="AC406" t="s">
        <v>51</v>
      </c>
      <c r="AD406" t="s">
        <v>135</v>
      </c>
      <c r="AE406">
        <v>24</v>
      </c>
      <c r="AF406">
        <v>107.63</v>
      </c>
      <c r="AG406">
        <v>73.7</v>
      </c>
      <c r="AH406">
        <f t="shared" si="102"/>
        <v>1.4603799185888737</v>
      </c>
      <c r="AI406">
        <v>22.5</v>
      </c>
      <c r="AJ406">
        <v>63.16</v>
      </c>
      <c r="AK406">
        <v>69.97</v>
      </c>
      <c r="AL406" s="3">
        <f t="shared" si="103"/>
        <v>0</v>
      </c>
      <c r="AM406" s="3">
        <f t="shared" si="104"/>
        <v>1</v>
      </c>
      <c r="AN406" s="3">
        <f t="shared" si="105"/>
        <v>0</v>
      </c>
    </row>
    <row r="407" spans="1:40" x14ac:dyDescent="0.35">
      <c r="A407" t="s">
        <v>3747</v>
      </c>
      <c r="B407" t="s">
        <v>3303</v>
      </c>
      <c r="C407" t="s">
        <v>51</v>
      </c>
      <c r="D407" s="6" t="s">
        <v>134</v>
      </c>
      <c r="E407" s="6">
        <v>24</v>
      </c>
      <c r="F407" s="6">
        <v>69.05</v>
      </c>
      <c r="G407" s="6">
        <v>73.7</v>
      </c>
      <c r="H407" s="6">
        <f t="shared" si="98"/>
        <v>0.93690637720488457</v>
      </c>
      <c r="I407" s="6">
        <v>23.5</v>
      </c>
      <c r="J407" s="6">
        <v>63.66</v>
      </c>
      <c r="K407" s="6">
        <v>72.459999999999994</v>
      </c>
      <c r="L407" s="6">
        <f t="shared" si="99"/>
        <v>0</v>
      </c>
      <c r="M407" s="6">
        <f t="shared" si="100"/>
        <v>0</v>
      </c>
      <c r="N407" s="6">
        <f t="shared" si="101"/>
        <v>1</v>
      </c>
      <c r="AA407" t="s">
        <v>3747</v>
      </c>
      <c r="AB407" t="s">
        <v>3303</v>
      </c>
      <c r="AC407" t="s">
        <v>51</v>
      </c>
      <c r="AD407" t="s">
        <v>135</v>
      </c>
      <c r="AE407">
        <v>24.5</v>
      </c>
      <c r="AF407">
        <v>109.88</v>
      </c>
      <c r="AG407">
        <v>74.930000000000007</v>
      </c>
      <c r="AH407">
        <f t="shared" si="102"/>
        <v>1.4664353396503402</v>
      </c>
      <c r="AI407">
        <v>22.5</v>
      </c>
      <c r="AJ407">
        <v>57.77</v>
      </c>
      <c r="AK407">
        <v>69.97</v>
      </c>
      <c r="AL407" s="3">
        <f t="shared" si="103"/>
        <v>0</v>
      </c>
      <c r="AM407" s="3">
        <f t="shared" si="104"/>
        <v>1</v>
      </c>
      <c r="AN407" s="3">
        <f t="shared" si="105"/>
        <v>0</v>
      </c>
    </row>
    <row r="408" spans="1:40" x14ac:dyDescent="0.35">
      <c r="A408" t="s">
        <v>3748</v>
      </c>
      <c r="B408" t="s">
        <v>3303</v>
      </c>
      <c r="C408" t="s">
        <v>51</v>
      </c>
      <c r="D408" t="s">
        <v>134</v>
      </c>
      <c r="E408">
        <v>23</v>
      </c>
      <c r="F408">
        <v>74.430000000000007</v>
      </c>
      <c r="G408">
        <v>71.22</v>
      </c>
      <c r="H408">
        <f t="shared" si="98"/>
        <v>1.0450716090985679</v>
      </c>
      <c r="I408">
        <v>22.5</v>
      </c>
      <c r="J408">
        <v>63.63</v>
      </c>
      <c r="K408">
        <v>69.97</v>
      </c>
      <c r="L408" s="3">
        <f t="shared" si="99"/>
        <v>0</v>
      </c>
      <c r="M408" s="3">
        <f t="shared" si="100"/>
        <v>1</v>
      </c>
      <c r="N408" s="3">
        <f t="shared" si="101"/>
        <v>0</v>
      </c>
      <c r="AA408" t="s">
        <v>3748</v>
      </c>
      <c r="AB408" t="s">
        <v>3303</v>
      </c>
      <c r="AC408" t="s">
        <v>51</v>
      </c>
      <c r="AD408" t="s">
        <v>135</v>
      </c>
      <c r="AE408">
        <v>24</v>
      </c>
      <c r="AF408">
        <v>194.52</v>
      </c>
      <c r="AG408">
        <v>73.7</v>
      </c>
      <c r="AH408">
        <f t="shared" si="102"/>
        <v>2.6393487109905021</v>
      </c>
      <c r="AI408">
        <v>21.5</v>
      </c>
      <c r="AJ408">
        <v>41.97</v>
      </c>
      <c r="AK408">
        <v>67.47</v>
      </c>
      <c r="AL408" s="3">
        <f t="shared" si="103"/>
        <v>1</v>
      </c>
      <c r="AM408" s="3">
        <f t="shared" si="104"/>
        <v>0</v>
      </c>
      <c r="AN408" s="3">
        <f t="shared" si="105"/>
        <v>0</v>
      </c>
    </row>
    <row r="409" spans="1:40" x14ac:dyDescent="0.35">
      <c r="A409" t="s">
        <v>3749</v>
      </c>
      <c r="B409" t="s">
        <v>3303</v>
      </c>
      <c r="C409" t="s">
        <v>51</v>
      </c>
      <c r="D409" t="s">
        <v>134</v>
      </c>
      <c r="E409">
        <v>24</v>
      </c>
      <c r="F409">
        <v>94.27</v>
      </c>
      <c r="G409">
        <v>73.7</v>
      </c>
      <c r="H409">
        <f t="shared" si="98"/>
        <v>1.2791044776119402</v>
      </c>
      <c r="I409">
        <v>23</v>
      </c>
      <c r="J409">
        <v>49.04</v>
      </c>
      <c r="K409">
        <v>71.22</v>
      </c>
      <c r="L409" s="3">
        <f t="shared" si="99"/>
        <v>0</v>
      </c>
      <c r="M409" s="3">
        <f t="shared" si="100"/>
        <v>1</v>
      </c>
      <c r="N409" s="3">
        <f t="shared" si="101"/>
        <v>0</v>
      </c>
      <c r="AA409" t="s">
        <v>3749</v>
      </c>
      <c r="AB409" t="s">
        <v>3303</v>
      </c>
      <c r="AC409" t="s">
        <v>51</v>
      </c>
      <c r="AD409" t="s">
        <v>135</v>
      </c>
      <c r="AE409">
        <v>24</v>
      </c>
      <c r="AF409">
        <v>127.94</v>
      </c>
      <c r="AG409">
        <v>73.7</v>
      </c>
      <c r="AH409">
        <f t="shared" si="102"/>
        <v>1.7359565807327</v>
      </c>
      <c r="AI409">
        <v>22.5</v>
      </c>
      <c r="AJ409">
        <v>57.59</v>
      </c>
      <c r="AK409">
        <v>69.97</v>
      </c>
      <c r="AL409" s="3">
        <f t="shared" si="103"/>
        <v>1</v>
      </c>
      <c r="AM409" s="3">
        <f t="shared" si="104"/>
        <v>0</v>
      </c>
      <c r="AN409" s="3">
        <f t="shared" si="105"/>
        <v>0</v>
      </c>
    </row>
    <row r="410" spans="1:40" x14ac:dyDescent="0.35">
      <c r="A410" t="s">
        <v>3750</v>
      </c>
      <c r="B410" t="s">
        <v>3303</v>
      </c>
      <c r="C410" t="s">
        <v>51</v>
      </c>
      <c r="D410" t="s">
        <v>134</v>
      </c>
      <c r="E410">
        <v>23.5</v>
      </c>
      <c r="F410">
        <v>83.33</v>
      </c>
      <c r="G410">
        <v>72.459999999999994</v>
      </c>
      <c r="H410">
        <f t="shared" si="98"/>
        <v>1.1500138007176375</v>
      </c>
      <c r="I410">
        <v>23</v>
      </c>
      <c r="J410">
        <v>65.42</v>
      </c>
      <c r="K410">
        <v>71.22</v>
      </c>
      <c r="L410" s="3">
        <f t="shared" si="99"/>
        <v>0</v>
      </c>
      <c r="M410" s="3">
        <f t="shared" si="100"/>
        <v>1</v>
      </c>
      <c r="N410" s="3">
        <f t="shared" si="101"/>
        <v>0</v>
      </c>
      <c r="AA410" t="s">
        <v>3750</v>
      </c>
      <c r="AB410" t="s">
        <v>3303</v>
      </c>
      <c r="AC410" t="s">
        <v>51</v>
      </c>
      <c r="AD410" t="s">
        <v>135</v>
      </c>
      <c r="AE410">
        <v>24</v>
      </c>
      <c r="AF410">
        <v>115.74</v>
      </c>
      <c r="AG410">
        <v>73.7</v>
      </c>
      <c r="AH410">
        <f t="shared" si="102"/>
        <v>1.5704206241519674</v>
      </c>
      <c r="AI410">
        <v>22</v>
      </c>
      <c r="AJ410">
        <v>55.72</v>
      </c>
      <c r="AK410">
        <v>68.72</v>
      </c>
      <c r="AL410" s="3">
        <f t="shared" si="103"/>
        <v>1</v>
      </c>
      <c r="AM410" s="3">
        <f t="shared" si="104"/>
        <v>0</v>
      </c>
      <c r="AN410" s="3">
        <f t="shared" si="105"/>
        <v>0</v>
      </c>
    </row>
    <row r="411" spans="1:40" x14ac:dyDescent="0.35">
      <c r="A411" t="s">
        <v>3751</v>
      </c>
      <c r="B411" t="s">
        <v>3303</v>
      </c>
      <c r="C411" t="s">
        <v>51</v>
      </c>
      <c r="D411" t="s">
        <v>134</v>
      </c>
      <c r="E411">
        <v>26.5</v>
      </c>
      <c r="F411">
        <v>81.89</v>
      </c>
      <c r="G411">
        <v>79.86</v>
      </c>
      <c r="H411">
        <f t="shared" si="98"/>
        <v>1.02541948409717</v>
      </c>
      <c r="I411">
        <v>26</v>
      </c>
      <c r="J411">
        <v>48.96</v>
      </c>
      <c r="K411">
        <v>78.63</v>
      </c>
      <c r="L411" s="3">
        <f t="shared" si="99"/>
        <v>0</v>
      </c>
      <c r="M411" s="3">
        <f t="shared" si="100"/>
        <v>1</v>
      </c>
      <c r="N411" s="3">
        <f t="shared" si="101"/>
        <v>0</v>
      </c>
      <c r="AA411" t="s">
        <v>3751</v>
      </c>
      <c r="AB411" t="s">
        <v>3303</v>
      </c>
      <c r="AC411" t="s">
        <v>51</v>
      </c>
      <c r="AD411" t="s">
        <v>135</v>
      </c>
      <c r="AE411">
        <v>24</v>
      </c>
      <c r="AF411">
        <v>151.61000000000001</v>
      </c>
      <c r="AG411">
        <v>73.7</v>
      </c>
      <c r="AH411">
        <f t="shared" si="102"/>
        <v>2.0571234735413841</v>
      </c>
      <c r="AI411">
        <v>22</v>
      </c>
      <c r="AJ411">
        <v>58.54</v>
      </c>
      <c r="AK411">
        <v>68.72</v>
      </c>
      <c r="AL411" s="3">
        <f t="shared" si="103"/>
        <v>1</v>
      </c>
      <c r="AM411" s="3">
        <f t="shared" si="104"/>
        <v>0</v>
      </c>
      <c r="AN411" s="3">
        <f t="shared" si="105"/>
        <v>0</v>
      </c>
    </row>
    <row r="412" spans="1:40" x14ac:dyDescent="0.35">
      <c r="A412" t="s">
        <v>3752</v>
      </c>
      <c r="B412" t="s">
        <v>3303</v>
      </c>
      <c r="C412" t="s">
        <v>51</v>
      </c>
      <c r="D412" t="s">
        <v>134</v>
      </c>
      <c r="E412">
        <v>24</v>
      </c>
      <c r="F412">
        <v>112.62</v>
      </c>
      <c r="G412">
        <v>73.7</v>
      </c>
      <c r="H412">
        <f t="shared" si="98"/>
        <v>1.5280868385345998</v>
      </c>
      <c r="I412">
        <v>23</v>
      </c>
      <c r="J412">
        <v>66.5</v>
      </c>
      <c r="K412">
        <v>71.22</v>
      </c>
      <c r="L412" s="3">
        <f t="shared" si="99"/>
        <v>1</v>
      </c>
      <c r="M412" s="3">
        <f t="shared" si="100"/>
        <v>0</v>
      </c>
      <c r="N412" s="3">
        <f t="shared" si="101"/>
        <v>0</v>
      </c>
      <c r="AA412" t="s">
        <v>3752</v>
      </c>
      <c r="AB412" t="s">
        <v>3303</v>
      </c>
      <c r="AC412" t="s">
        <v>51</v>
      </c>
      <c r="AD412" t="s">
        <v>135</v>
      </c>
      <c r="AE412">
        <v>24</v>
      </c>
      <c r="AF412">
        <v>186.16</v>
      </c>
      <c r="AG412">
        <v>73.7</v>
      </c>
      <c r="AH412">
        <f t="shared" si="102"/>
        <v>2.5259158751696065</v>
      </c>
      <c r="AI412">
        <v>21</v>
      </c>
      <c r="AJ412">
        <v>40.08</v>
      </c>
      <c r="AK412">
        <v>66.22</v>
      </c>
      <c r="AL412" s="3">
        <f t="shared" si="103"/>
        <v>1</v>
      </c>
      <c r="AM412" s="3">
        <f t="shared" si="104"/>
        <v>0</v>
      </c>
      <c r="AN412" s="3">
        <f t="shared" si="105"/>
        <v>0</v>
      </c>
    </row>
    <row r="413" spans="1:40" x14ac:dyDescent="0.35">
      <c r="A413" t="s">
        <v>3753</v>
      </c>
      <c r="B413" t="s">
        <v>3303</v>
      </c>
      <c r="C413" t="s">
        <v>51</v>
      </c>
      <c r="D413" t="s">
        <v>134</v>
      </c>
      <c r="E413">
        <v>24</v>
      </c>
      <c r="F413">
        <v>88.49</v>
      </c>
      <c r="G413">
        <v>73.7</v>
      </c>
      <c r="H413">
        <f t="shared" si="98"/>
        <v>1.2006784260515602</v>
      </c>
      <c r="I413">
        <v>25</v>
      </c>
      <c r="J413">
        <v>78.44</v>
      </c>
      <c r="K413">
        <v>76.17</v>
      </c>
      <c r="L413" s="3">
        <f t="shared" si="99"/>
        <v>0</v>
      </c>
      <c r="M413" s="3">
        <f t="shared" si="100"/>
        <v>1</v>
      </c>
      <c r="N413" s="3">
        <f t="shared" si="101"/>
        <v>0</v>
      </c>
      <c r="AA413" t="s">
        <v>3753</v>
      </c>
      <c r="AB413" t="s">
        <v>3303</v>
      </c>
      <c r="AC413" t="s">
        <v>51</v>
      </c>
      <c r="AD413" t="s">
        <v>135</v>
      </c>
      <c r="AE413">
        <v>24</v>
      </c>
      <c r="AF413">
        <v>120.53</v>
      </c>
      <c r="AG413">
        <v>73.7</v>
      </c>
      <c r="AH413">
        <f t="shared" si="102"/>
        <v>1.6354138398914517</v>
      </c>
      <c r="AI413">
        <v>22.5</v>
      </c>
      <c r="AJ413">
        <v>50.1</v>
      </c>
      <c r="AK413">
        <v>69.97</v>
      </c>
      <c r="AL413" s="3">
        <f t="shared" si="103"/>
        <v>1</v>
      </c>
      <c r="AM413" s="3">
        <f t="shared" si="104"/>
        <v>0</v>
      </c>
      <c r="AN413" s="3">
        <f t="shared" si="105"/>
        <v>0</v>
      </c>
    </row>
    <row r="414" spans="1:40" x14ac:dyDescent="0.35">
      <c r="A414" t="s">
        <v>3754</v>
      </c>
      <c r="B414" t="s">
        <v>3303</v>
      </c>
      <c r="C414" t="s">
        <v>51</v>
      </c>
      <c r="D414" s="6" t="s">
        <v>134</v>
      </c>
      <c r="E414" s="6">
        <v>23.5</v>
      </c>
      <c r="F414" s="6">
        <v>61.11</v>
      </c>
      <c r="G414" s="6">
        <v>72.459999999999994</v>
      </c>
      <c r="H414" s="6">
        <f t="shared" si="98"/>
        <v>0.84336185481645054</v>
      </c>
      <c r="I414" s="6">
        <v>23</v>
      </c>
      <c r="J414" s="6">
        <v>47.72</v>
      </c>
      <c r="K414" s="6">
        <v>71.22</v>
      </c>
      <c r="L414" s="6">
        <f t="shared" si="99"/>
        <v>0</v>
      </c>
      <c r="M414" s="6">
        <f t="shared" si="100"/>
        <v>0</v>
      </c>
      <c r="N414" s="6">
        <f t="shared" si="101"/>
        <v>1</v>
      </c>
      <c r="AA414" t="s">
        <v>3754</v>
      </c>
      <c r="AB414" t="s">
        <v>3303</v>
      </c>
      <c r="AC414" t="s">
        <v>51</v>
      </c>
      <c r="AD414" t="s">
        <v>135</v>
      </c>
      <c r="AE414" s="6">
        <v>26.5</v>
      </c>
      <c r="AF414" s="6">
        <v>72.41</v>
      </c>
      <c r="AG414" s="6">
        <v>79.86</v>
      </c>
      <c r="AH414" s="6">
        <f t="shared" si="102"/>
        <v>0.90671174555472067</v>
      </c>
      <c r="AI414" s="6">
        <v>26</v>
      </c>
      <c r="AJ414" s="6">
        <v>69.38</v>
      </c>
      <c r="AK414" s="6">
        <v>78.63</v>
      </c>
      <c r="AL414" s="6">
        <f t="shared" si="103"/>
        <v>0</v>
      </c>
      <c r="AM414" s="6">
        <f t="shared" si="104"/>
        <v>0</v>
      </c>
      <c r="AN414" s="6">
        <f t="shared" si="105"/>
        <v>1</v>
      </c>
    </row>
    <row r="415" spans="1:40" x14ac:dyDescent="0.35">
      <c r="A415" t="s">
        <v>3755</v>
      </c>
      <c r="B415" t="s">
        <v>3303</v>
      </c>
      <c r="C415" t="s">
        <v>51</v>
      </c>
      <c r="D415" s="6" t="s">
        <v>134</v>
      </c>
      <c r="E415" s="6">
        <v>24.5</v>
      </c>
      <c r="F415" s="6">
        <v>62.93</v>
      </c>
      <c r="G415" s="6">
        <v>74.930000000000007</v>
      </c>
      <c r="H415" s="6">
        <f t="shared" si="98"/>
        <v>0.83985052715868136</v>
      </c>
      <c r="I415" s="6">
        <v>24</v>
      </c>
      <c r="J415" s="6">
        <v>45.06</v>
      </c>
      <c r="K415" s="6">
        <v>73.7</v>
      </c>
      <c r="L415" s="6">
        <f t="shared" si="99"/>
        <v>0</v>
      </c>
      <c r="M415" s="6">
        <f t="shared" si="100"/>
        <v>0</v>
      </c>
      <c r="N415" s="6">
        <f t="shared" si="101"/>
        <v>1</v>
      </c>
      <c r="AA415" t="s">
        <v>3755</v>
      </c>
      <c r="AB415" t="s">
        <v>3303</v>
      </c>
      <c r="AC415" t="s">
        <v>51</v>
      </c>
      <c r="AD415" t="s">
        <v>135</v>
      </c>
      <c r="AE415">
        <v>24</v>
      </c>
      <c r="AF415">
        <v>91.83</v>
      </c>
      <c r="AG415">
        <v>73.7</v>
      </c>
      <c r="AH415">
        <f t="shared" si="102"/>
        <v>1.2459972862957938</v>
      </c>
      <c r="AI415">
        <v>22.5</v>
      </c>
      <c r="AJ415">
        <v>51.11</v>
      </c>
      <c r="AK415">
        <v>69.97</v>
      </c>
      <c r="AL415" s="3">
        <f t="shared" si="103"/>
        <v>0</v>
      </c>
      <c r="AM415" s="3">
        <f t="shared" si="104"/>
        <v>1</v>
      </c>
      <c r="AN415" s="3">
        <f t="shared" si="105"/>
        <v>0</v>
      </c>
    </row>
    <row r="416" spans="1:40" x14ac:dyDescent="0.35">
      <c r="A416" t="s">
        <v>3756</v>
      </c>
      <c r="B416" t="s">
        <v>3303</v>
      </c>
      <c r="C416" t="s">
        <v>51</v>
      </c>
      <c r="D416" t="s">
        <v>134</v>
      </c>
      <c r="E416">
        <v>24</v>
      </c>
      <c r="F416">
        <v>89.55</v>
      </c>
      <c r="G416">
        <v>73.7</v>
      </c>
      <c r="H416">
        <f t="shared" si="98"/>
        <v>1.2150610583446404</v>
      </c>
      <c r="I416">
        <v>23</v>
      </c>
      <c r="J416">
        <v>58.38</v>
      </c>
      <c r="K416">
        <v>71.22</v>
      </c>
      <c r="L416" s="3">
        <f t="shared" si="99"/>
        <v>0</v>
      </c>
      <c r="M416" s="3">
        <f t="shared" si="100"/>
        <v>1</v>
      </c>
      <c r="N416" s="3">
        <f t="shared" si="101"/>
        <v>0</v>
      </c>
      <c r="AA416" t="s">
        <v>3756</v>
      </c>
      <c r="AB416" t="s">
        <v>3303</v>
      </c>
      <c r="AC416" t="s">
        <v>51</v>
      </c>
      <c r="AD416" t="s">
        <v>135</v>
      </c>
      <c r="AE416">
        <v>24</v>
      </c>
      <c r="AF416">
        <v>88.19</v>
      </c>
      <c r="AG416">
        <v>73.7</v>
      </c>
      <c r="AH416">
        <f t="shared" si="102"/>
        <v>1.196607869742198</v>
      </c>
      <c r="AI416">
        <v>23</v>
      </c>
      <c r="AJ416">
        <v>59.93</v>
      </c>
      <c r="AK416">
        <v>71.22</v>
      </c>
      <c r="AL416" s="3">
        <f t="shared" si="103"/>
        <v>0</v>
      </c>
      <c r="AM416" s="3">
        <f t="shared" si="104"/>
        <v>1</v>
      </c>
      <c r="AN416" s="3">
        <f t="shared" si="105"/>
        <v>0</v>
      </c>
    </row>
    <row r="417" spans="1:40" x14ac:dyDescent="0.35">
      <c r="A417" t="s">
        <v>3757</v>
      </c>
      <c r="B417" t="s">
        <v>3303</v>
      </c>
      <c r="C417" t="s">
        <v>51</v>
      </c>
      <c r="D417" t="s">
        <v>134</v>
      </c>
      <c r="E417">
        <v>23.5</v>
      </c>
      <c r="F417">
        <v>89.13</v>
      </c>
      <c r="G417">
        <v>72.459999999999994</v>
      </c>
      <c r="H417">
        <f t="shared" si="98"/>
        <v>1.2300579630140769</v>
      </c>
      <c r="I417">
        <v>24.5</v>
      </c>
      <c r="J417">
        <v>87.78</v>
      </c>
      <c r="K417">
        <v>74.930000000000007</v>
      </c>
      <c r="L417" s="3">
        <f t="shared" si="99"/>
        <v>0</v>
      </c>
      <c r="M417" s="3">
        <f t="shared" si="100"/>
        <v>1</v>
      </c>
      <c r="N417" s="3">
        <f t="shared" si="101"/>
        <v>0</v>
      </c>
      <c r="AA417" t="s">
        <v>3757</v>
      </c>
      <c r="AB417" t="s">
        <v>3303</v>
      </c>
      <c r="AC417" t="s">
        <v>51</v>
      </c>
      <c r="AD417" t="s">
        <v>135</v>
      </c>
      <c r="AE417">
        <v>24</v>
      </c>
      <c r="AF417">
        <v>96.97</v>
      </c>
      <c r="AG417">
        <v>73.7</v>
      </c>
      <c r="AH417">
        <f t="shared" si="102"/>
        <v>1.3157394843962007</v>
      </c>
      <c r="AI417">
        <v>23</v>
      </c>
      <c r="AJ417">
        <v>66.05</v>
      </c>
      <c r="AK417">
        <v>71.22</v>
      </c>
      <c r="AL417" s="3">
        <f t="shared" si="103"/>
        <v>0</v>
      </c>
      <c r="AM417" s="3">
        <f t="shared" si="104"/>
        <v>1</v>
      </c>
      <c r="AN417" s="3">
        <f t="shared" si="105"/>
        <v>0</v>
      </c>
    </row>
    <row r="418" spans="1:40" x14ac:dyDescent="0.35">
      <c r="A418" t="s">
        <v>3758</v>
      </c>
      <c r="B418" t="s">
        <v>3303</v>
      </c>
      <c r="C418" t="s">
        <v>51</v>
      </c>
      <c r="D418" t="s">
        <v>134</v>
      </c>
      <c r="E418">
        <v>24</v>
      </c>
      <c r="F418">
        <v>81.92</v>
      </c>
      <c r="G418">
        <v>73.7</v>
      </c>
      <c r="H418">
        <f t="shared" si="98"/>
        <v>1.1115332428765263</v>
      </c>
      <c r="I418">
        <v>23</v>
      </c>
      <c r="J418">
        <v>55.46</v>
      </c>
      <c r="K418">
        <v>71.22</v>
      </c>
      <c r="L418" s="3">
        <f t="shared" si="99"/>
        <v>0</v>
      </c>
      <c r="M418" s="3">
        <f t="shared" si="100"/>
        <v>1</v>
      </c>
      <c r="N418" s="3">
        <f t="shared" si="101"/>
        <v>0</v>
      </c>
      <c r="AA418" t="s">
        <v>3758</v>
      </c>
      <c r="AB418" t="s">
        <v>3303</v>
      </c>
      <c r="AC418" t="s">
        <v>51</v>
      </c>
      <c r="AD418" t="s">
        <v>135</v>
      </c>
      <c r="AE418">
        <v>24</v>
      </c>
      <c r="AF418">
        <v>102.52</v>
      </c>
      <c r="AG418">
        <v>73.7</v>
      </c>
      <c r="AH418">
        <f t="shared" si="102"/>
        <v>1.3910447761194029</v>
      </c>
      <c r="AI418">
        <v>26.5</v>
      </c>
      <c r="AJ418">
        <v>80.900000000000006</v>
      </c>
      <c r="AK418">
        <v>79.86</v>
      </c>
      <c r="AL418" s="3">
        <f t="shared" si="103"/>
        <v>0</v>
      </c>
      <c r="AM418" s="3">
        <f t="shared" si="104"/>
        <v>1</v>
      </c>
      <c r="AN418" s="3">
        <f t="shared" si="105"/>
        <v>0</v>
      </c>
    </row>
    <row r="419" spans="1:40" x14ac:dyDescent="0.35">
      <c r="A419" t="s">
        <v>3759</v>
      </c>
      <c r="B419" t="s">
        <v>3303</v>
      </c>
      <c r="C419" t="s">
        <v>51</v>
      </c>
      <c r="D419" t="s">
        <v>134</v>
      </c>
      <c r="E419">
        <v>24</v>
      </c>
      <c r="F419">
        <v>131.4</v>
      </c>
      <c r="G419">
        <v>73.7</v>
      </c>
      <c r="H419">
        <f t="shared" si="98"/>
        <v>1.7829036635006785</v>
      </c>
      <c r="I419">
        <v>22.5</v>
      </c>
      <c r="J419">
        <v>62.51</v>
      </c>
      <c r="K419">
        <v>69.97</v>
      </c>
      <c r="L419" s="3">
        <f t="shared" si="99"/>
        <v>1</v>
      </c>
      <c r="M419" s="3">
        <f t="shared" si="100"/>
        <v>0</v>
      </c>
      <c r="N419" s="3">
        <f t="shared" si="101"/>
        <v>0</v>
      </c>
      <c r="AA419" t="s">
        <v>3759</v>
      </c>
      <c r="AB419" t="s">
        <v>3303</v>
      </c>
      <c r="AC419" t="s">
        <v>51</v>
      </c>
      <c r="AD419" t="s">
        <v>135</v>
      </c>
      <c r="AE419">
        <v>24</v>
      </c>
      <c r="AF419">
        <v>162.41</v>
      </c>
      <c r="AG419">
        <v>73.7</v>
      </c>
      <c r="AH419">
        <f t="shared" si="102"/>
        <v>2.203663500678426</v>
      </c>
      <c r="AI419">
        <v>22</v>
      </c>
      <c r="AJ419">
        <v>61.91</v>
      </c>
      <c r="AK419">
        <v>68.72</v>
      </c>
      <c r="AL419" s="3">
        <f t="shared" si="103"/>
        <v>1</v>
      </c>
      <c r="AM419" s="3">
        <f t="shared" si="104"/>
        <v>0</v>
      </c>
      <c r="AN419" s="3">
        <f t="shared" si="105"/>
        <v>0</v>
      </c>
    </row>
    <row r="420" spans="1:40" x14ac:dyDescent="0.35">
      <c r="A420" t="s">
        <v>3760</v>
      </c>
      <c r="B420" t="s">
        <v>3303</v>
      </c>
      <c r="C420" t="s">
        <v>51</v>
      </c>
      <c r="D420" t="s">
        <v>134</v>
      </c>
      <c r="E420">
        <v>24</v>
      </c>
      <c r="F420">
        <v>78.010000000000005</v>
      </c>
      <c r="G420">
        <v>73.7</v>
      </c>
      <c r="H420">
        <f t="shared" si="98"/>
        <v>1.0584803256445048</v>
      </c>
      <c r="I420">
        <v>23.5</v>
      </c>
      <c r="J420">
        <v>53.85</v>
      </c>
      <c r="K420">
        <v>72.459999999999994</v>
      </c>
      <c r="L420" s="3">
        <f t="shared" si="99"/>
        <v>0</v>
      </c>
      <c r="M420" s="3">
        <f t="shared" si="100"/>
        <v>1</v>
      </c>
      <c r="N420" s="3">
        <f t="shared" si="101"/>
        <v>0</v>
      </c>
      <c r="AA420" t="s">
        <v>3760</v>
      </c>
      <c r="AB420" t="s">
        <v>3303</v>
      </c>
      <c r="AC420" t="s">
        <v>51</v>
      </c>
      <c r="AD420" t="s">
        <v>135</v>
      </c>
      <c r="AE420">
        <v>24</v>
      </c>
      <c r="AF420">
        <v>103.71</v>
      </c>
      <c r="AG420">
        <v>73.7</v>
      </c>
      <c r="AH420">
        <f t="shared" si="102"/>
        <v>1.4071913161465399</v>
      </c>
      <c r="AI420">
        <v>22.5</v>
      </c>
      <c r="AJ420">
        <v>65.36</v>
      </c>
      <c r="AK420">
        <v>69.97</v>
      </c>
      <c r="AL420" s="3">
        <f t="shared" si="103"/>
        <v>0</v>
      </c>
      <c r="AM420" s="3">
        <f t="shared" si="104"/>
        <v>1</v>
      </c>
      <c r="AN420" s="3">
        <f t="shared" si="105"/>
        <v>0</v>
      </c>
    </row>
    <row r="421" spans="1:40" x14ac:dyDescent="0.35">
      <c r="A421" t="s">
        <v>3761</v>
      </c>
      <c r="B421" t="s">
        <v>3303</v>
      </c>
      <c r="C421" t="s">
        <v>51</v>
      </c>
      <c r="D421" s="6" t="s">
        <v>134</v>
      </c>
      <c r="E421" s="6">
        <v>22</v>
      </c>
      <c r="F421" s="6">
        <v>46.47</v>
      </c>
      <c r="G421" s="6">
        <v>68.72</v>
      </c>
      <c r="H421" s="6">
        <f t="shared" si="98"/>
        <v>0.67622235157159483</v>
      </c>
      <c r="I421" s="6">
        <v>21.5</v>
      </c>
      <c r="J421" s="6">
        <v>35.42</v>
      </c>
      <c r="K421" s="6">
        <v>67.47</v>
      </c>
      <c r="L421" s="6">
        <f t="shared" si="99"/>
        <v>0</v>
      </c>
      <c r="M421" s="6">
        <f t="shared" si="100"/>
        <v>0</v>
      </c>
      <c r="N421" s="6">
        <f t="shared" si="101"/>
        <v>1</v>
      </c>
      <c r="AA421" t="s">
        <v>3761</v>
      </c>
      <c r="AB421" t="s">
        <v>3303</v>
      </c>
      <c r="AC421" t="s">
        <v>51</v>
      </c>
      <c r="AD421" t="s">
        <v>135</v>
      </c>
      <c r="AE421" s="6">
        <v>24.5</v>
      </c>
      <c r="AF421" s="6">
        <v>59.98</v>
      </c>
      <c r="AG421" s="6">
        <v>74.930000000000007</v>
      </c>
      <c r="AH421" s="6">
        <f t="shared" si="102"/>
        <v>0.80048044841852384</v>
      </c>
      <c r="AI421" s="6">
        <v>24</v>
      </c>
      <c r="AJ421" s="6">
        <v>55.37</v>
      </c>
      <c r="AK421" s="6">
        <v>73.7</v>
      </c>
      <c r="AL421" s="6">
        <f t="shared" si="103"/>
        <v>0</v>
      </c>
      <c r="AM421" s="6">
        <f t="shared" si="104"/>
        <v>0</v>
      </c>
      <c r="AN421" s="6">
        <f t="shared" si="105"/>
        <v>1</v>
      </c>
    </row>
    <row r="422" spans="1:40" x14ac:dyDescent="0.35">
      <c r="A422" t="s">
        <v>3762</v>
      </c>
      <c r="B422" t="s">
        <v>3303</v>
      </c>
      <c r="C422" t="s">
        <v>51</v>
      </c>
      <c r="D422" s="6" t="s">
        <v>134</v>
      </c>
      <c r="E422" s="6">
        <v>32.5</v>
      </c>
      <c r="F422" s="6">
        <v>90.12</v>
      </c>
      <c r="G422" s="6">
        <v>94.43</v>
      </c>
      <c r="H422" s="6">
        <f t="shared" si="98"/>
        <v>0.95435772529916341</v>
      </c>
      <c r="I422" s="6">
        <v>32</v>
      </c>
      <c r="J422" s="6">
        <v>55.75</v>
      </c>
      <c r="K422" s="6">
        <v>93.23</v>
      </c>
      <c r="L422" s="6">
        <f t="shared" si="99"/>
        <v>0</v>
      </c>
      <c r="M422" s="6">
        <f t="shared" si="100"/>
        <v>0</v>
      </c>
      <c r="N422" s="6">
        <f t="shared" si="101"/>
        <v>1</v>
      </c>
      <c r="AA422" t="s">
        <v>3762</v>
      </c>
      <c r="AB422" t="s">
        <v>3303</v>
      </c>
      <c r="AC422" t="s">
        <v>51</v>
      </c>
      <c r="AD422" t="s">
        <v>135</v>
      </c>
      <c r="AE422">
        <v>24</v>
      </c>
      <c r="AF422">
        <v>84.81</v>
      </c>
      <c r="AG422">
        <v>73.7</v>
      </c>
      <c r="AH422">
        <f t="shared" si="102"/>
        <v>1.1507462686567165</v>
      </c>
      <c r="AI422">
        <v>25.5</v>
      </c>
      <c r="AJ422">
        <v>77.930000000000007</v>
      </c>
      <c r="AK422">
        <v>77.400000000000006</v>
      </c>
      <c r="AL422" s="3">
        <f t="shared" si="103"/>
        <v>0</v>
      </c>
      <c r="AM422" s="3">
        <f t="shared" si="104"/>
        <v>1</v>
      </c>
      <c r="AN422" s="3">
        <f t="shared" si="105"/>
        <v>0</v>
      </c>
    </row>
    <row r="423" spans="1:40" x14ac:dyDescent="0.35">
      <c r="A423" t="s">
        <v>3763</v>
      </c>
      <c r="B423" t="s">
        <v>3303</v>
      </c>
      <c r="C423" t="s">
        <v>51</v>
      </c>
      <c r="D423" t="s">
        <v>134</v>
      </c>
      <c r="E423">
        <v>24</v>
      </c>
      <c r="F423">
        <v>81.12</v>
      </c>
      <c r="G423">
        <v>73.7</v>
      </c>
      <c r="H423">
        <f t="shared" si="98"/>
        <v>1.1006784260515603</v>
      </c>
      <c r="I423">
        <v>23.5</v>
      </c>
      <c r="J423">
        <v>71.819999999999993</v>
      </c>
      <c r="K423">
        <v>72.459999999999994</v>
      </c>
      <c r="L423" s="3">
        <f t="shared" si="99"/>
        <v>0</v>
      </c>
      <c r="M423" s="3">
        <f t="shared" si="100"/>
        <v>1</v>
      </c>
      <c r="N423" s="3">
        <f t="shared" si="101"/>
        <v>0</v>
      </c>
      <c r="AA423" t="s">
        <v>3763</v>
      </c>
      <c r="AB423" t="s">
        <v>3303</v>
      </c>
      <c r="AC423" t="s">
        <v>51</v>
      </c>
      <c r="AD423" t="s">
        <v>135</v>
      </c>
      <c r="AE423">
        <v>24</v>
      </c>
      <c r="AF423">
        <v>112.69</v>
      </c>
      <c r="AG423">
        <v>73.7</v>
      </c>
      <c r="AH423">
        <f t="shared" si="102"/>
        <v>1.5290366350067841</v>
      </c>
      <c r="AI423">
        <v>23</v>
      </c>
      <c r="AJ423">
        <v>68.72</v>
      </c>
      <c r="AK423">
        <v>71.22</v>
      </c>
      <c r="AL423" s="3">
        <f t="shared" si="103"/>
        <v>1</v>
      </c>
      <c r="AM423" s="3">
        <f t="shared" si="104"/>
        <v>0</v>
      </c>
      <c r="AN423" s="3">
        <f t="shared" si="105"/>
        <v>0</v>
      </c>
    </row>
    <row r="424" spans="1:40" x14ac:dyDescent="0.35">
      <c r="A424" t="s">
        <v>3764</v>
      </c>
      <c r="B424" t="s">
        <v>3303</v>
      </c>
      <c r="C424" t="s">
        <v>51</v>
      </c>
      <c r="D424" t="s">
        <v>134</v>
      </c>
      <c r="E424">
        <v>23.5</v>
      </c>
      <c r="F424">
        <v>77.900000000000006</v>
      </c>
      <c r="G424">
        <v>72.459999999999994</v>
      </c>
      <c r="H424">
        <f t="shared" si="98"/>
        <v>1.0750759039470055</v>
      </c>
      <c r="I424">
        <v>23</v>
      </c>
      <c r="J424">
        <v>47.48</v>
      </c>
      <c r="K424">
        <v>71.22</v>
      </c>
      <c r="L424" s="3">
        <f t="shared" si="99"/>
        <v>0</v>
      </c>
      <c r="M424" s="3">
        <f t="shared" si="100"/>
        <v>1</v>
      </c>
      <c r="N424" s="3">
        <f t="shared" si="101"/>
        <v>0</v>
      </c>
      <c r="AA424" t="s">
        <v>3764</v>
      </c>
      <c r="AB424" t="s">
        <v>3303</v>
      </c>
      <c r="AC424" t="s">
        <v>51</v>
      </c>
      <c r="AD424" t="s">
        <v>135</v>
      </c>
      <c r="AE424" s="6">
        <v>24</v>
      </c>
      <c r="AF424" s="6">
        <v>67.84</v>
      </c>
      <c r="AG424" s="6">
        <v>73.7</v>
      </c>
      <c r="AH424" s="6">
        <f t="shared" si="102"/>
        <v>0.92048846675712348</v>
      </c>
      <c r="AI424" s="6">
        <v>23.5</v>
      </c>
      <c r="AJ424" s="6">
        <v>59.36</v>
      </c>
      <c r="AK424" s="6">
        <v>72.459999999999994</v>
      </c>
      <c r="AL424" s="6">
        <f t="shared" si="103"/>
        <v>0</v>
      </c>
      <c r="AM424" s="6">
        <f t="shared" si="104"/>
        <v>0</v>
      </c>
      <c r="AN424" s="6">
        <f t="shared" si="105"/>
        <v>1</v>
      </c>
    </row>
    <row r="425" spans="1:40" x14ac:dyDescent="0.35">
      <c r="A425" t="s">
        <v>3765</v>
      </c>
      <c r="B425" t="s">
        <v>3303</v>
      </c>
      <c r="C425" t="s">
        <v>51</v>
      </c>
      <c r="D425" s="6" t="s">
        <v>134</v>
      </c>
      <c r="E425" s="6">
        <v>22.5</v>
      </c>
      <c r="F425" s="6">
        <v>59.2</v>
      </c>
      <c r="G425" s="6">
        <v>69.97</v>
      </c>
      <c r="H425" s="6">
        <f t="shared" si="98"/>
        <v>0.84607689009575537</v>
      </c>
      <c r="I425" s="6">
        <v>22</v>
      </c>
      <c r="J425" s="6">
        <v>50.18</v>
      </c>
      <c r="K425" s="6">
        <v>68.72</v>
      </c>
      <c r="L425" s="6">
        <f t="shared" si="99"/>
        <v>0</v>
      </c>
      <c r="M425" s="6">
        <f t="shared" si="100"/>
        <v>0</v>
      </c>
      <c r="N425" s="6">
        <f t="shared" si="101"/>
        <v>1</v>
      </c>
      <c r="AA425" t="s">
        <v>3765</v>
      </c>
      <c r="AB425" t="s">
        <v>3303</v>
      </c>
      <c r="AC425" t="s">
        <v>51</v>
      </c>
      <c r="AD425" t="s">
        <v>135</v>
      </c>
      <c r="AE425">
        <v>24.5</v>
      </c>
      <c r="AF425">
        <v>113.82</v>
      </c>
      <c r="AG425">
        <v>74.930000000000007</v>
      </c>
      <c r="AH425">
        <f t="shared" si="102"/>
        <v>1.5190177498999065</v>
      </c>
      <c r="AI425">
        <v>22.5</v>
      </c>
      <c r="AJ425">
        <v>58.29</v>
      </c>
      <c r="AK425">
        <v>69.97</v>
      </c>
      <c r="AL425" s="3">
        <f t="shared" si="103"/>
        <v>1</v>
      </c>
      <c r="AM425" s="3">
        <f t="shared" si="104"/>
        <v>0</v>
      </c>
      <c r="AN425" s="3">
        <f t="shared" si="105"/>
        <v>0</v>
      </c>
    </row>
    <row r="426" spans="1:40" x14ac:dyDescent="0.35">
      <c r="A426" t="s">
        <v>3766</v>
      </c>
      <c r="B426" t="s">
        <v>3303</v>
      </c>
      <c r="C426" t="s">
        <v>51</v>
      </c>
      <c r="D426" s="6" t="s">
        <v>134</v>
      </c>
      <c r="E426" s="6">
        <v>21.5</v>
      </c>
      <c r="F426" s="6">
        <v>52.58</v>
      </c>
      <c r="G426" s="6">
        <v>67.47</v>
      </c>
      <c r="H426" s="6">
        <f t="shared" si="98"/>
        <v>0.77930932266192376</v>
      </c>
      <c r="I426" s="6">
        <v>21</v>
      </c>
      <c r="J426" s="6">
        <v>27.58</v>
      </c>
      <c r="K426" s="6">
        <v>66.22</v>
      </c>
      <c r="L426" s="6">
        <f t="shared" si="99"/>
        <v>0</v>
      </c>
      <c r="M426" s="6">
        <f t="shared" si="100"/>
        <v>0</v>
      </c>
      <c r="N426" s="6">
        <f t="shared" si="101"/>
        <v>1</v>
      </c>
      <c r="AA426" t="s">
        <v>3766</v>
      </c>
      <c r="AB426" t="s">
        <v>3303</v>
      </c>
      <c r="AC426" t="s">
        <v>51</v>
      </c>
      <c r="AD426" t="s">
        <v>135</v>
      </c>
      <c r="AE426">
        <v>20.5</v>
      </c>
      <c r="AF426">
        <v>74.19</v>
      </c>
      <c r="AG426">
        <v>64.97</v>
      </c>
      <c r="AH426">
        <f t="shared" si="102"/>
        <v>1.141911651531476</v>
      </c>
      <c r="AI426">
        <v>24</v>
      </c>
      <c r="AJ426">
        <v>75.23</v>
      </c>
      <c r="AK426">
        <v>73.7</v>
      </c>
      <c r="AL426" s="3">
        <f t="shared" si="103"/>
        <v>0</v>
      </c>
      <c r="AM426" s="3">
        <f t="shared" si="104"/>
        <v>1</v>
      </c>
      <c r="AN426" s="3">
        <f t="shared" si="105"/>
        <v>0</v>
      </c>
    </row>
    <row r="427" spans="1:40" x14ac:dyDescent="0.35">
      <c r="A427" t="s">
        <v>3767</v>
      </c>
      <c r="B427" t="s">
        <v>3303</v>
      </c>
      <c r="C427" t="s">
        <v>51</v>
      </c>
      <c r="D427" t="s">
        <v>134</v>
      </c>
      <c r="E427">
        <v>23.5</v>
      </c>
      <c r="F427">
        <v>79.03</v>
      </c>
      <c r="G427">
        <v>72.459999999999994</v>
      </c>
      <c r="H427">
        <f t="shared" si="98"/>
        <v>1.0906707148771737</v>
      </c>
      <c r="I427">
        <v>23</v>
      </c>
      <c r="J427">
        <v>69.73</v>
      </c>
      <c r="K427">
        <v>71.22</v>
      </c>
      <c r="L427" s="3">
        <f t="shared" si="99"/>
        <v>0</v>
      </c>
      <c r="M427" s="3">
        <f t="shared" si="100"/>
        <v>1</v>
      </c>
      <c r="N427" s="3">
        <f t="shared" si="101"/>
        <v>0</v>
      </c>
      <c r="AA427" t="s">
        <v>3767</v>
      </c>
      <c r="AB427" t="s">
        <v>3303</v>
      </c>
      <c r="AC427" t="s">
        <v>51</v>
      </c>
      <c r="AD427" t="s">
        <v>135</v>
      </c>
      <c r="AE427" s="6">
        <v>24</v>
      </c>
      <c r="AF427" s="6">
        <v>68.959999999999994</v>
      </c>
      <c r="AG427" s="6">
        <v>73.7</v>
      </c>
      <c r="AH427" s="6">
        <f t="shared" si="102"/>
        <v>0.93568521031207585</v>
      </c>
      <c r="AI427" s="6">
        <v>23.5</v>
      </c>
      <c r="AJ427" s="6">
        <v>58.47</v>
      </c>
      <c r="AK427" s="6">
        <v>72.459999999999994</v>
      </c>
      <c r="AL427" s="6">
        <f t="shared" si="103"/>
        <v>0</v>
      </c>
      <c r="AM427" s="6">
        <f t="shared" si="104"/>
        <v>0</v>
      </c>
      <c r="AN427" s="6">
        <f t="shared" si="105"/>
        <v>1</v>
      </c>
    </row>
    <row r="428" spans="1:40" x14ac:dyDescent="0.35">
      <c r="A428" t="s">
        <v>3768</v>
      </c>
      <c r="B428" t="s">
        <v>3375</v>
      </c>
      <c r="C428" t="s">
        <v>51</v>
      </c>
      <c r="D428" s="6" t="s">
        <v>17</v>
      </c>
      <c r="E428" s="6">
        <v>19</v>
      </c>
      <c r="F428" s="6">
        <v>53.33</v>
      </c>
      <c r="G428" s="6">
        <v>61.18</v>
      </c>
      <c r="H428" s="6">
        <f t="shared" si="98"/>
        <v>0.87169009480222293</v>
      </c>
      <c r="I428" s="6">
        <v>18.5</v>
      </c>
      <c r="J428" s="6">
        <v>37.6</v>
      </c>
      <c r="K428" s="6">
        <v>59.91</v>
      </c>
      <c r="L428" s="6">
        <f t="shared" si="99"/>
        <v>0</v>
      </c>
      <c r="M428" s="6">
        <f t="shared" si="100"/>
        <v>0</v>
      </c>
      <c r="N428" s="6">
        <f t="shared" si="101"/>
        <v>1</v>
      </c>
      <c r="AA428" t="s">
        <v>3768</v>
      </c>
      <c r="AB428" t="s">
        <v>3375</v>
      </c>
      <c r="AC428" t="s">
        <v>51</v>
      </c>
      <c r="AD428" t="s">
        <v>18</v>
      </c>
      <c r="AE428">
        <v>24</v>
      </c>
      <c r="AF428">
        <v>101.6</v>
      </c>
      <c r="AG428">
        <v>73.7</v>
      </c>
      <c r="AH428">
        <f t="shared" si="102"/>
        <v>1.3785617367706919</v>
      </c>
      <c r="AI428">
        <v>23</v>
      </c>
      <c r="AJ428">
        <v>56.66</v>
      </c>
      <c r="AK428">
        <v>71.22</v>
      </c>
      <c r="AL428" s="3">
        <f t="shared" si="103"/>
        <v>0</v>
      </c>
      <c r="AM428" s="3">
        <f t="shared" si="104"/>
        <v>1</v>
      </c>
      <c r="AN428" s="3">
        <f t="shared" si="105"/>
        <v>0</v>
      </c>
    </row>
    <row r="429" spans="1:40" x14ac:dyDescent="0.35">
      <c r="A429" t="s">
        <v>3769</v>
      </c>
      <c r="B429" t="s">
        <v>3375</v>
      </c>
      <c r="C429" t="s">
        <v>51</v>
      </c>
      <c r="D429" s="6" t="s">
        <v>17</v>
      </c>
      <c r="E429" s="6">
        <v>28.5</v>
      </c>
      <c r="F429" s="6">
        <v>77.08</v>
      </c>
      <c r="G429" s="6">
        <v>84.74</v>
      </c>
      <c r="H429" s="6">
        <f t="shared" si="98"/>
        <v>0.90960585319801746</v>
      </c>
      <c r="I429" s="6">
        <v>28</v>
      </c>
      <c r="J429" s="6">
        <v>53.46</v>
      </c>
      <c r="K429" s="6">
        <v>83.53</v>
      </c>
      <c r="L429" s="6">
        <f t="shared" si="99"/>
        <v>0</v>
      </c>
      <c r="M429" s="6">
        <f t="shared" si="100"/>
        <v>0</v>
      </c>
      <c r="N429" s="6">
        <f t="shared" si="101"/>
        <v>1</v>
      </c>
      <c r="AA429" t="s">
        <v>3769</v>
      </c>
      <c r="AB429" t="s">
        <v>3375</v>
      </c>
      <c r="AC429" t="s">
        <v>51</v>
      </c>
      <c r="AD429" t="s">
        <v>18</v>
      </c>
      <c r="AE429">
        <v>24</v>
      </c>
      <c r="AF429">
        <v>97.09</v>
      </c>
      <c r="AG429">
        <v>73.7</v>
      </c>
      <c r="AH429">
        <f t="shared" si="102"/>
        <v>1.3173677069199456</v>
      </c>
      <c r="AI429">
        <v>22.5</v>
      </c>
      <c r="AJ429">
        <v>69.7</v>
      </c>
      <c r="AK429">
        <v>69.97</v>
      </c>
      <c r="AL429" s="3">
        <f t="shared" si="103"/>
        <v>0</v>
      </c>
      <c r="AM429" s="3">
        <f t="shared" si="104"/>
        <v>1</v>
      </c>
      <c r="AN429" s="3">
        <f t="shared" si="105"/>
        <v>0</v>
      </c>
    </row>
    <row r="430" spans="1:40" x14ac:dyDescent="0.35">
      <c r="A430" t="s">
        <v>3770</v>
      </c>
      <c r="B430" t="s">
        <v>3375</v>
      </c>
      <c r="C430" t="s">
        <v>51</v>
      </c>
      <c r="D430" s="6" t="s">
        <v>17</v>
      </c>
      <c r="E430" s="6">
        <v>17</v>
      </c>
      <c r="F430" s="6">
        <v>46</v>
      </c>
      <c r="G430" s="6">
        <v>56.08</v>
      </c>
      <c r="H430" s="6">
        <f t="shared" si="98"/>
        <v>0.82025677603423686</v>
      </c>
      <c r="I430" s="6">
        <v>16.5</v>
      </c>
      <c r="J430" s="6">
        <v>27.66</v>
      </c>
      <c r="K430" s="6">
        <v>54.79</v>
      </c>
      <c r="L430" s="6">
        <f t="shared" si="99"/>
        <v>0</v>
      </c>
      <c r="M430" s="6">
        <f t="shared" si="100"/>
        <v>0</v>
      </c>
      <c r="N430" s="6">
        <f t="shared" si="101"/>
        <v>1</v>
      </c>
      <c r="AA430" t="s">
        <v>3770</v>
      </c>
      <c r="AB430" t="s">
        <v>3375</v>
      </c>
      <c r="AC430" t="s">
        <v>51</v>
      </c>
      <c r="AD430" t="s">
        <v>18</v>
      </c>
      <c r="AE430">
        <v>24</v>
      </c>
      <c r="AF430">
        <v>85.72</v>
      </c>
      <c r="AG430">
        <v>73.7</v>
      </c>
      <c r="AH430">
        <f t="shared" si="102"/>
        <v>1.1630936227951152</v>
      </c>
      <c r="AI430">
        <v>22.5</v>
      </c>
      <c r="AJ430">
        <v>64.05</v>
      </c>
      <c r="AK430">
        <v>69.97</v>
      </c>
      <c r="AL430" s="3">
        <f t="shared" si="103"/>
        <v>0</v>
      </c>
      <c r="AM430" s="3">
        <f t="shared" si="104"/>
        <v>1</v>
      </c>
      <c r="AN430" s="3">
        <f t="shared" si="105"/>
        <v>0</v>
      </c>
    </row>
    <row r="431" spans="1:40" x14ac:dyDescent="0.35">
      <c r="A431" t="s">
        <v>3771</v>
      </c>
      <c r="B431" t="s">
        <v>3375</v>
      </c>
      <c r="C431" t="s">
        <v>51</v>
      </c>
      <c r="D431" s="6" t="s">
        <v>17</v>
      </c>
      <c r="E431" s="6">
        <v>15</v>
      </c>
      <c r="F431" s="6">
        <v>41.6</v>
      </c>
      <c r="G431" s="6">
        <v>50.91</v>
      </c>
      <c r="H431" s="6">
        <f t="shared" si="98"/>
        <v>0.81712826556668638</v>
      </c>
      <c r="I431" s="6">
        <v>15</v>
      </c>
      <c r="J431" s="6">
        <v>41.6</v>
      </c>
      <c r="K431" s="6">
        <v>50.91</v>
      </c>
      <c r="L431" s="6">
        <f t="shared" si="99"/>
        <v>0</v>
      </c>
      <c r="M431" s="6">
        <f t="shared" si="100"/>
        <v>0</v>
      </c>
      <c r="N431" s="6">
        <f t="shared" si="101"/>
        <v>1</v>
      </c>
      <c r="AA431" t="s">
        <v>3771</v>
      </c>
      <c r="AB431" t="s">
        <v>3375</v>
      </c>
      <c r="AC431" t="s">
        <v>51</v>
      </c>
      <c r="AD431" t="s">
        <v>18</v>
      </c>
      <c r="AE431">
        <v>25</v>
      </c>
      <c r="AF431">
        <v>81.64</v>
      </c>
      <c r="AG431">
        <v>76.17</v>
      </c>
      <c r="AH431">
        <f t="shared" si="102"/>
        <v>1.0718130497571221</v>
      </c>
      <c r="AI431">
        <v>23</v>
      </c>
      <c r="AJ431">
        <v>76.650000000000006</v>
      </c>
      <c r="AK431">
        <v>71.22</v>
      </c>
      <c r="AL431" s="3">
        <f t="shared" si="103"/>
        <v>0</v>
      </c>
      <c r="AM431" s="3">
        <f t="shared" si="104"/>
        <v>1</v>
      </c>
      <c r="AN431" s="3">
        <f t="shared" si="105"/>
        <v>0</v>
      </c>
    </row>
    <row r="432" spans="1:40" x14ac:dyDescent="0.35">
      <c r="A432" t="s">
        <v>3772</v>
      </c>
      <c r="B432" t="s">
        <v>3375</v>
      </c>
      <c r="C432" t="s">
        <v>51</v>
      </c>
      <c r="D432" s="6" t="s">
        <v>17</v>
      </c>
      <c r="E432" s="6">
        <v>19.5</v>
      </c>
      <c r="F432" s="6">
        <v>52.76</v>
      </c>
      <c r="G432" s="6">
        <v>62.44</v>
      </c>
      <c r="H432" s="6">
        <f t="shared" si="98"/>
        <v>0.8449711723254324</v>
      </c>
      <c r="I432" s="6">
        <v>19</v>
      </c>
      <c r="J432" s="6">
        <v>37.18</v>
      </c>
      <c r="K432" s="6">
        <v>61.18</v>
      </c>
      <c r="L432" s="6">
        <f t="shared" si="99"/>
        <v>0</v>
      </c>
      <c r="M432" s="6">
        <f t="shared" si="100"/>
        <v>0</v>
      </c>
      <c r="N432" s="6">
        <f t="shared" si="101"/>
        <v>1</v>
      </c>
      <c r="AA432" t="s">
        <v>3772</v>
      </c>
      <c r="AB432" t="s">
        <v>3375</v>
      </c>
      <c r="AC432" t="s">
        <v>51</v>
      </c>
      <c r="AD432" t="s">
        <v>18</v>
      </c>
      <c r="AE432">
        <v>24</v>
      </c>
      <c r="AF432">
        <v>101.98</v>
      </c>
      <c r="AG432">
        <v>73.7</v>
      </c>
      <c r="AH432">
        <f t="shared" si="102"/>
        <v>1.3837177747625509</v>
      </c>
      <c r="AI432">
        <v>22</v>
      </c>
      <c r="AJ432">
        <v>54.16</v>
      </c>
      <c r="AK432">
        <v>68.72</v>
      </c>
      <c r="AL432" s="3">
        <f t="shared" si="103"/>
        <v>0</v>
      </c>
      <c r="AM432" s="3">
        <f t="shared" si="104"/>
        <v>1</v>
      </c>
      <c r="AN432" s="3">
        <f t="shared" si="105"/>
        <v>0</v>
      </c>
    </row>
    <row r="433" spans="1:40" x14ac:dyDescent="0.35">
      <c r="A433" t="s">
        <v>3773</v>
      </c>
      <c r="B433" t="s">
        <v>3375</v>
      </c>
      <c r="C433" t="s">
        <v>51</v>
      </c>
      <c r="D433" s="6" t="s">
        <v>17</v>
      </c>
      <c r="E433" s="6">
        <v>19</v>
      </c>
      <c r="F433" s="6">
        <v>51.9</v>
      </c>
      <c r="G433" s="6">
        <v>61.18</v>
      </c>
      <c r="H433" s="6">
        <f t="shared" si="98"/>
        <v>0.8483164432821183</v>
      </c>
      <c r="I433" s="6">
        <v>18.5</v>
      </c>
      <c r="J433" s="6">
        <v>24.98</v>
      </c>
      <c r="K433" s="6">
        <v>59.91</v>
      </c>
      <c r="L433" s="6">
        <f t="shared" si="99"/>
        <v>0</v>
      </c>
      <c r="M433" s="6">
        <f t="shared" si="100"/>
        <v>0</v>
      </c>
      <c r="N433" s="6">
        <f t="shared" si="101"/>
        <v>1</v>
      </c>
      <c r="AA433" t="s">
        <v>3773</v>
      </c>
      <c r="AB433" t="s">
        <v>3375</v>
      </c>
      <c r="AC433" t="s">
        <v>51</v>
      </c>
      <c r="AD433" t="s">
        <v>18</v>
      </c>
      <c r="AE433">
        <v>23.5</v>
      </c>
      <c r="AF433">
        <v>123.67</v>
      </c>
      <c r="AG433">
        <v>72.459999999999994</v>
      </c>
      <c r="AH433">
        <f t="shared" si="102"/>
        <v>1.7067347502070109</v>
      </c>
      <c r="AI433">
        <v>22.5</v>
      </c>
      <c r="AJ433">
        <v>53.05</v>
      </c>
      <c r="AK433">
        <v>69.97</v>
      </c>
      <c r="AL433" s="3">
        <f t="shared" si="103"/>
        <v>1</v>
      </c>
      <c r="AM433" s="3">
        <f t="shared" si="104"/>
        <v>0</v>
      </c>
      <c r="AN433" s="3">
        <f t="shared" si="105"/>
        <v>0</v>
      </c>
    </row>
    <row r="434" spans="1:40" x14ac:dyDescent="0.35">
      <c r="A434" t="s">
        <v>3774</v>
      </c>
      <c r="B434" t="s">
        <v>3375</v>
      </c>
      <c r="C434" t="s">
        <v>51</v>
      </c>
      <c r="D434" s="6" t="s">
        <v>17</v>
      </c>
      <c r="E434" s="6">
        <v>15.5</v>
      </c>
      <c r="F434" s="6">
        <v>41.76</v>
      </c>
      <c r="G434" s="6">
        <v>52.21</v>
      </c>
      <c r="H434" s="6">
        <f t="shared" si="98"/>
        <v>0.79984677264891779</v>
      </c>
      <c r="I434" s="6">
        <v>15</v>
      </c>
      <c r="J434" s="6">
        <v>19.96</v>
      </c>
      <c r="K434" s="6">
        <v>50.91</v>
      </c>
      <c r="L434" s="6">
        <f t="shared" si="99"/>
        <v>0</v>
      </c>
      <c r="M434" s="6">
        <f t="shared" si="100"/>
        <v>0</v>
      </c>
      <c r="N434" s="6">
        <f t="shared" si="101"/>
        <v>1</v>
      </c>
      <c r="AA434" t="s">
        <v>3774</v>
      </c>
      <c r="AB434" t="s">
        <v>3375</v>
      </c>
      <c r="AC434" t="s">
        <v>51</v>
      </c>
      <c r="AD434" t="s">
        <v>18</v>
      </c>
      <c r="AE434">
        <v>24</v>
      </c>
      <c r="AF434">
        <v>145.65</v>
      </c>
      <c r="AG434">
        <v>73.7</v>
      </c>
      <c r="AH434">
        <f t="shared" si="102"/>
        <v>1.9762550881953866</v>
      </c>
      <c r="AI434">
        <v>22</v>
      </c>
      <c r="AJ434">
        <v>62.15</v>
      </c>
      <c r="AK434">
        <v>68.72</v>
      </c>
      <c r="AL434" s="3">
        <f t="shared" si="103"/>
        <v>1</v>
      </c>
      <c r="AM434" s="3">
        <f t="shared" si="104"/>
        <v>0</v>
      </c>
      <c r="AN434" s="3">
        <f t="shared" si="105"/>
        <v>0</v>
      </c>
    </row>
    <row r="435" spans="1:40" x14ac:dyDescent="0.35">
      <c r="A435" t="s">
        <v>3775</v>
      </c>
      <c r="B435" t="s">
        <v>3375</v>
      </c>
      <c r="C435" t="s">
        <v>51</v>
      </c>
      <c r="D435" s="6" t="s">
        <v>17</v>
      </c>
      <c r="E435" s="6">
        <v>16</v>
      </c>
      <c r="F435" s="6">
        <v>47.8</v>
      </c>
      <c r="G435" s="6">
        <v>53.5</v>
      </c>
      <c r="H435" s="6">
        <f t="shared" si="98"/>
        <v>0.89345794392523359</v>
      </c>
      <c r="I435" s="6">
        <v>15.5</v>
      </c>
      <c r="J435" s="6">
        <v>26.68</v>
      </c>
      <c r="K435" s="6">
        <v>52.21</v>
      </c>
      <c r="L435" s="6">
        <f t="shared" si="99"/>
        <v>0</v>
      </c>
      <c r="M435" s="6">
        <f t="shared" si="100"/>
        <v>0</v>
      </c>
      <c r="N435" s="6">
        <f t="shared" si="101"/>
        <v>1</v>
      </c>
      <c r="AA435" t="s">
        <v>3775</v>
      </c>
      <c r="AB435" t="s">
        <v>3375</v>
      </c>
      <c r="AC435" t="s">
        <v>51</v>
      </c>
      <c r="AD435" t="s">
        <v>18</v>
      </c>
      <c r="AE435">
        <v>24</v>
      </c>
      <c r="AF435">
        <v>94.75</v>
      </c>
      <c r="AG435">
        <v>73.7</v>
      </c>
      <c r="AH435">
        <f t="shared" si="102"/>
        <v>1.2856173677069198</v>
      </c>
      <c r="AI435">
        <v>22</v>
      </c>
      <c r="AJ435">
        <v>59.28</v>
      </c>
      <c r="AK435">
        <v>68.72</v>
      </c>
      <c r="AL435" s="3">
        <f t="shared" si="103"/>
        <v>0</v>
      </c>
      <c r="AM435" s="3">
        <f t="shared" si="104"/>
        <v>1</v>
      </c>
      <c r="AN435" s="3">
        <f t="shared" si="105"/>
        <v>0</v>
      </c>
    </row>
    <row r="436" spans="1:40" x14ac:dyDescent="0.35">
      <c r="A436" t="s">
        <v>3776</v>
      </c>
      <c r="B436" t="s">
        <v>3375</v>
      </c>
      <c r="C436" t="s">
        <v>51</v>
      </c>
      <c r="D436" s="6" t="s">
        <v>17</v>
      </c>
      <c r="E436" s="6">
        <v>23.5</v>
      </c>
      <c r="F436" s="6">
        <v>60.51</v>
      </c>
      <c r="G436" s="6">
        <v>72.459999999999994</v>
      </c>
      <c r="H436" s="6">
        <f t="shared" si="98"/>
        <v>0.83508142423406018</v>
      </c>
      <c r="I436" s="6">
        <v>23</v>
      </c>
      <c r="J436" s="6">
        <v>36.78</v>
      </c>
      <c r="K436" s="6">
        <v>71.22</v>
      </c>
      <c r="L436" s="6">
        <f t="shared" si="99"/>
        <v>0</v>
      </c>
      <c r="M436" s="6">
        <f t="shared" si="100"/>
        <v>0</v>
      </c>
      <c r="N436" s="6">
        <f t="shared" si="101"/>
        <v>1</v>
      </c>
      <c r="AA436" t="s">
        <v>3776</v>
      </c>
      <c r="AB436" t="s">
        <v>3375</v>
      </c>
      <c r="AC436" t="s">
        <v>51</v>
      </c>
      <c r="AD436" t="s">
        <v>18</v>
      </c>
      <c r="AE436">
        <v>24</v>
      </c>
      <c r="AF436">
        <v>162.07</v>
      </c>
      <c r="AG436">
        <v>73.7</v>
      </c>
      <c r="AH436">
        <f t="shared" si="102"/>
        <v>2.1990502035278152</v>
      </c>
      <c r="AI436">
        <v>22.5</v>
      </c>
      <c r="AJ436">
        <v>63.09</v>
      </c>
      <c r="AK436">
        <v>69.97</v>
      </c>
      <c r="AL436" s="3">
        <f t="shared" si="103"/>
        <v>1</v>
      </c>
      <c r="AM436" s="3">
        <f t="shared" si="104"/>
        <v>0</v>
      </c>
      <c r="AN436" s="3">
        <f t="shared" si="105"/>
        <v>0</v>
      </c>
    </row>
    <row r="437" spans="1:40" x14ac:dyDescent="0.35">
      <c r="A437" t="s">
        <v>3777</v>
      </c>
      <c r="B437" t="s">
        <v>3375</v>
      </c>
      <c r="C437" t="s">
        <v>51</v>
      </c>
      <c r="D437" s="6" t="s">
        <v>17</v>
      </c>
      <c r="E437" s="6">
        <v>31</v>
      </c>
      <c r="F437" s="6">
        <v>88.01</v>
      </c>
      <c r="G437" s="6">
        <v>90.81</v>
      </c>
      <c r="H437" s="6">
        <f t="shared" si="98"/>
        <v>0.96916639136658966</v>
      </c>
      <c r="I437" s="6">
        <v>30.5</v>
      </c>
      <c r="J437" s="6">
        <v>71.569999999999993</v>
      </c>
      <c r="K437" s="6">
        <v>89.6</v>
      </c>
      <c r="L437" s="6">
        <f t="shared" si="99"/>
        <v>0</v>
      </c>
      <c r="M437" s="6">
        <f t="shared" si="100"/>
        <v>0</v>
      </c>
      <c r="N437" s="6">
        <f t="shared" si="101"/>
        <v>1</v>
      </c>
      <c r="AA437" t="s">
        <v>3777</v>
      </c>
      <c r="AB437" t="s">
        <v>3375</v>
      </c>
      <c r="AC437" t="s">
        <v>51</v>
      </c>
      <c r="AD437" t="s">
        <v>18</v>
      </c>
      <c r="AE437">
        <v>24</v>
      </c>
      <c r="AF437">
        <v>157.96</v>
      </c>
      <c r="AG437">
        <v>73.7</v>
      </c>
      <c r="AH437">
        <f t="shared" si="102"/>
        <v>2.1432835820895524</v>
      </c>
      <c r="AI437">
        <v>22.5</v>
      </c>
      <c r="AJ437">
        <v>61.23</v>
      </c>
      <c r="AK437">
        <v>69.97</v>
      </c>
      <c r="AL437" s="3">
        <f t="shared" si="103"/>
        <v>1</v>
      </c>
      <c r="AM437" s="3">
        <f t="shared" si="104"/>
        <v>0</v>
      </c>
      <c r="AN437" s="3">
        <f t="shared" si="105"/>
        <v>0</v>
      </c>
    </row>
    <row r="438" spans="1:40" x14ac:dyDescent="0.35">
      <c r="A438" t="s">
        <v>3778</v>
      </c>
      <c r="B438" t="s">
        <v>3375</v>
      </c>
      <c r="C438" t="s">
        <v>51</v>
      </c>
      <c r="D438" s="6" t="s">
        <v>17</v>
      </c>
      <c r="E438" s="6">
        <v>23.5</v>
      </c>
      <c r="F438" s="6">
        <v>70.61</v>
      </c>
      <c r="G438" s="6">
        <v>72.459999999999994</v>
      </c>
      <c r="H438" s="6">
        <f t="shared" si="98"/>
        <v>0.97446867237096335</v>
      </c>
      <c r="I438" s="6">
        <v>23</v>
      </c>
      <c r="J438" s="6">
        <v>46.22</v>
      </c>
      <c r="K438" s="6">
        <v>71.22</v>
      </c>
      <c r="L438" s="6">
        <f t="shared" si="99"/>
        <v>0</v>
      </c>
      <c r="M438" s="6">
        <f t="shared" si="100"/>
        <v>0</v>
      </c>
      <c r="N438" s="6">
        <f t="shared" si="101"/>
        <v>1</v>
      </c>
      <c r="AA438" t="s">
        <v>3778</v>
      </c>
      <c r="AB438" t="s">
        <v>3375</v>
      </c>
      <c r="AC438" t="s">
        <v>51</v>
      </c>
      <c r="AD438" t="s">
        <v>18</v>
      </c>
      <c r="AE438">
        <v>24</v>
      </c>
      <c r="AF438">
        <v>85</v>
      </c>
      <c r="AG438">
        <v>73.7</v>
      </c>
      <c r="AH438">
        <f t="shared" si="102"/>
        <v>1.1533242876526457</v>
      </c>
      <c r="AI438">
        <v>23</v>
      </c>
      <c r="AJ438">
        <v>68.34</v>
      </c>
      <c r="AK438">
        <v>71.22</v>
      </c>
      <c r="AL438" s="3">
        <f t="shared" si="103"/>
        <v>0</v>
      </c>
      <c r="AM438" s="3">
        <f t="shared" si="104"/>
        <v>1</v>
      </c>
      <c r="AN438" s="3">
        <f t="shared" si="105"/>
        <v>0</v>
      </c>
    </row>
    <row r="439" spans="1:40" x14ac:dyDescent="0.35">
      <c r="A439" t="s">
        <v>3779</v>
      </c>
      <c r="B439" t="s">
        <v>3375</v>
      </c>
      <c r="C439" t="s">
        <v>51</v>
      </c>
      <c r="D439" s="6" t="s">
        <v>17</v>
      </c>
      <c r="E439" s="6">
        <v>29</v>
      </c>
      <c r="F439" s="6">
        <v>67.66</v>
      </c>
      <c r="G439" s="6">
        <v>85.96</v>
      </c>
      <c r="H439" s="6">
        <f t="shared" si="98"/>
        <v>0.7871102838529549</v>
      </c>
      <c r="I439" s="6">
        <v>28.5</v>
      </c>
      <c r="J439" s="6">
        <v>64.94</v>
      </c>
      <c r="K439" s="6">
        <v>84.74</v>
      </c>
      <c r="L439" s="6">
        <f t="shared" si="99"/>
        <v>0</v>
      </c>
      <c r="M439" s="6">
        <f t="shared" si="100"/>
        <v>0</v>
      </c>
      <c r="N439" s="6">
        <f t="shared" si="101"/>
        <v>1</v>
      </c>
      <c r="AA439" t="s">
        <v>3779</v>
      </c>
      <c r="AB439" t="s">
        <v>3375</v>
      </c>
      <c r="AC439" t="s">
        <v>51</v>
      </c>
      <c r="AD439" t="s">
        <v>18</v>
      </c>
      <c r="AE439">
        <v>24</v>
      </c>
      <c r="AF439">
        <v>157.72</v>
      </c>
      <c r="AG439">
        <v>73.7</v>
      </c>
      <c r="AH439">
        <f t="shared" si="102"/>
        <v>2.1400271370420625</v>
      </c>
      <c r="AI439">
        <v>22</v>
      </c>
      <c r="AJ439">
        <v>63.07</v>
      </c>
      <c r="AK439">
        <v>68.72</v>
      </c>
      <c r="AL439" s="3">
        <f t="shared" si="103"/>
        <v>1</v>
      </c>
      <c r="AM439" s="3">
        <f t="shared" si="104"/>
        <v>0</v>
      </c>
      <c r="AN439" s="3">
        <f t="shared" si="105"/>
        <v>0</v>
      </c>
    </row>
    <row r="440" spans="1:40" x14ac:dyDescent="0.35">
      <c r="A440" t="s">
        <v>3780</v>
      </c>
      <c r="B440" t="s">
        <v>3375</v>
      </c>
      <c r="C440" t="s">
        <v>51</v>
      </c>
      <c r="D440" t="s">
        <v>17</v>
      </c>
      <c r="E440">
        <v>23.5</v>
      </c>
      <c r="F440">
        <v>87.29</v>
      </c>
      <c r="G440">
        <v>72.459999999999994</v>
      </c>
      <c r="H440">
        <f t="shared" si="98"/>
        <v>1.2046646425614134</v>
      </c>
      <c r="I440">
        <v>23</v>
      </c>
      <c r="J440">
        <v>68.84</v>
      </c>
      <c r="K440">
        <v>71.22</v>
      </c>
      <c r="L440" s="3">
        <f t="shared" si="99"/>
        <v>0</v>
      </c>
      <c r="M440" s="3">
        <f t="shared" si="100"/>
        <v>1</v>
      </c>
      <c r="N440" s="3">
        <f t="shared" si="101"/>
        <v>0</v>
      </c>
      <c r="AA440" t="s">
        <v>3780</v>
      </c>
      <c r="AB440" t="s">
        <v>3375</v>
      </c>
      <c r="AC440" t="s">
        <v>51</v>
      </c>
      <c r="AD440" t="s">
        <v>18</v>
      </c>
      <c r="AE440">
        <v>24</v>
      </c>
      <c r="AF440">
        <v>150.66999999999999</v>
      </c>
      <c r="AG440">
        <v>73.7</v>
      </c>
      <c r="AH440">
        <f t="shared" si="102"/>
        <v>2.0443690637720486</v>
      </c>
      <c r="AI440">
        <v>21.5</v>
      </c>
      <c r="AJ440">
        <v>57.94</v>
      </c>
      <c r="AK440">
        <v>67.47</v>
      </c>
      <c r="AL440" s="3">
        <f t="shared" si="103"/>
        <v>1</v>
      </c>
      <c r="AM440" s="3">
        <f t="shared" si="104"/>
        <v>0</v>
      </c>
      <c r="AN440" s="3">
        <f t="shared" si="105"/>
        <v>0</v>
      </c>
    </row>
    <row r="441" spans="1:40" x14ac:dyDescent="0.35">
      <c r="A441" t="s">
        <v>3781</v>
      </c>
      <c r="B441" t="s">
        <v>3375</v>
      </c>
      <c r="C441" t="s">
        <v>51</v>
      </c>
      <c r="D441" t="s">
        <v>17</v>
      </c>
      <c r="E441">
        <v>27</v>
      </c>
      <c r="F441">
        <v>85.54</v>
      </c>
      <c r="G441">
        <v>81.08</v>
      </c>
      <c r="H441">
        <f t="shared" si="98"/>
        <v>1.055007400098668</v>
      </c>
      <c r="I441">
        <v>26.5</v>
      </c>
      <c r="J441">
        <v>77.84</v>
      </c>
      <c r="K441">
        <v>79.86</v>
      </c>
      <c r="L441" s="3">
        <f t="shared" si="99"/>
        <v>0</v>
      </c>
      <c r="M441" s="3">
        <f t="shared" si="100"/>
        <v>1</v>
      </c>
      <c r="N441" s="3">
        <f t="shared" si="101"/>
        <v>0</v>
      </c>
      <c r="AA441" t="s">
        <v>3781</v>
      </c>
      <c r="AB441" t="s">
        <v>3375</v>
      </c>
      <c r="AC441" t="s">
        <v>51</v>
      </c>
      <c r="AD441" t="s">
        <v>18</v>
      </c>
      <c r="AE441">
        <v>24</v>
      </c>
      <c r="AF441">
        <v>139.76</v>
      </c>
      <c r="AG441">
        <v>73.7</v>
      </c>
      <c r="AH441">
        <f t="shared" si="102"/>
        <v>1.8963364993215737</v>
      </c>
      <c r="AI441">
        <v>22</v>
      </c>
      <c r="AJ441">
        <v>61.19</v>
      </c>
      <c r="AK441">
        <v>68.72</v>
      </c>
      <c r="AL441" s="3">
        <f t="shared" si="103"/>
        <v>1</v>
      </c>
      <c r="AM441" s="3">
        <f t="shared" si="104"/>
        <v>0</v>
      </c>
      <c r="AN441" s="3">
        <f t="shared" si="105"/>
        <v>0</v>
      </c>
    </row>
    <row r="442" spans="1:40" x14ac:dyDescent="0.35">
      <c r="A442" t="s">
        <v>3782</v>
      </c>
      <c r="B442" t="s">
        <v>3375</v>
      </c>
      <c r="C442" t="s">
        <v>51</v>
      </c>
      <c r="D442" s="6" t="s">
        <v>17</v>
      </c>
      <c r="E442" s="6">
        <v>19</v>
      </c>
      <c r="F442" s="6">
        <v>51.67</v>
      </c>
      <c r="G442" s="6">
        <v>61.18</v>
      </c>
      <c r="H442" s="6">
        <f t="shared" si="98"/>
        <v>0.84455704478587779</v>
      </c>
      <c r="I442" s="6">
        <v>18.5</v>
      </c>
      <c r="J442" s="6">
        <v>33.47</v>
      </c>
      <c r="K442" s="6">
        <v>59.91</v>
      </c>
      <c r="L442" s="6">
        <f t="shared" si="99"/>
        <v>0</v>
      </c>
      <c r="M442" s="6">
        <f t="shared" si="100"/>
        <v>0</v>
      </c>
      <c r="N442" s="6">
        <f t="shared" si="101"/>
        <v>1</v>
      </c>
      <c r="AA442" t="s">
        <v>3782</v>
      </c>
      <c r="AB442" t="s">
        <v>3375</v>
      </c>
      <c r="AC442" t="s">
        <v>51</v>
      </c>
      <c r="AD442" t="s">
        <v>18</v>
      </c>
      <c r="AE442">
        <v>24</v>
      </c>
      <c r="AF442">
        <v>102.18</v>
      </c>
      <c r="AG442">
        <v>73.7</v>
      </c>
      <c r="AH442">
        <f t="shared" si="102"/>
        <v>1.3864314789687924</v>
      </c>
      <c r="AI442">
        <v>23</v>
      </c>
      <c r="AJ442">
        <v>69.349999999999994</v>
      </c>
      <c r="AK442">
        <v>71.22</v>
      </c>
      <c r="AL442" s="3">
        <f t="shared" si="103"/>
        <v>0</v>
      </c>
      <c r="AM442" s="3">
        <f t="shared" si="104"/>
        <v>1</v>
      </c>
      <c r="AN442" s="3">
        <f t="shared" si="105"/>
        <v>0</v>
      </c>
    </row>
    <row r="443" spans="1:40" x14ac:dyDescent="0.35">
      <c r="A443" t="s">
        <v>3783</v>
      </c>
      <c r="B443" t="s">
        <v>3375</v>
      </c>
      <c r="C443" t="s">
        <v>51</v>
      </c>
      <c r="D443" s="6" t="s">
        <v>17</v>
      </c>
      <c r="E443" s="6">
        <v>35</v>
      </c>
      <c r="F443" s="6">
        <v>80</v>
      </c>
      <c r="G443" s="6">
        <v>100.44</v>
      </c>
      <c r="H443" s="6">
        <f t="shared" si="98"/>
        <v>0.79649542015133412</v>
      </c>
      <c r="I443" s="6">
        <v>34.5</v>
      </c>
      <c r="J443" s="6">
        <v>53.87</v>
      </c>
      <c r="K443" s="6">
        <v>99.24</v>
      </c>
      <c r="L443" s="6">
        <f t="shared" si="99"/>
        <v>0</v>
      </c>
      <c r="M443" s="6">
        <f t="shared" si="100"/>
        <v>0</v>
      </c>
      <c r="N443" s="6">
        <f t="shared" si="101"/>
        <v>1</v>
      </c>
      <c r="AA443" t="s">
        <v>3783</v>
      </c>
      <c r="AB443" t="s">
        <v>3375</v>
      </c>
      <c r="AC443" t="s">
        <v>51</v>
      </c>
      <c r="AD443" t="s">
        <v>18</v>
      </c>
      <c r="AE443">
        <v>24</v>
      </c>
      <c r="AF443">
        <v>92.15</v>
      </c>
      <c r="AG443">
        <v>73.7</v>
      </c>
      <c r="AH443">
        <f t="shared" si="102"/>
        <v>1.2503392130257802</v>
      </c>
      <c r="AI443">
        <v>23.5</v>
      </c>
      <c r="AJ443">
        <v>59.46</v>
      </c>
      <c r="AK443">
        <v>72.459999999999994</v>
      </c>
      <c r="AL443" s="3">
        <f t="shared" si="103"/>
        <v>0</v>
      </c>
      <c r="AM443" s="3">
        <f t="shared" si="104"/>
        <v>1</v>
      </c>
      <c r="AN443" s="3">
        <f t="shared" si="105"/>
        <v>0</v>
      </c>
    </row>
    <row r="444" spans="1:40" x14ac:dyDescent="0.35">
      <c r="A444" t="s">
        <v>3784</v>
      </c>
      <c r="B444" t="s">
        <v>3375</v>
      </c>
      <c r="C444" t="s">
        <v>51</v>
      </c>
      <c r="D444" t="s">
        <v>17</v>
      </c>
      <c r="E444">
        <v>24</v>
      </c>
      <c r="F444">
        <v>84.42</v>
      </c>
      <c r="G444">
        <v>73.7</v>
      </c>
      <c r="H444">
        <f t="shared" si="98"/>
        <v>1.1454545454545455</v>
      </c>
      <c r="I444">
        <v>23.5</v>
      </c>
      <c r="J444">
        <v>71.27</v>
      </c>
      <c r="K444">
        <v>72.459999999999994</v>
      </c>
      <c r="L444" s="3">
        <f t="shared" si="99"/>
        <v>0</v>
      </c>
      <c r="M444" s="3">
        <f t="shared" si="100"/>
        <v>1</v>
      </c>
      <c r="N444" s="3">
        <f t="shared" si="101"/>
        <v>0</v>
      </c>
      <c r="AA444" t="s">
        <v>3784</v>
      </c>
      <c r="AB444" t="s">
        <v>3375</v>
      </c>
      <c r="AC444" t="s">
        <v>51</v>
      </c>
      <c r="AD444" t="s">
        <v>18</v>
      </c>
      <c r="AE444">
        <v>24</v>
      </c>
      <c r="AF444">
        <v>98.14</v>
      </c>
      <c r="AG444">
        <v>73.7</v>
      </c>
      <c r="AH444">
        <f t="shared" si="102"/>
        <v>1.3316146540027136</v>
      </c>
      <c r="AI444">
        <v>23</v>
      </c>
      <c r="AJ444">
        <v>62.67</v>
      </c>
      <c r="AK444">
        <v>71.22</v>
      </c>
      <c r="AL444" s="3">
        <f t="shared" si="103"/>
        <v>0</v>
      </c>
      <c r="AM444" s="3">
        <f t="shared" si="104"/>
        <v>1</v>
      </c>
      <c r="AN444" s="3">
        <f t="shared" si="105"/>
        <v>0</v>
      </c>
    </row>
    <row r="445" spans="1:40" x14ac:dyDescent="0.35">
      <c r="A445" t="s">
        <v>3785</v>
      </c>
      <c r="B445" t="s">
        <v>3375</v>
      </c>
      <c r="C445" t="s">
        <v>51</v>
      </c>
      <c r="D445" s="6" t="s">
        <v>134</v>
      </c>
      <c r="E445" s="6">
        <v>15.5</v>
      </c>
      <c r="F445" s="6">
        <v>49.44</v>
      </c>
      <c r="G445" s="6">
        <v>52.21</v>
      </c>
      <c r="H445" s="6">
        <f t="shared" si="98"/>
        <v>0.94694502968779926</v>
      </c>
      <c r="I445" s="6">
        <v>15</v>
      </c>
      <c r="J445" s="6">
        <v>22.31</v>
      </c>
      <c r="K445" s="6">
        <v>50.91</v>
      </c>
      <c r="L445" s="6">
        <f t="shared" si="99"/>
        <v>0</v>
      </c>
      <c r="M445" s="6">
        <f t="shared" si="100"/>
        <v>0</v>
      </c>
      <c r="N445" s="6">
        <f t="shared" si="101"/>
        <v>1</v>
      </c>
      <c r="AA445" t="s">
        <v>3785</v>
      </c>
      <c r="AB445" t="s">
        <v>3375</v>
      </c>
      <c r="AC445" t="s">
        <v>51</v>
      </c>
      <c r="AD445" t="s">
        <v>135</v>
      </c>
      <c r="AE445">
        <v>24</v>
      </c>
      <c r="AF445">
        <v>96.42</v>
      </c>
      <c r="AG445">
        <v>73.7</v>
      </c>
      <c r="AH445">
        <f t="shared" si="102"/>
        <v>1.3082767978290366</v>
      </c>
      <c r="AI445">
        <v>23</v>
      </c>
      <c r="AJ445">
        <v>64.959999999999994</v>
      </c>
      <c r="AK445">
        <v>71.22</v>
      </c>
      <c r="AL445" s="3">
        <f t="shared" si="103"/>
        <v>0</v>
      </c>
      <c r="AM445" s="3">
        <f t="shared" si="104"/>
        <v>1</v>
      </c>
      <c r="AN445" s="3">
        <f t="shared" si="105"/>
        <v>0</v>
      </c>
    </row>
    <row r="446" spans="1:40" x14ac:dyDescent="0.35">
      <c r="A446" t="s">
        <v>3786</v>
      </c>
      <c r="B446" t="s">
        <v>3375</v>
      </c>
      <c r="C446" t="s">
        <v>51</v>
      </c>
      <c r="D446" s="6" t="s">
        <v>134</v>
      </c>
      <c r="E446" s="6">
        <v>21.5</v>
      </c>
      <c r="F446" s="6">
        <v>51.42</v>
      </c>
      <c r="G446" s="6">
        <v>67.47</v>
      </c>
      <c r="H446" s="6">
        <f t="shared" si="98"/>
        <v>0.76211649622054245</v>
      </c>
      <c r="I446" s="6">
        <v>21</v>
      </c>
      <c r="J446" s="6">
        <v>33.520000000000003</v>
      </c>
      <c r="K446" s="6">
        <v>66.22</v>
      </c>
      <c r="L446" s="6">
        <f t="shared" si="99"/>
        <v>0</v>
      </c>
      <c r="M446" s="6">
        <f t="shared" si="100"/>
        <v>0</v>
      </c>
      <c r="N446" s="6">
        <f t="shared" si="101"/>
        <v>1</v>
      </c>
      <c r="AA446" t="s">
        <v>3786</v>
      </c>
      <c r="AB446" t="s">
        <v>3375</v>
      </c>
      <c r="AC446" t="s">
        <v>51</v>
      </c>
      <c r="AD446" t="s">
        <v>135</v>
      </c>
      <c r="AE446">
        <v>24</v>
      </c>
      <c r="AF446">
        <v>101.56</v>
      </c>
      <c r="AG446">
        <v>73.7</v>
      </c>
      <c r="AH446">
        <f t="shared" si="102"/>
        <v>1.3780189959294438</v>
      </c>
      <c r="AI446">
        <v>22</v>
      </c>
      <c r="AJ446">
        <v>53.01</v>
      </c>
      <c r="AK446">
        <v>68.72</v>
      </c>
      <c r="AL446" s="3">
        <f t="shared" si="103"/>
        <v>0</v>
      </c>
      <c r="AM446" s="3">
        <f t="shared" si="104"/>
        <v>1</v>
      </c>
      <c r="AN446" s="3">
        <f t="shared" si="105"/>
        <v>0</v>
      </c>
    </row>
    <row r="447" spans="1:40" x14ac:dyDescent="0.35">
      <c r="A447" t="s">
        <v>3787</v>
      </c>
      <c r="B447" t="s">
        <v>3375</v>
      </c>
      <c r="C447" t="s">
        <v>51</v>
      </c>
      <c r="D447" s="6" t="s">
        <v>134</v>
      </c>
      <c r="E447" s="6">
        <v>18.5</v>
      </c>
      <c r="F447" s="6">
        <v>48.85</v>
      </c>
      <c r="G447" s="6">
        <v>59.91</v>
      </c>
      <c r="H447" s="6">
        <f t="shared" si="98"/>
        <v>0.81538975129360713</v>
      </c>
      <c r="I447" s="6">
        <v>18</v>
      </c>
      <c r="J447" s="6">
        <v>17.3</v>
      </c>
      <c r="K447" s="6">
        <v>58.64</v>
      </c>
      <c r="L447" s="6">
        <f t="shared" si="99"/>
        <v>0</v>
      </c>
      <c r="M447" s="6">
        <f t="shared" si="100"/>
        <v>0</v>
      </c>
      <c r="N447" s="6">
        <f t="shared" si="101"/>
        <v>1</v>
      </c>
      <c r="AA447" t="s">
        <v>3787</v>
      </c>
      <c r="AB447" t="s">
        <v>3375</v>
      </c>
      <c r="AC447" t="s">
        <v>51</v>
      </c>
      <c r="AD447" t="s">
        <v>135</v>
      </c>
      <c r="AE447">
        <v>23.5</v>
      </c>
      <c r="AF447">
        <v>155.21</v>
      </c>
      <c r="AG447">
        <v>72.459999999999994</v>
      </c>
      <c r="AH447">
        <f t="shared" si="102"/>
        <v>2.1420093844879937</v>
      </c>
      <c r="AI447">
        <v>22</v>
      </c>
      <c r="AJ447">
        <v>63.09</v>
      </c>
      <c r="AK447">
        <v>68.72</v>
      </c>
      <c r="AL447" s="3">
        <f t="shared" si="103"/>
        <v>1</v>
      </c>
      <c r="AM447" s="3">
        <f t="shared" si="104"/>
        <v>0</v>
      </c>
      <c r="AN447" s="3">
        <f t="shared" si="105"/>
        <v>0</v>
      </c>
    </row>
    <row r="448" spans="1:40" x14ac:dyDescent="0.35">
      <c r="A448" t="s">
        <v>3788</v>
      </c>
      <c r="B448" t="s">
        <v>3375</v>
      </c>
      <c r="C448" t="s">
        <v>51</v>
      </c>
      <c r="D448" s="6" t="s">
        <v>134</v>
      </c>
      <c r="E448" s="6">
        <v>30.5</v>
      </c>
      <c r="F448" s="6">
        <v>83.36</v>
      </c>
      <c r="G448" s="6">
        <v>89.6</v>
      </c>
      <c r="H448" s="6">
        <f t="shared" si="98"/>
        <v>0.93035714285714288</v>
      </c>
      <c r="I448" s="6">
        <v>30</v>
      </c>
      <c r="J448" s="6">
        <v>64.209999999999994</v>
      </c>
      <c r="K448" s="6">
        <v>88.39</v>
      </c>
      <c r="L448" s="6">
        <f t="shared" si="99"/>
        <v>0</v>
      </c>
      <c r="M448" s="6">
        <f t="shared" si="100"/>
        <v>0</v>
      </c>
      <c r="N448" s="6">
        <f t="shared" si="101"/>
        <v>1</v>
      </c>
      <c r="AA448" t="s">
        <v>3788</v>
      </c>
      <c r="AB448" t="s">
        <v>3375</v>
      </c>
      <c r="AC448" t="s">
        <v>51</v>
      </c>
      <c r="AD448" t="s">
        <v>135</v>
      </c>
      <c r="AE448">
        <v>24</v>
      </c>
      <c r="AF448">
        <v>135.22999999999999</v>
      </c>
      <c r="AG448">
        <v>73.7</v>
      </c>
      <c r="AH448">
        <f t="shared" si="102"/>
        <v>1.8348710990502033</v>
      </c>
      <c r="AI448">
        <v>22.5</v>
      </c>
      <c r="AJ448">
        <v>65.959999999999994</v>
      </c>
      <c r="AK448">
        <v>69.97</v>
      </c>
      <c r="AL448" s="3">
        <f t="shared" si="103"/>
        <v>1</v>
      </c>
      <c r="AM448" s="3">
        <f t="shared" si="104"/>
        <v>0</v>
      </c>
      <c r="AN448" s="3">
        <f t="shared" si="105"/>
        <v>0</v>
      </c>
    </row>
    <row r="449" spans="1:40" x14ac:dyDescent="0.35">
      <c r="A449" t="s">
        <v>3789</v>
      </c>
      <c r="B449" t="s">
        <v>3375</v>
      </c>
      <c r="C449" t="s">
        <v>51</v>
      </c>
      <c r="D449" s="6" t="s">
        <v>134</v>
      </c>
      <c r="E449" s="6">
        <v>24</v>
      </c>
      <c r="F449" s="6">
        <v>61.88</v>
      </c>
      <c r="G449" s="6">
        <v>73.7</v>
      </c>
      <c r="H449" s="6">
        <f t="shared" si="98"/>
        <v>0.83962008141112621</v>
      </c>
      <c r="I449" s="6">
        <v>23.5</v>
      </c>
      <c r="J449" s="6">
        <v>42.09</v>
      </c>
      <c r="K449" s="6">
        <v>72.459999999999994</v>
      </c>
      <c r="L449" s="6">
        <f t="shared" si="99"/>
        <v>0</v>
      </c>
      <c r="M449" s="6">
        <f t="shared" si="100"/>
        <v>0</v>
      </c>
      <c r="N449" s="6">
        <f t="shared" si="101"/>
        <v>1</v>
      </c>
      <c r="AA449" t="s">
        <v>3789</v>
      </c>
      <c r="AB449" t="s">
        <v>3375</v>
      </c>
      <c r="AC449" t="s">
        <v>51</v>
      </c>
      <c r="AD449" t="s">
        <v>135</v>
      </c>
      <c r="AE449">
        <v>25.5</v>
      </c>
      <c r="AF449">
        <v>99.51</v>
      </c>
      <c r="AG449">
        <v>77.400000000000006</v>
      </c>
      <c r="AH449">
        <f t="shared" si="102"/>
        <v>1.2856589147286821</v>
      </c>
      <c r="AI449">
        <v>23</v>
      </c>
      <c r="AJ449">
        <v>69.849999999999994</v>
      </c>
      <c r="AK449">
        <v>71.22</v>
      </c>
      <c r="AL449" s="3">
        <f t="shared" si="103"/>
        <v>0</v>
      </c>
      <c r="AM449" s="3">
        <f t="shared" si="104"/>
        <v>1</v>
      </c>
      <c r="AN449" s="3">
        <f t="shared" si="105"/>
        <v>0</v>
      </c>
    </row>
    <row r="450" spans="1:40" x14ac:dyDescent="0.35">
      <c r="A450" t="s">
        <v>3790</v>
      </c>
      <c r="B450" t="s">
        <v>3375</v>
      </c>
      <c r="C450" t="s">
        <v>51</v>
      </c>
      <c r="D450" s="6" t="s">
        <v>134</v>
      </c>
      <c r="E450" s="6">
        <v>23</v>
      </c>
      <c r="F450" s="6">
        <v>55.16</v>
      </c>
      <c r="G450" s="6">
        <v>71.22</v>
      </c>
      <c r="H450" s="6">
        <f t="shared" ref="H450:H513" si="106">F450/G450</f>
        <v>0.77450154450996911</v>
      </c>
      <c r="I450" s="6">
        <v>22.5</v>
      </c>
      <c r="J450" s="6">
        <v>35.19</v>
      </c>
      <c r="K450" s="6">
        <v>69.97</v>
      </c>
      <c r="L450" s="6">
        <f t="shared" ref="L450:L513" si="107">IF(H450&gt;1.5,1,0)</f>
        <v>0</v>
      </c>
      <c r="M450" s="6">
        <f t="shared" ref="M450:M513" si="108">IF((AND(H450&gt;1,H450&lt;1.5)),1,0)</f>
        <v>0</v>
      </c>
      <c r="N450" s="6">
        <f t="shared" ref="N450:N513" si="109">IF(H450&lt;1,1,0)</f>
        <v>1</v>
      </c>
      <c r="AA450" t="s">
        <v>3790</v>
      </c>
      <c r="AB450" t="s">
        <v>3375</v>
      </c>
      <c r="AC450" t="s">
        <v>51</v>
      </c>
      <c r="AD450" t="s">
        <v>135</v>
      </c>
      <c r="AE450">
        <v>23.5</v>
      </c>
      <c r="AF450">
        <v>116.92</v>
      </c>
      <c r="AG450">
        <v>72.459999999999994</v>
      </c>
      <c r="AH450">
        <f t="shared" ref="AH450:AH513" si="110">AF450/AG450</f>
        <v>1.6135799061551201</v>
      </c>
      <c r="AI450">
        <v>22</v>
      </c>
      <c r="AJ450">
        <v>58.47</v>
      </c>
      <c r="AK450">
        <v>68.72</v>
      </c>
      <c r="AL450" s="3">
        <f t="shared" si="103"/>
        <v>1</v>
      </c>
      <c r="AM450" s="3">
        <f t="shared" si="104"/>
        <v>0</v>
      </c>
      <c r="AN450" s="3">
        <f t="shared" si="105"/>
        <v>0</v>
      </c>
    </row>
    <row r="451" spans="1:40" x14ac:dyDescent="0.35">
      <c r="A451" t="s">
        <v>3791</v>
      </c>
      <c r="B451" t="s">
        <v>3375</v>
      </c>
      <c r="C451" t="s">
        <v>51</v>
      </c>
      <c r="D451" s="6" t="s">
        <v>134</v>
      </c>
      <c r="E451" s="6">
        <v>21</v>
      </c>
      <c r="F451" s="6">
        <v>50.81</v>
      </c>
      <c r="G451" s="6">
        <v>66.22</v>
      </c>
      <c r="H451" s="6">
        <f t="shared" si="106"/>
        <v>0.76729084868619757</v>
      </c>
      <c r="I451" s="6">
        <v>20.5</v>
      </c>
      <c r="J451" s="6">
        <v>42.01</v>
      </c>
      <c r="K451" s="6">
        <v>64.97</v>
      </c>
      <c r="L451" s="6">
        <f t="shared" si="107"/>
        <v>0</v>
      </c>
      <c r="M451" s="6">
        <f t="shared" si="108"/>
        <v>0</v>
      </c>
      <c r="N451" s="6">
        <f t="shared" si="109"/>
        <v>1</v>
      </c>
      <c r="AA451" t="s">
        <v>3791</v>
      </c>
      <c r="AB451" t="s">
        <v>3375</v>
      </c>
      <c r="AC451" t="s">
        <v>51</v>
      </c>
      <c r="AD451" t="s">
        <v>135</v>
      </c>
      <c r="AE451">
        <v>23</v>
      </c>
      <c r="AF451">
        <v>103.85</v>
      </c>
      <c r="AG451">
        <v>71.22</v>
      </c>
      <c r="AH451">
        <f t="shared" si="110"/>
        <v>1.4581578208368435</v>
      </c>
      <c r="AI451">
        <v>21.5</v>
      </c>
      <c r="AJ451">
        <v>64.099999999999994</v>
      </c>
      <c r="AK451">
        <v>67.47</v>
      </c>
      <c r="AL451" s="3">
        <f t="shared" ref="AL451:AL514" si="111">IF(AH451&gt;1.5,1,0)</f>
        <v>0</v>
      </c>
      <c r="AM451" s="3">
        <f t="shared" ref="AM451:AM514" si="112">IF((AND(AH451&gt;1,AH451&lt;1.5)),1,0)</f>
        <v>1</v>
      </c>
      <c r="AN451" s="3">
        <f t="shared" ref="AN451:AN514" si="113">IF(AH451&lt;1,1,0)</f>
        <v>0</v>
      </c>
    </row>
    <row r="452" spans="1:40" x14ac:dyDescent="0.35">
      <c r="A452" t="s">
        <v>3792</v>
      </c>
      <c r="B452" t="s">
        <v>3375</v>
      </c>
      <c r="C452" t="s">
        <v>51</v>
      </c>
      <c r="D452" s="6" t="s">
        <v>134</v>
      </c>
      <c r="E452" s="6">
        <v>19</v>
      </c>
      <c r="F452" s="6">
        <v>48.94</v>
      </c>
      <c r="G452" s="6">
        <v>61.18</v>
      </c>
      <c r="H452" s="6">
        <f t="shared" si="106"/>
        <v>0.79993461915658703</v>
      </c>
      <c r="I452" s="6">
        <v>18.5</v>
      </c>
      <c r="J452" s="6">
        <v>26.39</v>
      </c>
      <c r="K452" s="6">
        <v>59.91</v>
      </c>
      <c r="L452" s="6">
        <f t="shared" si="107"/>
        <v>0</v>
      </c>
      <c r="M452" s="6">
        <f t="shared" si="108"/>
        <v>0</v>
      </c>
      <c r="N452" s="6">
        <f t="shared" si="109"/>
        <v>1</v>
      </c>
      <c r="AA452" t="s">
        <v>3792</v>
      </c>
      <c r="AB452" t="s">
        <v>3375</v>
      </c>
      <c r="AC452" t="s">
        <v>51</v>
      </c>
      <c r="AD452" t="s">
        <v>135</v>
      </c>
      <c r="AE452">
        <v>24</v>
      </c>
      <c r="AF452">
        <v>106.19</v>
      </c>
      <c r="AG452">
        <v>73.7</v>
      </c>
      <c r="AH452">
        <f t="shared" si="110"/>
        <v>1.4408412483039348</v>
      </c>
      <c r="AI452">
        <v>22.5</v>
      </c>
      <c r="AJ452">
        <v>53.81</v>
      </c>
      <c r="AK452">
        <v>69.97</v>
      </c>
      <c r="AL452" s="3">
        <f t="shared" si="111"/>
        <v>0</v>
      </c>
      <c r="AM452" s="3">
        <f t="shared" si="112"/>
        <v>1</v>
      </c>
      <c r="AN452" s="3">
        <f t="shared" si="113"/>
        <v>0</v>
      </c>
    </row>
    <row r="453" spans="1:40" x14ac:dyDescent="0.35">
      <c r="A453" t="s">
        <v>3793</v>
      </c>
      <c r="B453" t="s">
        <v>3375</v>
      </c>
      <c r="C453" t="s">
        <v>51</v>
      </c>
      <c r="D453" s="6" t="s">
        <v>134</v>
      </c>
      <c r="E453" s="6">
        <v>21.5</v>
      </c>
      <c r="F453" s="6">
        <v>58.05</v>
      </c>
      <c r="G453" s="6">
        <v>67.47</v>
      </c>
      <c r="H453" s="6">
        <f t="shared" si="106"/>
        <v>0.86038239217429968</v>
      </c>
      <c r="I453" s="6">
        <v>21</v>
      </c>
      <c r="J453" s="6">
        <v>41.05</v>
      </c>
      <c r="K453" s="6">
        <v>66.22</v>
      </c>
      <c r="L453" s="6">
        <f t="shared" si="107"/>
        <v>0</v>
      </c>
      <c r="M453" s="6">
        <f t="shared" si="108"/>
        <v>0</v>
      </c>
      <c r="N453" s="6">
        <f t="shared" si="109"/>
        <v>1</v>
      </c>
      <c r="AA453" t="s">
        <v>3793</v>
      </c>
      <c r="AB453" t="s">
        <v>3375</v>
      </c>
      <c r="AC453" t="s">
        <v>51</v>
      </c>
      <c r="AD453" t="s">
        <v>135</v>
      </c>
      <c r="AE453">
        <v>24</v>
      </c>
      <c r="AF453">
        <v>139.15</v>
      </c>
      <c r="AG453">
        <v>73.7</v>
      </c>
      <c r="AH453">
        <f t="shared" si="110"/>
        <v>1.8880597014925373</v>
      </c>
      <c r="AI453">
        <v>22</v>
      </c>
      <c r="AJ453">
        <v>60.45</v>
      </c>
      <c r="AK453">
        <v>68.72</v>
      </c>
      <c r="AL453" s="3">
        <f t="shared" si="111"/>
        <v>1</v>
      </c>
      <c r="AM453" s="3">
        <f t="shared" si="112"/>
        <v>0</v>
      </c>
      <c r="AN453" s="3">
        <f t="shared" si="113"/>
        <v>0</v>
      </c>
    </row>
    <row r="454" spans="1:40" x14ac:dyDescent="0.35">
      <c r="A454" t="s">
        <v>3794</v>
      </c>
      <c r="B454" t="s">
        <v>3375</v>
      </c>
      <c r="C454" t="s">
        <v>51</v>
      </c>
      <c r="D454" s="6" t="s">
        <v>134</v>
      </c>
      <c r="E454" s="6">
        <v>18.5</v>
      </c>
      <c r="F454" s="6">
        <v>42.56</v>
      </c>
      <c r="G454" s="6">
        <v>59.91</v>
      </c>
      <c r="H454" s="6">
        <f t="shared" si="106"/>
        <v>0.71039893173092983</v>
      </c>
      <c r="I454" s="6">
        <v>18</v>
      </c>
      <c r="J454" s="6">
        <v>22.05</v>
      </c>
      <c r="K454" s="6">
        <v>58.64</v>
      </c>
      <c r="L454" s="6">
        <f t="shared" si="107"/>
        <v>0</v>
      </c>
      <c r="M454" s="6">
        <f t="shared" si="108"/>
        <v>0</v>
      </c>
      <c r="N454" s="6">
        <f t="shared" si="109"/>
        <v>1</v>
      </c>
      <c r="AA454" t="s">
        <v>3794</v>
      </c>
      <c r="AB454" t="s">
        <v>3375</v>
      </c>
      <c r="AC454" t="s">
        <v>51</v>
      </c>
      <c r="AD454" t="s">
        <v>135</v>
      </c>
      <c r="AE454">
        <v>24</v>
      </c>
      <c r="AF454">
        <v>86.61</v>
      </c>
      <c r="AG454">
        <v>73.7</v>
      </c>
      <c r="AH454">
        <f t="shared" si="110"/>
        <v>1.17516960651289</v>
      </c>
      <c r="AI454">
        <v>25</v>
      </c>
      <c r="AJ454">
        <v>76.7</v>
      </c>
      <c r="AK454">
        <v>76.17</v>
      </c>
      <c r="AL454" s="3">
        <f t="shared" si="111"/>
        <v>0</v>
      </c>
      <c r="AM454" s="3">
        <f t="shared" si="112"/>
        <v>1</v>
      </c>
      <c r="AN454" s="3">
        <f t="shared" si="113"/>
        <v>0</v>
      </c>
    </row>
    <row r="455" spans="1:40" x14ac:dyDescent="0.35">
      <c r="A455" t="s">
        <v>3795</v>
      </c>
      <c r="B455" t="s">
        <v>3375</v>
      </c>
      <c r="C455" t="s">
        <v>51</v>
      </c>
      <c r="D455" s="6" t="s">
        <v>134</v>
      </c>
      <c r="E455" s="6">
        <v>25.5</v>
      </c>
      <c r="F455" s="6">
        <v>60.97</v>
      </c>
      <c r="G455" s="6">
        <v>77.400000000000006</v>
      </c>
      <c r="H455" s="6">
        <f t="shared" si="106"/>
        <v>0.78772609819121442</v>
      </c>
      <c r="I455" s="6">
        <v>25</v>
      </c>
      <c r="J455" s="6">
        <v>46.2</v>
      </c>
      <c r="K455" s="6">
        <v>76.17</v>
      </c>
      <c r="L455" s="6">
        <f t="shared" si="107"/>
        <v>0</v>
      </c>
      <c r="M455" s="6">
        <f t="shared" si="108"/>
        <v>0</v>
      </c>
      <c r="N455" s="6">
        <f t="shared" si="109"/>
        <v>1</v>
      </c>
      <c r="AA455" t="s">
        <v>3795</v>
      </c>
      <c r="AB455" t="s">
        <v>3375</v>
      </c>
      <c r="AC455" t="s">
        <v>51</v>
      </c>
      <c r="AD455" t="s">
        <v>135</v>
      </c>
      <c r="AE455">
        <v>24</v>
      </c>
      <c r="AF455">
        <v>109.5</v>
      </c>
      <c r="AG455">
        <v>73.7</v>
      </c>
      <c r="AH455">
        <f t="shared" si="110"/>
        <v>1.485753052917232</v>
      </c>
      <c r="AI455">
        <v>22</v>
      </c>
      <c r="AJ455">
        <v>68.290000000000006</v>
      </c>
      <c r="AK455">
        <v>68.72</v>
      </c>
      <c r="AL455" s="3">
        <f t="shared" si="111"/>
        <v>0</v>
      </c>
      <c r="AM455" s="3">
        <f t="shared" si="112"/>
        <v>1</v>
      </c>
      <c r="AN455" s="3">
        <f t="shared" si="113"/>
        <v>0</v>
      </c>
    </row>
    <row r="456" spans="1:40" x14ac:dyDescent="0.35">
      <c r="A456" t="s">
        <v>3796</v>
      </c>
      <c r="B456" t="s">
        <v>3375</v>
      </c>
      <c r="C456" t="s">
        <v>51</v>
      </c>
      <c r="D456" s="6" t="s">
        <v>134</v>
      </c>
      <c r="E456" s="6">
        <v>25.5</v>
      </c>
      <c r="F456" s="6">
        <v>59.87</v>
      </c>
      <c r="G456" s="6">
        <v>77.400000000000006</v>
      </c>
      <c r="H456" s="6">
        <f t="shared" si="106"/>
        <v>0.77351421188630487</v>
      </c>
      <c r="I456" s="6">
        <v>25</v>
      </c>
      <c r="J456" s="6">
        <v>42.04</v>
      </c>
      <c r="K456" s="6">
        <v>76.17</v>
      </c>
      <c r="L456" s="6">
        <f t="shared" si="107"/>
        <v>0</v>
      </c>
      <c r="M456" s="6">
        <f t="shared" si="108"/>
        <v>0</v>
      </c>
      <c r="N456" s="6">
        <f t="shared" si="109"/>
        <v>1</v>
      </c>
      <c r="AA456" t="s">
        <v>3796</v>
      </c>
      <c r="AB456" t="s">
        <v>3375</v>
      </c>
      <c r="AC456" t="s">
        <v>51</v>
      </c>
      <c r="AD456" t="s">
        <v>135</v>
      </c>
      <c r="AE456">
        <v>24</v>
      </c>
      <c r="AF456">
        <v>87.93</v>
      </c>
      <c r="AG456">
        <v>73.7</v>
      </c>
      <c r="AH456">
        <f t="shared" si="110"/>
        <v>1.1930800542740843</v>
      </c>
      <c r="AI456">
        <v>23.5</v>
      </c>
      <c r="AJ456">
        <v>61.72</v>
      </c>
      <c r="AK456">
        <v>72.459999999999994</v>
      </c>
      <c r="AL456" s="3">
        <f t="shared" si="111"/>
        <v>0</v>
      </c>
      <c r="AM456" s="3">
        <f t="shared" si="112"/>
        <v>1</v>
      </c>
      <c r="AN456" s="3">
        <f t="shared" si="113"/>
        <v>0</v>
      </c>
    </row>
    <row r="457" spans="1:40" x14ac:dyDescent="0.35">
      <c r="A457" t="s">
        <v>3797</v>
      </c>
      <c r="B457" t="s">
        <v>3375</v>
      </c>
      <c r="C457" t="s">
        <v>51</v>
      </c>
      <c r="D457" s="6" t="s">
        <v>134</v>
      </c>
      <c r="E457" s="6">
        <v>18.5</v>
      </c>
      <c r="F457" s="6">
        <v>51.54</v>
      </c>
      <c r="G457" s="6">
        <v>59.91</v>
      </c>
      <c r="H457" s="6">
        <f t="shared" si="106"/>
        <v>0.86029043565348029</v>
      </c>
      <c r="I457" s="6">
        <v>18</v>
      </c>
      <c r="J457" s="6">
        <v>35.86</v>
      </c>
      <c r="K457" s="6">
        <v>58.64</v>
      </c>
      <c r="L457" s="6">
        <f t="shared" si="107"/>
        <v>0</v>
      </c>
      <c r="M457" s="6">
        <f t="shared" si="108"/>
        <v>0</v>
      </c>
      <c r="N457" s="6">
        <f t="shared" si="109"/>
        <v>1</v>
      </c>
      <c r="AA457" t="s">
        <v>3797</v>
      </c>
      <c r="AB457" t="s">
        <v>3375</v>
      </c>
      <c r="AC457" t="s">
        <v>51</v>
      </c>
      <c r="AD457" t="s">
        <v>135</v>
      </c>
      <c r="AE457">
        <v>25.5</v>
      </c>
      <c r="AF457">
        <v>84.37</v>
      </c>
      <c r="AG457">
        <v>77.400000000000006</v>
      </c>
      <c r="AH457">
        <f t="shared" si="110"/>
        <v>1.0900516795865633</v>
      </c>
      <c r="AI457">
        <v>24</v>
      </c>
      <c r="AJ457">
        <v>78.599999999999994</v>
      </c>
      <c r="AK457">
        <v>73.7</v>
      </c>
      <c r="AL457" s="3">
        <f t="shared" si="111"/>
        <v>0</v>
      </c>
      <c r="AM457" s="3">
        <f t="shared" si="112"/>
        <v>1</v>
      </c>
      <c r="AN457" s="3">
        <f t="shared" si="113"/>
        <v>0</v>
      </c>
    </row>
    <row r="458" spans="1:40" x14ac:dyDescent="0.35">
      <c r="A458" t="s">
        <v>3798</v>
      </c>
      <c r="B458" t="s">
        <v>3375</v>
      </c>
      <c r="C458" t="s">
        <v>51</v>
      </c>
      <c r="D458" s="6" t="s">
        <v>134</v>
      </c>
      <c r="E458" s="6">
        <v>23</v>
      </c>
      <c r="F458" s="6">
        <v>56.63</v>
      </c>
      <c r="G458" s="6">
        <v>71.22</v>
      </c>
      <c r="H458" s="6">
        <f t="shared" si="106"/>
        <v>0.79514181409716378</v>
      </c>
      <c r="I458" s="6">
        <v>22.5</v>
      </c>
      <c r="J458" s="6">
        <v>50.22</v>
      </c>
      <c r="K458" s="6">
        <v>69.97</v>
      </c>
      <c r="L458" s="6">
        <f t="shared" si="107"/>
        <v>0</v>
      </c>
      <c r="M458" s="6">
        <f t="shared" si="108"/>
        <v>0</v>
      </c>
      <c r="N458" s="6">
        <f t="shared" si="109"/>
        <v>1</v>
      </c>
      <c r="AA458" t="s">
        <v>3798</v>
      </c>
      <c r="AB458" t="s">
        <v>3375</v>
      </c>
      <c r="AC458" t="s">
        <v>51</v>
      </c>
      <c r="AD458" t="s">
        <v>135</v>
      </c>
      <c r="AE458">
        <v>23.5</v>
      </c>
      <c r="AF458">
        <v>134.57</v>
      </c>
      <c r="AG458">
        <v>72.459999999999994</v>
      </c>
      <c r="AH458">
        <f t="shared" si="110"/>
        <v>1.8571625724537677</v>
      </c>
      <c r="AI458">
        <v>21.5</v>
      </c>
      <c r="AJ458">
        <v>60.55</v>
      </c>
      <c r="AK458">
        <v>67.47</v>
      </c>
      <c r="AL458" s="3">
        <f t="shared" si="111"/>
        <v>1</v>
      </c>
      <c r="AM458" s="3">
        <f t="shared" si="112"/>
        <v>0</v>
      </c>
      <c r="AN458" s="3">
        <f t="shared" si="113"/>
        <v>0</v>
      </c>
    </row>
    <row r="459" spans="1:40" x14ac:dyDescent="0.35">
      <c r="A459" t="s">
        <v>3799</v>
      </c>
      <c r="B459" t="s">
        <v>3375</v>
      </c>
      <c r="C459" t="s">
        <v>51</v>
      </c>
      <c r="D459" s="6" t="s">
        <v>134</v>
      </c>
      <c r="E459" s="6">
        <v>20.5</v>
      </c>
      <c r="F459" s="6">
        <v>49.93</v>
      </c>
      <c r="G459" s="6">
        <v>64.97</v>
      </c>
      <c r="H459" s="6">
        <f t="shared" si="106"/>
        <v>0.76850854240418653</v>
      </c>
      <c r="I459" s="6">
        <v>20</v>
      </c>
      <c r="J459" s="6">
        <v>36.39</v>
      </c>
      <c r="K459" s="6">
        <v>63.71</v>
      </c>
      <c r="L459" s="6">
        <f t="shared" si="107"/>
        <v>0</v>
      </c>
      <c r="M459" s="6">
        <f t="shared" si="108"/>
        <v>0</v>
      </c>
      <c r="N459" s="6">
        <f t="shared" si="109"/>
        <v>1</v>
      </c>
      <c r="AA459" t="s">
        <v>3799</v>
      </c>
      <c r="AB459" t="s">
        <v>3375</v>
      </c>
      <c r="AC459" t="s">
        <v>51</v>
      </c>
      <c r="AD459" t="s">
        <v>135</v>
      </c>
      <c r="AE459">
        <v>24</v>
      </c>
      <c r="AF459">
        <v>120.31</v>
      </c>
      <c r="AG459">
        <v>73.7</v>
      </c>
      <c r="AH459">
        <f t="shared" si="110"/>
        <v>1.6324287652645861</v>
      </c>
      <c r="AI459">
        <v>23</v>
      </c>
      <c r="AJ459">
        <v>70.42</v>
      </c>
      <c r="AK459">
        <v>71.22</v>
      </c>
      <c r="AL459" s="3">
        <f t="shared" si="111"/>
        <v>1</v>
      </c>
      <c r="AM459" s="3">
        <f t="shared" si="112"/>
        <v>0</v>
      </c>
      <c r="AN459" s="3">
        <f t="shared" si="113"/>
        <v>0</v>
      </c>
    </row>
    <row r="460" spans="1:40" x14ac:dyDescent="0.35">
      <c r="A460" t="s">
        <v>3800</v>
      </c>
      <c r="B460" t="s">
        <v>3422</v>
      </c>
      <c r="C460" t="s">
        <v>51</v>
      </c>
      <c r="D460" t="s">
        <v>17</v>
      </c>
      <c r="E460">
        <v>24</v>
      </c>
      <c r="F460">
        <v>120.82</v>
      </c>
      <c r="G460">
        <v>73.7</v>
      </c>
      <c r="H460">
        <f t="shared" si="106"/>
        <v>1.6393487109905018</v>
      </c>
      <c r="I460">
        <v>22.5</v>
      </c>
      <c r="J460">
        <v>54.99</v>
      </c>
      <c r="K460">
        <v>69.97</v>
      </c>
      <c r="L460" s="3">
        <f t="shared" si="107"/>
        <v>1</v>
      </c>
      <c r="M460" s="3">
        <f t="shared" si="108"/>
        <v>0</v>
      </c>
      <c r="N460" s="3">
        <f t="shared" si="109"/>
        <v>0</v>
      </c>
      <c r="AA460" t="s">
        <v>3800</v>
      </c>
      <c r="AB460" t="s">
        <v>3422</v>
      </c>
      <c r="AC460" t="s">
        <v>51</v>
      </c>
      <c r="AD460" t="s">
        <v>18</v>
      </c>
      <c r="AE460">
        <v>24</v>
      </c>
      <c r="AF460">
        <v>103.36</v>
      </c>
      <c r="AG460">
        <v>73.7</v>
      </c>
      <c r="AH460">
        <f t="shared" si="110"/>
        <v>1.4024423337856173</v>
      </c>
      <c r="AI460">
        <v>23</v>
      </c>
      <c r="AJ460">
        <v>67.400000000000006</v>
      </c>
      <c r="AK460">
        <v>71.22</v>
      </c>
      <c r="AL460" s="3">
        <f t="shared" si="111"/>
        <v>0</v>
      </c>
      <c r="AM460" s="3">
        <f t="shared" si="112"/>
        <v>1</v>
      </c>
      <c r="AN460" s="3">
        <f t="shared" si="113"/>
        <v>0</v>
      </c>
    </row>
    <row r="461" spans="1:40" x14ac:dyDescent="0.35">
      <c r="A461" t="s">
        <v>3801</v>
      </c>
      <c r="B461" t="s">
        <v>3422</v>
      </c>
      <c r="C461" t="s">
        <v>51</v>
      </c>
      <c r="D461" t="s">
        <v>17</v>
      </c>
      <c r="E461">
        <v>24</v>
      </c>
      <c r="F461">
        <v>149.71</v>
      </c>
      <c r="G461">
        <v>73.7</v>
      </c>
      <c r="H461">
        <f t="shared" si="106"/>
        <v>2.0313432835820895</v>
      </c>
      <c r="I461">
        <v>22</v>
      </c>
      <c r="J461">
        <v>67.34</v>
      </c>
      <c r="K461">
        <v>68.72</v>
      </c>
      <c r="L461" s="3">
        <f t="shared" si="107"/>
        <v>1</v>
      </c>
      <c r="M461" s="3">
        <f t="shared" si="108"/>
        <v>0</v>
      </c>
      <c r="N461" s="3">
        <f t="shared" si="109"/>
        <v>0</v>
      </c>
      <c r="AA461" t="s">
        <v>3801</v>
      </c>
      <c r="AB461" t="s">
        <v>3422</v>
      </c>
      <c r="AC461" t="s">
        <v>51</v>
      </c>
      <c r="AD461" t="s">
        <v>18</v>
      </c>
      <c r="AE461">
        <v>24</v>
      </c>
      <c r="AF461">
        <v>112.41</v>
      </c>
      <c r="AG461">
        <v>73.7</v>
      </c>
      <c r="AH461">
        <f t="shared" si="110"/>
        <v>1.525237449118046</v>
      </c>
      <c r="AI461">
        <v>23</v>
      </c>
      <c r="AJ461">
        <v>53.53</v>
      </c>
      <c r="AK461">
        <v>71.22</v>
      </c>
      <c r="AL461" s="3">
        <f t="shared" si="111"/>
        <v>1</v>
      </c>
      <c r="AM461" s="3">
        <f t="shared" si="112"/>
        <v>0</v>
      </c>
      <c r="AN461" s="3">
        <f t="shared" si="113"/>
        <v>0</v>
      </c>
    </row>
    <row r="462" spans="1:40" x14ac:dyDescent="0.35">
      <c r="A462" t="s">
        <v>3802</v>
      </c>
      <c r="B462" t="s">
        <v>3422</v>
      </c>
      <c r="C462" t="s">
        <v>51</v>
      </c>
      <c r="D462" t="s">
        <v>17</v>
      </c>
      <c r="E462">
        <v>24</v>
      </c>
      <c r="F462">
        <v>80.959999999999994</v>
      </c>
      <c r="G462">
        <v>73.7</v>
      </c>
      <c r="H462">
        <f t="shared" si="106"/>
        <v>1.098507462686567</v>
      </c>
      <c r="I462">
        <v>22.5</v>
      </c>
      <c r="J462">
        <v>59.18</v>
      </c>
      <c r="K462">
        <v>69.97</v>
      </c>
      <c r="L462" s="3">
        <f t="shared" si="107"/>
        <v>0</v>
      </c>
      <c r="M462" s="3">
        <f t="shared" si="108"/>
        <v>1</v>
      </c>
      <c r="N462" s="3">
        <f t="shared" si="109"/>
        <v>0</v>
      </c>
      <c r="AA462" t="s">
        <v>3802</v>
      </c>
      <c r="AB462" t="s">
        <v>3422</v>
      </c>
      <c r="AC462" t="s">
        <v>51</v>
      </c>
      <c r="AD462" t="s">
        <v>18</v>
      </c>
      <c r="AE462" s="6">
        <v>24.5</v>
      </c>
      <c r="AF462" s="6">
        <v>67.13</v>
      </c>
      <c r="AG462" s="6">
        <v>74.930000000000007</v>
      </c>
      <c r="AH462" s="6">
        <f t="shared" si="110"/>
        <v>0.89590284265314279</v>
      </c>
      <c r="AI462" s="6">
        <v>24</v>
      </c>
      <c r="AJ462" s="6">
        <v>65.66</v>
      </c>
      <c r="AK462" s="6">
        <v>73.7</v>
      </c>
      <c r="AL462" s="6">
        <f t="shared" si="111"/>
        <v>0</v>
      </c>
      <c r="AM462" s="6">
        <f t="shared" si="112"/>
        <v>0</v>
      </c>
      <c r="AN462" s="6">
        <f t="shared" si="113"/>
        <v>1</v>
      </c>
    </row>
    <row r="463" spans="1:40" x14ac:dyDescent="0.35">
      <c r="A463" t="s">
        <v>3803</v>
      </c>
      <c r="B463" t="s">
        <v>3422</v>
      </c>
      <c r="C463" t="s">
        <v>51</v>
      </c>
      <c r="D463" t="s">
        <v>17</v>
      </c>
      <c r="E463">
        <v>25</v>
      </c>
      <c r="F463">
        <v>84.17</v>
      </c>
      <c r="G463">
        <v>76.17</v>
      </c>
      <c r="H463">
        <f t="shared" si="106"/>
        <v>1.1050282263358278</v>
      </c>
      <c r="I463">
        <v>24.5</v>
      </c>
      <c r="J463">
        <v>66.72</v>
      </c>
      <c r="K463">
        <v>74.930000000000007</v>
      </c>
      <c r="L463" s="3">
        <f t="shared" si="107"/>
        <v>0</v>
      </c>
      <c r="M463" s="3">
        <f t="shared" si="108"/>
        <v>1</v>
      </c>
      <c r="N463" s="3">
        <f t="shared" si="109"/>
        <v>0</v>
      </c>
      <c r="AA463" t="s">
        <v>3803</v>
      </c>
      <c r="AB463" t="s">
        <v>3422</v>
      </c>
      <c r="AC463" t="s">
        <v>51</v>
      </c>
      <c r="AD463" t="s">
        <v>18</v>
      </c>
      <c r="AE463">
        <v>24</v>
      </c>
      <c r="AF463">
        <v>78.48</v>
      </c>
      <c r="AG463">
        <v>73.7</v>
      </c>
      <c r="AH463">
        <f t="shared" si="110"/>
        <v>1.0648575305291723</v>
      </c>
      <c r="AI463">
        <v>23</v>
      </c>
      <c r="AJ463">
        <v>60.48</v>
      </c>
      <c r="AK463">
        <v>71.22</v>
      </c>
      <c r="AL463" s="3">
        <f t="shared" si="111"/>
        <v>0</v>
      </c>
      <c r="AM463" s="3">
        <f t="shared" si="112"/>
        <v>1</v>
      </c>
      <c r="AN463" s="3">
        <f t="shared" si="113"/>
        <v>0</v>
      </c>
    </row>
    <row r="464" spans="1:40" x14ac:dyDescent="0.35">
      <c r="A464" t="s">
        <v>3804</v>
      </c>
      <c r="B464" t="s">
        <v>3422</v>
      </c>
      <c r="C464" t="s">
        <v>51</v>
      </c>
      <c r="D464" t="s">
        <v>17</v>
      </c>
      <c r="E464">
        <v>24</v>
      </c>
      <c r="F464">
        <v>125.19</v>
      </c>
      <c r="G464">
        <v>73.7</v>
      </c>
      <c r="H464">
        <f t="shared" si="106"/>
        <v>1.6986431478968791</v>
      </c>
      <c r="I464">
        <v>22.5</v>
      </c>
      <c r="J464">
        <v>65.430000000000007</v>
      </c>
      <c r="K464">
        <v>69.97</v>
      </c>
      <c r="L464" s="3">
        <f t="shared" si="107"/>
        <v>1</v>
      </c>
      <c r="M464" s="3">
        <f t="shared" si="108"/>
        <v>0</v>
      </c>
      <c r="N464" s="3">
        <f t="shared" si="109"/>
        <v>0</v>
      </c>
      <c r="AA464" t="s">
        <v>3804</v>
      </c>
      <c r="AB464" t="s">
        <v>3422</v>
      </c>
      <c r="AC464" t="s">
        <v>51</v>
      </c>
      <c r="AD464" t="s">
        <v>18</v>
      </c>
      <c r="AE464">
        <v>24</v>
      </c>
      <c r="AF464">
        <v>98.01</v>
      </c>
      <c r="AG464">
        <v>73.7</v>
      </c>
      <c r="AH464">
        <f t="shared" si="110"/>
        <v>1.3298507462686566</v>
      </c>
      <c r="AI464">
        <v>23.5</v>
      </c>
      <c r="AJ464">
        <v>67.430000000000007</v>
      </c>
      <c r="AK464">
        <v>72.459999999999994</v>
      </c>
      <c r="AL464" s="3">
        <f t="shared" si="111"/>
        <v>0</v>
      </c>
      <c r="AM464" s="3">
        <f t="shared" si="112"/>
        <v>1</v>
      </c>
      <c r="AN464" s="3">
        <f t="shared" si="113"/>
        <v>0</v>
      </c>
    </row>
    <row r="465" spans="1:40" x14ac:dyDescent="0.35">
      <c r="A465" t="s">
        <v>3805</v>
      </c>
      <c r="B465" t="s">
        <v>3422</v>
      </c>
      <c r="C465" t="s">
        <v>51</v>
      </c>
      <c r="D465" t="s">
        <v>17</v>
      </c>
      <c r="E465">
        <v>23.5</v>
      </c>
      <c r="F465">
        <v>96.59</v>
      </c>
      <c r="G465">
        <v>72.459999999999994</v>
      </c>
      <c r="H465">
        <f t="shared" si="106"/>
        <v>1.3330113165884627</v>
      </c>
      <c r="I465">
        <v>23</v>
      </c>
      <c r="J465">
        <v>62.69</v>
      </c>
      <c r="K465">
        <v>71.22</v>
      </c>
      <c r="L465" s="3">
        <f t="shared" si="107"/>
        <v>0</v>
      </c>
      <c r="M465" s="3">
        <f t="shared" si="108"/>
        <v>1</v>
      </c>
      <c r="N465" s="3">
        <f t="shared" si="109"/>
        <v>0</v>
      </c>
      <c r="AA465" t="s">
        <v>3805</v>
      </c>
      <c r="AB465" t="s">
        <v>3422</v>
      </c>
      <c r="AC465" t="s">
        <v>51</v>
      </c>
      <c r="AD465" t="s">
        <v>18</v>
      </c>
      <c r="AE465" s="6">
        <v>25</v>
      </c>
      <c r="AF465" s="6">
        <v>60.73</v>
      </c>
      <c r="AG465" s="6">
        <v>76.17</v>
      </c>
      <c r="AH465" s="6">
        <f t="shared" si="110"/>
        <v>0.79729552317185237</v>
      </c>
      <c r="AI465" s="6">
        <v>24.5</v>
      </c>
      <c r="AJ465" s="6">
        <v>46.22</v>
      </c>
      <c r="AK465" s="6">
        <v>74.930000000000007</v>
      </c>
      <c r="AL465" s="6">
        <f t="shared" si="111"/>
        <v>0</v>
      </c>
      <c r="AM465" s="6">
        <f t="shared" si="112"/>
        <v>0</v>
      </c>
      <c r="AN465" s="6">
        <f t="shared" si="113"/>
        <v>1</v>
      </c>
    </row>
    <row r="466" spans="1:40" x14ac:dyDescent="0.35">
      <c r="A466" t="s">
        <v>3806</v>
      </c>
      <c r="B466" t="s">
        <v>3422</v>
      </c>
      <c r="C466" t="s">
        <v>51</v>
      </c>
      <c r="D466" t="s">
        <v>17</v>
      </c>
      <c r="E466">
        <v>23</v>
      </c>
      <c r="F466">
        <v>81.81</v>
      </c>
      <c r="G466">
        <v>71.22</v>
      </c>
      <c r="H466">
        <f t="shared" si="106"/>
        <v>1.1486941870261163</v>
      </c>
      <c r="I466">
        <v>22.5</v>
      </c>
      <c r="J466">
        <v>66.39</v>
      </c>
      <c r="K466">
        <v>69.97</v>
      </c>
      <c r="L466" s="3">
        <f t="shared" si="107"/>
        <v>0</v>
      </c>
      <c r="M466" s="3">
        <f t="shared" si="108"/>
        <v>1</v>
      </c>
      <c r="N466" s="3">
        <f t="shared" si="109"/>
        <v>0</v>
      </c>
      <c r="AA466" t="s">
        <v>3806</v>
      </c>
      <c r="AB466" t="s">
        <v>3422</v>
      </c>
      <c r="AC466" t="s">
        <v>51</v>
      </c>
      <c r="AD466" t="s">
        <v>18</v>
      </c>
      <c r="AE466">
        <v>24.5</v>
      </c>
      <c r="AF466">
        <v>76.34</v>
      </c>
      <c r="AG466">
        <v>74.930000000000007</v>
      </c>
      <c r="AH466">
        <f t="shared" si="110"/>
        <v>1.018817563058855</v>
      </c>
      <c r="AI466">
        <v>24</v>
      </c>
      <c r="AJ466">
        <v>55.35</v>
      </c>
      <c r="AK466">
        <v>73.7</v>
      </c>
      <c r="AL466" s="3">
        <f t="shared" si="111"/>
        <v>0</v>
      </c>
      <c r="AM466" s="3">
        <f t="shared" si="112"/>
        <v>1</v>
      </c>
      <c r="AN466" s="3">
        <f t="shared" si="113"/>
        <v>0</v>
      </c>
    </row>
    <row r="467" spans="1:40" x14ac:dyDescent="0.35">
      <c r="A467" t="s">
        <v>3807</v>
      </c>
      <c r="B467" t="s">
        <v>3422</v>
      </c>
      <c r="C467" t="s">
        <v>51</v>
      </c>
      <c r="D467" t="s">
        <v>17</v>
      </c>
      <c r="E467">
        <v>24</v>
      </c>
      <c r="F467">
        <v>209.95</v>
      </c>
      <c r="G467">
        <v>73.7</v>
      </c>
      <c r="H467">
        <f t="shared" si="106"/>
        <v>2.8487109905020351</v>
      </c>
      <c r="I467">
        <v>22</v>
      </c>
      <c r="J467">
        <v>53.99</v>
      </c>
      <c r="K467">
        <v>68.72</v>
      </c>
      <c r="L467" s="3">
        <f t="shared" si="107"/>
        <v>1</v>
      </c>
      <c r="M467" s="3">
        <f t="shared" si="108"/>
        <v>0</v>
      </c>
      <c r="N467" s="3">
        <f t="shared" si="109"/>
        <v>0</v>
      </c>
      <c r="AA467" t="s">
        <v>3807</v>
      </c>
      <c r="AB467" t="s">
        <v>3422</v>
      </c>
      <c r="AC467" t="s">
        <v>51</v>
      </c>
      <c r="AD467" t="s">
        <v>18</v>
      </c>
      <c r="AE467">
        <v>24</v>
      </c>
      <c r="AF467">
        <v>87.7</v>
      </c>
      <c r="AG467">
        <v>73.7</v>
      </c>
      <c r="AH467">
        <f t="shared" si="110"/>
        <v>1.1899592944369064</v>
      </c>
      <c r="AI467">
        <v>23.5</v>
      </c>
      <c r="AJ467">
        <v>65.010000000000005</v>
      </c>
      <c r="AK467">
        <v>72.459999999999994</v>
      </c>
      <c r="AL467" s="3">
        <f t="shared" si="111"/>
        <v>0</v>
      </c>
      <c r="AM467" s="3">
        <f t="shared" si="112"/>
        <v>1</v>
      </c>
      <c r="AN467" s="3">
        <f t="shared" si="113"/>
        <v>0</v>
      </c>
    </row>
    <row r="468" spans="1:40" x14ac:dyDescent="0.35">
      <c r="A468" t="s">
        <v>3808</v>
      </c>
      <c r="B468" t="s">
        <v>3422</v>
      </c>
      <c r="C468" t="s">
        <v>51</v>
      </c>
      <c r="D468" t="s">
        <v>17</v>
      </c>
      <c r="E468">
        <v>23.5</v>
      </c>
      <c r="F468">
        <v>89.95</v>
      </c>
      <c r="G468">
        <v>72.459999999999994</v>
      </c>
      <c r="H468">
        <f t="shared" si="106"/>
        <v>1.241374551476677</v>
      </c>
      <c r="I468">
        <v>22.5</v>
      </c>
      <c r="J468">
        <v>68.91</v>
      </c>
      <c r="K468">
        <v>69.97</v>
      </c>
      <c r="L468" s="3">
        <f t="shared" si="107"/>
        <v>0</v>
      </c>
      <c r="M468" s="3">
        <f t="shared" si="108"/>
        <v>1</v>
      </c>
      <c r="N468" s="3">
        <f t="shared" si="109"/>
        <v>0</v>
      </c>
      <c r="AA468" t="s">
        <v>3808</v>
      </c>
      <c r="AB468" t="s">
        <v>3422</v>
      </c>
      <c r="AC468" t="s">
        <v>51</v>
      </c>
      <c r="AD468" t="s">
        <v>18</v>
      </c>
      <c r="AE468">
        <v>24</v>
      </c>
      <c r="AF468">
        <v>103.1</v>
      </c>
      <c r="AG468">
        <v>73.7</v>
      </c>
      <c r="AH468">
        <f t="shared" si="110"/>
        <v>1.3989145183175034</v>
      </c>
      <c r="AI468">
        <v>20.5</v>
      </c>
      <c r="AJ468">
        <v>67.290000000000006</v>
      </c>
      <c r="AK468">
        <v>64.97</v>
      </c>
      <c r="AL468" s="3">
        <f t="shared" si="111"/>
        <v>0</v>
      </c>
      <c r="AM468" s="3">
        <f t="shared" si="112"/>
        <v>1</v>
      </c>
      <c r="AN468" s="3">
        <f t="shared" si="113"/>
        <v>0</v>
      </c>
    </row>
    <row r="469" spans="1:40" x14ac:dyDescent="0.35">
      <c r="A469" t="s">
        <v>3809</v>
      </c>
      <c r="B469" t="s">
        <v>3422</v>
      </c>
      <c r="C469" t="s">
        <v>51</v>
      </c>
      <c r="D469" t="s">
        <v>17</v>
      </c>
      <c r="E469">
        <v>23.5</v>
      </c>
      <c r="F469">
        <v>81.56</v>
      </c>
      <c r="G469">
        <v>72.459999999999994</v>
      </c>
      <c r="H469">
        <f t="shared" si="106"/>
        <v>1.125586530499586</v>
      </c>
      <c r="I469">
        <v>26.5</v>
      </c>
      <c r="J469">
        <v>82.65</v>
      </c>
      <c r="K469">
        <v>79.86</v>
      </c>
      <c r="L469" s="3">
        <f t="shared" si="107"/>
        <v>0</v>
      </c>
      <c r="M469" s="3">
        <f t="shared" si="108"/>
        <v>1</v>
      </c>
      <c r="N469" s="3">
        <f t="shared" si="109"/>
        <v>0</v>
      </c>
      <c r="AA469" t="s">
        <v>3809</v>
      </c>
      <c r="AB469" t="s">
        <v>3422</v>
      </c>
      <c r="AC469" t="s">
        <v>51</v>
      </c>
      <c r="AD469" t="s">
        <v>18</v>
      </c>
      <c r="AE469">
        <v>22</v>
      </c>
      <c r="AF469">
        <v>69.39</v>
      </c>
      <c r="AG469">
        <v>68.72</v>
      </c>
      <c r="AH469">
        <f t="shared" si="110"/>
        <v>1.0097497089639116</v>
      </c>
      <c r="AI469">
        <v>21.5</v>
      </c>
      <c r="AJ469">
        <v>50</v>
      </c>
      <c r="AK469">
        <v>67.47</v>
      </c>
      <c r="AL469" s="3">
        <f t="shared" si="111"/>
        <v>0</v>
      </c>
      <c r="AM469" s="3">
        <f t="shared" si="112"/>
        <v>1</v>
      </c>
      <c r="AN469" s="3">
        <f t="shared" si="113"/>
        <v>0</v>
      </c>
    </row>
    <row r="470" spans="1:40" x14ac:dyDescent="0.35">
      <c r="A470" t="s">
        <v>3810</v>
      </c>
      <c r="B470" t="s">
        <v>3422</v>
      </c>
      <c r="C470" t="s">
        <v>51</v>
      </c>
      <c r="D470" t="s">
        <v>17</v>
      </c>
      <c r="E470">
        <v>23.5</v>
      </c>
      <c r="F470">
        <v>119.07</v>
      </c>
      <c r="G470">
        <v>72.459999999999994</v>
      </c>
      <c r="H470">
        <f t="shared" si="106"/>
        <v>1.643251449075352</v>
      </c>
      <c r="I470">
        <v>21.5</v>
      </c>
      <c r="J470">
        <v>54.81</v>
      </c>
      <c r="K470">
        <v>67.47</v>
      </c>
      <c r="L470" s="3">
        <f t="shared" si="107"/>
        <v>1</v>
      </c>
      <c r="M470" s="3">
        <f t="shared" si="108"/>
        <v>0</v>
      </c>
      <c r="N470" s="3">
        <f t="shared" si="109"/>
        <v>0</v>
      </c>
      <c r="AA470" t="s">
        <v>3810</v>
      </c>
      <c r="AB470" t="s">
        <v>3422</v>
      </c>
      <c r="AC470" t="s">
        <v>51</v>
      </c>
      <c r="AD470" t="s">
        <v>18</v>
      </c>
      <c r="AE470">
        <v>24</v>
      </c>
      <c r="AF470">
        <v>93.91</v>
      </c>
      <c r="AG470">
        <v>73.7</v>
      </c>
      <c r="AH470">
        <f t="shared" si="110"/>
        <v>1.2742198100407054</v>
      </c>
      <c r="AI470">
        <v>22.5</v>
      </c>
      <c r="AJ470">
        <v>50.09</v>
      </c>
      <c r="AK470">
        <v>69.97</v>
      </c>
      <c r="AL470" s="3">
        <f t="shared" si="111"/>
        <v>0</v>
      </c>
      <c r="AM470" s="3">
        <f t="shared" si="112"/>
        <v>1</v>
      </c>
      <c r="AN470" s="3">
        <f t="shared" si="113"/>
        <v>0</v>
      </c>
    </row>
    <row r="471" spans="1:40" x14ac:dyDescent="0.35">
      <c r="A471" t="s">
        <v>3811</v>
      </c>
      <c r="B471" t="s">
        <v>3422</v>
      </c>
      <c r="C471" t="s">
        <v>51</v>
      </c>
      <c r="D471" t="s">
        <v>17</v>
      </c>
      <c r="E471">
        <v>24</v>
      </c>
      <c r="F471">
        <v>159.41</v>
      </c>
      <c r="G471">
        <v>73.7</v>
      </c>
      <c r="H471">
        <f t="shared" si="106"/>
        <v>2.1629579375848031</v>
      </c>
      <c r="I471">
        <v>22</v>
      </c>
      <c r="J471">
        <v>58.51</v>
      </c>
      <c r="K471">
        <v>68.72</v>
      </c>
      <c r="L471" s="3">
        <f t="shared" si="107"/>
        <v>1</v>
      </c>
      <c r="M471" s="3">
        <f t="shared" si="108"/>
        <v>0</v>
      </c>
      <c r="N471" s="3">
        <f t="shared" si="109"/>
        <v>0</v>
      </c>
      <c r="AA471" t="s">
        <v>3811</v>
      </c>
      <c r="AB471" t="s">
        <v>3422</v>
      </c>
      <c r="AC471" t="s">
        <v>51</v>
      </c>
      <c r="AD471" t="s">
        <v>18</v>
      </c>
      <c r="AE471">
        <v>24</v>
      </c>
      <c r="AF471">
        <v>185.83</v>
      </c>
      <c r="AG471">
        <v>73.7</v>
      </c>
      <c r="AH471">
        <f t="shared" si="110"/>
        <v>2.521438263229308</v>
      </c>
      <c r="AI471">
        <v>22.5</v>
      </c>
      <c r="AJ471">
        <v>58.1</v>
      </c>
      <c r="AK471">
        <v>69.97</v>
      </c>
      <c r="AL471" s="3">
        <f t="shared" si="111"/>
        <v>1</v>
      </c>
      <c r="AM471" s="3">
        <f t="shared" si="112"/>
        <v>0</v>
      </c>
      <c r="AN471" s="3">
        <f t="shared" si="113"/>
        <v>0</v>
      </c>
    </row>
    <row r="472" spans="1:40" x14ac:dyDescent="0.35">
      <c r="A472" t="s">
        <v>3812</v>
      </c>
      <c r="B472" t="s">
        <v>3422</v>
      </c>
      <c r="C472" t="s">
        <v>51</v>
      </c>
      <c r="D472" t="s">
        <v>134</v>
      </c>
      <c r="E472">
        <v>24</v>
      </c>
      <c r="F472">
        <v>151.94999999999999</v>
      </c>
      <c r="G472">
        <v>73.7</v>
      </c>
      <c r="H472">
        <f t="shared" si="106"/>
        <v>2.0617367706919945</v>
      </c>
      <c r="I472">
        <v>22</v>
      </c>
      <c r="J472">
        <v>61.54</v>
      </c>
      <c r="K472">
        <v>68.72</v>
      </c>
      <c r="L472" s="3">
        <f t="shared" si="107"/>
        <v>1</v>
      </c>
      <c r="M472" s="3">
        <f t="shared" si="108"/>
        <v>0</v>
      </c>
      <c r="N472" s="3">
        <f t="shared" si="109"/>
        <v>0</v>
      </c>
      <c r="AA472" t="s">
        <v>3812</v>
      </c>
      <c r="AB472" t="s">
        <v>3422</v>
      </c>
      <c r="AC472" t="s">
        <v>51</v>
      </c>
      <c r="AD472" t="s">
        <v>135</v>
      </c>
      <c r="AE472">
        <v>24</v>
      </c>
      <c r="AF472">
        <v>103.3</v>
      </c>
      <c r="AG472">
        <v>73.7</v>
      </c>
      <c r="AH472">
        <f t="shared" si="110"/>
        <v>1.4016282225237449</v>
      </c>
      <c r="AI472">
        <v>23</v>
      </c>
      <c r="AJ472">
        <v>68.87</v>
      </c>
      <c r="AK472">
        <v>71.22</v>
      </c>
      <c r="AL472" s="3">
        <f t="shared" si="111"/>
        <v>0</v>
      </c>
      <c r="AM472" s="3">
        <f t="shared" si="112"/>
        <v>1</v>
      </c>
      <c r="AN472" s="3">
        <f t="shared" si="113"/>
        <v>0</v>
      </c>
    </row>
    <row r="473" spans="1:40" x14ac:dyDescent="0.35">
      <c r="A473" t="s">
        <v>3813</v>
      </c>
      <c r="B473" t="s">
        <v>3422</v>
      </c>
      <c r="C473" t="s">
        <v>51</v>
      </c>
      <c r="D473" t="s">
        <v>134</v>
      </c>
      <c r="E473">
        <v>24</v>
      </c>
      <c r="F473">
        <v>133.75</v>
      </c>
      <c r="G473">
        <v>73.7</v>
      </c>
      <c r="H473">
        <f t="shared" si="106"/>
        <v>1.8147896879240162</v>
      </c>
      <c r="I473">
        <v>22.5</v>
      </c>
      <c r="J473">
        <v>55.49</v>
      </c>
      <c r="K473">
        <v>69.97</v>
      </c>
      <c r="L473" s="3">
        <f t="shared" si="107"/>
        <v>1</v>
      </c>
      <c r="M473" s="3">
        <f t="shared" si="108"/>
        <v>0</v>
      </c>
      <c r="N473" s="3">
        <f t="shared" si="109"/>
        <v>0</v>
      </c>
      <c r="AA473" t="s">
        <v>3813</v>
      </c>
      <c r="AB473" t="s">
        <v>3422</v>
      </c>
      <c r="AC473" t="s">
        <v>51</v>
      </c>
      <c r="AD473" t="s">
        <v>135</v>
      </c>
      <c r="AE473">
        <v>24.5</v>
      </c>
      <c r="AF473">
        <v>120.18</v>
      </c>
      <c r="AG473">
        <v>74.930000000000007</v>
      </c>
      <c r="AH473">
        <f t="shared" si="110"/>
        <v>1.6038969705058053</v>
      </c>
      <c r="AI473">
        <v>23</v>
      </c>
      <c r="AJ473">
        <v>62.55</v>
      </c>
      <c r="AK473">
        <v>71.22</v>
      </c>
      <c r="AL473" s="3">
        <f t="shared" si="111"/>
        <v>1</v>
      </c>
      <c r="AM473" s="3">
        <f t="shared" si="112"/>
        <v>0</v>
      </c>
      <c r="AN473" s="3">
        <f t="shared" si="113"/>
        <v>0</v>
      </c>
    </row>
    <row r="474" spans="1:40" x14ac:dyDescent="0.35">
      <c r="A474" t="s">
        <v>3814</v>
      </c>
      <c r="B474" t="s">
        <v>3422</v>
      </c>
      <c r="C474" t="s">
        <v>51</v>
      </c>
      <c r="D474" t="s">
        <v>134</v>
      </c>
      <c r="E474">
        <v>25.5</v>
      </c>
      <c r="F474">
        <v>102.15</v>
      </c>
      <c r="G474">
        <v>77.400000000000006</v>
      </c>
      <c r="H474">
        <f t="shared" si="106"/>
        <v>1.319767441860465</v>
      </c>
      <c r="I474">
        <v>23</v>
      </c>
      <c r="J474">
        <v>70.209999999999994</v>
      </c>
      <c r="K474">
        <v>71.22</v>
      </c>
      <c r="L474" s="3">
        <f t="shared" si="107"/>
        <v>0</v>
      </c>
      <c r="M474" s="3">
        <f t="shared" si="108"/>
        <v>1</v>
      </c>
      <c r="N474" s="3">
        <f t="shared" si="109"/>
        <v>0</v>
      </c>
      <c r="AA474" t="s">
        <v>3814</v>
      </c>
      <c r="AB474" t="s">
        <v>3422</v>
      </c>
      <c r="AC474" t="s">
        <v>51</v>
      </c>
      <c r="AD474" t="s">
        <v>135</v>
      </c>
      <c r="AE474" s="6">
        <v>30.5</v>
      </c>
      <c r="AF474" s="6">
        <v>77.849999999999994</v>
      </c>
      <c r="AG474" s="6">
        <v>89.6</v>
      </c>
      <c r="AH474" s="6">
        <f t="shared" si="110"/>
        <v>0.8688616071428571</v>
      </c>
      <c r="AI474" s="6">
        <v>30</v>
      </c>
      <c r="AJ474" s="6">
        <v>47.24</v>
      </c>
      <c r="AK474" s="6">
        <v>88.39</v>
      </c>
      <c r="AL474" s="6">
        <f t="shared" si="111"/>
        <v>0</v>
      </c>
      <c r="AM474" s="6">
        <f t="shared" si="112"/>
        <v>0</v>
      </c>
      <c r="AN474" s="6">
        <f t="shared" si="113"/>
        <v>1</v>
      </c>
    </row>
    <row r="475" spans="1:40" x14ac:dyDescent="0.35">
      <c r="A475" t="s">
        <v>3815</v>
      </c>
      <c r="B475" t="s">
        <v>3422</v>
      </c>
      <c r="C475" t="s">
        <v>51</v>
      </c>
      <c r="D475" t="s">
        <v>134</v>
      </c>
      <c r="E475">
        <v>24</v>
      </c>
      <c r="F475">
        <v>91.27</v>
      </c>
      <c r="G475">
        <v>73.7</v>
      </c>
      <c r="H475">
        <f t="shared" si="106"/>
        <v>1.2383989145183174</v>
      </c>
      <c r="I475">
        <v>23.5</v>
      </c>
      <c r="J475">
        <v>60.72</v>
      </c>
      <c r="K475">
        <v>72.459999999999994</v>
      </c>
      <c r="L475" s="3">
        <f t="shared" si="107"/>
        <v>0</v>
      </c>
      <c r="M475" s="3">
        <f t="shared" si="108"/>
        <v>1</v>
      </c>
      <c r="N475" s="3">
        <f t="shared" si="109"/>
        <v>0</v>
      </c>
      <c r="AA475" t="s">
        <v>3815</v>
      </c>
      <c r="AB475" t="s">
        <v>3422</v>
      </c>
      <c r="AC475" t="s">
        <v>51</v>
      </c>
      <c r="AD475" t="s">
        <v>135</v>
      </c>
      <c r="AE475">
        <v>24</v>
      </c>
      <c r="AF475">
        <v>132.38</v>
      </c>
      <c r="AG475">
        <v>73.7</v>
      </c>
      <c r="AH475">
        <f t="shared" si="110"/>
        <v>1.7962008141112618</v>
      </c>
      <c r="AI475">
        <v>22.5</v>
      </c>
      <c r="AJ475">
        <v>60.36</v>
      </c>
      <c r="AK475">
        <v>69.97</v>
      </c>
      <c r="AL475" s="3">
        <f t="shared" si="111"/>
        <v>1</v>
      </c>
      <c r="AM475" s="3">
        <f t="shared" si="112"/>
        <v>0</v>
      </c>
      <c r="AN475" s="3">
        <f t="shared" si="113"/>
        <v>0</v>
      </c>
    </row>
    <row r="476" spans="1:40" x14ac:dyDescent="0.35">
      <c r="A476" t="s">
        <v>3816</v>
      </c>
      <c r="B476" t="s">
        <v>3422</v>
      </c>
      <c r="C476" t="s">
        <v>51</v>
      </c>
      <c r="D476" t="s">
        <v>134</v>
      </c>
      <c r="E476">
        <v>24</v>
      </c>
      <c r="F476">
        <v>132.82</v>
      </c>
      <c r="G476">
        <v>73.7</v>
      </c>
      <c r="H476">
        <f t="shared" si="106"/>
        <v>1.8021709633649932</v>
      </c>
      <c r="I476">
        <v>23</v>
      </c>
      <c r="J476">
        <v>53.09</v>
      </c>
      <c r="K476">
        <v>71.22</v>
      </c>
      <c r="L476" s="3">
        <f t="shared" si="107"/>
        <v>1</v>
      </c>
      <c r="M476" s="3">
        <f t="shared" si="108"/>
        <v>0</v>
      </c>
      <c r="N476" s="3">
        <f t="shared" si="109"/>
        <v>0</v>
      </c>
      <c r="AA476" t="s">
        <v>3816</v>
      </c>
      <c r="AB476" t="s">
        <v>3422</v>
      </c>
      <c r="AC476" t="s">
        <v>51</v>
      </c>
      <c r="AD476" t="s">
        <v>135</v>
      </c>
      <c r="AE476">
        <v>25.5</v>
      </c>
      <c r="AF476">
        <v>107.41</v>
      </c>
      <c r="AG476">
        <v>77.400000000000006</v>
      </c>
      <c r="AH476">
        <f t="shared" si="110"/>
        <v>1.3877260981912143</v>
      </c>
      <c r="AI476">
        <v>23.5</v>
      </c>
      <c r="AJ476">
        <v>68.95</v>
      </c>
      <c r="AK476">
        <v>72.459999999999994</v>
      </c>
      <c r="AL476" s="3">
        <f t="shared" si="111"/>
        <v>0</v>
      </c>
      <c r="AM476" s="3">
        <f t="shared" si="112"/>
        <v>1</v>
      </c>
      <c r="AN476" s="3">
        <f t="shared" si="113"/>
        <v>0</v>
      </c>
    </row>
    <row r="477" spans="1:40" x14ac:dyDescent="0.35">
      <c r="A477" t="s">
        <v>3817</v>
      </c>
      <c r="B477" t="s">
        <v>3422</v>
      </c>
      <c r="C477" t="s">
        <v>51</v>
      </c>
      <c r="D477" s="6" t="s">
        <v>134</v>
      </c>
      <c r="E477" s="6">
        <v>24</v>
      </c>
      <c r="F477" s="6">
        <v>61.22</v>
      </c>
      <c r="G477" s="6">
        <v>73.7</v>
      </c>
      <c r="H477" s="6">
        <f t="shared" si="106"/>
        <v>0.8306648575305291</v>
      </c>
      <c r="I477" s="6">
        <v>23.5</v>
      </c>
      <c r="J477" s="6">
        <v>41.63</v>
      </c>
      <c r="K477" s="6">
        <v>72.459999999999994</v>
      </c>
      <c r="L477" s="6">
        <f t="shared" si="107"/>
        <v>0</v>
      </c>
      <c r="M477" s="6">
        <f t="shared" si="108"/>
        <v>0</v>
      </c>
      <c r="N477" s="6">
        <f t="shared" si="109"/>
        <v>1</v>
      </c>
      <c r="AA477" t="s">
        <v>3817</v>
      </c>
      <c r="AB477" t="s">
        <v>3422</v>
      </c>
      <c r="AC477" t="s">
        <v>51</v>
      </c>
      <c r="AD477" t="s">
        <v>135</v>
      </c>
      <c r="AE477">
        <v>24</v>
      </c>
      <c r="AF477">
        <v>145.55000000000001</v>
      </c>
      <c r="AG477">
        <v>73.7</v>
      </c>
      <c r="AH477">
        <f t="shared" si="110"/>
        <v>1.974898236092266</v>
      </c>
      <c r="AI477">
        <v>22.5</v>
      </c>
      <c r="AJ477">
        <v>67.83</v>
      </c>
      <c r="AK477">
        <v>69.97</v>
      </c>
      <c r="AL477" s="3">
        <f t="shared" si="111"/>
        <v>1</v>
      </c>
      <c r="AM477" s="3">
        <f t="shared" si="112"/>
        <v>0</v>
      </c>
      <c r="AN477" s="3">
        <f t="shared" si="113"/>
        <v>0</v>
      </c>
    </row>
    <row r="478" spans="1:40" x14ac:dyDescent="0.35">
      <c r="A478" t="s">
        <v>3818</v>
      </c>
      <c r="B478" t="s">
        <v>3422</v>
      </c>
      <c r="C478" t="s">
        <v>51</v>
      </c>
      <c r="D478" t="s">
        <v>134</v>
      </c>
      <c r="E478">
        <v>24</v>
      </c>
      <c r="F478">
        <v>132.03</v>
      </c>
      <c r="G478">
        <v>73.7</v>
      </c>
      <c r="H478">
        <f t="shared" si="106"/>
        <v>1.7914518317503392</v>
      </c>
      <c r="I478">
        <v>22</v>
      </c>
      <c r="J478">
        <v>39.53</v>
      </c>
      <c r="K478">
        <v>68.72</v>
      </c>
      <c r="L478" s="3">
        <f t="shared" si="107"/>
        <v>1</v>
      </c>
      <c r="M478" s="3">
        <f t="shared" si="108"/>
        <v>0</v>
      </c>
      <c r="N478" s="3">
        <f t="shared" si="109"/>
        <v>0</v>
      </c>
      <c r="AA478" t="s">
        <v>3818</v>
      </c>
      <c r="AB478" t="s">
        <v>3422</v>
      </c>
      <c r="AC478" t="s">
        <v>51</v>
      </c>
      <c r="AD478" t="s">
        <v>135</v>
      </c>
      <c r="AE478">
        <v>24</v>
      </c>
      <c r="AF478">
        <v>130.26</v>
      </c>
      <c r="AG478">
        <v>73.7</v>
      </c>
      <c r="AH478">
        <f t="shared" si="110"/>
        <v>1.7674355495251015</v>
      </c>
      <c r="AI478">
        <v>22</v>
      </c>
      <c r="AJ478">
        <v>65.599999999999994</v>
      </c>
      <c r="AK478">
        <v>68.72</v>
      </c>
      <c r="AL478" s="3">
        <f t="shared" si="111"/>
        <v>1</v>
      </c>
      <c r="AM478" s="3">
        <f t="shared" si="112"/>
        <v>0</v>
      </c>
      <c r="AN478" s="3">
        <f t="shared" si="113"/>
        <v>0</v>
      </c>
    </row>
    <row r="479" spans="1:40" x14ac:dyDescent="0.35">
      <c r="A479" t="s">
        <v>3819</v>
      </c>
      <c r="B479" t="s">
        <v>3422</v>
      </c>
      <c r="C479" t="s">
        <v>51</v>
      </c>
      <c r="D479" t="s">
        <v>134</v>
      </c>
      <c r="E479">
        <v>24.5</v>
      </c>
      <c r="F479">
        <v>77.23</v>
      </c>
      <c r="G479">
        <v>74.930000000000007</v>
      </c>
      <c r="H479">
        <f t="shared" si="106"/>
        <v>1.0306953156279193</v>
      </c>
      <c r="I479">
        <v>24</v>
      </c>
      <c r="J479">
        <v>67.73</v>
      </c>
      <c r="K479">
        <v>73.7</v>
      </c>
      <c r="L479" s="3">
        <f t="shared" si="107"/>
        <v>0</v>
      </c>
      <c r="M479" s="3">
        <f t="shared" si="108"/>
        <v>1</v>
      </c>
      <c r="N479" s="3">
        <f t="shared" si="109"/>
        <v>0</v>
      </c>
      <c r="AA479" t="s">
        <v>3819</v>
      </c>
      <c r="AB479" t="s">
        <v>3422</v>
      </c>
      <c r="AC479" t="s">
        <v>51</v>
      </c>
      <c r="AD479" t="s">
        <v>135</v>
      </c>
      <c r="AE479">
        <v>24</v>
      </c>
      <c r="AF479">
        <v>124.17</v>
      </c>
      <c r="AG479">
        <v>73.7</v>
      </c>
      <c r="AH479">
        <f t="shared" si="110"/>
        <v>1.6848032564450475</v>
      </c>
      <c r="AI479">
        <v>22</v>
      </c>
      <c r="AJ479">
        <v>62.19</v>
      </c>
      <c r="AK479">
        <v>68.72</v>
      </c>
      <c r="AL479" s="3">
        <f t="shared" si="111"/>
        <v>1</v>
      </c>
      <c r="AM479" s="3">
        <f t="shared" si="112"/>
        <v>0</v>
      </c>
      <c r="AN479" s="3">
        <f t="shared" si="113"/>
        <v>0</v>
      </c>
    </row>
    <row r="480" spans="1:40" x14ac:dyDescent="0.35">
      <c r="A480" t="s">
        <v>3820</v>
      </c>
      <c r="B480" t="s">
        <v>3422</v>
      </c>
      <c r="C480" t="s">
        <v>51</v>
      </c>
      <c r="D480" t="s">
        <v>134</v>
      </c>
      <c r="E480">
        <v>24.5</v>
      </c>
      <c r="F480">
        <v>84.6</v>
      </c>
      <c r="G480">
        <v>74.930000000000007</v>
      </c>
      <c r="H480">
        <f t="shared" si="106"/>
        <v>1.1290537835312957</v>
      </c>
      <c r="I480">
        <v>23.5</v>
      </c>
      <c r="J480">
        <v>62.54</v>
      </c>
      <c r="K480">
        <v>72.459999999999994</v>
      </c>
      <c r="L480" s="3">
        <f t="shared" si="107"/>
        <v>0</v>
      </c>
      <c r="M480" s="3">
        <f t="shared" si="108"/>
        <v>1</v>
      </c>
      <c r="N480" s="3">
        <f t="shared" si="109"/>
        <v>0</v>
      </c>
      <c r="AA480" t="s">
        <v>3820</v>
      </c>
      <c r="AB480" t="s">
        <v>3422</v>
      </c>
      <c r="AC480" t="s">
        <v>51</v>
      </c>
      <c r="AD480" t="s">
        <v>135</v>
      </c>
      <c r="AE480">
        <v>25</v>
      </c>
      <c r="AF480">
        <v>98.8</v>
      </c>
      <c r="AG480">
        <v>76.17</v>
      </c>
      <c r="AH480">
        <f t="shared" si="110"/>
        <v>1.2970985952474727</v>
      </c>
      <c r="AI480">
        <v>23.5</v>
      </c>
      <c r="AJ480">
        <v>71.680000000000007</v>
      </c>
      <c r="AK480">
        <v>72.459999999999994</v>
      </c>
      <c r="AL480" s="3">
        <f t="shared" si="111"/>
        <v>0</v>
      </c>
      <c r="AM480" s="3">
        <f t="shared" si="112"/>
        <v>1</v>
      </c>
      <c r="AN480" s="3">
        <f t="shared" si="113"/>
        <v>0</v>
      </c>
    </row>
    <row r="481" spans="1:40" x14ac:dyDescent="0.35">
      <c r="A481" t="s">
        <v>3821</v>
      </c>
      <c r="B481" t="s">
        <v>3422</v>
      </c>
      <c r="C481" t="s">
        <v>51</v>
      </c>
      <c r="D481" t="s">
        <v>134</v>
      </c>
      <c r="E481">
        <v>25</v>
      </c>
      <c r="F481">
        <v>121.03</v>
      </c>
      <c r="G481">
        <v>76.17</v>
      </c>
      <c r="H481">
        <f t="shared" si="106"/>
        <v>1.588945779178154</v>
      </c>
      <c r="I481">
        <v>23</v>
      </c>
      <c r="J481">
        <v>43.66</v>
      </c>
      <c r="K481">
        <v>71.22</v>
      </c>
      <c r="L481" s="3">
        <f t="shared" si="107"/>
        <v>1</v>
      </c>
      <c r="M481" s="3">
        <f t="shared" si="108"/>
        <v>0</v>
      </c>
      <c r="N481" s="3">
        <f t="shared" si="109"/>
        <v>0</v>
      </c>
      <c r="AA481" t="s">
        <v>3821</v>
      </c>
      <c r="AB481" t="s">
        <v>3422</v>
      </c>
      <c r="AC481" t="s">
        <v>51</v>
      </c>
      <c r="AD481" t="s">
        <v>135</v>
      </c>
      <c r="AE481">
        <v>24</v>
      </c>
      <c r="AF481">
        <v>103.4</v>
      </c>
      <c r="AG481">
        <v>73.7</v>
      </c>
      <c r="AH481">
        <f t="shared" si="110"/>
        <v>1.4029850746268657</v>
      </c>
      <c r="AI481">
        <v>26.5</v>
      </c>
      <c r="AJ481">
        <v>85.6</v>
      </c>
      <c r="AK481">
        <v>79.86</v>
      </c>
      <c r="AL481" s="3">
        <f t="shared" si="111"/>
        <v>0</v>
      </c>
      <c r="AM481" s="3">
        <f t="shared" si="112"/>
        <v>1</v>
      </c>
      <c r="AN481" s="3">
        <f t="shared" si="113"/>
        <v>0</v>
      </c>
    </row>
    <row r="482" spans="1:40" x14ac:dyDescent="0.35">
      <c r="A482" t="s">
        <v>3822</v>
      </c>
      <c r="B482" t="s">
        <v>3422</v>
      </c>
      <c r="C482" t="s">
        <v>51</v>
      </c>
      <c r="D482" t="s">
        <v>134</v>
      </c>
      <c r="E482">
        <v>24</v>
      </c>
      <c r="F482">
        <v>104.06</v>
      </c>
      <c r="G482">
        <v>73.7</v>
      </c>
      <c r="H482">
        <f t="shared" si="106"/>
        <v>1.4119402985074627</v>
      </c>
      <c r="I482">
        <v>23</v>
      </c>
      <c r="J482">
        <v>60.51</v>
      </c>
      <c r="K482">
        <v>71.22</v>
      </c>
      <c r="L482" s="3">
        <f t="shared" si="107"/>
        <v>0</v>
      </c>
      <c r="M482" s="3">
        <f t="shared" si="108"/>
        <v>1</v>
      </c>
      <c r="N482" s="3">
        <f t="shared" si="109"/>
        <v>0</v>
      </c>
      <c r="AA482" t="s">
        <v>3822</v>
      </c>
      <c r="AB482" t="s">
        <v>3422</v>
      </c>
      <c r="AC482" t="s">
        <v>51</v>
      </c>
      <c r="AD482" t="s">
        <v>135</v>
      </c>
      <c r="AE482">
        <v>24</v>
      </c>
      <c r="AF482">
        <v>110.02</v>
      </c>
      <c r="AG482">
        <v>73.7</v>
      </c>
      <c r="AH482">
        <f t="shared" si="110"/>
        <v>1.4928086838534598</v>
      </c>
      <c r="AI482">
        <v>22.5</v>
      </c>
      <c r="AJ482">
        <v>68.760000000000005</v>
      </c>
      <c r="AK482">
        <v>69.97</v>
      </c>
      <c r="AL482" s="3">
        <f t="shared" si="111"/>
        <v>0</v>
      </c>
      <c r="AM482" s="3">
        <f t="shared" si="112"/>
        <v>1</v>
      </c>
      <c r="AN482" s="3">
        <f t="shared" si="113"/>
        <v>0</v>
      </c>
    </row>
    <row r="483" spans="1:40" x14ac:dyDescent="0.35">
      <c r="A483" t="s">
        <v>3823</v>
      </c>
      <c r="B483" t="s">
        <v>3422</v>
      </c>
      <c r="C483" t="s">
        <v>51</v>
      </c>
      <c r="D483" t="s">
        <v>134</v>
      </c>
      <c r="E483">
        <v>24.5</v>
      </c>
      <c r="F483">
        <v>142.21</v>
      </c>
      <c r="G483">
        <v>74.930000000000007</v>
      </c>
      <c r="H483">
        <f t="shared" si="106"/>
        <v>1.8979047110636593</v>
      </c>
      <c r="I483">
        <v>22.5</v>
      </c>
      <c r="J483">
        <v>62.16</v>
      </c>
      <c r="K483">
        <v>69.97</v>
      </c>
      <c r="L483" s="3">
        <f t="shared" si="107"/>
        <v>1</v>
      </c>
      <c r="M483" s="3">
        <f t="shared" si="108"/>
        <v>0</v>
      </c>
      <c r="N483" s="3">
        <f t="shared" si="109"/>
        <v>0</v>
      </c>
      <c r="AA483" t="s">
        <v>3823</v>
      </c>
      <c r="AB483" t="s">
        <v>3422</v>
      </c>
      <c r="AC483" t="s">
        <v>51</v>
      </c>
      <c r="AD483" t="s">
        <v>135</v>
      </c>
      <c r="AE483">
        <v>24</v>
      </c>
      <c r="AF483">
        <v>164.98</v>
      </c>
      <c r="AG483">
        <v>73.7</v>
      </c>
      <c r="AH483">
        <f t="shared" si="110"/>
        <v>2.2385345997286294</v>
      </c>
      <c r="AI483">
        <v>22</v>
      </c>
      <c r="AJ483">
        <v>64.28</v>
      </c>
      <c r="AK483">
        <v>68.72</v>
      </c>
      <c r="AL483" s="3">
        <f t="shared" si="111"/>
        <v>1</v>
      </c>
      <c r="AM483" s="3">
        <f t="shared" si="112"/>
        <v>0</v>
      </c>
      <c r="AN483" s="3">
        <f t="shared" si="113"/>
        <v>0</v>
      </c>
    </row>
    <row r="484" spans="1:40" x14ac:dyDescent="0.35">
      <c r="A484" t="s">
        <v>3824</v>
      </c>
      <c r="B484" t="s">
        <v>3445</v>
      </c>
      <c r="C484" t="s">
        <v>51</v>
      </c>
      <c r="D484" t="s">
        <v>17</v>
      </c>
      <c r="E484">
        <v>24</v>
      </c>
      <c r="F484">
        <v>127.76</v>
      </c>
      <c r="G484">
        <v>73.7</v>
      </c>
      <c r="H484">
        <f t="shared" si="106"/>
        <v>1.7335142469470828</v>
      </c>
      <c r="I484">
        <v>22</v>
      </c>
      <c r="J484">
        <v>56.73</v>
      </c>
      <c r="K484">
        <v>68.72</v>
      </c>
      <c r="L484" s="3">
        <f t="shared" si="107"/>
        <v>1</v>
      </c>
      <c r="M484" s="3">
        <f t="shared" si="108"/>
        <v>0</v>
      </c>
      <c r="N484" s="3">
        <f t="shared" si="109"/>
        <v>0</v>
      </c>
      <c r="AA484" t="s">
        <v>3824</v>
      </c>
      <c r="AB484" t="s">
        <v>3445</v>
      </c>
      <c r="AC484" t="s">
        <v>51</v>
      </c>
      <c r="AD484" t="s">
        <v>18</v>
      </c>
      <c r="AE484">
        <v>24</v>
      </c>
      <c r="AF484">
        <v>159.78</v>
      </c>
      <c r="AG484">
        <v>73.7</v>
      </c>
      <c r="AH484">
        <f t="shared" si="110"/>
        <v>2.1679782903663498</v>
      </c>
      <c r="AI484">
        <v>21.5</v>
      </c>
      <c r="AJ484">
        <v>54.4</v>
      </c>
      <c r="AK484">
        <v>67.47</v>
      </c>
      <c r="AL484" s="3">
        <f t="shared" si="111"/>
        <v>1</v>
      </c>
      <c r="AM484" s="3">
        <f t="shared" si="112"/>
        <v>0</v>
      </c>
      <c r="AN484" s="3">
        <f t="shared" si="113"/>
        <v>0</v>
      </c>
    </row>
    <row r="485" spans="1:40" x14ac:dyDescent="0.35">
      <c r="A485" t="s">
        <v>3825</v>
      </c>
      <c r="B485" t="s">
        <v>3445</v>
      </c>
      <c r="C485" t="s">
        <v>51</v>
      </c>
      <c r="D485" t="s">
        <v>17</v>
      </c>
      <c r="E485">
        <v>24</v>
      </c>
      <c r="F485">
        <v>159.69</v>
      </c>
      <c r="G485">
        <v>73.7</v>
      </c>
      <c r="H485">
        <f t="shared" si="106"/>
        <v>2.1667571234735412</v>
      </c>
      <c r="I485">
        <v>23</v>
      </c>
      <c r="J485">
        <v>64.27</v>
      </c>
      <c r="K485">
        <v>71.22</v>
      </c>
      <c r="L485" s="3">
        <f t="shared" si="107"/>
        <v>1</v>
      </c>
      <c r="M485" s="3">
        <f t="shared" si="108"/>
        <v>0</v>
      </c>
      <c r="N485" s="3">
        <f t="shared" si="109"/>
        <v>0</v>
      </c>
      <c r="AA485" t="s">
        <v>3825</v>
      </c>
      <c r="AB485" t="s">
        <v>3445</v>
      </c>
      <c r="AC485" t="s">
        <v>51</v>
      </c>
      <c r="AD485" t="s">
        <v>18</v>
      </c>
      <c r="AE485">
        <v>24</v>
      </c>
      <c r="AF485">
        <v>123.73</v>
      </c>
      <c r="AG485">
        <v>73.7</v>
      </c>
      <c r="AH485">
        <f t="shared" si="110"/>
        <v>1.6788331071913161</v>
      </c>
      <c r="AI485">
        <v>23</v>
      </c>
      <c r="AJ485">
        <v>64.010000000000005</v>
      </c>
      <c r="AK485">
        <v>71.22</v>
      </c>
      <c r="AL485" s="3">
        <f t="shared" si="111"/>
        <v>1</v>
      </c>
      <c r="AM485" s="3">
        <f t="shared" si="112"/>
        <v>0</v>
      </c>
      <c r="AN485" s="3">
        <f t="shared" si="113"/>
        <v>0</v>
      </c>
    </row>
    <row r="486" spans="1:40" x14ac:dyDescent="0.35">
      <c r="A486" t="s">
        <v>3826</v>
      </c>
      <c r="B486" t="s">
        <v>3445</v>
      </c>
      <c r="C486" t="s">
        <v>51</v>
      </c>
      <c r="D486" t="s">
        <v>17</v>
      </c>
      <c r="E486">
        <v>24</v>
      </c>
      <c r="F486">
        <v>127.91</v>
      </c>
      <c r="G486">
        <v>73.7</v>
      </c>
      <c r="H486">
        <f t="shared" si="106"/>
        <v>1.7355495251017639</v>
      </c>
      <c r="I486">
        <v>22</v>
      </c>
      <c r="J486">
        <v>68.08</v>
      </c>
      <c r="K486">
        <v>68.72</v>
      </c>
      <c r="L486" s="3">
        <f t="shared" si="107"/>
        <v>1</v>
      </c>
      <c r="M486" s="3">
        <f t="shared" si="108"/>
        <v>0</v>
      </c>
      <c r="N486" s="3">
        <f t="shared" si="109"/>
        <v>0</v>
      </c>
      <c r="AA486" t="s">
        <v>3826</v>
      </c>
      <c r="AB486" t="s">
        <v>3445</v>
      </c>
      <c r="AC486" t="s">
        <v>51</v>
      </c>
      <c r="AD486" t="s">
        <v>18</v>
      </c>
      <c r="AE486">
        <v>24</v>
      </c>
      <c r="AF486">
        <v>91.45</v>
      </c>
      <c r="AG486">
        <v>73.7</v>
      </c>
      <c r="AH486">
        <f t="shared" si="110"/>
        <v>1.2408412483039348</v>
      </c>
      <c r="AI486">
        <v>23.5</v>
      </c>
      <c r="AJ486">
        <v>57.22</v>
      </c>
      <c r="AK486">
        <v>72.459999999999994</v>
      </c>
      <c r="AL486" s="3">
        <f t="shared" si="111"/>
        <v>0</v>
      </c>
      <c r="AM486" s="3">
        <f t="shared" si="112"/>
        <v>1</v>
      </c>
      <c r="AN486" s="3">
        <f t="shared" si="113"/>
        <v>0</v>
      </c>
    </row>
    <row r="487" spans="1:40" x14ac:dyDescent="0.35">
      <c r="A487" t="s">
        <v>3827</v>
      </c>
      <c r="B487" t="s">
        <v>3445</v>
      </c>
      <c r="C487" t="s">
        <v>51</v>
      </c>
      <c r="D487" s="6" t="s">
        <v>17</v>
      </c>
      <c r="E487" s="6">
        <v>23.5</v>
      </c>
      <c r="F487" s="6">
        <v>58.03</v>
      </c>
      <c r="G487" s="6">
        <v>72.459999999999994</v>
      </c>
      <c r="H487" s="6">
        <f t="shared" si="106"/>
        <v>0.80085564449351376</v>
      </c>
      <c r="I487" s="6">
        <v>23</v>
      </c>
      <c r="J487" s="6">
        <v>55.66</v>
      </c>
      <c r="K487" s="6">
        <v>71.22</v>
      </c>
      <c r="L487" s="6">
        <f t="shared" si="107"/>
        <v>0</v>
      </c>
      <c r="M487" s="6">
        <f t="shared" si="108"/>
        <v>0</v>
      </c>
      <c r="N487" s="6">
        <f t="shared" si="109"/>
        <v>1</v>
      </c>
      <c r="AA487" t="s">
        <v>3827</v>
      </c>
      <c r="AB487" t="s">
        <v>3445</v>
      </c>
      <c r="AC487" t="s">
        <v>51</v>
      </c>
      <c r="AD487" t="s">
        <v>18</v>
      </c>
      <c r="AE487">
        <v>24</v>
      </c>
      <c r="AF487">
        <v>80.099999999999994</v>
      </c>
      <c r="AG487">
        <v>73.7</v>
      </c>
      <c r="AH487">
        <f t="shared" si="110"/>
        <v>1.0868385345997285</v>
      </c>
      <c r="AI487">
        <v>23.5</v>
      </c>
      <c r="AJ487">
        <v>55.32</v>
      </c>
      <c r="AK487">
        <v>72.459999999999994</v>
      </c>
      <c r="AL487" s="3">
        <f t="shared" si="111"/>
        <v>0</v>
      </c>
      <c r="AM487" s="3">
        <f t="shared" si="112"/>
        <v>1</v>
      </c>
      <c r="AN487" s="3">
        <f t="shared" si="113"/>
        <v>0</v>
      </c>
    </row>
    <row r="488" spans="1:40" x14ac:dyDescent="0.35">
      <c r="A488" t="s">
        <v>3828</v>
      </c>
      <c r="B488" t="s">
        <v>3445</v>
      </c>
      <c r="C488" t="s">
        <v>51</v>
      </c>
      <c r="D488" t="s">
        <v>17</v>
      </c>
      <c r="E488">
        <v>25</v>
      </c>
      <c r="F488">
        <v>120.13</v>
      </c>
      <c r="G488">
        <v>76.17</v>
      </c>
      <c r="H488">
        <f t="shared" si="106"/>
        <v>1.5771301037153733</v>
      </c>
      <c r="I488">
        <v>23.5</v>
      </c>
      <c r="J488">
        <v>62.75</v>
      </c>
      <c r="K488">
        <v>72.459999999999994</v>
      </c>
      <c r="L488" s="3">
        <f t="shared" si="107"/>
        <v>1</v>
      </c>
      <c r="M488" s="3">
        <f t="shared" si="108"/>
        <v>0</v>
      </c>
      <c r="N488" s="3">
        <f t="shared" si="109"/>
        <v>0</v>
      </c>
      <c r="AA488" t="s">
        <v>3828</v>
      </c>
      <c r="AB488" t="s">
        <v>3445</v>
      </c>
      <c r="AC488" t="s">
        <v>51</v>
      </c>
      <c r="AD488" t="s">
        <v>18</v>
      </c>
      <c r="AE488">
        <v>24</v>
      </c>
      <c r="AF488">
        <v>95.12</v>
      </c>
      <c r="AG488">
        <v>73.7</v>
      </c>
      <c r="AH488">
        <f t="shared" si="110"/>
        <v>1.2906377204884667</v>
      </c>
      <c r="AI488">
        <v>23</v>
      </c>
      <c r="AJ488">
        <v>53.79</v>
      </c>
      <c r="AK488">
        <v>71.22</v>
      </c>
      <c r="AL488" s="3">
        <f t="shared" si="111"/>
        <v>0</v>
      </c>
      <c r="AM488" s="3">
        <f t="shared" si="112"/>
        <v>1</v>
      </c>
      <c r="AN488" s="3">
        <f t="shared" si="113"/>
        <v>0</v>
      </c>
    </row>
    <row r="489" spans="1:40" x14ac:dyDescent="0.35">
      <c r="A489" t="s">
        <v>3829</v>
      </c>
      <c r="B489" t="s">
        <v>3445</v>
      </c>
      <c r="C489" t="s">
        <v>51</v>
      </c>
      <c r="D489" t="s">
        <v>17</v>
      </c>
      <c r="E489">
        <v>24</v>
      </c>
      <c r="F489">
        <v>124.02</v>
      </c>
      <c r="G489">
        <v>73.7</v>
      </c>
      <c r="H489">
        <f t="shared" si="106"/>
        <v>1.6827679782903662</v>
      </c>
      <c r="I489">
        <v>22</v>
      </c>
      <c r="J489">
        <v>62.74</v>
      </c>
      <c r="K489">
        <v>68.72</v>
      </c>
      <c r="L489" s="3">
        <f t="shared" si="107"/>
        <v>1</v>
      </c>
      <c r="M489" s="3">
        <f t="shared" si="108"/>
        <v>0</v>
      </c>
      <c r="N489" s="3">
        <f t="shared" si="109"/>
        <v>0</v>
      </c>
      <c r="AA489" t="s">
        <v>3829</v>
      </c>
      <c r="AB489" t="s">
        <v>3445</v>
      </c>
      <c r="AC489" t="s">
        <v>51</v>
      </c>
      <c r="AD489" t="s">
        <v>18</v>
      </c>
      <c r="AE489">
        <v>25.5</v>
      </c>
      <c r="AF489">
        <v>82.36</v>
      </c>
      <c r="AG489">
        <v>77.400000000000006</v>
      </c>
      <c r="AH489">
        <f t="shared" si="110"/>
        <v>1.0640826873385012</v>
      </c>
      <c r="AI489">
        <v>25</v>
      </c>
      <c r="AJ489">
        <v>56.05</v>
      </c>
      <c r="AK489">
        <v>76.17</v>
      </c>
      <c r="AL489" s="3">
        <f t="shared" si="111"/>
        <v>0</v>
      </c>
      <c r="AM489" s="3">
        <f t="shared" si="112"/>
        <v>1</v>
      </c>
      <c r="AN489" s="3">
        <f t="shared" si="113"/>
        <v>0</v>
      </c>
    </row>
    <row r="490" spans="1:40" x14ac:dyDescent="0.35">
      <c r="A490" t="s">
        <v>3830</v>
      </c>
      <c r="B490" t="s">
        <v>3445</v>
      </c>
      <c r="C490" t="s">
        <v>51</v>
      </c>
      <c r="D490" t="s">
        <v>17</v>
      </c>
      <c r="E490">
        <v>24.5</v>
      </c>
      <c r="F490">
        <v>117.37</v>
      </c>
      <c r="G490">
        <v>74.930000000000007</v>
      </c>
      <c r="H490">
        <f t="shared" si="106"/>
        <v>1.56639530228213</v>
      </c>
      <c r="I490">
        <v>23</v>
      </c>
      <c r="J490">
        <v>69.52</v>
      </c>
      <c r="K490">
        <v>71.22</v>
      </c>
      <c r="L490" s="3">
        <f t="shared" si="107"/>
        <v>1</v>
      </c>
      <c r="M490" s="3">
        <f t="shared" si="108"/>
        <v>0</v>
      </c>
      <c r="N490" s="3">
        <f t="shared" si="109"/>
        <v>0</v>
      </c>
      <c r="AA490" t="s">
        <v>3830</v>
      </c>
      <c r="AB490" t="s">
        <v>3445</v>
      </c>
      <c r="AC490" t="s">
        <v>51</v>
      </c>
      <c r="AD490" t="s">
        <v>18</v>
      </c>
      <c r="AE490">
        <v>24</v>
      </c>
      <c r="AF490">
        <v>124.25</v>
      </c>
      <c r="AG490">
        <v>73.7</v>
      </c>
      <c r="AH490">
        <f t="shared" si="110"/>
        <v>1.685888738127544</v>
      </c>
      <c r="AI490">
        <v>16</v>
      </c>
      <c r="AJ490">
        <v>65.73</v>
      </c>
      <c r="AK490">
        <v>53.5</v>
      </c>
      <c r="AL490" s="3">
        <f t="shared" si="111"/>
        <v>1</v>
      </c>
      <c r="AM490" s="3">
        <f t="shared" si="112"/>
        <v>0</v>
      </c>
      <c r="AN490" s="3">
        <f t="shared" si="113"/>
        <v>0</v>
      </c>
    </row>
    <row r="491" spans="1:40" x14ac:dyDescent="0.35">
      <c r="A491" t="s">
        <v>3831</v>
      </c>
      <c r="B491" t="s">
        <v>3445</v>
      </c>
      <c r="C491" t="s">
        <v>51</v>
      </c>
      <c r="D491" s="6" t="s">
        <v>17</v>
      </c>
      <c r="E491" s="6">
        <v>27</v>
      </c>
      <c r="F491" s="6">
        <v>74.260000000000005</v>
      </c>
      <c r="G491" s="6">
        <v>81.08</v>
      </c>
      <c r="H491" s="6">
        <f t="shared" si="106"/>
        <v>0.91588554514060194</v>
      </c>
      <c r="I491" s="6">
        <v>26.5</v>
      </c>
      <c r="J491" s="6">
        <v>62.04</v>
      </c>
      <c r="K491" s="6">
        <v>79.86</v>
      </c>
      <c r="L491" s="6">
        <f t="shared" si="107"/>
        <v>0</v>
      </c>
      <c r="M491" s="6">
        <f t="shared" si="108"/>
        <v>0</v>
      </c>
      <c r="N491" s="6">
        <f t="shared" si="109"/>
        <v>1</v>
      </c>
      <c r="AA491" t="s">
        <v>3831</v>
      </c>
      <c r="AB491" t="s">
        <v>3445</v>
      </c>
      <c r="AC491" t="s">
        <v>51</v>
      </c>
      <c r="AD491" t="s">
        <v>18</v>
      </c>
      <c r="AE491">
        <v>24</v>
      </c>
      <c r="AF491">
        <v>75.53</v>
      </c>
      <c r="AG491">
        <v>73.7</v>
      </c>
      <c r="AH491">
        <f t="shared" si="110"/>
        <v>1.0248303934871099</v>
      </c>
      <c r="AI491">
        <v>23.5</v>
      </c>
      <c r="AJ491">
        <v>46.3</v>
      </c>
      <c r="AK491">
        <v>72.459999999999994</v>
      </c>
      <c r="AL491" s="3">
        <f t="shared" si="111"/>
        <v>0</v>
      </c>
      <c r="AM491" s="3">
        <f t="shared" si="112"/>
        <v>1</v>
      </c>
      <c r="AN491" s="3">
        <f t="shared" si="113"/>
        <v>0</v>
      </c>
    </row>
    <row r="492" spans="1:40" x14ac:dyDescent="0.35">
      <c r="A492" t="s">
        <v>3832</v>
      </c>
      <c r="B492" t="s">
        <v>3445</v>
      </c>
      <c r="C492" t="s">
        <v>51</v>
      </c>
      <c r="D492" t="s">
        <v>17</v>
      </c>
      <c r="E492">
        <v>25</v>
      </c>
      <c r="F492">
        <v>95.31</v>
      </c>
      <c r="G492">
        <v>76.17</v>
      </c>
      <c r="H492">
        <f t="shared" si="106"/>
        <v>1.251280031508468</v>
      </c>
      <c r="I492">
        <v>23</v>
      </c>
      <c r="J492">
        <v>63.16</v>
      </c>
      <c r="K492">
        <v>71.22</v>
      </c>
      <c r="L492" s="3">
        <f t="shared" si="107"/>
        <v>0</v>
      </c>
      <c r="M492" s="3">
        <f t="shared" si="108"/>
        <v>1</v>
      </c>
      <c r="N492" s="3">
        <f t="shared" si="109"/>
        <v>0</v>
      </c>
      <c r="AA492" t="s">
        <v>3832</v>
      </c>
      <c r="AB492" t="s">
        <v>3445</v>
      </c>
      <c r="AC492" t="s">
        <v>51</v>
      </c>
      <c r="AD492" t="s">
        <v>18</v>
      </c>
      <c r="AE492">
        <v>24</v>
      </c>
      <c r="AF492">
        <v>154.86000000000001</v>
      </c>
      <c r="AG492">
        <v>73.7</v>
      </c>
      <c r="AH492">
        <f t="shared" si="110"/>
        <v>2.1012211668928087</v>
      </c>
      <c r="AI492">
        <v>16</v>
      </c>
      <c r="AJ492">
        <v>54.23</v>
      </c>
      <c r="AK492">
        <v>53.5</v>
      </c>
      <c r="AL492" s="3">
        <f t="shared" si="111"/>
        <v>1</v>
      </c>
      <c r="AM492" s="3">
        <f t="shared" si="112"/>
        <v>0</v>
      </c>
      <c r="AN492" s="3">
        <f t="shared" si="113"/>
        <v>0</v>
      </c>
    </row>
    <row r="493" spans="1:40" x14ac:dyDescent="0.35">
      <c r="A493" t="s">
        <v>3833</v>
      </c>
      <c r="B493" t="s">
        <v>3445</v>
      </c>
      <c r="C493" t="s">
        <v>51</v>
      </c>
      <c r="D493" t="s">
        <v>17</v>
      </c>
      <c r="E493">
        <v>24.5</v>
      </c>
      <c r="F493">
        <v>91.67</v>
      </c>
      <c r="G493">
        <v>74.930000000000007</v>
      </c>
      <c r="H493">
        <f t="shared" si="106"/>
        <v>1.2234085146136393</v>
      </c>
      <c r="I493">
        <v>24</v>
      </c>
      <c r="J493">
        <v>71.75</v>
      </c>
      <c r="K493">
        <v>73.7</v>
      </c>
      <c r="L493" s="3">
        <f t="shared" si="107"/>
        <v>0</v>
      </c>
      <c r="M493" s="3">
        <f t="shared" si="108"/>
        <v>1</v>
      </c>
      <c r="N493" s="3">
        <f t="shared" si="109"/>
        <v>0</v>
      </c>
      <c r="AA493" t="s">
        <v>3833</v>
      </c>
      <c r="AB493" t="s">
        <v>3445</v>
      </c>
      <c r="AC493" t="s">
        <v>51</v>
      </c>
      <c r="AD493" t="s">
        <v>18</v>
      </c>
      <c r="AE493">
        <v>24</v>
      </c>
      <c r="AF493">
        <v>118.29</v>
      </c>
      <c r="AG493">
        <v>73.7</v>
      </c>
      <c r="AH493">
        <f t="shared" si="110"/>
        <v>1.6050203527815468</v>
      </c>
      <c r="AI493">
        <v>22.5</v>
      </c>
      <c r="AJ493">
        <v>52.91</v>
      </c>
      <c r="AK493">
        <v>69.97</v>
      </c>
      <c r="AL493" s="3">
        <f t="shared" si="111"/>
        <v>1</v>
      </c>
      <c r="AM493" s="3">
        <f t="shared" si="112"/>
        <v>0</v>
      </c>
      <c r="AN493" s="3">
        <f t="shared" si="113"/>
        <v>0</v>
      </c>
    </row>
    <row r="494" spans="1:40" x14ac:dyDescent="0.35">
      <c r="A494" t="s">
        <v>3834</v>
      </c>
      <c r="B494" t="s">
        <v>3445</v>
      </c>
      <c r="C494" t="s">
        <v>51</v>
      </c>
      <c r="D494" t="s">
        <v>17</v>
      </c>
      <c r="E494">
        <v>24</v>
      </c>
      <c r="F494">
        <v>135.19999999999999</v>
      </c>
      <c r="G494">
        <v>73.7</v>
      </c>
      <c r="H494">
        <f t="shared" si="106"/>
        <v>1.8344640434192672</v>
      </c>
      <c r="I494">
        <v>22.5</v>
      </c>
      <c r="J494">
        <v>66.86</v>
      </c>
      <c r="K494">
        <v>69.97</v>
      </c>
      <c r="L494" s="3">
        <f t="shared" si="107"/>
        <v>1</v>
      </c>
      <c r="M494" s="3">
        <f t="shared" si="108"/>
        <v>0</v>
      </c>
      <c r="N494" s="3">
        <f t="shared" si="109"/>
        <v>0</v>
      </c>
      <c r="AA494" t="s">
        <v>3834</v>
      </c>
      <c r="AB494" t="s">
        <v>3445</v>
      </c>
      <c r="AC494" t="s">
        <v>51</v>
      </c>
      <c r="AD494" t="s">
        <v>18</v>
      </c>
      <c r="AE494">
        <v>24</v>
      </c>
      <c r="AF494">
        <v>112.47</v>
      </c>
      <c r="AG494">
        <v>73.7</v>
      </c>
      <c r="AH494">
        <f t="shared" si="110"/>
        <v>1.5260515603799185</v>
      </c>
      <c r="AI494">
        <v>22.5</v>
      </c>
      <c r="AJ494">
        <v>64.92</v>
      </c>
      <c r="AK494">
        <v>69.97</v>
      </c>
      <c r="AL494" s="3">
        <f t="shared" si="111"/>
        <v>1</v>
      </c>
      <c r="AM494" s="3">
        <f t="shared" si="112"/>
        <v>0</v>
      </c>
      <c r="AN494" s="3">
        <f t="shared" si="113"/>
        <v>0</v>
      </c>
    </row>
    <row r="495" spans="1:40" x14ac:dyDescent="0.35">
      <c r="A495" t="s">
        <v>3835</v>
      </c>
      <c r="B495" t="s">
        <v>3445</v>
      </c>
      <c r="C495" t="s">
        <v>51</v>
      </c>
      <c r="D495" s="6" t="s">
        <v>17</v>
      </c>
      <c r="E495" s="6">
        <v>22.5</v>
      </c>
      <c r="F495" s="6">
        <v>64.53</v>
      </c>
      <c r="G495" s="6">
        <v>69.97</v>
      </c>
      <c r="H495" s="6">
        <f t="shared" si="106"/>
        <v>0.92225239388309277</v>
      </c>
      <c r="I495" s="6">
        <v>22</v>
      </c>
      <c r="J495" s="6">
        <v>41.96</v>
      </c>
      <c r="K495" s="6">
        <v>68.72</v>
      </c>
      <c r="L495" s="6">
        <f t="shared" si="107"/>
        <v>0</v>
      </c>
      <c r="M495" s="6">
        <f t="shared" si="108"/>
        <v>0</v>
      </c>
      <c r="N495" s="6">
        <f t="shared" si="109"/>
        <v>1</v>
      </c>
      <c r="AA495" t="s">
        <v>3835</v>
      </c>
      <c r="AB495" t="s">
        <v>3445</v>
      </c>
      <c r="AC495" t="s">
        <v>51</v>
      </c>
      <c r="AD495" t="s">
        <v>18</v>
      </c>
      <c r="AE495">
        <v>24</v>
      </c>
      <c r="AF495">
        <v>93.07</v>
      </c>
      <c r="AG495">
        <v>73.7</v>
      </c>
      <c r="AH495">
        <f t="shared" si="110"/>
        <v>1.262822252374491</v>
      </c>
      <c r="AI495">
        <v>23</v>
      </c>
      <c r="AJ495">
        <v>65.78</v>
      </c>
      <c r="AK495">
        <v>71.22</v>
      </c>
      <c r="AL495" s="3">
        <f t="shared" si="111"/>
        <v>0</v>
      </c>
      <c r="AM495" s="3">
        <f t="shared" si="112"/>
        <v>1</v>
      </c>
      <c r="AN495" s="3">
        <f t="shared" si="113"/>
        <v>0</v>
      </c>
    </row>
    <row r="496" spans="1:40" x14ac:dyDescent="0.35">
      <c r="A496" t="s">
        <v>3836</v>
      </c>
      <c r="B496" t="s">
        <v>3445</v>
      </c>
      <c r="C496" t="s">
        <v>51</v>
      </c>
      <c r="D496" t="s">
        <v>17</v>
      </c>
      <c r="E496">
        <v>24.5</v>
      </c>
      <c r="F496">
        <v>83.26</v>
      </c>
      <c r="G496">
        <v>74.930000000000007</v>
      </c>
      <c r="H496">
        <f t="shared" si="106"/>
        <v>1.111170425730682</v>
      </c>
      <c r="I496">
        <v>23.5</v>
      </c>
      <c r="J496">
        <v>76.099999999999994</v>
      </c>
      <c r="K496">
        <v>72.459999999999994</v>
      </c>
      <c r="L496" s="3">
        <f t="shared" si="107"/>
        <v>0</v>
      </c>
      <c r="M496" s="3">
        <f t="shared" si="108"/>
        <v>1</v>
      </c>
      <c r="N496" s="3">
        <f t="shared" si="109"/>
        <v>0</v>
      </c>
      <c r="AA496" t="s">
        <v>3836</v>
      </c>
      <c r="AB496" t="s">
        <v>3445</v>
      </c>
      <c r="AC496" t="s">
        <v>51</v>
      </c>
      <c r="AD496" t="s">
        <v>18</v>
      </c>
      <c r="AE496">
        <v>24</v>
      </c>
      <c r="AF496">
        <v>95.86</v>
      </c>
      <c r="AG496">
        <v>73.7</v>
      </c>
      <c r="AH496">
        <f t="shared" si="110"/>
        <v>1.3006784260515603</v>
      </c>
      <c r="AI496">
        <v>23.5</v>
      </c>
      <c r="AJ496">
        <v>41.67</v>
      </c>
      <c r="AK496">
        <v>72.459999999999994</v>
      </c>
      <c r="AL496" s="3">
        <f t="shared" si="111"/>
        <v>0</v>
      </c>
      <c r="AM496" s="3">
        <f t="shared" si="112"/>
        <v>1</v>
      </c>
      <c r="AN496" s="3">
        <f t="shared" si="113"/>
        <v>0</v>
      </c>
    </row>
    <row r="497" spans="1:40" x14ac:dyDescent="0.35">
      <c r="A497" t="s">
        <v>3837</v>
      </c>
      <c r="B497" t="s">
        <v>3445</v>
      </c>
      <c r="C497" t="s">
        <v>51</v>
      </c>
      <c r="D497" t="s">
        <v>17</v>
      </c>
      <c r="E497">
        <v>24.5</v>
      </c>
      <c r="F497">
        <v>146.77000000000001</v>
      </c>
      <c r="G497">
        <v>74.930000000000007</v>
      </c>
      <c r="H497">
        <f t="shared" si="106"/>
        <v>1.9587615107433605</v>
      </c>
      <c r="I497">
        <v>22.5</v>
      </c>
      <c r="J497">
        <v>62.38</v>
      </c>
      <c r="K497">
        <v>69.97</v>
      </c>
      <c r="L497" s="3">
        <f t="shared" si="107"/>
        <v>1</v>
      </c>
      <c r="M497" s="3">
        <f t="shared" si="108"/>
        <v>0</v>
      </c>
      <c r="N497" s="3">
        <f t="shared" si="109"/>
        <v>0</v>
      </c>
      <c r="AA497" t="s">
        <v>3837</v>
      </c>
      <c r="AB497" t="s">
        <v>3445</v>
      </c>
      <c r="AC497" t="s">
        <v>51</v>
      </c>
      <c r="AD497" t="s">
        <v>18</v>
      </c>
      <c r="AE497">
        <v>24</v>
      </c>
      <c r="AF497">
        <v>136.27000000000001</v>
      </c>
      <c r="AG497">
        <v>73.7</v>
      </c>
      <c r="AH497">
        <f t="shared" si="110"/>
        <v>1.8489823609226594</v>
      </c>
      <c r="AI497">
        <v>22</v>
      </c>
      <c r="AJ497">
        <v>63.81</v>
      </c>
      <c r="AK497">
        <v>68.72</v>
      </c>
      <c r="AL497" s="3">
        <f t="shared" si="111"/>
        <v>1</v>
      </c>
      <c r="AM497" s="3">
        <f t="shared" si="112"/>
        <v>0</v>
      </c>
      <c r="AN497" s="3">
        <f t="shared" si="113"/>
        <v>0</v>
      </c>
    </row>
    <row r="498" spans="1:40" x14ac:dyDescent="0.35">
      <c r="A498" t="s">
        <v>3838</v>
      </c>
      <c r="B498" t="s">
        <v>3445</v>
      </c>
      <c r="C498" t="s">
        <v>51</v>
      </c>
      <c r="D498" t="s">
        <v>17</v>
      </c>
      <c r="E498">
        <v>24</v>
      </c>
      <c r="F498">
        <v>148.16</v>
      </c>
      <c r="G498">
        <v>73.7</v>
      </c>
      <c r="H498">
        <f t="shared" si="106"/>
        <v>2.0103120759837179</v>
      </c>
      <c r="I498">
        <v>22.5</v>
      </c>
      <c r="J498">
        <v>58.56</v>
      </c>
      <c r="K498">
        <v>69.97</v>
      </c>
      <c r="L498" s="3">
        <f t="shared" si="107"/>
        <v>1</v>
      </c>
      <c r="M498" s="3">
        <f t="shared" si="108"/>
        <v>0</v>
      </c>
      <c r="N498" s="3">
        <f t="shared" si="109"/>
        <v>0</v>
      </c>
      <c r="AA498" t="s">
        <v>3838</v>
      </c>
      <c r="AB498" t="s">
        <v>3445</v>
      </c>
      <c r="AC498" t="s">
        <v>51</v>
      </c>
      <c r="AD498" t="s">
        <v>18</v>
      </c>
      <c r="AE498">
        <v>24</v>
      </c>
      <c r="AF498">
        <v>139.41</v>
      </c>
      <c r="AG498">
        <v>73.7</v>
      </c>
      <c r="AH498">
        <f t="shared" si="110"/>
        <v>1.8915875169606511</v>
      </c>
      <c r="AI498">
        <v>23</v>
      </c>
      <c r="AJ498">
        <v>55.63</v>
      </c>
      <c r="AK498">
        <v>71.22</v>
      </c>
      <c r="AL498" s="3">
        <f t="shared" si="111"/>
        <v>1</v>
      </c>
      <c r="AM498" s="3">
        <f t="shared" si="112"/>
        <v>0</v>
      </c>
      <c r="AN498" s="3">
        <f t="shared" si="113"/>
        <v>0</v>
      </c>
    </row>
    <row r="499" spans="1:40" x14ac:dyDescent="0.35">
      <c r="A499" t="s">
        <v>3839</v>
      </c>
      <c r="B499" t="s">
        <v>3445</v>
      </c>
      <c r="C499" t="s">
        <v>51</v>
      </c>
      <c r="D499" t="s">
        <v>17</v>
      </c>
      <c r="E499">
        <v>23.5</v>
      </c>
      <c r="F499">
        <v>91.02</v>
      </c>
      <c r="G499">
        <v>72.459999999999994</v>
      </c>
      <c r="H499">
        <f t="shared" si="106"/>
        <v>1.2561413193486062</v>
      </c>
      <c r="I499">
        <v>22.5</v>
      </c>
      <c r="J499">
        <v>69.59</v>
      </c>
      <c r="K499">
        <v>69.97</v>
      </c>
      <c r="L499" s="3">
        <f t="shared" si="107"/>
        <v>0</v>
      </c>
      <c r="M499" s="3">
        <f t="shared" si="108"/>
        <v>1</v>
      </c>
      <c r="N499" s="3">
        <f t="shared" si="109"/>
        <v>0</v>
      </c>
      <c r="AA499" t="s">
        <v>3839</v>
      </c>
      <c r="AB499" t="s">
        <v>3445</v>
      </c>
      <c r="AC499" t="s">
        <v>51</v>
      </c>
      <c r="AD499" t="s">
        <v>18</v>
      </c>
      <c r="AE499">
        <v>24</v>
      </c>
      <c r="AF499">
        <v>107.38</v>
      </c>
      <c r="AG499">
        <v>73.7</v>
      </c>
      <c r="AH499">
        <f t="shared" si="110"/>
        <v>1.4569877883310718</v>
      </c>
      <c r="AI499">
        <v>23.5</v>
      </c>
      <c r="AJ499">
        <v>70.849999999999994</v>
      </c>
      <c r="AK499">
        <v>72.459999999999994</v>
      </c>
      <c r="AL499" s="3">
        <f t="shared" si="111"/>
        <v>0</v>
      </c>
      <c r="AM499" s="3">
        <f t="shared" si="112"/>
        <v>1</v>
      </c>
      <c r="AN499" s="3">
        <f t="shared" si="113"/>
        <v>0</v>
      </c>
    </row>
    <row r="500" spans="1:40" x14ac:dyDescent="0.35">
      <c r="A500" t="s">
        <v>3840</v>
      </c>
      <c r="B500" t="s">
        <v>3445</v>
      </c>
      <c r="C500" t="s">
        <v>51</v>
      </c>
      <c r="D500" t="s">
        <v>134</v>
      </c>
      <c r="E500">
        <v>25.5</v>
      </c>
      <c r="F500">
        <v>78.069999999999993</v>
      </c>
      <c r="G500">
        <v>77.400000000000006</v>
      </c>
      <c r="H500">
        <f t="shared" si="106"/>
        <v>1.0086563307493539</v>
      </c>
      <c r="I500">
        <v>25</v>
      </c>
      <c r="J500">
        <v>68.13</v>
      </c>
      <c r="K500">
        <v>76.17</v>
      </c>
      <c r="L500" s="3">
        <f t="shared" si="107"/>
        <v>0</v>
      </c>
      <c r="M500" s="3">
        <f t="shared" si="108"/>
        <v>1</v>
      </c>
      <c r="N500" s="3">
        <f t="shared" si="109"/>
        <v>0</v>
      </c>
      <c r="AA500" t="s">
        <v>3840</v>
      </c>
      <c r="AB500" t="s">
        <v>3445</v>
      </c>
      <c r="AC500" t="s">
        <v>51</v>
      </c>
      <c r="AD500" t="s">
        <v>135</v>
      </c>
      <c r="AE500">
        <v>24</v>
      </c>
      <c r="AF500">
        <v>99.55</v>
      </c>
      <c r="AG500">
        <v>73.7</v>
      </c>
      <c r="AH500">
        <f t="shared" si="110"/>
        <v>1.3507462686567164</v>
      </c>
      <c r="AI500">
        <v>23</v>
      </c>
      <c r="AJ500">
        <v>66.05</v>
      </c>
      <c r="AK500">
        <v>71.22</v>
      </c>
      <c r="AL500" s="3">
        <f t="shared" si="111"/>
        <v>0</v>
      </c>
      <c r="AM500" s="3">
        <f t="shared" si="112"/>
        <v>1</v>
      </c>
      <c r="AN500" s="3">
        <f t="shared" si="113"/>
        <v>0</v>
      </c>
    </row>
    <row r="501" spans="1:40" x14ac:dyDescent="0.35">
      <c r="A501" t="s">
        <v>3841</v>
      </c>
      <c r="B501" t="s">
        <v>3445</v>
      </c>
      <c r="C501" t="s">
        <v>51</v>
      </c>
      <c r="D501" t="s">
        <v>134</v>
      </c>
      <c r="E501">
        <v>24.5</v>
      </c>
      <c r="F501">
        <v>92.78</v>
      </c>
      <c r="G501">
        <v>74.930000000000007</v>
      </c>
      <c r="H501">
        <f t="shared" si="106"/>
        <v>1.2382223408514612</v>
      </c>
      <c r="I501">
        <v>23</v>
      </c>
      <c r="J501">
        <v>61.94</v>
      </c>
      <c r="K501">
        <v>71.22</v>
      </c>
      <c r="L501" s="3">
        <f t="shared" si="107"/>
        <v>0</v>
      </c>
      <c r="M501" s="3">
        <f t="shared" si="108"/>
        <v>1</v>
      </c>
      <c r="N501" s="3">
        <f t="shared" si="109"/>
        <v>0</v>
      </c>
      <c r="AA501" t="s">
        <v>3841</v>
      </c>
      <c r="AB501" t="s">
        <v>3445</v>
      </c>
      <c r="AC501" t="s">
        <v>51</v>
      </c>
      <c r="AD501" t="s">
        <v>135</v>
      </c>
      <c r="AE501">
        <v>24</v>
      </c>
      <c r="AF501">
        <v>110.09</v>
      </c>
      <c r="AG501">
        <v>73.7</v>
      </c>
      <c r="AH501">
        <f t="shared" si="110"/>
        <v>1.4937584803256445</v>
      </c>
      <c r="AI501">
        <v>23.5</v>
      </c>
      <c r="AJ501">
        <v>65.58</v>
      </c>
      <c r="AK501">
        <v>72.459999999999994</v>
      </c>
      <c r="AL501" s="3">
        <f t="shared" si="111"/>
        <v>0</v>
      </c>
      <c r="AM501" s="3">
        <f t="shared" si="112"/>
        <v>1</v>
      </c>
      <c r="AN501" s="3">
        <f t="shared" si="113"/>
        <v>0</v>
      </c>
    </row>
    <row r="502" spans="1:40" x14ac:dyDescent="0.35">
      <c r="A502" t="s">
        <v>3842</v>
      </c>
      <c r="B502" t="s">
        <v>3445</v>
      </c>
      <c r="C502" t="s">
        <v>51</v>
      </c>
      <c r="D502" s="6" t="s">
        <v>134</v>
      </c>
      <c r="E502" s="6">
        <v>22.5</v>
      </c>
      <c r="F502" s="6">
        <v>65.08</v>
      </c>
      <c r="G502" s="6">
        <v>69.97</v>
      </c>
      <c r="H502" s="6">
        <f t="shared" si="106"/>
        <v>0.93011290553094184</v>
      </c>
      <c r="I502" s="6">
        <v>22</v>
      </c>
      <c r="J502" s="6">
        <v>47.67</v>
      </c>
      <c r="K502" s="6">
        <v>68.72</v>
      </c>
      <c r="L502" s="6">
        <f t="shared" si="107"/>
        <v>0</v>
      </c>
      <c r="M502" s="6">
        <f t="shared" si="108"/>
        <v>0</v>
      </c>
      <c r="N502" s="6">
        <f t="shared" si="109"/>
        <v>1</v>
      </c>
      <c r="AA502" t="s">
        <v>3842</v>
      </c>
      <c r="AB502" t="s">
        <v>3445</v>
      </c>
      <c r="AC502" t="s">
        <v>51</v>
      </c>
      <c r="AD502" t="s">
        <v>135</v>
      </c>
      <c r="AE502" s="6">
        <v>25.5</v>
      </c>
      <c r="AF502" s="6">
        <v>68.900000000000006</v>
      </c>
      <c r="AG502" s="6">
        <v>77.400000000000006</v>
      </c>
      <c r="AH502" s="6">
        <f t="shared" si="110"/>
        <v>0.89018087855297157</v>
      </c>
      <c r="AI502" s="6">
        <v>25</v>
      </c>
      <c r="AJ502" s="6">
        <v>62.19</v>
      </c>
      <c r="AK502" s="6">
        <v>76.17</v>
      </c>
      <c r="AL502" s="6">
        <f t="shared" si="111"/>
        <v>0</v>
      </c>
      <c r="AM502" s="6">
        <f t="shared" si="112"/>
        <v>0</v>
      </c>
      <c r="AN502" s="6">
        <f t="shared" si="113"/>
        <v>1</v>
      </c>
    </row>
    <row r="503" spans="1:40" x14ac:dyDescent="0.35">
      <c r="A503" t="s">
        <v>3843</v>
      </c>
      <c r="B503" t="s">
        <v>3445</v>
      </c>
      <c r="C503" t="s">
        <v>51</v>
      </c>
      <c r="D503" t="s">
        <v>134</v>
      </c>
      <c r="E503">
        <v>23.5</v>
      </c>
      <c r="F503">
        <v>81.67</v>
      </c>
      <c r="G503">
        <v>72.459999999999994</v>
      </c>
      <c r="H503">
        <f t="shared" si="106"/>
        <v>1.127104609439691</v>
      </c>
      <c r="I503">
        <v>23</v>
      </c>
      <c r="J503">
        <v>67.12</v>
      </c>
      <c r="K503">
        <v>71.22</v>
      </c>
      <c r="L503" s="3">
        <f t="shared" si="107"/>
        <v>0</v>
      </c>
      <c r="M503" s="3">
        <f t="shared" si="108"/>
        <v>1</v>
      </c>
      <c r="N503" s="3">
        <f t="shared" si="109"/>
        <v>0</v>
      </c>
      <c r="AA503" t="s">
        <v>3843</v>
      </c>
      <c r="AB503" t="s">
        <v>3445</v>
      </c>
      <c r="AC503" t="s">
        <v>51</v>
      </c>
      <c r="AD503" t="s">
        <v>135</v>
      </c>
      <c r="AE503">
        <v>24</v>
      </c>
      <c r="AF503">
        <v>82.46</v>
      </c>
      <c r="AG503">
        <v>73.7</v>
      </c>
      <c r="AH503">
        <f t="shared" si="110"/>
        <v>1.1188602442333784</v>
      </c>
      <c r="AI503">
        <v>23.5</v>
      </c>
      <c r="AJ503">
        <v>63.04</v>
      </c>
      <c r="AK503">
        <v>72.459999999999994</v>
      </c>
      <c r="AL503" s="3">
        <f t="shared" si="111"/>
        <v>0</v>
      </c>
      <c r="AM503" s="3">
        <f t="shared" si="112"/>
        <v>1</v>
      </c>
      <c r="AN503" s="3">
        <f t="shared" si="113"/>
        <v>0</v>
      </c>
    </row>
    <row r="504" spans="1:40" x14ac:dyDescent="0.35">
      <c r="A504" t="s">
        <v>3844</v>
      </c>
      <c r="B504" t="s">
        <v>3445</v>
      </c>
      <c r="C504" t="s">
        <v>51</v>
      </c>
      <c r="D504" s="6" t="s">
        <v>134</v>
      </c>
      <c r="E504" s="6">
        <v>18.5</v>
      </c>
      <c r="F504" s="6">
        <v>51.34</v>
      </c>
      <c r="G504" s="6">
        <v>59.91</v>
      </c>
      <c r="H504" s="6">
        <f t="shared" si="106"/>
        <v>0.85695209480888013</v>
      </c>
      <c r="I504" s="6">
        <v>18</v>
      </c>
      <c r="J504" s="6">
        <v>38.99</v>
      </c>
      <c r="K504" s="6">
        <v>58.64</v>
      </c>
      <c r="L504" s="6">
        <f t="shared" si="107"/>
        <v>0</v>
      </c>
      <c r="M504" s="6">
        <f t="shared" si="108"/>
        <v>0</v>
      </c>
      <c r="N504" s="6">
        <f t="shared" si="109"/>
        <v>1</v>
      </c>
      <c r="AA504" t="s">
        <v>3844</v>
      </c>
      <c r="AB504" t="s">
        <v>3445</v>
      </c>
      <c r="AC504" t="s">
        <v>51</v>
      </c>
      <c r="AD504" t="s">
        <v>135</v>
      </c>
      <c r="AE504">
        <v>24.5</v>
      </c>
      <c r="AF504">
        <v>79.959999999999994</v>
      </c>
      <c r="AG504">
        <v>74.930000000000007</v>
      </c>
      <c r="AH504">
        <f t="shared" si="110"/>
        <v>1.0671293206993191</v>
      </c>
      <c r="AI504">
        <v>23.5</v>
      </c>
      <c r="AJ504">
        <v>64.739999999999995</v>
      </c>
      <c r="AK504">
        <v>72.459999999999994</v>
      </c>
      <c r="AL504" s="3">
        <f t="shared" si="111"/>
        <v>0</v>
      </c>
      <c r="AM504" s="3">
        <f t="shared" si="112"/>
        <v>1</v>
      </c>
      <c r="AN504" s="3">
        <f t="shared" si="113"/>
        <v>0</v>
      </c>
    </row>
    <row r="505" spans="1:40" x14ac:dyDescent="0.35">
      <c r="A505" t="s">
        <v>3845</v>
      </c>
      <c r="B505" t="s">
        <v>3445</v>
      </c>
      <c r="C505" t="s">
        <v>51</v>
      </c>
      <c r="D505" s="6" t="s">
        <v>134</v>
      </c>
      <c r="E505" s="6">
        <v>35</v>
      </c>
      <c r="F505" s="6">
        <v>96.76</v>
      </c>
      <c r="G505" s="6">
        <v>100.44</v>
      </c>
      <c r="H505" s="6">
        <f t="shared" si="106"/>
        <v>0.9633612106730387</v>
      </c>
      <c r="I505" s="6">
        <v>34.5</v>
      </c>
      <c r="J505" s="6">
        <v>73.87</v>
      </c>
      <c r="K505" s="6">
        <v>99.24</v>
      </c>
      <c r="L505" s="6">
        <f t="shared" si="107"/>
        <v>0</v>
      </c>
      <c r="M505" s="6">
        <f t="shared" si="108"/>
        <v>0</v>
      </c>
      <c r="N505" s="6">
        <f t="shared" si="109"/>
        <v>1</v>
      </c>
      <c r="AA505" t="s">
        <v>3845</v>
      </c>
      <c r="AB505" t="s">
        <v>3445</v>
      </c>
      <c r="AC505" t="s">
        <v>51</v>
      </c>
      <c r="AD505" t="s">
        <v>135</v>
      </c>
      <c r="AE505">
        <v>24.5</v>
      </c>
      <c r="AF505">
        <v>78.31</v>
      </c>
      <c r="AG505">
        <v>74.930000000000007</v>
      </c>
      <c r="AH505">
        <f t="shared" si="110"/>
        <v>1.045108768183638</v>
      </c>
      <c r="AI505">
        <v>24</v>
      </c>
      <c r="AJ505">
        <v>55.11</v>
      </c>
      <c r="AK505">
        <v>73.7</v>
      </c>
      <c r="AL505" s="3">
        <f t="shared" si="111"/>
        <v>0</v>
      </c>
      <c r="AM505" s="3">
        <f t="shared" si="112"/>
        <v>1</v>
      </c>
      <c r="AN505" s="3">
        <f t="shared" si="113"/>
        <v>0</v>
      </c>
    </row>
    <row r="506" spans="1:40" x14ac:dyDescent="0.35">
      <c r="A506" t="s">
        <v>3846</v>
      </c>
      <c r="B506" t="s">
        <v>3445</v>
      </c>
      <c r="C506" t="s">
        <v>51</v>
      </c>
      <c r="D506" s="6" t="s">
        <v>134</v>
      </c>
      <c r="E506" s="6">
        <v>24</v>
      </c>
      <c r="F506" s="6">
        <v>66.64</v>
      </c>
      <c r="G506" s="6">
        <v>73.7</v>
      </c>
      <c r="H506" s="6">
        <f t="shared" si="106"/>
        <v>0.90420624151967433</v>
      </c>
      <c r="I506" s="6">
        <v>23.5</v>
      </c>
      <c r="J506" s="6">
        <v>48.58</v>
      </c>
      <c r="K506" s="6">
        <v>72.459999999999994</v>
      </c>
      <c r="L506" s="6">
        <f t="shared" si="107"/>
        <v>0</v>
      </c>
      <c r="M506" s="6">
        <f t="shared" si="108"/>
        <v>0</v>
      </c>
      <c r="N506" s="6">
        <f t="shared" si="109"/>
        <v>1</v>
      </c>
      <c r="AA506" t="s">
        <v>3846</v>
      </c>
      <c r="AB506" t="s">
        <v>3445</v>
      </c>
      <c r="AC506" t="s">
        <v>51</v>
      </c>
      <c r="AD506" t="s">
        <v>135</v>
      </c>
      <c r="AE506" s="6">
        <v>32.5</v>
      </c>
      <c r="AF506" s="6">
        <v>85.38</v>
      </c>
      <c r="AG506" s="6">
        <v>94.43</v>
      </c>
      <c r="AH506" s="6">
        <f t="shared" si="110"/>
        <v>0.90416181298316201</v>
      </c>
      <c r="AI506" s="6">
        <v>32</v>
      </c>
      <c r="AJ506" s="6">
        <v>65.790000000000006</v>
      </c>
      <c r="AK506" s="6">
        <v>93.23</v>
      </c>
      <c r="AL506" s="6">
        <f t="shared" si="111"/>
        <v>0</v>
      </c>
      <c r="AM506" s="6">
        <f t="shared" si="112"/>
        <v>0</v>
      </c>
      <c r="AN506" s="6">
        <f t="shared" si="113"/>
        <v>1</v>
      </c>
    </row>
    <row r="507" spans="1:40" x14ac:dyDescent="0.35">
      <c r="A507" t="s">
        <v>3847</v>
      </c>
      <c r="B507" t="s">
        <v>3445</v>
      </c>
      <c r="C507" t="s">
        <v>51</v>
      </c>
      <c r="D507" t="s">
        <v>134</v>
      </c>
      <c r="E507">
        <v>24</v>
      </c>
      <c r="F507">
        <v>104.12</v>
      </c>
      <c r="G507">
        <v>73.7</v>
      </c>
      <c r="H507">
        <f t="shared" si="106"/>
        <v>1.4127544097693352</v>
      </c>
      <c r="I507">
        <v>23</v>
      </c>
      <c r="J507">
        <v>62.24</v>
      </c>
      <c r="K507">
        <v>71.22</v>
      </c>
      <c r="L507" s="3">
        <f t="shared" si="107"/>
        <v>0</v>
      </c>
      <c r="M507" s="3">
        <f t="shared" si="108"/>
        <v>1</v>
      </c>
      <c r="N507" s="3">
        <f t="shared" si="109"/>
        <v>0</v>
      </c>
      <c r="AA507" t="s">
        <v>3847</v>
      </c>
      <c r="AB507" t="s">
        <v>3445</v>
      </c>
      <c r="AC507" t="s">
        <v>51</v>
      </c>
      <c r="AD507" t="s">
        <v>135</v>
      </c>
      <c r="AE507">
        <v>24</v>
      </c>
      <c r="AF507">
        <v>108.17</v>
      </c>
      <c r="AG507">
        <v>73.7</v>
      </c>
      <c r="AH507">
        <f t="shared" si="110"/>
        <v>1.4677069199457258</v>
      </c>
      <c r="AI507">
        <v>23</v>
      </c>
      <c r="AJ507">
        <v>63.75</v>
      </c>
      <c r="AK507">
        <v>71.22</v>
      </c>
      <c r="AL507" s="3">
        <f t="shared" si="111"/>
        <v>0</v>
      </c>
      <c r="AM507" s="3">
        <f t="shared" si="112"/>
        <v>1</v>
      </c>
      <c r="AN507" s="3">
        <f t="shared" si="113"/>
        <v>0</v>
      </c>
    </row>
    <row r="508" spans="1:40" x14ac:dyDescent="0.35">
      <c r="A508" t="s">
        <v>3848</v>
      </c>
      <c r="B508" t="s">
        <v>3445</v>
      </c>
      <c r="C508" t="s">
        <v>51</v>
      </c>
      <c r="D508" t="s">
        <v>134</v>
      </c>
      <c r="E508">
        <v>24</v>
      </c>
      <c r="F508">
        <v>116.46</v>
      </c>
      <c r="G508">
        <v>73.7</v>
      </c>
      <c r="H508">
        <f t="shared" si="106"/>
        <v>1.5801899592944368</v>
      </c>
      <c r="I508">
        <v>22.5</v>
      </c>
      <c r="J508">
        <v>58.68</v>
      </c>
      <c r="K508">
        <v>69.97</v>
      </c>
      <c r="L508" s="3">
        <f t="shared" si="107"/>
        <v>1</v>
      </c>
      <c r="M508" s="3">
        <f t="shared" si="108"/>
        <v>0</v>
      </c>
      <c r="N508" s="3">
        <f t="shared" si="109"/>
        <v>0</v>
      </c>
      <c r="AA508" t="s">
        <v>3848</v>
      </c>
      <c r="AB508" t="s">
        <v>3445</v>
      </c>
      <c r="AC508" t="s">
        <v>51</v>
      </c>
      <c r="AD508" t="s">
        <v>135</v>
      </c>
      <c r="AE508" s="6">
        <v>20</v>
      </c>
      <c r="AF508" s="6">
        <v>57.04</v>
      </c>
      <c r="AG508" s="6">
        <v>63.71</v>
      </c>
      <c r="AH508" s="6">
        <f t="shared" si="110"/>
        <v>0.89530685920577613</v>
      </c>
      <c r="AI508" s="6">
        <v>19.5</v>
      </c>
      <c r="AJ508" s="6">
        <v>43.17</v>
      </c>
      <c r="AK508" s="6">
        <v>62.44</v>
      </c>
      <c r="AL508" s="6">
        <f t="shared" si="111"/>
        <v>0</v>
      </c>
      <c r="AM508" s="6">
        <f t="shared" si="112"/>
        <v>0</v>
      </c>
      <c r="AN508" s="6">
        <f t="shared" si="113"/>
        <v>1</v>
      </c>
    </row>
    <row r="509" spans="1:40" x14ac:dyDescent="0.35">
      <c r="A509" t="s">
        <v>3849</v>
      </c>
      <c r="B509" t="s">
        <v>3445</v>
      </c>
      <c r="C509" t="s">
        <v>51</v>
      </c>
      <c r="D509" s="6" t="s">
        <v>134</v>
      </c>
      <c r="E509" s="6">
        <v>27.5</v>
      </c>
      <c r="F509" s="6">
        <v>65.33</v>
      </c>
      <c r="G509" s="6">
        <v>82.3</v>
      </c>
      <c r="H509" s="6">
        <f t="shared" si="106"/>
        <v>0.79380315917375455</v>
      </c>
      <c r="I509" s="6">
        <v>27</v>
      </c>
      <c r="J509" s="6">
        <v>57.03</v>
      </c>
      <c r="K509" s="6">
        <v>81.08</v>
      </c>
      <c r="L509" s="6">
        <f t="shared" si="107"/>
        <v>0</v>
      </c>
      <c r="M509" s="6">
        <f t="shared" si="108"/>
        <v>0</v>
      </c>
      <c r="N509" s="6">
        <f t="shared" si="109"/>
        <v>1</v>
      </c>
      <c r="AA509" t="s">
        <v>3849</v>
      </c>
      <c r="AB509" t="s">
        <v>3445</v>
      </c>
      <c r="AC509" t="s">
        <v>51</v>
      </c>
      <c r="AD509" t="s">
        <v>135</v>
      </c>
      <c r="AE509">
        <v>24.5</v>
      </c>
      <c r="AF509">
        <v>110.22</v>
      </c>
      <c r="AG509">
        <v>74.930000000000007</v>
      </c>
      <c r="AH509">
        <f t="shared" si="110"/>
        <v>1.4709729080475109</v>
      </c>
      <c r="AI509">
        <v>22.5</v>
      </c>
      <c r="AJ509">
        <v>66.37</v>
      </c>
      <c r="AK509">
        <v>69.97</v>
      </c>
      <c r="AL509" s="3">
        <f t="shared" si="111"/>
        <v>0</v>
      </c>
      <c r="AM509" s="3">
        <f t="shared" si="112"/>
        <v>1</v>
      </c>
      <c r="AN509" s="3">
        <f t="shared" si="113"/>
        <v>0</v>
      </c>
    </row>
    <row r="510" spans="1:40" x14ac:dyDescent="0.35">
      <c r="A510" t="s">
        <v>3850</v>
      </c>
      <c r="B510" t="s">
        <v>3445</v>
      </c>
      <c r="C510" t="s">
        <v>51</v>
      </c>
      <c r="D510" s="6" t="s">
        <v>134</v>
      </c>
      <c r="E510" s="6">
        <v>24.5</v>
      </c>
      <c r="F510" s="6">
        <v>65.010000000000005</v>
      </c>
      <c r="G510" s="6">
        <v>74.930000000000007</v>
      </c>
      <c r="H510" s="6">
        <f t="shared" si="106"/>
        <v>0.86760976911784327</v>
      </c>
      <c r="I510" s="6">
        <v>24</v>
      </c>
      <c r="J510" s="6">
        <v>55.19</v>
      </c>
      <c r="K510" s="6">
        <v>73.7</v>
      </c>
      <c r="L510" s="6">
        <f t="shared" si="107"/>
        <v>0</v>
      </c>
      <c r="M510" s="6">
        <f t="shared" si="108"/>
        <v>0</v>
      </c>
      <c r="N510" s="6">
        <f t="shared" si="109"/>
        <v>1</v>
      </c>
      <c r="AA510" t="s">
        <v>3850</v>
      </c>
      <c r="AB510" t="s">
        <v>3445</v>
      </c>
      <c r="AC510" t="s">
        <v>51</v>
      </c>
      <c r="AD510" t="s">
        <v>135</v>
      </c>
      <c r="AE510" s="6">
        <v>26</v>
      </c>
      <c r="AF510" s="6">
        <v>66.97</v>
      </c>
      <c r="AG510" s="6">
        <v>78.63</v>
      </c>
      <c r="AH510" s="6">
        <f t="shared" si="110"/>
        <v>0.8517105430497266</v>
      </c>
      <c r="AI510" s="6">
        <v>25.5</v>
      </c>
      <c r="AJ510" s="6">
        <v>58.86</v>
      </c>
      <c r="AK510" s="6">
        <v>77.400000000000006</v>
      </c>
      <c r="AL510" s="6">
        <f t="shared" si="111"/>
        <v>0</v>
      </c>
      <c r="AM510" s="6">
        <f t="shared" si="112"/>
        <v>0</v>
      </c>
      <c r="AN510" s="6">
        <f t="shared" si="113"/>
        <v>1</v>
      </c>
    </row>
    <row r="511" spans="1:40" x14ac:dyDescent="0.35">
      <c r="A511" t="s">
        <v>3851</v>
      </c>
      <c r="B511" t="s">
        <v>3445</v>
      </c>
      <c r="C511" t="s">
        <v>51</v>
      </c>
      <c r="D511" t="s">
        <v>134</v>
      </c>
      <c r="E511">
        <v>35</v>
      </c>
      <c r="F511">
        <v>103.56</v>
      </c>
      <c r="G511">
        <v>100.44</v>
      </c>
      <c r="H511">
        <f t="shared" si="106"/>
        <v>1.0310633213859022</v>
      </c>
      <c r="I511">
        <v>19</v>
      </c>
      <c r="J511">
        <v>62.72</v>
      </c>
      <c r="K511">
        <v>61.18</v>
      </c>
      <c r="L511" s="3">
        <f t="shared" si="107"/>
        <v>0</v>
      </c>
      <c r="M511" s="3">
        <f t="shared" si="108"/>
        <v>1</v>
      </c>
      <c r="N511" s="3">
        <f t="shared" si="109"/>
        <v>0</v>
      </c>
      <c r="AA511" t="s">
        <v>3851</v>
      </c>
      <c r="AB511" t="s">
        <v>3445</v>
      </c>
      <c r="AC511" t="s">
        <v>51</v>
      </c>
      <c r="AD511" t="s">
        <v>135</v>
      </c>
      <c r="AE511" s="6">
        <v>24</v>
      </c>
      <c r="AF511" s="6">
        <v>62.21</v>
      </c>
      <c r="AG511" s="6">
        <v>73.7</v>
      </c>
      <c r="AH511" s="6">
        <f t="shared" si="110"/>
        <v>0.8440976933514247</v>
      </c>
      <c r="AI511" s="6">
        <v>23.5</v>
      </c>
      <c r="AJ511" s="6">
        <v>44.42</v>
      </c>
      <c r="AK511" s="6">
        <v>72.459999999999994</v>
      </c>
      <c r="AL511" s="6">
        <f t="shared" si="111"/>
        <v>0</v>
      </c>
      <c r="AM511" s="6">
        <f t="shared" si="112"/>
        <v>0</v>
      </c>
      <c r="AN511" s="6">
        <f t="shared" si="113"/>
        <v>1</v>
      </c>
    </row>
    <row r="512" spans="1:40" x14ac:dyDescent="0.35">
      <c r="A512" t="s">
        <v>3852</v>
      </c>
      <c r="B512" t="s">
        <v>3445</v>
      </c>
      <c r="C512" t="s">
        <v>51</v>
      </c>
      <c r="D512" t="s">
        <v>134</v>
      </c>
      <c r="E512">
        <v>35</v>
      </c>
      <c r="F512">
        <v>122.44</v>
      </c>
      <c r="G512">
        <v>100.44</v>
      </c>
      <c r="H512">
        <f t="shared" si="106"/>
        <v>1.2190362405416169</v>
      </c>
      <c r="I512">
        <v>34.5</v>
      </c>
      <c r="J512">
        <v>92.41</v>
      </c>
      <c r="K512">
        <v>99.24</v>
      </c>
      <c r="L512" s="3">
        <f t="shared" si="107"/>
        <v>0</v>
      </c>
      <c r="M512" s="3">
        <f t="shared" si="108"/>
        <v>1</v>
      </c>
      <c r="N512" s="3">
        <f t="shared" si="109"/>
        <v>0</v>
      </c>
      <c r="AA512" t="s">
        <v>3852</v>
      </c>
      <c r="AB512" t="s">
        <v>3445</v>
      </c>
      <c r="AC512" t="s">
        <v>51</v>
      </c>
      <c r="AD512" t="s">
        <v>135</v>
      </c>
      <c r="AE512">
        <v>24</v>
      </c>
      <c r="AF512">
        <v>79.430000000000007</v>
      </c>
      <c r="AG512">
        <v>73.7</v>
      </c>
      <c r="AH512">
        <f t="shared" si="110"/>
        <v>1.0777476255088196</v>
      </c>
      <c r="AI512">
        <v>23.5</v>
      </c>
      <c r="AJ512">
        <v>49.76</v>
      </c>
      <c r="AK512">
        <v>72.459999999999994</v>
      </c>
      <c r="AL512" s="3">
        <f t="shared" si="111"/>
        <v>0</v>
      </c>
      <c r="AM512" s="3">
        <f t="shared" si="112"/>
        <v>1</v>
      </c>
      <c r="AN512" s="3">
        <f t="shared" si="113"/>
        <v>0</v>
      </c>
    </row>
    <row r="513" spans="1:40" x14ac:dyDescent="0.35">
      <c r="A513" t="s">
        <v>3853</v>
      </c>
      <c r="B513" t="s">
        <v>3445</v>
      </c>
      <c r="C513" t="s">
        <v>51</v>
      </c>
      <c r="D513" t="s">
        <v>134</v>
      </c>
      <c r="E513">
        <v>24</v>
      </c>
      <c r="F513">
        <v>106.61</v>
      </c>
      <c r="G513">
        <v>73.7</v>
      </c>
      <c r="H513">
        <f t="shared" si="106"/>
        <v>1.4465400271370421</v>
      </c>
      <c r="I513">
        <v>23</v>
      </c>
      <c r="J513">
        <v>63.25</v>
      </c>
      <c r="K513">
        <v>71.22</v>
      </c>
      <c r="L513" s="3">
        <f t="shared" si="107"/>
        <v>0</v>
      </c>
      <c r="M513" s="3">
        <f t="shared" si="108"/>
        <v>1</v>
      </c>
      <c r="N513" s="3">
        <f t="shared" si="109"/>
        <v>0</v>
      </c>
      <c r="AA513" t="s">
        <v>3853</v>
      </c>
      <c r="AB513" t="s">
        <v>3445</v>
      </c>
      <c r="AC513" t="s">
        <v>51</v>
      </c>
      <c r="AD513" t="s">
        <v>135</v>
      </c>
      <c r="AE513">
        <v>24</v>
      </c>
      <c r="AF513">
        <v>124.38</v>
      </c>
      <c r="AG513">
        <v>73.7</v>
      </c>
      <c r="AH513">
        <f t="shared" si="110"/>
        <v>1.687652645861601</v>
      </c>
      <c r="AI513">
        <v>22.5</v>
      </c>
      <c r="AJ513">
        <v>51.15</v>
      </c>
      <c r="AK513">
        <v>69.97</v>
      </c>
      <c r="AL513" s="3">
        <f t="shared" si="111"/>
        <v>1</v>
      </c>
      <c r="AM513" s="3">
        <f t="shared" si="112"/>
        <v>0</v>
      </c>
      <c r="AN513" s="3">
        <f t="shared" si="113"/>
        <v>0</v>
      </c>
    </row>
    <row r="514" spans="1:40" x14ac:dyDescent="0.35">
      <c r="A514" t="s">
        <v>3854</v>
      </c>
      <c r="B514" t="s">
        <v>3445</v>
      </c>
      <c r="C514" t="s">
        <v>51</v>
      </c>
      <c r="D514" t="s">
        <v>134</v>
      </c>
      <c r="E514">
        <v>24</v>
      </c>
      <c r="F514">
        <v>75.569999999999993</v>
      </c>
      <c r="G514">
        <v>73.7</v>
      </c>
      <c r="H514">
        <f t="shared" ref="H514:H577" si="114">F514/G514</f>
        <v>1.0253731343283581</v>
      </c>
      <c r="I514">
        <v>23.5</v>
      </c>
      <c r="J514">
        <v>49.79</v>
      </c>
      <c r="K514">
        <v>72.459999999999994</v>
      </c>
      <c r="L514" s="3">
        <f t="shared" ref="L514:L577" si="115">IF(H514&gt;1.5,1,0)</f>
        <v>0</v>
      </c>
      <c r="M514" s="3">
        <f t="shared" ref="M514:M577" si="116">IF((AND(H514&gt;1,H514&lt;1.5)),1,0)</f>
        <v>1</v>
      </c>
      <c r="N514" s="3">
        <f t="shared" ref="N514:N577" si="117">IF(H514&lt;1,1,0)</f>
        <v>0</v>
      </c>
      <c r="AA514" t="s">
        <v>3854</v>
      </c>
      <c r="AB514" t="s">
        <v>3445</v>
      </c>
      <c r="AC514" t="s">
        <v>51</v>
      </c>
      <c r="AD514" t="s">
        <v>135</v>
      </c>
      <c r="AE514" s="6">
        <v>25</v>
      </c>
      <c r="AF514" s="6">
        <v>66.53</v>
      </c>
      <c r="AG514" s="6">
        <v>76.17</v>
      </c>
      <c r="AH514" s="6">
        <f t="shared" ref="AH514:AH577" si="118">AF514/AG514</f>
        <v>0.8734409872653276</v>
      </c>
      <c r="AI514" s="6">
        <v>24.5</v>
      </c>
      <c r="AJ514" s="6">
        <v>45.79</v>
      </c>
      <c r="AK514" s="6">
        <v>74.930000000000007</v>
      </c>
      <c r="AL514" s="6">
        <f t="shared" si="111"/>
        <v>0</v>
      </c>
      <c r="AM514" s="6">
        <f t="shared" si="112"/>
        <v>0</v>
      </c>
      <c r="AN514" s="6">
        <f t="shared" si="113"/>
        <v>1</v>
      </c>
    </row>
    <row r="515" spans="1:40" x14ac:dyDescent="0.35">
      <c r="A515" t="s">
        <v>3855</v>
      </c>
      <c r="B515" t="s">
        <v>3445</v>
      </c>
      <c r="C515" t="s">
        <v>51</v>
      </c>
      <c r="D515" t="s">
        <v>134</v>
      </c>
      <c r="E515">
        <v>24.5</v>
      </c>
      <c r="F515">
        <v>113.97</v>
      </c>
      <c r="G515">
        <v>74.930000000000007</v>
      </c>
      <c r="H515">
        <f t="shared" si="114"/>
        <v>1.521019618310423</v>
      </c>
      <c r="I515">
        <v>22.5</v>
      </c>
      <c r="J515">
        <v>47.75</v>
      </c>
      <c r="K515">
        <v>69.97</v>
      </c>
      <c r="L515" s="3">
        <f t="shared" si="115"/>
        <v>1</v>
      </c>
      <c r="M515" s="3">
        <f t="shared" si="116"/>
        <v>0</v>
      </c>
      <c r="N515" s="3">
        <f t="shared" si="117"/>
        <v>0</v>
      </c>
      <c r="AA515" t="s">
        <v>3855</v>
      </c>
      <c r="AB515" t="s">
        <v>3445</v>
      </c>
      <c r="AC515" t="s">
        <v>51</v>
      </c>
      <c r="AD515" t="s">
        <v>135</v>
      </c>
      <c r="AE515" s="6">
        <v>24</v>
      </c>
      <c r="AF515" s="6">
        <v>68.849999999999994</v>
      </c>
      <c r="AG515" s="6">
        <v>73.7</v>
      </c>
      <c r="AH515" s="6">
        <f t="shared" si="118"/>
        <v>0.93419267299864306</v>
      </c>
      <c r="AI515" s="6">
        <v>23.5</v>
      </c>
      <c r="AJ515" s="6">
        <v>59.55</v>
      </c>
      <c r="AK515" s="6">
        <v>72.459999999999994</v>
      </c>
      <c r="AL515" s="6">
        <f t="shared" ref="AL515:AL578" si="119">IF(AH515&gt;1.5,1,0)</f>
        <v>0</v>
      </c>
      <c r="AM515" s="6">
        <f t="shared" ref="AM515:AM578" si="120">IF((AND(AH515&gt;1,AH515&lt;1.5)),1,0)</f>
        <v>0</v>
      </c>
      <c r="AN515" s="6">
        <f t="shared" ref="AN515:AN578" si="121">IF(AH515&lt;1,1,0)</f>
        <v>1</v>
      </c>
    </row>
    <row r="516" spans="1:40" x14ac:dyDescent="0.35">
      <c r="A516" t="s">
        <v>3856</v>
      </c>
      <c r="B516" t="s">
        <v>3445</v>
      </c>
      <c r="C516" t="s">
        <v>51</v>
      </c>
      <c r="D516" s="6" t="s">
        <v>134</v>
      </c>
      <c r="E516" s="6">
        <v>27</v>
      </c>
      <c r="F516" s="6">
        <v>77.33</v>
      </c>
      <c r="G516" s="6">
        <v>81.08</v>
      </c>
      <c r="H516" s="6">
        <f t="shared" si="114"/>
        <v>0.95374938332511106</v>
      </c>
      <c r="I516" s="6">
        <v>26.5</v>
      </c>
      <c r="J516" s="6">
        <v>76.02</v>
      </c>
      <c r="K516" s="6">
        <v>79.86</v>
      </c>
      <c r="L516" s="6">
        <f t="shared" si="115"/>
        <v>0</v>
      </c>
      <c r="M516" s="6">
        <f t="shared" si="116"/>
        <v>0</v>
      </c>
      <c r="N516" s="6">
        <f t="shared" si="117"/>
        <v>1</v>
      </c>
      <c r="AA516" t="s">
        <v>3856</v>
      </c>
      <c r="AB516" t="s">
        <v>3445</v>
      </c>
      <c r="AC516" t="s">
        <v>51</v>
      </c>
      <c r="AD516" t="s">
        <v>135</v>
      </c>
      <c r="AE516" s="6">
        <v>24.5</v>
      </c>
      <c r="AF516" s="6">
        <v>71.92</v>
      </c>
      <c r="AG516" s="6">
        <v>74.930000000000007</v>
      </c>
      <c r="AH516" s="6">
        <f t="shared" si="118"/>
        <v>0.95982917389563582</v>
      </c>
      <c r="AI516" s="6">
        <v>24</v>
      </c>
      <c r="AJ516" s="6">
        <v>55.6</v>
      </c>
      <c r="AK516" s="6">
        <v>73.7</v>
      </c>
      <c r="AL516" s="6">
        <f t="shared" si="119"/>
        <v>0</v>
      </c>
      <c r="AM516" s="6">
        <f t="shared" si="120"/>
        <v>0</v>
      </c>
      <c r="AN516" s="6">
        <f t="shared" si="121"/>
        <v>1</v>
      </c>
    </row>
    <row r="517" spans="1:40" x14ac:dyDescent="0.35">
      <c r="A517" t="s">
        <v>3857</v>
      </c>
      <c r="B517" t="s">
        <v>3445</v>
      </c>
      <c r="C517" t="s">
        <v>51</v>
      </c>
      <c r="D517" t="s">
        <v>134</v>
      </c>
      <c r="E517">
        <v>24</v>
      </c>
      <c r="F517">
        <v>75</v>
      </c>
      <c r="G517">
        <v>73.7</v>
      </c>
      <c r="H517">
        <f t="shared" si="114"/>
        <v>1.0176390773405699</v>
      </c>
      <c r="I517">
        <v>23.5</v>
      </c>
      <c r="J517">
        <v>49.6</v>
      </c>
      <c r="K517">
        <v>72.459999999999994</v>
      </c>
      <c r="L517" s="3">
        <f t="shared" si="115"/>
        <v>0</v>
      </c>
      <c r="M517" s="3">
        <f t="shared" si="116"/>
        <v>1</v>
      </c>
      <c r="N517" s="3">
        <f t="shared" si="117"/>
        <v>0</v>
      </c>
      <c r="AA517" t="s">
        <v>3857</v>
      </c>
      <c r="AB517" t="s">
        <v>3445</v>
      </c>
      <c r="AC517" t="s">
        <v>51</v>
      </c>
      <c r="AD517" t="s">
        <v>135</v>
      </c>
      <c r="AE517">
        <v>24</v>
      </c>
      <c r="AF517">
        <v>107.92</v>
      </c>
      <c r="AG517">
        <v>73.7</v>
      </c>
      <c r="AH517">
        <f t="shared" si="118"/>
        <v>1.4643147896879241</v>
      </c>
      <c r="AI517">
        <v>23</v>
      </c>
      <c r="AJ517">
        <v>50.95</v>
      </c>
      <c r="AK517">
        <v>71.22</v>
      </c>
      <c r="AL517" s="3">
        <f t="shared" si="119"/>
        <v>0</v>
      </c>
      <c r="AM517" s="3">
        <f t="shared" si="120"/>
        <v>1</v>
      </c>
      <c r="AN517" s="3">
        <f t="shared" si="121"/>
        <v>0</v>
      </c>
    </row>
    <row r="518" spans="1:40" x14ac:dyDescent="0.35">
      <c r="A518" t="s">
        <v>3858</v>
      </c>
      <c r="B518" t="s">
        <v>3445</v>
      </c>
      <c r="C518" t="s">
        <v>51</v>
      </c>
      <c r="D518" t="s">
        <v>134</v>
      </c>
      <c r="E518">
        <v>24.5</v>
      </c>
      <c r="F518">
        <v>77.36</v>
      </c>
      <c r="G518">
        <v>74.930000000000007</v>
      </c>
      <c r="H518">
        <f t="shared" si="114"/>
        <v>1.032430268250367</v>
      </c>
      <c r="I518">
        <v>24</v>
      </c>
      <c r="J518">
        <v>69.260000000000005</v>
      </c>
      <c r="K518">
        <v>73.7</v>
      </c>
      <c r="L518" s="3">
        <f t="shared" si="115"/>
        <v>0</v>
      </c>
      <c r="M518" s="3">
        <f t="shared" si="116"/>
        <v>1</v>
      </c>
      <c r="N518" s="3">
        <f t="shared" si="117"/>
        <v>0</v>
      </c>
      <c r="AA518" t="s">
        <v>3858</v>
      </c>
      <c r="AB518" t="s">
        <v>3445</v>
      </c>
      <c r="AC518" t="s">
        <v>51</v>
      </c>
      <c r="AD518" t="s">
        <v>135</v>
      </c>
      <c r="AE518">
        <v>24</v>
      </c>
      <c r="AF518">
        <v>96.07</v>
      </c>
      <c r="AG518">
        <v>73.7</v>
      </c>
      <c r="AH518">
        <f t="shared" si="118"/>
        <v>1.3035278154681138</v>
      </c>
      <c r="AI518">
        <v>23</v>
      </c>
      <c r="AJ518">
        <v>55.06</v>
      </c>
      <c r="AK518">
        <v>71.22</v>
      </c>
      <c r="AL518" s="3">
        <f t="shared" si="119"/>
        <v>0</v>
      </c>
      <c r="AM518" s="3">
        <f t="shared" si="120"/>
        <v>1</v>
      </c>
      <c r="AN518" s="3">
        <f t="shared" si="121"/>
        <v>0</v>
      </c>
    </row>
    <row r="519" spans="1:40" x14ac:dyDescent="0.35">
      <c r="A519" t="s">
        <v>3859</v>
      </c>
      <c r="B519" t="s">
        <v>3445</v>
      </c>
      <c r="C519" t="s">
        <v>51</v>
      </c>
      <c r="D519" s="6" t="s">
        <v>134</v>
      </c>
      <c r="E519" s="6">
        <v>15</v>
      </c>
      <c r="F519" s="6">
        <v>38.86</v>
      </c>
      <c r="G519" s="6">
        <v>50.91</v>
      </c>
      <c r="H519" s="6">
        <f t="shared" si="114"/>
        <v>0.76330779807503446</v>
      </c>
      <c r="I519" s="6">
        <v>15</v>
      </c>
      <c r="J519" s="6">
        <v>38.86</v>
      </c>
      <c r="K519" s="6">
        <v>50.91</v>
      </c>
      <c r="L519" s="6">
        <f t="shared" si="115"/>
        <v>0</v>
      </c>
      <c r="M519" s="6">
        <f t="shared" si="116"/>
        <v>0</v>
      </c>
      <c r="N519" s="6">
        <f t="shared" si="117"/>
        <v>1</v>
      </c>
      <c r="AA519" t="s">
        <v>3859</v>
      </c>
      <c r="AB519" t="s">
        <v>3445</v>
      </c>
      <c r="AC519" t="s">
        <v>51</v>
      </c>
      <c r="AD519" t="s">
        <v>135</v>
      </c>
      <c r="AE519" s="6">
        <v>15</v>
      </c>
      <c r="AF519" s="6">
        <v>34.29</v>
      </c>
      <c r="AG519" s="6">
        <v>50.91</v>
      </c>
      <c r="AH519" s="6">
        <f t="shared" si="118"/>
        <v>0.67354154390100185</v>
      </c>
      <c r="AI519" s="6">
        <v>15</v>
      </c>
      <c r="AJ519" s="6">
        <v>34.29</v>
      </c>
      <c r="AK519" s="6">
        <v>50.91</v>
      </c>
      <c r="AL519" s="6">
        <f t="shared" si="119"/>
        <v>0</v>
      </c>
      <c r="AM519" s="6">
        <f t="shared" si="120"/>
        <v>0</v>
      </c>
      <c r="AN519" s="6">
        <f t="shared" si="121"/>
        <v>1</v>
      </c>
    </row>
    <row r="520" spans="1:40" x14ac:dyDescent="0.35">
      <c r="A520" t="s">
        <v>3860</v>
      </c>
      <c r="B520" t="s">
        <v>3445</v>
      </c>
      <c r="C520" t="s">
        <v>51</v>
      </c>
      <c r="D520" t="s">
        <v>134</v>
      </c>
      <c r="E520">
        <v>25</v>
      </c>
      <c r="F520">
        <v>107.02</v>
      </c>
      <c r="G520">
        <v>76.17</v>
      </c>
      <c r="H520">
        <f t="shared" si="114"/>
        <v>1.4050150978075358</v>
      </c>
      <c r="I520">
        <v>23.5</v>
      </c>
      <c r="J520">
        <v>58.92</v>
      </c>
      <c r="K520">
        <v>72.459999999999994</v>
      </c>
      <c r="L520" s="3">
        <f t="shared" si="115"/>
        <v>0</v>
      </c>
      <c r="M520" s="3">
        <f t="shared" si="116"/>
        <v>1</v>
      </c>
      <c r="N520" s="3">
        <f t="shared" si="117"/>
        <v>0</v>
      </c>
      <c r="AA520" t="s">
        <v>3860</v>
      </c>
      <c r="AB520" t="s">
        <v>3445</v>
      </c>
      <c r="AC520" t="s">
        <v>51</v>
      </c>
      <c r="AD520" t="s">
        <v>135</v>
      </c>
      <c r="AE520">
        <v>24</v>
      </c>
      <c r="AF520">
        <v>82.82</v>
      </c>
      <c r="AG520">
        <v>73.7</v>
      </c>
      <c r="AH520">
        <f t="shared" si="118"/>
        <v>1.1237449118046132</v>
      </c>
      <c r="AI520">
        <v>16</v>
      </c>
      <c r="AJ520">
        <v>55.64</v>
      </c>
      <c r="AK520">
        <v>53.5</v>
      </c>
      <c r="AL520" s="3">
        <f t="shared" si="119"/>
        <v>0</v>
      </c>
      <c r="AM520" s="3">
        <f t="shared" si="120"/>
        <v>1</v>
      </c>
      <c r="AN520" s="3">
        <f t="shared" si="121"/>
        <v>0</v>
      </c>
    </row>
    <row r="521" spans="1:40" x14ac:dyDescent="0.35">
      <c r="A521" t="s">
        <v>3861</v>
      </c>
      <c r="B521" t="s">
        <v>3445</v>
      </c>
      <c r="C521" t="s">
        <v>51</v>
      </c>
      <c r="D521" s="6" t="s">
        <v>134</v>
      </c>
      <c r="E521" s="6">
        <v>17</v>
      </c>
      <c r="F521" s="6">
        <v>48.11</v>
      </c>
      <c r="G521" s="6">
        <v>56.08</v>
      </c>
      <c r="H521" s="6">
        <f t="shared" si="114"/>
        <v>0.85788159771754635</v>
      </c>
      <c r="I521" s="6">
        <v>16.5</v>
      </c>
      <c r="J521" s="6">
        <v>26.51</v>
      </c>
      <c r="K521" s="6">
        <v>54.79</v>
      </c>
      <c r="L521" s="6">
        <f t="shared" si="115"/>
        <v>0</v>
      </c>
      <c r="M521" s="6">
        <f t="shared" si="116"/>
        <v>0</v>
      </c>
      <c r="N521" s="6">
        <f t="shared" si="117"/>
        <v>1</v>
      </c>
      <c r="AA521" t="s">
        <v>3861</v>
      </c>
      <c r="AB521" t="s">
        <v>3445</v>
      </c>
      <c r="AC521" t="s">
        <v>51</v>
      </c>
      <c r="AD521" t="s">
        <v>135</v>
      </c>
      <c r="AE521">
        <v>25</v>
      </c>
      <c r="AF521">
        <v>82.22</v>
      </c>
      <c r="AG521">
        <v>76.17</v>
      </c>
      <c r="AH521">
        <f t="shared" si="118"/>
        <v>1.0794275961664697</v>
      </c>
      <c r="AI521">
        <v>24</v>
      </c>
      <c r="AJ521">
        <v>75.430000000000007</v>
      </c>
      <c r="AK521">
        <v>73.7</v>
      </c>
      <c r="AL521" s="3">
        <f t="shared" si="119"/>
        <v>0</v>
      </c>
      <c r="AM521" s="3">
        <f t="shared" si="120"/>
        <v>1</v>
      </c>
      <c r="AN521" s="3">
        <f t="shared" si="121"/>
        <v>0</v>
      </c>
    </row>
    <row r="522" spans="1:40" x14ac:dyDescent="0.35">
      <c r="A522" t="s">
        <v>3862</v>
      </c>
      <c r="B522" t="s">
        <v>3445</v>
      </c>
      <c r="C522" t="s">
        <v>51</v>
      </c>
      <c r="D522" t="s">
        <v>134</v>
      </c>
      <c r="E522">
        <v>23.5</v>
      </c>
      <c r="F522">
        <v>72.819999999999993</v>
      </c>
      <c r="G522">
        <v>72.459999999999994</v>
      </c>
      <c r="H522">
        <f t="shared" si="114"/>
        <v>1.0049682583494342</v>
      </c>
      <c r="I522">
        <v>23</v>
      </c>
      <c r="J522">
        <v>54.42</v>
      </c>
      <c r="K522">
        <v>71.22</v>
      </c>
      <c r="L522" s="3">
        <f t="shared" si="115"/>
        <v>0</v>
      </c>
      <c r="M522" s="3">
        <f t="shared" si="116"/>
        <v>1</v>
      </c>
      <c r="N522" s="3">
        <f t="shared" si="117"/>
        <v>0</v>
      </c>
      <c r="AA522" t="s">
        <v>3862</v>
      </c>
      <c r="AB522" t="s">
        <v>3445</v>
      </c>
      <c r="AC522" t="s">
        <v>51</v>
      </c>
      <c r="AD522" t="s">
        <v>135</v>
      </c>
      <c r="AE522" s="6">
        <v>24.5</v>
      </c>
      <c r="AF522" s="6">
        <v>74.42</v>
      </c>
      <c r="AG522" s="6">
        <v>74.930000000000007</v>
      </c>
      <c r="AH522" s="6">
        <f t="shared" si="118"/>
        <v>0.99319364740424387</v>
      </c>
      <c r="AI522" s="6">
        <v>24</v>
      </c>
      <c r="AJ522" s="6">
        <v>72.489999999999995</v>
      </c>
      <c r="AK522" s="6">
        <v>73.7</v>
      </c>
      <c r="AL522" s="6">
        <f t="shared" si="119"/>
        <v>0</v>
      </c>
      <c r="AM522" s="6">
        <f t="shared" si="120"/>
        <v>0</v>
      </c>
      <c r="AN522" s="6">
        <f t="shared" si="121"/>
        <v>1</v>
      </c>
    </row>
    <row r="523" spans="1:40" x14ac:dyDescent="0.35">
      <c r="A523" t="s">
        <v>3863</v>
      </c>
      <c r="B523" t="s">
        <v>3445</v>
      </c>
      <c r="C523" t="s">
        <v>51</v>
      </c>
      <c r="D523" t="s">
        <v>134</v>
      </c>
      <c r="E523">
        <v>24</v>
      </c>
      <c r="F523">
        <v>120.3</v>
      </c>
      <c r="G523">
        <v>73.7</v>
      </c>
      <c r="H523">
        <f t="shared" si="114"/>
        <v>1.6322930800542741</v>
      </c>
      <c r="I523">
        <v>22.5</v>
      </c>
      <c r="J523">
        <v>51.9</v>
      </c>
      <c r="K523">
        <v>69.97</v>
      </c>
      <c r="L523" s="3">
        <f t="shared" si="115"/>
        <v>1</v>
      </c>
      <c r="M523" s="3">
        <f t="shared" si="116"/>
        <v>0</v>
      </c>
      <c r="N523" s="3">
        <f t="shared" si="117"/>
        <v>0</v>
      </c>
      <c r="AA523" t="s">
        <v>3863</v>
      </c>
      <c r="AB523" t="s">
        <v>3445</v>
      </c>
      <c r="AC523" t="s">
        <v>51</v>
      </c>
      <c r="AD523" t="s">
        <v>135</v>
      </c>
      <c r="AE523">
        <v>24</v>
      </c>
      <c r="AF523">
        <v>138.27000000000001</v>
      </c>
      <c r="AG523">
        <v>73.7</v>
      </c>
      <c r="AH523">
        <f t="shared" si="118"/>
        <v>1.8761194029850747</v>
      </c>
      <c r="AI523">
        <v>23</v>
      </c>
      <c r="AJ523">
        <v>55.8</v>
      </c>
      <c r="AK523">
        <v>71.22</v>
      </c>
      <c r="AL523" s="3">
        <f t="shared" si="119"/>
        <v>1</v>
      </c>
      <c r="AM523" s="3">
        <f t="shared" si="120"/>
        <v>0</v>
      </c>
      <c r="AN523" s="3">
        <f t="shared" si="121"/>
        <v>0</v>
      </c>
    </row>
    <row r="524" spans="1:40" x14ac:dyDescent="0.35">
      <c r="A524" t="s">
        <v>3864</v>
      </c>
      <c r="B524" t="s">
        <v>3472</v>
      </c>
      <c r="C524" t="s">
        <v>51</v>
      </c>
      <c r="D524" s="6" t="s">
        <v>17</v>
      </c>
      <c r="E524" s="6">
        <v>24</v>
      </c>
      <c r="F524" s="6">
        <v>57.88</v>
      </c>
      <c r="G524" s="6">
        <v>73.7</v>
      </c>
      <c r="H524" s="6">
        <f t="shared" si="114"/>
        <v>0.78534599728629584</v>
      </c>
      <c r="I524" s="6">
        <v>23.5</v>
      </c>
      <c r="J524" s="6">
        <v>48.17</v>
      </c>
      <c r="K524" s="6">
        <v>72.459999999999994</v>
      </c>
      <c r="L524" s="6">
        <f t="shared" si="115"/>
        <v>0</v>
      </c>
      <c r="M524" s="6">
        <f t="shared" si="116"/>
        <v>0</v>
      </c>
      <c r="N524" s="6">
        <f t="shared" si="117"/>
        <v>1</v>
      </c>
      <c r="AA524" t="s">
        <v>3864</v>
      </c>
      <c r="AB524" t="s">
        <v>3472</v>
      </c>
      <c r="AC524" t="s">
        <v>51</v>
      </c>
      <c r="AD524" t="s">
        <v>18</v>
      </c>
      <c r="AE524">
        <v>24</v>
      </c>
      <c r="AF524">
        <v>135.37</v>
      </c>
      <c r="AG524">
        <v>73.7</v>
      </c>
      <c r="AH524">
        <f t="shared" si="118"/>
        <v>1.8367706919945725</v>
      </c>
      <c r="AI524">
        <v>23</v>
      </c>
      <c r="AJ524">
        <v>58.35</v>
      </c>
      <c r="AK524">
        <v>71.22</v>
      </c>
      <c r="AL524" s="3">
        <f t="shared" si="119"/>
        <v>1</v>
      </c>
      <c r="AM524" s="3">
        <f t="shared" si="120"/>
        <v>0</v>
      </c>
      <c r="AN524" s="3">
        <f t="shared" si="121"/>
        <v>0</v>
      </c>
    </row>
    <row r="525" spans="1:40" x14ac:dyDescent="0.35">
      <c r="A525" t="s">
        <v>3865</v>
      </c>
      <c r="B525" t="s">
        <v>3472</v>
      </c>
      <c r="C525" t="s">
        <v>51</v>
      </c>
      <c r="D525" t="s">
        <v>17</v>
      </c>
      <c r="E525">
        <v>24</v>
      </c>
      <c r="F525">
        <v>76.48</v>
      </c>
      <c r="G525">
        <v>73.7</v>
      </c>
      <c r="H525">
        <f t="shared" si="114"/>
        <v>1.0377204884667572</v>
      </c>
      <c r="I525">
        <v>23.5</v>
      </c>
      <c r="J525">
        <v>47.56</v>
      </c>
      <c r="K525">
        <v>72.459999999999994</v>
      </c>
      <c r="L525" s="3">
        <f t="shared" si="115"/>
        <v>0</v>
      </c>
      <c r="M525" s="3">
        <f t="shared" si="116"/>
        <v>1</v>
      </c>
      <c r="N525" s="3">
        <f t="shared" si="117"/>
        <v>0</v>
      </c>
      <c r="AA525" t="s">
        <v>3865</v>
      </c>
      <c r="AB525" t="s">
        <v>3472</v>
      </c>
      <c r="AC525" t="s">
        <v>51</v>
      </c>
      <c r="AD525" t="s">
        <v>18</v>
      </c>
      <c r="AE525">
        <v>24</v>
      </c>
      <c r="AF525">
        <v>159.11000000000001</v>
      </c>
      <c r="AG525">
        <v>73.7</v>
      </c>
      <c r="AH525">
        <f t="shared" si="118"/>
        <v>2.158887381275441</v>
      </c>
      <c r="AI525">
        <v>22.5</v>
      </c>
      <c r="AJ525">
        <v>61.17</v>
      </c>
      <c r="AK525">
        <v>69.97</v>
      </c>
      <c r="AL525" s="3">
        <f t="shared" si="119"/>
        <v>1</v>
      </c>
      <c r="AM525" s="3">
        <f t="shared" si="120"/>
        <v>0</v>
      </c>
      <c r="AN525" s="3">
        <f t="shared" si="121"/>
        <v>0</v>
      </c>
    </row>
    <row r="526" spans="1:40" x14ac:dyDescent="0.35">
      <c r="A526" t="s">
        <v>3866</v>
      </c>
      <c r="B526" t="s">
        <v>3472</v>
      </c>
      <c r="C526" t="s">
        <v>51</v>
      </c>
      <c r="D526" s="6" t="s">
        <v>17</v>
      </c>
      <c r="E526" s="6">
        <v>16</v>
      </c>
      <c r="F526" s="6">
        <v>39.56</v>
      </c>
      <c r="G526" s="6">
        <v>53.5</v>
      </c>
      <c r="H526" s="6">
        <f t="shared" si="114"/>
        <v>0.73943925233644869</v>
      </c>
      <c r="I526" s="6">
        <v>15.5</v>
      </c>
      <c r="J526" s="6">
        <v>31.65</v>
      </c>
      <c r="K526" s="6">
        <v>52.21</v>
      </c>
      <c r="L526" s="6">
        <f t="shared" si="115"/>
        <v>0</v>
      </c>
      <c r="M526" s="6">
        <f t="shared" si="116"/>
        <v>0</v>
      </c>
      <c r="N526" s="6">
        <f t="shared" si="117"/>
        <v>1</v>
      </c>
      <c r="AA526" t="s">
        <v>3866</v>
      </c>
      <c r="AB526" t="s">
        <v>3472</v>
      </c>
      <c r="AC526" t="s">
        <v>51</v>
      </c>
      <c r="AD526" t="s">
        <v>18</v>
      </c>
      <c r="AE526">
        <v>24</v>
      </c>
      <c r="AF526">
        <v>91.95</v>
      </c>
      <c r="AG526">
        <v>73.7</v>
      </c>
      <c r="AH526">
        <f t="shared" si="118"/>
        <v>1.2476255088195387</v>
      </c>
      <c r="AI526">
        <v>23</v>
      </c>
      <c r="AJ526">
        <v>65.58</v>
      </c>
      <c r="AK526">
        <v>71.22</v>
      </c>
      <c r="AL526" s="3">
        <f t="shared" si="119"/>
        <v>0</v>
      </c>
      <c r="AM526" s="3">
        <f t="shared" si="120"/>
        <v>1</v>
      </c>
      <c r="AN526" s="3">
        <f t="shared" si="121"/>
        <v>0</v>
      </c>
    </row>
    <row r="527" spans="1:40" x14ac:dyDescent="0.35">
      <c r="A527" t="s">
        <v>3867</v>
      </c>
      <c r="B527" t="s">
        <v>3472</v>
      </c>
      <c r="C527" t="s">
        <v>51</v>
      </c>
      <c r="D527" t="s">
        <v>17</v>
      </c>
      <c r="E527">
        <v>24</v>
      </c>
      <c r="F527">
        <v>74.13</v>
      </c>
      <c r="G527">
        <v>73.7</v>
      </c>
      <c r="H527">
        <f t="shared" si="114"/>
        <v>1.0058344640434191</v>
      </c>
      <c r="I527">
        <v>23.5</v>
      </c>
      <c r="J527">
        <v>50.91</v>
      </c>
      <c r="K527">
        <v>72.459999999999994</v>
      </c>
      <c r="L527" s="3">
        <f t="shared" si="115"/>
        <v>0</v>
      </c>
      <c r="M527" s="3">
        <f t="shared" si="116"/>
        <v>1</v>
      </c>
      <c r="N527" s="3">
        <f t="shared" si="117"/>
        <v>0</v>
      </c>
      <c r="AA527" t="s">
        <v>3867</v>
      </c>
      <c r="AB527" t="s">
        <v>3472</v>
      </c>
      <c r="AC527" t="s">
        <v>51</v>
      </c>
      <c r="AD527" t="s">
        <v>18</v>
      </c>
      <c r="AE527">
        <v>24</v>
      </c>
      <c r="AF527">
        <v>82.62</v>
      </c>
      <c r="AG527">
        <v>73.7</v>
      </c>
      <c r="AH527">
        <f t="shared" si="118"/>
        <v>1.1210312075983717</v>
      </c>
      <c r="AI527">
        <v>23.5</v>
      </c>
      <c r="AJ527">
        <v>54.91</v>
      </c>
      <c r="AK527">
        <v>72.459999999999994</v>
      </c>
      <c r="AL527" s="3">
        <f t="shared" si="119"/>
        <v>0</v>
      </c>
      <c r="AM527" s="3">
        <f t="shared" si="120"/>
        <v>1</v>
      </c>
      <c r="AN527" s="3">
        <f t="shared" si="121"/>
        <v>0</v>
      </c>
    </row>
    <row r="528" spans="1:40" x14ac:dyDescent="0.35">
      <c r="A528" t="s">
        <v>3868</v>
      </c>
      <c r="B528" t="s">
        <v>3472</v>
      </c>
      <c r="C528" t="s">
        <v>51</v>
      </c>
      <c r="D528" s="6" t="s">
        <v>17</v>
      </c>
      <c r="E528" s="6">
        <v>22.5</v>
      </c>
      <c r="F528" s="6">
        <v>67.489999999999995</v>
      </c>
      <c r="G528" s="6">
        <v>69.97</v>
      </c>
      <c r="H528" s="6">
        <f t="shared" si="114"/>
        <v>0.96455623838788052</v>
      </c>
      <c r="I528" s="6">
        <v>22</v>
      </c>
      <c r="J528" s="6">
        <v>59.86</v>
      </c>
      <c r="K528" s="6">
        <v>68.72</v>
      </c>
      <c r="L528" s="6">
        <f t="shared" si="115"/>
        <v>0</v>
      </c>
      <c r="M528" s="6">
        <f t="shared" si="116"/>
        <v>0</v>
      </c>
      <c r="N528" s="6">
        <f t="shared" si="117"/>
        <v>1</v>
      </c>
      <c r="AA528" t="s">
        <v>3868</v>
      </c>
      <c r="AB528" t="s">
        <v>3472</v>
      </c>
      <c r="AC528" t="s">
        <v>51</v>
      </c>
      <c r="AD528" t="s">
        <v>18</v>
      </c>
      <c r="AE528">
        <v>24</v>
      </c>
      <c r="AF528">
        <v>95.3</v>
      </c>
      <c r="AG528">
        <v>73.7</v>
      </c>
      <c r="AH528">
        <f t="shared" si="118"/>
        <v>1.2930800542740841</v>
      </c>
      <c r="AI528">
        <v>23.5</v>
      </c>
      <c r="AJ528">
        <v>64.099999999999994</v>
      </c>
      <c r="AK528">
        <v>72.459999999999994</v>
      </c>
      <c r="AL528" s="3">
        <f t="shared" si="119"/>
        <v>0</v>
      </c>
      <c r="AM528" s="3">
        <f t="shared" si="120"/>
        <v>1</v>
      </c>
      <c r="AN528" s="3">
        <f t="shared" si="121"/>
        <v>0</v>
      </c>
    </row>
    <row r="529" spans="1:40" x14ac:dyDescent="0.35">
      <c r="A529" t="s">
        <v>3869</v>
      </c>
      <c r="B529" t="s">
        <v>3472</v>
      </c>
      <c r="C529" t="s">
        <v>51</v>
      </c>
      <c r="D529" s="6" t="s">
        <v>17</v>
      </c>
      <c r="E529" s="6">
        <v>28.5</v>
      </c>
      <c r="F529" s="6">
        <v>71.7</v>
      </c>
      <c r="G529" s="6">
        <v>84.74</v>
      </c>
      <c r="H529" s="6">
        <f t="shared" si="114"/>
        <v>0.84611753599244754</v>
      </c>
      <c r="I529" s="6">
        <v>28</v>
      </c>
      <c r="J529" s="6">
        <v>41.5</v>
      </c>
      <c r="K529" s="6">
        <v>83.53</v>
      </c>
      <c r="L529" s="6">
        <f t="shared" si="115"/>
        <v>0</v>
      </c>
      <c r="M529" s="6">
        <f t="shared" si="116"/>
        <v>0</v>
      </c>
      <c r="N529" s="6">
        <f t="shared" si="117"/>
        <v>1</v>
      </c>
      <c r="AA529" t="s">
        <v>3869</v>
      </c>
      <c r="AB529" t="s">
        <v>3472</v>
      </c>
      <c r="AC529" t="s">
        <v>51</v>
      </c>
      <c r="AD529" t="s">
        <v>18</v>
      </c>
      <c r="AE529">
        <v>24</v>
      </c>
      <c r="AF529">
        <v>116.18</v>
      </c>
      <c r="AG529">
        <v>73.7</v>
      </c>
      <c r="AH529">
        <f t="shared" si="118"/>
        <v>1.5763907734056988</v>
      </c>
      <c r="AI529">
        <v>23</v>
      </c>
      <c r="AJ529">
        <v>63.1</v>
      </c>
      <c r="AK529">
        <v>71.22</v>
      </c>
      <c r="AL529" s="3">
        <f t="shared" si="119"/>
        <v>1</v>
      </c>
      <c r="AM529" s="3">
        <f t="shared" si="120"/>
        <v>0</v>
      </c>
      <c r="AN529" s="3">
        <f t="shared" si="121"/>
        <v>0</v>
      </c>
    </row>
    <row r="530" spans="1:40" x14ac:dyDescent="0.35">
      <c r="A530" t="s">
        <v>3870</v>
      </c>
      <c r="B530" t="s">
        <v>3472</v>
      </c>
      <c r="C530" t="s">
        <v>51</v>
      </c>
      <c r="D530" t="s">
        <v>17</v>
      </c>
      <c r="E530">
        <v>22.5</v>
      </c>
      <c r="F530">
        <v>79.709999999999994</v>
      </c>
      <c r="G530">
        <v>69.97</v>
      </c>
      <c r="H530">
        <f t="shared" si="114"/>
        <v>1.1392025153637273</v>
      </c>
      <c r="I530">
        <v>24</v>
      </c>
      <c r="J530">
        <v>78.180000000000007</v>
      </c>
      <c r="K530">
        <v>73.7</v>
      </c>
      <c r="L530" s="3">
        <f t="shared" si="115"/>
        <v>0</v>
      </c>
      <c r="M530" s="3">
        <f t="shared" si="116"/>
        <v>1</v>
      </c>
      <c r="N530" s="3">
        <f t="shared" si="117"/>
        <v>0</v>
      </c>
      <c r="AA530" t="s">
        <v>3870</v>
      </c>
      <c r="AB530" t="s">
        <v>3472</v>
      </c>
      <c r="AC530" t="s">
        <v>51</v>
      </c>
      <c r="AD530" t="s">
        <v>18</v>
      </c>
      <c r="AE530">
        <v>24</v>
      </c>
      <c r="AF530">
        <v>105.68</v>
      </c>
      <c r="AG530">
        <v>73.7</v>
      </c>
      <c r="AH530">
        <f t="shared" si="118"/>
        <v>1.4339213025780191</v>
      </c>
      <c r="AI530">
        <v>23</v>
      </c>
      <c r="AJ530">
        <v>57.69</v>
      </c>
      <c r="AK530">
        <v>71.22</v>
      </c>
      <c r="AL530" s="3">
        <f t="shared" si="119"/>
        <v>0</v>
      </c>
      <c r="AM530" s="3">
        <f t="shared" si="120"/>
        <v>1</v>
      </c>
      <c r="AN530" s="3">
        <f t="shared" si="121"/>
        <v>0</v>
      </c>
    </row>
    <row r="531" spans="1:40" x14ac:dyDescent="0.35">
      <c r="A531" t="s">
        <v>3871</v>
      </c>
      <c r="B531" t="s">
        <v>3472</v>
      </c>
      <c r="C531" t="s">
        <v>51</v>
      </c>
      <c r="D531" t="s">
        <v>17</v>
      </c>
      <c r="E531">
        <v>23</v>
      </c>
      <c r="F531">
        <v>82.28</v>
      </c>
      <c r="G531">
        <v>71.22</v>
      </c>
      <c r="H531">
        <f t="shared" si="114"/>
        <v>1.1552934568941309</v>
      </c>
      <c r="I531">
        <v>22</v>
      </c>
      <c r="J531">
        <v>59.38</v>
      </c>
      <c r="K531">
        <v>68.72</v>
      </c>
      <c r="L531" s="3">
        <f t="shared" si="115"/>
        <v>0</v>
      </c>
      <c r="M531" s="3">
        <f t="shared" si="116"/>
        <v>1</v>
      </c>
      <c r="N531" s="3">
        <f t="shared" si="117"/>
        <v>0</v>
      </c>
      <c r="AA531" t="s">
        <v>3871</v>
      </c>
      <c r="AB531" t="s">
        <v>3472</v>
      </c>
      <c r="AC531" t="s">
        <v>51</v>
      </c>
      <c r="AD531" t="s">
        <v>18</v>
      </c>
      <c r="AE531" s="6">
        <v>24</v>
      </c>
      <c r="AF531" s="6">
        <v>62.48</v>
      </c>
      <c r="AG531" s="6">
        <v>73.7</v>
      </c>
      <c r="AH531" s="6">
        <f t="shared" si="118"/>
        <v>0.84776119402985062</v>
      </c>
      <c r="AI531" s="6">
        <v>23.5</v>
      </c>
      <c r="AJ531" s="6">
        <v>49.94</v>
      </c>
      <c r="AK531" s="6">
        <v>72.459999999999994</v>
      </c>
      <c r="AL531" s="6">
        <f t="shared" si="119"/>
        <v>0</v>
      </c>
      <c r="AM531" s="6">
        <f t="shared" si="120"/>
        <v>0</v>
      </c>
      <c r="AN531" s="6">
        <f t="shared" si="121"/>
        <v>1</v>
      </c>
    </row>
    <row r="532" spans="1:40" x14ac:dyDescent="0.35">
      <c r="A532" t="s">
        <v>3872</v>
      </c>
      <c r="B532" t="s">
        <v>3472</v>
      </c>
      <c r="C532" t="s">
        <v>51</v>
      </c>
      <c r="D532" t="s">
        <v>17</v>
      </c>
      <c r="E532">
        <v>22.5</v>
      </c>
      <c r="F532">
        <v>71.400000000000006</v>
      </c>
      <c r="G532">
        <v>69.97</v>
      </c>
      <c r="H532">
        <f t="shared" si="114"/>
        <v>1.0204373302844076</v>
      </c>
      <c r="I532">
        <v>22</v>
      </c>
      <c r="J532">
        <v>62.36</v>
      </c>
      <c r="K532">
        <v>68.72</v>
      </c>
      <c r="L532" s="3">
        <f t="shared" si="115"/>
        <v>0</v>
      </c>
      <c r="M532" s="3">
        <f t="shared" si="116"/>
        <v>1</v>
      </c>
      <c r="N532" s="3">
        <f t="shared" si="117"/>
        <v>0</v>
      </c>
      <c r="AA532" t="s">
        <v>3872</v>
      </c>
      <c r="AB532" t="s">
        <v>3472</v>
      </c>
      <c r="AC532" t="s">
        <v>51</v>
      </c>
      <c r="AD532" t="s">
        <v>18</v>
      </c>
      <c r="AE532">
        <v>24</v>
      </c>
      <c r="AF532">
        <v>107.28</v>
      </c>
      <c r="AG532">
        <v>73.7</v>
      </c>
      <c r="AH532">
        <f t="shared" si="118"/>
        <v>1.4556309362279511</v>
      </c>
      <c r="AI532">
        <v>23</v>
      </c>
      <c r="AJ532">
        <v>66.87</v>
      </c>
      <c r="AK532">
        <v>71.22</v>
      </c>
      <c r="AL532" s="3">
        <f t="shared" si="119"/>
        <v>0</v>
      </c>
      <c r="AM532" s="3">
        <f t="shared" si="120"/>
        <v>1</v>
      </c>
      <c r="AN532" s="3">
        <f t="shared" si="121"/>
        <v>0</v>
      </c>
    </row>
    <row r="533" spans="1:40" x14ac:dyDescent="0.35">
      <c r="A533" t="s">
        <v>3873</v>
      </c>
      <c r="B533" t="s">
        <v>3472</v>
      </c>
      <c r="C533" t="s">
        <v>51</v>
      </c>
      <c r="D533" s="6" t="s">
        <v>17</v>
      </c>
      <c r="E533" s="6">
        <v>30</v>
      </c>
      <c r="F533" s="6">
        <v>79.099999999999994</v>
      </c>
      <c r="G533" s="6">
        <v>88.39</v>
      </c>
      <c r="H533" s="6">
        <f t="shared" si="114"/>
        <v>0.89489761285213254</v>
      </c>
      <c r="I533" s="6">
        <v>29.5</v>
      </c>
      <c r="J533" s="6">
        <v>58.78</v>
      </c>
      <c r="K533" s="6">
        <v>87.18</v>
      </c>
      <c r="L533" s="6">
        <f t="shared" si="115"/>
        <v>0</v>
      </c>
      <c r="M533" s="6">
        <f t="shared" si="116"/>
        <v>0</v>
      </c>
      <c r="N533" s="6">
        <f t="shared" si="117"/>
        <v>1</v>
      </c>
      <c r="AA533" t="s">
        <v>3873</v>
      </c>
      <c r="AB533" t="s">
        <v>3472</v>
      </c>
      <c r="AC533" t="s">
        <v>51</v>
      </c>
      <c r="AD533" t="s">
        <v>18</v>
      </c>
      <c r="AE533" s="6">
        <v>24</v>
      </c>
      <c r="AF533" s="6">
        <v>63.35</v>
      </c>
      <c r="AG533" s="6">
        <v>73.7</v>
      </c>
      <c r="AH533" s="6">
        <f t="shared" si="118"/>
        <v>0.85956580732700139</v>
      </c>
      <c r="AI533" s="6">
        <v>23.5</v>
      </c>
      <c r="AJ533" s="6">
        <v>56.38</v>
      </c>
      <c r="AK533" s="6">
        <v>72.459999999999994</v>
      </c>
      <c r="AL533" s="6">
        <f t="shared" si="119"/>
        <v>0</v>
      </c>
      <c r="AM533" s="6">
        <f t="shared" si="120"/>
        <v>0</v>
      </c>
      <c r="AN533" s="6">
        <f t="shared" si="121"/>
        <v>1</v>
      </c>
    </row>
    <row r="534" spans="1:40" x14ac:dyDescent="0.35">
      <c r="A534" t="s">
        <v>3874</v>
      </c>
      <c r="B534" t="s">
        <v>3472</v>
      </c>
      <c r="C534" t="s">
        <v>51</v>
      </c>
      <c r="D534" s="6" t="s">
        <v>17</v>
      </c>
      <c r="E534" s="6">
        <v>24.5</v>
      </c>
      <c r="F534" s="6">
        <v>70.56</v>
      </c>
      <c r="G534" s="6">
        <v>74.930000000000007</v>
      </c>
      <c r="H534" s="6">
        <f t="shared" si="114"/>
        <v>0.94167890030695311</v>
      </c>
      <c r="I534" s="6">
        <v>24</v>
      </c>
      <c r="J534" s="6">
        <v>61.66</v>
      </c>
      <c r="K534" s="6">
        <v>73.7</v>
      </c>
      <c r="L534" s="6">
        <f t="shared" si="115"/>
        <v>0</v>
      </c>
      <c r="M534" s="6">
        <f t="shared" si="116"/>
        <v>0</v>
      </c>
      <c r="N534" s="6">
        <f t="shared" si="117"/>
        <v>1</v>
      </c>
      <c r="AA534" t="s">
        <v>3874</v>
      </c>
      <c r="AB534" t="s">
        <v>3472</v>
      </c>
      <c r="AC534" t="s">
        <v>51</v>
      </c>
      <c r="AD534" t="s">
        <v>18</v>
      </c>
      <c r="AE534">
        <v>24.5</v>
      </c>
      <c r="AF534">
        <v>84.06</v>
      </c>
      <c r="AG534">
        <v>74.930000000000007</v>
      </c>
      <c r="AH534">
        <f t="shared" si="118"/>
        <v>1.1218470572534365</v>
      </c>
      <c r="AI534">
        <v>24</v>
      </c>
      <c r="AJ534">
        <v>66.14</v>
      </c>
      <c r="AK534">
        <v>73.7</v>
      </c>
      <c r="AL534" s="3">
        <f t="shared" si="119"/>
        <v>0</v>
      </c>
      <c r="AM534" s="3">
        <f t="shared" si="120"/>
        <v>1</v>
      </c>
      <c r="AN534" s="3">
        <f t="shared" si="121"/>
        <v>0</v>
      </c>
    </row>
    <row r="535" spans="1:40" x14ac:dyDescent="0.35">
      <c r="A535" t="s">
        <v>3875</v>
      </c>
      <c r="B535" t="s">
        <v>3472</v>
      </c>
      <c r="C535" t="s">
        <v>51</v>
      </c>
      <c r="D535" s="6" t="s">
        <v>17</v>
      </c>
      <c r="E535" s="6">
        <v>23.5</v>
      </c>
      <c r="F535" s="6">
        <v>69.150000000000006</v>
      </c>
      <c r="G535" s="6">
        <v>72.459999999999994</v>
      </c>
      <c r="H535" s="6">
        <f t="shared" si="114"/>
        <v>0.95431962462048048</v>
      </c>
      <c r="I535" s="6">
        <v>23</v>
      </c>
      <c r="J535" s="6">
        <v>63.29</v>
      </c>
      <c r="K535" s="6">
        <v>71.22</v>
      </c>
      <c r="L535" s="6">
        <f t="shared" si="115"/>
        <v>0</v>
      </c>
      <c r="M535" s="6">
        <f t="shared" si="116"/>
        <v>0</v>
      </c>
      <c r="N535" s="6">
        <f t="shared" si="117"/>
        <v>1</v>
      </c>
      <c r="AA535" t="s">
        <v>3875</v>
      </c>
      <c r="AB535" t="s">
        <v>3472</v>
      </c>
      <c r="AC535" t="s">
        <v>51</v>
      </c>
      <c r="AD535" t="s">
        <v>18</v>
      </c>
      <c r="AE535">
        <v>24</v>
      </c>
      <c r="AF535">
        <v>93.25</v>
      </c>
      <c r="AG535">
        <v>73.7</v>
      </c>
      <c r="AH535">
        <f t="shared" si="118"/>
        <v>1.2652645861601084</v>
      </c>
      <c r="AI535">
        <v>23.5</v>
      </c>
      <c r="AJ535">
        <v>59.88</v>
      </c>
      <c r="AK535">
        <v>72.459999999999994</v>
      </c>
      <c r="AL535" s="3">
        <f t="shared" si="119"/>
        <v>0</v>
      </c>
      <c r="AM535" s="3">
        <f t="shared" si="120"/>
        <v>1</v>
      </c>
      <c r="AN535" s="3">
        <f t="shared" si="121"/>
        <v>0</v>
      </c>
    </row>
    <row r="536" spans="1:40" x14ac:dyDescent="0.35">
      <c r="A536" t="s">
        <v>3876</v>
      </c>
      <c r="B536" t="s">
        <v>3472</v>
      </c>
      <c r="C536" t="s">
        <v>51</v>
      </c>
      <c r="D536" s="6" t="s">
        <v>17</v>
      </c>
      <c r="E536" s="6">
        <v>17</v>
      </c>
      <c r="F536" s="6">
        <v>52.77</v>
      </c>
      <c r="G536" s="6">
        <v>56.08</v>
      </c>
      <c r="H536" s="6">
        <f t="shared" si="114"/>
        <v>0.94097717546362347</v>
      </c>
      <c r="I536" s="6">
        <v>16.5</v>
      </c>
      <c r="J536" s="6">
        <v>24.67</v>
      </c>
      <c r="K536" s="6">
        <v>54.79</v>
      </c>
      <c r="L536" s="6">
        <f t="shared" si="115"/>
        <v>0</v>
      </c>
      <c r="M536" s="6">
        <f t="shared" si="116"/>
        <v>0</v>
      </c>
      <c r="N536" s="6">
        <f t="shared" si="117"/>
        <v>1</v>
      </c>
      <c r="AA536" t="s">
        <v>3876</v>
      </c>
      <c r="AB536" t="s">
        <v>3472</v>
      </c>
      <c r="AC536" t="s">
        <v>51</v>
      </c>
      <c r="AD536" t="s">
        <v>18</v>
      </c>
      <c r="AE536">
        <v>24</v>
      </c>
      <c r="AF536">
        <v>111.76</v>
      </c>
      <c r="AG536">
        <v>73.7</v>
      </c>
      <c r="AH536">
        <f t="shared" si="118"/>
        <v>1.5164179104477613</v>
      </c>
      <c r="AI536">
        <v>23.5</v>
      </c>
      <c r="AJ536">
        <v>62.63</v>
      </c>
      <c r="AK536">
        <v>72.459999999999994</v>
      </c>
      <c r="AL536" s="3">
        <f t="shared" si="119"/>
        <v>1</v>
      </c>
      <c r="AM536" s="3">
        <f t="shared" si="120"/>
        <v>0</v>
      </c>
      <c r="AN536" s="3">
        <f t="shared" si="121"/>
        <v>0</v>
      </c>
    </row>
    <row r="537" spans="1:40" x14ac:dyDescent="0.35">
      <c r="A537" t="s">
        <v>3877</v>
      </c>
      <c r="B537" t="s">
        <v>3472</v>
      </c>
      <c r="C537" t="s">
        <v>51</v>
      </c>
      <c r="D537" s="6" t="s">
        <v>17</v>
      </c>
      <c r="E537" s="6">
        <v>22.5</v>
      </c>
      <c r="F537" s="6">
        <v>65.48</v>
      </c>
      <c r="G537" s="6">
        <v>69.97</v>
      </c>
      <c r="H537" s="6">
        <f t="shared" si="114"/>
        <v>0.93582964127483215</v>
      </c>
      <c r="I537" s="6">
        <v>22</v>
      </c>
      <c r="J537" s="6">
        <v>64.12</v>
      </c>
      <c r="K537" s="6">
        <v>68.72</v>
      </c>
      <c r="L537" s="6">
        <f t="shared" si="115"/>
        <v>0</v>
      </c>
      <c r="M537" s="6">
        <f t="shared" si="116"/>
        <v>0</v>
      </c>
      <c r="N537" s="6">
        <f t="shared" si="117"/>
        <v>1</v>
      </c>
      <c r="AA537" t="s">
        <v>3877</v>
      </c>
      <c r="AB537" t="s">
        <v>3472</v>
      </c>
      <c r="AC537" t="s">
        <v>51</v>
      </c>
      <c r="AD537" t="s">
        <v>18</v>
      </c>
      <c r="AE537" s="6">
        <v>25.5</v>
      </c>
      <c r="AF537" s="6">
        <v>68.45</v>
      </c>
      <c r="AG537" s="6">
        <v>77.400000000000006</v>
      </c>
      <c r="AH537" s="6">
        <f t="shared" si="118"/>
        <v>0.88436692506459946</v>
      </c>
      <c r="AI537" s="6">
        <v>25</v>
      </c>
      <c r="AJ537" s="6">
        <v>54.82</v>
      </c>
      <c r="AK537" s="6">
        <v>76.17</v>
      </c>
      <c r="AL537" s="6">
        <f t="shared" si="119"/>
        <v>0</v>
      </c>
      <c r="AM537" s="6">
        <f t="shared" si="120"/>
        <v>0</v>
      </c>
      <c r="AN537" s="6">
        <f t="shared" si="121"/>
        <v>1</v>
      </c>
    </row>
    <row r="538" spans="1:40" x14ac:dyDescent="0.35">
      <c r="A538" t="s">
        <v>3878</v>
      </c>
      <c r="B538" t="s">
        <v>3472</v>
      </c>
      <c r="C538" t="s">
        <v>51</v>
      </c>
      <c r="D538" s="6" t="s">
        <v>17</v>
      </c>
      <c r="E538" s="6">
        <v>34.5</v>
      </c>
      <c r="F538" s="6">
        <v>73.569999999999993</v>
      </c>
      <c r="G538" s="6">
        <v>99.24</v>
      </c>
      <c r="H538" s="6">
        <f t="shared" si="114"/>
        <v>0.74133413945989513</v>
      </c>
      <c r="I538" s="6">
        <v>34</v>
      </c>
      <c r="J538" s="6">
        <v>63.47</v>
      </c>
      <c r="K538" s="6">
        <v>98.04</v>
      </c>
      <c r="L538" s="6">
        <f t="shared" si="115"/>
        <v>0</v>
      </c>
      <c r="M538" s="6">
        <f t="shared" si="116"/>
        <v>0</v>
      </c>
      <c r="N538" s="6">
        <f t="shared" si="117"/>
        <v>1</v>
      </c>
      <c r="AA538" t="s">
        <v>3878</v>
      </c>
      <c r="AB538" t="s">
        <v>3472</v>
      </c>
      <c r="AC538" t="s">
        <v>51</v>
      </c>
      <c r="AD538" t="s">
        <v>18</v>
      </c>
      <c r="AE538">
        <v>24</v>
      </c>
      <c r="AF538">
        <v>84.63</v>
      </c>
      <c r="AG538">
        <v>73.7</v>
      </c>
      <c r="AH538">
        <f t="shared" si="118"/>
        <v>1.1483039348710991</v>
      </c>
      <c r="AI538">
        <v>23.5</v>
      </c>
      <c r="AJ538">
        <v>61.3</v>
      </c>
      <c r="AK538">
        <v>72.459999999999994</v>
      </c>
      <c r="AL538" s="3">
        <f t="shared" si="119"/>
        <v>0</v>
      </c>
      <c r="AM538" s="3">
        <f t="shared" si="120"/>
        <v>1</v>
      </c>
      <c r="AN538" s="3">
        <f t="shared" si="121"/>
        <v>0</v>
      </c>
    </row>
    <row r="539" spans="1:40" x14ac:dyDescent="0.35">
      <c r="A539" t="s">
        <v>3879</v>
      </c>
      <c r="B539" t="s">
        <v>3472</v>
      </c>
      <c r="C539" t="s">
        <v>51</v>
      </c>
      <c r="D539" s="6" t="s">
        <v>17</v>
      </c>
      <c r="E539" s="6">
        <v>22.5</v>
      </c>
      <c r="F539" s="6">
        <v>66.62</v>
      </c>
      <c r="G539" s="6">
        <v>69.97</v>
      </c>
      <c r="H539" s="6">
        <f t="shared" si="114"/>
        <v>0.95212233814491931</v>
      </c>
      <c r="I539" s="6">
        <v>22</v>
      </c>
      <c r="J539" s="6">
        <v>48.03</v>
      </c>
      <c r="K539" s="6">
        <v>68.72</v>
      </c>
      <c r="L539" s="6">
        <f t="shared" si="115"/>
        <v>0</v>
      </c>
      <c r="M539" s="6">
        <f t="shared" si="116"/>
        <v>0</v>
      </c>
      <c r="N539" s="6">
        <f t="shared" si="117"/>
        <v>1</v>
      </c>
      <c r="AA539" t="s">
        <v>3879</v>
      </c>
      <c r="AB539" t="s">
        <v>3472</v>
      </c>
      <c r="AC539" t="s">
        <v>51</v>
      </c>
      <c r="AD539" t="s">
        <v>18</v>
      </c>
      <c r="AE539">
        <v>24</v>
      </c>
      <c r="AF539">
        <v>79.13</v>
      </c>
      <c r="AG539">
        <v>73.7</v>
      </c>
      <c r="AH539">
        <f t="shared" si="118"/>
        <v>1.073677069199457</v>
      </c>
      <c r="AI539">
        <v>23.5</v>
      </c>
      <c r="AJ539">
        <v>45.51</v>
      </c>
      <c r="AK539">
        <v>72.459999999999994</v>
      </c>
      <c r="AL539" s="3">
        <f t="shared" si="119"/>
        <v>0</v>
      </c>
      <c r="AM539" s="3">
        <f t="shared" si="120"/>
        <v>1</v>
      </c>
      <c r="AN539" s="3">
        <f t="shared" si="121"/>
        <v>0</v>
      </c>
    </row>
    <row r="540" spans="1:40" x14ac:dyDescent="0.35">
      <c r="A540" t="s">
        <v>3880</v>
      </c>
      <c r="B540" t="s">
        <v>3472</v>
      </c>
      <c r="C540" t="s">
        <v>51</v>
      </c>
      <c r="D540" s="6" t="s">
        <v>17</v>
      </c>
      <c r="E540" s="6">
        <v>19.5</v>
      </c>
      <c r="F540" s="6">
        <v>53.99</v>
      </c>
      <c r="G540" s="6">
        <v>62.44</v>
      </c>
      <c r="H540" s="6">
        <f t="shared" si="114"/>
        <v>0.86467008327994876</v>
      </c>
      <c r="I540" s="6">
        <v>19</v>
      </c>
      <c r="J540" s="6">
        <v>36.479999999999997</v>
      </c>
      <c r="K540" s="6">
        <v>61.18</v>
      </c>
      <c r="L540" s="6">
        <f t="shared" si="115"/>
        <v>0</v>
      </c>
      <c r="M540" s="6">
        <f t="shared" si="116"/>
        <v>0</v>
      </c>
      <c r="N540" s="6">
        <f t="shared" si="117"/>
        <v>1</v>
      </c>
      <c r="AA540" t="s">
        <v>3880</v>
      </c>
      <c r="AB540" t="s">
        <v>3472</v>
      </c>
      <c r="AC540" t="s">
        <v>51</v>
      </c>
      <c r="AD540" t="s">
        <v>18</v>
      </c>
      <c r="AE540">
        <v>24</v>
      </c>
      <c r="AF540">
        <v>93.61</v>
      </c>
      <c r="AG540">
        <v>73.7</v>
      </c>
      <c r="AH540">
        <f t="shared" si="118"/>
        <v>1.2701492537313432</v>
      </c>
      <c r="AI540">
        <v>23.5</v>
      </c>
      <c r="AJ540">
        <v>71.92</v>
      </c>
      <c r="AK540">
        <v>72.459999999999994</v>
      </c>
      <c r="AL540" s="3">
        <f t="shared" si="119"/>
        <v>0</v>
      </c>
      <c r="AM540" s="3">
        <f t="shared" si="120"/>
        <v>1</v>
      </c>
      <c r="AN540" s="3">
        <f t="shared" si="121"/>
        <v>0</v>
      </c>
    </row>
    <row r="541" spans="1:40" x14ac:dyDescent="0.35">
      <c r="A541" t="s">
        <v>3881</v>
      </c>
      <c r="B541" t="s">
        <v>3472</v>
      </c>
      <c r="C541" t="s">
        <v>51</v>
      </c>
      <c r="D541" t="s">
        <v>134</v>
      </c>
      <c r="E541">
        <v>24.5</v>
      </c>
      <c r="F541">
        <v>76.430000000000007</v>
      </c>
      <c r="G541">
        <v>74.930000000000007</v>
      </c>
      <c r="H541">
        <f t="shared" si="114"/>
        <v>1.0200186841051648</v>
      </c>
      <c r="I541">
        <v>24</v>
      </c>
      <c r="J541">
        <v>55.65</v>
      </c>
      <c r="K541">
        <v>73.7</v>
      </c>
      <c r="L541" s="3">
        <f t="shared" si="115"/>
        <v>0</v>
      </c>
      <c r="M541" s="3">
        <f t="shared" si="116"/>
        <v>1</v>
      </c>
      <c r="N541" s="3">
        <f t="shared" si="117"/>
        <v>0</v>
      </c>
      <c r="AA541" t="s">
        <v>3881</v>
      </c>
      <c r="AB541" t="s">
        <v>3472</v>
      </c>
      <c r="AC541" t="s">
        <v>51</v>
      </c>
      <c r="AD541" t="s">
        <v>135</v>
      </c>
      <c r="AE541">
        <v>24</v>
      </c>
      <c r="AF541">
        <v>96.66</v>
      </c>
      <c r="AG541">
        <v>73.7</v>
      </c>
      <c r="AH541">
        <f t="shared" si="118"/>
        <v>1.3115332428765263</v>
      </c>
      <c r="AI541">
        <v>16</v>
      </c>
      <c r="AJ541">
        <v>66.92</v>
      </c>
      <c r="AK541">
        <v>53.5</v>
      </c>
      <c r="AL541" s="3">
        <f t="shared" si="119"/>
        <v>0</v>
      </c>
      <c r="AM541" s="3">
        <f t="shared" si="120"/>
        <v>1</v>
      </c>
      <c r="AN541" s="3">
        <f t="shared" si="121"/>
        <v>0</v>
      </c>
    </row>
    <row r="542" spans="1:40" x14ac:dyDescent="0.35">
      <c r="A542" t="s">
        <v>3882</v>
      </c>
      <c r="B542" t="s">
        <v>3472</v>
      </c>
      <c r="C542" t="s">
        <v>51</v>
      </c>
      <c r="D542" s="6" t="s">
        <v>134</v>
      </c>
      <c r="E542" s="6">
        <v>24.5</v>
      </c>
      <c r="F542" s="6">
        <v>68.31</v>
      </c>
      <c r="G542" s="6">
        <v>74.930000000000007</v>
      </c>
      <c r="H542" s="6">
        <f t="shared" si="114"/>
        <v>0.91165087414920587</v>
      </c>
      <c r="I542" s="6">
        <v>24</v>
      </c>
      <c r="J542" s="6">
        <v>59.71</v>
      </c>
      <c r="K542" s="6">
        <v>73.7</v>
      </c>
      <c r="L542" s="6">
        <f t="shared" si="115"/>
        <v>0</v>
      </c>
      <c r="M542" s="6">
        <f t="shared" si="116"/>
        <v>0</v>
      </c>
      <c r="N542" s="6">
        <f t="shared" si="117"/>
        <v>1</v>
      </c>
      <c r="AA542" t="s">
        <v>3882</v>
      </c>
      <c r="AB542" t="s">
        <v>3472</v>
      </c>
      <c r="AC542" t="s">
        <v>51</v>
      </c>
      <c r="AD542" t="s">
        <v>135</v>
      </c>
      <c r="AE542">
        <v>24</v>
      </c>
      <c r="AF542">
        <v>105.24</v>
      </c>
      <c r="AG542">
        <v>73.7</v>
      </c>
      <c r="AH542">
        <f t="shared" si="118"/>
        <v>1.4279511533242875</v>
      </c>
      <c r="AI542">
        <v>20</v>
      </c>
      <c r="AJ542">
        <v>64.010000000000005</v>
      </c>
      <c r="AK542">
        <v>63.71</v>
      </c>
      <c r="AL542" s="3">
        <f t="shared" si="119"/>
        <v>0</v>
      </c>
      <c r="AM542" s="3">
        <f t="shared" si="120"/>
        <v>1</v>
      </c>
      <c r="AN542" s="3">
        <f t="shared" si="121"/>
        <v>0</v>
      </c>
    </row>
    <row r="543" spans="1:40" x14ac:dyDescent="0.35">
      <c r="A543" t="s">
        <v>3883</v>
      </c>
      <c r="B543" t="s">
        <v>3472</v>
      </c>
      <c r="C543" t="s">
        <v>51</v>
      </c>
      <c r="D543" s="6" t="s">
        <v>134</v>
      </c>
      <c r="E543" s="6">
        <v>24.5</v>
      </c>
      <c r="F543" s="6">
        <v>74.56</v>
      </c>
      <c r="G543" s="6">
        <v>74.930000000000007</v>
      </c>
      <c r="H543" s="6">
        <f t="shared" si="114"/>
        <v>0.995062057920726</v>
      </c>
      <c r="I543" s="6">
        <v>24</v>
      </c>
      <c r="J543" s="6">
        <v>60.26</v>
      </c>
      <c r="K543" s="6">
        <v>73.7</v>
      </c>
      <c r="L543" s="6">
        <f t="shared" si="115"/>
        <v>0</v>
      </c>
      <c r="M543" s="6">
        <f t="shared" si="116"/>
        <v>0</v>
      </c>
      <c r="N543" s="6">
        <f t="shared" si="117"/>
        <v>1</v>
      </c>
      <c r="AA543" t="s">
        <v>3883</v>
      </c>
      <c r="AB543" t="s">
        <v>3472</v>
      </c>
      <c r="AC543" t="s">
        <v>51</v>
      </c>
      <c r="AD543" t="s">
        <v>135</v>
      </c>
      <c r="AE543">
        <v>24</v>
      </c>
      <c r="AF543">
        <v>100.49</v>
      </c>
      <c r="AG543">
        <v>73.7</v>
      </c>
      <c r="AH543">
        <f t="shared" si="118"/>
        <v>1.3635006784260515</v>
      </c>
      <c r="AI543">
        <v>23.5</v>
      </c>
      <c r="AJ543">
        <v>71.66</v>
      </c>
      <c r="AK543">
        <v>72.459999999999994</v>
      </c>
      <c r="AL543" s="3">
        <f t="shared" si="119"/>
        <v>0</v>
      </c>
      <c r="AM543" s="3">
        <f t="shared" si="120"/>
        <v>1</v>
      </c>
      <c r="AN543" s="3">
        <f t="shared" si="121"/>
        <v>0</v>
      </c>
    </row>
    <row r="544" spans="1:40" x14ac:dyDescent="0.35">
      <c r="A544" t="s">
        <v>3884</v>
      </c>
      <c r="B544" t="s">
        <v>3472</v>
      </c>
      <c r="C544" t="s">
        <v>51</v>
      </c>
      <c r="D544" t="s">
        <v>134</v>
      </c>
      <c r="E544">
        <v>25</v>
      </c>
      <c r="F544">
        <v>95.5</v>
      </c>
      <c r="G544">
        <v>76.17</v>
      </c>
      <c r="H544">
        <f t="shared" si="114"/>
        <v>1.2537744518839438</v>
      </c>
      <c r="I544">
        <v>23</v>
      </c>
      <c r="J544">
        <v>76.84</v>
      </c>
      <c r="K544">
        <v>71.22</v>
      </c>
      <c r="L544" s="3">
        <f t="shared" si="115"/>
        <v>0</v>
      </c>
      <c r="M544" s="3">
        <f t="shared" si="116"/>
        <v>1</v>
      </c>
      <c r="N544" s="3">
        <f t="shared" si="117"/>
        <v>0</v>
      </c>
      <c r="AA544" t="s">
        <v>3884</v>
      </c>
      <c r="AB544" t="s">
        <v>3472</v>
      </c>
      <c r="AC544" t="s">
        <v>51</v>
      </c>
      <c r="AD544" t="s">
        <v>135</v>
      </c>
      <c r="AE544">
        <v>24</v>
      </c>
      <c r="AF544">
        <v>80.58</v>
      </c>
      <c r="AG544">
        <v>73.7</v>
      </c>
      <c r="AH544">
        <f t="shared" si="118"/>
        <v>1.0933514246947083</v>
      </c>
      <c r="AI544">
        <v>23.5</v>
      </c>
      <c r="AJ544">
        <v>41.21</v>
      </c>
      <c r="AK544">
        <v>72.459999999999994</v>
      </c>
      <c r="AL544" s="3">
        <f t="shared" si="119"/>
        <v>0</v>
      </c>
      <c r="AM544" s="3">
        <f t="shared" si="120"/>
        <v>1</v>
      </c>
      <c r="AN544" s="3">
        <f t="shared" si="121"/>
        <v>0</v>
      </c>
    </row>
    <row r="545" spans="1:40" x14ac:dyDescent="0.35">
      <c r="A545" t="s">
        <v>3885</v>
      </c>
      <c r="B545" t="s">
        <v>3472</v>
      </c>
      <c r="C545" t="s">
        <v>51</v>
      </c>
      <c r="D545" t="s">
        <v>134</v>
      </c>
      <c r="E545">
        <v>16.5</v>
      </c>
      <c r="F545">
        <v>57.19</v>
      </c>
      <c r="G545">
        <v>54.79</v>
      </c>
      <c r="H545">
        <f t="shared" si="114"/>
        <v>1.0438036137981384</v>
      </c>
      <c r="I545">
        <v>16</v>
      </c>
      <c r="J545">
        <v>31.22</v>
      </c>
      <c r="K545">
        <v>53.5</v>
      </c>
      <c r="L545" s="3">
        <f t="shared" si="115"/>
        <v>0</v>
      </c>
      <c r="M545" s="3">
        <f t="shared" si="116"/>
        <v>1</v>
      </c>
      <c r="N545" s="3">
        <f t="shared" si="117"/>
        <v>0</v>
      </c>
      <c r="AA545" t="s">
        <v>3885</v>
      </c>
      <c r="AB545" t="s">
        <v>3472</v>
      </c>
      <c r="AC545" t="s">
        <v>51</v>
      </c>
      <c r="AD545" t="s">
        <v>135</v>
      </c>
      <c r="AE545">
        <v>24</v>
      </c>
      <c r="AF545">
        <v>116.16</v>
      </c>
      <c r="AG545">
        <v>73.7</v>
      </c>
      <c r="AH545">
        <f t="shared" si="118"/>
        <v>1.5761194029850745</v>
      </c>
      <c r="AI545">
        <v>23.5</v>
      </c>
      <c r="AJ545">
        <v>68.510000000000005</v>
      </c>
      <c r="AK545">
        <v>72.459999999999994</v>
      </c>
      <c r="AL545" s="3">
        <f t="shared" si="119"/>
        <v>1</v>
      </c>
      <c r="AM545" s="3">
        <f t="shared" si="120"/>
        <v>0</v>
      </c>
      <c r="AN545" s="3">
        <f t="shared" si="121"/>
        <v>0</v>
      </c>
    </row>
    <row r="546" spans="1:40" x14ac:dyDescent="0.35">
      <c r="A546" t="s">
        <v>3886</v>
      </c>
      <c r="B546" t="s">
        <v>3472</v>
      </c>
      <c r="C546" t="s">
        <v>51</v>
      </c>
      <c r="D546" t="s">
        <v>134</v>
      </c>
      <c r="E546">
        <v>23.5</v>
      </c>
      <c r="F546">
        <v>78.150000000000006</v>
      </c>
      <c r="G546">
        <v>72.459999999999994</v>
      </c>
      <c r="H546">
        <f t="shared" si="114"/>
        <v>1.0785260833563346</v>
      </c>
      <c r="I546">
        <v>23</v>
      </c>
      <c r="J546">
        <v>54.33</v>
      </c>
      <c r="K546">
        <v>71.22</v>
      </c>
      <c r="L546" s="3">
        <f t="shared" si="115"/>
        <v>0</v>
      </c>
      <c r="M546" s="3">
        <f t="shared" si="116"/>
        <v>1</v>
      </c>
      <c r="N546" s="3">
        <f t="shared" si="117"/>
        <v>0</v>
      </c>
      <c r="AA546" t="s">
        <v>3886</v>
      </c>
      <c r="AB546" t="s">
        <v>3472</v>
      </c>
      <c r="AC546" t="s">
        <v>51</v>
      </c>
      <c r="AD546" t="s">
        <v>135</v>
      </c>
      <c r="AE546">
        <v>24</v>
      </c>
      <c r="AF546">
        <v>75.510000000000005</v>
      </c>
      <c r="AG546">
        <v>73.7</v>
      </c>
      <c r="AH546">
        <f t="shared" si="118"/>
        <v>1.0245590230664858</v>
      </c>
      <c r="AI546">
        <v>23.5</v>
      </c>
      <c r="AJ546">
        <v>61.31</v>
      </c>
      <c r="AK546">
        <v>72.459999999999994</v>
      </c>
      <c r="AL546" s="3">
        <f t="shared" si="119"/>
        <v>0</v>
      </c>
      <c r="AM546" s="3">
        <f t="shared" si="120"/>
        <v>1</v>
      </c>
      <c r="AN546" s="3">
        <f t="shared" si="121"/>
        <v>0</v>
      </c>
    </row>
    <row r="547" spans="1:40" x14ac:dyDescent="0.35">
      <c r="A547" t="s">
        <v>3887</v>
      </c>
      <c r="B547" t="s">
        <v>3472</v>
      </c>
      <c r="C547" t="s">
        <v>51</v>
      </c>
      <c r="D547" s="6" t="s">
        <v>134</v>
      </c>
      <c r="E547" s="6">
        <v>29</v>
      </c>
      <c r="F547" s="6">
        <v>80.709999999999994</v>
      </c>
      <c r="G547" s="6">
        <v>85.96</v>
      </c>
      <c r="H547" s="6">
        <f t="shared" si="114"/>
        <v>0.93892508143322473</v>
      </c>
      <c r="I547" s="6">
        <v>28.5</v>
      </c>
      <c r="J547" s="6">
        <v>66.42</v>
      </c>
      <c r="K547" s="6">
        <v>84.74</v>
      </c>
      <c r="L547" s="6">
        <f t="shared" si="115"/>
        <v>0</v>
      </c>
      <c r="M547" s="6">
        <f t="shared" si="116"/>
        <v>0</v>
      </c>
      <c r="N547" s="6">
        <f t="shared" si="117"/>
        <v>1</v>
      </c>
      <c r="AA547" t="s">
        <v>3887</v>
      </c>
      <c r="AB547" t="s">
        <v>3472</v>
      </c>
      <c r="AC547" t="s">
        <v>51</v>
      </c>
      <c r="AD547" t="s">
        <v>135</v>
      </c>
      <c r="AE547" s="6">
        <v>24</v>
      </c>
      <c r="AF547" s="6">
        <v>70.260000000000005</v>
      </c>
      <c r="AG547" s="6">
        <v>73.7</v>
      </c>
      <c r="AH547" s="6">
        <f t="shared" si="118"/>
        <v>0.95332428765264587</v>
      </c>
      <c r="AI547" s="6">
        <v>23.5</v>
      </c>
      <c r="AJ547" s="6">
        <v>52.7</v>
      </c>
      <c r="AK547" s="6">
        <v>72.459999999999994</v>
      </c>
      <c r="AL547" s="6">
        <f t="shared" si="119"/>
        <v>0</v>
      </c>
      <c r="AM547" s="6">
        <f t="shared" si="120"/>
        <v>0</v>
      </c>
      <c r="AN547" s="6">
        <f t="shared" si="121"/>
        <v>1</v>
      </c>
    </row>
    <row r="548" spans="1:40" x14ac:dyDescent="0.35">
      <c r="A548" t="s">
        <v>3888</v>
      </c>
      <c r="B548" t="s">
        <v>3472</v>
      </c>
      <c r="C548" t="s">
        <v>51</v>
      </c>
      <c r="D548" s="6" t="s">
        <v>134</v>
      </c>
      <c r="E548" s="6">
        <v>19</v>
      </c>
      <c r="F548" s="6">
        <v>53.92</v>
      </c>
      <c r="G548" s="6">
        <v>61.18</v>
      </c>
      <c r="H548" s="6">
        <f t="shared" si="114"/>
        <v>0.88133376920562279</v>
      </c>
      <c r="I548" s="6">
        <v>18.5</v>
      </c>
      <c r="J548" s="6">
        <v>31.75</v>
      </c>
      <c r="K548" s="6">
        <v>59.91</v>
      </c>
      <c r="L548" s="6">
        <f t="shared" si="115"/>
        <v>0</v>
      </c>
      <c r="M548" s="6">
        <f t="shared" si="116"/>
        <v>0</v>
      </c>
      <c r="N548" s="6">
        <f t="shared" si="117"/>
        <v>1</v>
      </c>
      <c r="AA548" t="s">
        <v>3888</v>
      </c>
      <c r="AB548" t="s">
        <v>3472</v>
      </c>
      <c r="AC548" t="s">
        <v>51</v>
      </c>
      <c r="AD548" t="s">
        <v>135</v>
      </c>
      <c r="AE548">
        <v>24</v>
      </c>
      <c r="AF548">
        <v>126.48</v>
      </c>
      <c r="AG548">
        <v>73.7</v>
      </c>
      <c r="AH548">
        <f t="shared" si="118"/>
        <v>1.716146540027137</v>
      </c>
      <c r="AI548">
        <v>22.5</v>
      </c>
      <c r="AJ548">
        <v>67.31</v>
      </c>
      <c r="AK548">
        <v>69.97</v>
      </c>
      <c r="AL548" s="3">
        <f t="shared" si="119"/>
        <v>1</v>
      </c>
      <c r="AM548" s="3">
        <f t="shared" si="120"/>
        <v>0</v>
      </c>
      <c r="AN548" s="3">
        <f t="shared" si="121"/>
        <v>0</v>
      </c>
    </row>
    <row r="549" spans="1:40" x14ac:dyDescent="0.35">
      <c r="A549" t="s">
        <v>3889</v>
      </c>
      <c r="B549" t="s">
        <v>3472</v>
      </c>
      <c r="C549" t="s">
        <v>51</v>
      </c>
      <c r="D549" t="s">
        <v>134</v>
      </c>
      <c r="E549">
        <v>25</v>
      </c>
      <c r="F549">
        <v>114.77</v>
      </c>
      <c r="G549">
        <v>76.17</v>
      </c>
      <c r="H549">
        <f t="shared" si="114"/>
        <v>1.5067611920703687</v>
      </c>
      <c r="I549">
        <v>23</v>
      </c>
      <c r="J549">
        <v>67.63</v>
      </c>
      <c r="K549">
        <v>71.22</v>
      </c>
      <c r="L549" s="3">
        <f t="shared" si="115"/>
        <v>1</v>
      </c>
      <c r="M549" s="3">
        <f t="shared" si="116"/>
        <v>0</v>
      </c>
      <c r="N549" s="3">
        <f t="shared" si="117"/>
        <v>0</v>
      </c>
      <c r="AA549" t="s">
        <v>3889</v>
      </c>
      <c r="AB549" t="s">
        <v>3472</v>
      </c>
      <c r="AC549" t="s">
        <v>51</v>
      </c>
      <c r="AD549" t="s">
        <v>135</v>
      </c>
      <c r="AE549">
        <v>24</v>
      </c>
      <c r="AF549">
        <v>74.37</v>
      </c>
      <c r="AG549">
        <v>73.7</v>
      </c>
      <c r="AH549">
        <f t="shared" si="118"/>
        <v>1.009090909090909</v>
      </c>
      <c r="AI549">
        <v>23.5</v>
      </c>
      <c r="AJ549">
        <v>54.51</v>
      </c>
      <c r="AK549">
        <v>72.459999999999994</v>
      </c>
      <c r="AL549" s="3">
        <f t="shared" si="119"/>
        <v>0</v>
      </c>
      <c r="AM549" s="3">
        <f t="shared" si="120"/>
        <v>1</v>
      </c>
      <c r="AN549" s="3">
        <f t="shared" si="121"/>
        <v>0</v>
      </c>
    </row>
    <row r="550" spans="1:40" x14ac:dyDescent="0.35">
      <c r="A550" t="s">
        <v>3890</v>
      </c>
      <c r="B550" t="s">
        <v>3472</v>
      </c>
      <c r="C550" t="s">
        <v>51</v>
      </c>
      <c r="D550" t="s">
        <v>134</v>
      </c>
      <c r="E550">
        <v>24</v>
      </c>
      <c r="F550">
        <v>96.02</v>
      </c>
      <c r="G550">
        <v>73.7</v>
      </c>
      <c r="H550">
        <f t="shared" si="114"/>
        <v>1.3028493894165536</v>
      </c>
      <c r="I550">
        <v>23</v>
      </c>
      <c r="J550">
        <v>47.81</v>
      </c>
      <c r="K550">
        <v>71.22</v>
      </c>
      <c r="L550" s="3">
        <f t="shared" si="115"/>
        <v>0</v>
      </c>
      <c r="M550" s="3">
        <f t="shared" si="116"/>
        <v>1</v>
      </c>
      <c r="N550" s="3">
        <f t="shared" si="117"/>
        <v>0</v>
      </c>
      <c r="AA550" t="s">
        <v>3890</v>
      </c>
      <c r="AB550" t="s">
        <v>3472</v>
      </c>
      <c r="AC550" t="s">
        <v>51</v>
      </c>
      <c r="AD550" t="s">
        <v>135</v>
      </c>
      <c r="AE550">
        <v>24</v>
      </c>
      <c r="AF550">
        <v>135.06</v>
      </c>
      <c r="AG550">
        <v>73.7</v>
      </c>
      <c r="AH550">
        <f t="shared" si="118"/>
        <v>1.8325644504748981</v>
      </c>
      <c r="AI550">
        <v>26</v>
      </c>
      <c r="AJ550">
        <v>78.7</v>
      </c>
      <c r="AK550">
        <v>78.63</v>
      </c>
      <c r="AL550" s="3">
        <f t="shared" si="119"/>
        <v>1</v>
      </c>
      <c r="AM550" s="3">
        <f t="shared" si="120"/>
        <v>0</v>
      </c>
      <c r="AN550" s="3">
        <f t="shared" si="121"/>
        <v>0</v>
      </c>
    </row>
    <row r="551" spans="1:40" x14ac:dyDescent="0.35">
      <c r="A551" t="s">
        <v>3891</v>
      </c>
      <c r="B551" t="s">
        <v>3472</v>
      </c>
      <c r="C551" t="s">
        <v>51</v>
      </c>
      <c r="D551" s="6" t="s">
        <v>134</v>
      </c>
      <c r="E551" s="6">
        <v>22.5</v>
      </c>
      <c r="F551" s="6">
        <v>53.81</v>
      </c>
      <c r="G551" s="6">
        <v>69.97</v>
      </c>
      <c r="H551" s="6">
        <f t="shared" si="114"/>
        <v>0.76904387594683443</v>
      </c>
      <c r="I551" s="6">
        <v>22</v>
      </c>
      <c r="J551" s="6">
        <v>37.479999999999997</v>
      </c>
      <c r="K551" s="6">
        <v>68.72</v>
      </c>
      <c r="L551" s="6">
        <f t="shared" si="115"/>
        <v>0</v>
      </c>
      <c r="M551" s="6">
        <f t="shared" si="116"/>
        <v>0</v>
      </c>
      <c r="N551" s="6">
        <f t="shared" si="117"/>
        <v>1</v>
      </c>
      <c r="AA551" t="s">
        <v>3891</v>
      </c>
      <c r="AB551" t="s">
        <v>3472</v>
      </c>
      <c r="AC551" t="s">
        <v>51</v>
      </c>
      <c r="AD551" t="s">
        <v>135</v>
      </c>
      <c r="AE551">
        <v>24</v>
      </c>
      <c r="AF551">
        <v>114.34</v>
      </c>
      <c r="AG551">
        <v>73.7</v>
      </c>
      <c r="AH551">
        <f t="shared" si="118"/>
        <v>1.5514246947082768</v>
      </c>
      <c r="AI551">
        <v>22</v>
      </c>
      <c r="AJ551">
        <v>59.1</v>
      </c>
      <c r="AK551">
        <v>68.72</v>
      </c>
      <c r="AL551" s="3">
        <f t="shared" si="119"/>
        <v>1</v>
      </c>
      <c r="AM551" s="3">
        <f t="shared" si="120"/>
        <v>0</v>
      </c>
      <c r="AN551" s="3">
        <f t="shared" si="121"/>
        <v>0</v>
      </c>
    </row>
    <row r="552" spans="1:40" x14ac:dyDescent="0.35">
      <c r="A552" t="s">
        <v>3892</v>
      </c>
      <c r="B552" t="s">
        <v>3472</v>
      </c>
      <c r="C552" t="s">
        <v>51</v>
      </c>
      <c r="D552" t="s">
        <v>134</v>
      </c>
      <c r="E552">
        <v>24</v>
      </c>
      <c r="F552">
        <v>96.15</v>
      </c>
      <c r="G552">
        <v>73.7</v>
      </c>
      <c r="H552">
        <f t="shared" si="114"/>
        <v>1.3046132971506106</v>
      </c>
      <c r="I552">
        <v>22</v>
      </c>
      <c r="J552">
        <v>72.64</v>
      </c>
      <c r="K552">
        <v>68.72</v>
      </c>
      <c r="L552" s="3">
        <f t="shared" si="115"/>
        <v>0</v>
      </c>
      <c r="M552" s="3">
        <f t="shared" si="116"/>
        <v>1</v>
      </c>
      <c r="N552" s="3">
        <f t="shared" si="117"/>
        <v>0</v>
      </c>
      <c r="AA552" t="s">
        <v>3892</v>
      </c>
      <c r="AB552" t="s">
        <v>3472</v>
      </c>
      <c r="AC552" t="s">
        <v>51</v>
      </c>
      <c r="AD552" t="s">
        <v>135</v>
      </c>
      <c r="AE552">
        <v>24</v>
      </c>
      <c r="AF552">
        <v>102.2</v>
      </c>
      <c r="AG552">
        <v>73.7</v>
      </c>
      <c r="AH552">
        <f t="shared" si="118"/>
        <v>1.3867028493894165</v>
      </c>
      <c r="AI552">
        <v>23</v>
      </c>
      <c r="AJ552">
        <v>58.25</v>
      </c>
      <c r="AK552">
        <v>71.22</v>
      </c>
      <c r="AL552" s="3">
        <f t="shared" si="119"/>
        <v>0</v>
      </c>
      <c r="AM552" s="3">
        <f t="shared" si="120"/>
        <v>1</v>
      </c>
      <c r="AN552" s="3">
        <f t="shared" si="121"/>
        <v>0</v>
      </c>
    </row>
    <row r="553" spans="1:40" x14ac:dyDescent="0.35">
      <c r="A553" t="s">
        <v>3893</v>
      </c>
      <c r="B553" t="s">
        <v>3472</v>
      </c>
      <c r="C553" t="s">
        <v>51</v>
      </c>
      <c r="D553" s="6" t="s">
        <v>134</v>
      </c>
      <c r="E553" s="6">
        <v>22</v>
      </c>
      <c r="F553" s="6">
        <v>64.66</v>
      </c>
      <c r="G553" s="6">
        <v>68.72</v>
      </c>
      <c r="H553" s="6">
        <f t="shared" si="114"/>
        <v>0.94091967403958088</v>
      </c>
      <c r="I553" s="6">
        <v>21.5</v>
      </c>
      <c r="J553" s="6">
        <v>42.45</v>
      </c>
      <c r="K553" s="6">
        <v>67.47</v>
      </c>
      <c r="L553" s="6">
        <f t="shared" si="115"/>
        <v>0</v>
      </c>
      <c r="M553" s="6">
        <f t="shared" si="116"/>
        <v>0</v>
      </c>
      <c r="N553" s="6">
        <f t="shared" si="117"/>
        <v>1</v>
      </c>
      <c r="AA553" t="s">
        <v>3893</v>
      </c>
      <c r="AB553" t="s">
        <v>3472</v>
      </c>
      <c r="AC553" t="s">
        <v>51</v>
      </c>
      <c r="AD553" t="s">
        <v>135</v>
      </c>
      <c r="AE553" s="6">
        <v>23.5</v>
      </c>
      <c r="AF553" s="6">
        <v>69.11</v>
      </c>
      <c r="AG553" s="6">
        <v>72.459999999999994</v>
      </c>
      <c r="AH553" s="6">
        <f t="shared" si="118"/>
        <v>0.95376759591498761</v>
      </c>
      <c r="AI553" s="6">
        <v>23</v>
      </c>
      <c r="AJ553" s="6">
        <v>56.78</v>
      </c>
      <c r="AK553" s="6">
        <v>71.22</v>
      </c>
      <c r="AL553" s="6">
        <f t="shared" si="119"/>
        <v>0</v>
      </c>
      <c r="AM553" s="6">
        <f t="shared" si="120"/>
        <v>0</v>
      </c>
      <c r="AN553" s="6">
        <f t="shared" si="121"/>
        <v>1</v>
      </c>
    </row>
    <row r="554" spans="1:40" x14ac:dyDescent="0.35">
      <c r="A554" t="s">
        <v>3894</v>
      </c>
      <c r="B554" t="s">
        <v>3472</v>
      </c>
      <c r="C554" t="s">
        <v>51</v>
      </c>
      <c r="D554" t="s">
        <v>134</v>
      </c>
      <c r="E554">
        <v>25</v>
      </c>
      <c r="F554">
        <v>78.05</v>
      </c>
      <c r="G554">
        <v>76.17</v>
      </c>
      <c r="H554">
        <f t="shared" si="114"/>
        <v>1.0246816331889195</v>
      </c>
      <c r="I554">
        <v>24.5</v>
      </c>
      <c r="J554">
        <v>74.63</v>
      </c>
      <c r="K554">
        <v>74.930000000000007</v>
      </c>
      <c r="L554" s="3">
        <f t="shared" si="115"/>
        <v>0</v>
      </c>
      <c r="M554" s="3">
        <f t="shared" si="116"/>
        <v>1</v>
      </c>
      <c r="N554" s="3">
        <f t="shared" si="117"/>
        <v>0</v>
      </c>
      <c r="AA554" t="s">
        <v>3894</v>
      </c>
      <c r="AB554" t="s">
        <v>3472</v>
      </c>
      <c r="AC554" t="s">
        <v>51</v>
      </c>
      <c r="AD554" t="s">
        <v>135</v>
      </c>
      <c r="AE554">
        <v>24</v>
      </c>
      <c r="AF554">
        <v>117.86</v>
      </c>
      <c r="AG554">
        <v>73.7</v>
      </c>
      <c r="AH554">
        <f t="shared" si="118"/>
        <v>1.5991858887381274</v>
      </c>
      <c r="AI554">
        <v>21</v>
      </c>
      <c r="AJ554">
        <v>70.77</v>
      </c>
      <c r="AK554">
        <v>66.22</v>
      </c>
      <c r="AL554" s="3">
        <f t="shared" si="119"/>
        <v>1</v>
      </c>
      <c r="AM554" s="3">
        <f t="shared" si="120"/>
        <v>0</v>
      </c>
      <c r="AN554" s="3">
        <f t="shared" si="121"/>
        <v>0</v>
      </c>
    </row>
    <row r="555" spans="1:40" x14ac:dyDescent="0.35">
      <c r="A555" t="s">
        <v>3895</v>
      </c>
      <c r="B555" t="s">
        <v>3472</v>
      </c>
      <c r="C555" t="s">
        <v>51</v>
      </c>
      <c r="D555" t="s">
        <v>134</v>
      </c>
      <c r="E555">
        <v>24</v>
      </c>
      <c r="F555">
        <v>83.78</v>
      </c>
      <c r="G555">
        <v>73.7</v>
      </c>
      <c r="H555">
        <f t="shared" si="114"/>
        <v>1.1367706919945726</v>
      </c>
      <c r="I555">
        <v>23.5</v>
      </c>
      <c r="J555">
        <v>67.040000000000006</v>
      </c>
      <c r="K555">
        <v>72.459999999999994</v>
      </c>
      <c r="L555" s="3">
        <f t="shared" si="115"/>
        <v>0</v>
      </c>
      <c r="M555" s="3">
        <f t="shared" si="116"/>
        <v>1</v>
      </c>
      <c r="N555" s="3">
        <f t="shared" si="117"/>
        <v>0</v>
      </c>
      <c r="AA555" t="s">
        <v>3895</v>
      </c>
      <c r="AB555" t="s">
        <v>3472</v>
      </c>
      <c r="AC555" t="s">
        <v>51</v>
      </c>
      <c r="AD555" t="s">
        <v>135</v>
      </c>
      <c r="AE555">
        <v>34</v>
      </c>
      <c r="AF555">
        <v>98.83</v>
      </c>
      <c r="AG555">
        <v>98.04</v>
      </c>
      <c r="AH555">
        <f t="shared" si="118"/>
        <v>1.0080579355365156</v>
      </c>
      <c r="AI555">
        <v>33.5</v>
      </c>
      <c r="AJ555">
        <v>82.89</v>
      </c>
      <c r="AK555">
        <v>96.84</v>
      </c>
      <c r="AL555" s="3">
        <f t="shared" si="119"/>
        <v>0</v>
      </c>
      <c r="AM555" s="3">
        <f t="shared" si="120"/>
        <v>1</v>
      </c>
      <c r="AN555" s="3">
        <f t="shared" si="121"/>
        <v>0</v>
      </c>
    </row>
    <row r="556" spans="1:40" x14ac:dyDescent="0.35">
      <c r="A556" t="s">
        <v>3896</v>
      </c>
      <c r="B556" t="s">
        <v>3472</v>
      </c>
      <c r="C556" t="s">
        <v>51</v>
      </c>
      <c r="D556" t="s">
        <v>134</v>
      </c>
      <c r="E556">
        <v>25</v>
      </c>
      <c r="F556">
        <v>134.86000000000001</v>
      </c>
      <c r="G556">
        <v>76.17</v>
      </c>
      <c r="H556">
        <f t="shared" si="114"/>
        <v>1.7705133254562164</v>
      </c>
      <c r="I556">
        <v>22.5</v>
      </c>
      <c r="J556">
        <v>52.77</v>
      </c>
      <c r="K556">
        <v>69.97</v>
      </c>
      <c r="L556" s="3">
        <f t="shared" si="115"/>
        <v>1</v>
      </c>
      <c r="M556" s="3">
        <f t="shared" si="116"/>
        <v>0</v>
      </c>
      <c r="N556" s="3">
        <f t="shared" si="117"/>
        <v>0</v>
      </c>
      <c r="AA556" t="s">
        <v>3896</v>
      </c>
      <c r="AB556" t="s">
        <v>3472</v>
      </c>
      <c r="AC556" t="s">
        <v>51</v>
      </c>
      <c r="AD556" t="s">
        <v>135</v>
      </c>
      <c r="AE556">
        <v>24</v>
      </c>
      <c r="AF556">
        <v>112.56</v>
      </c>
      <c r="AG556">
        <v>73.7</v>
      </c>
      <c r="AH556">
        <f t="shared" si="118"/>
        <v>1.5272727272727273</v>
      </c>
      <c r="AI556">
        <v>23</v>
      </c>
      <c r="AJ556">
        <v>68.650000000000006</v>
      </c>
      <c r="AK556">
        <v>71.22</v>
      </c>
      <c r="AL556" s="3">
        <f t="shared" si="119"/>
        <v>1</v>
      </c>
      <c r="AM556" s="3">
        <f t="shared" si="120"/>
        <v>0</v>
      </c>
      <c r="AN556" s="3">
        <f t="shared" si="121"/>
        <v>0</v>
      </c>
    </row>
    <row r="557" spans="1:40" x14ac:dyDescent="0.35">
      <c r="A557" t="s">
        <v>3897</v>
      </c>
      <c r="B557" t="s">
        <v>3472</v>
      </c>
      <c r="C557" t="s">
        <v>51</v>
      </c>
      <c r="D557" s="6" t="s">
        <v>134</v>
      </c>
      <c r="E557" s="6">
        <v>17</v>
      </c>
      <c r="F557" s="6">
        <v>45.48</v>
      </c>
      <c r="G557" s="6">
        <v>56.08</v>
      </c>
      <c r="H557" s="6">
        <f t="shared" si="114"/>
        <v>0.81098430813124101</v>
      </c>
      <c r="I557" s="6">
        <v>16.5</v>
      </c>
      <c r="J557" s="6">
        <v>24.59</v>
      </c>
      <c r="K557" s="6">
        <v>54.79</v>
      </c>
      <c r="L557" s="6">
        <f t="shared" si="115"/>
        <v>0</v>
      </c>
      <c r="M557" s="6">
        <f t="shared" si="116"/>
        <v>0</v>
      </c>
      <c r="N557" s="6">
        <f t="shared" si="117"/>
        <v>1</v>
      </c>
      <c r="AA557" t="s">
        <v>3897</v>
      </c>
      <c r="AB557" t="s">
        <v>3472</v>
      </c>
      <c r="AC557" t="s">
        <v>51</v>
      </c>
      <c r="AD557" t="s">
        <v>135</v>
      </c>
      <c r="AE557">
        <v>24</v>
      </c>
      <c r="AF557">
        <v>107.34</v>
      </c>
      <c r="AG557">
        <v>73.7</v>
      </c>
      <c r="AH557">
        <f t="shared" si="118"/>
        <v>1.4564450474898236</v>
      </c>
      <c r="AI557">
        <v>23</v>
      </c>
      <c r="AJ557">
        <v>51.19</v>
      </c>
      <c r="AK557">
        <v>71.22</v>
      </c>
      <c r="AL557" s="3">
        <f t="shared" si="119"/>
        <v>0</v>
      </c>
      <c r="AM557" s="3">
        <f t="shared" si="120"/>
        <v>1</v>
      </c>
      <c r="AN557" s="3">
        <f t="shared" si="121"/>
        <v>0</v>
      </c>
    </row>
    <row r="558" spans="1:40" x14ac:dyDescent="0.35">
      <c r="A558" t="s">
        <v>3898</v>
      </c>
      <c r="B558" t="s">
        <v>3472</v>
      </c>
      <c r="C558" t="s">
        <v>51</v>
      </c>
      <c r="D558" s="6" t="s">
        <v>134</v>
      </c>
      <c r="E558" s="6">
        <v>24.5</v>
      </c>
      <c r="F558" s="6">
        <v>69.459999999999994</v>
      </c>
      <c r="G558" s="6">
        <v>74.930000000000007</v>
      </c>
      <c r="H558" s="6">
        <f t="shared" si="114"/>
        <v>0.92699853196316551</v>
      </c>
      <c r="I558" s="6">
        <v>24</v>
      </c>
      <c r="J558" s="6">
        <v>53.83</v>
      </c>
      <c r="K558" s="6">
        <v>73.7</v>
      </c>
      <c r="L558" s="6">
        <f t="shared" si="115"/>
        <v>0</v>
      </c>
      <c r="M558" s="6">
        <f t="shared" si="116"/>
        <v>0</v>
      </c>
      <c r="N558" s="6">
        <f t="shared" si="117"/>
        <v>1</v>
      </c>
      <c r="AA558" t="s">
        <v>3898</v>
      </c>
      <c r="AB558" t="s">
        <v>3472</v>
      </c>
      <c r="AC558" t="s">
        <v>51</v>
      </c>
      <c r="AD558" t="s">
        <v>135</v>
      </c>
      <c r="AE558">
        <v>24</v>
      </c>
      <c r="AF558">
        <v>92.04</v>
      </c>
      <c r="AG558">
        <v>73.7</v>
      </c>
      <c r="AH558">
        <f t="shared" si="118"/>
        <v>1.2488466757123473</v>
      </c>
      <c r="AI558">
        <v>23.5</v>
      </c>
      <c r="AJ558">
        <v>62.55</v>
      </c>
      <c r="AK558">
        <v>72.459999999999994</v>
      </c>
      <c r="AL558" s="3">
        <f t="shared" si="119"/>
        <v>0</v>
      </c>
      <c r="AM558" s="3">
        <f t="shared" si="120"/>
        <v>1</v>
      </c>
      <c r="AN558" s="3">
        <f t="shared" si="121"/>
        <v>0</v>
      </c>
    </row>
    <row r="559" spans="1:40" x14ac:dyDescent="0.35">
      <c r="A559" t="s">
        <v>3899</v>
      </c>
      <c r="B559" t="s">
        <v>3472</v>
      </c>
      <c r="C559" t="s">
        <v>51</v>
      </c>
      <c r="D559" s="6" t="s">
        <v>134</v>
      </c>
      <c r="E559" s="6">
        <v>16.5</v>
      </c>
      <c r="F559" s="6">
        <v>42.53</v>
      </c>
      <c r="G559" s="6">
        <v>54.79</v>
      </c>
      <c r="H559" s="6">
        <f t="shared" si="114"/>
        <v>0.77623653951450999</v>
      </c>
      <c r="I559" s="6">
        <v>16</v>
      </c>
      <c r="J559" s="6">
        <v>25.28</v>
      </c>
      <c r="K559" s="6">
        <v>53.5</v>
      </c>
      <c r="L559" s="6">
        <f t="shared" si="115"/>
        <v>0</v>
      </c>
      <c r="M559" s="6">
        <f t="shared" si="116"/>
        <v>0</v>
      </c>
      <c r="N559" s="6">
        <f t="shared" si="117"/>
        <v>1</v>
      </c>
      <c r="AA559" t="s">
        <v>3899</v>
      </c>
      <c r="AB559" t="s">
        <v>3472</v>
      </c>
      <c r="AC559" t="s">
        <v>51</v>
      </c>
      <c r="AD559" t="s">
        <v>135</v>
      </c>
      <c r="AE559" s="6">
        <v>16</v>
      </c>
      <c r="AF559" s="6">
        <v>50.11</v>
      </c>
      <c r="AG559" s="6">
        <v>53.5</v>
      </c>
      <c r="AH559" s="6">
        <f t="shared" si="118"/>
        <v>0.93663551401869161</v>
      </c>
      <c r="AI559" s="6">
        <v>15.5</v>
      </c>
      <c r="AJ559" s="6">
        <v>34.58</v>
      </c>
      <c r="AK559" s="6">
        <v>52.21</v>
      </c>
      <c r="AL559" s="6">
        <f t="shared" si="119"/>
        <v>0</v>
      </c>
      <c r="AM559" s="6">
        <f t="shared" si="120"/>
        <v>0</v>
      </c>
      <c r="AN559" s="6">
        <f t="shared" si="121"/>
        <v>1</v>
      </c>
    </row>
    <row r="560" spans="1:40" x14ac:dyDescent="0.35">
      <c r="A560" t="s">
        <v>3900</v>
      </c>
      <c r="B560" t="s">
        <v>3472</v>
      </c>
      <c r="C560" t="s">
        <v>51</v>
      </c>
      <c r="D560" t="s">
        <v>134</v>
      </c>
      <c r="E560">
        <v>24</v>
      </c>
      <c r="F560">
        <v>75.11</v>
      </c>
      <c r="G560">
        <v>73.7</v>
      </c>
      <c r="H560">
        <f t="shared" si="114"/>
        <v>1.0191316146540026</v>
      </c>
      <c r="I560">
        <v>23.5</v>
      </c>
      <c r="J560">
        <v>41.87</v>
      </c>
      <c r="K560">
        <v>72.459999999999994</v>
      </c>
      <c r="L560" s="3">
        <f t="shared" si="115"/>
        <v>0</v>
      </c>
      <c r="M560" s="3">
        <f t="shared" si="116"/>
        <v>1</v>
      </c>
      <c r="N560" s="3">
        <f t="shared" si="117"/>
        <v>0</v>
      </c>
      <c r="AA560" t="s">
        <v>3900</v>
      </c>
      <c r="AB560" t="s">
        <v>3472</v>
      </c>
      <c r="AC560" t="s">
        <v>51</v>
      </c>
      <c r="AD560" t="s">
        <v>135</v>
      </c>
      <c r="AE560">
        <v>25</v>
      </c>
      <c r="AF560">
        <v>80.88</v>
      </c>
      <c r="AG560">
        <v>76.17</v>
      </c>
      <c r="AH560">
        <f t="shared" si="118"/>
        <v>1.0618353682552184</v>
      </c>
      <c r="AI560">
        <v>24.5</v>
      </c>
      <c r="AJ560">
        <v>56.65</v>
      </c>
      <c r="AK560">
        <v>74.930000000000007</v>
      </c>
      <c r="AL560" s="3">
        <f t="shared" si="119"/>
        <v>0</v>
      </c>
      <c r="AM560" s="3">
        <f t="shared" si="120"/>
        <v>1</v>
      </c>
      <c r="AN560" s="3">
        <f t="shared" si="121"/>
        <v>0</v>
      </c>
    </row>
    <row r="561" spans="1:40" x14ac:dyDescent="0.35">
      <c r="A561" t="s">
        <v>3901</v>
      </c>
      <c r="B561" t="s">
        <v>3472</v>
      </c>
      <c r="C561" t="s">
        <v>51</v>
      </c>
      <c r="D561" s="6" t="s">
        <v>134</v>
      </c>
      <c r="E561" s="6">
        <v>34</v>
      </c>
      <c r="F561" s="6">
        <v>89.32</v>
      </c>
      <c r="G561" s="6">
        <v>98.04</v>
      </c>
      <c r="H561" s="6">
        <f t="shared" si="114"/>
        <v>0.91105671154630752</v>
      </c>
      <c r="I561" s="6">
        <v>33.5</v>
      </c>
      <c r="J561" s="6">
        <v>62.59</v>
      </c>
      <c r="K561" s="6">
        <v>96.84</v>
      </c>
      <c r="L561" s="6">
        <f t="shared" si="115"/>
        <v>0</v>
      </c>
      <c r="M561" s="6">
        <f t="shared" si="116"/>
        <v>0</v>
      </c>
      <c r="N561" s="6">
        <f t="shared" si="117"/>
        <v>1</v>
      </c>
      <c r="AA561" t="s">
        <v>3901</v>
      </c>
      <c r="AB561" t="s">
        <v>3472</v>
      </c>
      <c r="AC561" t="s">
        <v>51</v>
      </c>
      <c r="AD561" t="s">
        <v>135</v>
      </c>
      <c r="AE561">
        <v>24</v>
      </c>
      <c r="AF561">
        <v>110.41</v>
      </c>
      <c r="AG561">
        <v>73.7</v>
      </c>
      <c r="AH561">
        <f t="shared" si="118"/>
        <v>1.4981004070556307</v>
      </c>
      <c r="AI561">
        <v>16</v>
      </c>
      <c r="AJ561">
        <v>58.09</v>
      </c>
      <c r="AK561">
        <v>53.5</v>
      </c>
      <c r="AL561" s="3">
        <f t="shared" si="119"/>
        <v>0</v>
      </c>
      <c r="AM561" s="3">
        <f t="shared" si="120"/>
        <v>1</v>
      </c>
      <c r="AN561" s="3">
        <f t="shared" si="121"/>
        <v>0</v>
      </c>
    </row>
    <row r="562" spans="1:40" x14ac:dyDescent="0.35">
      <c r="A562" t="s">
        <v>3902</v>
      </c>
      <c r="B562" t="s">
        <v>3472</v>
      </c>
      <c r="C562" t="s">
        <v>51</v>
      </c>
      <c r="D562" s="6" t="s">
        <v>134</v>
      </c>
      <c r="E562" s="6">
        <v>24</v>
      </c>
      <c r="F562" s="6">
        <v>72.16</v>
      </c>
      <c r="G562" s="6">
        <v>73.7</v>
      </c>
      <c r="H562" s="6">
        <f t="shared" si="114"/>
        <v>0.97910447761194019</v>
      </c>
      <c r="I562" s="6">
        <v>23.5</v>
      </c>
      <c r="J562" s="6">
        <v>68.44</v>
      </c>
      <c r="K562" s="6">
        <v>72.459999999999994</v>
      </c>
      <c r="L562" s="6">
        <f t="shared" si="115"/>
        <v>0</v>
      </c>
      <c r="M562" s="6">
        <f t="shared" si="116"/>
        <v>0</v>
      </c>
      <c r="N562" s="6">
        <f t="shared" si="117"/>
        <v>1</v>
      </c>
      <c r="AA562" t="s">
        <v>3902</v>
      </c>
      <c r="AB562" t="s">
        <v>3472</v>
      </c>
      <c r="AC562" t="s">
        <v>51</v>
      </c>
      <c r="AD562" t="s">
        <v>135</v>
      </c>
      <c r="AE562">
        <v>24</v>
      </c>
      <c r="AF562">
        <v>105.39</v>
      </c>
      <c r="AG562">
        <v>73.7</v>
      </c>
      <c r="AH562">
        <f t="shared" si="118"/>
        <v>1.4299864314789688</v>
      </c>
      <c r="AI562">
        <v>23.5</v>
      </c>
      <c r="AJ562">
        <v>66.930000000000007</v>
      </c>
      <c r="AK562">
        <v>72.459999999999994</v>
      </c>
      <c r="AL562" s="3">
        <f t="shared" si="119"/>
        <v>0</v>
      </c>
      <c r="AM562" s="3">
        <f t="shared" si="120"/>
        <v>1</v>
      </c>
      <c r="AN562" s="3">
        <f t="shared" si="121"/>
        <v>0</v>
      </c>
    </row>
    <row r="563" spans="1:40" x14ac:dyDescent="0.35">
      <c r="A563" t="s">
        <v>3903</v>
      </c>
      <c r="B563" t="s">
        <v>3472</v>
      </c>
      <c r="C563" t="s">
        <v>51</v>
      </c>
      <c r="D563" t="s">
        <v>134</v>
      </c>
      <c r="E563">
        <v>23.5</v>
      </c>
      <c r="F563">
        <v>87.6</v>
      </c>
      <c r="G563">
        <v>72.459999999999994</v>
      </c>
      <c r="H563">
        <f t="shared" si="114"/>
        <v>1.2089428650289815</v>
      </c>
      <c r="I563">
        <v>25</v>
      </c>
      <c r="J563">
        <v>84.16</v>
      </c>
      <c r="K563">
        <v>76.17</v>
      </c>
      <c r="L563" s="3">
        <f t="shared" si="115"/>
        <v>0</v>
      </c>
      <c r="M563" s="3">
        <f t="shared" si="116"/>
        <v>1</v>
      </c>
      <c r="N563" s="3">
        <f t="shared" si="117"/>
        <v>0</v>
      </c>
      <c r="AA563" t="s">
        <v>3903</v>
      </c>
      <c r="AB563" t="s">
        <v>3472</v>
      </c>
      <c r="AC563" t="s">
        <v>51</v>
      </c>
      <c r="AD563" t="s">
        <v>135</v>
      </c>
      <c r="AE563">
        <v>24</v>
      </c>
      <c r="AF563">
        <v>88.06</v>
      </c>
      <c r="AG563">
        <v>73.7</v>
      </c>
      <c r="AH563">
        <f t="shared" si="118"/>
        <v>1.194843962008141</v>
      </c>
      <c r="AI563">
        <v>23.5</v>
      </c>
      <c r="AJ563">
        <v>68.650000000000006</v>
      </c>
      <c r="AK563">
        <v>72.459999999999994</v>
      </c>
      <c r="AL563" s="3">
        <f t="shared" si="119"/>
        <v>0</v>
      </c>
      <c r="AM563" s="3">
        <f t="shared" si="120"/>
        <v>1</v>
      </c>
      <c r="AN563" s="3">
        <f t="shared" si="121"/>
        <v>0</v>
      </c>
    </row>
    <row r="564" spans="1:40" x14ac:dyDescent="0.35">
      <c r="A564" t="s">
        <v>3904</v>
      </c>
      <c r="B564" t="s">
        <v>3472</v>
      </c>
      <c r="C564" t="s">
        <v>51</v>
      </c>
      <c r="D564" s="6" t="s">
        <v>134</v>
      </c>
      <c r="E564" s="6">
        <v>27.5</v>
      </c>
      <c r="F564" s="6">
        <v>73.790000000000006</v>
      </c>
      <c r="G564" s="6">
        <v>82.3</v>
      </c>
      <c r="H564" s="6">
        <f t="shared" si="114"/>
        <v>0.89659781287970852</v>
      </c>
      <c r="I564" s="6">
        <v>27</v>
      </c>
      <c r="J564" s="6">
        <v>48.97</v>
      </c>
      <c r="K564" s="6">
        <v>81.08</v>
      </c>
      <c r="L564" s="6">
        <f t="shared" si="115"/>
        <v>0</v>
      </c>
      <c r="M564" s="6">
        <f t="shared" si="116"/>
        <v>0</v>
      </c>
      <c r="N564" s="6">
        <f t="shared" si="117"/>
        <v>1</v>
      </c>
      <c r="AA564" t="s">
        <v>3904</v>
      </c>
      <c r="AB564" t="s">
        <v>3472</v>
      </c>
      <c r="AC564" t="s">
        <v>51</v>
      </c>
      <c r="AD564" t="s">
        <v>135</v>
      </c>
      <c r="AE564">
        <v>24</v>
      </c>
      <c r="AF564">
        <v>105.54</v>
      </c>
      <c r="AG564">
        <v>73.7</v>
      </c>
      <c r="AH564">
        <f t="shared" si="118"/>
        <v>1.4320217096336501</v>
      </c>
      <c r="AI564">
        <v>23</v>
      </c>
      <c r="AJ564">
        <v>54.9</v>
      </c>
      <c r="AK564">
        <v>71.22</v>
      </c>
      <c r="AL564" s="3">
        <f t="shared" si="119"/>
        <v>0</v>
      </c>
      <c r="AM564" s="3">
        <f t="shared" si="120"/>
        <v>1</v>
      </c>
      <c r="AN564" s="3">
        <f t="shared" si="121"/>
        <v>0</v>
      </c>
    </row>
    <row r="565" spans="1:40" x14ac:dyDescent="0.35">
      <c r="A565" t="s">
        <v>3905</v>
      </c>
      <c r="B565" t="s">
        <v>3503</v>
      </c>
      <c r="C565" t="s">
        <v>51</v>
      </c>
      <c r="D565" t="s">
        <v>17</v>
      </c>
      <c r="E565">
        <v>23.5</v>
      </c>
      <c r="F565">
        <v>133.53</v>
      </c>
      <c r="G565">
        <v>72.459999999999994</v>
      </c>
      <c r="H565">
        <f t="shared" si="114"/>
        <v>1.842809826110958</v>
      </c>
      <c r="I565">
        <v>21.5</v>
      </c>
      <c r="J565">
        <v>64.28</v>
      </c>
      <c r="K565">
        <v>67.47</v>
      </c>
      <c r="L565" s="3">
        <f t="shared" si="115"/>
        <v>1</v>
      </c>
      <c r="M565" s="3">
        <f t="shared" si="116"/>
        <v>0</v>
      </c>
      <c r="N565" s="3">
        <f t="shared" si="117"/>
        <v>0</v>
      </c>
      <c r="AA565" t="s">
        <v>3905</v>
      </c>
      <c r="AB565" t="s">
        <v>3503</v>
      </c>
      <c r="AC565" t="s">
        <v>51</v>
      </c>
      <c r="AD565" t="s">
        <v>18</v>
      </c>
      <c r="AE565">
        <v>24</v>
      </c>
      <c r="AF565">
        <v>136.88999999999999</v>
      </c>
      <c r="AG565">
        <v>73.7</v>
      </c>
      <c r="AH565">
        <f t="shared" si="118"/>
        <v>1.8573948439620078</v>
      </c>
      <c r="AI565">
        <v>22.5</v>
      </c>
      <c r="AJ565">
        <v>62.02</v>
      </c>
      <c r="AK565">
        <v>69.97</v>
      </c>
      <c r="AL565" s="3">
        <f t="shared" si="119"/>
        <v>1</v>
      </c>
      <c r="AM565" s="3">
        <f t="shared" si="120"/>
        <v>0</v>
      </c>
      <c r="AN565" s="3">
        <f t="shared" si="121"/>
        <v>0</v>
      </c>
    </row>
    <row r="566" spans="1:40" x14ac:dyDescent="0.35">
      <c r="A566" t="s">
        <v>3906</v>
      </c>
      <c r="B566" t="s">
        <v>3503</v>
      </c>
      <c r="C566" t="s">
        <v>51</v>
      </c>
      <c r="D566" t="s">
        <v>17</v>
      </c>
      <c r="E566">
        <v>23</v>
      </c>
      <c r="F566">
        <v>177.7</v>
      </c>
      <c r="G566">
        <v>71.22</v>
      </c>
      <c r="H566">
        <f t="shared" si="114"/>
        <v>2.4950856500982868</v>
      </c>
      <c r="I566">
        <v>21</v>
      </c>
      <c r="J566">
        <v>33.92</v>
      </c>
      <c r="K566">
        <v>66.22</v>
      </c>
      <c r="L566" s="3">
        <f t="shared" si="115"/>
        <v>1</v>
      </c>
      <c r="M566" s="3">
        <f t="shared" si="116"/>
        <v>0</v>
      </c>
      <c r="N566" s="3">
        <f t="shared" si="117"/>
        <v>0</v>
      </c>
      <c r="AA566" t="s">
        <v>3906</v>
      </c>
      <c r="AB566" t="s">
        <v>3503</v>
      </c>
      <c r="AC566" t="s">
        <v>51</v>
      </c>
      <c r="AD566" t="s">
        <v>18</v>
      </c>
      <c r="AE566">
        <v>24</v>
      </c>
      <c r="AF566">
        <v>167.8</v>
      </c>
      <c r="AG566">
        <v>73.7</v>
      </c>
      <c r="AH566">
        <f t="shared" si="118"/>
        <v>2.2767978290366351</v>
      </c>
      <c r="AI566">
        <v>22</v>
      </c>
      <c r="AJ566">
        <v>64.2</v>
      </c>
      <c r="AK566">
        <v>68.72</v>
      </c>
      <c r="AL566" s="3">
        <f t="shared" si="119"/>
        <v>1</v>
      </c>
      <c r="AM566" s="3">
        <f t="shared" si="120"/>
        <v>0</v>
      </c>
      <c r="AN566" s="3">
        <f t="shared" si="121"/>
        <v>0</v>
      </c>
    </row>
    <row r="567" spans="1:40" x14ac:dyDescent="0.35">
      <c r="A567" t="s">
        <v>3907</v>
      </c>
      <c r="B567" t="s">
        <v>3503</v>
      </c>
      <c r="C567" t="s">
        <v>51</v>
      </c>
      <c r="D567" t="s">
        <v>17</v>
      </c>
      <c r="E567">
        <v>23</v>
      </c>
      <c r="F567">
        <v>130.88</v>
      </c>
      <c r="G567">
        <v>71.22</v>
      </c>
      <c r="H567">
        <f t="shared" si="114"/>
        <v>1.8376860432462792</v>
      </c>
      <c r="I567">
        <v>21.5</v>
      </c>
      <c r="J567">
        <v>51.09</v>
      </c>
      <c r="K567">
        <v>67.47</v>
      </c>
      <c r="L567" s="3">
        <f t="shared" si="115"/>
        <v>1</v>
      </c>
      <c r="M567" s="3">
        <f t="shared" si="116"/>
        <v>0</v>
      </c>
      <c r="N567" s="3">
        <f t="shared" si="117"/>
        <v>0</v>
      </c>
      <c r="AA567" t="s">
        <v>3907</v>
      </c>
      <c r="AB567" t="s">
        <v>3503</v>
      </c>
      <c r="AC567" t="s">
        <v>51</v>
      </c>
      <c r="AD567" t="s">
        <v>18</v>
      </c>
      <c r="AE567">
        <v>24</v>
      </c>
      <c r="AF567">
        <v>173.55</v>
      </c>
      <c r="AG567">
        <v>73.7</v>
      </c>
      <c r="AH567">
        <f t="shared" si="118"/>
        <v>2.3548168249660786</v>
      </c>
      <c r="AI567">
        <v>22.5</v>
      </c>
      <c r="AJ567">
        <v>62.35</v>
      </c>
      <c r="AK567">
        <v>69.97</v>
      </c>
      <c r="AL567" s="3">
        <f t="shared" si="119"/>
        <v>1</v>
      </c>
      <c r="AM567" s="3">
        <f t="shared" si="120"/>
        <v>0</v>
      </c>
      <c r="AN567" s="3">
        <f t="shared" si="121"/>
        <v>0</v>
      </c>
    </row>
    <row r="568" spans="1:40" x14ac:dyDescent="0.35">
      <c r="A568" t="s">
        <v>3908</v>
      </c>
      <c r="B568" t="s">
        <v>3503</v>
      </c>
      <c r="C568" t="s">
        <v>51</v>
      </c>
      <c r="D568" t="s">
        <v>17</v>
      </c>
      <c r="E568">
        <v>24</v>
      </c>
      <c r="F568">
        <v>152.1</v>
      </c>
      <c r="G568">
        <v>73.7</v>
      </c>
      <c r="H568">
        <f t="shared" si="114"/>
        <v>2.0637720488466758</v>
      </c>
      <c r="I568">
        <v>22</v>
      </c>
      <c r="J568">
        <v>64.64</v>
      </c>
      <c r="K568">
        <v>68.72</v>
      </c>
      <c r="L568" s="3">
        <f t="shared" si="115"/>
        <v>1</v>
      </c>
      <c r="M568" s="3">
        <f t="shared" si="116"/>
        <v>0</v>
      </c>
      <c r="N568" s="3">
        <f t="shared" si="117"/>
        <v>0</v>
      </c>
      <c r="AA568" t="s">
        <v>3908</v>
      </c>
      <c r="AB568" t="s">
        <v>3503</v>
      </c>
      <c r="AC568" t="s">
        <v>51</v>
      </c>
      <c r="AD568" t="s">
        <v>18</v>
      </c>
      <c r="AE568">
        <v>24</v>
      </c>
      <c r="AF568">
        <v>169.12</v>
      </c>
      <c r="AG568">
        <v>73.7</v>
      </c>
      <c r="AH568">
        <f t="shared" si="118"/>
        <v>2.2947082767978291</v>
      </c>
      <c r="AI568">
        <v>22.5</v>
      </c>
      <c r="AJ568">
        <v>56.13</v>
      </c>
      <c r="AK568">
        <v>69.97</v>
      </c>
      <c r="AL568" s="3">
        <f t="shared" si="119"/>
        <v>1</v>
      </c>
      <c r="AM568" s="3">
        <f t="shared" si="120"/>
        <v>0</v>
      </c>
      <c r="AN568" s="3">
        <f t="shared" si="121"/>
        <v>0</v>
      </c>
    </row>
    <row r="569" spans="1:40" x14ac:dyDescent="0.35">
      <c r="A569" t="s">
        <v>3909</v>
      </c>
      <c r="B569" t="s">
        <v>3503</v>
      </c>
      <c r="C569" t="s">
        <v>51</v>
      </c>
      <c r="D569" t="s">
        <v>17</v>
      </c>
      <c r="E569">
        <v>23</v>
      </c>
      <c r="F569">
        <v>124.32</v>
      </c>
      <c r="G569">
        <v>71.22</v>
      </c>
      <c r="H569">
        <f t="shared" si="114"/>
        <v>1.7455770850884582</v>
      </c>
      <c r="I569">
        <v>21.5</v>
      </c>
      <c r="J569">
        <v>53.97</v>
      </c>
      <c r="K569">
        <v>67.47</v>
      </c>
      <c r="L569" s="3">
        <f t="shared" si="115"/>
        <v>1</v>
      </c>
      <c r="M569" s="3">
        <f t="shared" si="116"/>
        <v>0</v>
      </c>
      <c r="N569" s="3">
        <f t="shared" si="117"/>
        <v>0</v>
      </c>
      <c r="AA569" t="s">
        <v>3909</v>
      </c>
      <c r="AB569" t="s">
        <v>3503</v>
      </c>
      <c r="AC569" t="s">
        <v>51</v>
      </c>
      <c r="AD569" t="s">
        <v>18</v>
      </c>
      <c r="AE569">
        <v>24</v>
      </c>
      <c r="AF569">
        <v>171.37</v>
      </c>
      <c r="AG569">
        <v>73.7</v>
      </c>
      <c r="AH569">
        <f t="shared" si="118"/>
        <v>2.3252374491180463</v>
      </c>
      <c r="AI569">
        <v>22.5</v>
      </c>
      <c r="AJ569">
        <v>52.01</v>
      </c>
      <c r="AK569">
        <v>69.97</v>
      </c>
      <c r="AL569" s="3">
        <f t="shared" si="119"/>
        <v>1</v>
      </c>
      <c r="AM569" s="3">
        <f t="shared" si="120"/>
        <v>0</v>
      </c>
      <c r="AN569" s="3">
        <f t="shared" si="121"/>
        <v>0</v>
      </c>
    </row>
    <row r="570" spans="1:40" x14ac:dyDescent="0.35">
      <c r="A570" t="s">
        <v>3910</v>
      </c>
      <c r="B570" t="s">
        <v>3503</v>
      </c>
      <c r="C570" t="s">
        <v>51</v>
      </c>
      <c r="D570" t="s">
        <v>17</v>
      </c>
      <c r="E570">
        <v>23.5</v>
      </c>
      <c r="F570">
        <v>169.25</v>
      </c>
      <c r="G570">
        <v>72.459999999999994</v>
      </c>
      <c r="H570">
        <f t="shared" si="114"/>
        <v>2.3357714601159261</v>
      </c>
      <c r="I570">
        <v>21.5</v>
      </c>
      <c r="J570">
        <v>52.81</v>
      </c>
      <c r="K570">
        <v>67.47</v>
      </c>
      <c r="L570" s="3">
        <f t="shared" si="115"/>
        <v>1</v>
      </c>
      <c r="M570" s="3">
        <f t="shared" si="116"/>
        <v>0</v>
      </c>
      <c r="N570" s="3">
        <f t="shared" si="117"/>
        <v>0</v>
      </c>
      <c r="AA570" t="s">
        <v>3910</v>
      </c>
      <c r="AB570" t="s">
        <v>3503</v>
      </c>
      <c r="AC570" t="s">
        <v>51</v>
      </c>
      <c r="AD570" t="s">
        <v>18</v>
      </c>
      <c r="AE570">
        <v>24</v>
      </c>
      <c r="AF570">
        <v>118.81</v>
      </c>
      <c r="AG570">
        <v>73.7</v>
      </c>
      <c r="AH570">
        <f t="shared" si="118"/>
        <v>1.6120759837177747</v>
      </c>
      <c r="AI570">
        <v>23</v>
      </c>
      <c r="AJ570">
        <v>62.66</v>
      </c>
      <c r="AK570">
        <v>71.22</v>
      </c>
      <c r="AL570" s="3">
        <f t="shared" si="119"/>
        <v>1</v>
      </c>
      <c r="AM570" s="3">
        <f t="shared" si="120"/>
        <v>0</v>
      </c>
      <c r="AN570" s="3">
        <f t="shared" si="121"/>
        <v>0</v>
      </c>
    </row>
    <row r="571" spans="1:40" x14ac:dyDescent="0.35">
      <c r="A571" t="s">
        <v>3911</v>
      </c>
      <c r="B571" t="s">
        <v>3503</v>
      </c>
      <c r="C571" t="s">
        <v>51</v>
      </c>
      <c r="D571" t="s">
        <v>17</v>
      </c>
      <c r="E571">
        <v>24</v>
      </c>
      <c r="F571">
        <v>148.38999999999999</v>
      </c>
      <c r="G571">
        <v>73.7</v>
      </c>
      <c r="H571">
        <f t="shared" si="114"/>
        <v>2.0134328358208951</v>
      </c>
      <c r="I571">
        <v>22</v>
      </c>
      <c r="J571">
        <v>68.239999999999995</v>
      </c>
      <c r="K571">
        <v>68.72</v>
      </c>
      <c r="L571" s="3">
        <f t="shared" si="115"/>
        <v>1</v>
      </c>
      <c r="M571" s="3">
        <f t="shared" si="116"/>
        <v>0</v>
      </c>
      <c r="N571" s="3">
        <f t="shared" si="117"/>
        <v>0</v>
      </c>
      <c r="AA571" t="s">
        <v>3911</v>
      </c>
      <c r="AB571" t="s">
        <v>3503</v>
      </c>
      <c r="AC571" t="s">
        <v>51</v>
      </c>
      <c r="AD571" t="s">
        <v>18</v>
      </c>
      <c r="AE571">
        <v>24</v>
      </c>
      <c r="AF571">
        <v>157.16</v>
      </c>
      <c r="AG571">
        <v>73.7</v>
      </c>
      <c r="AH571">
        <f t="shared" si="118"/>
        <v>2.1324287652645859</v>
      </c>
      <c r="AI571">
        <v>22.5</v>
      </c>
      <c r="AJ571">
        <v>61.68</v>
      </c>
      <c r="AK571">
        <v>69.97</v>
      </c>
      <c r="AL571" s="3">
        <f t="shared" si="119"/>
        <v>1</v>
      </c>
      <c r="AM571" s="3">
        <f t="shared" si="120"/>
        <v>0</v>
      </c>
      <c r="AN571" s="3">
        <f t="shared" si="121"/>
        <v>0</v>
      </c>
    </row>
    <row r="572" spans="1:40" x14ac:dyDescent="0.35">
      <c r="A572" t="s">
        <v>3912</v>
      </c>
      <c r="B572" t="s">
        <v>3503</v>
      </c>
      <c r="C572" t="s">
        <v>51</v>
      </c>
      <c r="D572" t="s">
        <v>17</v>
      </c>
      <c r="E572">
        <v>24</v>
      </c>
      <c r="F572">
        <v>169.53</v>
      </c>
      <c r="G572">
        <v>73.7</v>
      </c>
      <c r="H572">
        <f t="shared" si="114"/>
        <v>2.3002713704206239</v>
      </c>
      <c r="I572">
        <v>22</v>
      </c>
      <c r="J572">
        <v>47.48</v>
      </c>
      <c r="K572">
        <v>68.72</v>
      </c>
      <c r="L572" s="3">
        <f t="shared" si="115"/>
        <v>1</v>
      </c>
      <c r="M572" s="3">
        <f t="shared" si="116"/>
        <v>0</v>
      </c>
      <c r="N572" s="3">
        <f t="shared" si="117"/>
        <v>0</v>
      </c>
      <c r="AA572" t="s">
        <v>3912</v>
      </c>
      <c r="AB572" t="s">
        <v>3503</v>
      </c>
      <c r="AC572" t="s">
        <v>51</v>
      </c>
      <c r="AD572" t="s">
        <v>18</v>
      </c>
      <c r="AE572">
        <v>24</v>
      </c>
      <c r="AF572">
        <v>121.16</v>
      </c>
      <c r="AG572">
        <v>73.7</v>
      </c>
      <c r="AH572">
        <f t="shared" si="118"/>
        <v>1.6439620081411126</v>
      </c>
      <c r="AI572">
        <v>22.5</v>
      </c>
      <c r="AJ572">
        <v>51.65</v>
      </c>
      <c r="AK572">
        <v>69.97</v>
      </c>
      <c r="AL572" s="3">
        <f t="shared" si="119"/>
        <v>1</v>
      </c>
      <c r="AM572" s="3">
        <f t="shared" si="120"/>
        <v>0</v>
      </c>
      <c r="AN572" s="3">
        <f t="shared" si="121"/>
        <v>0</v>
      </c>
    </row>
    <row r="573" spans="1:40" x14ac:dyDescent="0.35">
      <c r="A573" t="s">
        <v>3913</v>
      </c>
      <c r="B573" t="s">
        <v>3503</v>
      </c>
      <c r="C573" t="s">
        <v>51</v>
      </c>
      <c r="D573" t="s">
        <v>17</v>
      </c>
      <c r="E573">
        <v>24</v>
      </c>
      <c r="F573">
        <v>184.7</v>
      </c>
      <c r="G573">
        <v>73.7</v>
      </c>
      <c r="H573">
        <f t="shared" si="114"/>
        <v>2.506105834464043</v>
      </c>
      <c r="I573">
        <v>22</v>
      </c>
      <c r="J573">
        <v>54.57</v>
      </c>
      <c r="K573">
        <v>68.72</v>
      </c>
      <c r="L573" s="3">
        <f t="shared" si="115"/>
        <v>1</v>
      </c>
      <c r="M573" s="3">
        <f t="shared" si="116"/>
        <v>0</v>
      </c>
      <c r="N573" s="3">
        <f t="shared" si="117"/>
        <v>0</v>
      </c>
      <c r="AA573" t="s">
        <v>3913</v>
      </c>
      <c r="AB573" t="s">
        <v>3503</v>
      </c>
      <c r="AC573" t="s">
        <v>51</v>
      </c>
      <c r="AD573" t="s">
        <v>18</v>
      </c>
      <c r="AE573">
        <v>24</v>
      </c>
      <c r="AF573">
        <v>148.27000000000001</v>
      </c>
      <c r="AG573">
        <v>73.7</v>
      </c>
      <c r="AH573">
        <f t="shared" si="118"/>
        <v>2.0118046132971505</v>
      </c>
      <c r="AI573">
        <v>22.5</v>
      </c>
      <c r="AJ573">
        <v>54.76</v>
      </c>
      <c r="AK573">
        <v>69.97</v>
      </c>
      <c r="AL573" s="3">
        <f t="shared" si="119"/>
        <v>1</v>
      </c>
      <c r="AM573" s="3">
        <f t="shared" si="120"/>
        <v>0</v>
      </c>
      <c r="AN573" s="3">
        <f t="shared" si="121"/>
        <v>0</v>
      </c>
    </row>
    <row r="574" spans="1:40" x14ac:dyDescent="0.35">
      <c r="A574" t="s">
        <v>3914</v>
      </c>
      <c r="B574" t="s">
        <v>3503</v>
      </c>
      <c r="C574" t="s">
        <v>51</v>
      </c>
      <c r="D574" t="s">
        <v>17</v>
      </c>
      <c r="E574">
        <v>24</v>
      </c>
      <c r="F574">
        <v>127.95</v>
      </c>
      <c r="G574">
        <v>73.7</v>
      </c>
      <c r="H574">
        <f t="shared" si="114"/>
        <v>1.7360922659430122</v>
      </c>
      <c r="I574">
        <v>22.5</v>
      </c>
      <c r="J574">
        <v>58.88</v>
      </c>
      <c r="K574">
        <v>69.97</v>
      </c>
      <c r="L574" s="3">
        <f t="shared" si="115"/>
        <v>1</v>
      </c>
      <c r="M574" s="3">
        <f t="shared" si="116"/>
        <v>0</v>
      </c>
      <c r="N574" s="3">
        <f t="shared" si="117"/>
        <v>0</v>
      </c>
      <c r="AA574" t="s">
        <v>3914</v>
      </c>
      <c r="AB574" t="s">
        <v>3503</v>
      </c>
      <c r="AC574" t="s">
        <v>51</v>
      </c>
      <c r="AD574" t="s">
        <v>18</v>
      </c>
      <c r="AE574">
        <v>24</v>
      </c>
      <c r="AF574">
        <v>104.07</v>
      </c>
      <c r="AG574">
        <v>73.7</v>
      </c>
      <c r="AH574">
        <f t="shared" si="118"/>
        <v>1.4120759837177745</v>
      </c>
      <c r="AI574">
        <v>22</v>
      </c>
      <c r="AJ574">
        <v>62.81</v>
      </c>
      <c r="AK574">
        <v>68.72</v>
      </c>
      <c r="AL574" s="3">
        <f t="shared" si="119"/>
        <v>0</v>
      </c>
      <c r="AM574" s="3">
        <f t="shared" si="120"/>
        <v>1</v>
      </c>
      <c r="AN574" s="3">
        <f t="shared" si="121"/>
        <v>0</v>
      </c>
    </row>
    <row r="575" spans="1:40" x14ac:dyDescent="0.35">
      <c r="A575" t="s">
        <v>3915</v>
      </c>
      <c r="B575" t="s">
        <v>3503</v>
      </c>
      <c r="C575" t="s">
        <v>51</v>
      </c>
      <c r="D575" t="s">
        <v>17</v>
      </c>
      <c r="E575">
        <v>24</v>
      </c>
      <c r="F575">
        <v>205.75</v>
      </c>
      <c r="G575">
        <v>73.7</v>
      </c>
      <c r="H575">
        <f t="shared" si="114"/>
        <v>2.7917232021709633</v>
      </c>
      <c r="I575">
        <v>22</v>
      </c>
      <c r="J575">
        <v>66.98</v>
      </c>
      <c r="K575">
        <v>68.72</v>
      </c>
      <c r="L575" s="3">
        <f t="shared" si="115"/>
        <v>1</v>
      </c>
      <c r="M575" s="3">
        <f t="shared" si="116"/>
        <v>0</v>
      </c>
      <c r="N575" s="3">
        <f t="shared" si="117"/>
        <v>0</v>
      </c>
      <c r="AA575" t="s">
        <v>3915</v>
      </c>
      <c r="AB575" t="s">
        <v>3503</v>
      </c>
      <c r="AC575" t="s">
        <v>51</v>
      </c>
      <c r="AD575" t="s">
        <v>18</v>
      </c>
      <c r="AE575">
        <v>24</v>
      </c>
      <c r="AF575">
        <v>119.55</v>
      </c>
      <c r="AG575">
        <v>73.7</v>
      </c>
      <c r="AH575">
        <f t="shared" si="118"/>
        <v>1.6221166892808683</v>
      </c>
      <c r="AI575">
        <v>23</v>
      </c>
      <c r="AJ575">
        <v>54.51</v>
      </c>
      <c r="AK575">
        <v>71.22</v>
      </c>
      <c r="AL575" s="3">
        <f t="shared" si="119"/>
        <v>1</v>
      </c>
      <c r="AM575" s="3">
        <f t="shared" si="120"/>
        <v>0</v>
      </c>
      <c r="AN575" s="3">
        <f t="shared" si="121"/>
        <v>0</v>
      </c>
    </row>
    <row r="576" spans="1:40" x14ac:dyDescent="0.35">
      <c r="A576" t="s">
        <v>3916</v>
      </c>
      <c r="B576" t="s">
        <v>3503</v>
      </c>
      <c r="C576" t="s">
        <v>51</v>
      </c>
      <c r="D576" t="s">
        <v>17</v>
      </c>
      <c r="E576">
        <v>23.5</v>
      </c>
      <c r="F576">
        <v>120.54</v>
      </c>
      <c r="G576">
        <v>72.459999999999994</v>
      </c>
      <c r="H576">
        <f t="shared" si="114"/>
        <v>1.6635385040022084</v>
      </c>
      <c r="I576">
        <v>22</v>
      </c>
      <c r="J576">
        <v>65.58</v>
      </c>
      <c r="K576">
        <v>68.72</v>
      </c>
      <c r="L576" s="3">
        <f t="shared" si="115"/>
        <v>1</v>
      </c>
      <c r="M576" s="3">
        <f t="shared" si="116"/>
        <v>0</v>
      </c>
      <c r="N576" s="3">
        <f t="shared" si="117"/>
        <v>0</v>
      </c>
      <c r="AA576" t="s">
        <v>3916</v>
      </c>
      <c r="AB576" t="s">
        <v>3503</v>
      </c>
      <c r="AC576" t="s">
        <v>51</v>
      </c>
      <c r="AD576" t="s">
        <v>18</v>
      </c>
      <c r="AE576">
        <v>24</v>
      </c>
      <c r="AF576">
        <v>103.87</v>
      </c>
      <c r="AG576">
        <v>73.7</v>
      </c>
      <c r="AH576">
        <f t="shared" si="118"/>
        <v>1.4093622795115333</v>
      </c>
      <c r="AI576">
        <v>23</v>
      </c>
      <c r="AJ576">
        <v>66.58</v>
      </c>
      <c r="AK576">
        <v>71.22</v>
      </c>
      <c r="AL576" s="3">
        <f t="shared" si="119"/>
        <v>0</v>
      </c>
      <c r="AM576" s="3">
        <f t="shared" si="120"/>
        <v>1</v>
      </c>
      <c r="AN576" s="3">
        <f t="shared" si="121"/>
        <v>0</v>
      </c>
    </row>
    <row r="577" spans="1:40" x14ac:dyDescent="0.35">
      <c r="A577" t="s">
        <v>3917</v>
      </c>
      <c r="B577" t="s">
        <v>3503</v>
      </c>
      <c r="C577" t="s">
        <v>51</v>
      </c>
      <c r="D577" t="s">
        <v>17</v>
      </c>
      <c r="E577">
        <v>23.5</v>
      </c>
      <c r="F577">
        <v>140.77000000000001</v>
      </c>
      <c r="G577">
        <v>72.459999999999994</v>
      </c>
      <c r="H577">
        <f t="shared" si="114"/>
        <v>1.9427270218051342</v>
      </c>
      <c r="I577">
        <v>22</v>
      </c>
      <c r="J577">
        <v>64.739999999999995</v>
      </c>
      <c r="K577">
        <v>68.72</v>
      </c>
      <c r="L577" s="3">
        <f t="shared" si="115"/>
        <v>1</v>
      </c>
      <c r="M577" s="3">
        <f t="shared" si="116"/>
        <v>0</v>
      </c>
      <c r="N577" s="3">
        <f t="shared" si="117"/>
        <v>0</v>
      </c>
      <c r="AA577" t="s">
        <v>3917</v>
      </c>
      <c r="AB577" t="s">
        <v>3503</v>
      </c>
      <c r="AC577" t="s">
        <v>51</v>
      </c>
      <c r="AD577" t="s">
        <v>18</v>
      </c>
      <c r="AE577" s="6">
        <v>23.5</v>
      </c>
      <c r="AF577" s="6">
        <v>68.86</v>
      </c>
      <c r="AG577" s="6">
        <v>72.459999999999994</v>
      </c>
      <c r="AH577" s="6">
        <f t="shared" si="118"/>
        <v>0.95031741650565837</v>
      </c>
      <c r="AI577" s="6">
        <v>23</v>
      </c>
      <c r="AJ577" s="6">
        <v>64.510000000000005</v>
      </c>
      <c r="AK577" s="6">
        <v>71.22</v>
      </c>
      <c r="AL577" s="6">
        <f t="shared" si="119"/>
        <v>0</v>
      </c>
      <c r="AM577" s="6">
        <f t="shared" si="120"/>
        <v>0</v>
      </c>
      <c r="AN577" s="6">
        <f t="shared" si="121"/>
        <v>1</v>
      </c>
    </row>
    <row r="578" spans="1:40" x14ac:dyDescent="0.35">
      <c r="A578" t="s">
        <v>3918</v>
      </c>
      <c r="B578" t="s">
        <v>3503</v>
      </c>
      <c r="C578" t="s">
        <v>51</v>
      </c>
      <c r="D578" t="s">
        <v>17</v>
      </c>
      <c r="E578">
        <v>24</v>
      </c>
      <c r="F578">
        <v>103.22</v>
      </c>
      <c r="G578">
        <v>73.7</v>
      </c>
      <c r="H578">
        <f t="shared" ref="H578:H641" si="122">F578/G578</f>
        <v>1.4005427408412483</v>
      </c>
      <c r="I578">
        <v>22.5</v>
      </c>
      <c r="J578">
        <v>48.61</v>
      </c>
      <c r="K578">
        <v>69.97</v>
      </c>
      <c r="L578" s="3">
        <f t="shared" ref="L578:L641" si="123">IF(H578&gt;1.5,1,0)</f>
        <v>0</v>
      </c>
      <c r="M578" s="3">
        <f t="shared" ref="M578:M641" si="124">IF((AND(H578&gt;1,H578&lt;1.5)),1,0)</f>
        <v>1</v>
      </c>
      <c r="N578" s="3">
        <f t="shared" ref="N578:N641" si="125">IF(H578&lt;1,1,0)</f>
        <v>0</v>
      </c>
      <c r="AA578" t="s">
        <v>3918</v>
      </c>
      <c r="AB578" t="s">
        <v>3503</v>
      </c>
      <c r="AC578" t="s">
        <v>51</v>
      </c>
      <c r="AD578" t="s">
        <v>18</v>
      </c>
      <c r="AE578" s="6">
        <v>19</v>
      </c>
      <c r="AF578" s="6">
        <v>53.13</v>
      </c>
      <c r="AG578" s="6">
        <v>61.18</v>
      </c>
      <c r="AH578" s="6">
        <f t="shared" ref="AH578:AH641" si="126">AF578/AG578</f>
        <v>0.86842105263157898</v>
      </c>
      <c r="AI578" s="6">
        <v>18.5</v>
      </c>
      <c r="AJ578" s="6">
        <v>35.53</v>
      </c>
      <c r="AK578" s="6">
        <v>59.91</v>
      </c>
      <c r="AL578" s="6">
        <f t="shared" si="119"/>
        <v>0</v>
      </c>
      <c r="AM578" s="6">
        <f t="shared" si="120"/>
        <v>0</v>
      </c>
      <c r="AN578" s="6">
        <f t="shared" si="121"/>
        <v>1</v>
      </c>
    </row>
    <row r="579" spans="1:40" x14ac:dyDescent="0.35">
      <c r="A579" t="s">
        <v>3919</v>
      </c>
      <c r="B579" t="s">
        <v>3503</v>
      </c>
      <c r="C579" t="s">
        <v>51</v>
      </c>
      <c r="D579" t="s">
        <v>17</v>
      </c>
      <c r="E579">
        <v>23.5</v>
      </c>
      <c r="F579">
        <v>152.88</v>
      </c>
      <c r="G579">
        <v>72.459999999999994</v>
      </c>
      <c r="H579">
        <f t="shared" si="122"/>
        <v>2.1098537123930448</v>
      </c>
      <c r="I579">
        <v>21.5</v>
      </c>
      <c r="J579">
        <v>54.5</v>
      </c>
      <c r="K579">
        <v>67.47</v>
      </c>
      <c r="L579" s="3">
        <f t="shared" si="123"/>
        <v>1</v>
      </c>
      <c r="M579" s="3">
        <f t="shared" si="124"/>
        <v>0</v>
      </c>
      <c r="N579" s="3">
        <f t="shared" si="125"/>
        <v>0</v>
      </c>
      <c r="AA579" t="s">
        <v>3919</v>
      </c>
      <c r="AB579" t="s">
        <v>3503</v>
      </c>
      <c r="AC579" t="s">
        <v>51</v>
      </c>
      <c r="AD579" t="s">
        <v>18</v>
      </c>
      <c r="AE579">
        <v>24</v>
      </c>
      <c r="AF579">
        <v>120.64</v>
      </c>
      <c r="AG579">
        <v>73.7</v>
      </c>
      <c r="AH579">
        <f t="shared" si="126"/>
        <v>1.6369063772048846</v>
      </c>
      <c r="AI579">
        <v>22.5</v>
      </c>
      <c r="AJ579">
        <v>56.5</v>
      </c>
      <c r="AK579">
        <v>69.97</v>
      </c>
      <c r="AL579" s="3">
        <f t="shared" ref="AL579:AL642" si="127">IF(AH579&gt;1.5,1,0)</f>
        <v>1</v>
      </c>
      <c r="AM579" s="3">
        <f t="shared" ref="AM579:AM642" si="128">IF((AND(AH579&gt;1,AH579&lt;1.5)),1,0)</f>
        <v>0</v>
      </c>
      <c r="AN579" s="3">
        <f t="shared" ref="AN579:AN642" si="129">IF(AH579&lt;1,1,0)</f>
        <v>0</v>
      </c>
    </row>
    <row r="580" spans="1:40" x14ac:dyDescent="0.35">
      <c r="A580" t="s">
        <v>3920</v>
      </c>
      <c r="B580" t="s">
        <v>3503</v>
      </c>
      <c r="C580" t="s">
        <v>51</v>
      </c>
      <c r="D580" t="s">
        <v>17</v>
      </c>
      <c r="E580">
        <v>23.5</v>
      </c>
      <c r="F580">
        <v>92.25</v>
      </c>
      <c r="G580">
        <v>72.459999999999994</v>
      </c>
      <c r="H580">
        <f t="shared" si="122"/>
        <v>1.2731162020425064</v>
      </c>
      <c r="I580">
        <v>23</v>
      </c>
      <c r="J580">
        <v>62.66</v>
      </c>
      <c r="K580">
        <v>71.22</v>
      </c>
      <c r="L580" s="3">
        <f t="shared" si="123"/>
        <v>0</v>
      </c>
      <c r="M580" s="3">
        <f t="shared" si="124"/>
        <v>1</v>
      </c>
      <c r="N580" s="3">
        <f t="shared" si="125"/>
        <v>0</v>
      </c>
      <c r="AA580" t="s">
        <v>3920</v>
      </c>
      <c r="AB580" t="s">
        <v>3503</v>
      </c>
      <c r="AC580" t="s">
        <v>51</v>
      </c>
      <c r="AD580" t="s">
        <v>18</v>
      </c>
      <c r="AE580" s="6">
        <v>24</v>
      </c>
      <c r="AF580" s="6">
        <v>69.39</v>
      </c>
      <c r="AG580" s="6">
        <v>73.7</v>
      </c>
      <c r="AH580" s="6">
        <f t="shared" si="126"/>
        <v>0.94151967435549522</v>
      </c>
      <c r="AI580" s="6">
        <v>23.5</v>
      </c>
      <c r="AJ580" s="6">
        <v>53.73</v>
      </c>
      <c r="AK580" s="6">
        <v>72.459999999999994</v>
      </c>
      <c r="AL580" s="6">
        <f t="shared" si="127"/>
        <v>0</v>
      </c>
      <c r="AM580" s="6">
        <f t="shared" si="128"/>
        <v>0</v>
      </c>
      <c r="AN580" s="6">
        <f t="shared" si="129"/>
        <v>1</v>
      </c>
    </row>
    <row r="581" spans="1:40" x14ac:dyDescent="0.35">
      <c r="A581" t="s">
        <v>3921</v>
      </c>
      <c r="B581" t="s">
        <v>3503</v>
      </c>
      <c r="C581" t="s">
        <v>51</v>
      </c>
      <c r="D581" t="s">
        <v>17</v>
      </c>
      <c r="E581">
        <v>23.5</v>
      </c>
      <c r="F581">
        <v>126.17</v>
      </c>
      <c r="G581">
        <v>72.459999999999994</v>
      </c>
      <c r="H581">
        <f t="shared" si="122"/>
        <v>1.7412365443003037</v>
      </c>
      <c r="I581">
        <v>22</v>
      </c>
      <c r="J581">
        <v>62.25</v>
      </c>
      <c r="K581">
        <v>68.72</v>
      </c>
      <c r="L581" s="3">
        <f t="shared" si="123"/>
        <v>1</v>
      </c>
      <c r="M581" s="3">
        <f t="shared" si="124"/>
        <v>0</v>
      </c>
      <c r="N581" s="3">
        <f t="shared" si="125"/>
        <v>0</v>
      </c>
      <c r="AA581" t="s">
        <v>3921</v>
      </c>
      <c r="AB581" t="s">
        <v>3503</v>
      </c>
      <c r="AC581" t="s">
        <v>51</v>
      </c>
      <c r="AD581" t="s">
        <v>18</v>
      </c>
      <c r="AE581">
        <v>24</v>
      </c>
      <c r="AF581">
        <v>137.80000000000001</v>
      </c>
      <c r="AG581">
        <v>73.7</v>
      </c>
      <c r="AH581">
        <f t="shared" si="126"/>
        <v>1.8697421981004072</v>
      </c>
      <c r="AI581">
        <v>22</v>
      </c>
      <c r="AJ581">
        <v>56.8</v>
      </c>
      <c r="AK581">
        <v>68.72</v>
      </c>
      <c r="AL581" s="3">
        <f t="shared" si="127"/>
        <v>1</v>
      </c>
      <c r="AM581" s="3">
        <f t="shared" si="128"/>
        <v>0</v>
      </c>
      <c r="AN581" s="3">
        <f t="shared" si="129"/>
        <v>0</v>
      </c>
    </row>
    <row r="582" spans="1:40" x14ac:dyDescent="0.35">
      <c r="A582" t="s">
        <v>3922</v>
      </c>
      <c r="B582" t="s">
        <v>3503</v>
      </c>
      <c r="C582" t="s">
        <v>51</v>
      </c>
      <c r="D582" t="s">
        <v>17</v>
      </c>
      <c r="E582">
        <v>23</v>
      </c>
      <c r="F582">
        <v>98.07</v>
      </c>
      <c r="G582">
        <v>71.22</v>
      </c>
      <c r="H582">
        <f t="shared" si="122"/>
        <v>1.3770008424599831</v>
      </c>
      <c r="I582">
        <v>22</v>
      </c>
      <c r="J582">
        <v>41.81</v>
      </c>
      <c r="K582">
        <v>68.72</v>
      </c>
      <c r="L582" s="3">
        <f t="shared" si="123"/>
        <v>0</v>
      </c>
      <c r="M582" s="3">
        <f t="shared" si="124"/>
        <v>1</v>
      </c>
      <c r="N582" s="3">
        <f t="shared" si="125"/>
        <v>0</v>
      </c>
      <c r="AA582" t="s">
        <v>3922</v>
      </c>
      <c r="AB582" t="s">
        <v>3503</v>
      </c>
      <c r="AC582" t="s">
        <v>51</v>
      </c>
      <c r="AD582" t="s">
        <v>18</v>
      </c>
      <c r="AE582" s="6">
        <v>33</v>
      </c>
      <c r="AF582" s="6">
        <v>83.52</v>
      </c>
      <c r="AG582" s="6">
        <v>95.64</v>
      </c>
      <c r="AH582" s="6">
        <f t="shared" si="126"/>
        <v>0.87327478042659967</v>
      </c>
      <c r="AI582" s="6">
        <v>32.5</v>
      </c>
      <c r="AJ582" s="6">
        <v>43.87</v>
      </c>
      <c r="AK582" s="6">
        <v>94.43</v>
      </c>
      <c r="AL582" s="6">
        <f t="shared" si="127"/>
        <v>0</v>
      </c>
      <c r="AM582" s="6">
        <f t="shared" si="128"/>
        <v>0</v>
      </c>
      <c r="AN582" s="6">
        <f t="shared" si="129"/>
        <v>1</v>
      </c>
    </row>
    <row r="583" spans="1:40" x14ac:dyDescent="0.35">
      <c r="A583" t="s">
        <v>3923</v>
      </c>
      <c r="B583" t="s">
        <v>3503</v>
      </c>
      <c r="C583" t="s">
        <v>51</v>
      </c>
      <c r="D583" t="s">
        <v>17</v>
      </c>
      <c r="E583">
        <v>23.5</v>
      </c>
      <c r="F583">
        <v>151.05000000000001</v>
      </c>
      <c r="G583">
        <v>72.459999999999994</v>
      </c>
      <c r="H583">
        <f t="shared" si="122"/>
        <v>2.0845983991167545</v>
      </c>
      <c r="I583">
        <v>21</v>
      </c>
      <c r="J583">
        <v>32.979999999999997</v>
      </c>
      <c r="K583">
        <v>66.22</v>
      </c>
      <c r="L583" s="3">
        <f t="shared" si="123"/>
        <v>1</v>
      </c>
      <c r="M583" s="3">
        <f t="shared" si="124"/>
        <v>0</v>
      </c>
      <c r="N583" s="3">
        <f t="shared" si="125"/>
        <v>0</v>
      </c>
      <c r="AA583" t="s">
        <v>3923</v>
      </c>
      <c r="AB583" t="s">
        <v>3503</v>
      </c>
      <c r="AC583" t="s">
        <v>51</v>
      </c>
      <c r="AD583" t="s">
        <v>18</v>
      </c>
      <c r="AE583" s="6">
        <v>15</v>
      </c>
      <c r="AF583" s="6">
        <v>38.979999999999997</v>
      </c>
      <c r="AG583" s="6">
        <v>50.91</v>
      </c>
      <c r="AH583" s="6">
        <f t="shared" si="126"/>
        <v>0.76566489884109212</v>
      </c>
      <c r="AI583" s="6">
        <v>15</v>
      </c>
      <c r="AJ583" s="6">
        <v>38.979999999999997</v>
      </c>
      <c r="AK583" s="6">
        <v>50.91</v>
      </c>
      <c r="AL583" s="6">
        <f t="shared" si="127"/>
        <v>0</v>
      </c>
      <c r="AM583" s="6">
        <f t="shared" si="128"/>
        <v>0</v>
      </c>
      <c r="AN583" s="6">
        <f t="shared" si="129"/>
        <v>1</v>
      </c>
    </row>
    <row r="584" spans="1:40" x14ac:dyDescent="0.35">
      <c r="A584" t="s">
        <v>3924</v>
      </c>
      <c r="B584" t="s">
        <v>3503</v>
      </c>
      <c r="C584" t="s">
        <v>51</v>
      </c>
      <c r="D584" t="s">
        <v>17</v>
      </c>
      <c r="E584">
        <v>24.5</v>
      </c>
      <c r="F584">
        <v>125.66</v>
      </c>
      <c r="G584">
        <v>74.930000000000007</v>
      </c>
      <c r="H584">
        <f t="shared" si="122"/>
        <v>1.6770318964366739</v>
      </c>
      <c r="I584">
        <v>21.5</v>
      </c>
      <c r="J584">
        <v>40.85</v>
      </c>
      <c r="K584">
        <v>67.47</v>
      </c>
      <c r="L584" s="3">
        <f t="shared" si="123"/>
        <v>1</v>
      </c>
      <c r="M584" s="3">
        <f t="shared" si="124"/>
        <v>0</v>
      </c>
      <c r="N584" s="3">
        <f t="shared" si="125"/>
        <v>0</v>
      </c>
      <c r="AA584" t="s">
        <v>3924</v>
      </c>
      <c r="AB584" t="s">
        <v>3503</v>
      </c>
      <c r="AC584" t="s">
        <v>51</v>
      </c>
      <c r="AD584" t="s">
        <v>18</v>
      </c>
      <c r="AE584">
        <v>24</v>
      </c>
      <c r="AF584">
        <v>114.92</v>
      </c>
      <c r="AG584">
        <v>73.7</v>
      </c>
      <c r="AH584">
        <f t="shared" si="126"/>
        <v>1.5592944369063773</v>
      </c>
      <c r="AI584">
        <v>23</v>
      </c>
      <c r="AJ584">
        <v>59.61</v>
      </c>
      <c r="AK584">
        <v>71.22</v>
      </c>
      <c r="AL584" s="3">
        <f t="shared" si="127"/>
        <v>1</v>
      </c>
      <c r="AM584" s="3">
        <f t="shared" si="128"/>
        <v>0</v>
      </c>
      <c r="AN584" s="3">
        <f t="shared" si="129"/>
        <v>0</v>
      </c>
    </row>
    <row r="585" spans="1:40" x14ac:dyDescent="0.35">
      <c r="A585" t="s">
        <v>3925</v>
      </c>
      <c r="B585" t="s">
        <v>3503</v>
      </c>
      <c r="C585" t="s">
        <v>51</v>
      </c>
      <c r="D585" t="s">
        <v>17</v>
      </c>
      <c r="E585">
        <v>23.5</v>
      </c>
      <c r="F585">
        <v>112.4</v>
      </c>
      <c r="G585">
        <v>72.459999999999994</v>
      </c>
      <c r="H585">
        <f t="shared" si="122"/>
        <v>1.5512006624344468</v>
      </c>
      <c r="I585">
        <v>21.5</v>
      </c>
      <c r="J585">
        <v>53.72</v>
      </c>
      <c r="K585">
        <v>67.47</v>
      </c>
      <c r="L585" s="3">
        <f t="shared" si="123"/>
        <v>1</v>
      </c>
      <c r="M585" s="3">
        <f t="shared" si="124"/>
        <v>0</v>
      </c>
      <c r="N585" s="3">
        <f t="shared" si="125"/>
        <v>0</v>
      </c>
      <c r="AA585" t="s">
        <v>3925</v>
      </c>
      <c r="AB585" t="s">
        <v>3503</v>
      </c>
      <c r="AC585" t="s">
        <v>51</v>
      </c>
      <c r="AD585" t="s">
        <v>18</v>
      </c>
      <c r="AE585">
        <v>24</v>
      </c>
      <c r="AF585">
        <v>93.68</v>
      </c>
      <c r="AG585">
        <v>73.7</v>
      </c>
      <c r="AH585">
        <f t="shared" si="126"/>
        <v>1.2710990502035278</v>
      </c>
      <c r="AI585">
        <v>25.5</v>
      </c>
      <c r="AJ585">
        <v>82.82</v>
      </c>
      <c r="AK585">
        <v>77.400000000000006</v>
      </c>
      <c r="AL585" s="3">
        <f t="shared" si="127"/>
        <v>0</v>
      </c>
      <c r="AM585" s="3">
        <f t="shared" si="128"/>
        <v>1</v>
      </c>
      <c r="AN585" s="3">
        <f t="shared" si="129"/>
        <v>0</v>
      </c>
    </row>
    <row r="586" spans="1:40" x14ac:dyDescent="0.35">
      <c r="A586" t="s">
        <v>3926</v>
      </c>
      <c r="B586" t="s">
        <v>3503</v>
      </c>
      <c r="C586" t="s">
        <v>51</v>
      </c>
      <c r="D586" t="s">
        <v>17</v>
      </c>
      <c r="E586">
        <v>23.5</v>
      </c>
      <c r="F586">
        <v>115.89</v>
      </c>
      <c r="G586">
        <v>72.459999999999994</v>
      </c>
      <c r="H586">
        <f t="shared" si="122"/>
        <v>1.5993651669886835</v>
      </c>
      <c r="I586">
        <v>22</v>
      </c>
      <c r="J586">
        <v>54.77</v>
      </c>
      <c r="K586">
        <v>68.72</v>
      </c>
      <c r="L586" s="3">
        <f t="shared" si="123"/>
        <v>1</v>
      </c>
      <c r="M586" s="3">
        <f t="shared" si="124"/>
        <v>0</v>
      </c>
      <c r="N586" s="3">
        <f t="shared" si="125"/>
        <v>0</v>
      </c>
      <c r="AA586" t="s">
        <v>3926</v>
      </c>
      <c r="AB586" t="s">
        <v>3503</v>
      </c>
      <c r="AC586" t="s">
        <v>51</v>
      </c>
      <c r="AD586" t="s">
        <v>18</v>
      </c>
      <c r="AE586">
        <v>24</v>
      </c>
      <c r="AF586">
        <v>96.2</v>
      </c>
      <c r="AG586">
        <v>73.7</v>
      </c>
      <c r="AH586">
        <f t="shared" si="126"/>
        <v>1.305291723202171</v>
      </c>
      <c r="AI586">
        <v>23.5</v>
      </c>
      <c r="AJ586">
        <v>66.959999999999994</v>
      </c>
      <c r="AK586">
        <v>72.459999999999994</v>
      </c>
      <c r="AL586" s="3">
        <f t="shared" si="127"/>
        <v>0</v>
      </c>
      <c r="AM586" s="3">
        <f t="shared" si="128"/>
        <v>1</v>
      </c>
      <c r="AN586" s="3">
        <f t="shared" si="129"/>
        <v>0</v>
      </c>
    </row>
    <row r="587" spans="1:40" x14ac:dyDescent="0.35">
      <c r="A587" t="s">
        <v>3927</v>
      </c>
      <c r="B587" t="s">
        <v>3503</v>
      </c>
      <c r="C587" t="s">
        <v>51</v>
      </c>
      <c r="D587" s="6" t="s">
        <v>134</v>
      </c>
      <c r="E587" s="6">
        <v>24</v>
      </c>
      <c r="F587" s="6">
        <v>70.66</v>
      </c>
      <c r="G587" s="6">
        <v>73.7</v>
      </c>
      <c r="H587" s="6">
        <f t="shared" si="122"/>
        <v>0.95875169606512878</v>
      </c>
      <c r="I587" s="6">
        <v>23.5</v>
      </c>
      <c r="J587" s="6">
        <v>66.69</v>
      </c>
      <c r="K587" s="6">
        <v>72.459999999999994</v>
      </c>
      <c r="L587" s="6">
        <f t="shared" si="123"/>
        <v>0</v>
      </c>
      <c r="M587" s="6">
        <f t="shared" si="124"/>
        <v>0</v>
      </c>
      <c r="N587" s="6">
        <f t="shared" si="125"/>
        <v>1</v>
      </c>
      <c r="AA587" t="s">
        <v>3927</v>
      </c>
      <c r="AB587" t="s">
        <v>3503</v>
      </c>
      <c r="AC587" t="s">
        <v>51</v>
      </c>
      <c r="AD587" t="s">
        <v>135</v>
      </c>
      <c r="AE587">
        <v>24</v>
      </c>
      <c r="AF587">
        <v>102.82</v>
      </c>
      <c r="AG587">
        <v>73.7</v>
      </c>
      <c r="AH587">
        <f t="shared" si="126"/>
        <v>1.3951153324287651</v>
      </c>
      <c r="AI587">
        <v>23</v>
      </c>
      <c r="AJ587">
        <v>69.63</v>
      </c>
      <c r="AK587">
        <v>71.22</v>
      </c>
      <c r="AL587" s="3">
        <f t="shared" si="127"/>
        <v>0</v>
      </c>
      <c r="AM587" s="3">
        <f t="shared" si="128"/>
        <v>1</v>
      </c>
      <c r="AN587" s="3">
        <f t="shared" si="129"/>
        <v>0</v>
      </c>
    </row>
    <row r="588" spans="1:40" x14ac:dyDescent="0.35">
      <c r="A588" t="s">
        <v>3928</v>
      </c>
      <c r="B588" t="s">
        <v>3503</v>
      </c>
      <c r="C588" t="s">
        <v>51</v>
      </c>
      <c r="D588" t="s">
        <v>134</v>
      </c>
      <c r="E588">
        <v>24</v>
      </c>
      <c r="F588">
        <v>76.88</v>
      </c>
      <c r="G588">
        <v>73.7</v>
      </c>
      <c r="H588">
        <f t="shared" si="122"/>
        <v>1.04314789687924</v>
      </c>
      <c r="I588">
        <v>23</v>
      </c>
      <c r="J588">
        <v>74.08</v>
      </c>
      <c r="K588">
        <v>71.22</v>
      </c>
      <c r="L588" s="3">
        <f t="shared" si="123"/>
        <v>0</v>
      </c>
      <c r="M588" s="3">
        <f t="shared" si="124"/>
        <v>1</v>
      </c>
      <c r="N588" s="3">
        <f t="shared" si="125"/>
        <v>0</v>
      </c>
      <c r="AA588" t="s">
        <v>3928</v>
      </c>
      <c r="AB588" t="s">
        <v>3503</v>
      </c>
      <c r="AC588" t="s">
        <v>51</v>
      </c>
      <c r="AD588" t="s">
        <v>135</v>
      </c>
      <c r="AE588">
        <v>24</v>
      </c>
      <c r="AF588">
        <v>126.57</v>
      </c>
      <c r="AG588">
        <v>73.7</v>
      </c>
      <c r="AH588">
        <f t="shared" si="126"/>
        <v>1.7173677069199456</v>
      </c>
      <c r="AI588">
        <v>22.5</v>
      </c>
      <c r="AJ588">
        <v>58.86</v>
      </c>
      <c r="AK588">
        <v>69.97</v>
      </c>
      <c r="AL588" s="3">
        <f t="shared" si="127"/>
        <v>1</v>
      </c>
      <c r="AM588" s="3">
        <f t="shared" si="128"/>
        <v>0</v>
      </c>
      <c r="AN588" s="3">
        <f t="shared" si="129"/>
        <v>0</v>
      </c>
    </row>
    <row r="589" spans="1:40" x14ac:dyDescent="0.35">
      <c r="A589" t="s">
        <v>3929</v>
      </c>
      <c r="B589" t="s">
        <v>3503</v>
      </c>
      <c r="C589" t="s">
        <v>51</v>
      </c>
      <c r="D589" t="s">
        <v>134</v>
      </c>
      <c r="E589">
        <v>24.5</v>
      </c>
      <c r="F589">
        <v>107.24</v>
      </c>
      <c r="G589">
        <v>74.930000000000007</v>
      </c>
      <c r="H589">
        <f t="shared" si="122"/>
        <v>1.4312024556252501</v>
      </c>
      <c r="I589">
        <v>22.5</v>
      </c>
      <c r="J589">
        <v>58.22</v>
      </c>
      <c r="K589">
        <v>69.97</v>
      </c>
      <c r="L589" s="3">
        <f t="shared" si="123"/>
        <v>0</v>
      </c>
      <c r="M589" s="3">
        <f t="shared" si="124"/>
        <v>1</v>
      </c>
      <c r="N589" s="3">
        <f t="shared" si="125"/>
        <v>0</v>
      </c>
      <c r="AA589" t="s">
        <v>3929</v>
      </c>
      <c r="AB589" t="s">
        <v>3503</v>
      </c>
      <c r="AC589" t="s">
        <v>51</v>
      </c>
      <c r="AD589" t="s">
        <v>135</v>
      </c>
      <c r="AE589">
        <v>24</v>
      </c>
      <c r="AF589">
        <v>169.2</v>
      </c>
      <c r="AG589">
        <v>73.7</v>
      </c>
      <c r="AH589">
        <f t="shared" si="126"/>
        <v>2.2957937584803254</v>
      </c>
      <c r="AI589">
        <v>22</v>
      </c>
      <c r="AJ589">
        <v>68.38</v>
      </c>
      <c r="AK589">
        <v>68.72</v>
      </c>
      <c r="AL589" s="3">
        <f t="shared" si="127"/>
        <v>1</v>
      </c>
      <c r="AM589" s="3">
        <f t="shared" si="128"/>
        <v>0</v>
      </c>
      <c r="AN589" s="3">
        <f t="shared" si="129"/>
        <v>0</v>
      </c>
    </row>
    <row r="590" spans="1:40" x14ac:dyDescent="0.35">
      <c r="A590" t="s">
        <v>3930</v>
      </c>
      <c r="B590" t="s">
        <v>3503</v>
      </c>
      <c r="C590" t="s">
        <v>51</v>
      </c>
      <c r="D590" t="s">
        <v>134</v>
      </c>
      <c r="E590">
        <v>24</v>
      </c>
      <c r="F590">
        <v>108.02</v>
      </c>
      <c r="G590">
        <v>73.7</v>
      </c>
      <c r="H590">
        <f t="shared" si="122"/>
        <v>1.4656716417910447</v>
      </c>
      <c r="I590">
        <v>23</v>
      </c>
      <c r="J590">
        <v>58.03</v>
      </c>
      <c r="K590">
        <v>71.22</v>
      </c>
      <c r="L590" s="3">
        <f t="shared" si="123"/>
        <v>0</v>
      </c>
      <c r="M590" s="3">
        <f t="shared" si="124"/>
        <v>1</v>
      </c>
      <c r="N590" s="3">
        <f t="shared" si="125"/>
        <v>0</v>
      </c>
      <c r="AA590" t="s">
        <v>3930</v>
      </c>
      <c r="AB590" t="s">
        <v>3503</v>
      </c>
      <c r="AC590" t="s">
        <v>51</v>
      </c>
      <c r="AD590" t="s">
        <v>135</v>
      </c>
      <c r="AE590">
        <v>24</v>
      </c>
      <c r="AF590">
        <v>138.84</v>
      </c>
      <c r="AG590">
        <v>73.7</v>
      </c>
      <c r="AH590">
        <f t="shared" si="126"/>
        <v>1.8838534599728629</v>
      </c>
      <c r="AI590">
        <v>21.5</v>
      </c>
      <c r="AJ590">
        <v>35.799999999999997</v>
      </c>
      <c r="AK590">
        <v>67.47</v>
      </c>
      <c r="AL590" s="3">
        <f t="shared" si="127"/>
        <v>1</v>
      </c>
      <c r="AM590" s="3">
        <f t="shared" si="128"/>
        <v>0</v>
      </c>
      <c r="AN590" s="3">
        <f t="shared" si="129"/>
        <v>0</v>
      </c>
    </row>
    <row r="591" spans="1:40" x14ac:dyDescent="0.35">
      <c r="A591" t="s">
        <v>3931</v>
      </c>
      <c r="B591" t="s">
        <v>3503</v>
      </c>
      <c r="C591" t="s">
        <v>51</v>
      </c>
      <c r="D591" s="6" t="s">
        <v>134</v>
      </c>
      <c r="E591" s="6">
        <v>21.5</v>
      </c>
      <c r="F591" s="6">
        <v>58.66</v>
      </c>
      <c r="G591" s="6">
        <v>67.47</v>
      </c>
      <c r="H591" s="6">
        <f t="shared" si="122"/>
        <v>0.86942344745812949</v>
      </c>
      <c r="I591" s="6">
        <v>21</v>
      </c>
      <c r="J591" s="6">
        <v>36.79</v>
      </c>
      <c r="K591" s="6">
        <v>66.22</v>
      </c>
      <c r="L591" s="6">
        <f t="shared" si="123"/>
        <v>0</v>
      </c>
      <c r="M591" s="6">
        <f t="shared" si="124"/>
        <v>0</v>
      </c>
      <c r="N591" s="6">
        <f t="shared" si="125"/>
        <v>1</v>
      </c>
      <c r="AA591" t="s">
        <v>3931</v>
      </c>
      <c r="AB591" t="s">
        <v>3503</v>
      </c>
      <c r="AC591" t="s">
        <v>51</v>
      </c>
      <c r="AD591" t="s">
        <v>135</v>
      </c>
      <c r="AE591">
        <v>24</v>
      </c>
      <c r="AF591">
        <v>97.12</v>
      </c>
      <c r="AG591">
        <v>73.7</v>
      </c>
      <c r="AH591">
        <f t="shared" si="126"/>
        <v>1.317774762550882</v>
      </c>
      <c r="AI591">
        <v>22.5</v>
      </c>
      <c r="AJ591">
        <v>60.94</v>
      </c>
      <c r="AK591">
        <v>69.97</v>
      </c>
      <c r="AL591" s="3">
        <f t="shared" si="127"/>
        <v>0</v>
      </c>
      <c r="AM591" s="3">
        <f t="shared" si="128"/>
        <v>1</v>
      </c>
      <c r="AN591" s="3">
        <f t="shared" si="129"/>
        <v>0</v>
      </c>
    </row>
    <row r="592" spans="1:40" x14ac:dyDescent="0.35">
      <c r="A592" t="s">
        <v>3932</v>
      </c>
      <c r="B592" t="s">
        <v>3503</v>
      </c>
      <c r="C592" t="s">
        <v>51</v>
      </c>
      <c r="D592" s="6" t="s">
        <v>134</v>
      </c>
      <c r="E592" s="6">
        <v>29.5</v>
      </c>
      <c r="F592" s="6">
        <v>79.75</v>
      </c>
      <c r="G592" s="6">
        <v>87.18</v>
      </c>
      <c r="H592" s="6">
        <f t="shared" si="122"/>
        <v>0.91477403074099561</v>
      </c>
      <c r="I592" s="6">
        <v>29</v>
      </c>
      <c r="J592" s="6">
        <v>50.07</v>
      </c>
      <c r="K592" s="6">
        <v>85.96</v>
      </c>
      <c r="L592" s="6">
        <f t="shared" si="123"/>
        <v>0</v>
      </c>
      <c r="M592" s="6">
        <f t="shared" si="124"/>
        <v>0</v>
      </c>
      <c r="N592" s="6">
        <f t="shared" si="125"/>
        <v>1</v>
      </c>
      <c r="AA592" t="s">
        <v>3932</v>
      </c>
      <c r="AB592" t="s">
        <v>3503</v>
      </c>
      <c r="AC592" t="s">
        <v>51</v>
      </c>
      <c r="AD592" t="s">
        <v>135</v>
      </c>
      <c r="AE592">
        <v>24</v>
      </c>
      <c r="AF592">
        <v>151.86000000000001</v>
      </c>
      <c r="AG592">
        <v>73.7</v>
      </c>
      <c r="AH592">
        <f t="shared" si="126"/>
        <v>2.0605156037991859</v>
      </c>
      <c r="AI592">
        <v>21.5</v>
      </c>
      <c r="AJ592">
        <v>57.39</v>
      </c>
      <c r="AK592">
        <v>67.47</v>
      </c>
      <c r="AL592" s="3">
        <f t="shared" si="127"/>
        <v>1</v>
      </c>
      <c r="AM592" s="3">
        <f t="shared" si="128"/>
        <v>0</v>
      </c>
      <c r="AN592" s="3">
        <f t="shared" si="129"/>
        <v>0</v>
      </c>
    </row>
    <row r="593" spans="1:40" x14ac:dyDescent="0.35">
      <c r="A593" t="s">
        <v>3933</v>
      </c>
      <c r="B593" t="s">
        <v>3503</v>
      </c>
      <c r="C593" t="s">
        <v>51</v>
      </c>
      <c r="D593" t="s">
        <v>134</v>
      </c>
      <c r="E593">
        <v>24</v>
      </c>
      <c r="F593">
        <v>85.36</v>
      </c>
      <c r="G593">
        <v>73.7</v>
      </c>
      <c r="H593">
        <f t="shared" si="122"/>
        <v>1.1582089552238806</v>
      </c>
      <c r="I593">
        <v>23.5</v>
      </c>
      <c r="J593">
        <v>67.37</v>
      </c>
      <c r="K593">
        <v>72.459999999999994</v>
      </c>
      <c r="L593" s="3">
        <f t="shared" si="123"/>
        <v>0</v>
      </c>
      <c r="M593" s="3">
        <f t="shared" si="124"/>
        <v>1</v>
      </c>
      <c r="N593" s="3">
        <f t="shared" si="125"/>
        <v>0</v>
      </c>
      <c r="AA593" t="s">
        <v>3933</v>
      </c>
      <c r="AB593" t="s">
        <v>3503</v>
      </c>
      <c r="AC593" t="s">
        <v>51</v>
      </c>
      <c r="AD593" t="s">
        <v>135</v>
      </c>
      <c r="AE593">
        <v>24</v>
      </c>
      <c r="AF593">
        <v>147.76</v>
      </c>
      <c r="AG593">
        <v>73.7</v>
      </c>
      <c r="AH593">
        <f t="shared" si="126"/>
        <v>2.0048846675712344</v>
      </c>
      <c r="AI593">
        <v>22.5</v>
      </c>
      <c r="AJ593">
        <v>67.959999999999994</v>
      </c>
      <c r="AK593">
        <v>69.97</v>
      </c>
      <c r="AL593" s="3">
        <f t="shared" si="127"/>
        <v>1</v>
      </c>
      <c r="AM593" s="3">
        <f t="shared" si="128"/>
        <v>0</v>
      </c>
      <c r="AN593" s="3">
        <f t="shared" si="129"/>
        <v>0</v>
      </c>
    </row>
    <row r="594" spans="1:40" x14ac:dyDescent="0.35">
      <c r="A594" t="s">
        <v>3934</v>
      </c>
      <c r="B594" t="s">
        <v>3503</v>
      </c>
      <c r="C594" t="s">
        <v>51</v>
      </c>
      <c r="D594" s="6" t="s">
        <v>134</v>
      </c>
      <c r="E594" s="6">
        <v>17</v>
      </c>
      <c r="F594" s="6">
        <v>51.82</v>
      </c>
      <c r="G594" s="6">
        <v>56.08</v>
      </c>
      <c r="H594" s="6">
        <f t="shared" si="122"/>
        <v>0.92403708987161204</v>
      </c>
      <c r="I594" s="6">
        <v>16.5</v>
      </c>
      <c r="J594" s="6">
        <v>45</v>
      </c>
      <c r="K594" s="6">
        <v>54.79</v>
      </c>
      <c r="L594" s="6">
        <f t="shared" si="123"/>
        <v>0</v>
      </c>
      <c r="M594" s="6">
        <f t="shared" si="124"/>
        <v>0</v>
      </c>
      <c r="N594" s="6">
        <f t="shared" si="125"/>
        <v>1</v>
      </c>
      <c r="AA594" t="s">
        <v>3934</v>
      </c>
      <c r="AB594" t="s">
        <v>3503</v>
      </c>
      <c r="AC594" t="s">
        <v>51</v>
      </c>
      <c r="AD594" t="s">
        <v>135</v>
      </c>
      <c r="AE594">
        <v>24</v>
      </c>
      <c r="AF594">
        <v>117.5</v>
      </c>
      <c r="AG594">
        <v>73.7</v>
      </c>
      <c r="AH594">
        <f t="shared" si="126"/>
        <v>1.5943012211668928</v>
      </c>
      <c r="AI594">
        <v>22</v>
      </c>
      <c r="AJ594">
        <v>48.1</v>
      </c>
      <c r="AK594">
        <v>68.72</v>
      </c>
      <c r="AL594" s="3">
        <f t="shared" si="127"/>
        <v>1</v>
      </c>
      <c r="AM594" s="3">
        <f t="shared" si="128"/>
        <v>0</v>
      </c>
      <c r="AN594" s="3">
        <f t="shared" si="129"/>
        <v>0</v>
      </c>
    </row>
    <row r="595" spans="1:40" x14ac:dyDescent="0.35">
      <c r="A595" t="s">
        <v>3935</v>
      </c>
      <c r="B595" t="s">
        <v>3503</v>
      </c>
      <c r="C595" t="s">
        <v>51</v>
      </c>
      <c r="D595" t="s">
        <v>134</v>
      </c>
      <c r="E595">
        <v>23.5</v>
      </c>
      <c r="F595">
        <v>108.16</v>
      </c>
      <c r="G595">
        <v>72.459999999999994</v>
      </c>
      <c r="H595">
        <f t="shared" si="122"/>
        <v>1.492685619652222</v>
      </c>
      <c r="I595">
        <v>22</v>
      </c>
      <c r="J595">
        <v>57.84</v>
      </c>
      <c r="K595">
        <v>68.72</v>
      </c>
      <c r="L595" s="3">
        <f t="shared" si="123"/>
        <v>0</v>
      </c>
      <c r="M595" s="3">
        <f t="shared" si="124"/>
        <v>1</v>
      </c>
      <c r="N595" s="3">
        <f t="shared" si="125"/>
        <v>0</v>
      </c>
      <c r="AA595" t="s">
        <v>3935</v>
      </c>
      <c r="AB595" t="s">
        <v>3503</v>
      </c>
      <c r="AC595" t="s">
        <v>51</v>
      </c>
      <c r="AD595" t="s">
        <v>135</v>
      </c>
      <c r="AE595">
        <v>24</v>
      </c>
      <c r="AF595">
        <v>146.59</v>
      </c>
      <c r="AG595">
        <v>73.7</v>
      </c>
      <c r="AH595">
        <f t="shared" si="126"/>
        <v>1.9890094979647217</v>
      </c>
      <c r="AI595">
        <v>22</v>
      </c>
      <c r="AJ595">
        <v>59.78</v>
      </c>
      <c r="AK595">
        <v>68.72</v>
      </c>
      <c r="AL595" s="3">
        <f t="shared" si="127"/>
        <v>1</v>
      </c>
      <c r="AM595" s="3">
        <f t="shared" si="128"/>
        <v>0</v>
      </c>
      <c r="AN595" s="3">
        <f t="shared" si="129"/>
        <v>0</v>
      </c>
    </row>
    <row r="596" spans="1:40" x14ac:dyDescent="0.35">
      <c r="A596" t="s">
        <v>3936</v>
      </c>
      <c r="B596" t="s">
        <v>3503</v>
      </c>
      <c r="C596" t="s">
        <v>51</v>
      </c>
      <c r="D596" s="6" t="s">
        <v>134</v>
      </c>
      <c r="E596" s="6">
        <v>24</v>
      </c>
      <c r="F596" s="6">
        <v>73.14</v>
      </c>
      <c r="G596" s="6">
        <v>73.7</v>
      </c>
      <c r="H596" s="6">
        <f t="shared" si="122"/>
        <v>0.99240162822252376</v>
      </c>
      <c r="I596" s="6">
        <v>23.5</v>
      </c>
      <c r="J596" s="6">
        <v>64.77</v>
      </c>
      <c r="K596" s="6">
        <v>72.459999999999994</v>
      </c>
      <c r="L596" s="6">
        <f t="shared" si="123"/>
        <v>0</v>
      </c>
      <c r="M596" s="6">
        <f t="shared" si="124"/>
        <v>0</v>
      </c>
      <c r="N596" s="6">
        <f t="shared" si="125"/>
        <v>1</v>
      </c>
      <c r="AA596" t="s">
        <v>3936</v>
      </c>
      <c r="AB596" t="s">
        <v>3503</v>
      </c>
      <c r="AC596" t="s">
        <v>51</v>
      </c>
      <c r="AD596" t="s">
        <v>135</v>
      </c>
      <c r="AE596">
        <v>24</v>
      </c>
      <c r="AF596">
        <v>111.23</v>
      </c>
      <c r="AG596">
        <v>73.7</v>
      </c>
      <c r="AH596">
        <f t="shared" si="126"/>
        <v>1.5092265943012211</v>
      </c>
      <c r="AI596">
        <v>21.5</v>
      </c>
      <c r="AJ596">
        <v>61.78</v>
      </c>
      <c r="AK596">
        <v>67.47</v>
      </c>
      <c r="AL596" s="3">
        <f t="shared" si="127"/>
        <v>1</v>
      </c>
      <c r="AM596" s="3">
        <f t="shared" si="128"/>
        <v>0</v>
      </c>
      <c r="AN596" s="3">
        <f t="shared" si="129"/>
        <v>0</v>
      </c>
    </row>
    <row r="597" spans="1:40" x14ac:dyDescent="0.35">
      <c r="A597" t="s">
        <v>3937</v>
      </c>
      <c r="B597" t="s">
        <v>3503</v>
      </c>
      <c r="C597" t="s">
        <v>51</v>
      </c>
      <c r="D597" t="s">
        <v>134</v>
      </c>
      <c r="E597">
        <v>24</v>
      </c>
      <c r="F597">
        <v>87.21</v>
      </c>
      <c r="G597">
        <v>73.7</v>
      </c>
      <c r="H597">
        <f t="shared" si="122"/>
        <v>1.1833107191316146</v>
      </c>
      <c r="I597">
        <v>25</v>
      </c>
      <c r="J597">
        <v>77.680000000000007</v>
      </c>
      <c r="K597">
        <v>76.17</v>
      </c>
      <c r="L597" s="3">
        <f t="shared" si="123"/>
        <v>0</v>
      </c>
      <c r="M597" s="3">
        <f t="shared" si="124"/>
        <v>1</v>
      </c>
      <c r="N597" s="3">
        <f t="shared" si="125"/>
        <v>0</v>
      </c>
      <c r="AA597" t="s">
        <v>3937</v>
      </c>
      <c r="AB597" t="s">
        <v>3503</v>
      </c>
      <c r="AC597" t="s">
        <v>51</v>
      </c>
      <c r="AD597" t="s">
        <v>135</v>
      </c>
      <c r="AE597">
        <v>24</v>
      </c>
      <c r="AF597">
        <v>113.4</v>
      </c>
      <c r="AG597">
        <v>73.7</v>
      </c>
      <c r="AH597">
        <f t="shared" si="126"/>
        <v>1.5386702849389418</v>
      </c>
      <c r="AI597">
        <v>22.5</v>
      </c>
      <c r="AJ597">
        <v>60.51</v>
      </c>
      <c r="AK597">
        <v>69.97</v>
      </c>
      <c r="AL597" s="3">
        <f t="shared" si="127"/>
        <v>1</v>
      </c>
      <c r="AM597" s="3">
        <f t="shared" si="128"/>
        <v>0</v>
      </c>
      <c r="AN597" s="3">
        <f t="shared" si="129"/>
        <v>0</v>
      </c>
    </row>
    <row r="598" spans="1:40" x14ac:dyDescent="0.35">
      <c r="A598" t="s">
        <v>3938</v>
      </c>
      <c r="B598" t="s">
        <v>3503</v>
      </c>
      <c r="C598" t="s">
        <v>51</v>
      </c>
      <c r="D598" t="s">
        <v>134</v>
      </c>
      <c r="E598">
        <v>23.5</v>
      </c>
      <c r="F598">
        <v>84.85</v>
      </c>
      <c r="G598">
        <v>72.459999999999994</v>
      </c>
      <c r="H598">
        <f t="shared" si="122"/>
        <v>1.1709908915263594</v>
      </c>
      <c r="I598">
        <v>22.5</v>
      </c>
      <c r="J598">
        <v>53.51</v>
      </c>
      <c r="K598">
        <v>69.97</v>
      </c>
      <c r="L598" s="3">
        <f t="shared" si="123"/>
        <v>0</v>
      </c>
      <c r="M598" s="3">
        <f t="shared" si="124"/>
        <v>1</v>
      </c>
      <c r="N598" s="3">
        <f t="shared" si="125"/>
        <v>0</v>
      </c>
      <c r="AA598" t="s">
        <v>3938</v>
      </c>
      <c r="AB598" t="s">
        <v>3503</v>
      </c>
      <c r="AC598" t="s">
        <v>51</v>
      </c>
      <c r="AD598" t="s">
        <v>135</v>
      </c>
      <c r="AE598">
        <v>24.5</v>
      </c>
      <c r="AF598">
        <v>109.9</v>
      </c>
      <c r="AG598">
        <v>74.930000000000007</v>
      </c>
      <c r="AH598">
        <f t="shared" si="126"/>
        <v>1.466702255438409</v>
      </c>
      <c r="AI598">
        <v>22.5</v>
      </c>
      <c r="AJ598">
        <v>61.98</v>
      </c>
      <c r="AK598">
        <v>69.97</v>
      </c>
      <c r="AL598" s="3">
        <f t="shared" si="127"/>
        <v>0</v>
      </c>
      <c r="AM598" s="3">
        <f t="shared" si="128"/>
        <v>1</v>
      </c>
      <c r="AN598" s="3">
        <f t="shared" si="129"/>
        <v>0</v>
      </c>
    </row>
    <row r="599" spans="1:40" x14ac:dyDescent="0.35">
      <c r="A599" t="s">
        <v>3939</v>
      </c>
      <c r="B599" t="s">
        <v>3503</v>
      </c>
      <c r="C599" t="s">
        <v>51</v>
      </c>
      <c r="D599" t="s">
        <v>134</v>
      </c>
      <c r="E599">
        <v>24.5</v>
      </c>
      <c r="F599">
        <v>97.84</v>
      </c>
      <c r="G599">
        <v>74.930000000000007</v>
      </c>
      <c r="H599">
        <f t="shared" si="122"/>
        <v>1.305752035232884</v>
      </c>
      <c r="I599">
        <v>23</v>
      </c>
      <c r="J599">
        <v>61.89</v>
      </c>
      <c r="K599">
        <v>71.22</v>
      </c>
      <c r="L599" s="3">
        <f t="shared" si="123"/>
        <v>0</v>
      </c>
      <c r="M599" s="3">
        <f t="shared" si="124"/>
        <v>1</v>
      </c>
      <c r="N599" s="3">
        <f t="shared" si="125"/>
        <v>0</v>
      </c>
      <c r="AA599" t="s">
        <v>3939</v>
      </c>
      <c r="AB599" t="s">
        <v>3503</v>
      </c>
      <c r="AC599" t="s">
        <v>51</v>
      </c>
      <c r="AD599" t="s">
        <v>135</v>
      </c>
      <c r="AE599">
        <v>24</v>
      </c>
      <c r="AF599">
        <v>127.95</v>
      </c>
      <c r="AG599">
        <v>73.7</v>
      </c>
      <c r="AH599">
        <f t="shared" si="126"/>
        <v>1.7360922659430122</v>
      </c>
      <c r="AI599">
        <v>21.5</v>
      </c>
      <c r="AJ599">
        <v>44.92</v>
      </c>
      <c r="AK599">
        <v>67.47</v>
      </c>
      <c r="AL599" s="3">
        <f t="shared" si="127"/>
        <v>1</v>
      </c>
      <c r="AM599" s="3">
        <f t="shared" si="128"/>
        <v>0</v>
      </c>
      <c r="AN599" s="3">
        <f t="shared" si="129"/>
        <v>0</v>
      </c>
    </row>
    <row r="600" spans="1:40" x14ac:dyDescent="0.35">
      <c r="A600" t="s">
        <v>3940</v>
      </c>
      <c r="B600" t="s">
        <v>3503</v>
      </c>
      <c r="C600" t="s">
        <v>51</v>
      </c>
      <c r="D600" t="s">
        <v>134</v>
      </c>
      <c r="E600">
        <v>24</v>
      </c>
      <c r="F600">
        <v>99.27</v>
      </c>
      <c r="G600">
        <v>73.7</v>
      </c>
      <c r="H600">
        <f t="shared" si="122"/>
        <v>1.3469470827679781</v>
      </c>
      <c r="I600">
        <v>22.5</v>
      </c>
      <c r="J600">
        <v>63.46</v>
      </c>
      <c r="K600">
        <v>69.97</v>
      </c>
      <c r="L600" s="3">
        <f t="shared" si="123"/>
        <v>0</v>
      </c>
      <c r="M600" s="3">
        <f t="shared" si="124"/>
        <v>1</v>
      </c>
      <c r="N600" s="3">
        <f t="shared" si="125"/>
        <v>0</v>
      </c>
      <c r="AA600" t="s">
        <v>3940</v>
      </c>
      <c r="AB600" t="s">
        <v>3503</v>
      </c>
      <c r="AC600" t="s">
        <v>51</v>
      </c>
      <c r="AD600" t="s">
        <v>135</v>
      </c>
      <c r="AE600">
        <v>24</v>
      </c>
      <c r="AF600">
        <v>146.96</v>
      </c>
      <c r="AG600">
        <v>73.7</v>
      </c>
      <c r="AH600">
        <f t="shared" si="126"/>
        <v>1.9940298507462686</v>
      </c>
      <c r="AI600">
        <v>22</v>
      </c>
      <c r="AJ600">
        <v>57.79</v>
      </c>
      <c r="AK600">
        <v>68.72</v>
      </c>
      <c r="AL600" s="3">
        <f t="shared" si="127"/>
        <v>1</v>
      </c>
      <c r="AM600" s="3">
        <f t="shared" si="128"/>
        <v>0</v>
      </c>
      <c r="AN600" s="3">
        <f t="shared" si="129"/>
        <v>0</v>
      </c>
    </row>
    <row r="601" spans="1:40" x14ac:dyDescent="0.35">
      <c r="A601" t="s">
        <v>3941</v>
      </c>
      <c r="B601" t="s">
        <v>3503</v>
      </c>
      <c r="C601" t="s">
        <v>51</v>
      </c>
      <c r="D601" s="6" t="s">
        <v>134</v>
      </c>
      <c r="E601" s="6">
        <v>26</v>
      </c>
      <c r="F601" s="6">
        <v>72.88</v>
      </c>
      <c r="G601" s="6">
        <v>78.63</v>
      </c>
      <c r="H601" s="6">
        <f t="shared" si="122"/>
        <v>0.92687269490016533</v>
      </c>
      <c r="I601" s="6">
        <v>25.5</v>
      </c>
      <c r="J601" s="6">
        <v>59.27</v>
      </c>
      <c r="K601" s="6">
        <v>77.400000000000006</v>
      </c>
      <c r="L601" s="6">
        <f t="shared" si="123"/>
        <v>0</v>
      </c>
      <c r="M601" s="6">
        <f t="shared" si="124"/>
        <v>0</v>
      </c>
      <c r="N601" s="6">
        <f t="shared" si="125"/>
        <v>1</v>
      </c>
      <c r="AA601" t="s">
        <v>3941</v>
      </c>
      <c r="AB601" t="s">
        <v>3503</v>
      </c>
      <c r="AC601" t="s">
        <v>51</v>
      </c>
      <c r="AD601" t="s">
        <v>135</v>
      </c>
      <c r="AE601">
        <v>24</v>
      </c>
      <c r="AF601">
        <v>144.41999999999999</v>
      </c>
      <c r="AG601">
        <v>73.7</v>
      </c>
      <c r="AH601">
        <f t="shared" si="126"/>
        <v>1.959565807327001</v>
      </c>
      <c r="AI601">
        <v>22</v>
      </c>
      <c r="AJ601">
        <v>68.180000000000007</v>
      </c>
      <c r="AK601">
        <v>68.72</v>
      </c>
      <c r="AL601" s="3">
        <f t="shared" si="127"/>
        <v>1</v>
      </c>
      <c r="AM601" s="3">
        <f t="shared" si="128"/>
        <v>0</v>
      </c>
      <c r="AN601" s="3">
        <f t="shared" si="129"/>
        <v>0</v>
      </c>
    </row>
    <row r="602" spans="1:40" x14ac:dyDescent="0.35">
      <c r="A602" t="s">
        <v>3942</v>
      </c>
      <c r="B602" t="s">
        <v>3503</v>
      </c>
      <c r="C602" t="s">
        <v>51</v>
      </c>
      <c r="D602" t="s">
        <v>134</v>
      </c>
      <c r="E602">
        <v>24</v>
      </c>
      <c r="F602">
        <v>101.42</v>
      </c>
      <c r="G602">
        <v>73.7</v>
      </c>
      <c r="H602">
        <f t="shared" si="122"/>
        <v>1.3761194029850745</v>
      </c>
      <c r="I602">
        <v>22.5</v>
      </c>
      <c r="J602">
        <v>63.96</v>
      </c>
      <c r="K602">
        <v>69.97</v>
      </c>
      <c r="L602" s="3">
        <f t="shared" si="123"/>
        <v>0</v>
      </c>
      <c r="M602" s="3">
        <f t="shared" si="124"/>
        <v>1</v>
      </c>
      <c r="N602" s="3">
        <f t="shared" si="125"/>
        <v>0</v>
      </c>
      <c r="AA602" t="s">
        <v>3942</v>
      </c>
      <c r="AB602" t="s">
        <v>3503</v>
      </c>
      <c r="AC602" t="s">
        <v>51</v>
      </c>
      <c r="AD602" t="s">
        <v>135</v>
      </c>
      <c r="AE602">
        <v>24</v>
      </c>
      <c r="AF602">
        <v>123.17</v>
      </c>
      <c r="AG602">
        <v>73.7</v>
      </c>
      <c r="AH602">
        <f t="shared" si="126"/>
        <v>1.6712347354138399</v>
      </c>
      <c r="AI602">
        <v>22.5</v>
      </c>
      <c r="AJ602">
        <v>60.51</v>
      </c>
      <c r="AK602">
        <v>69.97</v>
      </c>
      <c r="AL602" s="3">
        <f t="shared" si="127"/>
        <v>1</v>
      </c>
      <c r="AM602" s="3">
        <f t="shared" si="128"/>
        <v>0</v>
      </c>
      <c r="AN602" s="3">
        <f t="shared" si="129"/>
        <v>0</v>
      </c>
    </row>
    <row r="603" spans="1:40" x14ac:dyDescent="0.35">
      <c r="A603" t="s">
        <v>3943</v>
      </c>
      <c r="B603" t="s">
        <v>3503</v>
      </c>
      <c r="C603" t="s">
        <v>51</v>
      </c>
      <c r="D603" t="s">
        <v>134</v>
      </c>
      <c r="E603">
        <v>25</v>
      </c>
      <c r="F603">
        <v>130.63999999999999</v>
      </c>
      <c r="G603">
        <v>76.17</v>
      </c>
      <c r="H603">
        <f t="shared" si="122"/>
        <v>1.7151109360640671</v>
      </c>
      <c r="I603">
        <v>22.5</v>
      </c>
      <c r="J603">
        <v>55.42</v>
      </c>
      <c r="K603">
        <v>69.97</v>
      </c>
      <c r="L603" s="3">
        <f t="shared" si="123"/>
        <v>1</v>
      </c>
      <c r="M603" s="3">
        <f t="shared" si="124"/>
        <v>0</v>
      </c>
      <c r="N603" s="3">
        <f t="shared" si="125"/>
        <v>0</v>
      </c>
      <c r="AA603" t="s">
        <v>3943</v>
      </c>
      <c r="AB603" t="s">
        <v>3503</v>
      </c>
      <c r="AC603" t="s">
        <v>51</v>
      </c>
      <c r="AD603" t="s">
        <v>135</v>
      </c>
      <c r="AE603">
        <v>24</v>
      </c>
      <c r="AF603">
        <v>128.47999999999999</v>
      </c>
      <c r="AG603">
        <v>73.7</v>
      </c>
      <c r="AH603">
        <f t="shared" si="126"/>
        <v>1.743283582089552</v>
      </c>
      <c r="AI603">
        <v>22</v>
      </c>
      <c r="AJ603">
        <v>63.38</v>
      </c>
      <c r="AK603">
        <v>68.72</v>
      </c>
      <c r="AL603" s="3">
        <f t="shared" si="127"/>
        <v>1</v>
      </c>
      <c r="AM603" s="3">
        <f t="shared" si="128"/>
        <v>0</v>
      </c>
      <c r="AN603" s="3">
        <f t="shared" si="129"/>
        <v>0</v>
      </c>
    </row>
    <row r="604" spans="1:40" x14ac:dyDescent="0.35">
      <c r="A604" t="s">
        <v>3944</v>
      </c>
      <c r="B604" t="s">
        <v>3503</v>
      </c>
      <c r="C604" t="s">
        <v>51</v>
      </c>
      <c r="D604" t="s">
        <v>134</v>
      </c>
      <c r="E604">
        <v>24</v>
      </c>
      <c r="F604">
        <v>84.35</v>
      </c>
      <c r="G604">
        <v>73.7</v>
      </c>
      <c r="H604">
        <f t="shared" si="122"/>
        <v>1.1445047489823608</v>
      </c>
      <c r="I604">
        <v>35</v>
      </c>
      <c r="J604">
        <v>107.17</v>
      </c>
      <c r="K604">
        <v>100.44</v>
      </c>
      <c r="L604" s="3">
        <f t="shared" si="123"/>
        <v>0</v>
      </c>
      <c r="M604" s="3">
        <f t="shared" si="124"/>
        <v>1</v>
      </c>
      <c r="N604" s="3">
        <f t="shared" si="125"/>
        <v>0</v>
      </c>
      <c r="AA604" t="s">
        <v>3944</v>
      </c>
      <c r="AB604" t="s">
        <v>3503</v>
      </c>
      <c r="AC604" t="s">
        <v>51</v>
      </c>
      <c r="AD604" t="s">
        <v>135</v>
      </c>
      <c r="AE604">
        <v>24</v>
      </c>
      <c r="AF604">
        <v>108.4</v>
      </c>
      <c r="AG604">
        <v>73.7</v>
      </c>
      <c r="AH604">
        <f t="shared" si="126"/>
        <v>1.4708276797829036</v>
      </c>
      <c r="AI604">
        <v>22.5</v>
      </c>
      <c r="AJ604">
        <v>61.11</v>
      </c>
      <c r="AK604">
        <v>69.97</v>
      </c>
      <c r="AL604" s="3">
        <f t="shared" si="127"/>
        <v>0</v>
      </c>
      <c r="AM604" s="3">
        <f t="shared" si="128"/>
        <v>1</v>
      </c>
      <c r="AN604" s="3">
        <f t="shared" si="129"/>
        <v>0</v>
      </c>
    </row>
    <row r="605" spans="1:40" x14ac:dyDescent="0.35">
      <c r="A605" t="s">
        <v>3945</v>
      </c>
      <c r="B605" t="s">
        <v>3503</v>
      </c>
      <c r="C605" t="s">
        <v>51</v>
      </c>
      <c r="D605" t="s">
        <v>134</v>
      </c>
      <c r="E605">
        <v>24</v>
      </c>
      <c r="F605">
        <v>114.72</v>
      </c>
      <c r="G605">
        <v>73.7</v>
      </c>
      <c r="H605">
        <f t="shared" si="122"/>
        <v>1.5565807327001355</v>
      </c>
      <c r="I605">
        <v>22</v>
      </c>
      <c r="J605">
        <v>53.65</v>
      </c>
      <c r="K605">
        <v>68.72</v>
      </c>
      <c r="L605" s="3">
        <f t="shared" si="123"/>
        <v>1</v>
      </c>
      <c r="M605" s="3">
        <f t="shared" si="124"/>
        <v>0</v>
      </c>
      <c r="N605" s="3">
        <f t="shared" si="125"/>
        <v>0</v>
      </c>
      <c r="AA605" t="s">
        <v>3945</v>
      </c>
      <c r="AB605" t="s">
        <v>3503</v>
      </c>
      <c r="AC605" t="s">
        <v>51</v>
      </c>
      <c r="AD605" t="s">
        <v>135</v>
      </c>
      <c r="AE605">
        <v>24</v>
      </c>
      <c r="AF605">
        <v>134.25</v>
      </c>
      <c r="AG605">
        <v>73.7</v>
      </c>
      <c r="AH605">
        <f t="shared" si="126"/>
        <v>1.8215739484396201</v>
      </c>
      <c r="AI605">
        <v>22</v>
      </c>
      <c r="AJ605">
        <v>55.29</v>
      </c>
      <c r="AK605">
        <v>68.72</v>
      </c>
      <c r="AL605" s="3">
        <f t="shared" si="127"/>
        <v>1</v>
      </c>
      <c r="AM605" s="3">
        <f t="shared" si="128"/>
        <v>0</v>
      </c>
      <c r="AN605" s="3">
        <f t="shared" si="129"/>
        <v>0</v>
      </c>
    </row>
    <row r="606" spans="1:40" x14ac:dyDescent="0.35">
      <c r="A606" t="s">
        <v>3946</v>
      </c>
      <c r="B606" t="s">
        <v>3503</v>
      </c>
      <c r="C606" t="s">
        <v>51</v>
      </c>
      <c r="D606" t="s">
        <v>134</v>
      </c>
      <c r="E606">
        <v>24</v>
      </c>
      <c r="F606">
        <v>113.53</v>
      </c>
      <c r="G606">
        <v>73.7</v>
      </c>
      <c r="H606">
        <f t="shared" si="122"/>
        <v>1.5404341926729985</v>
      </c>
      <c r="I606">
        <v>22.5</v>
      </c>
      <c r="J606">
        <v>67.12</v>
      </c>
      <c r="K606">
        <v>69.97</v>
      </c>
      <c r="L606" s="3">
        <f t="shared" si="123"/>
        <v>1</v>
      </c>
      <c r="M606" s="3">
        <f t="shared" si="124"/>
        <v>0</v>
      </c>
      <c r="N606" s="3">
        <f t="shared" si="125"/>
        <v>0</v>
      </c>
      <c r="AA606" t="s">
        <v>3946</v>
      </c>
      <c r="AB606" t="s">
        <v>3503</v>
      </c>
      <c r="AC606" t="s">
        <v>51</v>
      </c>
      <c r="AD606" t="s">
        <v>135</v>
      </c>
      <c r="AE606">
        <v>24</v>
      </c>
      <c r="AF606">
        <v>182.59</v>
      </c>
      <c r="AG606">
        <v>73.7</v>
      </c>
      <c r="AH606">
        <f t="shared" si="126"/>
        <v>2.4774762550881952</v>
      </c>
      <c r="AI606">
        <v>22</v>
      </c>
      <c r="AJ606">
        <v>64.099999999999994</v>
      </c>
      <c r="AK606">
        <v>68.72</v>
      </c>
      <c r="AL606" s="3">
        <f t="shared" si="127"/>
        <v>1</v>
      </c>
      <c r="AM606" s="3">
        <f t="shared" si="128"/>
        <v>0</v>
      </c>
      <c r="AN606" s="3">
        <f t="shared" si="129"/>
        <v>0</v>
      </c>
    </row>
    <row r="607" spans="1:40" x14ac:dyDescent="0.35">
      <c r="A607" t="s">
        <v>3947</v>
      </c>
      <c r="B607" t="s">
        <v>3503</v>
      </c>
      <c r="C607" t="s">
        <v>51</v>
      </c>
      <c r="D607" t="s">
        <v>134</v>
      </c>
      <c r="E607">
        <v>24</v>
      </c>
      <c r="F607">
        <v>101.05</v>
      </c>
      <c r="G607">
        <v>73.7</v>
      </c>
      <c r="H607">
        <f t="shared" si="122"/>
        <v>1.3710990502035276</v>
      </c>
      <c r="I607">
        <v>23</v>
      </c>
      <c r="J607">
        <v>70.97</v>
      </c>
      <c r="K607">
        <v>71.22</v>
      </c>
      <c r="L607" s="3">
        <f t="shared" si="123"/>
        <v>0</v>
      </c>
      <c r="M607" s="3">
        <f t="shared" si="124"/>
        <v>1</v>
      </c>
      <c r="N607" s="3">
        <f t="shared" si="125"/>
        <v>0</v>
      </c>
      <c r="AA607" t="s">
        <v>3947</v>
      </c>
      <c r="AB607" t="s">
        <v>3503</v>
      </c>
      <c r="AC607" t="s">
        <v>51</v>
      </c>
      <c r="AD607" t="s">
        <v>135</v>
      </c>
      <c r="AE607">
        <v>24</v>
      </c>
      <c r="AF607">
        <v>196.81</v>
      </c>
      <c r="AG607">
        <v>73.7</v>
      </c>
      <c r="AH607">
        <f t="shared" si="126"/>
        <v>2.6704206241519675</v>
      </c>
      <c r="AI607">
        <v>21.5</v>
      </c>
      <c r="AJ607">
        <v>57.58</v>
      </c>
      <c r="AK607">
        <v>67.47</v>
      </c>
      <c r="AL607" s="3">
        <f t="shared" si="127"/>
        <v>1</v>
      </c>
      <c r="AM607" s="3">
        <f t="shared" si="128"/>
        <v>0</v>
      </c>
      <c r="AN607" s="3">
        <f t="shared" si="129"/>
        <v>0</v>
      </c>
    </row>
    <row r="608" spans="1:40" x14ac:dyDescent="0.35">
      <c r="A608" t="s">
        <v>3948</v>
      </c>
      <c r="B608" t="s">
        <v>3503</v>
      </c>
      <c r="C608" t="s">
        <v>51</v>
      </c>
      <c r="D608" t="s">
        <v>134</v>
      </c>
      <c r="E608">
        <v>23.5</v>
      </c>
      <c r="F608">
        <v>80.19</v>
      </c>
      <c r="G608">
        <v>72.459999999999994</v>
      </c>
      <c r="H608">
        <f t="shared" si="122"/>
        <v>1.1066795473364615</v>
      </c>
      <c r="I608">
        <v>22.5</v>
      </c>
      <c r="J608">
        <v>53.09</v>
      </c>
      <c r="K608">
        <v>69.97</v>
      </c>
      <c r="L608" s="3">
        <f t="shared" si="123"/>
        <v>0</v>
      </c>
      <c r="M608" s="3">
        <f t="shared" si="124"/>
        <v>1</v>
      </c>
      <c r="N608" s="3">
        <f t="shared" si="125"/>
        <v>0</v>
      </c>
      <c r="AA608" t="s">
        <v>3948</v>
      </c>
      <c r="AB608" t="s">
        <v>3503</v>
      </c>
      <c r="AC608" t="s">
        <v>51</v>
      </c>
      <c r="AD608" t="s">
        <v>135</v>
      </c>
      <c r="AE608">
        <v>24</v>
      </c>
      <c r="AF608">
        <v>124.95</v>
      </c>
      <c r="AG608">
        <v>73.7</v>
      </c>
      <c r="AH608">
        <f t="shared" si="126"/>
        <v>1.6953867028493894</v>
      </c>
      <c r="AI608">
        <v>22</v>
      </c>
      <c r="AJ608">
        <v>68.47</v>
      </c>
      <c r="AK608">
        <v>68.72</v>
      </c>
      <c r="AL608" s="3">
        <f t="shared" si="127"/>
        <v>1</v>
      </c>
      <c r="AM608" s="3">
        <f t="shared" si="128"/>
        <v>0</v>
      </c>
      <c r="AN608" s="3">
        <f t="shared" si="129"/>
        <v>0</v>
      </c>
    </row>
    <row r="609" spans="1:40" x14ac:dyDescent="0.35">
      <c r="A609" t="s">
        <v>3949</v>
      </c>
      <c r="B609" t="s">
        <v>3503</v>
      </c>
      <c r="C609" t="s">
        <v>51</v>
      </c>
      <c r="D609" t="s">
        <v>134</v>
      </c>
      <c r="E609">
        <v>24</v>
      </c>
      <c r="F609">
        <v>89.01</v>
      </c>
      <c r="G609">
        <v>73.7</v>
      </c>
      <c r="H609">
        <f t="shared" si="122"/>
        <v>1.2077340569877884</v>
      </c>
      <c r="I609">
        <v>23.5</v>
      </c>
      <c r="J609">
        <v>71.13</v>
      </c>
      <c r="K609">
        <v>72.459999999999994</v>
      </c>
      <c r="L609" s="3">
        <f t="shared" si="123"/>
        <v>0</v>
      </c>
      <c r="M609" s="3">
        <f t="shared" si="124"/>
        <v>1</v>
      </c>
      <c r="N609" s="3">
        <f t="shared" si="125"/>
        <v>0</v>
      </c>
      <c r="AA609" t="s">
        <v>3949</v>
      </c>
      <c r="AB609" t="s">
        <v>3503</v>
      </c>
      <c r="AC609" t="s">
        <v>51</v>
      </c>
      <c r="AD609" t="s">
        <v>135</v>
      </c>
      <c r="AE609">
        <v>24</v>
      </c>
      <c r="AF609">
        <v>160.12</v>
      </c>
      <c r="AG609">
        <v>73.7</v>
      </c>
      <c r="AH609">
        <f t="shared" si="126"/>
        <v>2.1725915875169606</v>
      </c>
      <c r="AI609">
        <v>22.5</v>
      </c>
      <c r="AJ609">
        <v>68.42</v>
      </c>
      <c r="AK609">
        <v>69.97</v>
      </c>
      <c r="AL609" s="3">
        <f t="shared" si="127"/>
        <v>1</v>
      </c>
      <c r="AM609" s="3">
        <f t="shared" si="128"/>
        <v>0</v>
      </c>
      <c r="AN609" s="3">
        <f t="shared" si="129"/>
        <v>0</v>
      </c>
    </row>
    <row r="610" spans="1:40" x14ac:dyDescent="0.35">
      <c r="A610" t="s">
        <v>3950</v>
      </c>
      <c r="B610" t="s">
        <v>3503</v>
      </c>
      <c r="C610" t="s">
        <v>51</v>
      </c>
      <c r="D610" t="s">
        <v>134</v>
      </c>
      <c r="E610">
        <v>23.5</v>
      </c>
      <c r="F610">
        <v>106.79</v>
      </c>
      <c r="G610">
        <v>72.459999999999994</v>
      </c>
      <c r="H610">
        <f t="shared" si="122"/>
        <v>1.4737786364890977</v>
      </c>
      <c r="I610">
        <v>22.5</v>
      </c>
      <c r="J610">
        <v>63.53</v>
      </c>
      <c r="K610">
        <v>69.97</v>
      </c>
      <c r="L610" s="3">
        <f t="shared" si="123"/>
        <v>0</v>
      </c>
      <c r="M610" s="3">
        <f t="shared" si="124"/>
        <v>1</v>
      </c>
      <c r="N610" s="3">
        <f t="shared" si="125"/>
        <v>0</v>
      </c>
      <c r="AA610" t="s">
        <v>3950</v>
      </c>
      <c r="AB610" t="s">
        <v>3503</v>
      </c>
      <c r="AC610" t="s">
        <v>51</v>
      </c>
      <c r="AD610" t="s">
        <v>135</v>
      </c>
      <c r="AE610">
        <v>24</v>
      </c>
      <c r="AF610">
        <v>167.03</v>
      </c>
      <c r="AG610">
        <v>73.7</v>
      </c>
      <c r="AH610">
        <f t="shared" si="126"/>
        <v>2.266350067842605</v>
      </c>
      <c r="AI610">
        <v>21.5</v>
      </c>
      <c r="AJ610">
        <v>48.99</v>
      </c>
      <c r="AK610">
        <v>67.47</v>
      </c>
      <c r="AL610" s="3">
        <f t="shared" si="127"/>
        <v>1</v>
      </c>
      <c r="AM610" s="3">
        <f t="shared" si="128"/>
        <v>0</v>
      </c>
      <c r="AN610" s="3">
        <f t="shared" si="129"/>
        <v>0</v>
      </c>
    </row>
    <row r="611" spans="1:40" x14ac:dyDescent="0.35">
      <c r="A611" t="s">
        <v>3951</v>
      </c>
      <c r="B611" t="s">
        <v>3503</v>
      </c>
      <c r="C611" t="s">
        <v>51</v>
      </c>
      <c r="D611" t="s">
        <v>134</v>
      </c>
      <c r="E611">
        <v>24</v>
      </c>
      <c r="F611">
        <v>92.3</v>
      </c>
      <c r="G611">
        <v>73.7</v>
      </c>
      <c r="H611">
        <f t="shared" si="122"/>
        <v>1.2523744911804613</v>
      </c>
      <c r="I611">
        <v>23.5</v>
      </c>
      <c r="J611">
        <v>55.92</v>
      </c>
      <c r="K611">
        <v>72.459999999999994</v>
      </c>
      <c r="L611" s="3">
        <f t="shared" si="123"/>
        <v>0</v>
      </c>
      <c r="M611" s="3">
        <f t="shared" si="124"/>
        <v>1</v>
      </c>
      <c r="N611" s="3">
        <f t="shared" si="125"/>
        <v>0</v>
      </c>
      <c r="AA611" t="s">
        <v>3951</v>
      </c>
      <c r="AB611" t="s">
        <v>3503</v>
      </c>
      <c r="AC611" t="s">
        <v>51</v>
      </c>
      <c r="AD611" t="s">
        <v>135</v>
      </c>
      <c r="AE611">
        <v>24</v>
      </c>
      <c r="AF611">
        <v>143.91</v>
      </c>
      <c r="AG611">
        <v>73.7</v>
      </c>
      <c r="AH611">
        <f t="shared" si="126"/>
        <v>1.9526458616010853</v>
      </c>
      <c r="AI611">
        <v>22</v>
      </c>
      <c r="AJ611">
        <v>55.6</v>
      </c>
      <c r="AK611">
        <v>68.72</v>
      </c>
      <c r="AL611" s="3">
        <f t="shared" si="127"/>
        <v>1</v>
      </c>
      <c r="AM611" s="3">
        <f t="shared" si="128"/>
        <v>0</v>
      </c>
      <c r="AN611" s="3">
        <f t="shared" si="129"/>
        <v>0</v>
      </c>
    </row>
    <row r="612" spans="1:40" x14ac:dyDescent="0.35">
      <c r="A612" t="s">
        <v>3952</v>
      </c>
      <c r="B612" t="s">
        <v>3503</v>
      </c>
      <c r="C612" t="s">
        <v>51</v>
      </c>
      <c r="D612" s="6" t="s">
        <v>134</v>
      </c>
      <c r="E612" s="6">
        <v>23.5</v>
      </c>
      <c r="F612" s="6">
        <v>72.09</v>
      </c>
      <c r="G612" s="6">
        <v>72.459999999999994</v>
      </c>
      <c r="H612" s="6">
        <f t="shared" si="122"/>
        <v>0.99489373447419283</v>
      </c>
      <c r="I612" s="6">
        <v>23</v>
      </c>
      <c r="J612" s="6">
        <v>60.34</v>
      </c>
      <c r="K612" s="6">
        <v>71.22</v>
      </c>
      <c r="L612" s="6">
        <f t="shared" si="123"/>
        <v>0</v>
      </c>
      <c r="M612" s="6">
        <f t="shared" si="124"/>
        <v>0</v>
      </c>
      <c r="N612" s="6">
        <f t="shared" si="125"/>
        <v>1</v>
      </c>
      <c r="AA612" t="s">
        <v>3952</v>
      </c>
      <c r="AB612" t="s">
        <v>3503</v>
      </c>
      <c r="AC612" t="s">
        <v>51</v>
      </c>
      <c r="AD612" t="s">
        <v>135</v>
      </c>
      <c r="AE612">
        <v>24</v>
      </c>
      <c r="AF612">
        <v>155.4</v>
      </c>
      <c r="AG612">
        <v>73.7</v>
      </c>
      <c r="AH612">
        <f t="shared" si="126"/>
        <v>2.1085481682496607</v>
      </c>
      <c r="AI612">
        <v>22</v>
      </c>
      <c r="AJ612">
        <v>53.3</v>
      </c>
      <c r="AK612">
        <v>68.72</v>
      </c>
      <c r="AL612" s="3">
        <f t="shared" si="127"/>
        <v>1</v>
      </c>
      <c r="AM612" s="3">
        <f t="shared" si="128"/>
        <v>0</v>
      </c>
      <c r="AN612" s="3">
        <f t="shared" si="129"/>
        <v>0</v>
      </c>
    </row>
    <row r="613" spans="1:40" x14ac:dyDescent="0.35">
      <c r="A613" t="s">
        <v>3953</v>
      </c>
      <c r="B613" t="s">
        <v>3503</v>
      </c>
      <c r="C613" t="s">
        <v>51</v>
      </c>
      <c r="D613" t="s">
        <v>134</v>
      </c>
      <c r="E613">
        <v>23.5</v>
      </c>
      <c r="F613">
        <v>91.92</v>
      </c>
      <c r="G613">
        <v>72.459999999999994</v>
      </c>
      <c r="H613">
        <f t="shared" si="122"/>
        <v>1.2685619652221918</v>
      </c>
      <c r="I613">
        <v>22</v>
      </c>
      <c r="J613">
        <v>64.41</v>
      </c>
      <c r="K613">
        <v>68.72</v>
      </c>
      <c r="L613" s="3">
        <f t="shared" si="123"/>
        <v>0</v>
      </c>
      <c r="M613" s="3">
        <f t="shared" si="124"/>
        <v>1</v>
      </c>
      <c r="N613" s="3">
        <f t="shared" si="125"/>
        <v>0</v>
      </c>
      <c r="AA613" t="s">
        <v>3953</v>
      </c>
      <c r="AB613" t="s">
        <v>3503</v>
      </c>
      <c r="AC613" t="s">
        <v>51</v>
      </c>
      <c r="AD613" t="s">
        <v>135</v>
      </c>
      <c r="AE613">
        <v>24</v>
      </c>
      <c r="AF613">
        <v>143.19999999999999</v>
      </c>
      <c r="AG613">
        <v>73.7</v>
      </c>
      <c r="AH613">
        <f t="shared" si="126"/>
        <v>1.9430122116689279</v>
      </c>
      <c r="AI613">
        <v>21.5</v>
      </c>
      <c r="AJ613">
        <v>63.21</v>
      </c>
      <c r="AK613">
        <v>67.47</v>
      </c>
      <c r="AL613" s="3">
        <f t="shared" si="127"/>
        <v>1</v>
      </c>
      <c r="AM613" s="3">
        <f t="shared" si="128"/>
        <v>0</v>
      </c>
      <c r="AN613" s="3">
        <f t="shared" si="129"/>
        <v>0</v>
      </c>
    </row>
    <row r="614" spans="1:40" x14ac:dyDescent="0.35">
      <c r="A614" t="s">
        <v>3954</v>
      </c>
      <c r="B614" t="s">
        <v>3551</v>
      </c>
      <c r="C614" t="s">
        <v>51</v>
      </c>
      <c r="D614" s="6" t="s">
        <v>17</v>
      </c>
      <c r="E614" s="6">
        <v>23.5</v>
      </c>
      <c r="F614" s="6">
        <v>47.8</v>
      </c>
      <c r="G614" s="6">
        <v>72.459999999999994</v>
      </c>
      <c r="H614" s="6">
        <f t="shared" si="122"/>
        <v>0.65967430306375929</v>
      </c>
      <c r="I614" s="6">
        <v>23</v>
      </c>
      <c r="J614" s="6">
        <v>39.94</v>
      </c>
      <c r="K614" s="6">
        <v>71.22</v>
      </c>
      <c r="L614" s="6">
        <f t="shared" si="123"/>
        <v>0</v>
      </c>
      <c r="M614" s="6">
        <f t="shared" si="124"/>
        <v>0</v>
      </c>
      <c r="N614" s="6">
        <f t="shared" si="125"/>
        <v>1</v>
      </c>
      <c r="AA614" t="s">
        <v>3954</v>
      </c>
      <c r="AB614" t="s">
        <v>3551</v>
      </c>
      <c r="AC614" t="s">
        <v>51</v>
      </c>
      <c r="AD614" t="s">
        <v>18</v>
      </c>
      <c r="AE614">
        <v>24</v>
      </c>
      <c r="AF614">
        <v>116.52</v>
      </c>
      <c r="AG614">
        <v>73.7</v>
      </c>
      <c r="AH614">
        <f t="shared" si="126"/>
        <v>1.5810040705563093</v>
      </c>
      <c r="AI614">
        <v>21.5</v>
      </c>
      <c r="AJ614">
        <v>44.49</v>
      </c>
      <c r="AK614">
        <v>68.72</v>
      </c>
      <c r="AL614" s="3">
        <f t="shared" si="127"/>
        <v>1</v>
      </c>
      <c r="AM614" s="3">
        <f t="shared" si="128"/>
        <v>0</v>
      </c>
      <c r="AN614" s="3">
        <f t="shared" si="129"/>
        <v>0</v>
      </c>
    </row>
    <row r="615" spans="1:40" x14ac:dyDescent="0.35">
      <c r="A615" t="s">
        <v>3955</v>
      </c>
      <c r="B615" t="s">
        <v>3551</v>
      </c>
      <c r="C615" t="s">
        <v>51</v>
      </c>
      <c r="D615" s="6" t="s">
        <v>17</v>
      </c>
      <c r="E615" s="6">
        <v>32</v>
      </c>
      <c r="F615" s="6">
        <v>88</v>
      </c>
      <c r="G615" s="6">
        <v>93.23</v>
      </c>
      <c r="H615" s="6">
        <f t="shared" si="122"/>
        <v>0.9439021774107047</v>
      </c>
      <c r="I615" s="6">
        <v>31.5</v>
      </c>
      <c r="J615" s="6">
        <v>66.89</v>
      </c>
      <c r="K615" s="6">
        <v>92.02</v>
      </c>
      <c r="L615" s="6">
        <f t="shared" si="123"/>
        <v>0</v>
      </c>
      <c r="M615" s="6">
        <f t="shared" si="124"/>
        <v>0</v>
      </c>
      <c r="N615" s="6">
        <f t="shared" si="125"/>
        <v>1</v>
      </c>
      <c r="AA615" t="s">
        <v>3955</v>
      </c>
      <c r="AB615" t="s">
        <v>3551</v>
      </c>
      <c r="AC615" t="s">
        <v>51</v>
      </c>
      <c r="AD615" t="s">
        <v>18</v>
      </c>
      <c r="AE615">
        <v>24</v>
      </c>
      <c r="AF615">
        <v>117.15</v>
      </c>
      <c r="AG615">
        <v>73.7</v>
      </c>
      <c r="AH615">
        <f t="shared" si="126"/>
        <v>1.5895522388059702</v>
      </c>
      <c r="AI615">
        <v>22.5</v>
      </c>
      <c r="AJ615">
        <v>66.81</v>
      </c>
      <c r="AK615">
        <v>71.22</v>
      </c>
      <c r="AL615" s="3">
        <f t="shared" si="127"/>
        <v>1</v>
      </c>
      <c r="AM615" s="3">
        <f t="shared" si="128"/>
        <v>0</v>
      </c>
      <c r="AN615" s="3">
        <f t="shared" si="129"/>
        <v>0</v>
      </c>
    </row>
    <row r="616" spans="1:40" x14ac:dyDescent="0.35">
      <c r="A616" t="s">
        <v>3956</v>
      </c>
      <c r="B616" t="s">
        <v>3551</v>
      </c>
      <c r="C616" t="s">
        <v>51</v>
      </c>
      <c r="D616" s="6" t="s">
        <v>17</v>
      </c>
      <c r="E616" s="6">
        <v>21</v>
      </c>
      <c r="F616" s="6">
        <v>51.66</v>
      </c>
      <c r="G616" s="6">
        <v>66.22</v>
      </c>
      <c r="H616" s="6">
        <f t="shared" si="122"/>
        <v>0.78012684989429171</v>
      </c>
      <c r="I616" s="6">
        <v>20.5</v>
      </c>
      <c r="J616" s="6">
        <v>43.55</v>
      </c>
      <c r="K616" s="6">
        <v>64.97</v>
      </c>
      <c r="L616" s="6">
        <f t="shared" si="123"/>
        <v>0</v>
      </c>
      <c r="M616" s="6">
        <f t="shared" si="124"/>
        <v>0</v>
      </c>
      <c r="N616" s="6">
        <f t="shared" si="125"/>
        <v>1</v>
      </c>
      <c r="AA616" t="s">
        <v>3956</v>
      </c>
      <c r="AB616" t="s">
        <v>3551</v>
      </c>
      <c r="AC616" t="s">
        <v>51</v>
      </c>
      <c r="AD616" t="s">
        <v>18</v>
      </c>
      <c r="AE616">
        <v>24</v>
      </c>
      <c r="AF616">
        <v>133.83000000000001</v>
      </c>
      <c r="AG616">
        <v>73.7</v>
      </c>
      <c r="AH616">
        <f t="shared" si="126"/>
        <v>1.815875169606513</v>
      </c>
      <c r="AI616">
        <v>22</v>
      </c>
      <c r="AJ616">
        <v>55.47</v>
      </c>
      <c r="AK616">
        <v>69.97</v>
      </c>
      <c r="AL616" s="3">
        <f t="shared" si="127"/>
        <v>1</v>
      </c>
      <c r="AM616" s="3">
        <f t="shared" si="128"/>
        <v>0</v>
      </c>
      <c r="AN616" s="3">
        <f t="shared" si="129"/>
        <v>0</v>
      </c>
    </row>
    <row r="617" spans="1:40" x14ac:dyDescent="0.35">
      <c r="A617" t="s">
        <v>3957</v>
      </c>
      <c r="B617" t="s">
        <v>3551</v>
      </c>
      <c r="C617" t="s">
        <v>51</v>
      </c>
      <c r="D617" s="6" t="s">
        <v>17</v>
      </c>
      <c r="E617" s="6">
        <v>26</v>
      </c>
      <c r="F617" s="6">
        <v>71.09</v>
      </c>
      <c r="G617" s="6">
        <v>78.63</v>
      </c>
      <c r="H617" s="6">
        <f t="shared" si="122"/>
        <v>0.90410784687778212</v>
      </c>
      <c r="I617" s="6">
        <v>25.5</v>
      </c>
      <c r="J617" s="6">
        <v>53.03</v>
      </c>
      <c r="K617" s="6">
        <v>77.400000000000006</v>
      </c>
      <c r="L617" s="6">
        <f t="shared" si="123"/>
        <v>0</v>
      </c>
      <c r="M617" s="6">
        <f t="shared" si="124"/>
        <v>0</v>
      </c>
      <c r="N617" s="6">
        <f t="shared" si="125"/>
        <v>1</v>
      </c>
      <c r="AA617" t="s">
        <v>3957</v>
      </c>
      <c r="AB617" t="s">
        <v>3551</v>
      </c>
      <c r="AC617" t="s">
        <v>51</v>
      </c>
      <c r="AD617" t="s">
        <v>18</v>
      </c>
      <c r="AE617">
        <v>24</v>
      </c>
      <c r="AF617">
        <v>179.84</v>
      </c>
      <c r="AG617">
        <v>73.7</v>
      </c>
      <c r="AH617">
        <f t="shared" si="126"/>
        <v>2.4401628222523746</v>
      </c>
      <c r="AI617">
        <v>21.5</v>
      </c>
      <c r="AJ617">
        <v>53.28</v>
      </c>
      <c r="AK617">
        <v>69.97</v>
      </c>
      <c r="AL617" s="3">
        <f t="shared" si="127"/>
        <v>1</v>
      </c>
      <c r="AM617" s="3">
        <f t="shared" si="128"/>
        <v>0</v>
      </c>
      <c r="AN617" s="3">
        <f t="shared" si="129"/>
        <v>0</v>
      </c>
    </row>
    <row r="618" spans="1:40" x14ac:dyDescent="0.35">
      <c r="A618" t="s">
        <v>3958</v>
      </c>
      <c r="B618" t="s">
        <v>3551</v>
      </c>
      <c r="C618" t="s">
        <v>51</v>
      </c>
      <c r="D618" s="6" t="s">
        <v>17</v>
      </c>
      <c r="E618" s="6">
        <v>34.5</v>
      </c>
      <c r="F618" s="6">
        <v>86.26</v>
      </c>
      <c r="G618" s="6">
        <v>99.24</v>
      </c>
      <c r="H618" s="6">
        <f t="shared" si="122"/>
        <v>0.86920596533655792</v>
      </c>
      <c r="I618" s="6">
        <v>34</v>
      </c>
      <c r="J618" s="6">
        <v>72.7</v>
      </c>
      <c r="K618" s="6">
        <v>98.04</v>
      </c>
      <c r="L618" s="6">
        <f t="shared" si="123"/>
        <v>0</v>
      </c>
      <c r="M618" s="6">
        <f t="shared" si="124"/>
        <v>0</v>
      </c>
      <c r="N618" s="6">
        <f t="shared" si="125"/>
        <v>1</v>
      </c>
      <c r="AA618" t="s">
        <v>3958</v>
      </c>
      <c r="AB618" t="s">
        <v>3551</v>
      </c>
      <c r="AC618" t="s">
        <v>51</v>
      </c>
      <c r="AD618" t="s">
        <v>18</v>
      </c>
      <c r="AE618" s="6">
        <v>24</v>
      </c>
      <c r="AF618" s="6">
        <v>71.540000000000006</v>
      </c>
      <c r="AG618" s="6">
        <v>73.7</v>
      </c>
      <c r="AH618" s="6">
        <f t="shared" si="126"/>
        <v>0.97069199457259159</v>
      </c>
      <c r="AI618" s="6">
        <v>23.5</v>
      </c>
      <c r="AJ618" s="6">
        <v>58.73</v>
      </c>
      <c r="AK618" s="6">
        <v>71.22</v>
      </c>
      <c r="AL618" s="6">
        <f t="shared" si="127"/>
        <v>0</v>
      </c>
      <c r="AM618" s="6">
        <f t="shared" si="128"/>
        <v>0</v>
      </c>
      <c r="AN618" s="6">
        <f t="shared" si="129"/>
        <v>1</v>
      </c>
    </row>
    <row r="619" spans="1:40" x14ac:dyDescent="0.35">
      <c r="A619" t="s">
        <v>3959</v>
      </c>
      <c r="B619" t="s">
        <v>3551</v>
      </c>
      <c r="C619" t="s">
        <v>51</v>
      </c>
      <c r="D619" t="s">
        <v>17</v>
      </c>
      <c r="E619">
        <v>25.5</v>
      </c>
      <c r="F619">
        <v>80.36</v>
      </c>
      <c r="G619">
        <v>77.400000000000006</v>
      </c>
      <c r="H619">
        <f t="shared" si="122"/>
        <v>1.0382428940568476</v>
      </c>
      <c r="I619">
        <v>25</v>
      </c>
      <c r="J619">
        <v>71.180000000000007</v>
      </c>
      <c r="K619">
        <v>76.17</v>
      </c>
      <c r="L619" s="3">
        <f t="shared" si="123"/>
        <v>0</v>
      </c>
      <c r="M619" s="3">
        <f t="shared" si="124"/>
        <v>1</v>
      </c>
      <c r="N619" s="3">
        <f t="shared" si="125"/>
        <v>0</v>
      </c>
      <c r="AA619" t="s">
        <v>3959</v>
      </c>
      <c r="AB619" t="s">
        <v>3551</v>
      </c>
      <c r="AC619" t="s">
        <v>51</v>
      </c>
      <c r="AD619" t="s">
        <v>18</v>
      </c>
      <c r="AE619">
        <v>24</v>
      </c>
      <c r="AF619">
        <v>89.69</v>
      </c>
      <c r="AG619">
        <v>73.7</v>
      </c>
      <c r="AH619">
        <f t="shared" si="126"/>
        <v>1.2169606512890094</v>
      </c>
      <c r="AI619">
        <v>27</v>
      </c>
      <c r="AJ619">
        <v>91.2</v>
      </c>
      <c r="AK619">
        <v>71.22</v>
      </c>
      <c r="AL619" s="3">
        <f t="shared" si="127"/>
        <v>0</v>
      </c>
      <c r="AM619" s="3">
        <f t="shared" si="128"/>
        <v>1</v>
      </c>
      <c r="AN619" s="3">
        <f t="shared" si="129"/>
        <v>0</v>
      </c>
    </row>
    <row r="620" spans="1:40" x14ac:dyDescent="0.35">
      <c r="A620" t="s">
        <v>3960</v>
      </c>
      <c r="B620" t="s">
        <v>3551</v>
      </c>
      <c r="C620" t="s">
        <v>51</v>
      </c>
      <c r="D620" s="6" t="s">
        <v>17</v>
      </c>
      <c r="E620" s="6">
        <v>17</v>
      </c>
      <c r="F620" s="6">
        <v>43.31</v>
      </c>
      <c r="G620" s="6">
        <v>56.08</v>
      </c>
      <c r="H620" s="6">
        <f t="shared" si="122"/>
        <v>0.77228958630527822</v>
      </c>
      <c r="I620" s="6">
        <v>16.5</v>
      </c>
      <c r="J620" s="6">
        <v>38.619999999999997</v>
      </c>
      <c r="K620" s="6">
        <v>54.79</v>
      </c>
      <c r="L620" s="6">
        <f t="shared" si="123"/>
        <v>0</v>
      </c>
      <c r="M620" s="6">
        <f t="shared" si="124"/>
        <v>0</v>
      </c>
      <c r="N620" s="6">
        <f t="shared" si="125"/>
        <v>1</v>
      </c>
      <c r="AA620" t="s">
        <v>3960</v>
      </c>
      <c r="AB620" t="s">
        <v>3551</v>
      </c>
      <c r="AC620" t="s">
        <v>51</v>
      </c>
      <c r="AD620" t="s">
        <v>18</v>
      </c>
      <c r="AE620">
        <v>24</v>
      </c>
      <c r="AF620">
        <v>100.1</v>
      </c>
      <c r="AG620">
        <v>73.7</v>
      </c>
      <c r="AH620">
        <f t="shared" si="126"/>
        <v>1.3582089552238805</v>
      </c>
      <c r="AI620">
        <v>23</v>
      </c>
      <c r="AJ620">
        <v>63.87</v>
      </c>
      <c r="AK620">
        <v>72.459999999999994</v>
      </c>
      <c r="AL620" s="3">
        <f t="shared" si="127"/>
        <v>0</v>
      </c>
      <c r="AM620" s="3">
        <f t="shared" si="128"/>
        <v>1</v>
      </c>
      <c r="AN620" s="3">
        <f t="shared" si="129"/>
        <v>0</v>
      </c>
    </row>
    <row r="621" spans="1:40" x14ac:dyDescent="0.35">
      <c r="A621" t="s">
        <v>3961</v>
      </c>
      <c r="B621" t="s">
        <v>3551</v>
      </c>
      <c r="C621" t="s">
        <v>51</v>
      </c>
      <c r="D621" s="6" t="s">
        <v>17</v>
      </c>
      <c r="E621" s="6">
        <v>19</v>
      </c>
      <c r="F621" s="6">
        <v>43.2</v>
      </c>
      <c r="G621" s="6">
        <v>61.18</v>
      </c>
      <c r="H621" s="6">
        <f t="shared" si="122"/>
        <v>0.70611310885910428</v>
      </c>
      <c r="I621" s="6">
        <v>18.5</v>
      </c>
      <c r="J621" s="6">
        <v>36.57</v>
      </c>
      <c r="K621" s="6">
        <v>59.91</v>
      </c>
      <c r="L621" s="6">
        <f t="shared" si="123"/>
        <v>0</v>
      </c>
      <c r="M621" s="6">
        <f t="shared" si="124"/>
        <v>0</v>
      </c>
      <c r="N621" s="6">
        <f t="shared" si="125"/>
        <v>1</v>
      </c>
      <c r="AA621" t="s">
        <v>3961</v>
      </c>
      <c r="AB621" t="s">
        <v>3551</v>
      </c>
      <c r="AC621" t="s">
        <v>51</v>
      </c>
      <c r="AD621" t="s">
        <v>18</v>
      </c>
      <c r="AE621">
        <v>24</v>
      </c>
      <c r="AF621">
        <v>77.83</v>
      </c>
      <c r="AG621">
        <v>73.7</v>
      </c>
      <c r="AH621">
        <f t="shared" si="126"/>
        <v>1.0560379918588874</v>
      </c>
      <c r="AI621">
        <v>23.5</v>
      </c>
      <c r="AJ621">
        <v>67.430000000000007</v>
      </c>
      <c r="AK621">
        <v>72.459999999999994</v>
      </c>
      <c r="AL621" s="3">
        <f t="shared" si="127"/>
        <v>0</v>
      </c>
      <c r="AM621" s="3">
        <f t="shared" si="128"/>
        <v>1</v>
      </c>
      <c r="AN621" s="3">
        <f t="shared" si="129"/>
        <v>0</v>
      </c>
    </row>
    <row r="622" spans="1:40" x14ac:dyDescent="0.35">
      <c r="A622" t="s">
        <v>3962</v>
      </c>
      <c r="B622" t="s">
        <v>3551</v>
      </c>
      <c r="C622" t="s">
        <v>51</v>
      </c>
      <c r="D622" s="6" t="s">
        <v>17</v>
      </c>
      <c r="E622" s="6">
        <v>26.5</v>
      </c>
      <c r="F622" s="6">
        <v>66.36</v>
      </c>
      <c r="G622" s="6">
        <v>79.86</v>
      </c>
      <c r="H622" s="6">
        <f t="shared" si="122"/>
        <v>0.83095416979714498</v>
      </c>
      <c r="I622" s="6">
        <v>26</v>
      </c>
      <c r="J622" s="6">
        <v>48.48</v>
      </c>
      <c r="K622" s="6">
        <v>78.63</v>
      </c>
      <c r="L622" s="6">
        <f t="shared" si="123"/>
        <v>0</v>
      </c>
      <c r="M622" s="6">
        <f t="shared" si="124"/>
        <v>0</v>
      </c>
      <c r="N622" s="6">
        <f t="shared" si="125"/>
        <v>1</v>
      </c>
      <c r="AA622" t="s">
        <v>3962</v>
      </c>
      <c r="AB622" t="s">
        <v>3551</v>
      </c>
      <c r="AC622" t="s">
        <v>51</v>
      </c>
      <c r="AD622" t="s">
        <v>18</v>
      </c>
      <c r="AE622">
        <v>24</v>
      </c>
      <c r="AF622">
        <v>140.57</v>
      </c>
      <c r="AG622">
        <v>73.7</v>
      </c>
      <c r="AH622">
        <f t="shared" si="126"/>
        <v>1.907327001356852</v>
      </c>
      <c r="AI622">
        <v>26.5</v>
      </c>
      <c r="AJ622">
        <v>86.42</v>
      </c>
      <c r="AK622">
        <v>71.22</v>
      </c>
      <c r="AL622" s="3">
        <f t="shared" si="127"/>
        <v>1</v>
      </c>
      <c r="AM622" s="3">
        <f t="shared" si="128"/>
        <v>0</v>
      </c>
      <c r="AN622" s="3">
        <f t="shared" si="129"/>
        <v>0</v>
      </c>
    </row>
    <row r="623" spans="1:40" x14ac:dyDescent="0.35">
      <c r="A623" t="s">
        <v>3963</v>
      </c>
      <c r="B623" t="s">
        <v>3551</v>
      </c>
      <c r="C623" t="s">
        <v>51</v>
      </c>
      <c r="D623" s="6" t="s">
        <v>17</v>
      </c>
      <c r="E623" s="6">
        <v>23</v>
      </c>
      <c r="F623" s="6">
        <v>53.29</v>
      </c>
      <c r="G623" s="6">
        <v>71.22</v>
      </c>
      <c r="H623" s="6">
        <f t="shared" si="122"/>
        <v>0.74824487503510251</v>
      </c>
      <c r="I623" s="6">
        <v>22.5</v>
      </c>
      <c r="J623" s="6">
        <v>42.55</v>
      </c>
      <c r="K623" s="6">
        <v>69.97</v>
      </c>
      <c r="L623" s="6">
        <f t="shared" si="123"/>
        <v>0</v>
      </c>
      <c r="M623" s="6">
        <f t="shared" si="124"/>
        <v>0</v>
      </c>
      <c r="N623" s="6">
        <f t="shared" si="125"/>
        <v>1</v>
      </c>
      <c r="AA623" t="s">
        <v>3963</v>
      </c>
      <c r="AB623" t="s">
        <v>3551</v>
      </c>
      <c r="AC623" t="s">
        <v>51</v>
      </c>
      <c r="AD623" t="s">
        <v>18</v>
      </c>
      <c r="AE623">
        <v>24</v>
      </c>
      <c r="AF623">
        <v>129.19</v>
      </c>
      <c r="AG623">
        <v>73.7</v>
      </c>
      <c r="AH623">
        <f t="shared" si="126"/>
        <v>1.7529172320217095</v>
      </c>
      <c r="AI623">
        <v>22</v>
      </c>
      <c r="AJ623">
        <v>53.17</v>
      </c>
      <c r="AK623">
        <v>94.43</v>
      </c>
      <c r="AL623" s="3">
        <f t="shared" si="127"/>
        <v>1</v>
      </c>
      <c r="AM623" s="3">
        <f t="shared" si="128"/>
        <v>0</v>
      </c>
      <c r="AN623" s="3">
        <f t="shared" si="129"/>
        <v>0</v>
      </c>
    </row>
    <row r="624" spans="1:40" x14ac:dyDescent="0.35">
      <c r="A624" t="s">
        <v>3964</v>
      </c>
      <c r="B624" t="s">
        <v>3551</v>
      </c>
      <c r="C624" t="s">
        <v>51</v>
      </c>
      <c r="D624" t="s">
        <v>17</v>
      </c>
      <c r="E624">
        <v>25</v>
      </c>
      <c r="F624">
        <v>84.78</v>
      </c>
      <c r="G624">
        <v>76.17</v>
      </c>
      <c r="H624">
        <f t="shared" si="122"/>
        <v>1.1130366285939346</v>
      </c>
      <c r="I624">
        <v>23.5</v>
      </c>
      <c r="J624">
        <v>72.319999999999993</v>
      </c>
      <c r="K624">
        <v>72.459999999999994</v>
      </c>
      <c r="L624" s="3">
        <f t="shared" si="123"/>
        <v>0</v>
      </c>
      <c r="M624" s="3">
        <f t="shared" si="124"/>
        <v>1</v>
      </c>
      <c r="N624" s="3">
        <f t="shared" si="125"/>
        <v>0</v>
      </c>
      <c r="AA624" t="s">
        <v>3964</v>
      </c>
      <c r="AB624" t="s">
        <v>3551</v>
      </c>
      <c r="AC624" t="s">
        <v>51</v>
      </c>
      <c r="AD624" t="s">
        <v>18</v>
      </c>
      <c r="AE624">
        <v>24</v>
      </c>
      <c r="AF624">
        <v>104.4</v>
      </c>
      <c r="AG624">
        <v>73.7</v>
      </c>
      <c r="AH624">
        <f t="shared" si="126"/>
        <v>1.4165535956580733</v>
      </c>
      <c r="AI624">
        <v>22.5</v>
      </c>
      <c r="AJ624">
        <v>64.12</v>
      </c>
      <c r="AK624">
        <v>71.22</v>
      </c>
      <c r="AL624" s="3">
        <f t="shared" si="127"/>
        <v>0</v>
      </c>
      <c r="AM624" s="3">
        <f t="shared" si="128"/>
        <v>1</v>
      </c>
      <c r="AN624" s="3">
        <f t="shared" si="129"/>
        <v>0</v>
      </c>
    </row>
    <row r="625" spans="1:40" x14ac:dyDescent="0.35">
      <c r="A625" t="s">
        <v>3965</v>
      </c>
      <c r="B625" t="s">
        <v>3551</v>
      </c>
      <c r="C625" t="s">
        <v>51</v>
      </c>
      <c r="D625" s="6" t="s">
        <v>17</v>
      </c>
      <c r="E625" s="6">
        <v>32.5</v>
      </c>
      <c r="F625" s="6">
        <v>91.68</v>
      </c>
      <c r="G625" s="6">
        <v>94.43</v>
      </c>
      <c r="H625" s="6">
        <f t="shared" si="122"/>
        <v>0.97087789897278409</v>
      </c>
      <c r="I625" s="6">
        <v>32</v>
      </c>
      <c r="J625" s="6">
        <v>71.17</v>
      </c>
      <c r="K625" s="6">
        <v>93.23</v>
      </c>
      <c r="L625" s="6">
        <f t="shared" si="123"/>
        <v>0</v>
      </c>
      <c r="M625" s="6">
        <f t="shared" si="124"/>
        <v>0</v>
      </c>
      <c r="N625" s="6">
        <f t="shared" si="125"/>
        <v>1</v>
      </c>
      <c r="AA625" t="s">
        <v>3965</v>
      </c>
      <c r="AB625" t="s">
        <v>3551</v>
      </c>
      <c r="AC625" t="s">
        <v>51</v>
      </c>
      <c r="AD625" t="s">
        <v>18</v>
      </c>
      <c r="AE625">
        <v>24</v>
      </c>
      <c r="AF625">
        <v>106.03</v>
      </c>
      <c r="AG625">
        <v>73.7</v>
      </c>
      <c r="AH625">
        <f t="shared" si="126"/>
        <v>1.4386702849389417</v>
      </c>
      <c r="AI625">
        <v>22.5</v>
      </c>
      <c r="AJ625">
        <v>53.73</v>
      </c>
      <c r="AK625">
        <v>69.97</v>
      </c>
      <c r="AL625" s="3">
        <f t="shared" si="127"/>
        <v>0</v>
      </c>
      <c r="AM625" s="3">
        <f t="shared" si="128"/>
        <v>1</v>
      </c>
      <c r="AN625" s="3">
        <f t="shared" si="129"/>
        <v>0</v>
      </c>
    </row>
    <row r="626" spans="1:40" x14ac:dyDescent="0.35">
      <c r="A626" t="s">
        <v>3966</v>
      </c>
      <c r="B626" t="s">
        <v>3551</v>
      </c>
      <c r="C626" t="s">
        <v>51</v>
      </c>
      <c r="D626" s="6" t="s">
        <v>17</v>
      </c>
      <c r="E626" s="6">
        <v>24</v>
      </c>
      <c r="F626" s="6">
        <v>57.19</v>
      </c>
      <c r="G626" s="6">
        <v>73.7</v>
      </c>
      <c r="H626" s="6">
        <f t="shared" si="122"/>
        <v>0.77598371777476249</v>
      </c>
      <c r="I626" s="6">
        <v>23.5</v>
      </c>
      <c r="J626" s="6">
        <v>55.53</v>
      </c>
      <c r="K626" s="6">
        <v>72.459999999999994</v>
      </c>
      <c r="L626" s="6">
        <f t="shared" si="123"/>
        <v>0</v>
      </c>
      <c r="M626" s="6">
        <f t="shared" si="124"/>
        <v>0</v>
      </c>
      <c r="N626" s="6">
        <f t="shared" si="125"/>
        <v>1</v>
      </c>
      <c r="AA626" t="s">
        <v>3966</v>
      </c>
      <c r="AB626" t="s">
        <v>3551</v>
      </c>
      <c r="AC626" t="s">
        <v>51</v>
      </c>
      <c r="AD626" t="s">
        <v>18</v>
      </c>
      <c r="AE626">
        <v>24</v>
      </c>
      <c r="AF626">
        <v>81.89</v>
      </c>
      <c r="AG626">
        <v>73.7</v>
      </c>
      <c r="AH626">
        <f t="shared" si="126"/>
        <v>1.1111261872455902</v>
      </c>
      <c r="AI626">
        <v>23</v>
      </c>
      <c r="AJ626">
        <v>68.67</v>
      </c>
      <c r="AK626">
        <v>71.22</v>
      </c>
      <c r="AL626" s="3">
        <f t="shared" si="127"/>
        <v>0</v>
      </c>
      <c r="AM626" s="3">
        <f t="shared" si="128"/>
        <v>1</v>
      </c>
      <c r="AN626" s="3">
        <f t="shared" si="129"/>
        <v>0</v>
      </c>
    </row>
    <row r="627" spans="1:40" x14ac:dyDescent="0.35">
      <c r="A627" t="s">
        <v>3967</v>
      </c>
      <c r="B627" t="s">
        <v>3551</v>
      </c>
      <c r="C627" t="s">
        <v>51</v>
      </c>
      <c r="D627" t="s">
        <v>17</v>
      </c>
      <c r="E627">
        <v>22.5</v>
      </c>
      <c r="F627">
        <v>92.98</v>
      </c>
      <c r="G627">
        <v>69.97</v>
      </c>
      <c r="H627">
        <f t="shared" si="122"/>
        <v>1.3288552236672861</v>
      </c>
      <c r="I627">
        <v>21.5</v>
      </c>
      <c r="J627">
        <v>60.33</v>
      </c>
      <c r="K627">
        <v>67.47</v>
      </c>
      <c r="L627" s="3">
        <f t="shared" si="123"/>
        <v>0</v>
      </c>
      <c r="M627" s="3">
        <f t="shared" si="124"/>
        <v>1</v>
      </c>
      <c r="N627" s="3">
        <f t="shared" si="125"/>
        <v>0</v>
      </c>
      <c r="AA627" t="s">
        <v>3967</v>
      </c>
      <c r="AB627" t="s">
        <v>3551</v>
      </c>
      <c r="AC627" t="s">
        <v>51</v>
      </c>
      <c r="AD627" t="s">
        <v>18</v>
      </c>
      <c r="AE627">
        <v>24</v>
      </c>
      <c r="AF627">
        <v>98.02</v>
      </c>
      <c r="AG627">
        <v>73.7</v>
      </c>
      <c r="AH627">
        <f t="shared" si="126"/>
        <v>1.3299864314789687</v>
      </c>
      <c r="AI627">
        <v>23.5</v>
      </c>
      <c r="AJ627">
        <v>69.34</v>
      </c>
      <c r="AK627">
        <v>71.22</v>
      </c>
      <c r="AL627" s="3">
        <f t="shared" si="127"/>
        <v>0</v>
      </c>
      <c r="AM627" s="3">
        <f t="shared" si="128"/>
        <v>1</v>
      </c>
      <c r="AN627" s="3">
        <f t="shared" si="129"/>
        <v>0</v>
      </c>
    </row>
    <row r="628" spans="1:40" x14ac:dyDescent="0.35">
      <c r="A628" t="s">
        <v>3968</v>
      </c>
      <c r="B628" t="s">
        <v>3551</v>
      </c>
      <c r="C628" t="s">
        <v>51</v>
      </c>
      <c r="D628" s="6" t="s">
        <v>17</v>
      </c>
      <c r="E628" s="6">
        <v>19.5</v>
      </c>
      <c r="F628" s="6">
        <v>59.98</v>
      </c>
      <c r="G628" s="6">
        <v>62.44</v>
      </c>
      <c r="H628" s="6">
        <f t="shared" si="122"/>
        <v>0.96060217809096726</v>
      </c>
      <c r="I628" s="6">
        <v>19</v>
      </c>
      <c r="J628" s="6">
        <v>32.33</v>
      </c>
      <c r="K628" s="6">
        <v>61.18</v>
      </c>
      <c r="L628" s="6">
        <f t="shared" si="123"/>
        <v>0</v>
      </c>
      <c r="M628" s="6">
        <f t="shared" si="124"/>
        <v>0</v>
      </c>
      <c r="N628" s="6">
        <f t="shared" si="125"/>
        <v>1</v>
      </c>
      <c r="AA628" t="s">
        <v>3968</v>
      </c>
      <c r="AB628" t="s">
        <v>3551</v>
      </c>
      <c r="AC628" t="s">
        <v>51</v>
      </c>
      <c r="AD628" t="s">
        <v>18</v>
      </c>
      <c r="AE628">
        <v>24</v>
      </c>
      <c r="AF628">
        <v>91.99</v>
      </c>
      <c r="AG628">
        <v>73.7</v>
      </c>
      <c r="AH628">
        <f t="shared" si="126"/>
        <v>1.2481682496607869</v>
      </c>
      <c r="AI628">
        <v>23.5</v>
      </c>
      <c r="AJ628">
        <v>72.12</v>
      </c>
      <c r="AK628">
        <v>69.97</v>
      </c>
      <c r="AL628" s="3">
        <f t="shared" si="127"/>
        <v>0</v>
      </c>
      <c r="AM628" s="3">
        <f t="shared" si="128"/>
        <v>1</v>
      </c>
      <c r="AN628" s="3">
        <f t="shared" si="129"/>
        <v>0</v>
      </c>
    </row>
    <row r="629" spans="1:40" x14ac:dyDescent="0.35">
      <c r="A629" t="s">
        <v>3969</v>
      </c>
      <c r="B629" t="s">
        <v>3551</v>
      </c>
      <c r="C629" t="s">
        <v>51</v>
      </c>
      <c r="D629" s="6" t="s">
        <v>17</v>
      </c>
      <c r="E629" s="6">
        <v>16</v>
      </c>
      <c r="F629" s="6">
        <v>43.54</v>
      </c>
      <c r="G629" s="6">
        <v>53.5</v>
      </c>
      <c r="H629" s="6">
        <f t="shared" si="122"/>
        <v>0.81383177570093457</v>
      </c>
      <c r="I629" s="6">
        <v>15.5</v>
      </c>
      <c r="J629" s="6">
        <v>20.71</v>
      </c>
      <c r="K629" s="6">
        <v>52.21</v>
      </c>
      <c r="L629" s="6">
        <f t="shared" si="123"/>
        <v>0</v>
      </c>
      <c r="M629" s="6">
        <f t="shared" si="124"/>
        <v>0</v>
      </c>
      <c r="N629" s="6">
        <f t="shared" si="125"/>
        <v>1</v>
      </c>
      <c r="AA629" t="s">
        <v>3969</v>
      </c>
      <c r="AB629" t="s">
        <v>3551</v>
      </c>
      <c r="AC629" t="s">
        <v>51</v>
      </c>
      <c r="AD629" t="s">
        <v>18</v>
      </c>
      <c r="AE629">
        <v>24</v>
      </c>
      <c r="AF629">
        <v>94.99</v>
      </c>
      <c r="AG629">
        <v>73.7</v>
      </c>
      <c r="AH629">
        <f t="shared" si="126"/>
        <v>1.2888738127544097</v>
      </c>
      <c r="AI629">
        <v>23</v>
      </c>
      <c r="AJ629">
        <v>66.69</v>
      </c>
      <c r="AK629">
        <v>71.22</v>
      </c>
      <c r="AL629" s="3">
        <f t="shared" si="127"/>
        <v>0</v>
      </c>
      <c r="AM629" s="3">
        <f t="shared" si="128"/>
        <v>1</v>
      </c>
      <c r="AN629" s="3">
        <f t="shared" si="129"/>
        <v>0</v>
      </c>
    </row>
    <row r="630" spans="1:40" x14ac:dyDescent="0.35">
      <c r="A630" t="s">
        <v>3970</v>
      </c>
      <c r="B630" t="s">
        <v>3551</v>
      </c>
      <c r="C630" t="s">
        <v>51</v>
      </c>
      <c r="D630" s="6" t="s">
        <v>17</v>
      </c>
      <c r="E630" s="6">
        <v>21</v>
      </c>
      <c r="F630" s="6">
        <v>55.89</v>
      </c>
      <c r="G630" s="6">
        <v>66.22</v>
      </c>
      <c r="H630" s="6">
        <f t="shared" si="122"/>
        <v>0.84400483237692547</v>
      </c>
      <c r="I630" s="6">
        <v>20.5</v>
      </c>
      <c r="J630" s="6">
        <v>45.16</v>
      </c>
      <c r="K630" s="6">
        <v>64.97</v>
      </c>
      <c r="L630" s="6">
        <f t="shared" si="123"/>
        <v>0</v>
      </c>
      <c r="M630" s="6">
        <f t="shared" si="124"/>
        <v>0</v>
      </c>
      <c r="N630" s="6">
        <f t="shared" si="125"/>
        <v>1</v>
      </c>
      <c r="AA630" t="s">
        <v>3970</v>
      </c>
      <c r="AB630" t="s">
        <v>3551</v>
      </c>
      <c r="AC630" t="s">
        <v>51</v>
      </c>
      <c r="AD630" t="s">
        <v>18</v>
      </c>
      <c r="AE630">
        <v>24</v>
      </c>
      <c r="AF630">
        <v>133.65</v>
      </c>
      <c r="AG630">
        <v>73.7</v>
      </c>
      <c r="AH630">
        <f t="shared" si="126"/>
        <v>1.8134328358208955</v>
      </c>
      <c r="AI630">
        <v>22.5</v>
      </c>
      <c r="AJ630">
        <v>65.47</v>
      </c>
      <c r="AK630">
        <v>54.79</v>
      </c>
      <c r="AL630" s="3">
        <f t="shared" si="127"/>
        <v>1</v>
      </c>
      <c r="AM630" s="3">
        <f t="shared" si="128"/>
        <v>0</v>
      </c>
      <c r="AN630" s="3">
        <f t="shared" si="129"/>
        <v>0</v>
      </c>
    </row>
    <row r="631" spans="1:40" x14ac:dyDescent="0.35">
      <c r="A631" t="s">
        <v>3971</v>
      </c>
      <c r="B631" t="s">
        <v>3551</v>
      </c>
      <c r="C631" t="s">
        <v>51</v>
      </c>
      <c r="D631" s="6" t="s">
        <v>17</v>
      </c>
      <c r="E631" s="6">
        <v>19.5</v>
      </c>
      <c r="F631" s="6">
        <v>53.7</v>
      </c>
      <c r="G631" s="6">
        <v>62.44</v>
      </c>
      <c r="H631" s="6">
        <f t="shared" si="122"/>
        <v>0.86002562459961573</v>
      </c>
      <c r="I631" s="6">
        <v>19</v>
      </c>
      <c r="J631" s="6">
        <v>35.880000000000003</v>
      </c>
      <c r="K631" s="6">
        <v>61.18</v>
      </c>
      <c r="L631" s="6">
        <f t="shared" si="123"/>
        <v>0</v>
      </c>
      <c r="M631" s="6">
        <f t="shared" si="124"/>
        <v>0</v>
      </c>
      <c r="N631" s="6">
        <f t="shared" si="125"/>
        <v>1</v>
      </c>
      <c r="AA631" t="s">
        <v>3971</v>
      </c>
      <c r="AB631" t="s">
        <v>3551</v>
      </c>
      <c r="AC631" t="s">
        <v>51</v>
      </c>
      <c r="AD631" t="s">
        <v>18</v>
      </c>
      <c r="AE631" s="6">
        <v>24</v>
      </c>
      <c r="AF631" s="6">
        <v>69.58</v>
      </c>
      <c r="AG631" s="6">
        <v>73.7</v>
      </c>
      <c r="AH631" s="6">
        <f t="shared" si="126"/>
        <v>0.94409769335142468</v>
      </c>
      <c r="AI631" s="6">
        <v>23.5</v>
      </c>
      <c r="AJ631" s="6">
        <v>60.69</v>
      </c>
      <c r="AK631" s="6">
        <v>71.22</v>
      </c>
      <c r="AL631" s="6">
        <f t="shared" si="127"/>
        <v>0</v>
      </c>
      <c r="AM631" s="6">
        <f t="shared" si="128"/>
        <v>0</v>
      </c>
      <c r="AN631" s="6">
        <f t="shared" si="129"/>
        <v>1</v>
      </c>
    </row>
    <row r="632" spans="1:40" x14ac:dyDescent="0.35">
      <c r="A632" t="s">
        <v>3972</v>
      </c>
      <c r="B632" t="s">
        <v>3551</v>
      </c>
      <c r="C632" t="s">
        <v>51</v>
      </c>
      <c r="D632" s="6" t="s">
        <v>17</v>
      </c>
      <c r="E632" s="6">
        <v>16.5</v>
      </c>
      <c r="F632" s="6">
        <v>49.48</v>
      </c>
      <c r="G632" s="6">
        <v>54.79</v>
      </c>
      <c r="H632" s="6">
        <f t="shared" si="122"/>
        <v>0.90308450447161892</v>
      </c>
      <c r="I632" s="6">
        <v>16</v>
      </c>
      <c r="J632" s="6">
        <v>29.19</v>
      </c>
      <c r="K632" s="6">
        <v>53.5</v>
      </c>
      <c r="L632" s="6">
        <f t="shared" si="123"/>
        <v>0</v>
      </c>
      <c r="M632" s="6">
        <f t="shared" si="124"/>
        <v>0</v>
      </c>
      <c r="N632" s="6">
        <f t="shared" si="125"/>
        <v>1</v>
      </c>
      <c r="AA632" t="s">
        <v>3972</v>
      </c>
      <c r="AB632" t="s">
        <v>3551</v>
      </c>
      <c r="AC632" t="s">
        <v>51</v>
      </c>
      <c r="AD632" t="s">
        <v>18</v>
      </c>
      <c r="AE632">
        <v>25.5</v>
      </c>
      <c r="AF632">
        <v>92.25</v>
      </c>
      <c r="AG632">
        <v>77.400000000000006</v>
      </c>
      <c r="AH632">
        <f t="shared" si="126"/>
        <v>1.191860465116279</v>
      </c>
      <c r="AI632">
        <v>24</v>
      </c>
      <c r="AJ632">
        <v>87.78</v>
      </c>
      <c r="AK632">
        <v>71.22</v>
      </c>
      <c r="AL632" s="3">
        <f t="shared" si="127"/>
        <v>0</v>
      </c>
      <c r="AM632" s="3">
        <f t="shared" si="128"/>
        <v>1</v>
      </c>
      <c r="AN632" s="3">
        <f t="shared" si="129"/>
        <v>0</v>
      </c>
    </row>
    <row r="633" spans="1:40" x14ac:dyDescent="0.35">
      <c r="A633" t="s">
        <v>3973</v>
      </c>
      <c r="B633" t="s">
        <v>3551</v>
      </c>
      <c r="C633" t="s">
        <v>51</v>
      </c>
      <c r="D633" t="s">
        <v>17</v>
      </c>
      <c r="E633">
        <v>32.5</v>
      </c>
      <c r="F633">
        <v>96.63</v>
      </c>
      <c r="G633">
        <v>94.43</v>
      </c>
      <c r="H633">
        <f t="shared" si="122"/>
        <v>1.0232976808217726</v>
      </c>
      <c r="I633">
        <v>32</v>
      </c>
      <c r="J633">
        <v>81.849999999999994</v>
      </c>
      <c r="K633">
        <v>93.23</v>
      </c>
      <c r="L633" s="3">
        <f t="shared" si="123"/>
        <v>0</v>
      </c>
      <c r="M633" s="3">
        <f t="shared" si="124"/>
        <v>1</v>
      </c>
      <c r="N633" s="3">
        <f t="shared" si="125"/>
        <v>0</v>
      </c>
      <c r="AA633" t="s">
        <v>3973</v>
      </c>
      <c r="AB633" t="s">
        <v>3551</v>
      </c>
      <c r="AC633" t="s">
        <v>51</v>
      </c>
      <c r="AD633" t="s">
        <v>18</v>
      </c>
      <c r="AE633">
        <v>24</v>
      </c>
      <c r="AF633">
        <v>164.88</v>
      </c>
      <c r="AG633">
        <v>73.7</v>
      </c>
      <c r="AH633">
        <f t="shared" si="126"/>
        <v>2.2371777476255086</v>
      </c>
      <c r="AI633">
        <v>21.5</v>
      </c>
      <c r="AJ633">
        <v>56.04</v>
      </c>
      <c r="AK633">
        <v>72.459999999999994</v>
      </c>
      <c r="AL633" s="3">
        <f t="shared" si="127"/>
        <v>1</v>
      </c>
      <c r="AM633" s="3">
        <f t="shared" si="128"/>
        <v>0</v>
      </c>
      <c r="AN633" s="3">
        <f t="shared" si="129"/>
        <v>0</v>
      </c>
    </row>
    <row r="634" spans="1:40" x14ac:dyDescent="0.35">
      <c r="A634" t="s">
        <v>3974</v>
      </c>
      <c r="B634" t="s">
        <v>3551</v>
      </c>
      <c r="C634" t="s">
        <v>51</v>
      </c>
      <c r="D634" s="6" t="s">
        <v>134</v>
      </c>
      <c r="E634" s="6">
        <v>19.5</v>
      </c>
      <c r="F634" s="6">
        <v>52.76</v>
      </c>
      <c r="G634" s="6">
        <v>62.44</v>
      </c>
      <c r="H634" s="6">
        <f t="shared" si="122"/>
        <v>0.8449711723254324</v>
      </c>
      <c r="I634" s="6">
        <v>19</v>
      </c>
      <c r="J634" s="6">
        <v>40.76</v>
      </c>
      <c r="K634" s="6">
        <v>61.18</v>
      </c>
      <c r="L634" s="6">
        <f t="shared" si="123"/>
        <v>0</v>
      </c>
      <c r="M634" s="6">
        <f t="shared" si="124"/>
        <v>0</v>
      </c>
      <c r="N634" s="6">
        <f t="shared" si="125"/>
        <v>1</v>
      </c>
      <c r="AA634" t="s">
        <v>3974</v>
      </c>
      <c r="AB634" t="s">
        <v>3551</v>
      </c>
      <c r="AC634" t="s">
        <v>51</v>
      </c>
      <c r="AD634" t="s">
        <v>135</v>
      </c>
      <c r="AE634">
        <v>24</v>
      </c>
      <c r="AF634">
        <v>190.37</v>
      </c>
      <c r="AG634">
        <v>73.7</v>
      </c>
      <c r="AH634">
        <f t="shared" si="126"/>
        <v>2.5830393487109906</v>
      </c>
      <c r="AI634">
        <v>21.5</v>
      </c>
      <c r="AJ634">
        <v>45.63</v>
      </c>
      <c r="AK634">
        <v>71.22</v>
      </c>
      <c r="AL634" s="3">
        <f t="shared" si="127"/>
        <v>1</v>
      </c>
      <c r="AM634" s="3">
        <f t="shared" si="128"/>
        <v>0</v>
      </c>
      <c r="AN634" s="3">
        <f t="shared" si="129"/>
        <v>0</v>
      </c>
    </row>
    <row r="635" spans="1:40" x14ac:dyDescent="0.35">
      <c r="A635" t="s">
        <v>3975</v>
      </c>
      <c r="B635" t="s">
        <v>3551</v>
      </c>
      <c r="C635" t="s">
        <v>51</v>
      </c>
      <c r="D635" s="6" t="s">
        <v>134</v>
      </c>
      <c r="E635" s="6">
        <v>26.5</v>
      </c>
      <c r="F635" s="6">
        <v>75.489999999999995</v>
      </c>
      <c r="G635" s="6">
        <v>79.86</v>
      </c>
      <c r="H635" s="6">
        <f t="shared" si="122"/>
        <v>0.94527923866766839</v>
      </c>
      <c r="I635" s="6">
        <v>26</v>
      </c>
      <c r="J635" s="6">
        <v>70.14</v>
      </c>
      <c r="K635" s="6">
        <v>78.63</v>
      </c>
      <c r="L635" s="6">
        <f t="shared" si="123"/>
        <v>0</v>
      </c>
      <c r="M635" s="6">
        <f t="shared" si="124"/>
        <v>0</v>
      </c>
      <c r="N635" s="6">
        <f t="shared" si="125"/>
        <v>1</v>
      </c>
      <c r="AA635" t="s">
        <v>3975</v>
      </c>
      <c r="AB635" t="s">
        <v>3551</v>
      </c>
      <c r="AC635" t="s">
        <v>51</v>
      </c>
      <c r="AD635" t="s">
        <v>135</v>
      </c>
      <c r="AE635">
        <v>24</v>
      </c>
      <c r="AF635">
        <v>183.2</v>
      </c>
      <c r="AG635">
        <v>73.7</v>
      </c>
      <c r="AH635">
        <f t="shared" si="126"/>
        <v>2.4857530529172318</v>
      </c>
      <c r="AI635">
        <v>21.5</v>
      </c>
      <c r="AJ635">
        <v>47.54</v>
      </c>
      <c r="AK635">
        <v>53.5</v>
      </c>
      <c r="AL635" s="3">
        <f t="shared" si="127"/>
        <v>1</v>
      </c>
      <c r="AM635" s="3">
        <f t="shared" si="128"/>
        <v>0</v>
      </c>
      <c r="AN635" s="3">
        <f t="shared" si="129"/>
        <v>0</v>
      </c>
    </row>
    <row r="636" spans="1:40" x14ac:dyDescent="0.35">
      <c r="A636" t="s">
        <v>3976</v>
      </c>
      <c r="B636" t="s">
        <v>3551</v>
      </c>
      <c r="C636" t="s">
        <v>51</v>
      </c>
      <c r="D636" s="6" t="s">
        <v>134</v>
      </c>
      <c r="E636" s="6">
        <v>20.5</v>
      </c>
      <c r="F636" s="6">
        <v>55.43</v>
      </c>
      <c r="G636" s="6">
        <v>64.97</v>
      </c>
      <c r="H636" s="6">
        <f t="shared" si="122"/>
        <v>0.85316299830691089</v>
      </c>
      <c r="I636" s="6">
        <v>20</v>
      </c>
      <c r="J636" s="6">
        <v>44.61</v>
      </c>
      <c r="K636" s="6">
        <v>63.71</v>
      </c>
      <c r="L636" s="6">
        <f t="shared" si="123"/>
        <v>0</v>
      </c>
      <c r="M636" s="6">
        <f t="shared" si="124"/>
        <v>0</v>
      </c>
      <c r="N636" s="6">
        <f t="shared" si="125"/>
        <v>1</v>
      </c>
      <c r="AA636" t="s">
        <v>3976</v>
      </c>
      <c r="AB636" t="s">
        <v>3551</v>
      </c>
      <c r="AC636" t="s">
        <v>51</v>
      </c>
      <c r="AD636" t="s">
        <v>135</v>
      </c>
      <c r="AE636">
        <v>24</v>
      </c>
      <c r="AF636">
        <v>143.57</v>
      </c>
      <c r="AG636">
        <v>73.7</v>
      </c>
      <c r="AH636">
        <f t="shared" si="126"/>
        <v>1.9480325644504748</v>
      </c>
      <c r="AI636">
        <v>21.5</v>
      </c>
      <c r="AJ636">
        <v>53.19</v>
      </c>
      <c r="AK636">
        <v>72.459999999999994</v>
      </c>
      <c r="AL636" s="3">
        <f t="shared" si="127"/>
        <v>1</v>
      </c>
      <c r="AM636" s="3">
        <f t="shared" si="128"/>
        <v>0</v>
      </c>
      <c r="AN636" s="3">
        <f t="shared" si="129"/>
        <v>0</v>
      </c>
    </row>
    <row r="637" spans="1:40" x14ac:dyDescent="0.35">
      <c r="A637" t="s">
        <v>3977</v>
      </c>
      <c r="B637" t="s">
        <v>3551</v>
      </c>
      <c r="C637" t="s">
        <v>51</v>
      </c>
      <c r="D637" s="6" t="s">
        <v>134</v>
      </c>
      <c r="E637" s="6">
        <v>15</v>
      </c>
      <c r="F637" s="6">
        <v>44.19</v>
      </c>
      <c r="G637" s="6">
        <v>50.91</v>
      </c>
      <c r="H637" s="6">
        <f t="shared" si="122"/>
        <v>0.86800235710076612</v>
      </c>
      <c r="I637" s="6">
        <v>15</v>
      </c>
      <c r="J637" s="6">
        <v>44.19</v>
      </c>
      <c r="K637" s="6">
        <v>50.91</v>
      </c>
      <c r="L637" s="6">
        <f t="shared" si="123"/>
        <v>0</v>
      </c>
      <c r="M637" s="6">
        <f t="shared" si="124"/>
        <v>0</v>
      </c>
      <c r="N637" s="6">
        <f t="shared" si="125"/>
        <v>1</v>
      </c>
      <c r="AA637" t="s">
        <v>3977</v>
      </c>
      <c r="AB637" t="s">
        <v>3551</v>
      </c>
      <c r="AC637" t="s">
        <v>51</v>
      </c>
      <c r="AD637" t="s">
        <v>135</v>
      </c>
      <c r="AE637">
        <v>24</v>
      </c>
      <c r="AF637">
        <v>151.79</v>
      </c>
      <c r="AG637">
        <v>73.7</v>
      </c>
      <c r="AH637">
        <f t="shared" si="126"/>
        <v>2.0595658073270013</v>
      </c>
      <c r="AI637">
        <v>22</v>
      </c>
      <c r="AJ637">
        <v>52.54</v>
      </c>
      <c r="AK637">
        <v>71.22</v>
      </c>
      <c r="AL637" s="3">
        <f t="shared" si="127"/>
        <v>1</v>
      </c>
      <c r="AM637" s="3">
        <f t="shared" si="128"/>
        <v>0</v>
      </c>
      <c r="AN637" s="3">
        <f t="shared" si="129"/>
        <v>0</v>
      </c>
    </row>
    <row r="638" spans="1:40" x14ac:dyDescent="0.35">
      <c r="A638" t="s">
        <v>3978</v>
      </c>
      <c r="B638" t="s">
        <v>3551</v>
      </c>
      <c r="C638" t="s">
        <v>51</v>
      </c>
      <c r="D638" t="s">
        <v>134</v>
      </c>
      <c r="E638">
        <v>23</v>
      </c>
      <c r="F638">
        <v>74.81</v>
      </c>
      <c r="G638">
        <v>71.22</v>
      </c>
      <c r="H638">
        <f t="shared" si="122"/>
        <v>1.0504071889918563</v>
      </c>
      <c r="I638">
        <v>22.5</v>
      </c>
      <c r="J638">
        <v>45.8</v>
      </c>
      <c r="K638">
        <v>69.97</v>
      </c>
      <c r="L638" s="3">
        <f t="shared" si="123"/>
        <v>0</v>
      </c>
      <c r="M638" s="3">
        <f t="shared" si="124"/>
        <v>1</v>
      </c>
      <c r="N638" s="3">
        <f t="shared" si="125"/>
        <v>0</v>
      </c>
      <c r="AA638" t="s">
        <v>3978</v>
      </c>
      <c r="AB638" t="s">
        <v>3551</v>
      </c>
      <c r="AC638" t="s">
        <v>51</v>
      </c>
      <c r="AD638" t="s">
        <v>135</v>
      </c>
      <c r="AE638">
        <v>24</v>
      </c>
      <c r="AF638">
        <v>76.3</v>
      </c>
      <c r="AG638">
        <v>73.7</v>
      </c>
      <c r="AH638">
        <f t="shared" si="126"/>
        <v>1.0352781546811396</v>
      </c>
      <c r="AI638">
        <v>23.5</v>
      </c>
      <c r="AJ638">
        <v>65.040000000000006</v>
      </c>
      <c r="AK638">
        <v>72.459999999999994</v>
      </c>
      <c r="AL638" s="3">
        <f t="shared" si="127"/>
        <v>0</v>
      </c>
      <c r="AM638" s="3">
        <f t="shared" si="128"/>
        <v>1</v>
      </c>
      <c r="AN638" s="3">
        <f t="shared" si="129"/>
        <v>0</v>
      </c>
    </row>
    <row r="639" spans="1:40" x14ac:dyDescent="0.35">
      <c r="A639" t="s">
        <v>3979</v>
      </c>
      <c r="B639" t="s">
        <v>3551</v>
      </c>
      <c r="C639" t="s">
        <v>51</v>
      </c>
      <c r="D639" s="6" t="s">
        <v>134</v>
      </c>
      <c r="E639" s="6">
        <v>22.5</v>
      </c>
      <c r="F639" s="6">
        <v>60.91</v>
      </c>
      <c r="G639" s="6">
        <v>69.97</v>
      </c>
      <c r="H639" s="6">
        <f t="shared" si="122"/>
        <v>0.87051593540088601</v>
      </c>
      <c r="I639" s="6">
        <v>22</v>
      </c>
      <c r="J639" s="6">
        <v>53.57</v>
      </c>
      <c r="K639" s="6">
        <v>68.72</v>
      </c>
      <c r="L639" s="6">
        <f t="shared" si="123"/>
        <v>0</v>
      </c>
      <c r="M639" s="6">
        <f t="shared" si="124"/>
        <v>0</v>
      </c>
      <c r="N639" s="6">
        <f t="shared" si="125"/>
        <v>1</v>
      </c>
      <c r="AA639" t="s">
        <v>3979</v>
      </c>
      <c r="AB639" t="s">
        <v>3551</v>
      </c>
      <c r="AC639" t="s">
        <v>51</v>
      </c>
      <c r="AD639" t="s">
        <v>135</v>
      </c>
      <c r="AE639">
        <v>24</v>
      </c>
      <c r="AF639">
        <v>82.53</v>
      </c>
      <c r="AG639">
        <v>73.7</v>
      </c>
      <c r="AH639">
        <f t="shared" si="126"/>
        <v>1.1198100407055631</v>
      </c>
      <c r="AI639">
        <v>23.5</v>
      </c>
      <c r="AJ639">
        <v>68.19</v>
      </c>
      <c r="AK639">
        <v>71.22</v>
      </c>
      <c r="AL639" s="3">
        <f t="shared" si="127"/>
        <v>0</v>
      </c>
      <c r="AM639" s="3">
        <f t="shared" si="128"/>
        <v>1</v>
      </c>
      <c r="AN639" s="3">
        <f t="shared" si="129"/>
        <v>0</v>
      </c>
    </row>
    <row r="640" spans="1:40" x14ac:dyDescent="0.35">
      <c r="A640" t="s">
        <v>3980</v>
      </c>
      <c r="B640" t="s">
        <v>3551</v>
      </c>
      <c r="C640" t="s">
        <v>51</v>
      </c>
      <c r="D640" s="6" t="s">
        <v>134</v>
      </c>
      <c r="E640" s="6">
        <v>15.5</v>
      </c>
      <c r="F640" s="6">
        <v>42.96</v>
      </c>
      <c r="G640" s="6">
        <v>52.21</v>
      </c>
      <c r="H640" s="6">
        <f t="shared" si="122"/>
        <v>0.8228308753112431</v>
      </c>
      <c r="I640" s="6">
        <v>15</v>
      </c>
      <c r="J640" s="6">
        <v>24.16</v>
      </c>
      <c r="K640" s="6">
        <v>50.91</v>
      </c>
      <c r="L640" s="6">
        <f t="shared" si="123"/>
        <v>0</v>
      </c>
      <c r="M640" s="6">
        <f t="shared" si="124"/>
        <v>0</v>
      </c>
      <c r="N640" s="6">
        <f t="shared" si="125"/>
        <v>1</v>
      </c>
      <c r="AA640" t="s">
        <v>3980</v>
      </c>
      <c r="AB640" t="s">
        <v>3551</v>
      </c>
      <c r="AC640" t="s">
        <v>51</v>
      </c>
      <c r="AD640" t="s">
        <v>135</v>
      </c>
      <c r="AE640">
        <v>24</v>
      </c>
      <c r="AF640">
        <v>114.94</v>
      </c>
      <c r="AG640">
        <v>73.7</v>
      </c>
      <c r="AH640">
        <f t="shared" si="126"/>
        <v>1.5595658073270013</v>
      </c>
      <c r="AI640">
        <v>22.5</v>
      </c>
      <c r="AJ640">
        <v>67.66</v>
      </c>
      <c r="AK640">
        <v>72.459999999999994</v>
      </c>
      <c r="AL640" s="3">
        <f t="shared" si="127"/>
        <v>1</v>
      </c>
      <c r="AM640" s="3">
        <f t="shared" si="128"/>
        <v>0</v>
      </c>
      <c r="AN640" s="3">
        <f t="shared" si="129"/>
        <v>0</v>
      </c>
    </row>
    <row r="641" spans="1:40" x14ac:dyDescent="0.35">
      <c r="A641" t="s">
        <v>3981</v>
      </c>
      <c r="B641" t="s">
        <v>3551</v>
      </c>
      <c r="C641" t="s">
        <v>51</v>
      </c>
      <c r="D641" s="6" t="s">
        <v>134</v>
      </c>
      <c r="E641" s="6">
        <v>35</v>
      </c>
      <c r="F641" s="6">
        <v>90.81</v>
      </c>
      <c r="G641" s="6">
        <v>100.44</v>
      </c>
      <c r="H641" s="6">
        <f t="shared" si="122"/>
        <v>0.90412186379928317</v>
      </c>
      <c r="I641" s="6">
        <v>34.5</v>
      </c>
      <c r="J641" s="6">
        <v>73.94</v>
      </c>
      <c r="K641" s="6">
        <v>99.24</v>
      </c>
      <c r="L641" s="6">
        <f t="shared" si="123"/>
        <v>0</v>
      </c>
      <c r="M641" s="6">
        <f t="shared" si="124"/>
        <v>0</v>
      </c>
      <c r="N641" s="6">
        <f t="shared" si="125"/>
        <v>1</v>
      </c>
      <c r="AA641" t="s">
        <v>3981</v>
      </c>
      <c r="AB641" t="s">
        <v>3551</v>
      </c>
      <c r="AC641" t="s">
        <v>51</v>
      </c>
      <c r="AD641" t="s">
        <v>135</v>
      </c>
      <c r="AE641">
        <v>24</v>
      </c>
      <c r="AF641">
        <v>118.59</v>
      </c>
      <c r="AG641">
        <v>73.7</v>
      </c>
      <c r="AH641">
        <f t="shared" si="126"/>
        <v>1.6090909090909091</v>
      </c>
      <c r="AI641">
        <v>23</v>
      </c>
      <c r="AJ641">
        <v>71.06</v>
      </c>
      <c r="AK641">
        <v>71.22</v>
      </c>
      <c r="AL641" s="3">
        <f t="shared" si="127"/>
        <v>1</v>
      </c>
      <c r="AM641" s="3">
        <f t="shared" si="128"/>
        <v>0</v>
      </c>
      <c r="AN641" s="3">
        <f t="shared" si="129"/>
        <v>0</v>
      </c>
    </row>
    <row r="642" spans="1:40" x14ac:dyDescent="0.35">
      <c r="A642" t="s">
        <v>3982</v>
      </c>
      <c r="B642" t="s">
        <v>3551</v>
      </c>
      <c r="C642" t="s">
        <v>51</v>
      </c>
      <c r="D642" s="6" t="s">
        <v>134</v>
      </c>
      <c r="E642" s="6">
        <v>16.5</v>
      </c>
      <c r="F642" s="6">
        <v>43.29</v>
      </c>
      <c r="G642" s="6">
        <v>54.79</v>
      </c>
      <c r="H642" s="6">
        <f t="shared" ref="H642:H705" si="130">F642/G642</f>
        <v>0.79010768388392039</v>
      </c>
      <c r="I642" s="6">
        <v>16</v>
      </c>
      <c r="J642" s="6">
        <v>25.04</v>
      </c>
      <c r="K642" s="6">
        <v>53.5</v>
      </c>
      <c r="L642" s="6">
        <f t="shared" ref="L642:L705" si="131">IF(H642&gt;1.5,1,0)</f>
        <v>0</v>
      </c>
      <c r="M642" s="6">
        <f t="shared" ref="M642:M705" si="132">IF((AND(H642&gt;1,H642&lt;1.5)),1,0)</f>
        <v>0</v>
      </c>
      <c r="N642" s="6">
        <f t="shared" ref="N642:N705" si="133">IF(H642&lt;1,1,0)</f>
        <v>1</v>
      </c>
      <c r="AA642" t="s">
        <v>3982</v>
      </c>
      <c r="AB642" t="s">
        <v>3551</v>
      </c>
      <c r="AC642" t="s">
        <v>51</v>
      </c>
      <c r="AD642" t="s">
        <v>135</v>
      </c>
      <c r="AE642">
        <v>24</v>
      </c>
      <c r="AF642">
        <v>154.9</v>
      </c>
      <c r="AG642">
        <v>73.7</v>
      </c>
      <c r="AH642">
        <f t="shared" ref="AH642:AH705" si="134">AF642/AG642</f>
        <v>2.1017639077340569</v>
      </c>
      <c r="AI642">
        <v>21.5</v>
      </c>
      <c r="AJ642">
        <v>53.32</v>
      </c>
      <c r="AK642">
        <v>71.22</v>
      </c>
      <c r="AL642" s="3">
        <f t="shared" si="127"/>
        <v>1</v>
      </c>
      <c r="AM642" s="3">
        <f t="shared" si="128"/>
        <v>0</v>
      </c>
      <c r="AN642" s="3">
        <f t="shared" si="129"/>
        <v>0</v>
      </c>
    </row>
    <row r="643" spans="1:40" x14ac:dyDescent="0.35">
      <c r="A643" t="s">
        <v>3983</v>
      </c>
      <c r="B643" t="s">
        <v>3551</v>
      </c>
      <c r="C643" t="s">
        <v>51</v>
      </c>
      <c r="D643" s="6" t="s">
        <v>134</v>
      </c>
      <c r="E643" s="6">
        <v>23.5</v>
      </c>
      <c r="F643" s="6">
        <v>65.430000000000007</v>
      </c>
      <c r="G643" s="6">
        <v>72.459999999999994</v>
      </c>
      <c r="H643" s="6">
        <f t="shared" si="130"/>
        <v>0.90298095500966069</v>
      </c>
      <c r="I643" s="6">
        <v>23</v>
      </c>
      <c r="J643" s="6">
        <v>56.42</v>
      </c>
      <c r="K643" s="6">
        <v>71.22</v>
      </c>
      <c r="L643" s="6">
        <f t="shared" si="131"/>
        <v>0</v>
      </c>
      <c r="M643" s="6">
        <f t="shared" si="132"/>
        <v>0</v>
      </c>
      <c r="N643" s="6">
        <f t="shared" si="133"/>
        <v>1</v>
      </c>
      <c r="AA643" t="s">
        <v>3983</v>
      </c>
      <c r="AB643" t="s">
        <v>3551</v>
      </c>
      <c r="AC643" t="s">
        <v>51</v>
      </c>
      <c r="AD643" t="s">
        <v>135</v>
      </c>
      <c r="AE643">
        <v>24</v>
      </c>
      <c r="AF643">
        <v>162.19</v>
      </c>
      <c r="AG643">
        <v>73.7</v>
      </c>
      <c r="AH643">
        <f t="shared" si="134"/>
        <v>2.2006784260515602</v>
      </c>
      <c r="AI643">
        <v>21.5</v>
      </c>
      <c r="AJ643">
        <v>46.48</v>
      </c>
      <c r="AK643">
        <v>72.459999999999994</v>
      </c>
      <c r="AL643" s="3">
        <f t="shared" ref="AL643:AL706" si="135">IF(AH643&gt;1.5,1,0)</f>
        <v>1</v>
      </c>
      <c r="AM643" s="3">
        <f t="shared" ref="AM643:AM706" si="136">IF((AND(AH643&gt;1,AH643&lt;1.5)),1,0)</f>
        <v>0</v>
      </c>
      <c r="AN643" s="3">
        <f t="shared" ref="AN643:AN706" si="137">IF(AH643&lt;1,1,0)</f>
        <v>0</v>
      </c>
    </row>
    <row r="644" spans="1:40" x14ac:dyDescent="0.35">
      <c r="A644" t="s">
        <v>3984</v>
      </c>
      <c r="B644" t="s">
        <v>3551</v>
      </c>
      <c r="C644" t="s">
        <v>51</v>
      </c>
      <c r="D644" s="6" t="s">
        <v>134</v>
      </c>
      <c r="E644" s="6">
        <v>16.5</v>
      </c>
      <c r="F644" s="6">
        <v>27.48</v>
      </c>
      <c r="G644" s="6">
        <v>54.79</v>
      </c>
      <c r="H644" s="6">
        <f t="shared" si="130"/>
        <v>0.5015513779886841</v>
      </c>
      <c r="I644" s="6">
        <v>16</v>
      </c>
      <c r="J644" s="6">
        <v>24.06</v>
      </c>
      <c r="K644" s="6">
        <v>53.5</v>
      </c>
      <c r="L644" s="6">
        <f t="shared" si="131"/>
        <v>0</v>
      </c>
      <c r="M644" s="6">
        <f t="shared" si="132"/>
        <v>0</v>
      </c>
      <c r="N644" s="6">
        <f t="shared" si="133"/>
        <v>1</v>
      </c>
      <c r="AA644" t="s">
        <v>3984</v>
      </c>
      <c r="AB644" t="s">
        <v>3551</v>
      </c>
      <c r="AC644" t="s">
        <v>51</v>
      </c>
      <c r="AD644" t="s">
        <v>135</v>
      </c>
      <c r="AE644">
        <v>24</v>
      </c>
      <c r="AF644">
        <v>145.08000000000001</v>
      </c>
      <c r="AG644">
        <v>73.7</v>
      </c>
      <c r="AH644">
        <f t="shared" si="134"/>
        <v>1.9685210312075985</v>
      </c>
      <c r="AI644">
        <v>22</v>
      </c>
      <c r="AJ644">
        <v>64.349999999999994</v>
      </c>
      <c r="AK644">
        <v>76.17</v>
      </c>
      <c r="AL644" s="3">
        <f t="shared" si="135"/>
        <v>1</v>
      </c>
      <c r="AM644" s="3">
        <f t="shared" si="136"/>
        <v>0</v>
      </c>
      <c r="AN644" s="3">
        <f t="shared" si="137"/>
        <v>0</v>
      </c>
    </row>
    <row r="645" spans="1:40" x14ac:dyDescent="0.35">
      <c r="A645" t="s">
        <v>3985</v>
      </c>
      <c r="B645" t="s">
        <v>3551</v>
      </c>
      <c r="C645" t="s">
        <v>51</v>
      </c>
      <c r="D645" t="s">
        <v>134</v>
      </c>
      <c r="E645">
        <v>21</v>
      </c>
      <c r="F645">
        <v>68.58</v>
      </c>
      <c r="G645">
        <v>66.22</v>
      </c>
      <c r="H645">
        <f t="shared" si="130"/>
        <v>1.0356387798248263</v>
      </c>
      <c r="I645">
        <v>20.5</v>
      </c>
      <c r="J645">
        <v>26.95</v>
      </c>
      <c r="K645">
        <v>64.97</v>
      </c>
      <c r="L645" s="3">
        <f t="shared" si="131"/>
        <v>0</v>
      </c>
      <c r="M645" s="3">
        <f t="shared" si="132"/>
        <v>1</v>
      </c>
      <c r="N645" s="3">
        <f t="shared" si="133"/>
        <v>0</v>
      </c>
      <c r="AA645" t="s">
        <v>3985</v>
      </c>
      <c r="AB645" t="s">
        <v>3551</v>
      </c>
      <c r="AC645" t="s">
        <v>51</v>
      </c>
      <c r="AD645" t="s">
        <v>135</v>
      </c>
      <c r="AE645">
        <v>24</v>
      </c>
      <c r="AF645">
        <v>123.95</v>
      </c>
      <c r="AG645">
        <v>73.7</v>
      </c>
      <c r="AH645">
        <f t="shared" si="134"/>
        <v>1.6818181818181819</v>
      </c>
      <c r="AI645">
        <v>22.5</v>
      </c>
      <c r="AJ645">
        <v>67.599999999999994</v>
      </c>
      <c r="AK645">
        <v>72.459999999999994</v>
      </c>
      <c r="AL645" s="3">
        <f t="shared" si="135"/>
        <v>1</v>
      </c>
      <c r="AM645" s="3">
        <f t="shared" si="136"/>
        <v>0</v>
      </c>
      <c r="AN645" s="3">
        <f t="shared" si="137"/>
        <v>0</v>
      </c>
    </row>
    <row r="646" spans="1:40" x14ac:dyDescent="0.35">
      <c r="A646" t="s">
        <v>3986</v>
      </c>
      <c r="B646" t="s">
        <v>3551</v>
      </c>
      <c r="C646" t="s">
        <v>51</v>
      </c>
      <c r="D646" s="6" t="s">
        <v>134</v>
      </c>
      <c r="E646" s="6">
        <v>29</v>
      </c>
      <c r="F646" s="6">
        <v>76.42</v>
      </c>
      <c r="G646" s="6">
        <v>85.96</v>
      </c>
      <c r="H646" s="6">
        <f t="shared" si="130"/>
        <v>0.88901814797580281</v>
      </c>
      <c r="I646" s="6">
        <v>28.5</v>
      </c>
      <c r="J646" s="6">
        <v>70.42</v>
      </c>
      <c r="K646" s="6">
        <v>84.74</v>
      </c>
      <c r="L646" s="6">
        <f t="shared" si="131"/>
        <v>0</v>
      </c>
      <c r="M646" s="6">
        <f t="shared" si="132"/>
        <v>0</v>
      </c>
      <c r="N646" s="6">
        <f t="shared" si="133"/>
        <v>1</v>
      </c>
      <c r="AA646" t="s">
        <v>3986</v>
      </c>
      <c r="AB646" t="s">
        <v>3551</v>
      </c>
      <c r="AC646" t="s">
        <v>51</v>
      </c>
      <c r="AD646" t="s">
        <v>135</v>
      </c>
      <c r="AE646">
        <v>24</v>
      </c>
      <c r="AF646">
        <v>138.57</v>
      </c>
      <c r="AG646">
        <v>73.7</v>
      </c>
      <c r="AH646">
        <f t="shared" si="134"/>
        <v>1.8801899592944367</v>
      </c>
      <c r="AI646">
        <v>22</v>
      </c>
      <c r="AJ646">
        <v>54.73</v>
      </c>
      <c r="AK646">
        <v>72.459999999999994</v>
      </c>
      <c r="AL646" s="3">
        <f t="shared" si="135"/>
        <v>1</v>
      </c>
      <c r="AM646" s="3">
        <f t="shared" si="136"/>
        <v>0</v>
      </c>
      <c r="AN646" s="3">
        <f t="shared" si="137"/>
        <v>0</v>
      </c>
    </row>
    <row r="647" spans="1:40" x14ac:dyDescent="0.35">
      <c r="A647" t="s">
        <v>3987</v>
      </c>
      <c r="B647" t="s">
        <v>3551</v>
      </c>
      <c r="C647" t="s">
        <v>51</v>
      </c>
      <c r="D647" s="6" t="s">
        <v>134</v>
      </c>
      <c r="E647" s="6">
        <v>15</v>
      </c>
      <c r="F647" s="6">
        <v>42.44</v>
      </c>
      <c r="G647" s="6">
        <v>50.91</v>
      </c>
      <c r="H647" s="6">
        <f t="shared" si="130"/>
        <v>0.83362797092909058</v>
      </c>
      <c r="I647" s="6">
        <v>15</v>
      </c>
      <c r="J647" s="6">
        <v>42.44</v>
      </c>
      <c r="K647" s="6">
        <v>50.91</v>
      </c>
      <c r="L647" s="6">
        <f t="shared" si="131"/>
        <v>0</v>
      </c>
      <c r="M647" s="6">
        <f t="shared" si="132"/>
        <v>0</v>
      </c>
      <c r="N647" s="6">
        <f t="shared" si="133"/>
        <v>1</v>
      </c>
      <c r="AA647" t="s">
        <v>3987</v>
      </c>
      <c r="AB647" t="s">
        <v>3551</v>
      </c>
      <c r="AC647" t="s">
        <v>51</v>
      </c>
      <c r="AD647" t="s">
        <v>135</v>
      </c>
      <c r="AE647">
        <v>24</v>
      </c>
      <c r="AF647">
        <v>130.5</v>
      </c>
      <c r="AG647">
        <v>73.7</v>
      </c>
      <c r="AH647">
        <f t="shared" si="134"/>
        <v>1.7706919945725914</v>
      </c>
      <c r="AI647">
        <v>22</v>
      </c>
      <c r="AJ647">
        <v>64.5</v>
      </c>
      <c r="AK647">
        <v>73.7</v>
      </c>
      <c r="AL647" s="3">
        <f t="shared" si="135"/>
        <v>1</v>
      </c>
      <c r="AM647" s="3">
        <f t="shared" si="136"/>
        <v>0</v>
      </c>
      <c r="AN647" s="3">
        <f t="shared" si="137"/>
        <v>0</v>
      </c>
    </row>
    <row r="648" spans="1:40" x14ac:dyDescent="0.35">
      <c r="A648" t="s">
        <v>3988</v>
      </c>
      <c r="B648" t="s">
        <v>3551</v>
      </c>
      <c r="C648" t="s">
        <v>51</v>
      </c>
      <c r="D648" s="6" t="s">
        <v>134</v>
      </c>
      <c r="E648" s="6">
        <v>24.5</v>
      </c>
      <c r="F648" s="6">
        <v>63.37</v>
      </c>
      <c r="G648" s="6">
        <v>74.930000000000007</v>
      </c>
      <c r="H648" s="6">
        <f t="shared" si="130"/>
        <v>0.84572267449619631</v>
      </c>
      <c r="I648" s="6">
        <v>24</v>
      </c>
      <c r="J648" s="6">
        <v>46.49</v>
      </c>
      <c r="K648" s="6">
        <v>73.7</v>
      </c>
      <c r="L648" s="6">
        <f t="shared" si="131"/>
        <v>0</v>
      </c>
      <c r="M648" s="6">
        <f t="shared" si="132"/>
        <v>0</v>
      </c>
      <c r="N648" s="6">
        <f t="shared" si="133"/>
        <v>1</v>
      </c>
      <c r="AA648" t="s">
        <v>3988</v>
      </c>
      <c r="AB648" t="s">
        <v>3551</v>
      </c>
      <c r="AC648" t="s">
        <v>51</v>
      </c>
      <c r="AD648" t="s">
        <v>135</v>
      </c>
      <c r="AE648">
        <v>24</v>
      </c>
      <c r="AF648">
        <v>139.82</v>
      </c>
      <c r="AG648">
        <v>73.7</v>
      </c>
      <c r="AH648">
        <f t="shared" si="134"/>
        <v>1.8971506105834461</v>
      </c>
      <c r="AI648">
        <v>22</v>
      </c>
      <c r="AJ648">
        <v>61.48</v>
      </c>
      <c r="AK648">
        <v>93.23</v>
      </c>
      <c r="AL648" s="3">
        <f t="shared" si="135"/>
        <v>1</v>
      </c>
      <c r="AM648" s="3">
        <f t="shared" si="136"/>
        <v>0</v>
      </c>
      <c r="AN648" s="3">
        <f t="shared" si="137"/>
        <v>0</v>
      </c>
    </row>
    <row r="649" spans="1:40" x14ac:dyDescent="0.35">
      <c r="A649" t="s">
        <v>3989</v>
      </c>
      <c r="B649" t="s">
        <v>3551</v>
      </c>
      <c r="C649" t="s">
        <v>51</v>
      </c>
      <c r="D649" s="6" t="s">
        <v>134</v>
      </c>
      <c r="E649" s="6">
        <v>16.5</v>
      </c>
      <c r="F649" s="6">
        <v>35.82</v>
      </c>
      <c r="G649" s="6">
        <v>54.79</v>
      </c>
      <c r="H649" s="6">
        <f t="shared" si="130"/>
        <v>0.65376893593721486</v>
      </c>
      <c r="I649" s="6">
        <v>16</v>
      </c>
      <c r="J649" s="6">
        <v>19.54</v>
      </c>
      <c r="K649" s="6">
        <v>53.5</v>
      </c>
      <c r="L649" s="6">
        <f t="shared" si="131"/>
        <v>0</v>
      </c>
      <c r="M649" s="6">
        <f t="shared" si="132"/>
        <v>0</v>
      </c>
      <c r="N649" s="6">
        <f t="shared" si="133"/>
        <v>1</v>
      </c>
      <c r="AA649" t="s">
        <v>3989</v>
      </c>
      <c r="AB649" t="s">
        <v>3551</v>
      </c>
      <c r="AC649" t="s">
        <v>51</v>
      </c>
      <c r="AD649" t="s">
        <v>135</v>
      </c>
      <c r="AE649">
        <v>24</v>
      </c>
      <c r="AF649">
        <v>118.08</v>
      </c>
      <c r="AG649">
        <v>73.7</v>
      </c>
      <c r="AH649">
        <f t="shared" si="134"/>
        <v>1.6021709633649932</v>
      </c>
      <c r="AI649">
        <v>26</v>
      </c>
      <c r="AJ649">
        <v>78.89</v>
      </c>
      <c r="AK649">
        <v>71.22</v>
      </c>
      <c r="AL649" s="3">
        <f t="shared" si="135"/>
        <v>1</v>
      </c>
      <c r="AM649" s="3">
        <f t="shared" si="136"/>
        <v>0</v>
      </c>
      <c r="AN649" s="3">
        <f t="shared" si="137"/>
        <v>0</v>
      </c>
    </row>
    <row r="650" spans="1:40" x14ac:dyDescent="0.35">
      <c r="A650" t="s">
        <v>3990</v>
      </c>
      <c r="B650" t="s">
        <v>3551</v>
      </c>
      <c r="C650" t="s">
        <v>51</v>
      </c>
      <c r="D650" s="6" t="s">
        <v>134</v>
      </c>
      <c r="E650" s="6">
        <v>15.5</v>
      </c>
      <c r="F650" s="6">
        <v>44.09</v>
      </c>
      <c r="G650" s="6">
        <v>52.21</v>
      </c>
      <c r="H650" s="6">
        <f t="shared" si="130"/>
        <v>0.84447423865159932</v>
      </c>
      <c r="I650" s="6">
        <v>15</v>
      </c>
      <c r="J650" s="6">
        <v>24.76</v>
      </c>
      <c r="K650" s="6">
        <v>50.91</v>
      </c>
      <c r="L650" s="6">
        <f t="shared" si="131"/>
        <v>0</v>
      </c>
      <c r="M650" s="6">
        <f t="shared" si="132"/>
        <v>0</v>
      </c>
      <c r="N650" s="6">
        <f t="shared" si="133"/>
        <v>1</v>
      </c>
      <c r="AA650" t="s">
        <v>3990</v>
      </c>
      <c r="AB650" t="s">
        <v>3551</v>
      </c>
      <c r="AC650" t="s">
        <v>51</v>
      </c>
      <c r="AD650" t="s">
        <v>135</v>
      </c>
      <c r="AE650">
        <v>24</v>
      </c>
      <c r="AF650">
        <v>117.61</v>
      </c>
      <c r="AG650">
        <v>73.7</v>
      </c>
      <c r="AH650">
        <f t="shared" si="134"/>
        <v>1.5957937584803257</v>
      </c>
      <c r="AI650">
        <v>22.5</v>
      </c>
      <c r="AJ650">
        <v>62.17</v>
      </c>
      <c r="AK650">
        <v>62.44</v>
      </c>
      <c r="AL650" s="3">
        <f t="shared" si="135"/>
        <v>1</v>
      </c>
      <c r="AM650" s="3">
        <f t="shared" si="136"/>
        <v>0</v>
      </c>
      <c r="AN650" s="3">
        <f t="shared" si="137"/>
        <v>0</v>
      </c>
    </row>
    <row r="651" spans="1:40" x14ac:dyDescent="0.35">
      <c r="A651" t="s">
        <v>3991</v>
      </c>
      <c r="B651" t="s">
        <v>3551</v>
      </c>
      <c r="C651" t="s">
        <v>51</v>
      </c>
      <c r="D651" s="6" t="s">
        <v>134</v>
      </c>
      <c r="E651" s="6">
        <v>18.5</v>
      </c>
      <c r="F651" s="6">
        <v>58.76</v>
      </c>
      <c r="G651" s="6">
        <v>59.91</v>
      </c>
      <c r="H651" s="6">
        <f t="shared" si="130"/>
        <v>0.98080454014354868</v>
      </c>
      <c r="I651" s="6">
        <v>18</v>
      </c>
      <c r="J651" s="6">
        <v>24.35</v>
      </c>
      <c r="K651" s="6">
        <v>58.64</v>
      </c>
      <c r="L651" s="6">
        <f t="shared" si="131"/>
        <v>0</v>
      </c>
      <c r="M651" s="6">
        <f t="shared" si="132"/>
        <v>0</v>
      </c>
      <c r="N651" s="6">
        <f t="shared" si="133"/>
        <v>1</v>
      </c>
      <c r="AA651" t="s">
        <v>3991</v>
      </c>
      <c r="AB651" t="s">
        <v>3551</v>
      </c>
      <c r="AC651" t="s">
        <v>51</v>
      </c>
      <c r="AD651" t="s">
        <v>135</v>
      </c>
      <c r="AE651">
        <v>24</v>
      </c>
      <c r="AF651">
        <v>129.27000000000001</v>
      </c>
      <c r="AG651">
        <v>73.7</v>
      </c>
      <c r="AH651">
        <f t="shared" si="134"/>
        <v>1.7540027137042062</v>
      </c>
      <c r="AI651">
        <v>22.5</v>
      </c>
      <c r="AJ651">
        <v>56.78</v>
      </c>
      <c r="AK651">
        <v>69.97</v>
      </c>
      <c r="AL651" s="3">
        <f t="shared" si="135"/>
        <v>1</v>
      </c>
      <c r="AM651" s="3">
        <f t="shared" si="136"/>
        <v>0</v>
      </c>
      <c r="AN651" s="3">
        <f t="shared" si="137"/>
        <v>0</v>
      </c>
    </row>
    <row r="652" spans="1:40" x14ac:dyDescent="0.35">
      <c r="A652" t="s">
        <v>3992</v>
      </c>
      <c r="B652" t="s">
        <v>3551</v>
      </c>
      <c r="C652" t="s">
        <v>51</v>
      </c>
      <c r="D652" s="6" t="s">
        <v>134</v>
      </c>
      <c r="E652" s="6">
        <v>21.5</v>
      </c>
      <c r="F652" s="6">
        <v>56.94</v>
      </c>
      <c r="G652" s="6">
        <v>67.47</v>
      </c>
      <c r="H652" s="6">
        <f t="shared" si="130"/>
        <v>0.84393063583815031</v>
      </c>
      <c r="I652" s="6">
        <v>21</v>
      </c>
      <c r="J652" s="6">
        <v>38.85</v>
      </c>
      <c r="K652" s="6">
        <v>66.22</v>
      </c>
      <c r="L652" s="6">
        <f t="shared" si="131"/>
        <v>0</v>
      </c>
      <c r="M652" s="6">
        <f t="shared" si="132"/>
        <v>0</v>
      </c>
      <c r="N652" s="6">
        <f t="shared" si="133"/>
        <v>1</v>
      </c>
      <c r="AA652" t="s">
        <v>3992</v>
      </c>
      <c r="AB652" t="s">
        <v>3551</v>
      </c>
      <c r="AC652" t="s">
        <v>51</v>
      </c>
      <c r="AD652" t="s">
        <v>135</v>
      </c>
      <c r="AE652">
        <v>24</v>
      </c>
      <c r="AF652">
        <v>121.81</v>
      </c>
      <c r="AG652">
        <v>73.7</v>
      </c>
      <c r="AH652">
        <f t="shared" si="134"/>
        <v>1.6527815468113976</v>
      </c>
      <c r="AI652">
        <v>27</v>
      </c>
      <c r="AJ652">
        <v>81.17</v>
      </c>
      <c r="AK652">
        <v>77.400000000000006</v>
      </c>
      <c r="AL652" s="3">
        <f t="shared" si="135"/>
        <v>1</v>
      </c>
      <c r="AM652" s="3">
        <f t="shared" si="136"/>
        <v>0</v>
      </c>
      <c r="AN652" s="3">
        <f t="shared" si="137"/>
        <v>0</v>
      </c>
    </row>
    <row r="653" spans="1:40" x14ac:dyDescent="0.35">
      <c r="A653" t="s">
        <v>3993</v>
      </c>
      <c r="B653" t="s">
        <v>3551</v>
      </c>
      <c r="C653" t="s">
        <v>51</v>
      </c>
      <c r="D653" s="6" t="s">
        <v>134</v>
      </c>
      <c r="E653" s="6">
        <v>32</v>
      </c>
      <c r="F653" s="6">
        <v>91.75</v>
      </c>
      <c r="G653" s="6">
        <v>93.23</v>
      </c>
      <c r="H653" s="6">
        <f t="shared" si="130"/>
        <v>0.98412528156172907</v>
      </c>
      <c r="I653" s="6">
        <v>31.5</v>
      </c>
      <c r="J653" s="6">
        <v>67.02</v>
      </c>
      <c r="K653" s="6">
        <v>92.02</v>
      </c>
      <c r="L653" s="6">
        <f t="shared" si="131"/>
        <v>0</v>
      </c>
      <c r="M653" s="6">
        <f t="shared" si="132"/>
        <v>0</v>
      </c>
      <c r="N653" s="6">
        <f t="shared" si="133"/>
        <v>1</v>
      </c>
      <c r="AA653" t="s">
        <v>3993</v>
      </c>
      <c r="AB653" t="s">
        <v>3551</v>
      </c>
      <c r="AC653" t="s">
        <v>51</v>
      </c>
      <c r="AD653" t="s">
        <v>135</v>
      </c>
      <c r="AE653">
        <v>24</v>
      </c>
      <c r="AF653">
        <v>144.03</v>
      </c>
      <c r="AG653">
        <v>73.7</v>
      </c>
      <c r="AH653">
        <f t="shared" si="134"/>
        <v>1.9542740841248303</v>
      </c>
      <c r="AI653">
        <v>22</v>
      </c>
      <c r="AJ653">
        <v>53.97</v>
      </c>
      <c r="AK653">
        <v>72.459999999999994</v>
      </c>
      <c r="AL653" s="3">
        <f t="shared" si="135"/>
        <v>1</v>
      </c>
      <c r="AM653" s="3">
        <f t="shared" si="136"/>
        <v>0</v>
      </c>
      <c r="AN653" s="3">
        <f t="shared" si="137"/>
        <v>0</v>
      </c>
    </row>
    <row r="654" spans="1:40" x14ac:dyDescent="0.35">
      <c r="A654" t="s">
        <v>3994</v>
      </c>
      <c r="B654" t="s">
        <v>3551</v>
      </c>
      <c r="C654" t="s">
        <v>51</v>
      </c>
      <c r="D654" s="6" t="s">
        <v>134</v>
      </c>
      <c r="E654" s="6">
        <v>15.5</v>
      </c>
      <c r="F654" s="6">
        <v>44.92</v>
      </c>
      <c r="G654" s="6">
        <v>52.21</v>
      </c>
      <c r="H654" s="6">
        <f t="shared" si="130"/>
        <v>0.86037157632637429</v>
      </c>
      <c r="I654" s="6">
        <v>15</v>
      </c>
      <c r="J654" s="6">
        <v>31.3</v>
      </c>
      <c r="K654" s="6">
        <v>50.91</v>
      </c>
      <c r="L654" s="6">
        <f t="shared" si="131"/>
        <v>0</v>
      </c>
      <c r="M654" s="6">
        <f t="shared" si="132"/>
        <v>0</v>
      </c>
      <c r="N654" s="6">
        <f t="shared" si="133"/>
        <v>1</v>
      </c>
      <c r="AA654" t="s">
        <v>3994</v>
      </c>
      <c r="AB654" t="s">
        <v>3551</v>
      </c>
      <c r="AC654" t="s">
        <v>51</v>
      </c>
      <c r="AD654" t="s">
        <v>135</v>
      </c>
      <c r="AE654" s="6">
        <v>23.5</v>
      </c>
      <c r="AF654" s="6">
        <v>70.930000000000007</v>
      </c>
      <c r="AG654" s="6">
        <v>72.459999999999994</v>
      </c>
      <c r="AH654" s="6">
        <f t="shared" si="134"/>
        <v>0.97888490201490497</v>
      </c>
      <c r="AI654" s="6">
        <v>23</v>
      </c>
      <c r="AJ654" s="6">
        <v>63.03</v>
      </c>
      <c r="AK654" s="6">
        <v>72.459999999999994</v>
      </c>
      <c r="AL654" s="6">
        <f t="shared" si="135"/>
        <v>0</v>
      </c>
      <c r="AM654" s="6">
        <f t="shared" si="136"/>
        <v>0</v>
      </c>
      <c r="AN654" s="6">
        <f t="shared" si="137"/>
        <v>1</v>
      </c>
    </row>
    <row r="655" spans="1:40" x14ac:dyDescent="0.35">
      <c r="A655" t="s">
        <v>3995</v>
      </c>
      <c r="B655" t="s">
        <v>3551</v>
      </c>
      <c r="C655" t="s">
        <v>51</v>
      </c>
      <c r="D655" s="6" t="s">
        <v>134</v>
      </c>
      <c r="E655" s="6">
        <v>16.5</v>
      </c>
      <c r="F655" s="6">
        <v>53.51</v>
      </c>
      <c r="G655" s="6">
        <v>54.79</v>
      </c>
      <c r="H655" s="6">
        <f t="shared" si="130"/>
        <v>0.97663807264099289</v>
      </c>
      <c r="I655" s="6">
        <v>16</v>
      </c>
      <c r="J655" s="6">
        <v>22.53</v>
      </c>
      <c r="K655" s="6">
        <v>53.5</v>
      </c>
      <c r="L655" s="6">
        <f t="shared" si="131"/>
        <v>0</v>
      </c>
      <c r="M655" s="6">
        <f t="shared" si="132"/>
        <v>0</v>
      </c>
      <c r="N655" s="6">
        <f t="shared" si="133"/>
        <v>1</v>
      </c>
      <c r="AA655" t="s">
        <v>3995</v>
      </c>
      <c r="AB655" t="s">
        <v>3551</v>
      </c>
      <c r="AC655" t="s">
        <v>51</v>
      </c>
      <c r="AD655" t="s">
        <v>135</v>
      </c>
      <c r="AE655">
        <v>24</v>
      </c>
      <c r="AF655">
        <v>144.01</v>
      </c>
      <c r="AG655">
        <v>73.7</v>
      </c>
      <c r="AH655">
        <f t="shared" si="134"/>
        <v>1.954002713704206</v>
      </c>
      <c r="AI655">
        <v>21.5</v>
      </c>
      <c r="AJ655">
        <v>50.32</v>
      </c>
      <c r="AK655">
        <v>69.97</v>
      </c>
      <c r="AL655" s="3">
        <f t="shared" si="135"/>
        <v>1</v>
      </c>
      <c r="AM655" s="3">
        <f t="shared" si="136"/>
        <v>0</v>
      </c>
      <c r="AN655" s="3">
        <f t="shared" si="137"/>
        <v>0</v>
      </c>
    </row>
    <row r="656" spans="1:40" x14ac:dyDescent="0.35">
      <c r="A656" t="s">
        <v>3996</v>
      </c>
      <c r="B656" t="s">
        <v>3598</v>
      </c>
      <c r="C656" t="s">
        <v>51</v>
      </c>
      <c r="D656" t="s">
        <v>17</v>
      </c>
      <c r="E656">
        <v>24</v>
      </c>
      <c r="F656">
        <v>101.63</v>
      </c>
      <c r="G656">
        <v>73.7</v>
      </c>
      <c r="H656">
        <f t="shared" si="130"/>
        <v>1.3789687924016281</v>
      </c>
      <c r="I656">
        <v>23</v>
      </c>
      <c r="J656">
        <v>56.42</v>
      </c>
      <c r="K656">
        <v>71.22</v>
      </c>
      <c r="L656" s="3">
        <f t="shared" si="131"/>
        <v>0</v>
      </c>
      <c r="M656" s="3">
        <f t="shared" si="132"/>
        <v>1</v>
      </c>
      <c r="N656" s="3">
        <f t="shared" si="133"/>
        <v>0</v>
      </c>
      <c r="AA656" t="s">
        <v>3996</v>
      </c>
      <c r="AB656" t="s">
        <v>3598</v>
      </c>
      <c r="AC656" t="s">
        <v>51</v>
      </c>
      <c r="AD656" t="s">
        <v>18</v>
      </c>
      <c r="AE656">
        <v>24</v>
      </c>
      <c r="AF656">
        <v>99.8</v>
      </c>
      <c r="AG656">
        <v>73.7</v>
      </c>
      <c r="AH656">
        <f t="shared" si="134"/>
        <v>1.3541383989145181</v>
      </c>
      <c r="AI656">
        <v>23</v>
      </c>
      <c r="AJ656">
        <v>59.37</v>
      </c>
      <c r="AK656">
        <v>74.930000000000007</v>
      </c>
      <c r="AL656" s="3">
        <f t="shared" si="135"/>
        <v>0</v>
      </c>
      <c r="AM656" s="3">
        <f t="shared" si="136"/>
        <v>1</v>
      </c>
      <c r="AN656" s="3">
        <f t="shared" si="137"/>
        <v>0</v>
      </c>
    </row>
    <row r="657" spans="1:40" x14ac:dyDescent="0.35">
      <c r="A657" t="s">
        <v>3997</v>
      </c>
      <c r="B657" t="s">
        <v>3598</v>
      </c>
      <c r="C657" t="s">
        <v>51</v>
      </c>
      <c r="D657" t="s">
        <v>17</v>
      </c>
      <c r="E657">
        <v>24.5</v>
      </c>
      <c r="F657">
        <v>137.66999999999999</v>
      </c>
      <c r="G657">
        <v>74.930000000000007</v>
      </c>
      <c r="H657">
        <f t="shared" si="130"/>
        <v>1.837314827172027</v>
      </c>
      <c r="I657">
        <v>23</v>
      </c>
      <c r="J657">
        <v>66.040000000000006</v>
      </c>
      <c r="K657">
        <v>71.22</v>
      </c>
      <c r="L657" s="3">
        <f t="shared" si="131"/>
        <v>1</v>
      </c>
      <c r="M657" s="3">
        <f t="shared" si="132"/>
        <v>0</v>
      </c>
      <c r="N657" s="3">
        <f t="shared" si="133"/>
        <v>0</v>
      </c>
      <c r="AA657" t="s">
        <v>3997</v>
      </c>
      <c r="AB657" t="s">
        <v>3598</v>
      </c>
      <c r="AC657" t="s">
        <v>51</v>
      </c>
      <c r="AD657" t="s">
        <v>18</v>
      </c>
      <c r="AE657">
        <v>24</v>
      </c>
      <c r="AF657">
        <v>127.3</v>
      </c>
      <c r="AG657">
        <v>73.7</v>
      </c>
      <c r="AH657">
        <f t="shared" si="134"/>
        <v>1.7272727272727271</v>
      </c>
      <c r="AI657">
        <v>23</v>
      </c>
      <c r="AJ657">
        <v>67.66</v>
      </c>
      <c r="AK657">
        <v>72.459999999999994</v>
      </c>
      <c r="AL657" s="3">
        <f t="shared" si="135"/>
        <v>1</v>
      </c>
      <c r="AM657" s="3">
        <f t="shared" si="136"/>
        <v>0</v>
      </c>
      <c r="AN657" s="3">
        <f t="shared" si="137"/>
        <v>0</v>
      </c>
    </row>
    <row r="658" spans="1:40" x14ac:dyDescent="0.35">
      <c r="A658" t="s">
        <v>3998</v>
      </c>
      <c r="B658" t="s">
        <v>3598</v>
      </c>
      <c r="C658" t="s">
        <v>51</v>
      </c>
      <c r="D658" t="s">
        <v>17</v>
      </c>
      <c r="E658">
        <v>25.5</v>
      </c>
      <c r="F658">
        <v>160.22</v>
      </c>
      <c r="G658">
        <v>77.400000000000006</v>
      </c>
      <c r="H658">
        <f t="shared" si="130"/>
        <v>2.0700258397932814</v>
      </c>
      <c r="I658">
        <v>23</v>
      </c>
      <c r="J658">
        <v>61.53</v>
      </c>
      <c r="K658">
        <v>71.22</v>
      </c>
      <c r="L658" s="3">
        <f t="shared" si="131"/>
        <v>1</v>
      </c>
      <c r="M658" s="3">
        <f t="shared" si="132"/>
        <v>0</v>
      </c>
      <c r="N658" s="3">
        <f t="shared" si="133"/>
        <v>0</v>
      </c>
      <c r="AA658" t="s">
        <v>3998</v>
      </c>
      <c r="AB658" t="s">
        <v>3598</v>
      </c>
      <c r="AC658" t="s">
        <v>51</v>
      </c>
      <c r="AD658" t="s">
        <v>18</v>
      </c>
      <c r="AE658">
        <v>24</v>
      </c>
      <c r="AF658">
        <v>148.21</v>
      </c>
      <c r="AG658">
        <v>73.7</v>
      </c>
      <c r="AH658">
        <f t="shared" si="134"/>
        <v>2.0109905020352783</v>
      </c>
      <c r="AI658">
        <v>16</v>
      </c>
      <c r="AJ658">
        <v>54.04</v>
      </c>
      <c r="AK658">
        <v>53.5</v>
      </c>
      <c r="AL658" s="3">
        <f t="shared" si="135"/>
        <v>1</v>
      </c>
      <c r="AM658" s="3">
        <f t="shared" si="136"/>
        <v>0</v>
      </c>
      <c r="AN658" s="3">
        <f t="shared" si="137"/>
        <v>0</v>
      </c>
    </row>
    <row r="659" spans="1:40" x14ac:dyDescent="0.35">
      <c r="A659" t="s">
        <v>3999</v>
      </c>
      <c r="B659" t="s">
        <v>3598</v>
      </c>
      <c r="C659" t="s">
        <v>51</v>
      </c>
      <c r="D659" t="s">
        <v>17</v>
      </c>
      <c r="E659">
        <v>24</v>
      </c>
      <c r="F659">
        <v>158.22999999999999</v>
      </c>
      <c r="G659">
        <v>73.7</v>
      </c>
      <c r="H659">
        <f t="shared" si="130"/>
        <v>2.1469470827679782</v>
      </c>
      <c r="I659">
        <v>22.5</v>
      </c>
      <c r="J659">
        <v>45.77</v>
      </c>
      <c r="K659">
        <v>69.97</v>
      </c>
      <c r="L659" s="3">
        <f t="shared" si="131"/>
        <v>1</v>
      </c>
      <c r="M659" s="3">
        <f t="shared" si="132"/>
        <v>0</v>
      </c>
      <c r="N659" s="3">
        <f t="shared" si="133"/>
        <v>0</v>
      </c>
      <c r="AA659" t="s">
        <v>3999</v>
      </c>
      <c r="AB659" t="s">
        <v>3598</v>
      </c>
      <c r="AC659" t="s">
        <v>51</v>
      </c>
      <c r="AD659" t="s">
        <v>18</v>
      </c>
      <c r="AE659">
        <v>24</v>
      </c>
      <c r="AF659">
        <v>157.97999999999999</v>
      </c>
      <c r="AG659">
        <v>73.7</v>
      </c>
      <c r="AH659">
        <f t="shared" si="134"/>
        <v>2.143554952510176</v>
      </c>
      <c r="AI659">
        <v>16</v>
      </c>
      <c r="AJ659">
        <v>63.74</v>
      </c>
      <c r="AK659">
        <v>63.71</v>
      </c>
      <c r="AL659" s="3">
        <f t="shared" si="135"/>
        <v>1</v>
      </c>
      <c r="AM659" s="3">
        <f t="shared" si="136"/>
        <v>0</v>
      </c>
      <c r="AN659" s="3">
        <f t="shared" si="137"/>
        <v>0</v>
      </c>
    </row>
    <row r="660" spans="1:40" x14ac:dyDescent="0.35">
      <c r="A660" t="s">
        <v>4000</v>
      </c>
      <c r="B660" t="s">
        <v>3598</v>
      </c>
      <c r="C660" t="s">
        <v>51</v>
      </c>
      <c r="D660" t="s">
        <v>17</v>
      </c>
      <c r="E660">
        <v>24</v>
      </c>
      <c r="F660">
        <v>99.53</v>
      </c>
      <c r="G660">
        <v>73.7</v>
      </c>
      <c r="H660">
        <f t="shared" si="130"/>
        <v>1.3504748982360921</v>
      </c>
      <c r="I660">
        <v>23</v>
      </c>
      <c r="J660">
        <v>70.86</v>
      </c>
      <c r="K660">
        <v>71.22</v>
      </c>
      <c r="L660" s="3">
        <f t="shared" si="131"/>
        <v>0</v>
      </c>
      <c r="M660" s="3">
        <f t="shared" si="132"/>
        <v>1</v>
      </c>
      <c r="N660" s="3">
        <f t="shared" si="133"/>
        <v>0</v>
      </c>
      <c r="AA660" t="s">
        <v>4000</v>
      </c>
      <c r="AB660" t="s">
        <v>3598</v>
      </c>
      <c r="AC660" t="s">
        <v>51</v>
      </c>
      <c r="AD660" t="s">
        <v>18</v>
      </c>
      <c r="AE660">
        <v>24</v>
      </c>
      <c r="AF660">
        <v>136.26</v>
      </c>
      <c r="AG660">
        <v>73.7</v>
      </c>
      <c r="AH660">
        <f t="shared" si="134"/>
        <v>1.8488466757123472</v>
      </c>
      <c r="AI660">
        <v>23</v>
      </c>
      <c r="AJ660">
        <v>70.06</v>
      </c>
      <c r="AK660">
        <v>72.459999999999994</v>
      </c>
      <c r="AL660" s="3">
        <f t="shared" si="135"/>
        <v>1</v>
      </c>
      <c r="AM660" s="3">
        <f t="shared" si="136"/>
        <v>0</v>
      </c>
      <c r="AN660" s="3">
        <f t="shared" si="137"/>
        <v>0</v>
      </c>
    </row>
    <row r="661" spans="1:40" x14ac:dyDescent="0.35">
      <c r="A661" t="s">
        <v>4001</v>
      </c>
      <c r="B661" t="s">
        <v>3598</v>
      </c>
      <c r="C661" t="s">
        <v>51</v>
      </c>
      <c r="D661" t="s">
        <v>17</v>
      </c>
      <c r="E661">
        <v>24.5</v>
      </c>
      <c r="F661">
        <v>145.21</v>
      </c>
      <c r="G661">
        <v>74.930000000000007</v>
      </c>
      <c r="H661">
        <f t="shared" si="130"/>
        <v>1.937942079273989</v>
      </c>
      <c r="I661">
        <v>22.5</v>
      </c>
      <c r="J661">
        <v>63.89</v>
      </c>
      <c r="K661">
        <v>69.97</v>
      </c>
      <c r="L661" s="3">
        <f t="shared" si="131"/>
        <v>1</v>
      </c>
      <c r="M661" s="3">
        <f t="shared" si="132"/>
        <v>0</v>
      </c>
      <c r="N661" s="3">
        <f t="shared" si="133"/>
        <v>0</v>
      </c>
      <c r="AA661" t="s">
        <v>4001</v>
      </c>
      <c r="AB661" t="s">
        <v>3598</v>
      </c>
      <c r="AC661" t="s">
        <v>51</v>
      </c>
      <c r="AD661" t="s">
        <v>18</v>
      </c>
      <c r="AE661">
        <v>24</v>
      </c>
      <c r="AF661">
        <v>137.65</v>
      </c>
      <c r="AG661">
        <v>73.7</v>
      </c>
      <c r="AH661">
        <f t="shared" si="134"/>
        <v>1.8677069199457259</v>
      </c>
      <c r="AI661">
        <v>22.5</v>
      </c>
      <c r="AJ661">
        <v>42.95</v>
      </c>
      <c r="AK661">
        <v>72.459999999999994</v>
      </c>
      <c r="AL661" s="3">
        <f t="shared" si="135"/>
        <v>1</v>
      </c>
      <c r="AM661" s="3">
        <f t="shared" si="136"/>
        <v>0</v>
      </c>
      <c r="AN661" s="3">
        <f t="shared" si="137"/>
        <v>0</v>
      </c>
    </row>
    <row r="662" spans="1:40" x14ac:dyDescent="0.35">
      <c r="A662" t="s">
        <v>4002</v>
      </c>
      <c r="B662" t="s">
        <v>3598</v>
      </c>
      <c r="C662" t="s">
        <v>51</v>
      </c>
      <c r="D662" t="s">
        <v>17</v>
      </c>
      <c r="E662">
        <v>32.5</v>
      </c>
      <c r="F662">
        <v>94.97</v>
      </c>
      <c r="G662">
        <v>94.43</v>
      </c>
      <c r="H662">
        <f t="shared" si="130"/>
        <v>1.0057185216562532</v>
      </c>
      <c r="I662">
        <v>32</v>
      </c>
      <c r="J662">
        <v>75.09</v>
      </c>
      <c r="K662">
        <v>93.23</v>
      </c>
      <c r="L662" s="3">
        <f t="shared" si="131"/>
        <v>0</v>
      </c>
      <c r="M662" s="3">
        <f t="shared" si="132"/>
        <v>1</v>
      </c>
      <c r="N662" s="3">
        <f t="shared" si="133"/>
        <v>0</v>
      </c>
      <c r="AA662" t="s">
        <v>4002</v>
      </c>
      <c r="AB662" t="s">
        <v>3598</v>
      </c>
      <c r="AC662" t="s">
        <v>51</v>
      </c>
      <c r="AD662" t="s">
        <v>18</v>
      </c>
      <c r="AE662">
        <v>24</v>
      </c>
      <c r="AF662">
        <v>147.83000000000001</v>
      </c>
      <c r="AG662">
        <v>73.7</v>
      </c>
      <c r="AH662">
        <f t="shared" si="134"/>
        <v>2.0058344640434194</v>
      </c>
      <c r="AI662">
        <v>23</v>
      </c>
      <c r="AJ662">
        <v>53.14</v>
      </c>
      <c r="AK662">
        <v>72.459999999999994</v>
      </c>
      <c r="AL662" s="3">
        <f t="shared" si="135"/>
        <v>1</v>
      </c>
      <c r="AM662" s="3">
        <f t="shared" si="136"/>
        <v>0</v>
      </c>
      <c r="AN662" s="3">
        <f t="shared" si="137"/>
        <v>0</v>
      </c>
    </row>
    <row r="663" spans="1:40" x14ac:dyDescent="0.35">
      <c r="A663" t="s">
        <v>4003</v>
      </c>
      <c r="B663" t="s">
        <v>3598</v>
      </c>
      <c r="C663" t="s">
        <v>51</v>
      </c>
      <c r="D663" t="s">
        <v>17</v>
      </c>
      <c r="E663">
        <v>25</v>
      </c>
      <c r="F663">
        <v>137.54</v>
      </c>
      <c r="G663">
        <v>76.17</v>
      </c>
      <c r="H663">
        <f t="shared" si="130"/>
        <v>1.8056977812787185</v>
      </c>
      <c r="I663">
        <v>23</v>
      </c>
      <c r="J663">
        <v>68.680000000000007</v>
      </c>
      <c r="K663">
        <v>71.22</v>
      </c>
      <c r="L663" s="3">
        <f t="shared" si="131"/>
        <v>1</v>
      </c>
      <c r="M663" s="3">
        <f t="shared" si="132"/>
        <v>0</v>
      </c>
      <c r="N663" s="3">
        <f t="shared" si="133"/>
        <v>0</v>
      </c>
      <c r="AA663" t="s">
        <v>4003</v>
      </c>
      <c r="AB663" t="s">
        <v>3598</v>
      </c>
      <c r="AC663" t="s">
        <v>51</v>
      </c>
      <c r="AD663" t="s">
        <v>18</v>
      </c>
      <c r="AE663">
        <v>24</v>
      </c>
      <c r="AF663">
        <v>158.09</v>
      </c>
      <c r="AG663">
        <v>73.7</v>
      </c>
      <c r="AH663">
        <f t="shared" si="134"/>
        <v>2.1450474898236092</v>
      </c>
      <c r="AI663">
        <v>23</v>
      </c>
      <c r="AJ663">
        <v>70.89</v>
      </c>
      <c r="AK663">
        <v>72.459999999999994</v>
      </c>
      <c r="AL663" s="3">
        <f t="shared" si="135"/>
        <v>1</v>
      </c>
      <c r="AM663" s="3">
        <f t="shared" si="136"/>
        <v>0</v>
      </c>
      <c r="AN663" s="3">
        <f t="shared" si="137"/>
        <v>0</v>
      </c>
    </row>
    <row r="664" spans="1:40" x14ac:dyDescent="0.35">
      <c r="A664" t="s">
        <v>4004</v>
      </c>
      <c r="B664" t="s">
        <v>3598</v>
      </c>
      <c r="C664" t="s">
        <v>51</v>
      </c>
      <c r="D664" t="s">
        <v>17</v>
      </c>
      <c r="E664">
        <v>24.5</v>
      </c>
      <c r="F664">
        <v>99.02</v>
      </c>
      <c r="G664">
        <v>74.930000000000007</v>
      </c>
      <c r="H664">
        <f t="shared" si="130"/>
        <v>1.3215000667289469</v>
      </c>
      <c r="I664">
        <v>22.5</v>
      </c>
      <c r="J664">
        <v>67.94</v>
      </c>
      <c r="K664">
        <v>69.97</v>
      </c>
      <c r="L664" s="3">
        <f t="shared" si="131"/>
        <v>0</v>
      </c>
      <c r="M664" s="3">
        <f t="shared" si="132"/>
        <v>1</v>
      </c>
      <c r="N664" s="3">
        <f t="shared" si="133"/>
        <v>0</v>
      </c>
      <c r="AA664" t="s">
        <v>4004</v>
      </c>
      <c r="AB664" t="s">
        <v>3598</v>
      </c>
      <c r="AC664" t="s">
        <v>51</v>
      </c>
      <c r="AD664" t="s">
        <v>18</v>
      </c>
      <c r="AE664">
        <v>24</v>
      </c>
      <c r="AF664">
        <v>117.09</v>
      </c>
      <c r="AG664">
        <v>73.7</v>
      </c>
      <c r="AH664">
        <f t="shared" si="134"/>
        <v>1.5887381275440977</v>
      </c>
      <c r="AI664">
        <v>22</v>
      </c>
      <c r="AJ664">
        <v>62.84</v>
      </c>
      <c r="AK664">
        <v>72.459999999999994</v>
      </c>
      <c r="AL664" s="3">
        <f t="shared" si="135"/>
        <v>1</v>
      </c>
      <c r="AM664" s="3">
        <f t="shared" si="136"/>
        <v>0</v>
      </c>
      <c r="AN664" s="3">
        <f t="shared" si="137"/>
        <v>0</v>
      </c>
    </row>
    <row r="665" spans="1:40" x14ac:dyDescent="0.35">
      <c r="A665" t="s">
        <v>4005</v>
      </c>
      <c r="B665" t="s">
        <v>3598</v>
      </c>
      <c r="C665" t="s">
        <v>51</v>
      </c>
      <c r="D665" t="s">
        <v>17</v>
      </c>
      <c r="E665">
        <v>25</v>
      </c>
      <c r="F665">
        <v>113.97</v>
      </c>
      <c r="G665">
        <v>76.17</v>
      </c>
      <c r="H665">
        <f t="shared" si="130"/>
        <v>1.4962583694367861</v>
      </c>
      <c r="I665">
        <v>22</v>
      </c>
      <c r="J665">
        <v>46.24</v>
      </c>
      <c r="K665">
        <v>68.72</v>
      </c>
      <c r="L665" s="3">
        <f t="shared" si="131"/>
        <v>0</v>
      </c>
      <c r="M665" s="3">
        <f t="shared" si="132"/>
        <v>1</v>
      </c>
      <c r="N665" s="3">
        <f t="shared" si="133"/>
        <v>0</v>
      </c>
      <c r="AA665" t="s">
        <v>4005</v>
      </c>
      <c r="AB665" t="s">
        <v>3598</v>
      </c>
      <c r="AC665" t="s">
        <v>51</v>
      </c>
      <c r="AD665" t="s">
        <v>18</v>
      </c>
      <c r="AE665">
        <v>24</v>
      </c>
      <c r="AF665">
        <v>81.290000000000006</v>
      </c>
      <c r="AG665">
        <v>73.7</v>
      </c>
      <c r="AH665">
        <f t="shared" si="134"/>
        <v>1.1029850746268657</v>
      </c>
      <c r="AI665">
        <v>25</v>
      </c>
      <c r="AJ665">
        <v>77.05</v>
      </c>
      <c r="AK665">
        <v>76.17</v>
      </c>
      <c r="AL665" s="3">
        <f t="shared" si="135"/>
        <v>0</v>
      </c>
      <c r="AM665" s="3">
        <f t="shared" si="136"/>
        <v>1</v>
      </c>
      <c r="AN665" s="3">
        <f t="shared" si="137"/>
        <v>0</v>
      </c>
    </row>
    <row r="666" spans="1:40" x14ac:dyDescent="0.35">
      <c r="A666" t="s">
        <v>4006</v>
      </c>
      <c r="B666" t="s">
        <v>3598</v>
      </c>
      <c r="C666" t="s">
        <v>51</v>
      </c>
      <c r="D666" t="s">
        <v>17</v>
      </c>
      <c r="E666">
        <v>24</v>
      </c>
      <c r="F666">
        <v>83.55</v>
      </c>
      <c r="G666">
        <v>73.7</v>
      </c>
      <c r="H666">
        <f t="shared" si="130"/>
        <v>1.1336499321573947</v>
      </c>
      <c r="I666">
        <v>26</v>
      </c>
      <c r="J666">
        <v>85.44</v>
      </c>
      <c r="K666">
        <v>78.63</v>
      </c>
      <c r="L666" s="3">
        <f t="shared" si="131"/>
        <v>0</v>
      </c>
      <c r="M666" s="3">
        <f t="shared" si="132"/>
        <v>1</v>
      </c>
      <c r="N666" s="3">
        <f t="shared" si="133"/>
        <v>0</v>
      </c>
      <c r="AA666" t="s">
        <v>4006</v>
      </c>
      <c r="AB666" t="s">
        <v>3598</v>
      </c>
      <c r="AC666" t="s">
        <v>51</v>
      </c>
      <c r="AD666" t="s">
        <v>18</v>
      </c>
      <c r="AE666">
        <v>24</v>
      </c>
      <c r="AF666">
        <v>93.82</v>
      </c>
      <c r="AG666">
        <v>73.7</v>
      </c>
      <c r="AH666">
        <f t="shared" si="134"/>
        <v>1.2729986431478968</v>
      </c>
      <c r="AI666">
        <v>23</v>
      </c>
      <c r="AJ666">
        <v>52.19</v>
      </c>
      <c r="AK666">
        <v>71.22</v>
      </c>
      <c r="AL666" s="3">
        <f t="shared" si="135"/>
        <v>0</v>
      </c>
      <c r="AM666" s="3">
        <f t="shared" si="136"/>
        <v>1</v>
      </c>
      <c r="AN666" s="3">
        <f t="shared" si="137"/>
        <v>0</v>
      </c>
    </row>
    <row r="667" spans="1:40" x14ac:dyDescent="0.35">
      <c r="A667" t="s">
        <v>4007</v>
      </c>
      <c r="B667" t="s">
        <v>3598</v>
      </c>
      <c r="C667" t="s">
        <v>51</v>
      </c>
      <c r="D667" t="s">
        <v>17</v>
      </c>
      <c r="E667">
        <v>24</v>
      </c>
      <c r="F667">
        <v>184.64</v>
      </c>
      <c r="G667">
        <v>73.7</v>
      </c>
      <c r="H667">
        <f t="shared" si="130"/>
        <v>2.5052917232021708</v>
      </c>
      <c r="I667">
        <v>22</v>
      </c>
      <c r="J667">
        <v>58.95</v>
      </c>
      <c r="K667">
        <v>68.72</v>
      </c>
      <c r="L667" s="3">
        <f t="shared" si="131"/>
        <v>1</v>
      </c>
      <c r="M667" s="3">
        <f t="shared" si="132"/>
        <v>0</v>
      </c>
      <c r="N667" s="3">
        <f t="shared" si="133"/>
        <v>0</v>
      </c>
      <c r="AA667" t="s">
        <v>4007</v>
      </c>
      <c r="AB667" t="s">
        <v>3598</v>
      </c>
      <c r="AC667" t="s">
        <v>51</v>
      </c>
      <c r="AD667" t="s">
        <v>18</v>
      </c>
      <c r="AE667">
        <v>24</v>
      </c>
      <c r="AF667">
        <v>138.91999999999999</v>
      </c>
      <c r="AG667">
        <v>73.7</v>
      </c>
      <c r="AH667">
        <f t="shared" si="134"/>
        <v>1.8849389416553592</v>
      </c>
      <c r="AI667">
        <v>23</v>
      </c>
      <c r="AJ667">
        <v>70.39</v>
      </c>
      <c r="AK667">
        <v>71.22</v>
      </c>
      <c r="AL667" s="3">
        <f t="shared" si="135"/>
        <v>1</v>
      </c>
      <c r="AM667" s="3">
        <f t="shared" si="136"/>
        <v>0</v>
      </c>
      <c r="AN667" s="3">
        <f t="shared" si="137"/>
        <v>0</v>
      </c>
    </row>
    <row r="668" spans="1:40" x14ac:dyDescent="0.35">
      <c r="A668" t="s">
        <v>4008</v>
      </c>
      <c r="B668" t="s">
        <v>3598</v>
      </c>
      <c r="C668" t="s">
        <v>51</v>
      </c>
      <c r="D668" t="s">
        <v>17</v>
      </c>
      <c r="E668">
        <v>24.5</v>
      </c>
      <c r="F668">
        <v>98.89</v>
      </c>
      <c r="G668">
        <v>74.930000000000007</v>
      </c>
      <c r="H668">
        <f t="shared" si="130"/>
        <v>1.3197651141064992</v>
      </c>
      <c r="I668">
        <v>22.5</v>
      </c>
      <c r="J668">
        <v>42.51</v>
      </c>
      <c r="K668">
        <v>69.97</v>
      </c>
      <c r="L668" s="3">
        <f t="shared" si="131"/>
        <v>0</v>
      </c>
      <c r="M668" s="3">
        <f t="shared" si="132"/>
        <v>1</v>
      </c>
      <c r="N668" s="3">
        <f t="shared" si="133"/>
        <v>0</v>
      </c>
      <c r="AA668" t="s">
        <v>4008</v>
      </c>
      <c r="AB668" t="s">
        <v>3598</v>
      </c>
      <c r="AC668" t="s">
        <v>51</v>
      </c>
      <c r="AD668" t="s">
        <v>18</v>
      </c>
      <c r="AE668">
        <v>24</v>
      </c>
      <c r="AF668">
        <v>98.71</v>
      </c>
      <c r="AG668">
        <v>73.7</v>
      </c>
      <c r="AH668">
        <f t="shared" si="134"/>
        <v>1.3393487109905018</v>
      </c>
      <c r="AI668">
        <v>23.5</v>
      </c>
      <c r="AJ668">
        <v>62.28</v>
      </c>
      <c r="AK668">
        <v>72.459999999999994</v>
      </c>
      <c r="AL668" s="3">
        <f t="shared" si="135"/>
        <v>0</v>
      </c>
      <c r="AM668" s="3">
        <f t="shared" si="136"/>
        <v>1</v>
      </c>
      <c r="AN668" s="3">
        <f t="shared" si="137"/>
        <v>0</v>
      </c>
    </row>
    <row r="669" spans="1:40" x14ac:dyDescent="0.35">
      <c r="A669" t="s">
        <v>4009</v>
      </c>
      <c r="B669" t="s">
        <v>3598</v>
      </c>
      <c r="C669" t="s">
        <v>51</v>
      </c>
      <c r="D669" t="s">
        <v>17</v>
      </c>
      <c r="E669">
        <v>24</v>
      </c>
      <c r="F669">
        <v>98.05</v>
      </c>
      <c r="G669">
        <v>73.7</v>
      </c>
      <c r="H669">
        <f t="shared" si="130"/>
        <v>1.330393487109905</v>
      </c>
      <c r="I669">
        <v>23.5</v>
      </c>
      <c r="J669">
        <v>72.09</v>
      </c>
      <c r="K669">
        <v>72.459999999999994</v>
      </c>
      <c r="L669" s="3">
        <f t="shared" si="131"/>
        <v>0</v>
      </c>
      <c r="M669" s="3">
        <f t="shared" si="132"/>
        <v>1</v>
      </c>
      <c r="N669" s="3">
        <f t="shared" si="133"/>
        <v>0</v>
      </c>
      <c r="AA669" t="s">
        <v>4009</v>
      </c>
      <c r="AB669" t="s">
        <v>3598</v>
      </c>
      <c r="AC669" t="s">
        <v>51</v>
      </c>
      <c r="AD669" t="s">
        <v>18</v>
      </c>
      <c r="AE669">
        <v>24</v>
      </c>
      <c r="AF669">
        <v>93.92</v>
      </c>
      <c r="AG669">
        <v>73.7</v>
      </c>
      <c r="AH669">
        <f t="shared" si="134"/>
        <v>1.2743554952510177</v>
      </c>
      <c r="AI669">
        <v>23.5</v>
      </c>
      <c r="AJ669">
        <v>58.81</v>
      </c>
      <c r="AK669">
        <v>72.459999999999994</v>
      </c>
      <c r="AL669" s="3">
        <f t="shared" si="135"/>
        <v>0</v>
      </c>
      <c r="AM669" s="3">
        <f t="shared" si="136"/>
        <v>1</v>
      </c>
      <c r="AN669" s="3">
        <f t="shared" si="137"/>
        <v>0</v>
      </c>
    </row>
    <row r="670" spans="1:40" x14ac:dyDescent="0.35">
      <c r="A670" t="s">
        <v>4010</v>
      </c>
      <c r="B670" t="s">
        <v>3598</v>
      </c>
      <c r="C670" t="s">
        <v>51</v>
      </c>
      <c r="D670" t="s">
        <v>17</v>
      </c>
      <c r="E670">
        <v>24.5</v>
      </c>
      <c r="F670">
        <v>90.76</v>
      </c>
      <c r="G670">
        <v>74.930000000000007</v>
      </c>
      <c r="H670">
        <f t="shared" si="130"/>
        <v>1.211263846256506</v>
      </c>
      <c r="I670">
        <v>23.5</v>
      </c>
      <c r="J670">
        <v>63.3</v>
      </c>
      <c r="K670">
        <v>72.459999999999994</v>
      </c>
      <c r="L670" s="3">
        <f t="shared" si="131"/>
        <v>0</v>
      </c>
      <c r="M670" s="3">
        <f t="shared" si="132"/>
        <v>1</v>
      </c>
      <c r="N670" s="3">
        <f t="shared" si="133"/>
        <v>0</v>
      </c>
      <c r="AA670" t="s">
        <v>4010</v>
      </c>
      <c r="AB670" t="s">
        <v>3598</v>
      </c>
      <c r="AC670" t="s">
        <v>51</v>
      </c>
      <c r="AD670" t="s">
        <v>18</v>
      </c>
      <c r="AE670">
        <v>24</v>
      </c>
      <c r="AF670">
        <v>146.52000000000001</v>
      </c>
      <c r="AG670">
        <v>73.7</v>
      </c>
      <c r="AH670">
        <f t="shared" si="134"/>
        <v>1.9880597014925374</v>
      </c>
      <c r="AI670">
        <v>16</v>
      </c>
      <c r="AJ670">
        <v>53.6</v>
      </c>
      <c r="AK670">
        <v>53.5</v>
      </c>
      <c r="AL670" s="3">
        <f t="shared" si="135"/>
        <v>1</v>
      </c>
      <c r="AM670" s="3">
        <f t="shared" si="136"/>
        <v>0</v>
      </c>
      <c r="AN670" s="3">
        <f t="shared" si="137"/>
        <v>0</v>
      </c>
    </row>
    <row r="671" spans="1:40" x14ac:dyDescent="0.35">
      <c r="A671" t="s">
        <v>4011</v>
      </c>
      <c r="B671" t="s">
        <v>3598</v>
      </c>
      <c r="C671" t="s">
        <v>51</v>
      </c>
      <c r="D671" t="s">
        <v>17</v>
      </c>
      <c r="E671">
        <v>24</v>
      </c>
      <c r="F671">
        <v>146.25</v>
      </c>
      <c r="G671">
        <v>73.7</v>
      </c>
      <c r="H671">
        <f t="shared" si="130"/>
        <v>1.9843962008141112</v>
      </c>
      <c r="I671">
        <v>22.5</v>
      </c>
      <c r="J671">
        <v>61.84</v>
      </c>
      <c r="K671">
        <v>69.97</v>
      </c>
      <c r="L671" s="3">
        <f t="shared" si="131"/>
        <v>1</v>
      </c>
      <c r="M671" s="3">
        <f t="shared" si="132"/>
        <v>0</v>
      </c>
      <c r="N671" s="3">
        <f t="shared" si="133"/>
        <v>0</v>
      </c>
      <c r="AA671" t="s">
        <v>4011</v>
      </c>
      <c r="AB671" t="s">
        <v>3598</v>
      </c>
      <c r="AC671" t="s">
        <v>51</v>
      </c>
      <c r="AD671" t="s">
        <v>18</v>
      </c>
      <c r="AE671">
        <v>24</v>
      </c>
      <c r="AF671">
        <v>120.31</v>
      </c>
      <c r="AG671">
        <v>73.7</v>
      </c>
      <c r="AH671">
        <f t="shared" si="134"/>
        <v>1.6324287652645861</v>
      </c>
      <c r="AI671">
        <v>23</v>
      </c>
      <c r="AJ671">
        <v>65.540000000000006</v>
      </c>
      <c r="AK671">
        <v>71.22</v>
      </c>
      <c r="AL671" s="3">
        <f t="shared" si="135"/>
        <v>1</v>
      </c>
      <c r="AM671" s="3">
        <f t="shared" si="136"/>
        <v>0</v>
      </c>
      <c r="AN671" s="3">
        <f t="shared" si="137"/>
        <v>0</v>
      </c>
    </row>
    <row r="672" spans="1:40" x14ac:dyDescent="0.35">
      <c r="A672" t="s">
        <v>4012</v>
      </c>
      <c r="B672" t="s">
        <v>3598</v>
      </c>
      <c r="C672" t="s">
        <v>51</v>
      </c>
      <c r="D672" t="s">
        <v>17</v>
      </c>
      <c r="E672">
        <v>24</v>
      </c>
      <c r="F672">
        <v>160.63</v>
      </c>
      <c r="G672">
        <v>73.7</v>
      </c>
      <c r="H672">
        <f t="shared" si="130"/>
        <v>2.1795115332428763</v>
      </c>
      <c r="I672">
        <v>22.5</v>
      </c>
      <c r="J672">
        <v>58.45</v>
      </c>
      <c r="K672">
        <v>69.97</v>
      </c>
      <c r="L672" s="3">
        <f t="shared" si="131"/>
        <v>1</v>
      </c>
      <c r="M672" s="3">
        <f t="shared" si="132"/>
        <v>0</v>
      </c>
      <c r="N672" s="3">
        <f t="shared" si="133"/>
        <v>0</v>
      </c>
      <c r="AA672" t="s">
        <v>4012</v>
      </c>
      <c r="AB672" t="s">
        <v>3598</v>
      </c>
      <c r="AC672" t="s">
        <v>51</v>
      </c>
      <c r="AD672" t="s">
        <v>18</v>
      </c>
      <c r="AE672">
        <v>24</v>
      </c>
      <c r="AF672">
        <v>129.71</v>
      </c>
      <c r="AG672">
        <v>73.7</v>
      </c>
      <c r="AH672">
        <f t="shared" si="134"/>
        <v>1.7599728629579376</v>
      </c>
      <c r="AI672">
        <v>23</v>
      </c>
      <c r="AJ672">
        <v>50.12</v>
      </c>
      <c r="AK672">
        <v>71.22</v>
      </c>
      <c r="AL672" s="3">
        <f t="shared" si="135"/>
        <v>1</v>
      </c>
      <c r="AM672" s="3">
        <f t="shared" si="136"/>
        <v>0</v>
      </c>
      <c r="AN672" s="3">
        <f t="shared" si="137"/>
        <v>0</v>
      </c>
    </row>
    <row r="673" spans="1:40" x14ac:dyDescent="0.35">
      <c r="A673" t="s">
        <v>4013</v>
      </c>
      <c r="B673" t="s">
        <v>3598</v>
      </c>
      <c r="C673" t="s">
        <v>51</v>
      </c>
      <c r="D673" s="6" t="s">
        <v>17</v>
      </c>
      <c r="E673" s="6">
        <v>24</v>
      </c>
      <c r="F673" s="6">
        <v>67.069999999999993</v>
      </c>
      <c r="G673" s="6">
        <v>73.7</v>
      </c>
      <c r="H673" s="6">
        <f t="shared" si="130"/>
        <v>0.91004070556309347</v>
      </c>
      <c r="I673" s="6">
        <v>23.5</v>
      </c>
      <c r="J673" s="6">
        <v>50.29</v>
      </c>
      <c r="K673" s="6">
        <v>72.459999999999994</v>
      </c>
      <c r="L673" s="6">
        <f t="shared" si="131"/>
        <v>0</v>
      </c>
      <c r="M673" s="6">
        <f t="shared" si="132"/>
        <v>0</v>
      </c>
      <c r="N673" s="6">
        <f t="shared" si="133"/>
        <v>1</v>
      </c>
      <c r="AA673" t="s">
        <v>4013</v>
      </c>
      <c r="AB673" t="s">
        <v>3598</v>
      </c>
      <c r="AC673" t="s">
        <v>51</v>
      </c>
      <c r="AD673" t="s">
        <v>18</v>
      </c>
      <c r="AE673">
        <v>24</v>
      </c>
      <c r="AF673">
        <v>104.24</v>
      </c>
      <c r="AG673">
        <v>73.7</v>
      </c>
      <c r="AH673">
        <f t="shared" si="134"/>
        <v>1.4143826322930799</v>
      </c>
      <c r="AI673">
        <v>23</v>
      </c>
      <c r="AJ673">
        <v>54.99</v>
      </c>
      <c r="AK673">
        <v>71.22</v>
      </c>
      <c r="AL673" s="3">
        <f t="shared" si="135"/>
        <v>0</v>
      </c>
      <c r="AM673" s="3">
        <f t="shared" si="136"/>
        <v>1</v>
      </c>
      <c r="AN673" s="3">
        <f t="shared" si="137"/>
        <v>0</v>
      </c>
    </row>
    <row r="674" spans="1:40" x14ac:dyDescent="0.35">
      <c r="A674" t="s">
        <v>4014</v>
      </c>
      <c r="B674" t="s">
        <v>3598</v>
      </c>
      <c r="C674" t="s">
        <v>51</v>
      </c>
      <c r="D674" t="s">
        <v>17</v>
      </c>
      <c r="E674">
        <v>24.5</v>
      </c>
      <c r="F674">
        <v>111.86</v>
      </c>
      <c r="G674">
        <v>74.930000000000007</v>
      </c>
      <c r="H674">
        <f t="shared" si="130"/>
        <v>1.4928600026691576</v>
      </c>
      <c r="I674">
        <v>23</v>
      </c>
      <c r="J674">
        <v>69.930000000000007</v>
      </c>
      <c r="K674">
        <v>71.22</v>
      </c>
      <c r="L674" s="3">
        <f t="shared" si="131"/>
        <v>0</v>
      </c>
      <c r="M674" s="3">
        <f t="shared" si="132"/>
        <v>1</v>
      </c>
      <c r="N674" s="3">
        <f t="shared" si="133"/>
        <v>0</v>
      </c>
      <c r="AA674" t="s">
        <v>4014</v>
      </c>
      <c r="AB674" t="s">
        <v>3598</v>
      </c>
      <c r="AC674" t="s">
        <v>51</v>
      </c>
      <c r="AD674" t="s">
        <v>18</v>
      </c>
      <c r="AE674">
        <v>24</v>
      </c>
      <c r="AF674">
        <v>116.8</v>
      </c>
      <c r="AG674">
        <v>73.7</v>
      </c>
      <c r="AH674">
        <f t="shared" si="134"/>
        <v>1.5848032564450474</v>
      </c>
      <c r="AI674">
        <v>23</v>
      </c>
      <c r="AJ674">
        <v>58.57</v>
      </c>
      <c r="AK674">
        <v>71.22</v>
      </c>
      <c r="AL674" s="3">
        <f t="shared" si="135"/>
        <v>1</v>
      </c>
      <c r="AM674" s="3">
        <f t="shared" si="136"/>
        <v>0</v>
      </c>
      <c r="AN674" s="3">
        <f t="shared" si="137"/>
        <v>0</v>
      </c>
    </row>
    <row r="675" spans="1:40" x14ac:dyDescent="0.35">
      <c r="A675" t="s">
        <v>4015</v>
      </c>
      <c r="B675" t="s">
        <v>3598</v>
      </c>
      <c r="C675" t="s">
        <v>51</v>
      </c>
      <c r="D675" t="s">
        <v>134</v>
      </c>
      <c r="E675">
        <v>24</v>
      </c>
      <c r="F675">
        <v>114.72</v>
      </c>
      <c r="G675">
        <v>73.7</v>
      </c>
      <c r="H675">
        <f t="shared" si="130"/>
        <v>1.5565807327001355</v>
      </c>
      <c r="I675">
        <v>23</v>
      </c>
      <c r="J675">
        <v>64.489999999999995</v>
      </c>
      <c r="K675">
        <v>71.22</v>
      </c>
      <c r="L675" s="3">
        <f t="shared" si="131"/>
        <v>1</v>
      </c>
      <c r="M675" s="3">
        <f t="shared" si="132"/>
        <v>0</v>
      </c>
      <c r="N675" s="3">
        <f t="shared" si="133"/>
        <v>0</v>
      </c>
      <c r="AA675" t="s">
        <v>4015</v>
      </c>
      <c r="AB675" t="s">
        <v>3598</v>
      </c>
      <c r="AC675" t="s">
        <v>51</v>
      </c>
      <c r="AD675" t="s">
        <v>135</v>
      </c>
      <c r="AE675">
        <v>24</v>
      </c>
      <c r="AF675">
        <v>96.74</v>
      </c>
      <c r="AG675">
        <v>73.7</v>
      </c>
      <c r="AH675">
        <f t="shared" si="134"/>
        <v>1.3126187245590228</v>
      </c>
      <c r="AI675">
        <v>22.5</v>
      </c>
      <c r="AJ675">
        <v>54.59</v>
      </c>
      <c r="AK675">
        <v>69.97</v>
      </c>
      <c r="AL675" s="3">
        <f t="shared" si="135"/>
        <v>0</v>
      </c>
      <c r="AM675" s="3">
        <f t="shared" si="136"/>
        <v>1</v>
      </c>
      <c r="AN675" s="3">
        <f t="shared" si="137"/>
        <v>0</v>
      </c>
    </row>
    <row r="676" spans="1:40" x14ac:dyDescent="0.35">
      <c r="A676" t="s">
        <v>4016</v>
      </c>
      <c r="B676" t="s">
        <v>3598</v>
      </c>
      <c r="C676" t="s">
        <v>51</v>
      </c>
      <c r="D676" s="6" t="s">
        <v>134</v>
      </c>
      <c r="E676" s="6">
        <v>21.5</v>
      </c>
      <c r="F676" s="6">
        <v>59.78</v>
      </c>
      <c r="G676" s="6">
        <v>67.47</v>
      </c>
      <c r="H676" s="6">
        <f t="shared" si="130"/>
        <v>0.88602341781532534</v>
      </c>
      <c r="I676" s="6">
        <v>21</v>
      </c>
      <c r="J676" s="6">
        <v>55.91</v>
      </c>
      <c r="K676" s="6">
        <v>66.22</v>
      </c>
      <c r="L676" s="6">
        <f t="shared" si="131"/>
        <v>0</v>
      </c>
      <c r="M676" s="6">
        <f t="shared" si="132"/>
        <v>0</v>
      </c>
      <c r="N676" s="6">
        <f t="shared" si="133"/>
        <v>1</v>
      </c>
      <c r="AA676" t="s">
        <v>4016</v>
      </c>
      <c r="AB676" t="s">
        <v>3598</v>
      </c>
      <c r="AC676" t="s">
        <v>51</v>
      </c>
      <c r="AD676" t="s">
        <v>135</v>
      </c>
      <c r="AE676">
        <v>24</v>
      </c>
      <c r="AF676">
        <v>108.69</v>
      </c>
      <c r="AG676">
        <v>73.7</v>
      </c>
      <c r="AH676">
        <f t="shared" si="134"/>
        <v>1.4747625508819537</v>
      </c>
      <c r="AI676">
        <v>22.5</v>
      </c>
      <c r="AJ676">
        <v>58.52</v>
      </c>
      <c r="AK676">
        <v>72.459999999999994</v>
      </c>
      <c r="AL676" s="3">
        <f t="shared" si="135"/>
        <v>0</v>
      </c>
      <c r="AM676" s="3">
        <f t="shared" si="136"/>
        <v>1</v>
      </c>
      <c r="AN676" s="3">
        <f t="shared" si="137"/>
        <v>0</v>
      </c>
    </row>
    <row r="677" spans="1:40" x14ac:dyDescent="0.35">
      <c r="A677" t="s">
        <v>4017</v>
      </c>
      <c r="B677" t="s">
        <v>3598</v>
      </c>
      <c r="C677" t="s">
        <v>51</v>
      </c>
      <c r="D677" t="s">
        <v>134</v>
      </c>
      <c r="E677">
        <v>24</v>
      </c>
      <c r="F677">
        <v>91.93</v>
      </c>
      <c r="G677">
        <v>73.7</v>
      </c>
      <c r="H677">
        <f t="shared" si="130"/>
        <v>1.2473541383989146</v>
      </c>
      <c r="I677">
        <v>23</v>
      </c>
      <c r="J677">
        <v>54.24</v>
      </c>
      <c r="K677">
        <v>71.22</v>
      </c>
      <c r="L677" s="3">
        <f t="shared" si="131"/>
        <v>0</v>
      </c>
      <c r="M677" s="3">
        <f t="shared" si="132"/>
        <v>1</v>
      </c>
      <c r="N677" s="3">
        <f t="shared" si="133"/>
        <v>0</v>
      </c>
      <c r="AA677" t="s">
        <v>4017</v>
      </c>
      <c r="AB677" t="s">
        <v>3598</v>
      </c>
      <c r="AC677" t="s">
        <v>51</v>
      </c>
      <c r="AD677" t="s">
        <v>135</v>
      </c>
      <c r="AE677">
        <v>24</v>
      </c>
      <c r="AF677">
        <v>108.75</v>
      </c>
      <c r="AG677">
        <v>73.7</v>
      </c>
      <c r="AH677">
        <f t="shared" si="134"/>
        <v>1.4755766621438262</v>
      </c>
      <c r="AI677">
        <v>22.5</v>
      </c>
      <c r="AJ677">
        <v>62.2</v>
      </c>
      <c r="AK677">
        <v>78.63</v>
      </c>
      <c r="AL677" s="3">
        <f t="shared" si="135"/>
        <v>0</v>
      </c>
      <c r="AM677" s="3">
        <f t="shared" si="136"/>
        <v>1</v>
      </c>
      <c r="AN677" s="3">
        <f t="shared" si="137"/>
        <v>0</v>
      </c>
    </row>
    <row r="678" spans="1:40" x14ac:dyDescent="0.35">
      <c r="A678" t="s">
        <v>4018</v>
      </c>
      <c r="B678" t="s">
        <v>3598</v>
      </c>
      <c r="C678" t="s">
        <v>51</v>
      </c>
      <c r="D678" s="6" t="s">
        <v>134</v>
      </c>
      <c r="E678" s="6">
        <v>24</v>
      </c>
      <c r="F678" s="6">
        <v>70.150000000000006</v>
      </c>
      <c r="G678" s="6">
        <v>73.7</v>
      </c>
      <c r="H678" s="6">
        <f t="shared" si="130"/>
        <v>0.95183175033921308</v>
      </c>
      <c r="I678" s="6">
        <v>23.5</v>
      </c>
      <c r="J678" s="6">
        <v>50.85</v>
      </c>
      <c r="K678" s="6">
        <v>72.459999999999994</v>
      </c>
      <c r="L678" s="6">
        <f t="shared" si="131"/>
        <v>0</v>
      </c>
      <c r="M678" s="6">
        <f t="shared" si="132"/>
        <v>0</v>
      </c>
      <c r="N678" s="6">
        <f t="shared" si="133"/>
        <v>1</v>
      </c>
      <c r="AA678" t="s">
        <v>4018</v>
      </c>
      <c r="AB678" t="s">
        <v>3598</v>
      </c>
      <c r="AC678" t="s">
        <v>51</v>
      </c>
      <c r="AD678" t="s">
        <v>135</v>
      </c>
      <c r="AE678">
        <v>24</v>
      </c>
      <c r="AF678">
        <v>99.09</v>
      </c>
      <c r="AG678">
        <v>73.7</v>
      </c>
      <c r="AH678">
        <f t="shared" si="134"/>
        <v>1.3445047489823609</v>
      </c>
      <c r="AI678">
        <v>23</v>
      </c>
      <c r="AJ678">
        <v>66.760000000000005</v>
      </c>
      <c r="AK678">
        <v>68.72</v>
      </c>
      <c r="AL678" s="3">
        <f t="shared" si="135"/>
        <v>0</v>
      </c>
      <c r="AM678" s="3">
        <f t="shared" si="136"/>
        <v>1</v>
      </c>
      <c r="AN678" s="3">
        <f t="shared" si="137"/>
        <v>0</v>
      </c>
    </row>
    <row r="679" spans="1:40" x14ac:dyDescent="0.35">
      <c r="A679" t="s">
        <v>4019</v>
      </c>
      <c r="B679" t="s">
        <v>3598</v>
      </c>
      <c r="C679" t="s">
        <v>51</v>
      </c>
      <c r="D679" t="s">
        <v>134</v>
      </c>
      <c r="E679">
        <v>24</v>
      </c>
      <c r="F679">
        <v>76.77</v>
      </c>
      <c r="G679">
        <v>73.7</v>
      </c>
      <c r="H679">
        <f t="shared" si="130"/>
        <v>1.0416553595658071</v>
      </c>
      <c r="I679">
        <v>23.5</v>
      </c>
      <c r="J679">
        <v>71.819999999999993</v>
      </c>
      <c r="K679">
        <v>72.459999999999994</v>
      </c>
      <c r="L679" s="3">
        <f t="shared" si="131"/>
        <v>0</v>
      </c>
      <c r="M679" s="3">
        <f t="shared" si="132"/>
        <v>1</v>
      </c>
      <c r="N679" s="3">
        <f t="shared" si="133"/>
        <v>0</v>
      </c>
      <c r="AA679" t="s">
        <v>4019</v>
      </c>
      <c r="AB679" t="s">
        <v>3598</v>
      </c>
      <c r="AC679" t="s">
        <v>51</v>
      </c>
      <c r="AD679" t="s">
        <v>135</v>
      </c>
      <c r="AE679">
        <v>24</v>
      </c>
      <c r="AF679">
        <v>97.43</v>
      </c>
      <c r="AG679">
        <v>73.7</v>
      </c>
      <c r="AH679">
        <f t="shared" si="134"/>
        <v>1.3219810040705564</v>
      </c>
      <c r="AI679">
        <v>22.5</v>
      </c>
      <c r="AJ679">
        <v>55.8</v>
      </c>
      <c r="AK679">
        <v>71.22</v>
      </c>
      <c r="AL679" s="3">
        <f t="shared" si="135"/>
        <v>0</v>
      </c>
      <c r="AM679" s="3">
        <f t="shared" si="136"/>
        <v>1</v>
      </c>
      <c r="AN679" s="3">
        <f t="shared" si="137"/>
        <v>0</v>
      </c>
    </row>
    <row r="680" spans="1:40" x14ac:dyDescent="0.35">
      <c r="A680" t="s">
        <v>4020</v>
      </c>
      <c r="B680" t="s">
        <v>3598</v>
      </c>
      <c r="C680" t="s">
        <v>51</v>
      </c>
      <c r="D680" t="s">
        <v>134</v>
      </c>
      <c r="E680">
        <v>25.5</v>
      </c>
      <c r="F680">
        <v>92.49</v>
      </c>
      <c r="G680">
        <v>77.400000000000006</v>
      </c>
      <c r="H680">
        <f t="shared" si="130"/>
        <v>1.1949612403100773</v>
      </c>
      <c r="I680">
        <v>26.5</v>
      </c>
      <c r="J680">
        <v>80.61</v>
      </c>
      <c r="K680">
        <v>79.86</v>
      </c>
      <c r="L680" s="3">
        <f t="shared" si="131"/>
        <v>0</v>
      </c>
      <c r="M680" s="3">
        <f t="shared" si="132"/>
        <v>1</v>
      </c>
      <c r="N680" s="3">
        <f t="shared" si="133"/>
        <v>0</v>
      </c>
      <c r="AA680" t="s">
        <v>4020</v>
      </c>
      <c r="AB680" t="s">
        <v>3598</v>
      </c>
      <c r="AC680" t="s">
        <v>51</v>
      </c>
      <c r="AD680" t="s">
        <v>135</v>
      </c>
      <c r="AE680">
        <v>24</v>
      </c>
      <c r="AF680">
        <v>75.03</v>
      </c>
      <c r="AG680">
        <v>73.7</v>
      </c>
      <c r="AH680">
        <f t="shared" si="134"/>
        <v>1.018046132971506</v>
      </c>
      <c r="AI680">
        <v>23.5</v>
      </c>
      <c r="AJ680">
        <v>70.8</v>
      </c>
      <c r="AK680">
        <v>67.47</v>
      </c>
      <c r="AL680" s="3">
        <f t="shared" si="135"/>
        <v>0</v>
      </c>
      <c r="AM680" s="3">
        <f t="shared" si="136"/>
        <v>1</v>
      </c>
      <c r="AN680" s="3">
        <f t="shared" si="137"/>
        <v>0</v>
      </c>
    </row>
    <row r="681" spans="1:40" x14ac:dyDescent="0.35">
      <c r="A681" t="s">
        <v>4021</v>
      </c>
      <c r="B681" t="s">
        <v>3598</v>
      </c>
      <c r="C681" t="s">
        <v>51</v>
      </c>
      <c r="D681" t="s">
        <v>134</v>
      </c>
      <c r="E681">
        <v>24</v>
      </c>
      <c r="F681">
        <v>123.21</v>
      </c>
      <c r="G681">
        <v>73.7</v>
      </c>
      <c r="H681">
        <f t="shared" si="130"/>
        <v>1.6717774762550881</v>
      </c>
      <c r="I681">
        <v>23</v>
      </c>
      <c r="J681">
        <v>67.540000000000006</v>
      </c>
      <c r="K681">
        <v>71.22</v>
      </c>
      <c r="L681" s="3">
        <f t="shared" si="131"/>
        <v>1</v>
      </c>
      <c r="M681" s="3">
        <f t="shared" si="132"/>
        <v>0</v>
      </c>
      <c r="N681" s="3">
        <f t="shared" si="133"/>
        <v>0</v>
      </c>
      <c r="AA681" t="s">
        <v>4021</v>
      </c>
      <c r="AB681" t="s">
        <v>3598</v>
      </c>
      <c r="AC681" t="s">
        <v>51</v>
      </c>
      <c r="AD681" t="s">
        <v>135</v>
      </c>
      <c r="AE681">
        <v>24</v>
      </c>
      <c r="AF681">
        <v>111.2</v>
      </c>
      <c r="AG681">
        <v>73.7</v>
      </c>
      <c r="AH681">
        <f t="shared" si="134"/>
        <v>1.508819538670285</v>
      </c>
      <c r="AI681">
        <v>22.5</v>
      </c>
      <c r="AJ681">
        <v>47.63</v>
      </c>
      <c r="AK681">
        <v>67.47</v>
      </c>
      <c r="AL681" s="3">
        <f t="shared" si="135"/>
        <v>1</v>
      </c>
      <c r="AM681" s="3">
        <f t="shared" si="136"/>
        <v>0</v>
      </c>
      <c r="AN681" s="3">
        <f t="shared" si="137"/>
        <v>0</v>
      </c>
    </row>
    <row r="682" spans="1:40" x14ac:dyDescent="0.35">
      <c r="A682" t="s">
        <v>4022</v>
      </c>
      <c r="B682" t="s">
        <v>3598</v>
      </c>
      <c r="C682" t="s">
        <v>51</v>
      </c>
      <c r="D682" t="s">
        <v>134</v>
      </c>
      <c r="E682">
        <v>24</v>
      </c>
      <c r="F682">
        <v>90.47</v>
      </c>
      <c r="G682">
        <v>73.7</v>
      </c>
      <c r="H682">
        <f t="shared" si="130"/>
        <v>1.2275440976933514</v>
      </c>
      <c r="I682">
        <v>23</v>
      </c>
      <c r="J682">
        <v>64.59</v>
      </c>
      <c r="K682">
        <v>71.22</v>
      </c>
      <c r="L682" s="3">
        <f t="shared" si="131"/>
        <v>0</v>
      </c>
      <c r="M682" s="3">
        <f t="shared" si="132"/>
        <v>1</v>
      </c>
      <c r="N682" s="3">
        <f t="shared" si="133"/>
        <v>0</v>
      </c>
      <c r="AA682" t="s">
        <v>4022</v>
      </c>
      <c r="AB682" t="s">
        <v>3598</v>
      </c>
      <c r="AC682" t="s">
        <v>51</v>
      </c>
      <c r="AD682" t="s">
        <v>135</v>
      </c>
      <c r="AE682">
        <v>24</v>
      </c>
      <c r="AF682">
        <v>113.96</v>
      </c>
      <c r="AG682">
        <v>73.7</v>
      </c>
      <c r="AH682">
        <f t="shared" si="134"/>
        <v>1.5462686567164177</v>
      </c>
      <c r="AI682">
        <v>22</v>
      </c>
      <c r="AJ682">
        <v>54.17</v>
      </c>
      <c r="AK682">
        <v>67.47</v>
      </c>
      <c r="AL682" s="3">
        <f t="shared" si="135"/>
        <v>1</v>
      </c>
      <c r="AM682" s="3">
        <f t="shared" si="136"/>
        <v>0</v>
      </c>
      <c r="AN682" s="3">
        <f t="shared" si="137"/>
        <v>0</v>
      </c>
    </row>
    <row r="683" spans="1:40" x14ac:dyDescent="0.35">
      <c r="A683" t="s">
        <v>4023</v>
      </c>
      <c r="B683" t="s">
        <v>3598</v>
      </c>
      <c r="C683" t="s">
        <v>51</v>
      </c>
      <c r="D683" s="6" t="s">
        <v>134</v>
      </c>
      <c r="E683" s="6">
        <v>24</v>
      </c>
      <c r="F683" s="6">
        <v>64.98</v>
      </c>
      <c r="G683" s="6">
        <v>73.7</v>
      </c>
      <c r="H683" s="6">
        <f t="shared" si="130"/>
        <v>0.88168249660786979</v>
      </c>
      <c r="I683" s="6">
        <v>23.5</v>
      </c>
      <c r="J683" s="6">
        <v>39.369999999999997</v>
      </c>
      <c r="K683" s="6">
        <v>72.459999999999994</v>
      </c>
      <c r="L683" s="6">
        <f t="shared" si="131"/>
        <v>0</v>
      </c>
      <c r="M683" s="6">
        <f t="shared" si="132"/>
        <v>0</v>
      </c>
      <c r="N683" s="6">
        <f t="shared" si="133"/>
        <v>1</v>
      </c>
      <c r="AA683" t="s">
        <v>4023</v>
      </c>
      <c r="AB683" t="s">
        <v>3598</v>
      </c>
      <c r="AC683" t="s">
        <v>51</v>
      </c>
      <c r="AD683" t="s">
        <v>135</v>
      </c>
      <c r="AE683">
        <v>24</v>
      </c>
      <c r="AF683">
        <v>139.38</v>
      </c>
      <c r="AG683">
        <v>73.7</v>
      </c>
      <c r="AH683">
        <f t="shared" si="134"/>
        <v>1.891180461329715</v>
      </c>
      <c r="AI683">
        <v>22</v>
      </c>
      <c r="AJ683">
        <v>63.19</v>
      </c>
      <c r="AK683">
        <v>68.72</v>
      </c>
      <c r="AL683" s="3">
        <f t="shared" si="135"/>
        <v>1</v>
      </c>
      <c r="AM683" s="3">
        <f t="shared" si="136"/>
        <v>0</v>
      </c>
      <c r="AN683" s="3">
        <f t="shared" si="137"/>
        <v>0</v>
      </c>
    </row>
    <row r="684" spans="1:40" x14ac:dyDescent="0.35">
      <c r="A684" t="s">
        <v>4024</v>
      </c>
      <c r="B684" t="s">
        <v>3598</v>
      </c>
      <c r="C684" t="s">
        <v>51</v>
      </c>
      <c r="D684" t="s">
        <v>134</v>
      </c>
      <c r="E684">
        <v>23.5</v>
      </c>
      <c r="F684">
        <v>95.42</v>
      </c>
      <c r="G684">
        <v>72.459999999999994</v>
      </c>
      <c r="H684">
        <f t="shared" si="130"/>
        <v>1.3168644769528017</v>
      </c>
      <c r="I684">
        <v>23</v>
      </c>
      <c r="J684">
        <v>63.25</v>
      </c>
      <c r="K684">
        <v>71.22</v>
      </c>
      <c r="L684" s="3">
        <f t="shared" si="131"/>
        <v>0</v>
      </c>
      <c r="M684" s="3">
        <f t="shared" si="132"/>
        <v>1</v>
      </c>
      <c r="N684" s="3">
        <f t="shared" si="133"/>
        <v>0</v>
      </c>
      <c r="AA684" t="s">
        <v>4024</v>
      </c>
      <c r="AB684" t="s">
        <v>3598</v>
      </c>
      <c r="AC684" t="s">
        <v>51</v>
      </c>
      <c r="AD684" t="s">
        <v>135</v>
      </c>
      <c r="AE684">
        <v>24</v>
      </c>
      <c r="AF684">
        <v>105.67</v>
      </c>
      <c r="AG684">
        <v>73.7</v>
      </c>
      <c r="AH684">
        <f t="shared" si="134"/>
        <v>1.4337856173677068</v>
      </c>
      <c r="AI684">
        <v>23</v>
      </c>
      <c r="AJ684">
        <v>69.39</v>
      </c>
      <c r="AK684">
        <v>72.459999999999994</v>
      </c>
      <c r="AL684" s="3">
        <f t="shared" si="135"/>
        <v>0</v>
      </c>
      <c r="AM684" s="3">
        <f t="shared" si="136"/>
        <v>1</v>
      </c>
      <c r="AN684" s="3">
        <f t="shared" si="137"/>
        <v>0</v>
      </c>
    </row>
    <row r="685" spans="1:40" x14ac:dyDescent="0.35">
      <c r="A685" t="s">
        <v>4025</v>
      </c>
      <c r="B685" t="s">
        <v>3598</v>
      </c>
      <c r="C685" t="s">
        <v>51</v>
      </c>
      <c r="D685" t="s">
        <v>134</v>
      </c>
      <c r="E685">
        <v>24</v>
      </c>
      <c r="F685">
        <v>90.39</v>
      </c>
      <c r="G685">
        <v>73.7</v>
      </c>
      <c r="H685">
        <f t="shared" si="130"/>
        <v>1.2264586160108548</v>
      </c>
      <c r="I685">
        <v>22</v>
      </c>
      <c r="J685">
        <v>53.62</v>
      </c>
      <c r="K685">
        <v>68.72</v>
      </c>
      <c r="L685" s="3">
        <f t="shared" si="131"/>
        <v>0</v>
      </c>
      <c r="M685" s="3">
        <f t="shared" si="132"/>
        <v>1</v>
      </c>
      <c r="N685" s="3">
        <f t="shared" si="133"/>
        <v>0</v>
      </c>
      <c r="AA685" t="s">
        <v>4025</v>
      </c>
      <c r="AB685" t="s">
        <v>3598</v>
      </c>
      <c r="AC685" t="s">
        <v>51</v>
      </c>
      <c r="AD685" t="s">
        <v>135</v>
      </c>
      <c r="AE685">
        <v>24</v>
      </c>
      <c r="AF685">
        <v>122.01</v>
      </c>
      <c r="AG685">
        <v>73.7</v>
      </c>
      <c r="AH685">
        <f t="shared" si="134"/>
        <v>1.6554952510176391</v>
      </c>
      <c r="AI685">
        <v>22.5</v>
      </c>
      <c r="AJ685">
        <v>61.57</v>
      </c>
      <c r="AK685">
        <v>69.97</v>
      </c>
      <c r="AL685" s="3">
        <f t="shared" si="135"/>
        <v>1</v>
      </c>
      <c r="AM685" s="3">
        <f t="shared" si="136"/>
        <v>0</v>
      </c>
      <c r="AN685" s="3">
        <f t="shared" si="137"/>
        <v>0</v>
      </c>
    </row>
    <row r="686" spans="1:40" x14ac:dyDescent="0.35">
      <c r="A686" t="s">
        <v>4026</v>
      </c>
      <c r="B686" t="s">
        <v>3598</v>
      </c>
      <c r="C686" t="s">
        <v>51</v>
      </c>
      <c r="D686" t="s">
        <v>134</v>
      </c>
      <c r="E686">
        <v>24</v>
      </c>
      <c r="F686">
        <v>81.59</v>
      </c>
      <c r="G686">
        <v>73.7</v>
      </c>
      <c r="H686">
        <f t="shared" si="130"/>
        <v>1.1070556309362281</v>
      </c>
      <c r="I686">
        <v>23</v>
      </c>
      <c r="J686">
        <v>78.040000000000006</v>
      </c>
      <c r="K686">
        <v>71.22</v>
      </c>
      <c r="L686" s="3">
        <f t="shared" si="131"/>
        <v>0</v>
      </c>
      <c r="M686" s="3">
        <f t="shared" si="132"/>
        <v>1</v>
      </c>
      <c r="N686" s="3">
        <f t="shared" si="133"/>
        <v>0</v>
      </c>
      <c r="AA686" t="s">
        <v>4026</v>
      </c>
      <c r="AB686" t="s">
        <v>3598</v>
      </c>
      <c r="AC686" t="s">
        <v>51</v>
      </c>
      <c r="AD686" t="s">
        <v>135</v>
      </c>
      <c r="AE686">
        <v>24</v>
      </c>
      <c r="AF686">
        <v>141.29</v>
      </c>
      <c r="AG686">
        <v>73.7</v>
      </c>
      <c r="AH686">
        <f t="shared" si="134"/>
        <v>1.9170963364993214</v>
      </c>
      <c r="AI686">
        <v>22.5</v>
      </c>
      <c r="AJ686">
        <v>59.5</v>
      </c>
      <c r="AK686">
        <v>69.97</v>
      </c>
      <c r="AL686" s="3">
        <f t="shared" si="135"/>
        <v>1</v>
      </c>
      <c r="AM686" s="3">
        <f t="shared" si="136"/>
        <v>0</v>
      </c>
      <c r="AN686" s="3">
        <f t="shared" si="137"/>
        <v>0</v>
      </c>
    </row>
    <row r="687" spans="1:40" x14ac:dyDescent="0.35">
      <c r="A687" t="s">
        <v>4027</v>
      </c>
      <c r="B687" t="s">
        <v>3598</v>
      </c>
      <c r="C687" t="s">
        <v>51</v>
      </c>
      <c r="D687" s="6" t="s">
        <v>134</v>
      </c>
      <c r="E687" s="6">
        <v>25.5</v>
      </c>
      <c r="F687" s="6">
        <v>76.239999999999995</v>
      </c>
      <c r="G687" s="6">
        <v>77.400000000000006</v>
      </c>
      <c r="H687" s="6">
        <f t="shared" si="130"/>
        <v>0.98501291989664064</v>
      </c>
      <c r="I687" s="6">
        <v>25</v>
      </c>
      <c r="J687" s="6">
        <v>73.58</v>
      </c>
      <c r="K687" s="6">
        <v>76.17</v>
      </c>
      <c r="L687" s="6">
        <f t="shared" si="131"/>
        <v>0</v>
      </c>
      <c r="M687" s="6">
        <f t="shared" si="132"/>
        <v>0</v>
      </c>
      <c r="N687" s="6">
        <f t="shared" si="133"/>
        <v>1</v>
      </c>
      <c r="AA687" t="s">
        <v>4027</v>
      </c>
      <c r="AB687" t="s">
        <v>3598</v>
      </c>
      <c r="AC687" t="s">
        <v>51</v>
      </c>
      <c r="AD687" t="s">
        <v>135</v>
      </c>
      <c r="AE687">
        <v>24</v>
      </c>
      <c r="AF687">
        <v>116.82</v>
      </c>
      <c r="AG687">
        <v>73.7</v>
      </c>
      <c r="AH687">
        <f t="shared" si="134"/>
        <v>1.5850746268656715</v>
      </c>
      <c r="AI687">
        <v>16</v>
      </c>
      <c r="AJ687">
        <v>55.63</v>
      </c>
      <c r="AK687">
        <v>53.5</v>
      </c>
      <c r="AL687" s="3">
        <f t="shared" si="135"/>
        <v>1</v>
      </c>
      <c r="AM687" s="3">
        <f t="shared" si="136"/>
        <v>0</v>
      </c>
      <c r="AN687" s="3">
        <f t="shared" si="137"/>
        <v>0</v>
      </c>
    </row>
    <row r="688" spans="1:40" x14ac:dyDescent="0.35">
      <c r="A688" t="s">
        <v>4028</v>
      </c>
      <c r="B688" t="s">
        <v>3598</v>
      </c>
      <c r="C688" t="s">
        <v>51</v>
      </c>
      <c r="D688" t="s">
        <v>134</v>
      </c>
      <c r="E688">
        <v>25</v>
      </c>
      <c r="F688">
        <v>81.010000000000005</v>
      </c>
      <c r="G688">
        <v>76.17</v>
      </c>
      <c r="H688">
        <f t="shared" si="130"/>
        <v>1.0635420769331758</v>
      </c>
      <c r="I688">
        <v>24.5</v>
      </c>
      <c r="J688">
        <v>73.319999999999993</v>
      </c>
      <c r="K688">
        <v>74.930000000000007</v>
      </c>
      <c r="L688" s="3">
        <f t="shared" si="131"/>
        <v>0</v>
      </c>
      <c r="M688" s="3">
        <f t="shared" si="132"/>
        <v>1</v>
      </c>
      <c r="N688" s="3">
        <f t="shared" si="133"/>
        <v>0</v>
      </c>
      <c r="AA688" t="s">
        <v>4028</v>
      </c>
      <c r="AB688" t="s">
        <v>3598</v>
      </c>
      <c r="AC688" t="s">
        <v>51</v>
      </c>
      <c r="AD688" t="s">
        <v>135</v>
      </c>
      <c r="AE688">
        <v>24</v>
      </c>
      <c r="AF688">
        <v>99.97</v>
      </c>
      <c r="AG688">
        <v>73.7</v>
      </c>
      <c r="AH688">
        <f t="shared" si="134"/>
        <v>1.3564450474898235</v>
      </c>
      <c r="AI688">
        <v>25.5</v>
      </c>
      <c r="AJ688">
        <v>81.81</v>
      </c>
      <c r="AK688">
        <v>77.400000000000006</v>
      </c>
      <c r="AL688" s="3">
        <f t="shared" si="135"/>
        <v>0</v>
      </c>
      <c r="AM688" s="3">
        <f t="shared" si="136"/>
        <v>1</v>
      </c>
      <c r="AN688" s="3">
        <f t="shared" si="137"/>
        <v>0</v>
      </c>
    </row>
    <row r="689" spans="1:40" x14ac:dyDescent="0.35">
      <c r="A689" t="s">
        <v>4029</v>
      </c>
      <c r="B689" t="s">
        <v>3598</v>
      </c>
      <c r="C689" t="s">
        <v>51</v>
      </c>
      <c r="D689" t="s">
        <v>134</v>
      </c>
      <c r="E689">
        <v>24</v>
      </c>
      <c r="F689">
        <v>123.13</v>
      </c>
      <c r="G689">
        <v>73.7</v>
      </c>
      <c r="H689">
        <f t="shared" si="130"/>
        <v>1.6706919945725915</v>
      </c>
      <c r="I689">
        <v>22</v>
      </c>
      <c r="J689">
        <v>51.28</v>
      </c>
      <c r="K689">
        <v>68.72</v>
      </c>
      <c r="L689" s="3">
        <f t="shared" si="131"/>
        <v>1</v>
      </c>
      <c r="M689" s="3">
        <f t="shared" si="132"/>
        <v>0</v>
      </c>
      <c r="N689" s="3">
        <f t="shared" si="133"/>
        <v>0</v>
      </c>
      <c r="AA689" t="s">
        <v>4029</v>
      </c>
      <c r="AB689" t="s">
        <v>3598</v>
      </c>
      <c r="AC689" t="s">
        <v>51</v>
      </c>
      <c r="AD689" t="s">
        <v>135</v>
      </c>
      <c r="AE689">
        <v>24</v>
      </c>
      <c r="AF689">
        <v>133.72999999999999</v>
      </c>
      <c r="AG689">
        <v>73.7</v>
      </c>
      <c r="AH689">
        <f t="shared" si="134"/>
        <v>1.8145183175033919</v>
      </c>
      <c r="AI689">
        <v>22.5</v>
      </c>
      <c r="AJ689">
        <v>58.72</v>
      </c>
      <c r="AK689">
        <v>69.97</v>
      </c>
      <c r="AL689" s="3">
        <f t="shared" si="135"/>
        <v>1</v>
      </c>
      <c r="AM689" s="3">
        <f t="shared" si="136"/>
        <v>0</v>
      </c>
      <c r="AN689" s="3">
        <f t="shared" si="137"/>
        <v>0</v>
      </c>
    </row>
    <row r="690" spans="1:40" x14ac:dyDescent="0.35">
      <c r="A690" t="s">
        <v>4030</v>
      </c>
      <c r="B690" t="s">
        <v>3598</v>
      </c>
      <c r="C690" t="s">
        <v>51</v>
      </c>
      <c r="D690" t="s">
        <v>134</v>
      </c>
      <c r="E690">
        <v>23.5</v>
      </c>
      <c r="F690">
        <v>86.42</v>
      </c>
      <c r="G690">
        <v>72.459999999999994</v>
      </c>
      <c r="H690">
        <f t="shared" si="130"/>
        <v>1.1926580182169475</v>
      </c>
      <c r="I690">
        <v>25</v>
      </c>
      <c r="J690">
        <v>79.38</v>
      </c>
      <c r="K690">
        <v>76.17</v>
      </c>
      <c r="L690" s="3">
        <f t="shared" si="131"/>
        <v>0</v>
      </c>
      <c r="M690" s="3">
        <f t="shared" si="132"/>
        <v>1</v>
      </c>
      <c r="N690" s="3">
        <f t="shared" si="133"/>
        <v>0</v>
      </c>
      <c r="AA690" t="s">
        <v>4030</v>
      </c>
      <c r="AB690" t="s">
        <v>3598</v>
      </c>
      <c r="AC690" t="s">
        <v>51</v>
      </c>
      <c r="AD690" t="s">
        <v>135</v>
      </c>
      <c r="AE690">
        <v>24</v>
      </c>
      <c r="AF690">
        <v>87.12</v>
      </c>
      <c r="AG690">
        <v>73.7</v>
      </c>
      <c r="AH690">
        <f t="shared" si="134"/>
        <v>1.182089552238806</v>
      </c>
      <c r="AI690">
        <v>23</v>
      </c>
      <c r="AJ690">
        <v>53.42</v>
      </c>
      <c r="AK690">
        <v>71.22</v>
      </c>
      <c r="AL690" s="3">
        <f t="shared" si="135"/>
        <v>0</v>
      </c>
      <c r="AM690" s="3">
        <f t="shared" si="136"/>
        <v>1</v>
      </c>
      <c r="AN690" s="3">
        <f t="shared" si="137"/>
        <v>0</v>
      </c>
    </row>
    <row r="691" spans="1:40" x14ac:dyDescent="0.35">
      <c r="A691" t="s">
        <v>4031</v>
      </c>
      <c r="B691" t="s">
        <v>3598</v>
      </c>
      <c r="C691" t="s">
        <v>51</v>
      </c>
      <c r="D691" s="6" t="s">
        <v>134</v>
      </c>
      <c r="E691" s="6">
        <v>24</v>
      </c>
      <c r="F691" s="6">
        <v>54.66</v>
      </c>
      <c r="G691" s="6">
        <v>73.7</v>
      </c>
      <c r="H691" s="6">
        <f t="shared" si="130"/>
        <v>0.7416553595658073</v>
      </c>
      <c r="I691" s="6">
        <v>23.5</v>
      </c>
      <c r="J691" s="6">
        <v>47.91</v>
      </c>
      <c r="K691" s="6">
        <v>72.459999999999994</v>
      </c>
      <c r="L691" s="6">
        <f t="shared" si="131"/>
        <v>0</v>
      </c>
      <c r="M691" s="6">
        <f t="shared" si="132"/>
        <v>0</v>
      </c>
      <c r="N691" s="6">
        <f t="shared" si="133"/>
        <v>1</v>
      </c>
      <c r="AA691" t="s">
        <v>4031</v>
      </c>
      <c r="AB691" t="s">
        <v>3598</v>
      </c>
      <c r="AC691" t="s">
        <v>51</v>
      </c>
      <c r="AD691" t="s">
        <v>135</v>
      </c>
      <c r="AE691">
        <v>24</v>
      </c>
      <c r="AF691">
        <v>87.06</v>
      </c>
      <c r="AG691">
        <v>73.7</v>
      </c>
      <c r="AH691">
        <f t="shared" si="134"/>
        <v>1.1812754409769335</v>
      </c>
      <c r="AI691">
        <v>23</v>
      </c>
      <c r="AJ691">
        <v>58.13</v>
      </c>
      <c r="AK691">
        <v>71.22</v>
      </c>
      <c r="AL691" s="3">
        <f t="shared" si="135"/>
        <v>0</v>
      </c>
      <c r="AM691" s="3">
        <f t="shared" si="136"/>
        <v>1</v>
      </c>
      <c r="AN691" s="3">
        <f t="shared" si="137"/>
        <v>0</v>
      </c>
    </row>
    <row r="692" spans="1:40" x14ac:dyDescent="0.35">
      <c r="A692" t="s">
        <v>4032</v>
      </c>
      <c r="B692" t="s">
        <v>3598</v>
      </c>
      <c r="C692" t="s">
        <v>51</v>
      </c>
      <c r="D692" s="6" t="s">
        <v>134</v>
      </c>
      <c r="E692" s="6">
        <v>22.5</v>
      </c>
      <c r="F692" s="6">
        <v>57.02</v>
      </c>
      <c r="G692" s="6">
        <v>69.97</v>
      </c>
      <c r="H692" s="6">
        <f t="shared" si="130"/>
        <v>0.81492068029155362</v>
      </c>
      <c r="I692" s="6">
        <v>22</v>
      </c>
      <c r="J692" s="6">
        <v>25.24</v>
      </c>
      <c r="K692" s="6">
        <v>68.72</v>
      </c>
      <c r="L692" s="6">
        <f t="shared" si="131"/>
        <v>0</v>
      </c>
      <c r="M692" s="6">
        <f t="shared" si="132"/>
        <v>0</v>
      </c>
      <c r="N692" s="6">
        <f t="shared" si="133"/>
        <v>1</v>
      </c>
      <c r="AA692" t="s">
        <v>4032</v>
      </c>
      <c r="AB692" t="s">
        <v>3598</v>
      </c>
      <c r="AC692" t="s">
        <v>51</v>
      </c>
      <c r="AD692" t="s">
        <v>135</v>
      </c>
      <c r="AE692">
        <v>24</v>
      </c>
      <c r="AF692">
        <v>101.47</v>
      </c>
      <c r="AG692">
        <v>73.7</v>
      </c>
      <c r="AH692">
        <f t="shared" si="134"/>
        <v>1.3767978290366349</v>
      </c>
      <c r="AI692">
        <v>25</v>
      </c>
      <c r="AJ692">
        <v>80.23</v>
      </c>
      <c r="AK692">
        <v>76.17</v>
      </c>
      <c r="AL692" s="3">
        <f t="shared" si="135"/>
        <v>0</v>
      </c>
      <c r="AM692" s="3">
        <f t="shared" si="136"/>
        <v>1</v>
      </c>
      <c r="AN692" s="3">
        <f t="shared" si="137"/>
        <v>0</v>
      </c>
    </row>
    <row r="693" spans="1:40" x14ac:dyDescent="0.35">
      <c r="A693" t="s">
        <v>4033</v>
      </c>
      <c r="B693" t="s">
        <v>3598</v>
      </c>
      <c r="C693" t="s">
        <v>51</v>
      </c>
      <c r="D693" s="6" t="s">
        <v>134</v>
      </c>
      <c r="E693" s="6">
        <v>24</v>
      </c>
      <c r="F693" s="6">
        <v>71.87</v>
      </c>
      <c r="G693" s="6">
        <v>73.7</v>
      </c>
      <c r="H693" s="6">
        <f t="shared" si="130"/>
        <v>0.97516960651289009</v>
      </c>
      <c r="I693" s="6">
        <v>23.5</v>
      </c>
      <c r="J693" s="6">
        <v>53.5</v>
      </c>
      <c r="K693" s="6">
        <v>72.459999999999994</v>
      </c>
      <c r="L693" s="6">
        <f t="shared" si="131"/>
        <v>0</v>
      </c>
      <c r="M693" s="6">
        <f t="shared" si="132"/>
        <v>0</v>
      </c>
      <c r="N693" s="6">
        <f t="shared" si="133"/>
        <v>1</v>
      </c>
      <c r="AA693" t="s">
        <v>4033</v>
      </c>
      <c r="AB693" t="s">
        <v>3598</v>
      </c>
      <c r="AC693" t="s">
        <v>51</v>
      </c>
      <c r="AD693" t="s">
        <v>135</v>
      </c>
      <c r="AE693">
        <v>24</v>
      </c>
      <c r="AF693">
        <v>106.47</v>
      </c>
      <c r="AG693">
        <v>73.7</v>
      </c>
      <c r="AH693">
        <f t="shared" si="134"/>
        <v>1.4446404341926729</v>
      </c>
      <c r="AI693">
        <v>22.5</v>
      </c>
      <c r="AJ693">
        <v>64.44</v>
      </c>
      <c r="AK693">
        <v>69.97</v>
      </c>
      <c r="AL693" s="3">
        <f t="shared" si="135"/>
        <v>0</v>
      </c>
      <c r="AM693" s="3">
        <f t="shared" si="136"/>
        <v>1</v>
      </c>
      <c r="AN693" s="3">
        <f t="shared" si="137"/>
        <v>0</v>
      </c>
    </row>
    <row r="694" spans="1:40" x14ac:dyDescent="0.35">
      <c r="A694" t="s">
        <v>4034</v>
      </c>
      <c r="B694" t="s">
        <v>3598</v>
      </c>
      <c r="C694" t="s">
        <v>51</v>
      </c>
      <c r="D694" s="6" t="s">
        <v>134</v>
      </c>
      <c r="E694" s="6">
        <v>22</v>
      </c>
      <c r="F694" s="6">
        <v>64</v>
      </c>
      <c r="G694" s="6">
        <v>68.72</v>
      </c>
      <c r="H694" s="6">
        <f t="shared" si="130"/>
        <v>0.93131548311990686</v>
      </c>
      <c r="I694" s="6">
        <v>21.5</v>
      </c>
      <c r="J694" s="6">
        <v>28.34</v>
      </c>
      <c r="K694" s="6">
        <v>67.47</v>
      </c>
      <c r="L694" s="6">
        <f t="shared" si="131"/>
        <v>0</v>
      </c>
      <c r="M694" s="6">
        <f t="shared" si="132"/>
        <v>0</v>
      </c>
      <c r="N694" s="6">
        <f t="shared" si="133"/>
        <v>1</v>
      </c>
      <c r="AA694" t="s">
        <v>4034</v>
      </c>
      <c r="AB694" t="s">
        <v>3598</v>
      </c>
      <c r="AC694" t="s">
        <v>51</v>
      </c>
      <c r="AD694" t="s">
        <v>135</v>
      </c>
      <c r="AE694">
        <v>24</v>
      </c>
      <c r="AF694">
        <v>151.68</v>
      </c>
      <c r="AG694">
        <v>73.7</v>
      </c>
      <c r="AH694">
        <f t="shared" si="134"/>
        <v>2.0580732700135687</v>
      </c>
      <c r="AI694">
        <v>23</v>
      </c>
      <c r="AJ694">
        <v>68.81</v>
      </c>
      <c r="AK694">
        <v>71.22</v>
      </c>
      <c r="AL694" s="3">
        <f t="shared" si="135"/>
        <v>1</v>
      </c>
      <c r="AM694" s="3">
        <f t="shared" si="136"/>
        <v>0</v>
      </c>
      <c r="AN694" s="3">
        <f t="shared" si="137"/>
        <v>0</v>
      </c>
    </row>
    <row r="695" spans="1:40" x14ac:dyDescent="0.35">
      <c r="A695" t="s">
        <v>4035</v>
      </c>
      <c r="B695" t="s">
        <v>3598</v>
      </c>
      <c r="C695" t="s">
        <v>51</v>
      </c>
      <c r="D695" t="s">
        <v>134</v>
      </c>
      <c r="E695">
        <v>26.5</v>
      </c>
      <c r="F695">
        <v>84.85</v>
      </c>
      <c r="G695">
        <v>79.86</v>
      </c>
      <c r="H695">
        <f t="shared" si="130"/>
        <v>1.0624843476083146</v>
      </c>
      <c r="I695">
        <v>25</v>
      </c>
      <c r="J695">
        <v>72.53</v>
      </c>
      <c r="K695">
        <v>76.17</v>
      </c>
      <c r="L695" s="3">
        <f t="shared" si="131"/>
        <v>0</v>
      </c>
      <c r="M695" s="3">
        <f t="shared" si="132"/>
        <v>1</v>
      </c>
      <c r="N695" s="3">
        <f t="shared" si="133"/>
        <v>0</v>
      </c>
      <c r="AA695" t="s">
        <v>4035</v>
      </c>
      <c r="AB695" t="s">
        <v>3598</v>
      </c>
      <c r="AC695" t="s">
        <v>51</v>
      </c>
      <c r="AD695" t="s">
        <v>135</v>
      </c>
      <c r="AE695">
        <v>24.5</v>
      </c>
      <c r="AF695">
        <v>98.87</v>
      </c>
      <c r="AG695">
        <v>74.930000000000007</v>
      </c>
      <c r="AH695">
        <f t="shared" si="134"/>
        <v>1.3194981983184304</v>
      </c>
      <c r="AI695">
        <v>23</v>
      </c>
      <c r="AJ695">
        <v>58</v>
      </c>
      <c r="AK695">
        <v>71.22</v>
      </c>
      <c r="AL695" s="3">
        <f t="shared" si="135"/>
        <v>0</v>
      </c>
      <c r="AM695" s="3">
        <f t="shared" si="136"/>
        <v>1</v>
      </c>
      <c r="AN695" s="3">
        <f t="shared" si="137"/>
        <v>0</v>
      </c>
    </row>
    <row r="696" spans="1:40" x14ac:dyDescent="0.35">
      <c r="A696" t="s">
        <v>4036</v>
      </c>
      <c r="B696" t="s">
        <v>3598</v>
      </c>
      <c r="C696" t="s">
        <v>51</v>
      </c>
      <c r="D696" s="6" t="s">
        <v>134</v>
      </c>
      <c r="E696" s="6">
        <v>25</v>
      </c>
      <c r="F696" s="6">
        <v>68.56</v>
      </c>
      <c r="G696" s="6">
        <v>76.17</v>
      </c>
      <c r="H696" s="6">
        <f t="shared" si="130"/>
        <v>0.90009189969804382</v>
      </c>
      <c r="I696" s="6">
        <v>24.5</v>
      </c>
      <c r="J696" s="6">
        <v>62.94</v>
      </c>
      <c r="K696" s="6">
        <v>74.930000000000007</v>
      </c>
      <c r="L696" s="6">
        <f t="shared" si="131"/>
        <v>0</v>
      </c>
      <c r="M696" s="6">
        <f t="shared" si="132"/>
        <v>0</v>
      </c>
      <c r="N696" s="6">
        <f t="shared" si="133"/>
        <v>1</v>
      </c>
      <c r="AA696" t="s">
        <v>4036</v>
      </c>
      <c r="AB696" t="s">
        <v>3598</v>
      </c>
      <c r="AC696" t="s">
        <v>51</v>
      </c>
      <c r="AD696" t="s">
        <v>135</v>
      </c>
      <c r="AE696">
        <v>24</v>
      </c>
      <c r="AF696">
        <v>100.23</v>
      </c>
      <c r="AG696">
        <v>73.7</v>
      </c>
      <c r="AH696">
        <f t="shared" si="134"/>
        <v>1.3599728629579375</v>
      </c>
      <c r="AI696">
        <v>22.5</v>
      </c>
      <c r="AJ696">
        <v>61.69</v>
      </c>
      <c r="AK696">
        <v>69.97</v>
      </c>
      <c r="AL696" s="3">
        <f t="shared" si="135"/>
        <v>0</v>
      </c>
      <c r="AM696" s="3">
        <f t="shared" si="136"/>
        <v>1</v>
      </c>
      <c r="AN696" s="3">
        <f t="shared" si="137"/>
        <v>0</v>
      </c>
    </row>
    <row r="697" spans="1:40" x14ac:dyDescent="0.35">
      <c r="A697" t="s">
        <v>4037</v>
      </c>
      <c r="B697" t="s">
        <v>3598</v>
      </c>
      <c r="C697" t="s">
        <v>51</v>
      </c>
      <c r="D697" s="6" t="s">
        <v>134</v>
      </c>
      <c r="E697" s="6">
        <v>21</v>
      </c>
      <c r="F697" s="6">
        <v>64.8</v>
      </c>
      <c r="G697" s="6">
        <v>66.22</v>
      </c>
      <c r="H697" s="6">
        <f t="shared" si="130"/>
        <v>0.97855632739353671</v>
      </c>
      <c r="I697" s="6">
        <v>20.5</v>
      </c>
      <c r="J697" s="6">
        <v>52.05</v>
      </c>
      <c r="K697" s="6">
        <v>64.97</v>
      </c>
      <c r="L697" s="6">
        <f t="shared" si="131"/>
        <v>0</v>
      </c>
      <c r="M697" s="6">
        <f t="shared" si="132"/>
        <v>0</v>
      </c>
      <c r="N697" s="6">
        <f t="shared" si="133"/>
        <v>1</v>
      </c>
      <c r="AA697" t="s">
        <v>4037</v>
      </c>
      <c r="AB697" t="s">
        <v>3598</v>
      </c>
      <c r="AC697" t="s">
        <v>51</v>
      </c>
      <c r="AD697" t="s">
        <v>135</v>
      </c>
      <c r="AE697">
        <v>24.5</v>
      </c>
      <c r="AF697">
        <v>84.38</v>
      </c>
      <c r="AG697">
        <v>74.930000000000007</v>
      </c>
      <c r="AH697">
        <f t="shared" si="134"/>
        <v>1.1261177098625381</v>
      </c>
      <c r="AI697">
        <v>24</v>
      </c>
      <c r="AJ697">
        <v>73.11</v>
      </c>
      <c r="AK697">
        <v>73.7</v>
      </c>
      <c r="AL697" s="3">
        <f t="shared" si="135"/>
        <v>0</v>
      </c>
      <c r="AM697" s="3">
        <f t="shared" si="136"/>
        <v>1</v>
      </c>
      <c r="AN697" s="3">
        <f t="shared" si="137"/>
        <v>0</v>
      </c>
    </row>
    <row r="698" spans="1:40" x14ac:dyDescent="0.35">
      <c r="A698" t="s">
        <v>4038</v>
      </c>
      <c r="B698" t="s">
        <v>3598</v>
      </c>
      <c r="C698" t="s">
        <v>51</v>
      </c>
      <c r="D698" t="s">
        <v>134</v>
      </c>
      <c r="E698">
        <v>24</v>
      </c>
      <c r="F698">
        <v>96.31</v>
      </c>
      <c r="G698">
        <v>73.7</v>
      </c>
      <c r="H698">
        <f t="shared" si="130"/>
        <v>1.3067842605156037</v>
      </c>
      <c r="I698">
        <v>23.5</v>
      </c>
      <c r="J698">
        <v>69.760000000000005</v>
      </c>
      <c r="K698">
        <v>72.459999999999994</v>
      </c>
      <c r="L698" s="3">
        <f t="shared" si="131"/>
        <v>0</v>
      </c>
      <c r="M698" s="3">
        <f t="shared" si="132"/>
        <v>1</v>
      </c>
      <c r="N698" s="3">
        <f t="shared" si="133"/>
        <v>0</v>
      </c>
      <c r="AA698" t="s">
        <v>4038</v>
      </c>
      <c r="AB698" t="s">
        <v>3598</v>
      </c>
      <c r="AC698" t="s">
        <v>51</v>
      </c>
      <c r="AD698" t="s">
        <v>135</v>
      </c>
      <c r="AE698">
        <v>24</v>
      </c>
      <c r="AF698">
        <v>85.28</v>
      </c>
      <c r="AG698">
        <v>73.7</v>
      </c>
      <c r="AH698">
        <f t="shared" si="134"/>
        <v>1.157123473541384</v>
      </c>
      <c r="AI698">
        <v>23</v>
      </c>
      <c r="AJ698">
        <v>57.63</v>
      </c>
      <c r="AK698">
        <v>71.22</v>
      </c>
      <c r="AL698" s="3">
        <f t="shared" si="135"/>
        <v>0</v>
      </c>
      <c r="AM698" s="3">
        <f t="shared" si="136"/>
        <v>1</v>
      </c>
      <c r="AN698" s="3">
        <f t="shared" si="137"/>
        <v>0</v>
      </c>
    </row>
    <row r="699" spans="1:40" x14ac:dyDescent="0.35">
      <c r="A699" t="s">
        <v>4039</v>
      </c>
      <c r="B699" t="s">
        <v>3635</v>
      </c>
      <c r="C699" t="s">
        <v>51</v>
      </c>
      <c r="D699" s="6" t="s">
        <v>17</v>
      </c>
      <c r="E699" s="6">
        <v>23.5</v>
      </c>
      <c r="F699" s="6">
        <v>71.06</v>
      </c>
      <c r="G699" s="6">
        <v>72.459999999999994</v>
      </c>
      <c r="H699" s="6">
        <f t="shared" si="130"/>
        <v>0.98067899530775615</v>
      </c>
      <c r="I699" s="6">
        <v>23</v>
      </c>
      <c r="J699" s="6">
        <v>56.88</v>
      </c>
      <c r="K699" s="6">
        <v>71.22</v>
      </c>
      <c r="L699" s="6">
        <f t="shared" si="131"/>
        <v>0</v>
      </c>
      <c r="M699" s="6">
        <f t="shared" si="132"/>
        <v>0</v>
      </c>
      <c r="N699" s="6">
        <f t="shared" si="133"/>
        <v>1</v>
      </c>
      <c r="AA699" t="s">
        <v>4039</v>
      </c>
      <c r="AB699" t="s">
        <v>3635</v>
      </c>
      <c r="AC699" t="s">
        <v>51</v>
      </c>
      <c r="AD699" t="s">
        <v>18</v>
      </c>
      <c r="AE699">
        <v>24</v>
      </c>
      <c r="AF699">
        <v>132.71</v>
      </c>
      <c r="AG699">
        <v>73.7</v>
      </c>
      <c r="AH699">
        <f t="shared" si="134"/>
        <v>1.8006784260515605</v>
      </c>
      <c r="AI699">
        <v>23</v>
      </c>
      <c r="AJ699">
        <v>45.96</v>
      </c>
      <c r="AK699">
        <v>72.459999999999994</v>
      </c>
      <c r="AL699" s="3">
        <f t="shared" si="135"/>
        <v>1</v>
      </c>
      <c r="AM699" s="3">
        <f t="shared" si="136"/>
        <v>0</v>
      </c>
      <c r="AN699" s="3">
        <f t="shared" si="137"/>
        <v>0</v>
      </c>
    </row>
    <row r="700" spans="1:40" x14ac:dyDescent="0.35">
      <c r="A700" t="s">
        <v>4040</v>
      </c>
      <c r="B700" t="s">
        <v>3635</v>
      </c>
      <c r="C700" t="s">
        <v>51</v>
      </c>
      <c r="D700" s="6" t="s">
        <v>17</v>
      </c>
      <c r="E700" s="6">
        <v>29.5</v>
      </c>
      <c r="F700" s="6">
        <v>83.38</v>
      </c>
      <c r="G700" s="6">
        <v>87.18</v>
      </c>
      <c r="H700" s="6">
        <f t="shared" si="130"/>
        <v>0.95641202110575807</v>
      </c>
      <c r="I700" s="6">
        <v>29</v>
      </c>
      <c r="J700" s="6">
        <v>47.66</v>
      </c>
      <c r="K700" s="6">
        <v>85.96</v>
      </c>
      <c r="L700" s="6">
        <f t="shared" si="131"/>
        <v>0</v>
      </c>
      <c r="M700" s="6">
        <f t="shared" si="132"/>
        <v>0</v>
      </c>
      <c r="N700" s="6">
        <f t="shared" si="133"/>
        <v>1</v>
      </c>
      <c r="AA700" t="s">
        <v>4040</v>
      </c>
      <c r="AB700" t="s">
        <v>3635</v>
      </c>
      <c r="AC700" t="s">
        <v>51</v>
      </c>
      <c r="AD700" t="s">
        <v>18</v>
      </c>
      <c r="AE700">
        <v>24</v>
      </c>
      <c r="AF700">
        <v>128.55000000000001</v>
      </c>
      <c r="AG700">
        <v>73.7</v>
      </c>
      <c r="AH700">
        <f t="shared" si="134"/>
        <v>1.7442333785617368</v>
      </c>
      <c r="AI700">
        <v>22.5</v>
      </c>
      <c r="AJ700">
        <v>57.79</v>
      </c>
      <c r="AK700">
        <v>69.97</v>
      </c>
      <c r="AL700" s="3">
        <f t="shared" si="135"/>
        <v>1</v>
      </c>
      <c r="AM700" s="3">
        <f t="shared" si="136"/>
        <v>0</v>
      </c>
      <c r="AN700" s="3">
        <f t="shared" si="137"/>
        <v>0</v>
      </c>
    </row>
    <row r="701" spans="1:40" x14ac:dyDescent="0.35">
      <c r="A701" t="s">
        <v>4041</v>
      </c>
      <c r="B701" t="s">
        <v>3635</v>
      </c>
      <c r="C701" t="s">
        <v>51</v>
      </c>
      <c r="D701" s="6" t="s">
        <v>17</v>
      </c>
      <c r="E701" s="6">
        <v>23</v>
      </c>
      <c r="F701" s="6">
        <v>66.260000000000005</v>
      </c>
      <c r="G701" s="6">
        <v>71.22</v>
      </c>
      <c r="H701" s="6">
        <f t="shared" si="130"/>
        <v>0.93035664139286722</v>
      </c>
      <c r="I701" s="6">
        <v>22.5</v>
      </c>
      <c r="J701" s="6">
        <v>51.74</v>
      </c>
      <c r="K701" s="6">
        <v>69.97</v>
      </c>
      <c r="L701" s="6">
        <f t="shared" si="131"/>
        <v>0</v>
      </c>
      <c r="M701" s="6">
        <f t="shared" si="132"/>
        <v>0</v>
      </c>
      <c r="N701" s="6">
        <f t="shared" si="133"/>
        <v>1</v>
      </c>
      <c r="AA701" t="s">
        <v>4041</v>
      </c>
      <c r="AB701" t="s">
        <v>3635</v>
      </c>
      <c r="AC701" t="s">
        <v>51</v>
      </c>
      <c r="AD701" t="s">
        <v>18</v>
      </c>
      <c r="AE701">
        <v>24</v>
      </c>
      <c r="AF701">
        <v>109.31</v>
      </c>
      <c r="AG701">
        <v>73.7</v>
      </c>
      <c r="AH701">
        <f t="shared" si="134"/>
        <v>1.4831750339213026</v>
      </c>
      <c r="AI701">
        <v>22.5</v>
      </c>
      <c r="AJ701">
        <v>49.38</v>
      </c>
      <c r="AK701">
        <v>71.22</v>
      </c>
      <c r="AL701" s="3">
        <f t="shared" si="135"/>
        <v>0</v>
      </c>
      <c r="AM701" s="3">
        <f t="shared" si="136"/>
        <v>1</v>
      </c>
      <c r="AN701" s="3">
        <f t="shared" si="137"/>
        <v>0</v>
      </c>
    </row>
    <row r="702" spans="1:40" x14ac:dyDescent="0.35">
      <c r="A702" t="s">
        <v>4042</v>
      </c>
      <c r="B702" t="s">
        <v>3635</v>
      </c>
      <c r="C702" t="s">
        <v>51</v>
      </c>
      <c r="D702" s="6" t="s">
        <v>17</v>
      </c>
      <c r="E702" s="6">
        <v>31</v>
      </c>
      <c r="F702" s="6">
        <v>76.34</v>
      </c>
      <c r="G702" s="6">
        <v>90.81</v>
      </c>
      <c r="H702" s="6">
        <f t="shared" si="130"/>
        <v>0.84065631538376828</v>
      </c>
      <c r="I702" s="6">
        <v>30.5</v>
      </c>
      <c r="J702" s="6">
        <v>58.36</v>
      </c>
      <c r="K702" s="6">
        <v>89.6</v>
      </c>
      <c r="L702" s="6">
        <f t="shared" si="131"/>
        <v>0</v>
      </c>
      <c r="M702" s="6">
        <f t="shared" si="132"/>
        <v>0</v>
      </c>
      <c r="N702" s="6">
        <f t="shared" si="133"/>
        <v>1</v>
      </c>
      <c r="AA702" t="s">
        <v>4042</v>
      </c>
      <c r="AB702" t="s">
        <v>3635</v>
      </c>
      <c r="AC702" t="s">
        <v>51</v>
      </c>
      <c r="AD702" t="s">
        <v>18</v>
      </c>
      <c r="AE702">
        <v>24</v>
      </c>
      <c r="AF702">
        <v>111.72</v>
      </c>
      <c r="AG702">
        <v>73.7</v>
      </c>
      <c r="AH702">
        <f t="shared" si="134"/>
        <v>1.5158751696065129</v>
      </c>
      <c r="AI702">
        <v>23</v>
      </c>
      <c r="AJ702">
        <v>67.739999999999995</v>
      </c>
      <c r="AK702">
        <v>67.47</v>
      </c>
      <c r="AL702" s="3">
        <f t="shared" si="135"/>
        <v>1</v>
      </c>
      <c r="AM702" s="3">
        <f t="shared" si="136"/>
        <v>0</v>
      </c>
      <c r="AN702" s="3">
        <f t="shared" si="137"/>
        <v>0</v>
      </c>
    </row>
    <row r="703" spans="1:40" x14ac:dyDescent="0.35">
      <c r="A703" t="s">
        <v>4043</v>
      </c>
      <c r="B703" t="s">
        <v>3635</v>
      </c>
      <c r="C703" t="s">
        <v>51</v>
      </c>
      <c r="D703" s="6" t="s">
        <v>17</v>
      </c>
      <c r="E703" s="6">
        <v>24</v>
      </c>
      <c r="F703" s="6">
        <v>71.14</v>
      </c>
      <c r="G703" s="6">
        <v>73.7</v>
      </c>
      <c r="H703" s="6">
        <f t="shared" si="130"/>
        <v>0.96526458616010857</v>
      </c>
      <c r="I703" s="6">
        <v>23.5</v>
      </c>
      <c r="J703" s="6">
        <v>60.63</v>
      </c>
      <c r="K703" s="6">
        <v>72.459999999999994</v>
      </c>
      <c r="L703" s="6">
        <f t="shared" si="131"/>
        <v>0</v>
      </c>
      <c r="M703" s="6">
        <f t="shared" si="132"/>
        <v>0</v>
      </c>
      <c r="N703" s="6">
        <f t="shared" si="133"/>
        <v>1</v>
      </c>
      <c r="AA703" t="s">
        <v>4043</v>
      </c>
      <c r="AB703" t="s">
        <v>3635</v>
      </c>
      <c r="AC703" t="s">
        <v>51</v>
      </c>
      <c r="AD703" t="s">
        <v>18</v>
      </c>
      <c r="AE703">
        <v>24</v>
      </c>
      <c r="AF703">
        <v>158.61000000000001</v>
      </c>
      <c r="AG703">
        <v>73.7</v>
      </c>
      <c r="AH703">
        <f t="shared" si="134"/>
        <v>2.1521031207598371</v>
      </c>
      <c r="AI703">
        <v>23</v>
      </c>
      <c r="AJ703">
        <v>65.58</v>
      </c>
      <c r="AK703">
        <v>67.47</v>
      </c>
      <c r="AL703" s="3">
        <f t="shared" si="135"/>
        <v>1</v>
      </c>
      <c r="AM703" s="3">
        <f t="shared" si="136"/>
        <v>0</v>
      </c>
      <c r="AN703" s="3">
        <f t="shared" si="137"/>
        <v>0</v>
      </c>
    </row>
    <row r="704" spans="1:40" x14ac:dyDescent="0.35">
      <c r="A704" t="s">
        <v>4044</v>
      </c>
      <c r="B704" t="s">
        <v>3635</v>
      </c>
      <c r="C704" t="s">
        <v>51</v>
      </c>
      <c r="D704" s="6" t="s">
        <v>17</v>
      </c>
      <c r="E704" s="6">
        <v>24.5</v>
      </c>
      <c r="F704" s="6">
        <v>67.45</v>
      </c>
      <c r="G704" s="6">
        <v>74.930000000000007</v>
      </c>
      <c r="H704" s="6">
        <f t="shared" si="130"/>
        <v>0.90017349526224477</v>
      </c>
      <c r="I704" s="6">
        <v>24</v>
      </c>
      <c r="J704" s="6">
        <v>53.9</v>
      </c>
      <c r="K704" s="6">
        <v>73.7</v>
      </c>
      <c r="L704" s="6">
        <f t="shared" si="131"/>
        <v>0</v>
      </c>
      <c r="M704" s="6">
        <f t="shared" si="132"/>
        <v>0</v>
      </c>
      <c r="N704" s="6">
        <f t="shared" si="133"/>
        <v>1</v>
      </c>
      <c r="AA704" t="s">
        <v>4044</v>
      </c>
      <c r="AB704" t="s">
        <v>3635</v>
      </c>
      <c r="AC704" t="s">
        <v>51</v>
      </c>
      <c r="AD704" t="s">
        <v>18</v>
      </c>
      <c r="AE704">
        <v>24</v>
      </c>
      <c r="AF704">
        <v>91.15</v>
      </c>
      <c r="AG704">
        <v>73.7</v>
      </c>
      <c r="AH704">
        <f t="shared" si="134"/>
        <v>1.2367706919945727</v>
      </c>
      <c r="AI704">
        <v>23.5</v>
      </c>
      <c r="AJ704">
        <v>60.64</v>
      </c>
      <c r="AK704">
        <v>68.72</v>
      </c>
      <c r="AL704" s="3">
        <f t="shared" si="135"/>
        <v>0</v>
      </c>
      <c r="AM704" s="3">
        <f t="shared" si="136"/>
        <v>1</v>
      </c>
      <c r="AN704" s="3">
        <f t="shared" si="137"/>
        <v>0</v>
      </c>
    </row>
    <row r="705" spans="1:40" x14ac:dyDescent="0.35">
      <c r="A705" t="s">
        <v>4045</v>
      </c>
      <c r="B705" t="s">
        <v>3635</v>
      </c>
      <c r="C705" t="s">
        <v>51</v>
      </c>
      <c r="D705" t="s">
        <v>17</v>
      </c>
      <c r="E705">
        <v>21.5</v>
      </c>
      <c r="F705">
        <v>85.37</v>
      </c>
      <c r="G705">
        <v>67.47</v>
      </c>
      <c r="H705">
        <f t="shared" si="130"/>
        <v>1.2653030976730399</v>
      </c>
      <c r="I705">
        <v>21</v>
      </c>
      <c r="J705">
        <v>50.46</v>
      </c>
      <c r="K705">
        <v>66.22</v>
      </c>
      <c r="L705" s="3">
        <f t="shared" si="131"/>
        <v>0</v>
      </c>
      <c r="M705" s="3">
        <f t="shared" si="132"/>
        <v>1</v>
      </c>
      <c r="N705" s="3">
        <f t="shared" si="133"/>
        <v>0</v>
      </c>
      <c r="AA705" t="s">
        <v>4045</v>
      </c>
      <c r="AB705" t="s">
        <v>3635</v>
      </c>
      <c r="AC705" t="s">
        <v>51</v>
      </c>
      <c r="AD705" t="s">
        <v>18</v>
      </c>
      <c r="AE705">
        <v>24</v>
      </c>
      <c r="AF705">
        <v>81.430000000000007</v>
      </c>
      <c r="AG705">
        <v>73.7</v>
      </c>
      <c r="AH705">
        <f t="shared" si="134"/>
        <v>1.1048846675712347</v>
      </c>
      <c r="AI705">
        <v>23.5</v>
      </c>
      <c r="AJ705">
        <v>69.73</v>
      </c>
      <c r="AK705">
        <v>69.97</v>
      </c>
      <c r="AL705" s="3">
        <f t="shared" si="135"/>
        <v>0</v>
      </c>
      <c r="AM705" s="3">
        <f t="shared" si="136"/>
        <v>1</v>
      </c>
      <c r="AN705" s="3">
        <f t="shared" si="137"/>
        <v>0</v>
      </c>
    </row>
    <row r="706" spans="1:40" x14ac:dyDescent="0.35">
      <c r="A706" t="s">
        <v>4046</v>
      </c>
      <c r="B706" t="s">
        <v>3635</v>
      </c>
      <c r="C706" t="s">
        <v>51</v>
      </c>
      <c r="D706" t="s">
        <v>17</v>
      </c>
      <c r="E706">
        <v>22.5</v>
      </c>
      <c r="F706">
        <v>74.64</v>
      </c>
      <c r="G706">
        <v>69.97</v>
      </c>
      <c r="H706">
        <f t="shared" ref="H706:H769" si="138">F706/G706</f>
        <v>1.0667428898099185</v>
      </c>
      <c r="I706">
        <v>22</v>
      </c>
      <c r="J706">
        <v>57.42</v>
      </c>
      <c r="K706">
        <v>68.72</v>
      </c>
      <c r="L706" s="3">
        <f t="shared" ref="L706:L769" si="139">IF(H706&gt;1.5,1,0)</f>
        <v>0</v>
      </c>
      <c r="M706" s="3">
        <f t="shared" ref="M706:M769" si="140">IF((AND(H706&gt;1,H706&lt;1.5)),1,0)</f>
        <v>1</v>
      </c>
      <c r="N706" s="3">
        <f t="shared" ref="N706:N769" si="141">IF(H706&lt;1,1,0)</f>
        <v>0</v>
      </c>
      <c r="AA706" t="s">
        <v>4046</v>
      </c>
      <c r="AB706" t="s">
        <v>3635</v>
      </c>
      <c r="AC706" t="s">
        <v>51</v>
      </c>
      <c r="AD706" t="s">
        <v>18</v>
      </c>
      <c r="AE706">
        <v>24</v>
      </c>
      <c r="AF706">
        <v>135.30000000000001</v>
      </c>
      <c r="AG706">
        <v>73.7</v>
      </c>
      <c r="AH706">
        <f t="shared" ref="AH706:AH769" si="142">AF706/AG706</f>
        <v>1.8358208955223883</v>
      </c>
      <c r="AI706">
        <v>23</v>
      </c>
      <c r="AJ706">
        <v>69.38</v>
      </c>
      <c r="AK706">
        <v>68.72</v>
      </c>
      <c r="AL706" s="3">
        <f t="shared" si="135"/>
        <v>1</v>
      </c>
      <c r="AM706" s="3">
        <f t="shared" si="136"/>
        <v>0</v>
      </c>
      <c r="AN706" s="3">
        <f t="shared" si="137"/>
        <v>0</v>
      </c>
    </row>
    <row r="707" spans="1:40" x14ac:dyDescent="0.35">
      <c r="A707" t="s">
        <v>4047</v>
      </c>
      <c r="B707" t="s">
        <v>3635</v>
      </c>
      <c r="C707" t="s">
        <v>51</v>
      </c>
      <c r="D707" t="s">
        <v>17</v>
      </c>
      <c r="E707">
        <v>21.5</v>
      </c>
      <c r="F707">
        <v>74.92</v>
      </c>
      <c r="G707">
        <v>67.47</v>
      </c>
      <c r="H707">
        <f t="shared" si="138"/>
        <v>1.1104194456795613</v>
      </c>
      <c r="I707">
        <v>21</v>
      </c>
      <c r="J707">
        <v>65.959999999999994</v>
      </c>
      <c r="K707">
        <v>66.22</v>
      </c>
      <c r="L707" s="3">
        <f t="shared" si="139"/>
        <v>0</v>
      </c>
      <c r="M707" s="3">
        <f t="shared" si="140"/>
        <v>1</v>
      </c>
      <c r="N707" s="3">
        <f t="shared" si="141"/>
        <v>0</v>
      </c>
      <c r="AA707" t="s">
        <v>4047</v>
      </c>
      <c r="AB707" t="s">
        <v>3635</v>
      </c>
      <c r="AC707" t="s">
        <v>51</v>
      </c>
      <c r="AD707" t="s">
        <v>18</v>
      </c>
      <c r="AE707">
        <v>24</v>
      </c>
      <c r="AF707">
        <v>111.57</v>
      </c>
      <c r="AG707">
        <v>73.7</v>
      </c>
      <c r="AH707">
        <f t="shared" si="142"/>
        <v>1.5138398914518316</v>
      </c>
      <c r="AI707">
        <v>32.5</v>
      </c>
      <c r="AJ707">
        <v>98.41</v>
      </c>
      <c r="AK707">
        <v>68.72</v>
      </c>
      <c r="AL707" s="3">
        <f t="shared" ref="AL707:AL770" si="143">IF(AH707&gt;1.5,1,0)</f>
        <v>1</v>
      </c>
      <c r="AM707" s="3">
        <f t="shared" ref="AM707:AM770" si="144">IF((AND(AH707&gt;1,AH707&lt;1.5)),1,0)</f>
        <v>0</v>
      </c>
      <c r="AN707" s="3">
        <f t="shared" ref="AN707:AN770" si="145">IF(AH707&lt;1,1,0)</f>
        <v>0</v>
      </c>
    </row>
    <row r="708" spans="1:40" x14ac:dyDescent="0.35">
      <c r="A708" t="s">
        <v>4048</v>
      </c>
      <c r="B708" t="s">
        <v>3635</v>
      </c>
      <c r="C708" t="s">
        <v>51</v>
      </c>
      <c r="D708" s="6" t="s">
        <v>17</v>
      </c>
      <c r="E708" s="6">
        <v>19</v>
      </c>
      <c r="F708" s="6">
        <v>47.29</v>
      </c>
      <c r="G708" s="6">
        <v>61.18</v>
      </c>
      <c r="H708" s="6">
        <f t="shared" si="138"/>
        <v>0.77296502124877409</v>
      </c>
      <c r="I708" s="6">
        <v>18.5</v>
      </c>
      <c r="J708" s="6">
        <v>25.72</v>
      </c>
      <c r="K708" s="6">
        <v>59.91</v>
      </c>
      <c r="L708" s="6">
        <f t="shared" si="139"/>
        <v>0</v>
      </c>
      <c r="M708" s="6">
        <f t="shared" si="140"/>
        <v>0</v>
      </c>
      <c r="N708" s="6">
        <f t="shared" si="141"/>
        <v>1</v>
      </c>
      <c r="AA708" t="s">
        <v>4048</v>
      </c>
      <c r="AB708" t="s">
        <v>3635</v>
      </c>
      <c r="AC708" t="s">
        <v>51</v>
      </c>
      <c r="AD708" t="s">
        <v>18</v>
      </c>
      <c r="AE708">
        <v>24</v>
      </c>
      <c r="AF708">
        <v>166.74</v>
      </c>
      <c r="AG708">
        <v>73.7</v>
      </c>
      <c r="AH708">
        <f t="shared" si="142"/>
        <v>2.2624151967435551</v>
      </c>
      <c r="AI708">
        <v>23</v>
      </c>
      <c r="AJ708">
        <v>62.84</v>
      </c>
      <c r="AK708">
        <v>68.72</v>
      </c>
      <c r="AL708" s="3">
        <f t="shared" si="143"/>
        <v>1</v>
      </c>
      <c r="AM708" s="3">
        <f t="shared" si="144"/>
        <v>0</v>
      </c>
      <c r="AN708" s="3">
        <f t="shared" si="145"/>
        <v>0</v>
      </c>
    </row>
    <row r="709" spans="1:40" x14ac:dyDescent="0.35">
      <c r="A709" t="s">
        <v>4049</v>
      </c>
      <c r="B709" t="s">
        <v>3635</v>
      </c>
      <c r="C709" t="s">
        <v>51</v>
      </c>
      <c r="D709" s="6" t="s">
        <v>17</v>
      </c>
      <c r="E709" s="6">
        <v>19.5</v>
      </c>
      <c r="F709" s="6">
        <v>50.68</v>
      </c>
      <c r="G709" s="6">
        <v>62.44</v>
      </c>
      <c r="H709" s="6">
        <f t="shared" si="138"/>
        <v>0.81165919282511212</v>
      </c>
      <c r="I709" s="6">
        <v>19</v>
      </c>
      <c r="J709" s="6">
        <v>36.049999999999997</v>
      </c>
      <c r="K709" s="6">
        <v>61.18</v>
      </c>
      <c r="L709" s="6">
        <f t="shared" si="139"/>
        <v>0</v>
      </c>
      <c r="M709" s="6">
        <f t="shared" si="140"/>
        <v>0</v>
      </c>
      <c r="N709" s="6">
        <f t="shared" si="141"/>
        <v>1</v>
      </c>
      <c r="AA709" t="s">
        <v>4049</v>
      </c>
      <c r="AB709" t="s">
        <v>3635</v>
      </c>
      <c r="AC709" t="s">
        <v>51</v>
      </c>
      <c r="AD709" t="s">
        <v>18</v>
      </c>
      <c r="AE709">
        <v>24</v>
      </c>
      <c r="AF709">
        <v>133.52000000000001</v>
      </c>
      <c r="AG709">
        <v>73.7</v>
      </c>
      <c r="AH709">
        <f t="shared" si="142"/>
        <v>1.8116689280868385</v>
      </c>
      <c r="AI709">
        <v>22.5</v>
      </c>
      <c r="AJ709">
        <v>63.4</v>
      </c>
      <c r="AK709">
        <v>78.63</v>
      </c>
      <c r="AL709" s="3">
        <f t="shared" si="143"/>
        <v>1</v>
      </c>
      <c r="AM709" s="3">
        <f t="shared" si="144"/>
        <v>0</v>
      </c>
      <c r="AN709" s="3">
        <f t="shared" si="145"/>
        <v>0</v>
      </c>
    </row>
    <row r="710" spans="1:40" x14ac:dyDescent="0.35">
      <c r="A710" t="s">
        <v>4050</v>
      </c>
      <c r="B710" t="s">
        <v>3635</v>
      </c>
      <c r="C710" t="s">
        <v>51</v>
      </c>
      <c r="D710" t="s">
        <v>17</v>
      </c>
      <c r="E710">
        <v>22.5</v>
      </c>
      <c r="F710">
        <v>87.75</v>
      </c>
      <c r="G710">
        <v>69.97</v>
      </c>
      <c r="H710">
        <f t="shared" si="138"/>
        <v>1.2541089038159212</v>
      </c>
      <c r="I710">
        <v>22</v>
      </c>
      <c r="J710">
        <v>62.34</v>
      </c>
      <c r="K710">
        <v>68.72</v>
      </c>
      <c r="L710" s="3">
        <f t="shared" si="139"/>
        <v>0</v>
      </c>
      <c r="M710" s="3">
        <f t="shared" si="140"/>
        <v>1</v>
      </c>
      <c r="N710" s="3">
        <f t="shared" si="141"/>
        <v>0</v>
      </c>
      <c r="AA710" t="s">
        <v>4050</v>
      </c>
      <c r="AB710" t="s">
        <v>3635</v>
      </c>
      <c r="AC710" t="s">
        <v>51</v>
      </c>
      <c r="AD710" t="s">
        <v>18</v>
      </c>
      <c r="AE710">
        <v>24</v>
      </c>
      <c r="AF710">
        <v>133.77000000000001</v>
      </c>
      <c r="AG710">
        <v>73.7</v>
      </c>
      <c r="AH710">
        <f t="shared" si="142"/>
        <v>1.8150610583446405</v>
      </c>
      <c r="AI710">
        <v>23</v>
      </c>
      <c r="AJ710">
        <v>57.28</v>
      </c>
      <c r="AK710">
        <v>69.97</v>
      </c>
      <c r="AL710" s="3">
        <f t="shared" si="143"/>
        <v>1</v>
      </c>
      <c r="AM710" s="3">
        <f t="shared" si="144"/>
        <v>0</v>
      </c>
      <c r="AN710" s="3">
        <f t="shared" si="145"/>
        <v>0</v>
      </c>
    </row>
    <row r="711" spans="1:40" x14ac:dyDescent="0.35">
      <c r="A711" t="s">
        <v>4051</v>
      </c>
      <c r="B711" t="s">
        <v>3635</v>
      </c>
      <c r="C711" t="s">
        <v>51</v>
      </c>
      <c r="D711" s="6" t="s">
        <v>17</v>
      </c>
      <c r="E711" s="6">
        <v>17.5</v>
      </c>
      <c r="F711" s="6">
        <v>50.77</v>
      </c>
      <c r="G711" s="6">
        <v>57.36</v>
      </c>
      <c r="H711" s="6">
        <f t="shared" si="138"/>
        <v>0.88511157601115764</v>
      </c>
      <c r="I711" s="6">
        <v>17</v>
      </c>
      <c r="J711" s="6">
        <v>31.68</v>
      </c>
      <c r="K711" s="6">
        <v>56.08</v>
      </c>
      <c r="L711" s="6">
        <f t="shared" si="139"/>
        <v>0</v>
      </c>
      <c r="M711" s="6">
        <f t="shared" si="140"/>
        <v>0</v>
      </c>
      <c r="N711" s="6">
        <f t="shared" si="141"/>
        <v>1</v>
      </c>
      <c r="AA711" t="s">
        <v>4051</v>
      </c>
      <c r="AB711" t="s">
        <v>3635</v>
      </c>
      <c r="AC711" t="s">
        <v>51</v>
      </c>
      <c r="AD711" t="s">
        <v>18</v>
      </c>
      <c r="AE711">
        <v>24</v>
      </c>
      <c r="AF711">
        <v>114.06</v>
      </c>
      <c r="AG711">
        <v>73.7</v>
      </c>
      <c r="AH711">
        <f t="shared" si="142"/>
        <v>1.5476255088195385</v>
      </c>
      <c r="AI711">
        <v>23</v>
      </c>
      <c r="AJ711">
        <v>53.77</v>
      </c>
      <c r="AK711">
        <v>69.97</v>
      </c>
      <c r="AL711" s="3">
        <f t="shared" si="143"/>
        <v>1</v>
      </c>
      <c r="AM711" s="3">
        <f t="shared" si="144"/>
        <v>0</v>
      </c>
      <c r="AN711" s="3">
        <f t="shared" si="145"/>
        <v>0</v>
      </c>
    </row>
    <row r="712" spans="1:40" x14ac:dyDescent="0.35">
      <c r="A712" t="s">
        <v>4052</v>
      </c>
      <c r="B712" t="s">
        <v>3635</v>
      </c>
      <c r="C712" t="s">
        <v>51</v>
      </c>
      <c r="D712" s="6" t="s">
        <v>17</v>
      </c>
      <c r="E712" s="6">
        <v>34</v>
      </c>
      <c r="F712" s="6">
        <v>85.26</v>
      </c>
      <c r="G712" s="6">
        <v>98.04</v>
      </c>
      <c r="H712" s="6">
        <f t="shared" si="138"/>
        <v>0.86964504283965727</v>
      </c>
      <c r="I712" s="6">
        <v>33.5</v>
      </c>
      <c r="J712" s="6">
        <v>60.79</v>
      </c>
      <c r="K712" s="6">
        <v>96.84</v>
      </c>
      <c r="L712" s="6">
        <f t="shared" si="139"/>
        <v>0</v>
      </c>
      <c r="M712" s="6">
        <f t="shared" si="140"/>
        <v>0</v>
      </c>
      <c r="N712" s="6">
        <f t="shared" si="141"/>
        <v>1</v>
      </c>
      <c r="AA712" t="s">
        <v>4052</v>
      </c>
      <c r="AB712" t="s">
        <v>3635</v>
      </c>
      <c r="AC712" t="s">
        <v>51</v>
      </c>
      <c r="AD712" t="s">
        <v>18</v>
      </c>
      <c r="AE712">
        <v>24</v>
      </c>
      <c r="AF712">
        <v>92.86</v>
      </c>
      <c r="AG712">
        <v>73.7</v>
      </c>
      <c r="AH712">
        <f t="shared" si="142"/>
        <v>1.2599728629579374</v>
      </c>
      <c r="AI712">
        <v>22.5</v>
      </c>
      <c r="AJ712">
        <v>41.92</v>
      </c>
      <c r="AK712">
        <v>81.08</v>
      </c>
      <c r="AL712" s="3">
        <f t="shared" si="143"/>
        <v>0</v>
      </c>
      <c r="AM712" s="3">
        <f t="shared" si="144"/>
        <v>1</v>
      </c>
      <c r="AN712" s="3">
        <f t="shared" si="145"/>
        <v>0</v>
      </c>
    </row>
    <row r="713" spans="1:40" x14ac:dyDescent="0.35">
      <c r="A713" t="s">
        <v>4053</v>
      </c>
      <c r="B713" t="s">
        <v>3635</v>
      </c>
      <c r="C713" t="s">
        <v>51</v>
      </c>
      <c r="D713" s="6" t="s">
        <v>17</v>
      </c>
      <c r="E713" s="6">
        <v>18</v>
      </c>
      <c r="F713" s="6">
        <v>54.54</v>
      </c>
      <c r="G713" s="6">
        <v>58.64</v>
      </c>
      <c r="H713" s="6">
        <f t="shared" si="138"/>
        <v>0.93008185538881305</v>
      </c>
      <c r="I713" s="6">
        <v>17.5</v>
      </c>
      <c r="J713" s="6">
        <v>31.35</v>
      </c>
      <c r="K713" s="6">
        <v>57.36</v>
      </c>
      <c r="L713" s="6">
        <f t="shared" si="139"/>
        <v>0</v>
      </c>
      <c r="M713" s="6">
        <f t="shared" si="140"/>
        <v>0</v>
      </c>
      <c r="N713" s="6">
        <f t="shared" si="141"/>
        <v>1</v>
      </c>
      <c r="AA713" t="s">
        <v>4053</v>
      </c>
      <c r="AB713" t="s">
        <v>3635</v>
      </c>
      <c r="AC713" t="s">
        <v>51</v>
      </c>
      <c r="AD713" t="s">
        <v>18</v>
      </c>
      <c r="AE713">
        <v>24</v>
      </c>
      <c r="AF713">
        <v>127.13</v>
      </c>
      <c r="AG713">
        <v>73.7</v>
      </c>
      <c r="AH713">
        <f t="shared" si="142"/>
        <v>1.7249660786974219</v>
      </c>
      <c r="AI713">
        <v>23</v>
      </c>
      <c r="AJ713">
        <v>63.16</v>
      </c>
      <c r="AK713">
        <v>68.72</v>
      </c>
      <c r="AL713" s="3">
        <f t="shared" si="143"/>
        <v>1</v>
      </c>
      <c r="AM713" s="3">
        <f t="shared" si="144"/>
        <v>0</v>
      </c>
      <c r="AN713" s="3">
        <f t="shared" si="145"/>
        <v>0</v>
      </c>
    </row>
    <row r="714" spans="1:40" x14ac:dyDescent="0.35">
      <c r="A714" t="s">
        <v>4054</v>
      </c>
      <c r="B714" t="s">
        <v>3635</v>
      </c>
      <c r="C714" t="s">
        <v>51</v>
      </c>
      <c r="D714" s="6" t="s">
        <v>17</v>
      </c>
      <c r="E714" s="6">
        <v>24.5</v>
      </c>
      <c r="F714" s="6">
        <v>68.87</v>
      </c>
      <c r="G714" s="6">
        <v>74.930000000000007</v>
      </c>
      <c r="H714" s="6">
        <f t="shared" si="138"/>
        <v>0.91912451621513414</v>
      </c>
      <c r="I714" s="6">
        <v>24</v>
      </c>
      <c r="J714" s="6">
        <v>49.61</v>
      </c>
      <c r="K714" s="6">
        <v>73.7</v>
      </c>
      <c r="L714" s="6">
        <f t="shared" si="139"/>
        <v>0</v>
      </c>
      <c r="M714" s="6">
        <f t="shared" si="140"/>
        <v>0</v>
      </c>
      <c r="N714" s="6">
        <f t="shared" si="141"/>
        <v>1</v>
      </c>
      <c r="AA714" t="s">
        <v>4054</v>
      </c>
      <c r="AB714" t="s">
        <v>3635</v>
      </c>
      <c r="AC714" t="s">
        <v>51</v>
      </c>
      <c r="AD714" t="s">
        <v>18</v>
      </c>
      <c r="AE714">
        <v>24</v>
      </c>
      <c r="AF714">
        <v>114</v>
      </c>
      <c r="AG714">
        <v>73.7</v>
      </c>
      <c r="AH714">
        <f t="shared" si="142"/>
        <v>1.5468113975576661</v>
      </c>
      <c r="AI714">
        <v>16.5</v>
      </c>
      <c r="AJ714">
        <v>56.58</v>
      </c>
      <c r="AK714">
        <v>71.22</v>
      </c>
      <c r="AL714" s="3">
        <f t="shared" si="143"/>
        <v>1</v>
      </c>
      <c r="AM714" s="3">
        <f t="shared" si="144"/>
        <v>0</v>
      </c>
      <c r="AN714" s="3">
        <f t="shared" si="145"/>
        <v>0</v>
      </c>
    </row>
    <row r="715" spans="1:40" x14ac:dyDescent="0.35">
      <c r="A715" t="s">
        <v>4055</v>
      </c>
      <c r="B715" t="s">
        <v>3635</v>
      </c>
      <c r="C715" t="s">
        <v>51</v>
      </c>
      <c r="D715" t="s">
        <v>17</v>
      </c>
      <c r="E715">
        <v>22.5</v>
      </c>
      <c r="F715">
        <v>71.98</v>
      </c>
      <c r="G715">
        <v>69.97</v>
      </c>
      <c r="H715">
        <f t="shared" si="138"/>
        <v>1.0287265971130486</v>
      </c>
      <c r="I715">
        <v>23.5</v>
      </c>
      <c r="J715">
        <v>73.03</v>
      </c>
      <c r="K715">
        <v>72.459999999999994</v>
      </c>
      <c r="L715" s="3">
        <f t="shared" si="139"/>
        <v>0</v>
      </c>
      <c r="M715" s="3">
        <f t="shared" si="140"/>
        <v>1</v>
      </c>
      <c r="N715" s="3">
        <f t="shared" si="141"/>
        <v>0</v>
      </c>
      <c r="AA715" t="s">
        <v>4055</v>
      </c>
      <c r="AB715" t="s">
        <v>3635</v>
      </c>
      <c r="AC715" t="s">
        <v>51</v>
      </c>
      <c r="AD715" t="s">
        <v>18</v>
      </c>
      <c r="AE715">
        <v>24</v>
      </c>
      <c r="AF715">
        <v>103</v>
      </c>
      <c r="AG715">
        <v>73.7</v>
      </c>
      <c r="AH715">
        <f t="shared" si="142"/>
        <v>1.3975576662143825</v>
      </c>
      <c r="AI715">
        <v>23</v>
      </c>
      <c r="AJ715">
        <v>52.97</v>
      </c>
      <c r="AK715">
        <v>67.47</v>
      </c>
      <c r="AL715" s="3">
        <f t="shared" si="143"/>
        <v>0</v>
      </c>
      <c r="AM715" s="3">
        <f t="shared" si="144"/>
        <v>1</v>
      </c>
      <c r="AN715" s="3">
        <f t="shared" si="145"/>
        <v>0</v>
      </c>
    </row>
    <row r="716" spans="1:40" x14ac:dyDescent="0.35">
      <c r="A716" t="s">
        <v>4056</v>
      </c>
      <c r="B716" t="s">
        <v>3635</v>
      </c>
      <c r="C716" t="s">
        <v>51</v>
      </c>
      <c r="D716" s="6" t="s">
        <v>17</v>
      </c>
      <c r="E716" s="6">
        <v>25</v>
      </c>
      <c r="F716" s="6">
        <v>73.14</v>
      </c>
      <c r="G716" s="6">
        <v>76.17</v>
      </c>
      <c r="H716" s="6">
        <f t="shared" si="138"/>
        <v>0.96022055927530525</v>
      </c>
      <c r="I716" s="6">
        <v>24.5</v>
      </c>
      <c r="J716" s="6">
        <v>36.96</v>
      </c>
      <c r="K716" s="6">
        <v>74.930000000000007</v>
      </c>
      <c r="L716" s="6">
        <f t="shared" si="139"/>
        <v>0</v>
      </c>
      <c r="M716" s="6">
        <f t="shared" si="140"/>
        <v>0</v>
      </c>
      <c r="N716" s="6">
        <f t="shared" si="141"/>
        <v>1</v>
      </c>
      <c r="AA716" t="s">
        <v>4056</v>
      </c>
      <c r="AB716" t="s">
        <v>3635</v>
      </c>
      <c r="AC716" t="s">
        <v>51</v>
      </c>
      <c r="AD716" t="s">
        <v>18</v>
      </c>
      <c r="AE716">
        <v>24</v>
      </c>
      <c r="AF716">
        <v>133.79</v>
      </c>
      <c r="AG716">
        <v>73.7</v>
      </c>
      <c r="AH716">
        <f t="shared" si="142"/>
        <v>1.8153324287652643</v>
      </c>
      <c r="AI716">
        <v>23</v>
      </c>
      <c r="AJ716">
        <v>62.79</v>
      </c>
      <c r="AK716">
        <v>69.97</v>
      </c>
      <c r="AL716" s="3">
        <f t="shared" si="143"/>
        <v>1</v>
      </c>
      <c r="AM716" s="3">
        <f t="shared" si="144"/>
        <v>0</v>
      </c>
      <c r="AN716" s="3">
        <f t="shared" si="145"/>
        <v>0</v>
      </c>
    </row>
    <row r="717" spans="1:40" x14ac:dyDescent="0.35">
      <c r="A717" t="s">
        <v>4057</v>
      </c>
      <c r="B717" t="s">
        <v>3635</v>
      </c>
      <c r="C717" t="s">
        <v>51</v>
      </c>
      <c r="D717" s="6" t="s">
        <v>17</v>
      </c>
      <c r="E717" s="6">
        <v>22</v>
      </c>
      <c r="F717" s="6">
        <v>64.89</v>
      </c>
      <c r="G717" s="6">
        <v>68.72</v>
      </c>
      <c r="H717" s="6">
        <f t="shared" si="138"/>
        <v>0.94426658905704308</v>
      </c>
      <c r="I717" s="6">
        <v>21.5</v>
      </c>
      <c r="J717" s="6">
        <v>62.28</v>
      </c>
      <c r="K717" s="6">
        <v>67.47</v>
      </c>
      <c r="L717" s="6">
        <f t="shared" si="139"/>
        <v>0</v>
      </c>
      <c r="M717" s="6">
        <f t="shared" si="140"/>
        <v>0</v>
      </c>
      <c r="N717" s="6">
        <f t="shared" si="141"/>
        <v>1</v>
      </c>
      <c r="AA717" t="s">
        <v>4057</v>
      </c>
      <c r="AB717" t="s">
        <v>3635</v>
      </c>
      <c r="AC717" t="s">
        <v>51</v>
      </c>
      <c r="AD717" t="s">
        <v>18</v>
      </c>
      <c r="AE717" s="6">
        <v>24</v>
      </c>
      <c r="AF717" s="6">
        <v>73.52</v>
      </c>
      <c r="AG717" s="6">
        <v>73.7</v>
      </c>
      <c r="AH717" s="6">
        <f t="shared" si="142"/>
        <v>0.99755766621438258</v>
      </c>
      <c r="AI717" s="6">
        <v>23.5</v>
      </c>
      <c r="AJ717" s="6">
        <v>56.71</v>
      </c>
      <c r="AK717" s="6">
        <v>69.97</v>
      </c>
      <c r="AL717" s="6">
        <f t="shared" si="143"/>
        <v>0</v>
      </c>
      <c r="AM717" s="6">
        <f t="shared" si="144"/>
        <v>0</v>
      </c>
      <c r="AN717" s="6">
        <f t="shared" si="145"/>
        <v>1</v>
      </c>
    </row>
    <row r="718" spans="1:40" x14ac:dyDescent="0.35">
      <c r="A718" t="s">
        <v>4058</v>
      </c>
      <c r="B718" t="s">
        <v>3635</v>
      </c>
      <c r="C718" t="s">
        <v>51</v>
      </c>
      <c r="D718" s="6" t="s">
        <v>17</v>
      </c>
      <c r="E718" s="6">
        <v>27.5</v>
      </c>
      <c r="F718" s="6">
        <v>69.7</v>
      </c>
      <c r="G718" s="6">
        <v>82.3</v>
      </c>
      <c r="H718" s="6">
        <f t="shared" si="138"/>
        <v>0.8469015795868774</v>
      </c>
      <c r="I718" s="6">
        <v>27</v>
      </c>
      <c r="J718" s="6">
        <v>46.05</v>
      </c>
      <c r="K718" s="6">
        <v>81.08</v>
      </c>
      <c r="L718" s="6">
        <f t="shared" si="139"/>
        <v>0</v>
      </c>
      <c r="M718" s="6">
        <f t="shared" si="140"/>
        <v>0</v>
      </c>
      <c r="N718" s="6">
        <f t="shared" si="141"/>
        <v>1</v>
      </c>
      <c r="AA718" t="s">
        <v>4058</v>
      </c>
      <c r="AB718" t="s">
        <v>3635</v>
      </c>
      <c r="AC718" t="s">
        <v>51</v>
      </c>
      <c r="AD718" t="s">
        <v>18</v>
      </c>
      <c r="AE718">
        <v>24</v>
      </c>
      <c r="AF718">
        <v>103.08</v>
      </c>
      <c r="AG718">
        <v>73.7</v>
      </c>
      <c r="AH718">
        <f t="shared" si="142"/>
        <v>1.3986431478968793</v>
      </c>
      <c r="AI718">
        <v>23</v>
      </c>
      <c r="AJ718">
        <v>68.290000000000006</v>
      </c>
      <c r="AK718">
        <v>69.97</v>
      </c>
      <c r="AL718" s="3">
        <f t="shared" si="143"/>
        <v>0</v>
      </c>
      <c r="AM718" s="3">
        <f t="shared" si="144"/>
        <v>1</v>
      </c>
      <c r="AN718" s="3">
        <f t="shared" si="145"/>
        <v>0</v>
      </c>
    </row>
    <row r="719" spans="1:40" x14ac:dyDescent="0.35">
      <c r="A719" t="s">
        <v>4059</v>
      </c>
      <c r="B719" t="s">
        <v>3635</v>
      </c>
      <c r="C719" t="s">
        <v>51</v>
      </c>
      <c r="D719" t="s">
        <v>17</v>
      </c>
      <c r="E719">
        <v>20.5</v>
      </c>
      <c r="F719">
        <v>66.61</v>
      </c>
      <c r="G719">
        <v>64.97</v>
      </c>
      <c r="H719">
        <f t="shared" si="138"/>
        <v>1.025242419578267</v>
      </c>
      <c r="I719">
        <v>20</v>
      </c>
      <c r="J719">
        <v>49.47</v>
      </c>
      <c r="K719">
        <v>63.71</v>
      </c>
      <c r="L719" s="3">
        <f t="shared" si="139"/>
        <v>0</v>
      </c>
      <c r="M719" s="3">
        <f t="shared" si="140"/>
        <v>1</v>
      </c>
      <c r="N719" s="3">
        <f t="shared" si="141"/>
        <v>0</v>
      </c>
      <c r="AA719" t="s">
        <v>4059</v>
      </c>
      <c r="AB719" t="s">
        <v>3635</v>
      </c>
      <c r="AC719" t="s">
        <v>51</v>
      </c>
      <c r="AD719" t="s">
        <v>18</v>
      </c>
      <c r="AE719">
        <v>24</v>
      </c>
      <c r="AF719">
        <v>112.54</v>
      </c>
      <c r="AG719">
        <v>73.7</v>
      </c>
      <c r="AH719">
        <f t="shared" si="142"/>
        <v>1.5270013568521033</v>
      </c>
      <c r="AI719">
        <v>16</v>
      </c>
      <c r="AJ719">
        <v>53.67</v>
      </c>
      <c r="AK719">
        <v>71.22</v>
      </c>
      <c r="AL719" s="3">
        <f t="shared" si="143"/>
        <v>1</v>
      </c>
      <c r="AM719" s="3">
        <f t="shared" si="144"/>
        <v>0</v>
      </c>
      <c r="AN719" s="3">
        <f t="shared" si="145"/>
        <v>0</v>
      </c>
    </row>
    <row r="720" spans="1:40" x14ac:dyDescent="0.35">
      <c r="A720" t="s">
        <v>4060</v>
      </c>
      <c r="B720" t="s">
        <v>3635</v>
      </c>
      <c r="C720" t="s">
        <v>51</v>
      </c>
      <c r="D720" t="s">
        <v>17</v>
      </c>
      <c r="E720">
        <v>28</v>
      </c>
      <c r="F720">
        <v>88.5</v>
      </c>
      <c r="G720">
        <v>83.53</v>
      </c>
      <c r="H720">
        <f t="shared" si="138"/>
        <v>1.0594995809888663</v>
      </c>
      <c r="I720">
        <v>27.5</v>
      </c>
      <c r="J720">
        <v>59.31</v>
      </c>
      <c r="K720">
        <v>82.3</v>
      </c>
      <c r="L720" s="3">
        <f t="shared" si="139"/>
        <v>0</v>
      </c>
      <c r="M720" s="3">
        <f t="shared" si="140"/>
        <v>1</v>
      </c>
      <c r="N720" s="3">
        <f t="shared" si="141"/>
        <v>0</v>
      </c>
      <c r="AA720" t="s">
        <v>4060</v>
      </c>
      <c r="AB720" t="s">
        <v>3635</v>
      </c>
      <c r="AC720" t="s">
        <v>51</v>
      </c>
      <c r="AD720" t="s">
        <v>18</v>
      </c>
      <c r="AE720">
        <v>24</v>
      </c>
      <c r="AF720">
        <v>78.64</v>
      </c>
      <c r="AG720">
        <v>73.7</v>
      </c>
      <c r="AH720">
        <f t="shared" si="142"/>
        <v>1.0670284938941654</v>
      </c>
      <c r="AI720">
        <v>23.5</v>
      </c>
      <c r="AJ720">
        <v>46.54</v>
      </c>
      <c r="AK720">
        <v>69.97</v>
      </c>
      <c r="AL720" s="3">
        <f t="shared" si="143"/>
        <v>0</v>
      </c>
      <c r="AM720" s="3">
        <f t="shared" si="144"/>
        <v>1</v>
      </c>
      <c r="AN720" s="3">
        <f t="shared" si="145"/>
        <v>0</v>
      </c>
    </row>
    <row r="721" spans="1:40" x14ac:dyDescent="0.35">
      <c r="A721" t="s">
        <v>4061</v>
      </c>
      <c r="B721" t="s">
        <v>3635</v>
      </c>
      <c r="C721" t="s">
        <v>51</v>
      </c>
      <c r="D721" t="s">
        <v>17</v>
      </c>
      <c r="E721">
        <v>22</v>
      </c>
      <c r="F721">
        <v>82.48</v>
      </c>
      <c r="G721">
        <v>68.72</v>
      </c>
      <c r="H721">
        <f t="shared" si="138"/>
        <v>1.20023282887078</v>
      </c>
      <c r="I721">
        <v>21</v>
      </c>
      <c r="J721">
        <v>41.93</v>
      </c>
      <c r="K721">
        <v>66.22</v>
      </c>
      <c r="L721" s="3">
        <f t="shared" si="139"/>
        <v>0</v>
      </c>
      <c r="M721" s="3">
        <f t="shared" si="140"/>
        <v>1</v>
      </c>
      <c r="N721" s="3">
        <f t="shared" si="141"/>
        <v>0</v>
      </c>
      <c r="AA721" t="s">
        <v>4061</v>
      </c>
      <c r="AB721" t="s">
        <v>3635</v>
      </c>
      <c r="AC721" t="s">
        <v>51</v>
      </c>
      <c r="AD721" t="s">
        <v>18</v>
      </c>
      <c r="AE721">
        <v>24</v>
      </c>
      <c r="AF721">
        <v>134.94</v>
      </c>
      <c r="AG721">
        <v>73.7</v>
      </c>
      <c r="AH721">
        <f t="shared" si="142"/>
        <v>1.8309362279511532</v>
      </c>
      <c r="AI721">
        <v>23</v>
      </c>
      <c r="AJ721">
        <v>66.150000000000006</v>
      </c>
      <c r="AK721">
        <v>72.459999999999994</v>
      </c>
      <c r="AL721" s="3">
        <f t="shared" si="143"/>
        <v>1</v>
      </c>
      <c r="AM721" s="3">
        <f t="shared" si="144"/>
        <v>0</v>
      </c>
      <c r="AN721" s="3">
        <f t="shared" si="145"/>
        <v>0</v>
      </c>
    </row>
    <row r="722" spans="1:40" x14ac:dyDescent="0.35">
      <c r="A722" t="s">
        <v>4062</v>
      </c>
      <c r="B722" t="s">
        <v>3635</v>
      </c>
      <c r="C722" t="s">
        <v>51</v>
      </c>
      <c r="D722" t="s">
        <v>17</v>
      </c>
      <c r="E722">
        <v>27.5</v>
      </c>
      <c r="F722">
        <v>96.1</v>
      </c>
      <c r="G722">
        <v>82.3</v>
      </c>
      <c r="H722">
        <f t="shared" si="138"/>
        <v>1.1676792223572297</v>
      </c>
      <c r="I722">
        <v>27</v>
      </c>
      <c r="J722">
        <v>47.99</v>
      </c>
      <c r="K722">
        <v>81.08</v>
      </c>
      <c r="L722" s="3">
        <f t="shared" si="139"/>
        <v>0</v>
      </c>
      <c r="M722" s="3">
        <f t="shared" si="140"/>
        <v>1</v>
      </c>
      <c r="N722" s="3">
        <f t="shared" si="141"/>
        <v>0</v>
      </c>
      <c r="AA722" t="s">
        <v>4062</v>
      </c>
      <c r="AB722" t="s">
        <v>3635</v>
      </c>
      <c r="AC722" t="s">
        <v>51</v>
      </c>
      <c r="AD722" t="s">
        <v>18</v>
      </c>
      <c r="AE722">
        <v>24</v>
      </c>
      <c r="AF722">
        <v>136.16</v>
      </c>
      <c r="AG722">
        <v>73.7</v>
      </c>
      <c r="AH722">
        <f t="shared" si="142"/>
        <v>1.8474898236092265</v>
      </c>
      <c r="AI722">
        <v>23.5</v>
      </c>
      <c r="AJ722">
        <v>71.099999999999994</v>
      </c>
      <c r="AK722">
        <v>69.97</v>
      </c>
      <c r="AL722" s="3">
        <f t="shared" si="143"/>
        <v>1</v>
      </c>
      <c r="AM722" s="3">
        <f t="shared" si="144"/>
        <v>0</v>
      </c>
      <c r="AN722" s="3">
        <f t="shared" si="145"/>
        <v>0</v>
      </c>
    </row>
    <row r="723" spans="1:40" x14ac:dyDescent="0.35">
      <c r="A723" t="s">
        <v>4063</v>
      </c>
      <c r="B723" t="s">
        <v>3635</v>
      </c>
      <c r="C723" t="s">
        <v>51</v>
      </c>
      <c r="D723" s="6" t="s">
        <v>17</v>
      </c>
      <c r="E723" s="6">
        <v>25</v>
      </c>
      <c r="F723" s="6">
        <v>70.94</v>
      </c>
      <c r="G723" s="6">
        <v>76.17</v>
      </c>
      <c r="H723" s="6">
        <f t="shared" si="138"/>
        <v>0.93133779703295261</v>
      </c>
      <c r="I723" s="6">
        <v>24.5</v>
      </c>
      <c r="J723" s="6">
        <v>66.959999999999994</v>
      </c>
      <c r="K723" s="6">
        <v>74.930000000000007</v>
      </c>
      <c r="L723" s="6">
        <f t="shared" si="139"/>
        <v>0</v>
      </c>
      <c r="M723" s="6">
        <f t="shared" si="140"/>
        <v>0</v>
      </c>
      <c r="N723" s="6">
        <f t="shared" si="141"/>
        <v>1</v>
      </c>
      <c r="AA723" t="s">
        <v>4063</v>
      </c>
      <c r="AB723" t="s">
        <v>3635</v>
      </c>
      <c r="AC723" t="s">
        <v>51</v>
      </c>
      <c r="AD723" t="s">
        <v>18</v>
      </c>
      <c r="AE723">
        <v>24</v>
      </c>
      <c r="AF723">
        <v>114.69</v>
      </c>
      <c r="AG723">
        <v>73.7</v>
      </c>
      <c r="AH723">
        <f t="shared" si="142"/>
        <v>1.5561736770691994</v>
      </c>
      <c r="AI723">
        <v>23</v>
      </c>
      <c r="AJ723">
        <v>41.87</v>
      </c>
      <c r="AK723">
        <v>68.72</v>
      </c>
      <c r="AL723" s="3">
        <f t="shared" si="143"/>
        <v>1</v>
      </c>
      <c r="AM723" s="3">
        <f t="shared" si="144"/>
        <v>0</v>
      </c>
      <c r="AN723" s="3">
        <f t="shared" si="145"/>
        <v>0</v>
      </c>
    </row>
    <row r="724" spans="1:40" x14ac:dyDescent="0.35">
      <c r="A724" t="s">
        <v>4064</v>
      </c>
      <c r="B724" t="s">
        <v>3635</v>
      </c>
      <c r="C724" t="s">
        <v>51</v>
      </c>
      <c r="D724" s="6" t="s">
        <v>17</v>
      </c>
      <c r="E724" s="6">
        <v>20</v>
      </c>
      <c r="F724" s="6">
        <v>58.75</v>
      </c>
      <c r="G724" s="6">
        <v>63.71</v>
      </c>
      <c r="H724" s="6">
        <f t="shared" si="138"/>
        <v>0.92214722963428031</v>
      </c>
      <c r="I724" s="6">
        <v>19.5</v>
      </c>
      <c r="J724" s="6">
        <v>33.99</v>
      </c>
      <c r="K724" s="6">
        <v>62.44</v>
      </c>
      <c r="L724" s="6">
        <f t="shared" si="139"/>
        <v>0</v>
      </c>
      <c r="M724" s="6">
        <f t="shared" si="140"/>
        <v>0</v>
      </c>
      <c r="N724" s="6">
        <f t="shared" si="141"/>
        <v>1</v>
      </c>
      <c r="AA724" t="s">
        <v>4064</v>
      </c>
      <c r="AB724" t="s">
        <v>3635</v>
      </c>
      <c r="AC724" t="s">
        <v>51</v>
      </c>
      <c r="AD724" t="s">
        <v>18</v>
      </c>
      <c r="AE724">
        <v>24</v>
      </c>
      <c r="AF724">
        <v>118.81</v>
      </c>
      <c r="AG724">
        <v>73.7</v>
      </c>
      <c r="AH724">
        <f t="shared" si="142"/>
        <v>1.6120759837177747</v>
      </c>
      <c r="AI724">
        <v>23.5</v>
      </c>
      <c r="AJ724">
        <v>61.32</v>
      </c>
      <c r="AK724">
        <v>68.72</v>
      </c>
      <c r="AL724" s="3">
        <f t="shared" si="143"/>
        <v>1</v>
      </c>
      <c r="AM724" s="3">
        <f t="shared" si="144"/>
        <v>0</v>
      </c>
      <c r="AN724" s="3">
        <f t="shared" si="145"/>
        <v>0</v>
      </c>
    </row>
    <row r="725" spans="1:40" x14ac:dyDescent="0.35">
      <c r="A725" t="s">
        <v>4065</v>
      </c>
      <c r="B725" t="s">
        <v>3635</v>
      </c>
      <c r="C725" t="s">
        <v>51</v>
      </c>
      <c r="D725" t="s">
        <v>17</v>
      </c>
      <c r="E725">
        <v>23</v>
      </c>
      <c r="F725">
        <v>71.87</v>
      </c>
      <c r="G725">
        <v>71.22</v>
      </c>
      <c r="H725">
        <f t="shared" si="138"/>
        <v>1.0091266498174671</v>
      </c>
      <c r="I725">
        <v>22.5</v>
      </c>
      <c r="J725">
        <v>67.349999999999994</v>
      </c>
      <c r="K725">
        <v>69.97</v>
      </c>
      <c r="L725" s="3">
        <f t="shared" si="139"/>
        <v>0</v>
      </c>
      <c r="M725" s="3">
        <f t="shared" si="140"/>
        <v>1</v>
      </c>
      <c r="N725" s="3">
        <f t="shared" si="141"/>
        <v>0</v>
      </c>
      <c r="AA725" t="s">
        <v>4065</v>
      </c>
      <c r="AB725" t="s">
        <v>3635</v>
      </c>
      <c r="AC725" t="s">
        <v>51</v>
      </c>
      <c r="AD725" t="s">
        <v>18</v>
      </c>
      <c r="AE725">
        <v>24</v>
      </c>
      <c r="AF725">
        <v>149.37</v>
      </c>
      <c r="AG725">
        <v>73.7</v>
      </c>
      <c r="AH725">
        <f t="shared" si="142"/>
        <v>2.0267299864314792</v>
      </c>
      <c r="AI725">
        <v>23</v>
      </c>
      <c r="AJ725">
        <v>50.53</v>
      </c>
      <c r="AK725">
        <v>71.22</v>
      </c>
      <c r="AL725" s="3">
        <f t="shared" si="143"/>
        <v>1</v>
      </c>
      <c r="AM725" s="3">
        <f t="shared" si="144"/>
        <v>0</v>
      </c>
      <c r="AN725" s="3">
        <f t="shared" si="145"/>
        <v>0</v>
      </c>
    </row>
    <row r="726" spans="1:40" x14ac:dyDescent="0.35">
      <c r="A726" t="s">
        <v>4066</v>
      </c>
      <c r="B726" t="s">
        <v>3635</v>
      </c>
      <c r="C726" t="s">
        <v>51</v>
      </c>
      <c r="D726" s="6" t="s">
        <v>561</v>
      </c>
      <c r="E726" s="6">
        <v>24.5</v>
      </c>
      <c r="F726" s="6">
        <v>74.31</v>
      </c>
      <c r="G726" s="6">
        <v>74.930000000000007</v>
      </c>
      <c r="H726" s="6">
        <f t="shared" si="138"/>
        <v>0.99172561056986519</v>
      </c>
      <c r="I726" s="6">
        <v>24</v>
      </c>
      <c r="J726" s="6">
        <v>68.099999999999994</v>
      </c>
      <c r="K726" s="6">
        <v>73.7</v>
      </c>
      <c r="L726" s="6">
        <f t="shared" si="139"/>
        <v>0</v>
      </c>
      <c r="M726" s="6">
        <f t="shared" si="140"/>
        <v>0</v>
      </c>
      <c r="N726" s="6">
        <f t="shared" si="141"/>
        <v>1</v>
      </c>
      <c r="AA726" t="s">
        <v>4066</v>
      </c>
      <c r="AB726" t="s">
        <v>3635</v>
      </c>
      <c r="AC726" t="s">
        <v>51</v>
      </c>
      <c r="AD726" t="s">
        <v>562</v>
      </c>
      <c r="AE726">
        <v>24</v>
      </c>
      <c r="AF726">
        <v>78.97</v>
      </c>
      <c r="AG726">
        <v>73.7</v>
      </c>
      <c r="AH726">
        <f t="shared" si="142"/>
        <v>1.0715061058344639</v>
      </c>
      <c r="AI726">
        <v>23.5</v>
      </c>
      <c r="AJ726">
        <v>51.29</v>
      </c>
      <c r="AK726">
        <v>72.459999999999994</v>
      </c>
      <c r="AL726" s="3">
        <f t="shared" si="143"/>
        <v>0</v>
      </c>
      <c r="AM726" s="3">
        <f t="shared" si="144"/>
        <v>1</v>
      </c>
      <c r="AN726" s="3">
        <f t="shared" si="145"/>
        <v>0</v>
      </c>
    </row>
    <row r="727" spans="1:40" x14ac:dyDescent="0.35">
      <c r="A727" t="s">
        <v>4067</v>
      </c>
      <c r="B727" t="s">
        <v>3635</v>
      </c>
      <c r="C727" t="s">
        <v>51</v>
      </c>
      <c r="D727" s="6" t="s">
        <v>561</v>
      </c>
      <c r="E727" s="6">
        <v>24</v>
      </c>
      <c r="F727" s="6">
        <v>68.69</v>
      </c>
      <c r="G727" s="6">
        <v>73.7</v>
      </c>
      <c r="H727" s="6">
        <f t="shared" si="138"/>
        <v>0.93202170963364983</v>
      </c>
      <c r="I727" s="6">
        <v>23.5</v>
      </c>
      <c r="J727" s="6">
        <v>61.1</v>
      </c>
      <c r="K727" s="6">
        <v>72.459999999999994</v>
      </c>
      <c r="L727" s="6">
        <f t="shared" si="139"/>
        <v>0</v>
      </c>
      <c r="M727" s="6">
        <f t="shared" si="140"/>
        <v>0</v>
      </c>
      <c r="N727" s="6">
        <f t="shared" si="141"/>
        <v>1</v>
      </c>
      <c r="AA727" t="s">
        <v>4067</v>
      </c>
      <c r="AB727" t="s">
        <v>3635</v>
      </c>
      <c r="AC727" t="s">
        <v>51</v>
      </c>
      <c r="AD727" t="s">
        <v>562</v>
      </c>
      <c r="AE727">
        <v>24</v>
      </c>
      <c r="AF727">
        <v>137.07</v>
      </c>
      <c r="AG727">
        <v>73.7</v>
      </c>
      <c r="AH727">
        <f t="shared" si="142"/>
        <v>1.8598371777476252</v>
      </c>
      <c r="AI727">
        <v>22</v>
      </c>
      <c r="AJ727">
        <v>64.849999999999994</v>
      </c>
      <c r="AK727">
        <v>68.72</v>
      </c>
      <c r="AL727" s="3">
        <f t="shared" si="143"/>
        <v>1</v>
      </c>
      <c r="AM727" s="3">
        <f t="shared" si="144"/>
        <v>0</v>
      </c>
      <c r="AN727" s="3">
        <f t="shared" si="145"/>
        <v>0</v>
      </c>
    </row>
    <row r="728" spans="1:40" x14ac:dyDescent="0.35">
      <c r="A728" t="s">
        <v>4068</v>
      </c>
      <c r="B728" t="s">
        <v>3635</v>
      </c>
      <c r="C728" t="s">
        <v>51</v>
      </c>
      <c r="D728" s="6" t="s">
        <v>561</v>
      </c>
      <c r="E728" s="6">
        <v>23.5</v>
      </c>
      <c r="F728" s="6">
        <v>72.260000000000005</v>
      </c>
      <c r="G728" s="6">
        <v>72.459999999999994</v>
      </c>
      <c r="H728" s="6">
        <f t="shared" si="138"/>
        <v>0.99723985647253677</v>
      </c>
      <c r="I728" s="6">
        <v>23</v>
      </c>
      <c r="J728" s="6">
        <v>62.58</v>
      </c>
      <c r="K728" s="6">
        <v>71.22</v>
      </c>
      <c r="L728" s="6">
        <f t="shared" si="139"/>
        <v>0</v>
      </c>
      <c r="M728" s="6">
        <f t="shared" si="140"/>
        <v>0</v>
      </c>
      <c r="N728" s="6">
        <f t="shared" si="141"/>
        <v>1</v>
      </c>
      <c r="AA728" t="s">
        <v>4068</v>
      </c>
      <c r="AB728" t="s">
        <v>3635</v>
      </c>
      <c r="AC728" t="s">
        <v>51</v>
      </c>
      <c r="AD728" t="s">
        <v>562</v>
      </c>
      <c r="AE728">
        <v>24</v>
      </c>
      <c r="AF728">
        <v>85.42</v>
      </c>
      <c r="AG728">
        <v>73.7</v>
      </c>
      <c r="AH728">
        <f t="shared" si="142"/>
        <v>1.159023066485753</v>
      </c>
      <c r="AI728">
        <v>23.5</v>
      </c>
      <c r="AJ728">
        <v>65.989999999999995</v>
      </c>
      <c r="AK728">
        <v>72.459999999999994</v>
      </c>
      <c r="AL728" s="3">
        <f t="shared" si="143"/>
        <v>0</v>
      </c>
      <c r="AM728" s="3">
        <f t="shared" si="144"/>
        <v>1</v>
      </c>
      <c r="AN728" s="3">
        <f t="shared" si="145"/>
        <v>0</v>
      </c>
    </row>
    <row r="729" spans="1:40" x14ac:dyDescent="0.35">
      <c r="A729" t="s">
        <v>4069</v>
      </c>
      <c r="B729" t="s">
        <v>3635</v>
      </c>
      <c r="C729" t="s">
        <v>51</v>
      </c>
      <c r="D729" s="6" t="s">
        <v>561</v>
      </c>
      <c r="E729" s="6">
        <v>25</v>
      </c>
      <c r="F729" s="6">
        <v>66.64</v>
      </c>
      <c r="G729" s="6">
        <v>76.17</v>
      </c>
      <c r="H729" s="6">
        <f t="shared" si="138"/>
        <v>0.87488512537744523</v>
      </c>
      <c r="I729" s="6">
        <v>24.5</v>
      </c>
      <c r="J729" s="6">
        <v>52.77</v>
      </c>
      <c r="K729" s="6">
        <v>74.930000000000007</v>
      </c>
      <c r="L729" s="6">
        <f t="shared" si="139"/>
        <v>0</v>
      </c>
      <c r="M729" s="6">
        <f t="shared" si="140"/>
        <v>0</v>
      </c>
      <c r="N729" s="6">
        <f t="shared" si="141"/>
        <v>1</v>
      </c>
      <c r="AA729" t="s">
        <v>4069</v>
      </c>
      <c r="AB729" t="s">
        <v>3635</v>
      </c>
      <c r="AC729" t="s">
        <v>51</v>
      </c>
      <c r="AD729" t="s">
        <v>562</v>
      </c>
      <c r="AE729">
        <v>24</v>
      </c>
      <c r="AF729">
        <v>106.03</v>
      </c>
      <c r="AG729">
        <v>73.7</v>
      </c>
      <c r="AH729">
        <f t="shared" si="142"/>
        <v>1.4386702849389417</v>
      </c>
      <c r="AI729">
        <v>23</v>
      </c>
      <c r="AJ729">
        <v>58.72</v>
      </c>
      <c r="AK729">
        <v>71.22</v>
      </c>
      <c r="AL729" s="3">
        <f t="shared" si="143"/>
        <v>0</v>
      </c>
      <c r="AM729" s="3">
        <f t="shared" si="144"/>
        <v>1</v>
      </c>
      <c r="AN729" s="3">
        <f t="shared" si="145"/>
        <v>0</v>
      </c>
    </row>
    <row r="730" spans="1:40" x14ac:dyDescent="0.35">
      <c r="A730" t="s">
        <v>4070</v>
      </c>
      <c r="B730" t="s">
        <v>3635</v>
      </c>
      <c r="C730" t="s">
        <v>51</v>
      </c>
      <c r="D730" s="6" t="s">
        <v>561</v>
      </c>
      <c r="E730" s="6">
        <v>15.5</v>
      </c>
      <c r="F730" s="6">
        <v>45.1</v>
      </c>
      <c r="G730" s="6">
        <v>52.21</v>
      </c>
      <c r="H730" s="6">
        <f t="shared" si="138"/>
        <v>0.86381919172572308</v>
      </c>
      <c r="I730" s="6">
        <v>15</v>
      </c>
      <c r="J730" s="6">
        <v>32.159999999999997</v>
      </c>
      <c r="K730" s="6">
        <v>50.91</v>
      </c>
      <c r="L730" s="6">
        <f t="shared" si="139"/>
        <v>0</v>
      </c>
      <c r="M730" s="6">
        <f t="shared" si="140"/>
        <v>0</v>
      </c>
      <c r="N730" s="6">
        <f t="shared" si="141"/>
        <v>1</v>
      </c>
      <c r="AA730" t="s">
        <v>4070</v>
      </c>
      <c r="AB730" t="s">
        <v>3635</v>
      </c>
      <c r="AC730" t="s">
        <v>51</v>
      </c>
      <c r="AD730" t="s">
        <v>562</v>
      </c>
      <c r="AE730" s="6">
        <v>24</v>
      </c>
      <c r="AF730" s="6">
        <v>63.41</v>
      </c>
      <c r="AG730" s="6">
        <v>73.7</v>
      </c>
      <c r="AH730" s="6">
        <f t="shared" si="142"/>
        <v>0.86037991858887375</v>
      </c>
      <c r="AI730" s="6">
        <v>23.5</v>
      </c>
      <c r="AJ730" s="6">
        <v>57.96</v>
      </c>
      <c r="AK730" s="6">
        <v>72.459999999999994</v>
      </c>
      <c r="AL730" s="6">
        <f t="shared" si="143"/>
        <v>0</v>
      </c>
      <c r="AM730" s="6">
        <f t="shared" si="144"/>
        <v>0</v>
      </c>
      <c r="AN730" s="6">
        <f t="shared" si="145"/>
        <v>1</v>
      </c>
    </row>
    <row r="731" spans="1:40" x14ac:dyDescent="0.35">
      <c r="A731" t="s">
        <v>4071</v>
      </c>
      <c r="B731" t="s">
        <v>3635</v>
      </c>
      <c r="C731" t="s">
        <v>51</v>
      </c>
      <c r="D731" s="6" t="s">
        <v>561</v>
      </c>
      <c r="E731" s="6">
        <v>17.5</v>
      </c>
      <c r="F731" s="6">
        <v>41.79</v>
      </c>
      <c r="G731" s="6">
        <v>57.36</v>
      </c>
      <c r="H731" s="6">
        <f t="shared" si="138"/>
        <v>0.72855648535564854</v>
      </c>
      <c r="I731" s="6">
        <v>17</v>
      </c>
      <c r="J731" s="6">
        <v>24.02</v>
      </c>
      <c r="K731" s="6">
        <v>56.08</v>
      </c>
      <c r="L731" s="6">
        <f t="shared" si="139"/>
        <v>0</v>
      </c>
      <c r="M731" s="6">
        <f t="shared" si="140"/>
        <v>0</v>
      </c>
      <c r="N731" s="6">
        <f t="shared" si="141"/>
        <v>1</v>
      </c>
      <c r="AA731" t="s">
        <v>4071</v>
      </c>
      <c r="AB731" t="s">
        <v>3635</v>
      </c>
      <c r="AC731" t="s">
        <v>51</v>
      </c>
      <c r="AD731" t="s">
        <v>562</v>
      </c>
      <c r="AE731">
        <v>24</v>
      </c>
      <c r="AF731">
        <v>82.82</v>
      </c>
      <c r="AG731">
        <v>73.7</v>
      </c>
      <c r="AH731">
        <f t="shared" si="142"/>
        <v>1.1237449118046132</v>
      </c>
      <c r="AI731">
        <v>23.5</v>
      </c>
      <c r="AJ731">
        <v>62.36</v>
      </c>
      <c r="AK731">
        <v>72.459999999999994</v>
      </c>
      <c r="AL731" s="3">
        <f t="shared" si="143"/>
        <v>0</v>
      </c>
      <c r="AM731" s="3">
        <f t="shared" si="144"/>
        <v>1</v>
      </c>
      <c r="AN731" s="3">
        <f t="shared" si="145"/>
        <v>0</v>
      </c>
    </row>
    <row r="732" spans="1:40" x14ac:dyDescent="0.35">
      <c r="A732" t="s">
        <v>4072</v>
      </c>
      <c r="B732" t="s">
        <v>3635</v>
      </c>
      <c r="C732" t="s">
        <v>51</v>
      </c>
      <c r="D732" s="6" t="s">
        <v>561</v>
      </c>
      <c r="E732" s="6">
        <v>22</v>
      </c>
      <c r="F732" s="6">
        <v>61.83</v>
      </c>
      <c r="G732" s="6">
        <v>68.72</v>
      </c>
      <c r="H732" s="6">
        <f t="shared" si="138"/>
        <v>0.89973806752037255</v>
      </c>
      <c r="I732" s="6">
        <v>21.5</v>
      </c>
      <c r="J732" s="6">
        <v>45.64</v>
      </c>
      <c r="K732" s="6">
        <v>67.47</v>
      </c>
      <c r="L732" s="6">
        <f t="shared" si="139"/>
        <v>0</v>
      </c>
      <c r="M732" s="6">
        <f t="shared" si="140"/>
        <v>0</v>
      </c>
      <c r="N732" s="6">
        <f t="shared" si="141"/>
        <v>1</v>
      </c>
      <c r="AA732" t="s">
        <v>4072</v>
      </c>
      <c r="AB732" t="s">
        <v>3635</v>
      </c>
      <c r="AC732" t="s">
        <v>51</v>
      </c>
      <c r="AD732" t="s">
        <v>562</v>
      </c>
      <c r="AE732" s="6">
        <v>25</v>
      </c>
      <c r="AF732" s="6">
        <v>74.66</v>
      </c>
      <c r="AG732" s="6">
        <v>76.17</v>
      </c>
      <c r="AH732" s="6">
        <f t="shared" si="142"/>
        <v>0.98017592227911243</v>
      </c>
      <c r="AI732" s="6">
        <v>24.5</v>
      </c>
      <c r="AJ732" s="6">
        <v>58.7</v>
      </c>
      <c r="AK732" s="6">
        <v>74.930000000000007</v>
      </c>
      <c r="AL732" s="6">
        <f t="shared" si="143"/>
        <v>0</v>
      </c>
      <c r="AM732" s="6">
        <f t="shared" si="144"/>
        <v>0</v>
      </c>
      <c r="AN732" s="6">
        <f t="shared" si="145"/>
        <v>1</v>
      </c>
    </row>
    <row r="733" spans="1:40" x14ac:dyDescent="0.35">
      <c r="A733" t="s">
        <v>4073</v>
      </c>
      <c r="B733" t="s">
        <v>3635</v>
      </c>
      <c r="C733" t="s">
        <v>51</v>
      </c>
      <c r="D733" t="s">
        <v>561</v>
      </c>
      <c r="E733">
        <v>24.5</v>
      </c>
      <c r="F733">
        <v>85.29</v>
      </c>
      <c r="G733">
        <v>74.930000000000007</v>
      </c>
      <c r="H733">
        <f t="shared" si="138"/>
        <v>1.1382623782196717</v>
      </c>
      <c r="I733">
        <v>23.5</v>
      </c>
      <c r="J733">
        <v>73.069999999999993</v>
      </c>
      <c r="K733">
        <v>72.459999999999994</v>
      </c>
      <c r="L733" s="3">
        <f t="shared" si="139"/>
        <v>0</v>
      </c>
      <c r="M733" s="3">
        <f t="shared" si="140"/>
        <v>1</v>
      </c>
      <c r="N733" s="3">
        <f t="shared" si="141"/>
        <v>0</v>
      </c>
      <c r="AA733" t="s">
        <v>4073</v>
      </c>
      <c r="AB733" t="s">
        <v>3635</v>
      </c>
      <c r="AC733" t="s">
        <v>51</v>
      </c>
      <c r="AD733" t="s">
        <v>562</v>
      </c>
      <c r="AE733">
        <v>24</v>
      </c>
      <c r="AF733">
        <v>97.71</v>
      </c>
      <c r="AG733">
        <v>73.7</v>
      </c>
      <c r="AH733">
        <f t="shared" si="142"/>
        <v>1.3257801899592943</v>
      </c>
      <c r="AI733">
        <v>26.5</v>
      </c>
      <c r="AJ733">
        <v>80.930000000000007</v>
      </c>
      <c r="AK733">
        <v>79.86</v>
      </c>
      <c r="AL733" s="3">
        <f t="shared" si="143"/>
        <v>0</v>
      </c>
      <c r="AM733" s="3">
        <f t="shared" si="144"/>
        <v>1</v>
      </c>
      <c r="AN733" s="3">
        <f t="shared" si="145"/>
        <v>0</v>
      </c>
    </row>
    <row r="734" spans="1:40" x14ac:dyDescent="0.35">
      <c r="A734" t="s">
        <v>4074</v>
      </c>
      <c r="B734" t="s">
        <v>3635</v>
      </c>
      <c r="C734" t="s">
        <v>51</v>
      </c>
      <c r="D734" t="s">
        <v>561</v>
      </c>
      <c r="E734">
        <v>24.5</v>
      </c>
      <c r="F734">
        <v>88.25</v>
      </c>
      <c r="G734">
        <v>74.930000000000007</v>
      </c>
      <c r="H734">
        <f t="shared" si="138"/>
        <v>1.1777659148538635</v>
      </c>
      <c r="I734">
        <v>24</v>
      </c>
      <c r="J734">
        <v>60.95</v>
      </c>
      <c r="K734">
        <v>73.7</v>
      </c>
      <c r="L734" s="3">
        <f t="shared" si="139"/>
        <v>0</v>
      </c>
      <c r="M734" s="3">
        <f t="shared" si="140"/>
        <v>1</v>
      </c>
      <c r="N734" s="3">
        <f t="shared" si="141"/>
        <v>0</v>
      </c>
      <c r="AA734" t="s">
        <v>4074</v>
      </c>
      <c r="AB734" t="s">
        <v>3635</v>
      </c>
      <c r="AC734" t="s">
        <v>51</v>
      </c>
      <c r="AD734" t="s">
        <v>562</v>
      </c>
      <c r="AE734">
        <v>24</v>
      </c>
      <c r="AF734">
        <v>98.26</v>
      </c>
      <c r="AG734">
        <v>73.7</v>
      </c>
      <c r="AH734">
        <f t="shared" si="142"/>
        <v>1.3332428765264586</v>
      </c>
      <c r="AI734">
        <v>23.5</v>
      </c>
      <c r="AJ734">
        <v>53.16</v>
      </c>
      <c r="AK734">
        <v>72.459999999999994</v>
      </c>
      <c r="AL734" s="3">
        <f t="shared" si="143"/>
        <v>0</v>
      </c>
      <c r="AM734" s="3">
        <f t="shared" si="144"/>
        <v>1</v>
      </c>
      <c r="AN734" s="3">
        <f t="shared" si="145"/>
        <v>0</v>
      </c>
    </row>
    <row r="735" spans="1:40" x14ac:dyDescent="0.35">
      <c r="A735" t="s">
        <v>4075</v>
      </c>
      <c r="B735" t="s">
        <v>3635</v>
      </c>
      <c r="C735" t="s">
        <v>51</v>
      </c>
      <c r="D735" s="6" t="s">
        <v>561</v>
      </c>
      <c r="E735" s="6">
        <v>32.5</v>
      </c>
      <c r="F735" s="6">
        <v>77.08</v>
      </c>
      <c r="G735" s="6">
        <v>94.43</v>
      </c>
      <c r="H735" s="6">
        <f t="shared" si="138"/>
        <v>0.8162660171555649</v>
      </c>
      <c r="I735" s="6">
        <v>32</v>
      </c>
      <c r="J735" s="6">
        <v>63.98</v>
      </c>
      <c r="K735" s="6">
        <v>93.23</v>
      </c>
      <c r="L735" s="6">
        <f t="shared" si="139"/>
        <v>0</v>
      </c>
      <c r="M735" s="6">
        <f t="shared" si="140"/>
        <v>0</v>
      </c>
      <c r="N735" s="6">
        <f t="shared" si="141"/>
        <v>1</v>
      </c>
      <c r="AA735" t="s">
        <v>4075</v>
      </c>
      <c r="AB735" t="s">
        <v>3635</v>
      </c>
      <c r="AC735" t="s">
        <v>51</v>
      </c>
      <c r="AD735" t="s">
        <v>562</v>
      </c>
      <c r="AE735">
        <v>24</v>
      </c>
      <c r="AF735">
        <v>123.83</v>
      </c>
      <c r="AG735">
        <v>73.7</v>
      </c>
      <c r="AH735">
        <f t="shared" si="142"/>
        <v>1.6801899592944367</v>
      </c>
      <c r="AI735">
        <v>22.5</v>
      </c>
      <c r="AJ735">
        <v>53.58</v>
      </c>
      <c r="AK735">
        <v>69.97</v>
      </c>
      <c r="AL735" s="3">
        <f t="shared" si="143"/>
        <v>1</v>
      </c>
      <c r="AM735" s="3">
        <f t="shared" si="144"/>
        <v>0</v>
      </c>
      <c r="AN735" s="3">
        <f t="shared" si="145"/>
        <v>0</v>
      </c>
    </row>
    <row r="736" spans="1:40" x14ac:dyDescent="0.35">
      <c r="A736" t="s">
        <v>4076</v>
      </c>
      <c r="B736" t="s">
        <v>3635</v>
      </c>
      <c r="C736" t="s">
        <v>51</v>
      </c>
      <c r="D736" t="s">
        <v>561</v>
      </c>
      <c r="E736">
        <v>25</v>
      </c>
      <c r="F736">
        <v>87.92</v>
      </c>
      <c r="G736">
        <v>76.17</v>
      </c>
      <c r="H736">
        <f t="shared" si="138"/>
        <v>1.1542602074307471</v>
      </c>
      <c r="I736">
        <v>23.5</v>
      </c>
      <c r="J736">
        <v>78.67</v>
      </c>
      <c r="K736">
        <v>72.459999999999994</v>
      </c>
      <c r="L736" s="3">
        <f t="shared" si="139"/>
        <v>0</v>
      </c>
      <c r="M736" s="3">
        <f t="shared" si="140"/>
        <v>1</v>
      </c>
      <c r="N736" s="3">
        <f t="shared" si="141"/>
        <v>0</v>
      </c>
      <c r="AA736" t="s">
        <v>4076</v>
      </c>
      <c r="AB736" t="s">
        <v>3635</v>
      </c>
      <c r="AC736" t="s">
        <v>51</v>
      </c>
      <c r="AD736" t="s">
        <v>562</v>
      </c>
      <c r="AE736">
        <v>24</v>
      </c>
      <c r="AF736">
        <v>95.72</v>
      </c>
      <c r="AG736">
        <v>73.7</v>
      </c>
      <c r="AH736">
        <f t="shared" si="142"/>
        <v>1.2987788331071912</v>
      </c>
      <c r="AI736">
        <v>23.5</v>
      </c>
      <c r="AJ736">
        <v>67.38</v>
      </c>
      <c r="AK736">
        <v>72.459999999999994</v>
      </c>
      <c r="AL736" s="3">
        <f t="shared" si="143"/>
        <v>0</v>
      </c>
      <c r="AM736" s="3">
        <f t="shared" si="144"/>
        <v>1</v>
      </c>
      <c r="AN736" s="3">
        <f t="shared" si="145"/>
        <v>0</v>
      </c>
    </row>
    <row r="737" spans="1:40" x14ac:dyDescent="0.35">
      <c r="A737" t="s">
        <v>4077</v>
      </c>
      <c r="B737" t="s">
        <v>3635</v>
      </c>
      <c r="C737" t="s">
        <v>51</v>
      </c>
      <c r="D737" t="s">
        <v>561</v>
      </c>
      <c r="E737">
        <v>23.5</v>
      </c>
      <c r="F737">
        <v>95.47</v>
      </c>
      <c r="G737">
        <v>72.459999999999994</v>
      </c>
      <c r="H737">
        <f t="shared" si="138"/>
        <v>1.3175545128346675</v>
      </c>
      <c r="I737">
        <v>22.5</v>
      </c>
      <c r="J737">
        <v>55.56</v>
      </c>
      <c r="K737">
        <v>69.97</v>
      </c>
      <c r="L737" s="3">
        <f t="shared" si="139"/>
        <v>0</v>
      </c>
      <c r="M737" s="3">
        <f t="shared" si="140"/>
        <v>1</v>
      </c>
      <c r="N737" s="3">
        <f t="shared" si="141"/>
        <v>0</v>
      </c>
      <c r="AA737" t="s">
        <v>4077</v>
      </c>
      <c r="AB737" t="s">
        <v>3635</v>
      </c>
      <c r="AC737" t="s">
        <v>51</v>
      </c>
      <c r="AD737" t="s">
        <v>562</v>
      </c>
      <c r="AE737">
        <v>24</v>
      </c>
      <c r="AF737">
        <v>105.5</v>
      </c>
      <c r="AG737">
        <v>73.7</v>
      </c>
      <c r="AH737">
        <f t="shared" si="142"/>
        <v>1.4314789687924017</v>
      </c>
      <c r="AI737">
        <v>22.5</v>
      </c>
      <c r="AJ737">
        <v>68.86</v>
      </c>
      <c r="AK737">
        <v>69.97</v>
      </c>
      <c r="AL737" s="3">
        <f t="shared" si="143"/>
        <v>0</v>
      </c>
      <c r="AM737" s="3">
        <f t="shared" si="144"/>
        <v>1</v>
      </c>
      <c r="AN737" s="3">
        <f t="shared" si="145"/>
        <v>0</v>
      </c>
    </row>
    <row r="738" spans="1:40" x14ac:dyDescent="0.35">
      <c r="A738" t="s">
        <v>4078</v>
      </c>
      <c r="B738" t="s">
        <v>3635</v>
      </c>
      <c r="C738" t="s">
        <v>51</v>
      </c>
      <c r="D738" t="s">
        <v>561</v>
      </c>
      <c r="E738">
        <v>23</v>
      </c>
      <c r="F738">
        <v>72.38</v>
      </c>
      <c r="G738">
        <v>71.22</v>
      </c>
      <c r="H738">
        <f t="shared" si="138"/>
        <v>1.0162875596742487</v>
      </c>
      <c r="I738">
        <v>22.5</v>
      </c>
      <c r="J738">
        <v>56.54</v>
      </c>
      <c r="K738">
        <v>69.97</v>
      </c>
      <c r="L738" s="3">
        <f t="shared" si="139"/>
        <v>0</v>
      </c>
      <c r="M738" s="3">
        <f t="shared" si="140"/>
        <v>1</v>
      </c>
      <c r="N738" s="3">
        <f t="shared" si="141"/>
        <v>0</v>
      </c>
      <c r="AA738" t="s">
        <v>4078</v>
      </c>
      <c r="AB738" t="s">
        <v>3635</v>
      </c>
      <c r="AC738" t="s">
        <v>51</v>
      </c>
      <c r="AD738" t="s">
        <v>562</v>
      </c>
      <c r="AE738">
        <v>24</v>
      </c>
      <c r="AF738">
        <v>118.62</v>
      </c>
      <c r="AG738">
        <v>73.7</v>
      </c>
      <c r="AH738">
        <f t="shared" si="142"/>
        <v>1.6094979647218453</v>
      </c>
      <c r="AI738">
        <v>23</v>
      </c>
      <c r="AJ738">
        <v>55.64</v>
      </c>
      <c r="AK738">
        <v>71.22</v>
      </c>
      <c r="AL738" s="3">
        <f t="shared" si="143"/>
        <v>1</v>
      </c>
      <c r="AM738" s="3">
        <f t="shared" si="144"/>
        <v>0</v>
      </c>
      <c r="AN738" s="3">
        <f t="shared" si="145"/>
        <v>0</v>
      </c>
    </row>
    <row r="739" spans="1:40" x14ac:dyDescent="0.35">
      <c r="A739" t="s">
        <v>4079</v>
      </c>
      <c r="B739" t="s">
        <v>3635</v>
      </c>
      <c r="C739" t="s">
        <v>51</v>
      </c>
      <c r="D739" t="s">
        <v>561</v>
      </c>
      <c r="E739">
        <v>24</v>
      </c>
      <c r="F739">
        <v>97.54</v>
      </c>
      <c r="G739">
        <v>73.7</v>
      </c>
      <c r="H739">
        <f t="shared" si="138"/>
        <v>1.3234735413839891</v>
      </c>
      <c r="I739">
        <v>25.5</v>
      </c>
      <c r="J739">
        <v>82.23</v>
      </c>
      <c r="K739">
        <v>77.400000000000006</v>
      </c>
      <c r="L739" s="3">
        <f t="shared" si="139"/>
        <v>0</v>
      </c>
      <c r="M739" s="3">
        <f t="shared" si="140"/>
        <v>1</v>
      </c>
      <c r="N739" s="3">
        <f t="shared" si="141"/>
        <v>0</v>
      </c>
      <c r="AA739" t="s">
        <v>4079</v>
      </c>
      <c r="AB739" t="s">
        <v>3635</v>
      </c>
      <c r="AC739" t="s">
        <v>51</v>
      </c>
      <c r="AD739" t="s">
        <v>562</v>
      </c>
      <c r="AE739">
        <v>24</v>
      </c>
      <c r="AF739">
        <v>101.78</v>
      </c>
      <c r="AG739">
        <v>73.7</v>
      </c>
      <c r="AH739">
        <f t="shared" si="142"/>
        <v>1.3810040705563094</v>
      </c>
      <c r="AI739">
        <v>21.5</v>
      </c>
      <c r="AJ739">
        <v>65.760000000000005</v>
      </c>
      <c r="AK739">
        <v>67.47</v>
      </c>
      <c r="AL739" s="3">
        <f t="shared" si="143"/>
        <v>0</v>
      </c>
      <c r="AM739" s="3">
        <f t="shared" si="144"/>
        <v>1</v>
      </c>
      <c r="AN739" s="3">
        <f t="shared" si="145"/>
        <v>0</v>
      </c>
    </row>
    <row r="740" spans="1:40" x14ac:dyDescent="0.35">
      <c r="A740" t="s">
        <v>4080</v>
      </c>
      <c r="B740" t="s">
        <v>3635</v>
      </c>
      <c r="C740" t="s">
        <v>51</v>
      </c>
      <c r="D740" t="s">
        <v>561</v>
      </c>
      <c r="E740">
        <v>24</v>
      </c>
      <c r="F740">
        <v>90.25</v>
      </c>
      <c r="G740">
        <v>73.7</v>
      </c>
      <c r="H740">
        <f t="shared" si="138"/>
        <v>1.2245590230664858</v>
      </c>
      <c r="I740">
        <v>23</v>
      </c>
      <c r="J740">
        <v>78.97</v>
      </c>
      <c r="K740">
        <v>71.22</v>
      </c>
      <c r="L740" s="3">
        <f t="shared" si="139"/>
        <v>0</v>
      </c>
      <c r="M740" s="3">
        <f t="shared" si="140"/>
        <v>1</v>
      </c>
      <c r="N740" s="3">
        <f t="shared" si="141"/>
        <v>0</v>
      </c>
      <c r="AA740" t="s">
        <v>4080</v>
      </c>
      <c r="AB740" t="s">
        <v>3635</v>
      </c>
      <c r="AC740" t="s">
        <v>51</v>
      </c>
      <c r="AD740" t="s">
        <v>562</v>
      </c>
      <c r="AE740">
        <v>24</v>
      </c>
      <c r="AF740">
        <v>108.14</v>
      </c>
      <c r="AG740">
        <v>73.7</v>
      </c>
      <c r="AH740">
        <f t="shared" si="142"/>
        <v>1.4672998643147896</v>
      </c>
      <c r="AI740">
        <v>23</v>
      </c>
      <c r="AJ740">
        <v>56.14</v>
      </c>
      <c r="AK740">
        <v>71.22</v>
      </c>
      <c r="AL740" s="3">
        <f t="shared" si="143"/>
        <v>0</v>
      </c>
      <c r="AM740" s="3">
        <f t="shared" si="144"/>
        <v>1</v>
      </c>
      <c r="AN740" s="3">
        <f t="shared" si="145"/>
        <v>0</v>
      </c>
    </row>
    <row r="741" spans="1:40" x14ac:dyDescent="0.35">
      <c r="A741" t="s">
        <v>4081</v>
      </c>
      <c r="B741" t="s">
        <v>3635</v>
      </c>
      <c r="C741" t="s">
        <v>51</v>
      </c>
      <c r="D741" s="6" t="s">
        <v>561</v>
      </c>
      <c r="E741" s="6">
        <v>25.5</v>
      </c>
      <c r="F741" s="6">
        <v>65.319999999999993</v>
      </c>
      <c r="G741" s="6">
        <v>77.400000000000006</v>
      </c>
      <c r="H741" s="6">
        <f t="shared" si="138"/>
        <v>0.8439276485788112</v>
      </c>
      <c r="I741" s="6">
        <v>25</v>
      </c>
      <c r="J741" s="6">
        <v>45.95</v>
      </c>
      <c r="K741" s="6">
        <v>76.17</v>
      </c>
      <c r="L741" s="6">
        <f t="shared" si="139"/>
        <v>0</v>
      </c>
      <c r="M741" s="6">
        <f t="shared" si="140"/>
        <v>0</v>
      </c>
      <c r="N741" s="6">
        <f t="shared" si="141"/>
        <v>1</v>
      </c>
      <c r="AA741" t="s">
        <v>4081</v>
      </c>
      <c r="AB741" t="s">
        <v>3635</v>
      </c>
      <c r="AC741" t="s">
        <v>51</v>
      </c>
      <c r="AD741" t="s">
        <v>562</v>
      </c>
      <c r="AE741">
        <v>24.5</v>
      </c>
      <c r="AF741">
        <v>81.09</v>
      </c>
      <c r="AG741">
        <v>74.930000000000007</v>
      </c>
      <c r="AH741">
        <f t="shared" si="142"/>
        <v>1.0822100627252103</v>
      </c>
      <c r="AI741">
        <v>24</v>
      </c>
      <c r="AJ741">
        <v>63.59</v>
      </c>
      <c r="AK741">
        <v>73.7</v>
      </c>
      <c r="AL741" s="3">
        <f t="shared" si="143"/>
        <v>0</v>
      </c>
      <c r="AM741" s="3">
        <f t="shared" si="144"/>
        <v>1</v>
      </c>
      <c r="AN741" s="3">
        <f t="shared" si="145"/>
        <v>0</v>
      </c>
    </row>
    <row r="742" spans="1:40" x14ac:dyDescent="0.35">
      <c r="A742" t="s">
        <v>4082</v>
      </c>
      <c r="B742" t="s">
        <v>3635</v>
      </c>
      <c r="C742" t="s">
        <v>51</v>
      </c>
      <c r="D742" s="6" t="s">
        <v>561</v>
      </c>
      <c r="E742" s="6">
        <v>31</v>
      </c>
      <c r="F742" s="6">
        <v>80.98</v>
      </c>
      <c r="G742" s="6">
        <v>90.81</v>
      </c>
      <c r="H742" s="6">
        <f t="shared" si="138"/>
        <v>0.89175200969056279</v>
      </c>
      <c r="I742" s="6">
        <v>30.5</v>
      </c>
      <c r="J742" s="6">
        <v>54.42</v>
      </c>
      <c r="K742" s="6">
        <v>89.6</v>
      </c>
      <c r="L742" s="6">
        <f t="shared" si="139"/>
        <v>0</v>
      </c>
      <c r="M742" s="6">
        <f t="shared" si="140"/>
        <v>0</v>
      </c>
      <c r="N742" s="6">
        <f t="shared" si="141"/>
        <v>1</v>
      </c>
      <c r="AA742" t="s">
        <v>4082</v>
      </c>
      <c r="AB742" t="s">
        <v>3635</v>
      </c>
      <c r="AC742" t="s">
        <v>51</v>
      </c>
      <c r="AD742" t="s">
        <v>562</v>
      </c>
      <c r="AE742" s="6">
        <v>24</v>
      </c>
      <c r="AF742" s="6">
        <v>66.33</v>
      </c>
      <c r="AG742" s="6">
        <v>73.7</v>
      </c>
      <c r="AH742" s="6">
        <f t="shared" si="142"/>
        <v>0.89999999999999991</v>
      </c>
      <c r="AI742" s="6">
        <v>23.5</v>
      </c>
      <c r="AJ742" s="6">
        <v>58.86</v>
      </c>
      <c r="AK742" s="6">
        <v>72.459999999999994</v>
      </c>
      <c r="AL742" s="6">
        <f t="shared" si="143"/>
        <v>0</v>
      </c>
      <c r="AM742" s="6">
        <f t="shared" si="144"/>
        <v>0</v>
      </c>
      <c r="AN742" s="6">
        <f t="shared" si="145"/>
        <v>1</v>
      </c>
    </row>
    <row r="743" spans="1:40" x14ac:dyDescent="0.35">
      <c r="A743" t="s">
        <v>4083</v>
      </c>
      <c r="B743" t="s">
        <v>3635</v>
      </c>
      <c r="C743" t="s">
        <v>51</v>
      </c>
      <c r="D743" s="6" t="s">
        <v>561</v>
      </c>
      <c r="E743" s="6">
        <v>23</v>
      </c>
      <c r="F743" s="6">
        <v>57.46</v>
      </c>
      <c r="G743" s="6">
        <v>71.22</v>
      </c>
      <c r="H743" s="6">
        <f t="shared" si="138"/>
        <v>0.8067958438640831</v>
      </c>
      <c r="I743" s="6">
        <v>22.5</v>
      </c>
      <c r="J743" s="6">
        <v>46.23</v>
      </c>
      <c r="K743" s="6">
        <v>69.97</v>
      </c>
      <c r="L743" s="6">
        <f t="shared" si="139"/>
        <v>0</v>
      </c>
      <c r="M743" s="6">
        <f t="shared" si="140"/>
        <v>0</v>
      </c>
      <c r="N743" s="6">
        <f t="shared" si="141"/>
        <v>1</v>
      </c>
      <c r="AA743" t="s">
        <v>4083</v>
      </c>
      <c r="AB743" t="s">
        <v>3635</v>
      </c>
      <c r="AC743" t="s">
        <v>51</v>
      </c>
      <c r="AD743" t="s">
        <v>562</v>
      </c>
      <c r="AE743" s="6">
        <v>25.5</v>
      </c>
      <c r="AF743" s="6">
        <v>72.89</v>
      </c>
      <c r="AG743" s="6">
        <v>77.400000000000006</v>
      </c>
      <c r="AH743" s="6">
        <f t="shared" si="142"/>
        <v>0.94173126614987079</v>
      </c>
      <c r="AI743" s="6">
        <v>25</v>
      </c>
      <c r="AJ743" s="6">
        <v>47.86</v>
      </c>
      <c r="AK743" s="6">
        <v>76.17</v>
      </c>
      <c r="AL743" s="6">
        <f t="shared" si="143"/>
        <v>0</v>
      </c>
      <c r="AM743" s="6">
        <f t="shared" si="144"/>
        <v>0</v>
      </c>
      <c r="AN743" s="6">
        <f t="shared" si="145"/>
        <v>1</v>
      </c>
    </row>
    <row r="744" spans="1:40" x14ac:dyDescent="0.35">
      <c r="A744" t="s">
        <v>4084</v>
      </c>
      <c r="B744" t="s">
        <v>3635</v>
      </c>
      <c r="C744" t="s">
        <v>51</v>
      </c>
      <c r="D744" s="6" t="s">
        <v>561</v>
      </c>
      <c r="E744" s="6">
        <v>17.5</v>
      </c>
      <c r="F744" s="6">
        <v>43.78</v>
      </c>
      <c r="G744" s="6">
        <v>57.36</v>
      </c>
      <c r="H744" s="6">
        <f t="shared" si="138"/>
        <v>0.76324965132496514</v>
      </c>
      <c r="I744" s="6">
        <v>17</v>
      </c>
      <c r="J744" s="6">
        <v>29.74</v>
      </c>
      <c r="K744" s="6">
        <v>56.08</v>
      </c>
      <c r="L744" s="6">
        <f t="shared" si="139"/>
        <v>0</v>
      </c>
      <c r="M744" s="6">
        <f t="shared" si="140"/>
        <v>0</v>
      </c>
      <c r="N744" s="6">
        <f t="shared" si="141"/>
        <v>1</v>
      </c>
      <c r="AA744" t="s">
        <v>4084</v>
      </c>
      <c r="AB744" t="s">
        <v>3635</v>
      </c>
      <c r="AC744" t="s">
        <v>51</v>
      </c>
      <c r="AD744" t="s">
        <v>562</v>
      </c>
      <c r="AE744">
        <v>23.5</v>
      </c>
      <c r="AF744">
        <v>87.65</v>
      </c>
      <c r="AG744">
        <v>72.459999999999994</v>
      </c>
      <c r="AH744">
        <f t="shared" si="142"/>
        <v>1.2096329009108475</v>
      </c>
      <c r="AI744">
        <v>23</v>
      </c>
      <c r="AJ744">
        <v>57.8</v>
      </c>
      <c r="AK744">
        <v>71.22</v>
      </c>
      <c r="AL744" s="3">
        <f t="shared" si="143"/>
        <v>0</v>
      </c>
      <c r="AM744" s="3">
        <f t="shared" si="144"/>
        <v>1</v>
      </c>
      <c r="AN744" s="3">
        <f t="shared" si="145"/>
        <v>0</v>
      </c>
    </row>
    <row r="745" spans="1:40" x14ac:dyDescent="0.35">
      <c r="A745" t="s">
        <v>4085</v>
      </c>
      <c r="B745" t="s">
        <v>3635</v>
      </c>
      <c r="C745" t="s">
        <v>51</v>
      </c>
      <c r="D745" s="6" t="s">
        <v>561</v>
      </c>
      <c r="E745" s="6">
        <v>25</v>
      </c>
      <c r="F745" s="6">
        <v>73.59</v>
      </c>
      <c r="G745" s="6">
        <v>76.17</v>
      </c>
      <c r="H745" s="6">
        <f t="shared" si="138"/>
        <v>0.96612839700669562</v>
      </c>
      <c r="I745" s="6">
        <v>24.5</v>
      </c>
      <c r="J745" s="6">
        <v>70.64</v>
      </c>
      <c r="K745" s="6">
        <v>74.930000000000007</v>
      </c>
      <c r="L745" s="6">
        <f t="shared" si="139"/>
        <v>0</v>
      </c>
      <c r="M745" s="6">
        <f t="shared" si="140"/>
        <v>0</v>
      </c>
      <c r="N745" s="6">
        <f t="shared" si="141"/>
        <v>1</v>
      </c>
      <c r="AA745" t="s">
        <v>4085</v>
      </c>
      <c r="AB745" t="s">
        <v>3635</v>
      </c>
      <c r="AC745" t="s">
        <v>51</v>
      </c>
      <c r="AD745" t="s">
        <v>562</v>
      </c>
      <c r="AE745" s="6">
        <v>24</v>
      </c>
      <c r="AF745" s="6">
        <v>71.290000000000006</v>
      </c>
      <c r="AG745" s="6">
        <v>73.7</v>
      </c>
      <c r="AH745" s="6">
        <f t="shared" si="142"/>
        <v>0.96729986431478976</v>
      </c>
      <c r="AI745" s="6">
        <v>23.5</v>
      </c>
      <c r="AJ745" s="6">
        <v>57.11</v>
      </c>
      <c r="AK745" s="6">
        <v>72.459999999999994</v>
      </c>
      <c r="AL745" s="6">
        <f t="shared" si="143"/>
        <v>0</v>
      </c>
      <c r="AM745" s="6">
        <f t="shared" si="144"/>
        <v>0</v>
      </c>
      <c r="AN745" s="6">
        <f t="shared" si="145"/>
        <v>1</v>
      </c>
    </row>
    <row r="746" spans="1:40" x14ac:dyDescent="0.35">
      <c r="A746" t="s">
        <v>4086</v>
      </c>
      <c r="B746" t="s">
        <v>3635</v>
      </c>
      <c r="C746" t="s">
        <v>51</v>
      </c>
      <c r="D746" s="6" t="s">
        <v>561</v>
      </c>
      <c r="E746" s="6">
        <v>24</v>
      </c>
      <c r="F746" s="6">
        <v>68.47</v>
      </c>
      <c r="G746" s="6">
        <v>73.7</v>
      </c>
      <c r="H746" s="6">
        <f t="shared" si="138"/>
        <v>0.92903663500678424</v>
      </c>
      <c r="I746" s="6">
        <v>23.5</v>
      </c>
      <c r="J746" s="6">
        <v>54.81</v>
      </c>
      <c r="K746" s="6">
        <v>72.459999999999994</v>
      </c>
      <c r="L746" s="6">
        <f t="shared" si="139"/>
        <v>0</v>
      </c>
      <c r="M746" s="6">
        <f t="shared" si="140"/>
        <v>0</v>
      </c>
      <c r="N746" s="6">
        <f t="shared" si="141"/>
        <v>1</v>
      </c>
      <c r="AA746" t="s">
        <v>4086</v>
      </c>
      <c r="AB746" t="s">
        <v>3635</v>
      </c>
      <c r="AC746" t="s">
        <v>51</v>
      </c>
      <c r="AD746" t="s">
        <v>562</v>
      </c>
      <c r="AE746">
        <v>24</v>
      </c>
      <c r="AF746">
        <v>92</v>
      </c>
      <c r="AG746">
        <v>73.7</v>
      </c>
      <c r="AH746">
        <f t="shared" si="142"/>
        <v>1.2483039348710989</v>
      </c>
      <c r="AI746">
        <v>23</v>
      </c>
      <c r="AJ746">
        <v>55.68</v>
      </c>
      <c r="AK746">
        <v>71.22</v>
      </c>
      <c r="AL746" s="3">
        <f t="shared" si="143"/>
        <v>0</v>
      </c>
      <c r="AM746" s="3">
        <f t="shared" si="144"/>
        <v>1</v>
      </c>
      <c r="AN746" s="3">
        <f t="shared" si="145"/>
        <v>0</v>
      </c>
    </row>
    <row r="747" spans="1:40" x14ac:dyDescent="0.35">
      <c r="A747" t="s">
        <v>4087</v>
      </c>
      <c r="B747" t="s">
        <v>3635</v>
      </c>
      <c r="C747" t="s">
        <v>51</v>
      </c>
      <c r="D747" t="s">
        <v>561</v>
      </c>
      <c r="E747">
        <v>15</v>
      </c>
      <c r="F747">
        <v>51.33</v>
      </c>
      <c r="G747">
        <v>50.91</v>
      </c>
      <c r="H747">
        <f t="shared" si="138"/>
        <v>1.0082498526812023</v>
      </c>
      <c r="I747">
        <v>15</v>
      </c>
      <c r="J747">
        <v>51.33</v>
      </c>
      <c r="K747">
        <v>50.91</v>
      </c>
      <c r="L747" s="3">
        <f t="shared" si="139"/>
        <v>0</v>
      </c>
      <c r="M747" s="3">
        <f t="shared" si="140"/>
        <v>1</v>
      </c>
      <c r="N747" s="3">
        <f t="shared" si="141"/>
        <v>0</v>
      </c>
      <c r="AA747" t="s">
        <v>4087</v>
      </c>
      <c r="AB747" t="s">
        <v>3635</v>
      </c>
      <c r="AC747" t="s">
        <v>51</v>
      </c>
      <c r="AD747" t="s">
        <v>562</v>
      </c>
      <c r="AE747">
        <v>24</v>
      </c>
      <c r="AF747">
        <v>99.53</v>
      </c>
      <c r="AG747">
        <v>73.7</v>
      </c>
      <c r="AH747">
        <f t="shared" si="142"/>
        <v>1.3504748982360921</v>
      </c>
      <c r="AI747">
        <v>25.5</v>
      </c>
      <c r="AJ747">
        <v>87.37</v>
      </c>
      <c r="AK747">
        <v>77.400000000000006</v>
      </c>
      <c r="AL747" s="3">
        <f t="shared" si="143"/>
        <v>0</v>
      </c>
      <c r="AM747" s="3">
        <f t="shared" si="144"/>
        <v>1</v>
      </c>
      <c r="AN747" s="3">
        <f t="shared" si="145"/>
        <v>0</v>
      </c>
    </row>
    <row r="748" spans="1:40" x14ac:dyDescent="0.35">
      <c r="A748" t="s">
        <v>4088</v>
      </c>
      <c r="B748" t="s">
        <v>3635</v>
      </c>
      <c r="C748" t="s">
        <v>51</v>
      </c>
      <c r="D748" t="s">
        <v>561</v>
      </c>
      <c r="E748">
        <v>24.5</v>
      </c>
      <c r="F748">
        <v>98.84</v>
      </c>
      <c r="G748">
        <v>74.930000000000007</v>
      </c>
      <c r="H748">
        <f t="shared" si="138"/>
        <v>1.3190978246363272</v>
      </c>
      <c r="I748">
        <v>22.5</v>
      </c>
      <c r="J748">
        <v>49.62</v>
      </c>
      <c r="K748">
        <v>69.97</v>
      </c>
      <c r="L748" s="3">
        <f t="shared" si="139"/>
        <v>0</v>
      </c>
      <c r="M748" s="3">
        <f t="shared" si="140"/>
        <v>1</v>
      </c>
      <c r="N748" s="3">
        <f t="shared" si="141"/>
        <v>0</v>
      </c>
      <c r="AA748" t="s">
        <v>4088</v>
      </c>
      <c r="AB748" t="s">
        <v>3635</v>
      </c>
      <c r="AC748" t="s">
        <v>51</v>
      </c>
      <c r="AD748" t="s">
        <v>562</v>
      </c>
      <c r="AE748">
        <v>24</v>
      </c>
      <c r="AF748">
        <v>106.04</v>
      </c>
      <c r="AG748">
        <v>73.7</v>
      </c>
      <c r="AH748">
        <f t="shared" si="142"/>
        <v>1.4388059701492537</v>
      </c>
      <c r="AI748">
        <v>23.5</v>
      </c>
      <c r="AJ748">
        <v>69.34</v>
      </c>
      <c r="AK748">
        <v>72.459999999999994</v>
      </c>
      <c r="AL748" s="3">
        <f t="shared" si="143"/>
        <v>0</v>
      </c>
      <c r="AM748" s="3">
        <f t="shared" si="144"/>
        <v>1</v>
      </c>
      <c r="AN748" s="3">
        <f t="shared" si="145"/>
        <v>0</v>
      </c>
    </row>
    <row r="749" spans="1:40" x14ac:dyDescent="0.35">
      <c r="A749" t="s">
        <v>4089</v>
      </c>
      <c r="B749" t="s">
        <v>3635</v>
      </c>
      <c r="C749" t="s">
        <v>51</v>
      </c>
      <c r="D749" t="s">
        <v>561</v>
      </c>
      <c r="E749">
        <v>24.5</v>
      </c>
      <c r="F749">
        <v>75.239999999999995</v>
      </c>
      <c r="G749">
        <v>74.930000000000007</v>
      </c>
      <c r="H749">
        <f t="shared" si="138"/>
        <v>1.0041371947150672</v>
      </c>
      <c r="I749">
        <v>24</v>
      </c>
      <c r="J749">
        <v>56</v>
      </c>
      <c r="K749">
        <v>73.7</v>
      </c>
      <c r="L749" s="3">
        <f t="shared" si="139"/>
        <v>0</v>
      </c>
      <c r="M749" s="3">
        <f t="shared" si="140"/>
        <v>1</v>
      </c>
      <c r="N749" s="3">
        <f t="shared" si="141"/>
        <v>0</v>
      </c>
      <c r="AA749" t="s">
        <v>4089</v>
      </c>
      <c r="AB749" t="s">
        <v>3635</v>
      </c>
      <c r="AC749" t="s">
        <v>51</v>
      </c>
      <c r="AD749" t="s">
        <v>562</v>
      </c>
      <c r="AE749">
        <v>24</v>
      </c>
      <c r="AF749">
        <v>84.69</v>
      </c>
      <c r="AG749">
        <v>73.7</v>
      </c>
      <c r="AH749">
        <f t="shared" si="142"/>
        <v>1.1491180461329715</v>
      </c>
      <c r="AI749">
        <v>23.5</v>
      </c>
      <c r="AJ749">
        <v>55.33</v>
      </c>
      <c r="AK749">
        <v>72.459999999999994</v>
      </c>
      <c r="AL749" s="3">
        <f t="shared" si="143"/>
        <v>0</v>
      </c>
      <c r="AM749" s="3">
        <f t="shared" si="144"/>
        <v>1</v>
      </c>
      <c r="AN749" s="3">
        <f t="shared" si="145"/>
        <v>0</v>
      </c>
    </row>
    <row r="750" spans="1:40" x14ac:dyDescent="0.35">
      <c r="A750" t="s">
        <v>4090</v>
      </c>
      <c r="B750" t="s">
        <v>3635</v>
      </c>
      <c r="C750" t="s">
        <v>51</v>
      </c>
      <c r="D750" t="s">
        <v>561</v>
      </c>
      <c r="E750">
        <v>19</v>
      </c>
      <c r="F750">
        <v>61.72</v>
      </c>
      <c r="G750">
        <v>61.18</v>
      </c>
      <c r="H750">
        <f t="shared" si="138"/>
        <v>1.0088264138607388</v>
      </c>
      <c r="I750">
        <v>18.5</v>
      </c>
      <c r="J750">
        <v>38.14</v>
      </c>
      <c r="K750">
        <v>59.91</v>
      </c>
      <c r="L750" s="3">
        <f t="shared" si="139"/>
        <v>0</v>
      </c>
      <c r="M750" s="3">
        <f t="shared" si="140"/>
        <v>1</v>
      </c>
      <c r="N750" s="3">
        <f t="shared" si="141"/>
        <v>0</v>
      </c>
      <c r="AA750" t="s">
        <v>4090</v>
      </c>
      <c r="AB750" t="s">
        <v>3635</v>
      </c>
      <c r="AC750" t="s">
        <v>51</v>
      </c>
      <c r="AD750" t="s">
        <v>562</v>
      </c>
      <c r="AE750" s="6">
        <v>24</v>
      </c>
      <c r="AF750" s="6">
        <v>70.430000000000007</v>
      </c>
      <c r="AG750" s="6">
        <v>73.7</v>
      </c>
      <c r="AH750" s="6">
        <f t="shared" si="142"/>
        <v>0.95563093622795126</v>
      </c>
      <c r="AI750" s="6">
        <v>23.5</v>
      </c>
      <c r="AJ750" s="6">
        <v>40.29</v>
      </c>
      <c r="AK750" s="6">
        <v>72.459999999999994</v>
      </c>
      <c r="AL750" s="6">
        <f t="shared" si="143"/>
        <v>0</v>
      </c>
      <c r="AM750" s="6">
        <f t="shared" si="144"/>
        <v>0</v>
      </c>
      <c r="AN750" s="6">
        <f t="shared" si="145"/>
        <v>1</v>
      </c>
    </row>
    <row r="751" spans="1:40" x14ac:dyDescent="0.35">
      <c r="A751" t="s">
        <v>4091</v>
      </c>
      <c r="B751" t="s">
        <v>3635</v>
      </c>
      <c r="C751" t="s">
        <v>51</v>
      </c>
      <c r="D751" s="6" t="s">
        <v>561</v>
      </c>
      <c r="E751" s="6">
        <v>22</v>
      </c>
      <c r="F751" s="6">
        <v>52.51</v>
      </c>
      <c r="G751" s="6">
        <v>68.72</v>
      </c>
      <c r="H751" s="6">
        <f t="shared" si="138"/>
        <v>0.76411525029103611</v>
      </c>
      <c r="I751" s="6">
        <v>21.5</v>
      </c>
      <c r="J751" s="6">
        <v>40.630000000000003</v>
      </c>
      <c r="K751" s="6">
        <v>67.47</v>
      </c>
      <c r="L751" s="6">
        <f t="shared" si="139"/>
        <v>0</v>
      </c>
      <c r="M751" s="6">
        <f t="shared" si="140"/>
        <v>0</v>
      </c>
      <c r="N751" s="6">
        <f t="shared" si="141"/>
        <v>1</v>
      </c>
      <c r="AA751" t="s">
        <v>4091</v>
      </c>
      <c r="AB751" t="s">
        <v>3635</v>
      </c>
      <c r="AC751" t="s">
        <v>51</v>
      </c>
      <c r="AD751" t="s">
        <v>562</v>
      </c>
      <c r="AE751">
        <v>24</v>
      </c>
      <c r="AF751">
        <v>92.3</v>
      </c>
      <c r="AG751">
        <v>73.7</v>
      </c>
      <c r="AH751">
        <f t="shared" si="142"/>
        <v>1.2523744911804613</v>
      </c>
      <c r="AI751">
        <v>26.5</v>
      </c>
      <c r="AJ751">
        <v>83.37</v>
      </c>
      <c r="AK751">
        <v>79.86</v>
      </c>
      <c r="AL751" s="3">
        <f t="shared" si="143"/>
        <v>0</v>
      </c>
      <c r="AM751" s="3">
        <f t="shared" si="144"/>
        <v>1</v>
      </c>
      <c r="AN751" s="3">
        <f t="shared" si="145"/>
        <v>0</v>
      </c>
    </row>
    <row r="752" spans="1:40" x14ac:dyDescent="0.35">
      <c r="A752" t="s">
        <v>4092</v>
      </c>
      <c r="B752" t="s">
        <v>3635</v>
      </c>
      <c r="C752" t="s">
        <v>51</v>
      </c>
      <c r="D752" s="6" t="s">
        <v>561</v>
      </c>
      <c r="E752" s="6">
        <v>25</v>
      </c>
      <c r="F752" s="6">
        <v>65.069999999999993</v>
      </c>
      <c r="G752" s="6">
        <v>76.17</v>
      </c>
      <c r="H752" s="6">
        <f t="shared" si="138"/>
        <v>0.85427333595903887</v>
      </c>
      <c r="I752" s="6">
        <v>24.5</v>
      </c>
      <c r="J752" s="6">
        <v>46.19</v>
      </c>
      <c r="K752" s="6">
        <v>74.930000000000007</v>
      </c>
      <c r="L752" s="6">
        <f t="shared" si="139"/>
        <v>0</v>
      </c>
      <c r="M752" s="6">
        <f t="shared" si="140"/>
        <v>0</v>
      </c>
      <c r="N752" s="6">
        <f t="shared" si="141"/>
        <v>1</v>
      </c>
      <c r="AA752" t="s">
        <v>4092</v>
      </c>
      <c r="AB752" t="s">
        <v>3635</v>
      </c>
      <c r="AC752" t="s">
        <v>51</v>
      </c>
      <c r="AD752" t="s">
        <v>562</v>
      </c>
      <c r="AE752">
        <v>24</v>
      </c>
      <c r="AF752">
        <v>85.8</v>
      </c>
      <c r="AG752">
        <v>73.7</v>
      </c>
      <c r="AH752">
        <f t="shared" si="142"/>
        <v>1.1641791044776117</v>
      </c>
      <c r="AI752">
        <v>23.5</v>
      </c>
      <c r="AJ752">
        <v>70.72</v>
      </c>
      <c r="AK752">
        <v>72.459999999999994</v>
      </c>
      <c r="AL752" s="3">
        <f t="shared" si="143"/>
        <v>0</v>
      </c>
      <c r="AM752" s="3">
        <f t="shared" si="144"/>
        <v>1</v>
      </c>
      <c r="AN752" s="3">
        <f t="shared" si="145"/>
        <v>0</v>
      </c>
    </row>
    <row r="753" spans="1:40" x14ac:dyDescent="0.35">
      <c r="A753" t="s">
        <v>4093</v>
      </c>
      <c r="B753" t="s">
        <v>3635</v>
      </c>
      <c r="C753" t="s">
        <v>51</v>
      </c>
      <c r="D753" t="s">
        <v>561</v>
      </c>
      <c r="E753">
        <v>24.5</v>
      </c>
      <c r="F753">
        <v>93.56</v>
      </c>
      <c r="G753">
        <v>74.930000000000007</v>
      </c>
      <c r="H753">
        <f t="shared" si="138"/>
        <v>1.2486320565861471</v>
      </c>
      <c r="I753">
        <v>22.5</v>
      </c>
      <c r="J753">
        <v>53.96</v>
      </c>
      <c r="K753">
        <v>69.97</v>
      </c>
      <c r="L753" s="3">
        <f t="shared" si="139"/>
        <v>0</v>
      </c>
      <c r="M753" s="3">
        <f t="shared" si="140"/>
        <v>1</v>
      </c>
      <c r="N753" s="3">
        <f t="shared" si="141"/>
        <v>0</v>
      </c>
      <c r="AA753" t="s">
        <v>4093</v>
      </c>
      <c r="AB753" t="s">
        <v>3635</v>
      </c>
      <c r="AC753" t="s">
        <v>51</v>
      </c>
      <c r="AD753" t="s">
        <v>562</v>
      </c>
      <c r="AE753" s="6">
        <v>17.5</v>
      </c>
      <c r="AF753" s="6">
        <v>39.28</v>
      </c>
      <c r="AG753" s="6">
        <v>57.36</v>
      </c>
      <c r="AH753" s="6">
        <f t="shared" si="142"/>
        <v>0.68479776847977691</v>
      </c>
      <c r="AI753" s="6">
        <v>17</v>
      </c>
      <c r="AJ753" s="6">
        <v>22.01</v>
      </c>
      <c r="AK753" s="6">
        <v>56.08</v>
      </c>
      <c r="AL753" s="6">
        <f t="shared" si="143"/>
        <v>0</v>
      </c>
      <c r="AM753" s="6">
        <f t="shared" si="144"/>
        <v>0</v>
      </c>
      <c r="AN753" s="6">
        <f t="shared" si="145"/>
        <v>1</v>
      </c>
    </row>
    <row r="754" spans="1:40" x14ac:dyDescent="0.35">
      <c r="A754" t="s">
        <v>4094</v>
      </c>
      <c r="B754" t="s">
        <v>3635</v>
      </c>
      <c r="C754" t="s">
        <v>51</v>
      </c>
      <c r="D754" t="s">
        <v>561</v>
      </c>
      <c r="E754">
        <v>24.5</v>
      </c>
      <c r="F754">
        <v>104.5</v>
      </c>
      <c r="G754">
        <v>74.930000000000007</v>
      </c>
      <c r="H754">
        <f t="shared" si="138"/>
        <v>1.3946349926598156</v>
      </c>
      <c r="I754">
        <v>23</v>
      </c>
      <c r="J754">
        <v>68.290000000000006</v>
      </c>
      <c r="K754">
        <v>71.22</v>
      </c>
      <c r="L754" s="3">
        <f t="shared" si="139"/>
        <v>0</v>
      </c>
      <c r="M754" s="3">
        <f t="shared" si="140"/>
        <v>1</v>
      </c>
      <c r="N754" s="3">
        <f t="shared" si="141"/>
        <v>0</v>
      </c>
      <c r="AA754" t="s">
        <v>4094</v>
      </c>
      <c r="AB754" t="s">
        <v>3635</v>
      </c>
      <c r="AC754" t="s">
        <v>51</v>
      </c>
      <c r="AD754" t="s">
        <v>562</v>
      </c>
      <c r="AE754" s="6">
        <v>16</v>
      </c>
      <c r="AF754" s="6">
        <v>47.65</v>
      </c>
      <c r="AG754" s="6">
        <v>53.5</v>
      </c>
      <c r="AH754" s="6">
        <f t="shared" si="142"/>
        <v>0.89065420560747666</v>
      </c>
      <c r="AI754" s="6">
        <v>15.5</v>
      </c>
      <c r="AJ754" s="6">
        <v>33.67</v>
      </c>
      <c r="AK754" s="6">
        <v>52.21</v>
      </c>
      <c r="AL754" s="6">
        <f t="shared" si="143"/>
        <v>0</v>
      </c>
      <c r="AM754" s="6">
        <f t="shared" si="144"/>
        <v>0</v>
      </c>
      <c r="AN754" s="6">
        <f t="shared" si="145"/>
        <v>1</v>
      </c>
    </row>
    <row r="755" spans="1:40" x14ac:dyDescent="0.35">
      <c r="A755" t="s">
        <v>4095</v>
      </c>
      <c r="B755" t="s">
        <v>3635</v>
      </c>
      <c r="C755" t="s">
        <v>51</v>
      </c>
      <c r="D755" t="s">
        <v>561</v>
      </c>
      <c r="E755">
        <v>25</v>
      </c>
      <c r="F755">
        <v>96.27</v>
      </c>
      <c r="G755">
        <v>76.17</v>
      </c>
      <c r="H755">
        <f t="shared" si="138"/>
        <v>1.2638834186687671</v>
      </c>
      <c r="I755">
        <v>23</v>
      </c>
      <c r="J755">
        <v>60.06</v>
      </c>
      <c r="K755">
        <v>71.22</v>
      </c>
      <c r="L755" s="3">
        <f t="shared" si="139"/>
        <v>0</v>
      </c>
      <c r="M755" s="3">
        <f t="shared" si="140"/>
        <v>1</v>
      </c>
      <c r="N755" s="3">
        <f t="shared" si="141"/>
        <v>0</v>
      </c>
      <c r="AA755" t="s">
        <v>4095</v>
      </c>
      <c r="AB755" t="s">
        <v>3635</v>
      </c>
      <c r="AC755" t="s">
        <v>51</v>
      </c>
      <c r="AD755" t="s">
        <v>562</v>
      </c>
      <c r="AE755">
        <v>24</v>
      </c>
      <c r="AF755">
        <v>74.87</v>
      </c>
      <c r="AG755">
        <v>73.7</v>
      </c>
      <c r="AH755">
        <f t="shared" si="142"/>
        <v>1.0158751696065129</v>
      </c>
      <c r="AI755">
        <v>23.5</v>
      </c>
      <c r="AJ755">
        <v>71.64</v>
      </c>
      <c r="AK755">
        <v>72.459999999999994</v>
      </c>
      <c r="AL755" s="3">
        <f t="shared" si="143"/>
        <v>0</v>
      </c>
      <c r="AM755" s="3">
        <f t="shared" si="144"/>
        <v>1</v>
      </c>
      <c r="AN755" s="3">
        <f t="shared" si="145"/>
        <v>0</v>
      </c>
    </row>
    <row r="756" spans="1:40" x14ac:dyDescent="0.35">
      <c r="A756" t="s">
        <v>4096</v>
      </c>
      <c r="B756" t="s">
        <v>3635</v>
      </c>
      <c r="C756" t="s">
        <v>51</v>
      </c>
      <c r="D756" t="s">
        <v>561</v>
      </c>
      <c r="E756">
        <v>23.5</v>
      </c>
      <c r="F756">
        <v>76.77</v>
      </c>
      <c r="G756">
        <v>72.459999999999994</v>
      </c>
      <c r="H756">
        <f t="shared" si="138"/>
        <v>1.059481093016837</v>
      </c>
      <c r="I756">
        <v>23</v>
      </c>
      <c r="J756">
        <v>61.48</v>
      </c>
      <c r="K756">
        <v>71.22</v>
      </c>
      <c r="L756" s="3">
        <f t="shared" si="139"/>
        <v>0</v>
      </c>
      <c r="M756" s="3">
        <f t="shared" si="140"/>
        <v>1</v>
      </c>
      <c r="N756" s="3">
        <f t="shared" si="141"/>
        <v>0</v>
      </c>
      <c r="AA756" t="s">
        <v>4096</v>
      </c>
      <c r="AB756" t="s">
        <v>3635</v>
      </c>
      <c r="AC756" t="s">
        <v>51</v>
      </c>
      <c r="AD756" t="s">
        <v>562</v>
      </c>
      <c r="AE756">
        <v>24</v>
      </c>
      <c r="AF756">
        <v>94.37</v>
      </c>
      <c r="AG756">
        <v>73.7</v>
      </c>
      <c r="AH756">
        <f t="shared" si="142"/>
        <v>1.2804613297150611</v>
      </c>
      <c r="AI756">
        <v>23</v>
      </c>
      <c r="AJ756">
        <v>67.17</v>
      </c>
      <c r="AK756">
        <v>71.22</v>
      </c>
      <c r="AL756" s="3">
        <f t="shared" si="143"/>
        <v>0</v>
      </c>
      <c r="AM756" s="3">
        <f t="shared" si="144"/>
        <v>1</v>
      </c>
      <c r="AN756" s="3">
        <f t="shared" si="145"/>
        <v>0</v>
      </c>
    </row>
    <row r="757" spans="1:40" x14ac:dyDescent="0.35">
      <c r="A757" s="11" t="s">
        <v>4097</v>
      </c>
      <c r="B757" s="11" t="s">
        <v>3687</v>
      </c>
      <c r="C757" t="s">
        <v>51</v>
      </c>
      <c r="D757" t="s">
        <v>17</v>
      </c>
      <c r="E757">
        <v>26</v>
      </c>
      <c r="F757">
        <v>99.57</v>
      </c>
      <c r="G757">
        <v>78.63</v>
      </c>
      <c r="H757">
        <f t="shared" si="138"/>
        <v>1.2663105684853109</v>
      </c>
      <c r="I757">
        <v>23.5</v>
      </c>
      <c r="J757">
        <v>57.29</v>
      </c>
      <c r="K757">
        <v>72.459999999999994</v>
      </c>
      <c r="L757" s="3">
        <f t="shared" si="139"/>
        <v>0</v>
      </c>
      <c r="M757" s="3">
        <f t="shared" si="140"/>
        <v>1</v>
      </c>
      <c r="N757" s="3">
        <f t="shared" si="141"/>
        <v>0</v>
      </c>
      <c r="AA757" s="11" t="s">
        <v>4097</v>
      </c>
      <c r="AB757" s="11" t="s">
        <v>3687</v>
      </c>
      <c r="AC757" t="s">
        <v>51</v>
      </c>
      <c r="AD757" t="s">
        <v>18</v>
      </c>
      <c r="AE757">
        <v>24</v>
      </c>
      <c r="AF757">
        <v>77.05</v>
      </c>
      <c r="AG757">
        <v>73.7</v>
      </c>
      <c r="AH757">
        <f t="shared" si="142"/>
        <v>1.0454545454545454</v>
      </c>
      <c r="AI757">
        <v>23.5</v>
      </c>
      <c r="AJ757">
        <v>61.01</v>
      </c>
      <c r="AK757">
        <v>72.459999999999994</v>
      </c>
      <c r="AL757" s="3">
        <f t="shared" si="143"/>
        <v>0</v>
      </c>
      <c r="AM757" s="3">
        <f t="shared" si="144"/>
        <v>1</v>
      </c>
      <c r="AN757" s="3">
        <f t="shared" si="145"/>
        <v>0</v>
      </c>
    </row>
    <row r="758" spans="1:40" x14ac:dyDescent="0.35">
      <c r="A758" s="11" t="s">
        <v>4098</v>
      </c>
      <c r="B758" s="11" t="s">
        <v>3687</v>
      </c>
      <c r="C758" t="s">
        <v>51</v>
      </c>
      <c r="D758" t="s">
        <v>17</v>
      </c>
      <c r="E758">
        <v>26</v>
      </c>
      <c r="F758">
        <v>88.77</v>
      </c>
      <c r="G758">
        <v>78.63</v>
      </c>
      <c r="H758">
        <f t="shared" si="138"/>
        <v>1.1289584128195345</v>
      </c>
      <c r="I758">
        <v>25.5</v>
      </c>
      <c r="J758">
        <v>58.01</v>
      </c>
      <c r="K758">
        <v>77.400000000000006</v>
      </c>
      <c r="L758" s="3">
        <f t="shared" si="139"/>
        <v>0</v>
      </c>
      <c r="M758" s="3">
        <f t="shared" si="140"/>
        <v>1</v>
      </c>
      <c r="N758" s="3">
        <f t="shared" si="141"/>
        <v>0</v>
      </c>
      <c r="AA758" s="11" t="s">
        <v>4098</v>
      </c>
      <c r="AB758" s="11" t="s">
        <v>3687</v>
      </c>
      <c r="AC758" t="s">
        <v>51</v>
      </c>
      <c r="AD758" t="s">
        <v>18</v>
      </c>
      <c r="AE758" s="6">
        <v>20.5</v>
      </c>
      <c r="AF758" s="6">
        <v>55.49</v>
      </c>
      <c r="AG758" s="6">
        <v>64.97</v>
      </c>
      <c r="AH758" s="6">
        <f t="shared" si="142"/>
        <v>0.85408650146221332</v>
      </c>
      <c r="AI758" s="6">
        <v>20</v>
      </c>
      <c r="AJ758" s="6">
        <v>41.53</v>
      </c>
      <c r="AK758" s="6">
        <v>63.71</v>
      </c>
      <c r="AL758" s="6">
        <f t="shared" si="143"/>
        <v>0</v>
      </c>
      <c r="AM758" s="6">
        <f t="shared" si="144"/>
        <v>0</v>
      </c>
      <c r="AN758" s="6">
        <f t="shared" si="145"/>
        <v>1</v>
      </c>
    </row>
    <row r="759" spans="1:40" x14ac:dyDescent="0.35">
      <c r="A759" s="11" t="s">
        <v>4099</v>
      </c>
      <c r="B759" s="11" t="s">
        <v>3687</v>
      </c>
      <c r="C759" t="s">
        <v>51</v>
      </c>
      <c r="D759" s="6" t="s">
        <v>17</v>
      </c>
      <c r="E759" s="6">
        <v>24</v>
      </c>
      <c r="F759" s="6">
        <v>71.569999999999993</v>
      </c>
      <c r="G759" s="6">
        <v>73.7</v>
      </c>
      <c r="H759" s="6">
        <f t="shared" si="138"/>
        <v>0.97109905020352771</v>
      </c>
      <c r="I759" s="6">
        <v>23.5</v>
      </c>
      <c r="J759" s="6">
        <v>63.8</v>
      </c>
      <c r="K759" s="6">
        <v>72.459999999999994</v>
      </c>
      <c r="L759" s="6">
        <f t="shared" si="139"/>
        <v>0</v>
      </c>
      <c r="M759" s="6">
        <f t="shared" si="140"/>
        <v>0</v>
      </c>
      <c r="N759" s="6">
        <f t="shared" si="141"/>
        <v>1</v>
      </c>
      <c r="AA759" s="11" t="s">
        <v>4099</v>
      </c>
      <c r="AB759" s="11" t="s">
        <v>3687</v>
      </c>
      <c r="AC759" t="s">
        <v>51</v>
      </c>
      <c r="AD759" t="s">
        <v>18</v>
      </c>
      <c r="AE759">
        <v>25.5</v>
      </c>
      <c r="AF759">
        <v>92.33</v>
      </c>
      <c r="AG759">
        <v>77.400000000000006</v>
      </c>
      <c r="AH759">
        <f t="shared" si="142"/>
        <v>1.192894056847545</v>
      </c>
      <c r="AI759">
        <v>25</v>
      </c>
      <c r="AJ759">
        <v>69.739999999999995</v>
      </c>
      <c r="AK759">
        <v>76.17</v>
      </c>
      <c r="AL759" s="3">
        <f t="shared" si="143"/>
        <v>0</v>
      </c>
      <c r="AM759" s="3">
        <f t="shared" si="144"/>
        <v>1</v>
      </c>
      <c r="AN759" s="3">
        <f t="shared" si="145"/>
        <v>0</v>
      </c>
    </row>
    <row r="760" spans="1:40" x14ac:dyDescent="0.35">
      <c r="A760" s="11" t="s">
        <v>4100</v>
      </c>
      <c r="B760" s="11" t="s">
        <v>3687</v>
      </c>
      <c r="C760" t="s">
        <v>51</v>
      </c>
      <c r="D760" t="s">
        <v>17</v>
      </c>
      <c r="E760">
        <v>24</v>
      </c>
      <c r="F760">
        <v>131.80000000000001</v>
      </c>
      <c r="G760">
        <v>73.7</v>
      </c>
      <c r="H760">
        <f t="shared" si="138"/>
        <v>1.7883310719131615</v>
      </c>
      <c r="I760">
        <v>22</v>
      </c>
      <c r="J760">
        <v>59.57</v>
      </c>
      <c r="K760">
        <v>68.72</v>
      </c>
      <c r="L760" s="3">
        <f t="shared" si="139"/>
        <v>1</v>
      </c>
      <c r="M760" s="3">
        <f t="shared" si="140"/>
        <v>0</v>
      </c>
      <c r="N760" s="3">
        <f t="shared" si="141"/>
        <v>0</v>
      </c>
      <c r="AA760" s="11" t="s">
        <v>4100</v>
      </c>
      <c r="AB760" s="11" t="s">
        <v>3687</v>
      </c>
      <c r="AC760" t="s">
        <v>51</v>
      </c>
      <c r="AD760" t="s">
        <v>18</v>
      </c>
      <c r="AE760">
        <v>24</v>
      </c>
      <c r="AF760">
        <v>76.540000000000006</v>
      </c>
      <c r="AG760">
        <v>73.7</v>
      </c>
      <c r="AH760">
        <f t="shared" si="142"/>
        <v>1.0385345997286297</v>
      </c>
      <c r="AI760">
        <v>23.5</v>
      </c>
      <c r="AJ760">
        <v>61.28</v>
      </c>
      <c r="AK760">
        <v>72.459999999999994</v>
      </c>
      <c r="AL760" s="3">
        <f t="shared" si="143"/>
        <v>0</v>
      </c>
      <c r="AM760" s="3">
        <f t="shared" si="144"/>
        <v>1</v>
      </c>
      <c r="AN760" s="3">
        <f t="shared" si="145"/>
        <v>0</v>
      </c>
    </row>
    <row r="761" spans="1:40" x14ac:dyDescent="0.35">
      <c r="A761" s="11" t="s">
        <v>4101</v>
      </c>
      <c r="B761" s="11" t="s">
        <v>3687</v>
      </c>
      <c r="C761" t="s">
        <v>51</v>
      </c>
      <c r="D761" t="s">
        <v>17</v>
      </c>
      <c r="E761">
        <v>23.5</v>
      </c>
      <c r="F761">
        <v>142.19999999999999</v>
      </c>
      <c r="G761">
        <v>72.459999999999994</v>
      </c>
      <c r="H761">
        <f t="shared" si="138"/>
        <v>1.9624620480264974</v>
      </c>
      <c r="I761">
        <v>22</v>
      </c>
      <c r="J761">
        <v>51.74</v>
      </c>
      <c r="K761">
        <v>68.72</v>
      </c>
      <c r="L761" s="3">
        <f t="shared" si="139"/>
        <v>1</v>
      </c>
      <c r="M761" s="3">
        <f t="shared" si="140"/>
        <v>0</v>
      </c>
      <c r="N761" s="3">
        <f t="shared" si="141"/>
        <v>0</v>
      </c>
      <c r="AA761" s="11" t="s">
        <v>4101</v>
      </c>
      <c r="AB761" s="11" t="s">
        <v>3687</v>
      </c>
      <c r="AC761" t="s">
        <v>51</v>
      </c>
      <c r="AD761" t="s">
        <v>18</v>
      </c>
      <c r="AE761">
        <v>24</v>
      </c>
      <c r="AF761">
        <v>109.92</v>
      </c>
      <c r="AG761">
        <v>73.7</v>
      </c>
      <c r="AH761">
        <f t="shared" si="142"/>
        <v>1.4914518317503391</v>
      </c>
      <c r="AI761">
        <v>23</v>
      </c>
      <c r="AJ761">
        <v>64.77</v>
      </c>
      <c r="AK761">
        <v>71.22</v>
      </c>
      <c r="AL761" s="3">
        <f t="shared" si="143"/>
        <v>0</v>
      </c>
      <c r="AM761" s="3">
        <f t="shared" si="144"/>
        <v>1</v>
      </c>
      <c r="AN761" s="3">
        <f t="shared" si="145"/>
        <v>0</v>
      </c>
    </row>
    <row r="762" spans="1:40" x14ac:dyDescent="0.35">
      <c r="A762" s="11" t="s">
        <v>4102</v>
      </c>
      <c r="B762" s="11" t="s">
        <v>3687</v>
      </c>
      <c r="C762" t="s">
        <v>51</v>
      </c>
      <c r="D762" t="s">
        <v>17</v>
      </c>
      <c r="E762">
        <v>24</v>
      </c>
      <c r="F762">
        <v>123.67</v>
      </c>
      <c r="G762">
        <v>73.7</v>
      </c>
      <c r="H762">
        <f t="shared" si="138"/>
        <v>1.6780189959294436</v>
      </c>
      <c r="I762">
        <v>23</v>
      </c>
      <c r="J762">
        <v>56.73</v>
      </c>
      <c r="K762">
        <v>71.22</v>
      </c>
      <c r="L762" s="3">
        <f t="shared" si="139"/>
        <v>1</v>
      </c>
      <c r="M762" s="3">
        <f t="shared" si="140"/>
        <v>0</v>
      </c>
      <c r="N762" s="3">
        <f t="shared" si="141"/>
        <v>0</v>
      </c>
      <c r="AA762" s="11" t="s">
        <v>4102</v>
      </c>
      <c r="AB762" s="11" t="s">
        <v>3687</v>
      </c>
      <c r="AC762" t="s">
        <v>51</v>
      </c>
      <c r="AD762" t="s">
        <v>18</v>
      </c>
      <c r="AE762">
        <v>24</v>
      </c>
      <c r="AF762">
        <v>109.25</v>
      </c>
      <c r="AG762">
        <v>73.7</v>
      </c>
      <c r="AH762">
        <f t="shared" si="142"/>
        <v>1.4823609226594301</v>
      </c>
      <c r="AI762">
        <v>15.5</v>
      </c>
      <c r="AJ762">
        <v>65.23</v>
      </c>
      <c r="AK762">
        <v>52.21</v>
      </c>
      <c r="AL762" s="3">
        <f t="shared" si="143"/>
        <v>0</v>
      </c>
      <c r="AM762" s="3">
        <f t="shared" si="144"/>
        <v>1</v>
      </c>
      <c r="AN762" s="3">
        <f t="shared" si="145"/>
        <v>0</v>
      </c>
    </row>
    <row r="763" spans="1:40" x14ac:dyDescent="0.35">
      <c r="A763" s="11" t="s">
        <v>4103</v>
      </c>
      <c r="B763" s="11" t="s">
        <v>3687</v>
      </c>
      <c r="C763" t="s">
        <v>51</v>
      </c>
      <c r="D763" t="s">
        <v>17</v>
      </c>
      <c r="E763">
        <v>24</v>
      </c>
      <c r="F763">
        <v>136.04</v>
      </c>
      <c r="G763">
        <v>73.7</v>
      </c>
      <c r="H763">
        <f t="shared" si="138"/>
        <v>1.8458616010854816</v>
      </c>
      <c r="I763">
        <v>21.5</v>
      </c>
      <c r="J763">
        <v>45.02</v>
      </c>
      <c r="K763">
        <v>67.47</v>
      </c>
      <c r="L763" s="3">
        <f t="shared" si="139"/>
        <v>1</v>
      </c>
      <c r="M763" s="3">
        <f t="shared" si="140"/>
        <v>0</v>
      </c>
      <c r="N763" s="3">
        <f t="shared" si="141"/>
        <v>0</v>
      </c>
      <c r="AA763" s="11" t="s">
        <v>4103</v>
      </c>
      <c r="AB763" s="11" t="s">
        <v>3687</v>
      </c>
      <c r="AC763" t="s">
        <v>51</v>
      </c>
      <c r="AD763" t="s">
        <v>18</v>
      </c>
      <c r="AE763">
        <v>24</v>
      </c>
      <c r="AF763">
        <v>141.86000000000001</v>
      </c>
      <c r="AG763">
        <v>73.7</v>
      </c>
      <c r="AH763">
        <f t="shared" si="142"/>
        <v>1.92483039348711</v>
      </c>
      <c r="AI763">
        <v>23</v>
      </c>
      <c r="AJ763">
        <v>52.75</v>
      </c>
      <c r="AK763">
        <v>71.22</v>
      </c>
      <c r="AL763" s="3">
        <f t="shared" si="143"/>
        <v>1</v>
      </c>
      <c r="AM763" s="3">
        <f t="shared" si="144"/>
        <v>0</v>
      </c>
      <c r="AN763" s="3">
        <f t="shared" si="145"/>
        <v>0</v>
      </c>
    </row>
    <row r="764" spans="1:40" x14ac:dyDescent="0.35">
      <c r="A764" s="11" t="s">
        <v>4104</v>
      </c>
      <c r="B764" s="11" t="s">
        <v>3687</v>
      </c>
      <c r="C764" t="s">
        <v>51</v>
      </c>
      <c r="D764" t="s">
        <v>17</v>
      </c>
      <c r="E764">
        <v>23</v>
      </c>
      <c r="F764">
        <v>93.18</v>
      </c>
      <c r="G764">
        <v>71.22</v>
      </c>
      <c r="H764">
        <f t="shared" si="138"/>
        <v>1.308340353833193</v>
      </c>
      <c r="I764">
        <v>21.5</v>
      </c>
      <c r="J764">
        <v>53.83</v>
      </c>
      <c r="K764">
        <v>67.47</v>
      </c>
      <c r="L764" s="3">
        <f t="shared" si="139"/>
        <v>0</v>
      </c>
      <c r="M764" s="3">
        <f t="shared" si="140"/>
        <v>1</v>
      </c>
      <c r="N764" s="3">
        <f t="shared" si="141"/>
        <v>0</v>
      </c>
      <c r="AA764" s="11" t="s">
        <v>4104</v>
      </c>
      <c r="AB764" s="11" t="s">
        <v>3687</v>
      </c>
      <c r="AC764" t="s">
        <v>51</v>
      </c>
      <c r="AD764" t="s">
        <v>18</v>
      </c>
      <c r="AE764" s="6">
        <v>24</v>
      </c>
      <c r="AF764" s="6">
        <v>68.48</v>
      </c>
      <c r="AG764" s="6">
        <v>73.7</v>
      </c>
      <c r="AH764" s="6">
        <f t="shared" si="142"/>
        <v>0.92917232021709639</v>
      </c>
      <c r="AI764" s="6">
        <v>23.5</v>
      </c>
      <c r="AJ764" s="6">
        <v>62.85</v>
      </c>
      <c r="AK764" s="6">
        <v>72.459999999999994</v>
      </c>
      <c r="AL764" s="6">
        <f t="shared" si="143"/>
        <v>0</v>
      </c>
      <c r="AM764" s="6">
        <f t="shared" si="144"/>
        <v>0</v>
      </c>
      <c r="AN764" s="6">
        <f t="shared" si="145"/>
        <v>1</v>
      </c>
    </row>
    <row r="765" spans="1:40" x14ac:dyDescent="0.35">
      <c r="A765" s="11" t="s">
        <v>4105</v>
      </c>
      <c r="B765" s="11" t="s">
        <v>3687</v>
      </c>
      <c r="C765" t="s">
        <v>51</v>
      </c>
      <c r="D765" t="s">
        <v>17</v>
      </c>
      <c r="E765">
        <v>24</v>
      </c>
      <c r="F765">
        <v>132.36000000000001</v>
      </c>
      <c r="G765">
        <v>73.7</v>
      </c>
      <c r="H765">
        <f t="shared" si="138"/>
        <v>1.7959294436906379</v>
      </c>
      <c r="I765">
        <v>22</v>
      </c>
      <c r="J765">
        <v>48.9</v>
      </c>
      <c r="K765">
        <v>68.72</v>
      </c>
      <c r="L765" s="3">
        <f t="shared" si="139"/>
        <v>1</v>
      </c>
      <c r="M765" s="3">
        <f t="shared" si="140"/>
        <v>0</v>
      </c>
      <c r="N765" s="3">
        <f t="shared" si="141"/>
        <v>0</v>
      </c>
      <c r="AA765" s="11" t="s">
        <v>4105</v>
      </c>
      <c r="AB765" s="11" t="s">
        <v>3687</v>
      </c>
      <c r="AC765" t="s">
        <v>51</v>
      </c>
      <c r="AD765" t="s">
        <v>18</v>
      </c>
      <c r="AE765">
        <v>24</v>
      </c>
      <c r="AF765">
        <v>145.66</v>
      </c>
      <c r="AG765">
        <v>73.7</v>
      </c>
      <c r="AH765">
        <f t="shared" si="142"/>
        <v>1.9763907734056987</v>
      </c>
      <c r="AI765">
        <v>22.5</v>
      </c>
      <c r="AJ765">
        <v>54.45</v>
      </c>
      <c r="AK765">
        <v>69.97</v>
      </c>
      <c r="AL765" s="3">
        <f t="shared" si="143"/>
        <v>1</v>
      </c>
      <c r="AM765" s="3">
        <f t="shared" si="144"/>
        <v>0</v>
      </c>
      <c r="AN765" s="3">
        <f t="shared" si="145"/>
        <v>0</v>
      </c>
    </row>
    <row r="766" spans="1:40" x14ac:dyDescent="0.35">
      <c r="A766" s="11" t="s">
        <v>4106</v>
      </c>
      <c r="B766" s="11" t="s">
        <v>3687</v>
      </c>
      <c r="C766" t="s">
        <v>51</v>
      </c>
      <c r="D766" t="s">
        <v>17</v>
      </c>
      <c r="E766">
        <v>24</v>
      </c>
      <c r="F766">
        <v>110.63</v>
      </c>
      <c r="G766">
        <v>73.7</v>
      </c>
      <c r="H766">
        <f t="shared" si="138"/>
        <v>1.5010854816824966</v>
      </c>
      <c r="I766">
        <v>22.5</v>
      </c>
      <c r="J766">
        <v>64.72</v>
      </c>
      <c r="K766">
        <v>69.97</v>
      </c>
      <c r="L766" s="3">
        <f t="shared" si="139"/>
        <v>1</v>
      </c>
      <c r="M766" s="3">
        <f t="shared" si="140"/>
        <v>0</v>
      </c>
      <c r="N766" s="3">
        <f t="shared" si="141"/>
        <v>0</v>
      </c>
      <c r="AA766" s="11" t="s">
        <v>4106</v>
      </c>
      <c r="AB766" s="11" t="s">
        <v>3687</v>
      </c>
      <c r="AC766" t="s">
        <v>51</v>
      </c>
      <c r="AD766" t="s">
        <v>18</v>
      </c>
      <c r="AE766">
        <v>24</v>
      </c>
      <c r="AF766">
        <v>133.80000000000001</v>
      </c>
      <c r="AG766">
        <v>73.7</v>
      </c>
      <c r="AH766">
        <f t="shared" si="142"/>
        <v>1.8154681139755768</v>
      </c>
      <c r="AI766">
        <v>23</v>
      </c>
      <c r="AJ766">
        <v>51.85</v>
      </c>
      <c r="AK766">
        <v>71.22</v>
      </c>
      <c r="AL766" s="3">
        <f t="shared" si="143"/>
        <v>1</v>
      </c>
      <c r="AM766" s="3">
        <f t="shared" si="144"/>
        <v>0</v>
      </c>
      <c r="AN766" s="3">
        <f t="shared" si="145"/>
        <v>0</v>
      </c>
    </row>
    <row r="767" spans="1:40" x14ac:dyDescent="0.35">
      <c r="A767" s="11" t="s">
        <v>4107</v>
      </c>
      <c r="B767" s="11" t="s">
        <v>3687</v>
      </c>
      <c r="C767" t="s">
        <v>51</v>
      </c>
      <c r="D767" t="s">
        <v>17</v>
      </c>
      <c r="E767">
        <v>24.5</v>
      </c>
      <c r="F767">
        <v>121.13</v>
      </c>
      <c r="G767">
        <v>74.930000000000007</v>
      </c>
      <c r="H767">
        <f t="shared" si="138"/>
        <v>1.6165754704390762</v>
      </c>
      <c r="I767">
        <v>22.5</v>
      </c>
      <c r="J767">
        <v>66.56</v>
      </c>
      <c r="K767">
        <v>69.97</v>
      </c>
      <c r="L767" s="3">
        <f t="shared" si="139"/>
        <v>1</v>
      </c>
      <c r="M767" s="3">
        <f t="shared" si="140"/>
        <v>0</v>
      </c>
      <c r="N767" s="3">
        <f t="shared" si="141"/>
        <v>0</v>
      </c>
      <c r="AA767" s="11" t="s">
        <v>4107</v>
      </c>
      <c r="AB767" s="11" t="s">
        <v>3687</v>
      </c>
      <c r="AC767" t="s">
        <v>51</v>
      </c>
      <c r="AD767" t="s">
        <v>18</v>
      </c>
      <c r="AE767">
        <v>24</v>
      </c>
      <c r="AF767">
        <v>130.37</v>
      </c>
      <c r="AG767">
        <v>73.7</v>
      </c>
      <c r="AH767">
        <f t="shared" si="142"/>
        <v>1.7689280868385346</v>
      </c>
      <c r="AI767">
        <v>23</v>
      </c>
      <c r="AJ767">
        <v>55.77</v>
      </c>
      <c r="AK767">
        <v>71.22</v>
      </c>
      <c r="AL767" s="3">
        <f t="shared" si="143"/>
        <v>1</v>
      </c>
      <c r="AM767" s="3">
        <f t="shared" si="144"/>
        <v>0</v>
      </c>
      <c r="AN767" s="3">
        <f t="shared" si="145"/>
        <v>0</v>
      </c>
    </row>
    <row r="768" spans="1:40" x14ac:dyDescent="0.35">
      <c r="A768" s="11" t="s">
        <v>4108</v>
      </c>
      <c r="B768" s="11" t="s">
        <v>3687</v>
      </c>
      <c r="C768" t="s">
        <v>51</v>
      </c>
      <c r="D768" t="s">
        <v>17</v>
      </c>
      <c r="E768">
        <v>24</v>
      </c>
      <c r="F768">
        <v>164.99</v>
      </c>
      <c r="G768">
        <v>73.7</v>
      </c>
      <c r="H768">
        <f t="shared" si="138"/>
        <v>2.2386702849389417</v>
      </c>
      <c r="I768">
        <v>22.5</v>
      </c>
      <c r="J768">
        <v>51.02</v>
      </c>
      <c r="K768">
        <v>69.97</v>
      </c>
      <c r="L768" s="3">
        <f t="shared" si="139"/>
        <v>1</v>
      </c>
      <c r="M768" s="3">
        <f t="shared" si="140"/>
        <v>0</v>
      </c>
      <c r="N768" s="3">
        <f t="shared" si="141"/>
        <v>0</v>
      </c>
      <c r="AA768" s="11" t="s">
        <v>4108</v>
      </c>
      <c r="AB768" s="11" t="s">
        <v>3687</v>
      </c>
      <c r="AC768" t="s">
        <v>51</v>
      </c>
      <c r="AD768" t="s">
        <v>18</v>
      </c>
      <c r="AE768">
        <v>24</v>
      </c>
      <c r="AF768">
        <v>140.34</v>
      </c>
      <c r="AG768">
        <v>73.7</v>
      </c>
      <c r="AH768">
        <f t="shared" si="142"/>
        <v>1.9042062415196743</v>
      </c>
      <c r="AI768">
        <v>23</v>
      </c>
      <c r="AJ768">
        <v>62.83</v>
      </c>
      <c r="AK768">
        <v>71.22</v>
      </c>
      <c r="AL768" s="3">
        <f t="shared" si="143"/>
        <v>1</v>
      </c>
      <c r="AM768" s="3">
        <f t="shared" si="144"/>
        <v>0</v>
      </c>
      <c r="AN768" s="3">
        <f t="shared" si="145"/>
        <v>0</v>
      </c>
    </row>
    <row r="769" spans="1:40" x14ac:dyDescent="0.35">
      <c r="A769" s="11" t="s">
        <v>4109</v>
      </c>
      <c r="B769" s="11" t="s">
        <v>3687</v>
      </c>
      <c r="C769" t="s">
        <v>51</v>
      </c>
      <c r="D769" t="s">
        <v>17</v>
      </c>
      <c r="E769">
        <v>23.5</v>
      </c>
      <c r="F769">
        <v>77.42</v>
      </c>
      <c r="G769">
        <v>72.459999999999994</v>
      </c>
      <c r="H769">
        <f t="shared" si="138"/>
        <v>1.068451559481093</v>
      </c>
      <c r="I769">
        <v>23</v>
      </c>
      <c r="J769">
        <v>57.58</v>
      </c>
      <c r="K769">
        <v>71.22</v>
      </c>
      <c r="L769" s="3">
        <f t="shared" si="139"/>
        <v>0</v>
      </c>
      <c r="M769" s="3">
        <f t="shared" si="140"/>
        <v>1</v>
      </c>
      <c r="N769" s="3">
        <f t="shared" si="141"/>
        <v>0</v>
      </c>
      <c r="AA769" s="11" t="s">
        <v>4109</v>
      </c>
      <c r="AB769" s="11" t="s">
        <v>3687</v>
      </c>
      <c r="AC769" t="s">
        <v>51</v>
      </c>
      <c r="AD769" t="s">
        <v>18</v>
      </c>
      <c r="AE769">
        <v>24</v>
      </c>
      <c r="AF769">
        <v>128.57</v>
      </c>
      <c r="AG769">
        <v>73.7</v>
      </c>
      <c r="AH769">
        <f t="shared" si="142"/>
        <v>1.7445047489823609</v>
      </c>
      <c r="AI769">
        <v>23</v>
      </c>
      <c r="AJ769">
        <v>56.62</v>
      </c>
      <c r="AK769">
        <v>71.22</v>
      </c>
      <c r="AL769" s="3">
        <f t="shared" si="143"/>
        <v>1</v>
      </c>
      <c r="AM769" s="3">
        <f t="shared" si="144"/>
        <v>0</v>
      </c>
      <c r="AN769" s="3">
        <f t="shared" si="145"/>
        <v>0</v>
      </c>
    </row>
    <row r="770" spans="1:40" x14ac:dyDescent="0.35">
      <c r="A770" s="11" t="s">
        <v>4110</v>
      </c>
      <c r="B770" s="11" t="s">
        <v>3687</v>
      </c>
      <c r="C770" t="s">
        <v>51</v>
      </c>
      <c r="D770" t="s">
        <v>17</v>
      </c>
      <c r="E770">
        <v>24</v>
      </c>
      <c r="F770">
        <v>130.22</v>
      </c>
      <c r="G770">
        <v>73.7</v>
      </c>
      <c r="H770">
        <f t="shared" ref="H770:H833" si="146">F770/G770</f>
        <v>1.7668928086838533</v>
      </c>
      <c r="I770">
        <v>22.5</v>
      </c>
      <c r="J770">
        <v>56.11</v>
      </c>
      <c r="K770">
        <v>69.97</v>
      </c>
      <c r="L770" s="3">
        <f t="shared" ref="L770:L833" si="147">IF(H770&gt;1.5,1,0)</f>
        <v>1</v>
      </c>
      <c r="M770" s="3">
        <f t="shared" ref="M770:M833" si="148">IF((AND(H770&gt;1,H770&lt;1.5)),1,0)</f>
        <v>0</v>
      </c>
      <c r="N770" s="3">
        <f t="shared" ref="N770:N833" si="149">IF(H770&lt;1,1,0)</f>
        <v>0</v>
      </c>
      <c r="AA770" s="11" t="s">
        <v>4110</v>
      </c>
      <c r="AB770" s="11" t="s">
        <v>3687</v>
      </c>
      <c r="AC770" t="s">
        <v>51</v>
      </c>
      <c r="AD770" t="s">
        <v>18</v>
      </c>
      <c r="AE770">
        <v>24</v>
      </c>
      <c r="AF770">
        <v>119.82</v>
      </c>
      <c r="AG770">
        <v>73.7</v>
      </c>
      <c r="AH770">
        <f t="shared" ref="AH770:AH833" si="150">AF770/AG770</f>
        <v>1.6257801899592943</v>
      </c>
      <c r="AI770">
        <v>23</v>
      </c>
      <c r="AJ770">
        <v>67.84</v>
      </c>
      <c r="AK770">
        <v>71.22</v>
      </c>
      <c r="AL770" s="3">
        <f t="shared" si="143"/>
        <v>1</v>
      </c>
      <c r="AM770" s="3">
        <f t="shared" si="144"/>
        <v>0</v>
      </c>
      <c r="AN770" s="3">
        <f t="shared" si="145"/>
        <v>0</v>
      </c>
    </row>
    <row r="771" spans="1:40" x14ac:dyDescent="0.35">
      <c r="A771" s="11" t="s">
        <v>4111</v>
      </c>
      <c r="B771" s="11" t="s">
        <v>3687</v>
      </c>
      <c r="C771" t="s">
        <v>51</v>
      </c>
      <c r="D771" s="6" t="s">
        <v>17</v>
      </c>
      <c r="E771" s="6">
        <v>24</v>
      </c>
      <c r="F771" s="6">
        <v>70.48</v>
      </c>
      <c r="G771" s="6">
        <v>73.7</v>
      </c>
      <c r="H771" s="6">
        <f t="shared" si="146"/>
        <v>0.95630936227951158</v>
      </c>
      <c r="I771" s="6">
        <v>23.5</v>
      </c>
      <c r="J771" s="6">
        <v>61.11</v>
      </c>
      <c r="K771" s="6">
        <v>72.459999999999994</v>
      </c>
      <c r="L771" s="6">
        <f t="shared" si="147"/>
        <v>0</v>
      </c>
      <c r="M771" s="6">
        <f t="shared" si="148"/>
        <v>0</v>
      </c>
      <c r="N771" s="6">
        <f t="shared" si="149"/>
        <v>1</v>
      </c>
      <c r="AA771" s="11" t="s">
        <v>4111</v>
      </c>
      <c r="AB771" s="11" t="s">
        <v>3687</v>
      </c>
      <c r="AC771" t="s">
        <v>51</v>
      </c>
      <c r="AD771" t="s">
        <v>18</v>
      </c>
      <c r="AE771">
        <v>27.5</v>
      </c>
      <c r="AF771">
        <v>87.09</v>
      </c>
      <c r="AG771">
        <v>82.3</v>
      </c>
      <c r="AH771">
        <f t="shared" si="150"/>
        <v>1.0582017010935603</v>
      </c>
      <c r="AI771">
        <v>24</v>
      </c>
      <c r="AJ771">
        <v>76.31</v>
      </c>
      <c r="AK771">
        <v>73.7</v>
      </c>
      <c r="AL771" s="3">
        <f t="shared" ref="AL771:AL834" si="151">IF(AH771&gt;1.5,1,0)</f>
        <v>0</v>
      </c>
      <c r="AM771" s="3">
        <f t="shared" ref="AM771:AM834" si="152">IF((AND(AH771&gt;1,AH771&lt;1.5)),1,0)</f>
        <v>1</v>
      </c>
      <c r="AN771" s="3">
        <f t="shared" ref="AN771:AN834" si="153">IF(AH771&lt;1,1,0)</f>
        <v>0</v>
      </c>
    </row>
    <row r="772" spans="1:40" x14ac:dyDescent="0.35">
      <c r="A772" s="11" t="s">
        <v>4112</v>
      </c>
      <c r="B772" s="11" t="s">
        <v>3687</v>
      </c>
      <c r="C772" t="s">
        <v>51</v>
      </c>
      <c r="D772" t="s">
        <v>134</v>
      </c>
      <c r="E772">
        <v>23.5</v>
      </c>
      <c r="F772">
        <v>83.33</v>
      </c>
      <c r="G772">
        <v>72.459999999999994</v>
      </c>
      <c r="H772">
        <f t="shared" si="146"/>
        <v>1.1500138007176375</v>
      </c>
      <c r="I772">
        <v>23</v>
      </c>
      <c r="J772">
        <v>63.71</v>
      </c>
      <c r="K772">
        <v>71.22</v>
      </c>
      <c r="L772" s="3">
        <f t="shared" si="147"/>
        <v>0</v>
      </c>
      <c r="M772" s="3">
        <f t="shared" si="148"/>
        <v>1</v>
      </c>
      <c r="N772" s="3">
        <f t="shared" si="149"/>
        <v>0</v>
      </c>
      <c r="AA772" s="11" t="s">
        <v>4112</v>
      </c>
      <c r="AB772" s="11" t="s">
        <v>3687</v>
      </c>
      <c r="AC772" t="s">
        <v>51</v>
      </c>
      <c r="AD772" t="s">
        <v>135</v>
      </c>
      <c r="AE772" s="6">
        <v>25</v>
      </c>
      <c r="AF772" s="6">
        <v>64.33</v>
      </c>
      <c r="AG772" s="6">
        <v>76.17</v>
      </c>
      <c r="AH772" s="6">
        <f t="shared" si="150"/>
        <v>0.84455822502297484</v>
      </c>
      <c r="AI772" s="6">
        <v>24.5</v>
      </c>
      <c r="AJ772" s="6">
        <v>49.75</v>
      </c>
      <c r="AK772" s="6">
        <v>74.930000000000007</v>
      </c>
      <c r="AL772" s="6">
        <f t="shared" si="151"/>
        <v>0</v>
      </c>
      <c r="AM772" s="6">
        <f t="shared" si="152"/>
        <v>0</v>
      </c>
      <c r="AN772" s="6">
        <f t="shared" si="153"/>
        <v>1</v>
      </c>
    </row>
    <row r="773" spans="1:40" x14ac:dyDescent="0.35">
      <c r="A773" s="11" t="s">
        <v>4113</v>
      </c>
      <c r="B773" s="11" t="s">
        <v>3687</v>
      </c>
      <c r="C773" t="s">
        <v>51</v>
      </c>
      <c r="D773" t="s">
        <v>134</v>
      </c>
      <c r="E773">
        <v>24</v>
      </c>
      <c r="F773">
        <v>108.74</v>
      </c>
      <c r="G773">
        <v>73.7</v>
      </c>
      <c r="H773">
        <f t="shared" si="146"/>
        <v>1.4754409769335142</v>
      </c>
      <c r="I773">
        <v>22.5</v>
      </c>
      <c r="J773">
        <v>67.83</v>
      </c>
      <c r="K773">
        <v>69.97</v>
      </c>
      <c r="L773" s="3">
        <f t="shared" si="147"/>
        <v>0</v>
      </c>
      <c r="M773" s="3">
        <f t="shared" si="148"/>
        <v>1</v>
      </c>
      <c r="N773" s="3">
        <f t="shared" si="149"/>
        <v>0</v>
      </c>
      <c r="AA773" s="11" t="s">
        <v>4113</v>
      </c>
      <c r="AB773" s="11" t="s">
        <v>3687</v>
      </c>
      <c r="AC773" t="s">
        <v>51</v>
      </c>
      <c r="AD773" t="s">
        <v>135</v>
      </c>
      <c r="AE773">
        <v>26</v>
      </c>
      <c r="AF773">
        <v>91.77</v>
      </c>
      <c r="AG773">
        <v>78.63</v>
      </c>
      <c r="AH773">
        <f t="shared" si="150"/>
        <v>1.1671117893933614</v>
      </c>
      <c r="AI773">
        <v>23.5</v>
      </c>
      <c r="AJ773">
        <v>69.84</v>
      </c>
      <c r="AK773">
        <v>72.459999999999994</v>
      </c>
      <c r="AL773" s="3">
        <f t="shared" si="151"/>
        <v>0</v>
      </c>
      <c r="AM773" s="3">
        <f t="shared" si="152"/>
        <v>1</v>
      </c>
      <c r="AN773" s="3">
        <f t="shared" si="153"/>
        <v>0</v>
      </c>
    </row>
    <row r="774" spans="1:40" x14ac:dyDescent="0.35">
      <c r="A774" s="11" t="s">
        <v>4114</v>
      </c>
      <c r="B774" s="11" t="s">
        <v>3687</v>
      </c>
      <c r="C774" t="s">
        <v>51</v>
      </c>
      <c r="D774" s="6" t="s">
        <v>134</v>
      </c>
      <c r="E774" s="6">
        <v>25.5</v>
      </c>
      <c r="F774" s="6">
        <v>61.48</v>
      </c>
      <c r="G774" s="6">
        <v>77.400000000000006</v>
      </c>
      <c r="H774" s="6">
        <f t="shared" si="146"/>
        <v>0.79431524547803611</v>
      </c>
      <c r="I774" s="6">
        <v>25</v>
      </c>
      <c r="J774" s="6">
        <v>47.55</v>
      </c>
      <c r="K774" s="6">
        <v>76.17</v>
      </c>
      <c r="L774" s="6">
        <f t="shared" si="147"/>
        <v>0</v>
      </c>
      <c r="M774" s="6">
        <f t="shared" si="148"/>
        <v>0</v>
      </c>
      <c r="N774" s="6">
        <f t="shared" si="149"/>
        <v>1</v>
      </c>
      <c r="AA774" s="11" t="s">
        <v>4114</v>
      </c>
      <c r="AB774" s="11" t="s">
        <v>3687</v>
      </c>
      <c r="AC774" t="s">
        <v>51</v>
      </c>
      <c r="AD774" t="s">
        <v>135</v>
      </c>
      <c r="AE774" s="6">
        <v>24.5</v>
      </c>
      <c r="AF774" s="6">
        <v>74.5</v>
      </c>
      <c r="AG774" s="6">
        <v>74.930000000000007</v>
      </c>
      <c r="AH774" s="6">
        <f t="shared" si="150"/>
        <v>0.99426131055651934</v>
      </c>
      <c r="AI774" s="6">
        <v>24</v>
      </c>
      <c r="AJ774" s="6">
        <v>60.61</v>
      </c>
      <c r="AK774" s="6">
        <v>73.7</v>
      </c>
      <c r="AL774" s="6">
        <f t="shared" si="151"/>
        <v>0</v>
      </c>
      <c r="AM774" s="6">
        <f t="shared" si="152"/>
        <v>0</v>
      </c>
      <c r="AN774" s="6">
        <f t="shared" si="153"/>
        <v>1</v>
      </c>
    </row>
    <row r="775" spans="1:40" x14ac:dyDescent="0.35">
      <c r="A775" s="11" t="s">
        <v>4115</v>
      </c>
      <c r="B775" s="11" t="s">
        <v>3687</v>
      </c>
      <c r="C775" t="s">
        <v>51</v>
      </c>
      <c r="D775" t="s">
        <v>134</v>
      </c>
      <c r="E775">
        <v>24</v>
      </c>
      <c r="F775">
        <v>140.36000000000001</v>
      </c>
      <c r="G775">
        <v>73.7</v>
      </c>
      <c r="H775">
        <f t="shared" si="146"/>
        <v>1.9044776119402986</v>
      </c>
      <c r="I775">
        <v>21.5</v>
      </c>
      <c r="J775">
        <v>44.28</v>
      </c>
      <c r="K775">
        <v>67.47</v>
      </c>
      <c r="L775" s="3">
        <f t="shared" si="147"/>
        <v>1</v>
      </c>
      <c r="M775" s="3">
        <f t="shared" si="148"/>
        <v>0</v>
      </c>
      <c r="N775" s="3">
        <f t="shared" si="149"/>
        <v>0</v>
      </c>
      <c r="AA775" s="11" t="s">
        <v>4115</v>
      </c>
      <c r="AB775" s="11" t="s">
        <v>3687</v>
      </c>
      <c r="AC775" t="s">
        <v>51</v>
      </c>
      <c r="AD775" t="s">
        <v>135</v>
      </c>
      <c r="AE775">
        <v>24</v>
      </c>
      <c r="AF775">
        <v>81.33</v>
      </c>
      <c r="AG775">
        <v>73.7</v>
      </c>
      <c r="AH775">
        <f t="shared" si="150"/>
        <v>1.1035278154681138</v>
      </c>
      <c r="AI775">
        <v>23.5</v>
      </c>
      <c r="AJ775">
        <v>69.040000000000006</v>
      </c>
      <c r="AK775">
        <v>72.459999999999994</v>
      </c>
      <c r="AL775" s="3">
        <f t="shared" si="151"/>
        <v>0</v>
      </c>
      <c r="AM775" s="3">
        <f t="shared" si="152"/>
        <v>1</v>
      </c>
      <c r="AN775" s="3">
        <f t="shared" si="153"/>
        <v>0</v>
      </c>
    </row>
    <row r="776" spans="1:40" x14ac:dyDescent="0.35">
      <c r="A776" s="11" t="s">
        <v>4116</v>
      </c>
      <c r="B776" s="11" t="s">
        <v>3687</v>
      </c>
      <c r="C776" t="s">
        <v>51</v>
      </c>
      <c r="D776" t="s">
        <v>134</v>
      </c>
      <c r="E776">
        <v>24</v>
      </c>
      <c r="F776">
        <v>119.32</v>
      </c>
      <c r="G776">
        <v>73.7</v>
      </c>
      <c r="H776">
        <f t="shared" si="146"/>
        <v>1.6189959294436904</v>
      </c>
      <c r="I776">
        <v>22</v>
      </c>
      <c r="J776">
        <v>60.92</v>
      </c>
      <c r="K776">
        <v>68.72</v>
      </c>
      <c r="L776" s="3">
        <f t="shared" si="147"/>
        <v>1</v>
      </c>
      <c r="M776" s="3">
        <f t="shared" si="148"/>
        <v>0</v>
      </c>
      <c r="N776" s="3">
        <f t="shared" si="149"/>
        <v>0</v>
      </c>
      <c r="AA776" s="11" t="s">
        <v>4116</v>
      </c>
      <c r="AB776" s="11" t="s">
        <v>3687</v>
      </c>
      <c r="AC776" t="s">
        <v>51</v>
      </c>
      <c r="AD776" t="s">
        <v>135</v>
      </c>
      <c r="AE776">
        <v>24</v>
      </c>
      <c r="AF776">
        <v>101.02</v>
      </c>
      <c r="AG776">
        <v>73.7</v>
      </c>
      <c r="AH776">
        <f t="shared" si="150"/>
        <v>1.3706919945725915</v>
      </c>
      <c r="AI776">
        <v>22.5</v>
      </c>
      <c r="AJ776">
        <v>73.5</v>
      </c>
      <c r="AK776">
        <v>69.97</v>
      </c>
      <c r="AL776" s="3">
        <f t="shared" si="151"/>
        <v>0</v>
      </c>
      <c r="AM776" s="3">
        <f t="shared" si="152"/>
        <v>1</v>
      </c>
      <c r="AN776" s="3">
        <f t="shared" si="153"/>
        <v>0</v>
      </c>
    </row>
    <row r="777" spans="1:40" x14ac:dyDescent="0.35">
      <c r="A777" s="11" t="s">
        <v>4117</v>
      </c>
      <c r="B777" s="11" t="s">
        <v>3687</v>
      </c>
      <c r="C777" t="s">
        <v>51</v>
      </c>
      <c r="D777" s="6" t="s">
        <v>134</v>
      </c>
      <c r="E777" s="6">
        <v>29</v>
      </c>
      <c r="F777" s="6">
        <v>77.55</v>
      </c>
      <c r="G777" s="6">
        <v>85.96</v>
      </c>
      <c r="H777" s="6">
        <f t="shared" si="146"/>
        <v>0.90216379711493722</v>
      </c>
      <c r="I777" s="6">
        <v>28.5</v>
      </c>
      <c r="J777" s="6">
        <v>69.33</v>
      </c>
      <c r="K777" s="6">
        <v>84.74</v>
      </c>
      <c r="L777" s="6">
        <f t="shared" si="147"/>
        <v>0</v>
      </c>
      <c r="M777" s="6">
        <f t="shared" si="148"/>
        <v>0</v>
      </c>
      <c r="N777" s="6">
        <f t="shared" si="149"/>
        <v>1</v>
      </c>
      <c r="AA777" s="11" t="s">
        <v>4117</v>
      </c>
      <c r="AB777" s="11" t="s">
        <v>3687</v>
      </c>
      <c r="AC777" t="s">
        <v>51</v>
      </c>
      <c r="AD777" t="s">
        <v>135</v>
      </c>
      <c r="AE777">
        <v>24.5</v>
      </c>
      <c r="AF777">
        <v>106.84</v>
      </c>
      <c r="AG777">
        <v>74.930000000000007</v>
      </c>
      <c r="AH777">
        <f t="shared" si="150"/>
        <v>1.4258641398638729</v>
      </c>
      <c r="AI777">
        <v>22.5</v>
      </c>
      <c r="AJ777">
        <v>63.64</v>
      </c>
      <c r="AK777">
        <v>69.97</v>
      </c>
      <c r="AL777" s="3">
        <f t="shared" si="151"/>
        <v>0</v>
      </c>
      <c r="AM777" s="3">
        <f t="shared" si="152"/>
        <v>1</v>
      </c>
      <c r="AN777" s="3">
        <f t="shared" si="153"/>
        <v>0</v>
      </c>
    </row>
    <row r="778" spans="1:40" x14ac:dyDescent="0.35">
      <c r="A778" s="11" t="s">
        <v>4118</v>
      </c>
      <c r="B778" s="11" t="s">
        <v>3687</v>
      </c>
      <c r="C778" t="s">
        <v>51</v>
      </c>
      <c r="D778" t="s">
        <v>134</v>
      </c>
      <c r="E778">
        <v>24</v>
      </c>
      <c r="F778">
        <v>135.97</v>
      </c>
      <c r="G778">
        <v>73.7</v>
      </c>
      <c r="H778">
        <f t="shared" si="146"/>
        <v>1.8449118046132971</v>
      </c>
      <c r="I778">
        <v>22</v>
      </c>
      <c r="J778">
        <v>63.45</v>
      </c>
      <c r="K778">
        <v>68.72</v>
      </c>
      <c r="L778" s="3">
        <f t="shared" si="147"/>
        <v>1</v>
      </c>
      <c r="M778" s="3">
        <f t="shared" si="148"/>
        <v>0</v>
      </c>
      <c r="N778" s="3">
        <f t="shared" si="149"/>
        <v>0</v>
      </c>
      <c r="AA778" s="11" t="s">
        <v>4118</v>
      </c>
      <c r="AB778" s="11" t="s">
        <v>3687</v>
      </c>
      <c r="AC778" t="s">
        <v>51</v>
      </c>
      <c r="AD778" t="s">
        <v>135</v>
      </c>
      <c r="AE778">
        <v>24</v>
      </c>
      <c r="AF778">
        <v>115.87</v>
      </c>
      <c r="AG778">
        <v>73.7</v>
      </c>
      <c r="AH778">
        <f t="shared" si="150"/>
        <v>1.5721845318860244</v>
      </c>
      <c r="AI778">
        <v>22.5</v>
      </c>
      <c r="AJ778">
        <v>47.97</v>
      </c>
      <c r="AK778">
        <v>69.97</v>
      </c>
      <c r="AL778" s="3">
        <f t="shared" si="151"/>
        <v>1</v>
      </c>
      <c r="AM778" s="3">
        <f t="shared" si="152"/>
        <v>0</v>
      </c>
      <c r="AN778" s="3">
        <f t="shared" si="153"/>
        <v>0</v>
      </c>
    </row>
    <row r="779" spans="1:40" x14ac:dyDescent="0.35">
      <c r="A779" s="11" t="s">
        <v>4119</v>
      </c>
      <c r="B779" s="11" t="s">
        <v>3687</v>
      </c>
      <c r="C779" t="s">
        <v>51</v>
      </c>
      <c r="D779" t="s">
        <v>134</v>
      </c>
      <c r="E779">
        <v>23.5</v>
      </c>
      <c r="F779">
        <v>102.58</v>
      </c>
      <c r="G779">
        <v>72.459999999999994</v>
      </c>
      <c r="H779">
        <f t="shared" si="146"/>
        <v>1.4156776152359924</v>
      </c>
      <c r="I779">
        <v>22.5</v>
      </c>
      <c r="J779">
        <v>61.39</v>
      </c>
      <c r="K779">
        <v>69.97</v>
      </c>
      <c r="L779" s="3">
        <f t="shared" si="147"/>
        <v>0</v>
      </c>
      <c r="M779" s="3">
        <f t="shared" si="148"/>
        <v>1</v>
      </c>
      <c r="N779" s="3">
        <f t="shared" si="149"/>
        <v>0</v>
      </c>
      <c r="AA779" s="11" t="s">
        <v>4119</v>
      </c>
      <c r="AB779" s="11" t="s">
        <v>3687</v>
      </c>
      <c r="AC779" t="s">
        <v>51</v>
      </c>
      <c r="AD779" t="s">
        <v>135</v>
      </c>
      <c r="AE779">
        <v>24</v>
      </c>
      <c r="AF779">
        <v>123.3</v>
      </c>
      <c r="AG779">
        <v>73.7</v>
      </c>
      <c r="AH779">
        <f t="shared" si="150"/>
        <v>1.6729986431478967</v>
      </c>
      <c r="AI779">
        <v>22</v>
      </c>
      <c r="AJ779">
        <v>49.48</v>
      </c>
      <c r="AK779">
        <v>68.72</v>
      </c>
      <c r="AL779" s="3">
        <f t="shared" si="151"/>
        <v>1</v>
      </c>
      <c r="AM779" s="3">
        <f t="shared" si="152"/>
        <v>0</v>
      </c>
      <c r="AN779" s="3">
        <f t="shared" si="153"/>
        <v>0</v>
      </c>
    </row>
    <row r="780" spans="1:40" x14ac:dyDescent="0.35">
      <c r="A780" s="11" t="s">
        <v>4120</v>
      </c>
      <c r="B780" s="11" t="s">
        <v>3687</v>
      </c>
      <c r="C780" t="s">
        <v>51</v>
      </c>
      <c r="D780" t="s">
        <v>134</v>
      </c>
      <c r="E780">
        <v>24</v>
      </c>
      <c r="F780">
        <v>136.16999999999999</v>
      </c>
      <c r="G780">
        <v>73.7</v>
      </c>
      <c r="H780">
        <f t="shared" si="146"/>
        <v>1.8476255088195384</v>
      </c>
      <c r="I780">
        <v>22.5</v>
      </c>
      <c r="J780">
        <v>67.25</v>
      </c>
      <c r="K780">
        <v>69.97</v>
      </c>
      <c r="L780" s="3">
        <f t="shared" si="147"/>
        <v>1</v>
      </c>
      <c r="M780" s="3">
        <f t="shared" si="148"/>
        <v>0</v>
      </c>
      <c r="N780" s="3">
        <f t="shared" si="149"/>
        <v>0</v>
      </c>
      <c r="AA780" s="11" t="s">
        <v>4120</v>
      </c>
      <c r="AB780" s="11" t="s">
        <v>3687</v>
      </c>
      <c r="AC780" t="s">
        <v>51</v>
      </c>
      <c r="AD780" t="s">
        <v>135</v>
      </c>
      <c r="AE780" s="6">
        <v>24</v>
      </c>
      <c r="AF780" s="6">
        <v>70.27</v>
      </c>
      <c r="AG780" s="6">
        <v>73.7</v>
      </c>
      <c r="AH780" s="6">
        <f t="shared" si="150"/>
        <v>0.95345997286295781</v>
      </c>
      <c r="AI780" s="6">
        <v>23.5</v>
      </c>
      <c r="AJ780" s="6">
        <v>60.67</v>
      </c>
      <c r="AK780" s="6">
        <v>72.459999999999994</v>
      </c>
      <c r="AL780" s="6">
        <f t="shared" si="151"/>
        <v>0</v>
      </c>
      <c r="AM780" s="6">
        <f t="shared" si="152"/>
        <v>0</v>
      </c>
      <c r="AN780" s="6">
        <f t="shared" si="153"/>
        <v>1</v>
      </c>
    </row>
    <row r="781" spans="1:40" x14ac:dyDescent="0.35">
      <c r="A781" s="11" t="s">
        <v>4121</v>
      </c>
      <c r="B781" s="11" t="s">
        <v>3687</v>
      </c>
      <c r="C781" t="s">
        <v>51</v>
      </c>
      <c r="D781" t="s">
        <v>134</v>
      </c>
      <c r="E781">
        <v>24</v>
      </c>
      <c r="F781">
        <v>171.06</v>
      </c>
      <c r="G781">
        <v>73.7</v>
      </c>
      <c r="H781">
        <f t="shared" si="146"/>
        <v>2.3210312075983719</v>
      </c>
      <c r="I781">
        <v>21</v>
      </c>
      <c r="J781">
        <v>29.79</v>
      </c>
      <c r="K781">
        <v>66.22</v>
      </c>
      <c r="L781" s="3">
        <f t="shared" si="147"/>
        <v>1</v>
      </c>
      <c r="M781" s="3">
        <f t="shared" si="148"/>
        <v>0</v>
      </c>
      <c r="N781" s="3">
        <f t="shared" si="149"/>
        <v>0</v>
      </c>
      <c r="AA781" s="11" t="s">
        <v>4121</v>
      </c>
      <c r="AB781" s="11" t="s">
        <v>3687</v>
      </c>
      <c r="AC781" t="s">
        <v>51</v>
      </c>
      <c r="AD781" t="s">
        <v>135</v>
      </c>
      <c r="AE781">
        <v>24</v>
      </c>
      <c r="AF781">
        <v>118.6</v>
      </c>
      <c r="AG781">
        <v>73.7</v>
      </c>
      <c r="AH781">
        <f t="shared" si="150"/>
        <v>1.6092265943012209</v>
      </c>
      <c r="AI781">
        <v>22.5</v>
      </c>
      <c r="AJ781">
        <v>58.96</v>
      </c>
      <c r="AK781">
        <v>69.97</v>
      </c>
      <c r="AL781" s="3">
        <f t="shared" si="151"/>
        <v>1</v>
      </c>
      <c r="AM781" s="3">
        <f t="shared" si="152"/>
        <v>0</v>
      </c>
      <c r="AN781" s="3">
        <f t="shared" si="153"/>
        <v>0</v>
      </c>
    </row>
    <row r="782" spans="1:40" x14ac:dyDescent="0.35">
      <c r="A782" s="11" t="s">
        <v>4122</v>
      </c>
      <c r="B782" s="11" t="s">
        <v>3687</v>
      </c>
      <c r="C782" t="s">
        <v>51</v>
      </c>
      <c r="D782" t="s">
        <v>134</v>
      </c>
      <c r="E782">
        <v>24</v>
      </c>
      <c r="F782">
        <v>97.4</v>
      </c>
      <c r="G782">
        <v>73.7</v>
      </c>
      <c r="H782">
        <f t="shared" si="146"/>
        <v>1.3215739484396201</v>
      </c>
      <c r="I782">
        <v>23.5</v>
      </c>
      <c r="J782">
        <v>70.010000000000005</v>
      </c>
      <c r="K782">
        <v>72.459999999999994</v>
      </c>
      <c r="L782" s="3">
        <f t="shared" si="147"/>
        <v>0</v>
      </c>
      <c r="M782" s="3">
        <f t="shared" si="148"/>
        <v>1</v>
      </c>
      <c r="N782" s="3">
        <f t="shared" si="149"/>
        <v>0</v>
      </c>
      <c r="AA782" s="11" t="s">
        <v>4122</v>
      </c>
      <c r="AB782" s="11" t="s">
        <v>3687</v>
      </c>
      <c r="AC782" t="s">
        <v>51</v>
      </c>
      <c r="AD782" t="s">
        <v>135</v>
      </c>
      <c r="AE782">
        <v>24</v>
      </c>
      <c r="AF782">
        <v>78.28</v>
      </c>
      <c r="AG782">
        <v>73.7</v>
      </c>
      <c r="AH782">
        <f t="shared" si="150"/>
        <v>1.0621438263229308</v>
      </c>
      <c r="AI782">
        <v>22.5</v>
      </c>
      <c r="AJ782">
        <v>73.73</v>
      </c>
      <c r="AK782">
        <v>69.97</v>
      </c>
      <c r="AL782" s="3">
        <f t="shared" si="151"/>
        <v>0</v>
      </c>
      <c r="AM782" s="3">
        <f t="shared" si="152"/>
        <v>1</v>
      </c>
      <c r="AN782" s="3">
        <f t="shared" si="153"/>
        <v>0</v>
      </c>
    </row>
    <row r="783" spans="1:40" x14ac:dyDescent="0.35">
      <c r="A783" s="11" t="s">
        <v>4123</v>
      </c>
      <c r="B783" s="11" t="s">
        <v>3687</v>
      </c>
      <c r="C783" t="s">
        <v>51</v>
      </c>
      <c r="D783" s="6" t="s">
        <v>134</v>
      </c>
      <c r="E783" s="6">
        <v>32.5</v>
      </c>
      <c r="F783" s="6">
        <v>88.88</v>
      </c>
      <c r="G783" s="6">
        <v>94.43</v>
      </c>
      <c r="H783" s="6">
        <f t="shared" si="146"/>
        <v>0.9412263051996187</v>
      </c>
      <c r="I783" s="6">
        <v>32</v>
      </c>
      <c r="J783" s="6">
        <v>62.19</v>
      </c>
      <c r="K783" s="6">
        <v>93.23</v>
      </c>
      <c r="L783" s="6">
        <f t="shared" si="147"/>
        <v>0</v>
      </c>
      <c r="M783" s="6">
        <f t="shared" si="148"/>
        <v>0</v>
      </c>
      <c r="N783" s="6">
        <f t="shared" si="149"/>
        <v>1</v>
      </c>
      <c r="AA783" s="11" t="s">
        <v>4123</v>
      </c>
      <c r="AB783" s="11" t="s">
        <v>3687</v>
      </c>
      <c r="AC783" t="s">
        <v>51</v>
      </c>
      <c r="AD783" t="s">
        <v>135</v>
      </c>
      <c r="AE783" s="6">
        <v>33</v>
      </c>
      <c r="AF783" s="6">
        <v>89.58</v>
      </c>
      <c r="AG783" s="6">
        <v>95.64</v>
      </c>
      <c r="AH783" s="6">
        <f t="shared" si="150"/>
        <v>0.93663739021329984</v>
      </c>
      <c r="AI783" s="6">
        <v>32.5</v>
      </c>
      <c r="AJ783" s="6">
        <v>64.86</v>
      </c>
      <c r="AK783" s="6">
        <v>94.43</v>
      </c>
      <c r="AL783" s="6">
        <f t="shared" si="151"/>
        <v>0</v>
      </c>
      <c r="AM783" s="6">
        <f t="shared" si="152"/>
        <v>0</v>
      </c>
      <c r="AN783" s="6">
        <f t="shared" si="153"/>
        <v>1</v>
      </c>
    </row>
    <row r="784" spans="1:40" x14ac:dyDescent="0.35">
      <c r="A784" t="s">
        <v>4124</v>
      </c>
      <c r="B784" t="s">
        <v>4125</v>
      </c>
      <c r="C784" t="s">
        <v>16</v>
      </c>
      <c r="D784" t="s">
        <v>17</v>
      </c>
      <c r="E784">
        <v>23.5</v>
      </c>
      <c r="F784">
        <v>139.91999999999999</v>
      </c>
      <c r="G784">
        <v>72.459999999999994</v>
      </c>
      <c r="H784">
        <f t="shared" si="146"/>
        <v>1.9309964118134142</v>
      </c>
      <c r="I784">
        <v>22</v>
      </c>
      <c r="J784">
        <v>56.16</v>
      </c>
      <c r="K784">
        <v>68.72</v>
      </c>
      <c r="L784" s="3">
        <f t="shared" si="147"/>
        <v>1</v>
      </c>
      <c r="M784" s="3">
        <f t="shared" si="148"/>
        <v>0</v>
      </c>
      <c r="N784" s="3">
        <f t="shared" si="149"/>
        <v>0</v>
      </c>
      <c r="AA784" t="s">
        <v>4124</v>
      </c>
      <c r="AB784" t="s">
        <v>4125</v>
      </c>
      <c r="AC784" t="s">
        <v>16</v>
      </c>
      <c r="AD784" t="s">
        <v>18</v>
      </c>
      <c r="AE784">
        <v>24</v>
      </c>
      <c r="AF784">
        <v>163.6</v>
      </c>
      <c r="AG784">
        <v>73.7</v>
      </c>
      <c r="AH784">
        <f t="shared" si="150"/>
        <v>2.2198100407055628</v>
      </c>
      <c r="AI784">
        <v>23</v>
      </c>
      <c r="AJ784">
        <v>61.06</v>
      </c>
      <c r="AK784">
        <v>71.22</v>
      </c>
      <c r="AL784" s="3">
        <f t="shared" si="151"/>
        <v>1</v>
      </c>
      <c r="AM784" s="3">
        <f t="shared" si="152"/>
        <v>0</v>
      </c>
      <c r="AN784" s="3">
        <f t="shared" si="153"/>
        <v>0</v>
      </c>
    </row>
    <row r="785" spans="1:40" x14ac:dyDescent="0.35">
      <c r="A785" t="s">
        <v>4126</v>
      </c>
      <c r="B785" t="s">
        <v>4125</v>
      </c>
      <c r="C785" t="s">
        <v>16</v>
      </c>
      <c r="D785" t="s">
        <v>17</v>
      </c>
      <c r="E785">
        <v>23.5</v>
      </c>
      <c r="F785">
        <v>92.31</v>
      </c>
      <c r="G785">
        <v>72.459999999999994</v>
      </c>
      <c r="H785">
        <f t="shared" si="146"/>
        <v>1.2739442451007454</v>
      </c>
      <c r="I785">
        <v>23</v>
      </c>
      <c r="J785">
        <v>66.05</v>
      </c>
      <c r="K785">
        <v>71.22</v>
      </c>
      <c r="L785" s="3">
        <f t="shared" si="147"/>
        <v>0</v>
      </c>
      <c r="M785" s="3">
        <f t="shared" si="148"/>
        <v>1</v>
      </c>
      <c r="N785" s="3">
        <f t="shared" si="149"/>
        <v>0</v>
      </c>
      <c r="AA785" t="s">
        <v>4126</v>
      </c>
      <c r="AB785" t="s">
        <v>4125</v>
      </c>
      <c r="AC785" t="s">
        <v>16</v>
      </c>
      <c r="AD785" t="s">
        <v>18</v>
      </c>
      <c r="AE785">
        <v>24</v>
      </c>
      <c r="AF785">
        <v>142.13999999999999</v>
      </c>
      <c r="AG785">
        <v>73.7</v>
      </c>
      <c r="AH785">
        <f t="shared" si="150"/>
        <v>1.9286295793758477</v>
      </c>
      <c r="AI785">
        <v>23</v>
      </c>
      <c r="AJ785">
        <v>63.63</v>
      </c>
      <c r="AK785">
        <v>71.22</v>
      </c>
      <c r="AL785" s="3">
        <f t="shared" si="151"/>
        <v>1</v>
      </c>
      <c r="AM785" s="3">
        <f t="shared" si="152"/>
        <v>0</v>
      </c>
      <c r="AN785" s="3">
        <f t="shared" si="153"/>
        <v>0</v>
      </c>
    </row>
    <row r="786" spans="1:40" x14ac:dyDescent="0.35">
      <c r="A786" t="s">
        <v>4127</v>
      </c>
      <c r="B786" t="s">
        <v>4125</v>
      </c>
      <c r="C786" t="s">
        <v>16</v>
      </c>
      <c r="D786" t="s">
        <v>17</v>
      </c>
      <c r="E786">
        <v>23.5</v>
      </c>
      <c r="F786">
        <v>128.74</v>
      </c>
      <c r="G786">
        <v>72.459999999999994</v>
      </c>
      <c r="H786">
        <f t="shared" si="146"/>
        <v>1.776704388628209</v>
      </c>
      <c r="I786">
        <v>22</v>
      </c>
      <c r="J786">
        <v>62.59</v>
      </c>
      <c r="K786">
        <v>68.72</v>
      </c>
      <c r="L786" s="3">
        <f t="shared" si="147"/>
        <v>1</v>
      </c>
      <c r="M786" s="3">
        <f t="shared" si="148"/>
        <v>0</v>
      </c>
      <c r="N786" s="3">
        <f t="shared" si="149"/>
        <v>0</v>
      </c>
      <c r="AA786" t="s">
        <v>4127</v>
      </c>
      <c r="AB786" t="s">
        <v>4125</v>
      </c>
      <c r="AC786" t="s">
        <v>16</v>
      </c>
      <c r="AD786" t="s">
        <v>18</v>
      </c>
      <c r="AE786">
        <v>24</v>
      </c>
      <c r="AF786">
        <v>182.07</v>
      </c>
      <c r="AG786">
        <v>73.7</v>
      </c>
      <c r="AH786">
        <f t="shared" si="150"/>
        <v>2.4704206241519673</v>
      </c>
      <c r="AI786">
        <v>35</v>
      </c>
      <c r="AJ786">
        <v>111.01</v>
      </c>
      <c r="AK786">
        <v>100.44</v>
      </c>
      <c r="AL786" s="3">
        <f t="shared" si="151"/>
        <v>1</v>
      </c>
      <c r="AM786" s="3">
        <f t="shared" si="152"/>
        <v>0</v>
      </c>
      <c r="AN786" s="3">
        <f t="shared" si="153"/>
        <v>0</v>
      </c>
    </row>
    <row r="787" spans="1:40" x14ac:dyDescent="0.35">
      <c r="A787" t="s">
        <v>4128</v>
      </c>
      <c r="B787" t="s">
        <v>4125</v>
      </c>
      <c r="C787" t="s">
        <v>16</v>
      </c>
      <c r="D787" t="s">
        <v>17</v>
      </c>
      <c r="E787">
        <v>23.5</v>
      </c>
      <c r="F787">
        <v>187.26</v>
      </c>
      <c r="G787">
        <v>72.459999999999994</v>
      </c>
      <c r="H787">
        <f t="shared" si="146"/>
        <v>2.584322384764008</v>
      </c>
      <c r="I787">
        <v>22</v>
      </c>
      <c r="J787">
        <v>63.6</v>
      </c>
      <c r="K787">
        <v>68.72</v>
      </c>
      <c r="L787" s="3">
        <f t="shared" si="147"/>
        <v>1</v>
      </c>
      <c r="M787" s="3">
        <f t="shared" si="148"/>
        <v>0</v>
      </c>
      <c r="N787" s="3">
        <f t="shared" si="149"/>
        <v>0</v>
      </c>
      <c r="AA787" t="s">
        <v>4128</v>
      </c>
      <c r="AB787" t="s">
        <v>4125</v>
      </c>
      <c r="AC787" t="s">
        <v>16</v>
      </c>
      <c r="AD787" t="s">
        <v>18</v>
      </c>
      <c r="AE787">
        <v>24</v>
      </c>
      <c r="AF787">
        <v>130.72999999999999</v>
      </c>
      <c r="AG787">
        <v>73.7</v>
      </c>
      <c r="AH787">
        <f t="shared" si="150"/>
        <v>1.773812754409769</v>
      </c>
      <c r="AI787">
        <v>23</v>
      </c>
      <c r="AJ787">
        <v>53.63</v>
      </c>
      <c r="AK787">
        <v>71.22</v>
      </c>
      <c r="AL787" s="3">
        <f t="shared" si="151"/>
        <v>1</v>
      </c>
      <c r="AM787" s="3">
        <f t="shared" si="152"/>
        <v>0</v>
      </c>
      <c r="AN787" s="3">
        <f t="shared" si="153"/>
        <v>0</v>
      </c>
    </row>
    <row r="788" spans="1:40" x14ac:dyDescent="0.35">
      <c r="A788" t="s">
        <v>4129</v>
      </c>
      <c r="B788" t="s">
        <v>4125</v>
      </c>
      <c r="C788" t="s">
        <v>16</v>
      </c>
      <c r="D788" t="s">
        <v>17</v>
      </c>
      <c r="E788">
        <v>24</v>
      </c>
      <c r="F788">
        <v>182.44</v>
      </c>
      <c r="G788">
        <v>73.7</v>
      </c>
      <c r="H788">
        <f t="shared" si="146"/>
        <v>2.4754409769335139</v>
      </c>
      <c r="I788">
        <v>22.5</v>
      </c>
      <c r="J788">
        <v>63.98</v>
      </c>
      <c r="K788">
        <v>69.97</v>
      </c>
      <c r="L788" s="3">
        <f t="shared" si="147"/>
        <v>1</v>
      </c>
      <c r="M788" s="3">
        <f t="shared" si="148"/>
        <v>0</v>
      </c>
      <c r="N788" s="3">
        <f t="shared" si="149"/>
        <v>0</v>
      </c>
      <c r="AA788" t="s">
        <v>4129</v>
      </c>
      <c r="AB788" t="s">
        <v>4125</v>
      </c>
      <c r="AC788" t="s">
        <v>16</v>
      </c>
      <c r="AD788" t="s">
        <v>18</v>
      </c>
      <c r="AE788">
        <v>24</v>
      </c>
      <c r="AF788">
        <v>153.68</v>
      </c>
      <c r="AG788">
        <v>73.7</v>
      </c>
      <c r="AH788">
        <f t="shared" si="150"/>
        <v>2.0852103120759837</v>
      </c>
      <c r="AI788">
        <v>23</v>
      </c>
      <c r="AJ788">
        <v>67.319999999999993</v>
      </c>
      <c r="AK788">
        <v>71.22</v>
      </c>
      <c r="AL788" s="3">
        <f t="shared" si="151"/>
        <v>1</v>
      </c>
      <c r="AM788" s="3">
        <f t="shared" si="152"/>
        <v>0</v>
      </c>
      <c r="AN788" s="3">
        <f t="shared" si="153"/>
        <v>0</v>
      </c>
    </row>
    <row r="789" spans="1:40" x14ac:dyDescent="0.35">
      <c r="A789" t="s">
        <v>4130</v>
      </c>
      <c r="B789" t="s">
        <v>4125</v>
      </c>
      <c r="C789" t="s">
        <v>16</v>
      </c>
      <c r="D789" t="s">
        <v>17</v>
      </c>
      <c r="E789">
        <v>24</v>
      </c>
      <c r="F789">
        <v>198.6</v>
      </c>
      <c r="G789">
        <v>73.7</v>
      </c>
      <c r="H789">
        <f t="shared" si="146"/>
        <v>2.694708276797829</v>
      </c>
      <c r="I789">
        <v>22</v>
      </c>
      <c r="J789">
        <v>57.09</v>
      </c>
      <c r="K789">
        <v>68.72</v>
      </c>
      <c r="L789" s="3">
        <f t="shared" si="147"/>
        <v>1</v>
      </c>
      <c r="M789" s="3">
        <f t="shared" si="148"/>
        <v>0</v>
      </c>
      <c r="N789" s="3">
        <f t="shared" si="149"/>
        <v>0</v>
      </c>
      <c r="AA789" t="s">
        <v>4130</v>
      </c>
      <c r="AB789" t="s">
        <v>4125</v>
      </c>
      <c r="AC789" t="s">
        <v>16</v>
      </c>
      <c r="AD789" t="s">
        <v>18</v>
      </c>
      <c r="AE789">
        <v>24</v>
      </c>
      <c r="AF789">
        <v>159.86000000000001</v>
      </c>
      <c r="AG789">
        <v>73.7</v>
      </c>
      <c r="AH789">
        <f t="shared" si="150"/>
        <v>2.1690637720488466</v>
      </c>
      <c r="AI789">
        <v>18</v>
      </c>
      <c r="AJ789">
        <v>59.4</v>
      </c>
      <c r="AK789">
        <v>58.64</v>
      </c>
      <c r="AL789" s="3">
        <f t="shared" si="151"/>
        <v>1</v>
      </c>
      <c r="AM789" s="3">
        <f t="shared" si="152"/>
        <v>0</v>
      </c>
      <c r="AN789" s="3">
        <f t="shared" si="153"/>
        <v>0</v>
      </c>
    </row>
    <row r="790" spans="1:40" x14ac:dyDescent="0.35">
      <c r="A790" t="s">
        <v>4131</v>
      </c>
      <c r="B790" t="s">
        <v>4125</v>
      </c>
      <c r="C790" t="s">
        <v>16</v>
      </c>
      <c r="D790" s="6" t="s">
        <v>17</v>
      </c>
      <c r="E790" s="6">
        <v>15</v>
      </c>
      <c r="F790" s="6">
        <v>50.19</v>
      </c>
      <c r="G790" s="6">
        <v>50.91</v>
      </c>
      <c r="H790" s="6">
        <f t="shared" si="146"/>
        <v>0.98585739540365358</v>
      </c>
      <c r="I790" s="6">
        <v>15</v>
      </c>
      <c r="J790" s="6">
        <v>50.19</v>
      </c>
      <c r="K790" s="6">
        <v>50.91</v>
      </c>
      <c r="L790" s="6">
        <f t="shared" si="147"/>
        <v>0</v>
      </c>
      <c r="M790" s="6">
        <f t="shared" si="148"/>
        <v>0</v>
      </c>
      <c r="N790" s="6">
        <f t="shared" si="149"/>
        <v>1</v>
      </c>
      <c r="AA790" t="s">
        <v>4131</v>
      </c>
      <c r="AB790" t="s">
        <v>4125</v>
      </c>
      <c r="AC790" t="s">
        <v>16</v>
      </c>
      <c r="AD790" t="s">
        <v>18</v>
      </c>
      <c r="AE790">
        <v>24</v>
      </c>
      <c r="AF790">
        <v>98.18</v>
      </c>
      <c r="AG790">
        <v>73.7</v>
      </c>
      <c r="AH790">
        <f t="shared" si="150"/>
        <v>1.332157394843962</v>
      </c>
      <c r="AI790">
        <v>23.5</v>
      </c>
      <c r="AJ790">
        <v>56.21</v>
      </c>
      <c r="AK790">
        <v>72.459999999999994</v>
      </c>
      <c r="AL790" s="3">
        <f t="shared" si="151"/>
        <v>0</v>
      </c>
      <c r="AM790" s="3">
        <f t="shared" si="152"/>
        <v>1</v>
      </c>
      <c r="AN790" s="3">
        <f t="shared" si="153"/>
        <v>0</v>
      </c>
    </row>
    <row r="791" spans="1:40" x14ac:dyDescent="0.35">
      <c r="A791" t="s">
        <v>4132</v>
      </c>
      <c r="B791" t="s">
        <v>4125</v>
      </c>
      <c r="C791" t="s">
        <v>16</v>
      </c>
      <c r="D791" t="s">
        <v>17</v>
      </c>
      <c r="E791">
        <v>23.5</v>
      </c>
      <c r="F791">
        <v>168.29</v>
      </c>
      <c r="G791">
        <v>72.459999999999994</v>
      </c>
      <c r="H791">
        <f t="shared" si="146"/>
        <v>2.3225227711841017</v>
      </c>
      <c r="I791">
        <v>21.5</v>
      </c>
      <c r="J791">
        <v>44.69</v>
      </c>
      <c r="K791">
        <v>67.47</v>
      </c>
      <c r="L791" s="3">
        <f t="shared" si="147"/>
        <v>1</v>
      </c>
      <c r="M791" s="3">
        <f t="shared" si="148"/>
        <v>0</v>
      </c>
      <c r="N791" s="3">
        <f t="shared" si="149"/>
        <v>0</v>
      </c>
      <c r="AA791" t="s">
        <v>4132</v>
      </c>
      <c r="AB791" t="s">
        <v>4125</v>
      </c>
      <c r="AC791" t="s">
        <v>16</v>
      </c>
      <c r="AD791" t="s">
        <v>18</v>
      </c>
      <c r="AE791">
        <v>24</v>
      </c>
      <c r="AF791">
        <v>158.99</v>
      </c>
      <c r="AG791">
        <v>73.7</v>
      </c>
      <c r="AH791">
        <f t="shared" si="150"/>
        <v>2.157259158751696</v>
      </c>
      <c r="AI791">
        <v>35</v>
      </c>
      <c r="AJ791">
        <v>103.24</v>
      </c>
      <c r="AK791">
        <v>100.44</v>
      </c>
      <c r="AL791" s="3">
        <f t="shared" si="151"/>
        <v>1</v>
      </c>
      <c r="AM791" s="3">
        <f t="shared" si="152"/>
        <v>0</v>
      </c>
      <c r="AN791" s="3">
        <f t="shared" si="153"/>
        <v>0</v>
      </c>
    </row>
    <row r="792" spans="1:40" x14ac:dyDescent="0.35">
      <c r="A792" t="s">
        <v>4133</v>
      </c>
      <c r="B792" t="s">
        <v>4125</v>
      </c>
      <c r="C792" t="s">
        <v>16</v>
      </c>
      <c r="D792" t="s">
        <v>17</v>
      </c>
      <c r="E792">
        <v>24</v>
      </c>
      <c r="F792">
        <v>120.7</v>
      </c>
      <c r="G792">
        <v>73.7</v>
      </c>
      <c r="H792">
        <f t="shared" si="146"/>
        <v>1.6377204884667571</v>
      </c>
      <c r="I792">
        <v>22.5</v>
      </c>
      <c r="J792">
        <v>67.44</v>
      </c>
      <c r="K792">
        <v>69.97</v>
      </c>
      <c r="L792" s="3">
        <f t="shared" si="147"/>
        <v>1</v>
      </c>
      <c r="M792" s="3">
        <f t="shared" si="148"/>
        <v>0</v>
      </c>
      <c r="N792" s="3">
        <f t="shared" si="149"/>
        <v>0</v>
      </c>
      <c r="AA792" t="s">
        <v>4133</v>
      </c>
      <c r="AB792" t="s">
        <v>4125</v>
      </c>
      <c r="AC792" t="s">
        <v>16</v>
      </c>
      <c r="AD792" t="s">
        <v>18</v>
      </c>
      <c r="AE792">
        <v>24</v>
      </c>
      <c r="AF792">
        <v>134.57</v>
      </c>
      <c r="AG792">
        <v>73.7</v>
      </c>
      <c r="AH792">
        <f t="shared" si="150"/>
        <v>1.8259158751696063</v>
      </c>
      <c r="AI792">
        <v>23</v>
      </c>
      <c r="AJ792">
        <v>63.15</v>
      </c>
      <c r="AK792">
        <v>71.22</v>
      </c>
      <c r="AL792" s="3">
        <f t="shared" si="151"/>
        <v>1</v>
      </c>
      <c r="AM792" s="3">
        <f t="shared" si="152"/>
        <v>0</v>
      </c>
      <c r="AN792" s="3">
        <f t="shared" si="153"/>
        <v>0</v>
      </c>
    </row>
    <row r="793" spans="1:40" x14ac:dyDescent="0.35">
      <c r="A793" t="s">
        <v>4134</v>
      </c>
      <c r="B793" t="s">
        <v>4125</v>
      </c>
      <c r="C793" t="s">
        <v>16</v>
      </c>
      <c r="D793" t="s">
        <v>17</v>
      </c>
      <c r="E793">
        <v>24</v>
      </c>
      <c r="F793">
        <v>124.33</v>
      </c>
      <c r="G793">
        <v>73.7</v>
      </c>
      <c r="H793">
        <f t="shared" si="146"/>
        <v>1.6869742198100406</v>
      </c>
      <c r="I793">
        <v>22.5</v>
      </c>
      <c r="J793">
        <v>65.209999999999994</v>
      </c>
      <c r="K793">
        <v>69.97</v>
      </c>
      <c r="L793" s="3">
        <f t="shared" si="147"/>
        <v>1</v>
      </c>
      <c r="M793" s="3">
        <f t="shared" si="148"/>
        <v>0</v>
      </c>
      <c r="N793" s="3">
        <f t="shared" si="149"/>
        <v>0</v>
      </c>
      <c r="AA793" t="s">
        <v>4134</v>
      </c>
      <c r="AB793" t="s">
        <v>4125</v>
      </c>
      <c r="AC793" t="s">
        <v>16</v>
      </c>
      <c r="AD793" t="s">
        <v>18</v>
      </c>
      <c r="AE793">
        <v>24</v>
      </c>
      <c r="AF793">
        <v>161.59</v>
      </c>
      <c r="AG793">
        <v>73.7</v>
      </c>
      <c r="AH793">
        <f t="shared" si="150"/>
        <v>2.1925373134328359</v>
      </c>
      <c r="AI793">
        <v>23</v>
      </c>
      <c r="AJ793">
        <v>70.47</v>
      </c>
      <c r="AK793">
        <v>71.22</v>
      </c>
      <c r="AL793" s="3">
        <f t="shared" si="151"/>
        <v>1</v>
      </c>
      <c r="AM793" s="3">
        <f t="shared" si="152"/>
        <v>0</v>
      </c>
      <c r="AN793" s="3">
        <f t="shared" si="153"/>
        <v>0</v>
      </c>
    </row>
    <row r="794" spans="1:40" x14ac:dyDescent="0.35">
      <c r="A794" t="s">
        <v>4135</v>
      </c>
      <c r="B794" t="s">
        <v>4125</v>
      </c>
      <c r="C794" t="s">
        <v>16</v>
      </c>
      <c r="D794" t="s">
        <v>17</v>
      </c>
      <c r="E794">
        <v>18.5</v>
      </c>
      <c r="F794">
        <v>64.47</v>
      </c>
      <c r="G794">
        <v>59.91</v>
      </c>
      <c r="H794">
        <f t="shared" si="146"/>
        <v>1.0761141712568854</v>
      </c>
      <c r="I794">
        <v>18</v>
      </c>
      <c r="J794">
        <v>50.88</v>
      </c>
      <c r="K794">
        <v>58.64</v>
      </c>
      <c r="L794" s="3">
        <f t="shared" si="147"/>
        <v>0</v>
      </c>
      <c r="M794" s="3">
        <f t="shared" si="148"/>
        <v>1</v>
      </c>
      <c r="N794" s="3">
        <f t="shared" si="149"/>
        <v>0</v>
      </c>
      <c r="AA794" t="s">
        <v>4135</v>
      </c>
      <c r="AB794" t="s">
        <v>4125</v>
      </c>
      <c r="AC794" t="s">
        <v>16</v>
      </c>
      <c r="AD794" t="s">
        <v>18</v>
      </c>
      <c r="AE794">
        <v>24</v>
      </c>
      <c r="AF794">
        <v>87.44</v>
      </c>
      <c r="AG794">
        <v>73.7</v>
      </c>
      <c r="AH794">
        <f t="shared" si="150"/>
        <v>1.1864314789687924</v>
      </c>
      <c r="AI794">
        <v>23.5</v>
      </c>
      <c r="AJ794">
        <v>40.75</v>
      </c>
      <c r="AK794">
        <v>72.459999999999994</v>
      </c>
      <c r="AL794" s="3">
        <f t="shared" si="151"/>
        <v>0</v>
      </c>
      <c r="AM794" s="3">
        <f t="shared" si="152"/>
        <v>1</v>
      </c>
      <c r="AN794" s="3">
        <f t="shared" si="153"/>
        <v>0</v>
      </c>
    </row>
    <row r="795" spans="1:40" x14ac:dyDescent="0.35">
      <c r="A795" t="s">
        <v>4136</v>
      </c>
      <c r="B795" t="s">
        <v>4125</v>
      </c>
      <c r="C795" t="s">
        <v>16</v>
      </c>
      <c r="D795" t="s">
        <v>17</v>
      </c>
      <c r="E795">
        <v>24</v>
      </c>
      <c r="F795">
        <v>171.93</v>
      </c>
      <c r="G795">
        <v>73.7</v>
      </c>
      <c r="H795">
        <f t="shared" si="146"/>
        <v>2.3328358208955224</v>
      </c>
      <c r="I795">
        <v>22</v>
      </c>
      <c r="J795">
        <v>68.5</v>
      </c>
      <c r="K795">
        <v>68.72</v>
      </c>
      <c r="L795" s="3">
        <f t="shared" si="147"/>
        <v>1</v>
      </c>
      <c r="M795" s="3">
        <f t="shared" si="148"/>
        <v>0</v>
      </c>
      <c r="N795" s="3">
        <f t="shared" si="149"/>
        <v>0</v>
      </c>
      <c r="AA795" t="s">
        <v>4136</v>
      </c>
      <c r="AB795" t="s">
        <v>4125</v>
      </c>
      <c r="AC795" t="s">
        <v>16</v>
      </c>
      <c r="AD795" t="s">
        <v>18</v>
      </c>
      <c r="AE795">
        <v>24</v>
      </c>
      <c r="AF795">
        <v>145.86000000000001</v>
      </c>
      <c r="AG795">
        <v>73.7</v>
      </c>
      <c r="AH795">
        <f t="shared" si="150"/>
        <v>1.9791044776119404</v>
      </c>
      <c r="AI795">
        <v>35</v>
      </c>
      <c r="AJ795">
        <v>102.95</v>
      </c>
      <c r="AK795">
        <v>100.44</v>
      </c>
      <c r="AL795" s="3">
        <f t="shared" si="151"/>
        <v>1</v>
      </c>
      <c r="AM795" s="3">
        <f t="shared" si="152"/>
        <v>0</v>
      </c>
      <c r="AN795" s="3">
        <f t="shared" si="153"/>
        <v>0</v>
      </c>
    </row>
    <row r="796" spans="1:40" x14ac:dyDescent="0.35">
      <c r="A796" t="s">
        <v>4137</v>
      </c>
      <c r="B796" t="s">
        <v>4125</v>
      </c>
      <c r="C796" t="s">
        <v>16</v>
      </c>
      <c r="D796" t="s">
        <v>17</v>
      </c>
      <c r="E796">
        <v>24.5</v>
      </c>
      <c r="F796">
        <v>80.94</v>
      </c>
      <c r="G796">
        <v>74.930000000000007</v>
      </c>
      <c r="H796">
        <f t="shared" si="146"/>
        <v>1.0802081943146935</v>
      </c>
      <c r="I796">
        <v>23</v>
      </c>
      <c r="J796">
        <v>71.349999999999994</v>
      </c>
      <c r="K796">
        <v>71.22</v>
      </c>
      <c r="L796" s="3">
        <f t="shared" si="147"/>
        <v>0</v>
      </c>
      <c r="M796" s="3">
        <f t="shared" si="148"/>
        <v>1</v>
      </c>
      <c r="N796" s="3">
        <f t="shared" si="149"/>
        <v>0</v>
      </c>
      <c r="AA796" t="s">
        <v>4137</v>
      </c>
      <c r="AB796" t="s">
        <v>4125</v>
      </c>
      <c r="AC796" t="s">
        <v>16</v>
      </c>
      <c r="AD796" t="s">
        <v>18</v>
      </c>
      <c r="AE796" s="6">
        <v>26</v>
      </c>
      <c r="AF796" s="6">
        <v>71</v>
      </c>
      <c r="AG796" s="6">
        <v>78.63</v>
      </c>
      <c r="AH796" s="6">
        <f t="shared" si="150"/>
        <v>0.90296324558056729</v>
      </c>
      <c r="AI796" s="6">
        <v>25.5</v>
      </c>
      <c r="AJ796" s="6">
        <v>45.07</v>
      </c>
      <c r="AK796" s="6">
        <v>77.400000000000006</v>
      </c>
      <c r="AL796" s="6">
        <f t="shared" si="151"/>
        <v>0</v>
      </c>
      <c r="AM796" s="6">
        <f t="shared" si="152"/>
        <v>0</v>
      </c>
      <c r="AN796" s="6">
        <f t="shared" si="153"/>
        <v>1</v>
      </c>
    </row>
    <row r="797" spans="1:40" x14ac:dyDescent="0.35">
      <c r="A797" t="s">
        <v>4138</v>
      </c>
      <c r="B797" t="s">
        <v>4125</v>
      </c>
      <c r="C797" t="s">
        <v>16</v>
      </c>
      <c r="D797" t="s">
        <v>17</v>
      </c>
      <c r="E797">
        <v>24</v>
      </c>
      <c r="F797">
        <v>87.7</v>
      </c>
      <c r="G797">
        <v>73.7</v>
      </c>
      <c r="H797">
        <f t="shared" si="146"/>
        <v>1.1899592944369064</v>
      </c>
      <c r="I797">
        <v>23</v>
      </c>
      <c r="J797">
        <v>49.2</v>
      </c>
      <c r="K797">
        <v>71.22</v>
      </c>
      <c r="L797" s="3">
        <f t="shared" si="147"/>
        <v>0</v>
      </c>
      <c r="M797" s="3">
        <f t="shared" si="148"/>
        <v>1</v>
      </c>
      <c r="N797" s="3">
        <f t="shared" si="149"/>
        <v>0</v>
      </c>
      <c r="AA797" t="s">
        <v>4138</v>
      </c>
      <c r="AB797" t="s">
        <v>4125</v>
      </c>
      <c r="AC797" t="s">
        <v>16</v>
      </c>
      <c r="AD797" t="s">
        <v>18</v>
      </c>
      <c r="AE797" s="6">
        <v>17</v>
      </c>
      <c r="AF797" s="6">
        <v>48.07</v>
      </c>
      <c r="AG797" s="6">
        <v>56.08</v>
      </c>
      <c r="AH797" s="6">
        <f t="shared" si="150"/>
        <v>0.85716833095577749</v>
      </c>
      <c r="AI797" s="6">
        <v>16.5</v>
      </c>
      <c r="AJ797" s="6">
        <v>33.96</v>
      </c>
      <c r="AK797" s="6">
        <v>54.79</v>
      </c>
      <c r="AL797" s="6">
        <f t="shared" si="151"/>
        <v>0</v>
      </c>
      <c r="AM797" s="6">
        <f t="shared" si="152"/>
        <v>0</v>
      </c>
      <c r="AN797" s="6">
        <f t="shared" si="153"/>
        <v>1</v>
      </c>
    </row>
    <row r="798" spans="1:40" x14ac:dyDescent="0.35">
      <c r="A798" t="s">
        <v>4139</v>
      </c>
      <c r="B798" t="s">
        <v>4125</v>
      </c>
      <c r="C798" t="s">
        <v>16</v>
      </c>
      <c r="D798" t="s">
        <v>17</v>
      </c>
      <c r="E798">
        <v>23.5</v>
      </c>
      <c r="F798">
        <v>170.71</v>
      </c>
      <c r="G798">
        <v>72.459999999999994</v>
      </c>
      <c r="H798">
        <f t="shared" si="146"/>
        <v>2.3559205078664092</v>
      </c>
      <c r="I798">
        <v>22</v>
      </c>
      <c r="J798">
        <v>49.1</v>
      </c>
      <c r="K798">
        <v>68.72</v>
      </c>
      <c r="L798" s="3">
        <f t="shared" si="147"/>
        <v>1</v>
      </c>
      <c r="M798" s="3">
        <f t="shared" si="148"/>
        <v>0</v>
      </c>
      <c r="N798" s="3">
        <f t="shared" si="149"/>
        <v>0</v>
      </c>
      <c r="AA798" t="s">
        <v>4139</v>
      </c>
      <c r="AB798" t="s">
        <v>4125</v>
      </c>
      <c r="AC798" t="s">
        <v>16</v>
      </c>
      <c r="AD798" t="s">
        <v>18</v>
      </c>
      <c r="AE798">
        <v>24</v>
      </c>
      <c r="AF798">
        <v>159.16</v>
      </c>
      <c r="AG798">
        <v>73.7</v>
      </c>
      <c r="AH798">
        <f t="shared" si="150"/>
        <v>2.1595658073270014</v>
      </c>
      <c r="AI798">
        <v>35</v>
      </c>
      <c r="AJ798">
        <v>102.14</v>
      </c>
      <c r="AK798">
        <v>100.44</v>
      </c>
      <c r="AL798" s="3">
        <f t="shared" si="151"/>
        <v>1</v>
      </c>
      <c r="AM798" s="3">
        <f t="shared" si="152"/>
        <v>0</v>
      </c>
      <c r="AN798" s="3">
        <f t="shared" si="153"/>
        <v>0</v>
      </c>
    </row>
    <row r="799" spans="1:40" x14ac:dyDescent="0.35">
      <c r="A799" t="s">
        <v>4140</v>
      </c>
      <c r="B799" t="s">
        <v>4125</v>
      </c>
      <c r="C799" t="s">
        <v>16</v>
      </c>
      <c r="D799" t="s">
        <v>17</v>
      </c>
      <c r="E799">
        <v>24</v>
      </c>
      <c r="F799">
        <v>80.53</v>
      </c>
      <c r="G799">
        <v>73.7</v>
      </c>
      <c r="H799">
        <f t="shared" si="146"/>
        <v>1.0926729986431478</v>
      </c>
      <c r="I799">
        <v>23.5</v>
      </c>
      <c r="J799">
        <v>67.16</v>
      </c>
      <c r="K799">
        <v>72.459999999999994</v>
      </c>
      <c r="L799" s="3">
        <f t="shared" si="147"/>
        <v>0</v>
      </c>
      <c r="M799" s="3">
        <f t="shared" si="148"/>
        <v>1</v>
      </c>
      <c r="N799" s="3">
        <f t="shared" si="149"/>
        <v>0</v>
      </c>
      <c r="AA799" t="s">
        <v>4140</v>
      </c>
      <c r="AB799" t="s">
        <v>4125</v>
      </c>
      <c r="AC799" t="s">
        <v>16</v>
      </c>
      <c r="AD799" t="s">
        <v>18</v>
      </c>
      <c r="AE799">
        <v>24</v>
      </c>
      <c r="AF799">
        <v>78.7</v>
      </c>
      <c r="AG799">
        <v>73.7</v>
      </c>
      <c r="AH799">
        <f t="shared" si="150"/>
        <v>1.0678426051560379</v>
      </c>
      <c r="AI799">
        <v>26</v>
      </c>
      <c r="AJ799">
        <v>80.989999999999995</v>
      </c>
      <c r="AK799">
        <v>78.63</v>
      </c>
      <c r="AL799" s="3">
        <f t="shared" si="151"/>
        <v>0</v>
      </c>
      <c r="AM799" s="3">
        <f t="shared" si="152"/>
        <v>1</v>
      </c>
      <c r="AN799" s="3">
        <f t="shared" si="153"/>
        <v>0</v>
      </c>
    </row>
    <row r="800" spans="1:40" x14ac:dyDescent="0.35">
      <c r="A800" t="s">
        <v>4141</v>
      </c>
      <c r="B800" t="s">
        <v>4125</v>
      </c>
      <c r="C800" t="s">
        <v>16</v>
      </c>
      <c r="D800" t="s">
        <v>17</v>
      </c>
      <c r="E800">
        <v>24</v>
      </c>
      <c r="F800">
        <v>95.69</v>
      </c>
      <c r="G800">
        <v>73.7</v>
      </c>
      <c r="H800">
        <f t="shared" si="146"/>
        <v>1.2983717774762551</v>
      </c>
      <c r="I800">
        <v>23.5</v>
      </c>
      <c r="J800">
        <v>58</v>
      </c>
      <c r="K800">
        <v>72.459999999999994</v>
      </c>
      <c r="L800" s="3">
        <f t="shared" si="147"/>
        <v>0</v>
      </c>
      <c r="M800" s="3">
        <f t="shared" si="148"/>
        <v>1</v>
      </c>
      <c r="N800" s="3">
        <f t="shared" si="149"/>
        <v>0</v>
      </c>
      <c r="AA800" t="s">
        <v>4141</v>
      </c>
      <c r="AB800" t="s">
        <v>4125</v>
      </c>
      <c r="AC800" t="s">
        <v>16</v>
      </c>
      <c r="AD800" t="s">
        <v>18</v>
      </c>
      <c r="AE800">
        <v>24</v>
      </c>
      <c r="AF800">
        <v>129.69</v>
      </c>
      <c r="AG800">
        <v>73.7</v>
      </c>
      <c r="AH800">
        <f t="shared" si="150"/>
        <v>1.7597014925373133</v>
      </c>
      <c r="AI800">
        <v>23</v>
      </c>
      <c r="AJ800">
        <v>48.61</v>
      </c>
      <c r="AK800">
        <v>71.22</v>
      </c>
      <c r="AL800" s="3">
        <f t="shared" si="151"/>
        <v>1</v>
      </c>
      <c r="AM800" s="3">
        <f t="shared" si="152"/>
        <v>0</v>
      </c>
      <c r="AN800" s="3">
        <f t="shared" si="153"/>
        <v>0</v>
      </c>
    </row>
    <row r="801" spans="1:40" x14ac:dyDescent="0.35">
      <c r="A801" t="s">
        <v>4142</v>
      </c>
      <c r="B801" t="s">
        <v>4125</v>
      </c>
      <c r="C801" t="s">
        <v>16</v>
      </c>
      <c r="D801" t="s">
        <v>17</v>
      </c>
      <c r="E801">
        <v>23.5</v>
      </c>
      <c r="F801">
        <v>141.82</v>
      </c>
      <c r="G801">
        <v>72.459999999999994</v>
      </c>
      <c r="H801">
        <f t="shared" si="146"/>
        <v>1.957217775324317</v>
      </c>
      <c r="I801">
        <v>21.5</v>
      </c>
      <c r="J801">
        <v>57.85</v>
      </c>
      <c r="K801">
        <v>67.47</v>
      </c>
      <c r="L801" s="3">
        <f t="shared" si="147"/>
        <v>1</v>
      </c>
      <c r="M801" s="3">
        <f t="shared" si="148"/>
        <v>0</v>
      </c>
      <c r="N801" s="3">
        <f t="shared" si="149"/>
        <v>0</v>
      </c>
      <c r="AA801" t="s">
        <v>4142</v>
      </c>
      <c r="AB801" t="s">
        <v>4125</v>
      </c>
      <c r="AC801" t="s">
        <v>16</v>
      </c>
      <c r="AD801" t="s">
        <v>18</v>
      </c>
      <c r="AE801">
        <v>24</v>
      </c>
      <c r="AF801">
        <v>154.03</v>
      </c>
      <c r="AG801">
        <v>73.7</v>
      </c>
      <c r="AH801">
        <f t="shared" si="150"/>
        <v>2.0899592944369063</v>
      </c>
      <c r="AI801">
        <v>23</v>
      </c>
      <c r="AJ801">
        <v>70.900000000000006</v>
      </c>
      <c r="AK801">
        <v>71.22</v>
      </c>
      <c r="AL801" s="3">
        <f t="shared" si="151"/>
        <v>1</v>
      </c>
      <c r="AM801" s="3">
        <f t="shared" si="152"/>
        <v>0</v>
      </c>
      <c r="AN801" s="3">
        <f t="shared" si="153"/>
        <v>0</v>
      </c>
    </row>
    <row r="802" spans="1:40" x14ac:dyDescent="0.35">
      <c r="A802" t="s">
        <v>4143</v>
      </c>
      <c r="B802" t="s">
        <v>4125</v>
      </c>
      <c r="C802" t="s">
        <v>16</v>
      </c>
      <c r="D802" t="s">
        <v>17</v>
      </c>
      <c r="E802">
        <v>23.5</v>
      </c>
      <c r="F802">
        <v>139.66</v>
      </c>
      <c r="G802">
        <v>72.459999999999994</v>
      </c>
      <c r="H802">
        <f t="shared" si="146"/>
        <v>1.927408225227712</v>
      </c>
      <c r="I802">
        <v>22</v>
      </c>
      <c r="J802">
        <v>58.73</v>
      </c>
      <c r="K802">
        <v>68.72</v>
      </c>
      <c r="L802" s="3">
        <f t="shared" si="147"/>
        <v>1</v>
      </c>
      <c r="M802" s="3">
        <f t="shared" si="148"/>
        <v>0</v>
      </c>
      <c r="N802" s="3">
        <f t="shared" si="149"/>
        <v>0</v>
      </c>
      <c r="AA802" t="s">
        <v>4143</v>
      </c>
      <c r="AB802" t="s">
        <v>4125</v>
      </c>
      <c r="AC802" t="s">
        <v>16</v>
      </c>
      <c r="AD802" t="s">
        <v>18</v>
      </c>
      <c r="AE802">
        <v>24</v>
      </c>
      <c r="AF802">
        <v>102.2</v>
      </c>
      <c r="AG802">
        <v>73.7</v>
      </c>
      <c r="AH802">
        <f t="shared" si="150"/>
        <v>1.3867028493894165</v>
      </c>
      <c r="AI802">
        <v>23</v>
      </c>
      <c r="AJ802">
        <v>58.79</v>
      </c>
      <c r="AK802">
        <v>71.22</v>
      </c>
      <c r="AL802" s="3">
        <f t="shared" si="151"/>
        <v>0</v>
      </c>
      <c r="AM802" s="3">
        <f t="shared" si="152"/>
        <v>1</v>
      </c>
      <c r="AN802" s="3">
        <f t="shared" si="153"/>
        <v>0</v>
      </c>
    </row>
    <row r="803" spans="1:40" x14ac:dyDescent="0.35">
      <c r="A803" t="s">
        <v>4144</v>
      </c>
      <c r="B803" t="s">
        <v>4125</v>
      </c>
      <c r="C803" t="s">
        <v>16</v>
      </c>
      <c r="D803" t="s">
        <v>17</v>
      </c>
      <c r="E803">
        <v>23.5</v>
      </c>
      <c r="F803">
        <v>158.97</v>
      </c>
      <c r="G803">
        <v>72.459999999999994</v>
      </c>
      <c r="H803">
        <f t="shared" si="146"/>
        <v>2.1939000828043058</v>
      </c>
      <c r="I803">
        <v>22</v>
      </c>
      <c r="J803">
        <v>68.47</v>
      </c>
      <c r="K803">
        <v>68.72</v>
      </c>
      <c r="L803" s="3">
        <f t="shared" si="147"/>
        <v>1</v>
      </c>
      <c r="M803" s="3">
        <f t="shared" si="148"/>
        <v>0</v>
      </c>
      <c r="N803" s="3">
        <f t="shared" si="149"/>
        <v>0</v>
      </c>
      <c r="AA803" t="s">
        <v>4144</v>
      </c>
      <c r="AB803" t="s">
        <v>4125</v>
      </c>
      <c r="AC803" t="s">
        <v>16</v>
      </c>
      <c r="AD803" t="s">
        <v>18</v>
      </c>
      <c r="AE803">
        <v>24</v>
      </c>
      <c r="AF803">
        <v>140.1</v>
      </c>
      <c r="AG803">
        <v>73.7</v>
      </c>
      <c r="AH803">
        <f t="shared" si="150"/>
        <v>1.9009497964721844</v>
      </c>
      <c r="AI803">
        <v>23</v>
      </c>
      <c r="AJ803">
        <v>59.05</v>
      </c>
      <c r="AK803">
        <v>71.22</v>
      </c>
      <c r="AL803" s="3">
        <f t="shared" si="151"/>
        <v>1</v>
      </c>
      <c r="AM803" s="3">
        <f t="shared" si="152"/>
        <v>0</v>
      </c>
      <c r="AN803" s="3">
        <f t="shared" si="153"/>
        <v>0</v>
      </c>
    </row>
    <row r="804" spans="1:40" x14ac:dyDescent="0.35">
      <c r="A804" t="s">
        <v>4145</v>
      </c>
      <c r="B804" t="s">
        <v>4125</v>
      </c>
      <c r="C804" t="s">
        <v>16</v>
      </c>
      <c r="D804" t="s">
        <v>17</v>
      </c>
      <c r="E804">
        <v>21.5</v>
      </c>
      <c r="F804">
        <v>74.92</v>
      </c>
      <c r="G804">
        <v>67.47</v>
      </c>
      <c r="H804">
        <f t="shared" si="146"/>
        <v>1.1104194456795613</v>
      </c>
      <c r="I804">
        <v>23.5</v>
      </c>
      <c r="J804">
        <v>76.239999999999995</v>
      </c>
      <c r="K804">
        <v>72.459999999999994</v>
      </c>
      <c r="L804" s="3">
        <f t="shared" si="147"/>
        <v>0</v>
      </c>
      <c r="M804" s="3">
        <f t="shared" si="148"/>
        <v>1</v>
      </c>
      <c r="N804" s="3">
        <f t="shared" si="149"/>
        <v>0</v>
      </c>
      <c r="AA804" t="s">
        <v>4145</v>
      </c>
      <c r="AB804" t="s">
        <v>4125</v>
      </c>
      <c r="AC804" t="s">
        <v>16</v>
      </c>
      <c r="AD804" t="s">
        <v>18</v>
      </c>
      <c r="AE804" s="6">
        <v>20.5</v>
      </c>
      <c r="AF804" s="6">
        <v>61.12</v>
      </c>
      <c r="AG804" s="6">
        <v>64.97</v>
      </c>
      <c r="AH804" s="6">
        <f t="shared" si="150"/>
        <v>0.94074188086809296</v>
      </c>
      <c r="AI804" s="6">
        <v>20</v>
      </c>
      <c r="AJ804" s="6">
        <v>38.51</v>
      </c>
      <c r="AK804" s="6">
        <v>63.71</v>
      </c>
      <c r="AL804" s="6">
        <f t="shared" si="151"/>
        <v>0</v>
      </c>
      <c r="AM804" s="6">
        <f t="shared" si="152"/>
        <v>0</v>
      </c>
      <c r="AN804" s="6">
        <f t="shared" si="153"/>
        <v>1</v>
      </c>
    </row>
    <row r="805" spans="1:40" x14ac:dyDescent="0.35">
      <c r="A805" t="s">
        <v>4146</v>
      </c>
      <c r="B805" t="s">
        <v>4125</v>
      </c>
      <c r="C805" t="s">
        <v>16</v>
      </c>
      <c r="D805" t="s">
        <v>17</v>
      </c>
      <c r="E805">
        <v>24</v>
      </c>
      <c r="F805">
        <v>149.30000000000001</v>
      </c>
      <c r="G805">
        <v>73.7</v>
      </c>
      <c r="H805">
        <f t="shared" si="146"/>
        <v>2.0257801899592947</v>
      </c>
      <c r="I805">
        <v>22</v>
      </c>
      <c r="J805">
        <v>61.32</v>
      </c>
      <c r="K805">
        <v>68.72</v>
      </c>
      <c r="L805" s="3">
        <f t="shared" si="147"/>
        <v>1</v>
      </c>
      <c r="M805" s="3">
        <f t="shared" si="148"/>
        <v>0</v>
      </c>
      <c r="N805" s="3">
        <f t="shared" si="149"/>
        <v>0</v>
      </c>
      <c r="AA805" t="s">
        <v>4146</v>
      </c>
      <c r="AB805" t="s">
        <v>4125</v>
      </c>
      <c r="AC805" t="s">
        <v>16</v>
      </c>
      <c r="AD805" t="s">
        <v>18</v>
      </c>
      <c r="AE805">
        <v>24</v>
      </c>
      <c r="AF805">
        <v>167.31</v>
      </c>
      <c r="AG805">
        <v>73.7</v>
      </c>
      <c r="AH805">
        <f t="shared" si="150"/>
        <v>2.270149253731343</v>
      </c>
      <c r="AI805">
        <v>23</v>
      </c>
      <c r="AJ805">
        <v>62.23</v>
      </c>
      <c r="AK805">
        <v>71.22</v>
      </c>
      <c r="AL805" s="3">
        <f t="shared" si="151"/>
        <v>1</v>
      </c>
      <c r="AM805" s="3">
        <f t="shared" si="152"/>
        <v>0</v>
      </c>
      <c r="AN805" s="3">
        <f t="shared" si="153"/>
        <v>0</v>
      </c>
    </row>
    <row r="806" spans="1:40" x14ac:dyDescent="0.35">
      <c r="A806" t="s">
        <v>4147</v>
      </c>
      <c r="B806" t="s">
        <v>4125</v>
      </c>
      <c r="C806" t="s">
        <v>16</v>
      </c>
      <c r="D806" s="6" t="s">
        <v>17</v>
      </c>
      <c r="E806" s="6">
        <v>27.5</v>
      </c>
      <c r="F806" s="6">
        <v>77.709999999999994</v>
      </c>
      <c r="G806" s="6">
        <v>82.3</v>
      </c>
      <c r="H806" s="6">
        <f t="shared" si="146"/>
        <v>0.94422843256379096</v>
      </c>
      <c r="I806" s="6">
        <v>27</v>
      </c>
      <c r="J806" s="6">
        <v>51.74</v>
      </c>
      <c r="K806" s="6">
        <v>81.08</v>
      </c>
      <c r="L806" s="6">
        <f t="shared" si="147"/>
        <v>0</v>
      </c>
      <c r="M806" s="6">
        <f t="shared" si="148"/>
        <v>0</v>
      </c>
      <c r="N806" s="6">
        <f t="shared" si="149"/>
        <v>1</v>
      </c>
      <c r="AA806" t="s">
        <v>4147</v>
      </c>
      <c r="AB806" t="s">
        <v>4125</v>
      </c>
      <c r="AC806" t="s">
        <v>16</v>
      </c>
      <c r="AD806" t="s">
        <v>18</v>
      </c>
      <c r="AE806" s="6">
        <v>22</v>
      </c>
      <c r="AF806" s="6">
        <v>68.23</v>
      </c>
      <c r="AG806" s="6">
        <v>68.72</v>
      </c>
      <c r="AH806" s="6">
        <f t="shared" si="150"/>
        <v>0.99286961583236333</v>
      </c>
      <c r="AI806" s="6">
        <v>21.5</v>
      </c>
      <c r="AJ806" s="6">
        <v>42.03</v>
      </c>
      <c r="AK806" s="6">
        <v>67.47</v>
      </c>
      <c r="AL806" s="6">
        <f t="shared" si="151"/>
        <v>0</v>
      </c>
      <c r="AM806" s="6">
        <f t="shared" si="152"/>
        <v>0</v>
      </c>
      <c r="AN806" s="6">
        <f t="shared" si="153"/>
        <v>1</v>
      </c>
    </row>
    <row r="807" spans="1:40" x14ac:dyDescent="0.35">
      <c r="A807" t="s">
        <v>4148</v>
      </c>
      <c r="B807" t="s">
        <v>4125</v>
      </c>
      <c r="C807" t="s">
        <v>16</v>
      </c>
      <c r="D807" t="s">
        <v>17</v>
      </c>
      <c r="E807">
        <v>24</v>
      </c>
      <c r="F807">
        <v>141.28</v>
      </c>
      <c r="G807">
        <v>73.7</v>
      </c>
      <c r="H807">
        <f t="shared" si="146"/>
        <v>1.9169606512890094</v>
      </c>
      <c r="I807">
        <v>22.5</v>
      </c>
      <c r="J807">
        <v>58.55</v>
      </c>
      <c r="K807">
        <v>69.97</v>
      </c>
      <c r="L807" s="3">
        <f t="shared" si="147"/>
        <v>1</v>
      </c>
      <c r="M807" s="3">
        <f t="shared" si="148"/>
        <v>0</v>
      </c>
      <c r="N807" s="3">
        <f t="shared" si="149"/>
        <v>0</v>
      </c>
      <c r="AA807" t="s">
        <v>4148</v>
      </c>
      <c r="AB807" t="s">
        <v>4125</v>
      </c>
      <c r="AC807" t="s">
        <v>16</v>
      </c>
      <c r="AD807" t="s">
        <v>18</v>
      </c>
      <c r="AE807">
        <v>24</v>
      </c>
      <c r="AF807">
        <v>125.4</v>
      </c>
      <c r="AG807">
        <v>73.7</v>
      </c>
      <c r="AH807">
        <f t="shared" si="150"/>
        <v>1.7014925373134329</v>
      </c>
      <c r="AI807">
        <v>23</v>
      </c>
      <c r="AJ807">
        <v>53.73</v>
      </c>
      <c r="AK807">
        <v>71.22</v>
      </c>
      <c r="AL807" s="3">
        <f t="shared" si="151"/>
        <v>1</v>
      </c>
      <c r="AM807" s="3">
        <f t="shared" si="152"/>
        <v>0</v>
      </c>
      <c r="AN807" s="3">
        <f t="shared" si="153"/>
        <v>0</v>
      </c>
    </row>
    <row r="808" spans="1:40" x14ac:dyDescent="0.35">
      <c r="A808" t="s">
        <v>4149</v>
      </c>
      <c r="B808" t="s">
        <v>4125</v>
      </c>
      <c r="C808" t="s">
        <v>16</v>
      </c>
      <c r="D808" t="s">
        <v>17</v>
      </c>
      <c r="E808">
        <v>24</v>
      </c>
      <c r="F808">
        <v>153.72999999999999</v>
      </c>
      <c r="G808">
        <v>73.7</v>
      </c>
      <c r="H808">
        <f t="shared" si="146"/>
        <v>2.0858887381275437</v>
      </c>
      <c r="I808">
        <v>22</v>
      </c>
      <c r="J808">
        <v>53.15</v>
      </c>
      <c r="K808">
        <v>68.72</v>
      </c>
      <c r="L808" s="3">
        <f t="shared" si="147"/>
        <v>1</v>
      </c>
      <c r="M808" s="3">
        <f t="shared" si="148"/>
        <v>0</v>
      </c>
      <c r="N808" s="3">
        <f t="shared" si="149"/>
        <v>0</v>
      </c>
      <c r="AA808" t="s">
        <v>4149</v>
      </c>
      <c r="AB808" t="s">
        <v>4125</v>
      </c>
      <c r="AC808" t="s">
        <v>16</v>
      </c>
      <c r="AD808" t="s">
        <v>18</v>
      </c>
      <c r="AE808">
        <v>24</v>
      </c>
      <c r="AF808">
        <v>143.71</v>
      </c>
      <c r="AG808">
        <v>73.7</v>
      </c>
      <c r="AH808">
        <f t="shared" si="150"/>
        <v>1.949932157394844</v>
      </c>
      <c r="AI808">
        <v>35</v>
      </c>
      <c r="AJ808">
        <v>100.68</v>
      </c>
      <c r="AK808">
        <v>100.44</v>
      </c>
      <c r="AL808" s="3">
        <f t="shared" si="151"/>
        <v>1</v>
      </c>
      <c r="AM808" s="3">
        <f t="shared" si="152"/>
        <v>0</v>
      </c>
      <c r="AN808" s="3">
        <f t="shared" si="153"/>
        <v>0</v>
      </c>
    </row>
    <row r="809" spans="1:40" x14ac:dyDescent="0.35">
      <c r="A809" t="s">
        <v>4150</v>
      </c>
      <c r="B809" t="s">
        <v>4125</v>
      </c>
      <c r="C809" t="s">
        <v>16</v>
      </c>
      <c r="D809" t="s">
        <v>17</v>
      </c>
      <c r="E809">
        <v>24</v>
      </c>
      <c r="F809">
        <v>79.069999999999993</v>
      </c>
      <c r="G809">
        <v>73.7</v>
      </c>
      <c r="H809">
        <f t="shared" si="146"/>
        <v>1.0728629579375846</v>
      </c>
      <c r="I809">
        <v>23.5</v>
      </c>
      <c r="J809">
        <v>59.04</v>
      </c>
      <c r="K809">
        <v>72.459999999999994</v>
      </c>
      <c r="L809" s="3">
        <f t="shared" si="147"/>
        <v>0</v>
      </c>
      <c r="M809" s="3">
        <f t="shared" si="148"/>
        <v>1</v>
      </c>
      <c r="N809" s="3">
        <f t="shared" si="149"/>
        <v>0</v>
      </c>
      <c r="AA809" t="s">
        <v>4150</v>
      </c>
      <c r="AB809" t="s">
        <v>4125</v>
      </c>
      <c r="AC809" t="s">
        <v>16</v>
      </c>
      <c r="AD809" t="s">
        <v>18</v>
      </c>
      <c r="AE809">
        <v>24</v>
      </c>
      <c r="AF809">
        <v>108.44</v>
      </c>
      <c r="AG809">
        <v>73.7</v>
      </c>
      <c r="AH809">
        <f t="shared" si="150"/>
        <v>1.4713704206241518</v>
      </c>
      <c r="AI809">
        <v>23</v>
      </c>
      <c r="AJ809">
        <v>63.3</v>
      </c>
      <c r="AK809">
        <v>71.22</v>
      </c>
      <c r="AL809" s="3">
        <f t="shared" si="151"/>
        <v>0</v>
      </c>
      <c r="AM809" s="3">
        <f t="shared" si="152"/>
        <v>1</v>
      </c>
      <c r="AN809" s="3">
        <f t="shared" si="153"/>
        <v>0</v>
      </c>
    </row>
    <row r="810" spans="1:40" x14ac:dyDescent="0.35">
      <c r="A810" t="s">
        <v>4151</v>
      </c>
      <c r="B810" t="s">
        <v>4125</v>
      </c>
      <c r="C810" t="s">
        <v>16</v>
      </c>
      <c r="D810" t="s">
        <v>17</v>
      </c>
      <c r="E810">
        <v>24</v>
      </c>
      <c r="F810">
        <v>103.5</v>
      </c>
      <c r="G810">
        <v>73.7</v>
      </c>
      <c r="H810">
        <f t="shared" si="146"/>
        <v>1.4043419267299864</v>
      </c>
      <c r="I810">
        <v>22</v>
      </c>
      <c r="J810">
        <v>45.7</v>
      </c>
      <c r="K810">
        <v>68.72</v>
      </c>
      <c r="L810" s="3">
        <f t="shared" si="147"/>
        <v>0</v>
      </c>
      <c r="M810" s="3">
        <f t="shared" si="148"/>
        <v>1</v>
      </c>
      <c r="N810" s="3">
        <f t="shared" si="149"/>
        <v>0</v>
      </c>
      <c r="AA810" t="s">
        <v>4151</v>
      </c>
      <c r="AB810" t="s">
        <v>4125</v>
      </c>
      <c r="AC810" t="s">
        <v>16</v>
      </c>
      <c r="AD810" t="s">
        <v>18</v>
      </c>
      <c r="AE810">
        <v>24</v>
      </c>
      <c r="AF810">
        <v>138.96</v>
      </c>
      <c r="AG810">
        <v>73.7</v>
      </c>
      <c r="AH810">
        <f t="shared" si="150"/>
        <v>1.8854816824966079</v>
      </c>
      <c r="AI810">
        <v>23</v>
      </c>
      <c r="AJ810">
        <v>53.12</v>
      </c>
      <c r="AK810">
        <v>71.22</v>
      </c>
      <c r="AL810" s="3">
        <f t="shared" si="151"/>
        <v>1</v>
      </c>
      <c r="AM810" s="3">
        <f t="shared" si="152"/>
        <v>0</v>
      </c>
      <c r="AN810" s="3">
        <f t="shared" si="153"/>
        <v>0</v>
      </c>
    </row>
    <row r="811" spans="1:40" x14ac:dyDescent="0.35">
      <c r="A811" t="s">
        <v>4152</v>
      </c>
      <c r="B811" t="s">
        <v>4125</v>
      </c>
      <c r="C811" t="s">
        <v>16</v>
      </c>
      <c r="D811" t="s">
        <v>17</v>
      </c>
      <c r="E811">
        <v>24</v>
      </c>
      <c r="F811">
        <v>101.77</v>
      </c>
      <c r="G811">
        <v>73.7</v>
      </c>
      <c r="H811">
        <f t="shared" si="146"/>
        <v>1.3808683853459971</v>
      </c>
      <c r="I811">
        <v>23</v>
      </c>
      <c r="J811">
        <v>67.8</v>
      </c>
      <c r="K811">
        <v>71.22</v>
      </c>
      <c r="L811" s="3">
        <f t="shared" si="147"/>
        <v>0</v>
      </c>
      <c r="M811" s="3">
        <f t="shared" si="148"/>
        <v>1</v>
      </c>
      <c r="N811" s="3">
        <f t="shared" si="149"/>
        <v>0</v>
      </c>
      <c r="AA811" t="s">
        <v>4152</v>
      </c>
      <c r="AB811" t="s">
        <v>4125</v>
      </c>
      <c r="AC811" t="s">
        <v>16</v>
      </c>
      <c r="AD811" t="s">
        <v>18</v>
      </c>
      <c r="AE811">
        <v>24</v>
      </c>
      <c r="AF811">
        <v>128.53</v>
      </c>
      <c r="AG811">
        <v>73.7</v>
      </c>
      <c r="AH811">
        <f t="shared" si="150"/>
        <v>1.7439620081411125</v>
      </c>
      <c r="AI811">
        <v>23</v>
      </c>
      <c r="AJ811">
        <v>63.81</v>
      </c>
      <c r="AK811">
        <v>71.22</v>
      </c>
      <c r="AL811" s="3">
        <f t="shared" si="151"/>
        <v>1</v>
      </c>
      <c r="AM811" s="3">
        <f t="shared" si="152"/>
        <v>0</v>
      </c>
      <c r="AN811" s="3">
        <f t="shared" si="153"/>
        <v>0</v>
      </c>
    </row>
    <row r="812" spans="1:40" x14ac:dyDescent="0.35">
      <c r="A812" t="s">
        <v>4153</v>
      </c>
      <c r="B812" t="s">
        <v>4125</v>
      </c>
      <c r="C812" t="s">
        <v>16</v>
      </c>
      <c r="D812" t="s">
        <v>17</v>
      </c>
      <c r="E812">
        <v>24</v>
      </c>
      <c r="F812">
        <v>152.35</v>
      </c>
      <c r="G812">
        <v>73.7</v>
      </c>
      <c r="H812">
        <f t="shared" si="146"/>
        <v>2.0671641791044775</v>
      </c>
      <c r="I812">
        <v>22.5</v>
      </c>
      <c r="J812">
        <v>66.89</v>
      </c>
      <c r="K812">
        <v>69.97</v>
      </c>
      <c r="L812" s="3">
        <f t="shared" si="147"/>
        <v>1</v>
      </c>
      <c r="M812" s="3">
        <f t="shared" si="148"/>
        <v>0</v>
      </c>
      <c r="N812" s="3">
        <f t="shared" si="149"/>
        <v>0</v>
      </c>
      <c r="AA812" t="s">
        <v>4153</v>
      </c>
      <c r="AB812" t="s">
        <v>4125</v>
      </c>
      <c r="AC812" t="s">
        <v>16</v>
      </c>
      <c r="AD812" t="s">
        <v>18</v>
      </c>
      <c r="AE812">
        <v>24</v>
      </c>
      <c r="AF812">
        <v>135.02000000000001</v>
      </c>
      <c r="AG812">
        <v>73.7</v>
      </c>
      <c r="AH812">
        <f t="shared" si="150"/>
        <v>1.83202170963365</v>
      </c>
      <c r="AI812">
        <v>23.5</v>
      </c>
      <c r="AJ812">
        <v>71.41</v>
      </c>
      <c r="AK812">
        <v>72.459999999999994</v>
      </c>
      <c r="AL812" s="3">
        <f t="shared" si="151"/>
        <v>1</v>
      </c>
      <c r="AM812" s="3">
        <f t="shared" si="152"/>
        <v>0</v>
      </c>
      <c r="AN812" s="3">
        <f t="shared" si="153"/>
        <v>0</v>
      </c>
    </row>
    <row r="813" spans="1:40" x14ac:dyDescent="0.35">
      <c r="A813" t="s">
        <v>4154</v>
      </c>
      <c r="B813" t="s">
        <v>4125</v>
      </c>
      <c r="C813" t="s">
        <v>16</v>
      </c>
      <c r="D813" t="s">
        <v>134</v>
      </c>
      <c r="E813">
        <v>24.5</v>
      </c>
      <c r="F813">
        <v>174.77</v>
      </c>
      <c r="G813">
        <v>74.930000000000007</v>
      </c>
      <c r="H813">
        <f t="shared" si="146"/>
        <v>2.3324436140397702</v>
      </c>
      <c r="I813">
        <v>22</v>
      </c>
      <c r="J813">
        <v>65.099999999999994</v>
      </c>
      <c r="K813">
        <v>68.72</v>
      </c>
      <c r="L813" s="3">
        <f t="shared" si="147"/>
        <v>1</v>
      </c>
      <c r="M813" s="3">
        <f t="shared" si="148"/>
        <v>0</v>
      </c>
      <c r="N813" s="3">
        <f t="shared" si="149"/>
        <v>0</v>
      </c>
      <c r="AA813" t="s">
        <v>4154</v>
      </c>
      <c r="AB813" t="s">
        <v>4125</v>
      </c>
      <c r="AC813" t="s">
        <v>16</v>
      </c>
      <c r="AD813" t="s">
        <v>135</v>
      </c>
      <c r="AE813">
        <v>24</v>
      </c>
      <c r="AF813">
        <v>144.94999999999999</v>
      </c>
      <c r="AG813">
        <v>73.7</v>
      </c>
      <c r="AH813">
        <f t="shared" si="150"/>
        <v>1.9667571234735413</v>
      </c>
      <c r="AI813">
        <v>23</v>
      </c>
      <c r="AJ813">
        <v>68.89</v>
      </c>
      <c r="AK813">
        <v>71.22</v>
      </c>
      <c r="AL813" s="3">
        <f t="shared" si="151"/>
        <v>1</v>
      </c>
      <c r="AM813" s="3">
        <f t="shared" si="152"/>
        <v>0</v>
      </c>
      <c r="AN813" s="3">
        <f t="shared" si="153"/>
        <v>0</v>
      </c>
    </row>
    <row r="814" spans="1:40" x14ac:dyDescent="0.35">
      <c r="A814" t="s">
        <v>4155</v>
      </c>
      <c r="B814" t="s">
        <v>4125</v>
      </c>
      <c r="C814" t="s">
        <v>16</v>
      </c>
      <c r="D814" t="s">
        <v>134</v>
      </c>
      <c r="E814">
        <v>24</v>
      </c>
      <c r="F814">
        <v>124.34</v>
      </c>
      <c r="G814">
        <v>73.7</v>
      </c>
      <c r="H814">
        <f t="shared" si="146"/>
        <v>1.6871099050203529</v>
      </c>
      <c r="I814">
        <v>22</v>
      </c>
      <c r="J814">
        <v>54.11</v>
      </c>
      <c r="K814">
        <v>68.72</v>
      </c>
      <c r="L814" s="3">
        <f t="shared" si="147"/>
        <v>1</v>
      </c>
      <c r="M814" s="3">
        <f t="shared" si="148"/>
        <v>0</v>
      </c>
      <c r="N814" s="3">
        <f t="shared" si="149"/>
        <v>0</v>
      </c>
      <c r="AA814" t="s">
        <v>4155</v>
      </c>
      <c r="AB814" t="s">
        <v>4125</v>
      </c>
      <c r="AC814" t="s">
        <v>16</v>
      </c>
      <c r="AD814" t="s">
        <v>135</v>
      </c>
      <c r="AE814">
        <v>24</v>
      </c>
      <c r="AF814">
        <v>118.35</v>
      </c>
      <c r="AG814">
        <v>73.7</v>
      </c>
      <c r="AH814">
        <f t="shared" si="150"/>
        <v>1.6058344640434192</v>
      </c>
      <c r="AI814">
        <v>23</v>
      </c>
      <c r="AJ814">
        <v>57.12</v>
      </c>
      <c r="AK814">
        <v>71.22</v>
      </c>
      <c r="AL814" s="3">
        <f t="shared" si="151"/>
        <v>1</v>
      </c>
      <c r="AM814" s="3">
        <f t="shared" si="152"/>
        <v>0</v>
      </c>
      <c r="AN814" s="3">
        <f t="shared" si="153"/>
        <v>0</v>
      </c>
    </row>
    <row r="815" spans="1:40" x14ac:dyDescent="0.35">
      <c r="A815" t="s">
        <v>4156</v>
      </c>
      <c r="B815" t="s">
        <v>4125</v>
      </c>
      <c r="C815" t="s">
        <v>16</v>
      </c>
      <c r="D815" t="s">
        <v>134</v>
      </c>
      <c r="E815">
        <v>23.5</v>
      </c>
      <c r="F815">
        <v>80.31</v>
      </c>
      <c r="G815">
        <v>72.459999999999994</v>
      </c>
      <c r="H815">
        <f t="shared" si="146"/>
        <v>1.1083356334529397</v>
      </c>
      <c r="I815">
        <v>23</v>
      </c>
      <c r="J815">
        <v>48.12</v>
      </c>
      <c r="K815">
        <v>71.22</v>
      </c>
      <c r="L815" s="3">
        <f t="shared" si="147"/>
        <v>0</v>
      </c>
      <c r="M815" s="3">
        <f t="shared" si="148"/>
        <v>1</v>
      </c>
      <c r="N815" s="3">
        <f t="shared" si="149"/>
        <v>0</v>
      </c>
      <c r="AA815" t="s">
        <v>4156</v>
      </c>
      <c r="AB815" t="s">
        <v>4125</v>
      </c>
      <c r="AC815" t="s">
        <v>16</v>
      </c>
      <c r="AD815" t="s">
        <v>135</v>
      </c>
      <c r="AE815" s="6">
        <v>28</v>
      </c>
      <c r="AF815" s="6">
        <v>82.91</v>
      </c>
      <c r="AG815" s="6">
        <v>83.53</v>
      </c>
      <c r="AH815" s="6">
        <f t="shared" si="150"/>
        <v>0.99257751705973896</v>
      </c>
      <c r="AI815" s="6">
        <v>27.5</v>
      </c>
      <c r="AJ815" s="6">
        <v>59.83</v>
      </c>
      <c r="AK815" s="6">
        <v>82.3</v>
      </c>
      <c r="AL815" s="6">
        <f t="shared" si="151"/>
        <v>0</v>
      </c>
      <c r="AM815" s="6">
        <f t="shared" si="152"/>
        <v>0</v>
      </c>
      <c r="AN815" s="6">
        <f t="shared" si="153"/>
        <v>1</v>
      </c>
    </row>
    <row r="816" spans="1:40" x14ac:dyDescent="0.35">
      <c r="A816" t="s">
        <v>4157</v>
      </c>
      <c r="B816" t="s">
        <v>4125</v>
      </c>
      <c r="C816" t="s">
        <v>16</v>
      </c>
      <c r="D816" t="s">
        <v>134</v>
      </c>
      <c r="E816">
        <v>24</v>
      </c>
      <c r="F816">
        <v>184.19</v>
      </c>
      <c r="G816">
        <v>73.7</v>
      </c>
      <c r="H816">
        <f t="shared" si="146"/>
        <v>2.4991858887381273</v>
      </c>
      <c r="I816">
        <v>22</v>
      </c>
      <c r="J816">
        <v>58.89</v>
      </c>
      <c r="K816">
        <v>68.72</v>
      </c>
      <c r="L816" s="3">
        <f t="shared" si="147"/>
        <v>1</v>
      </c>
      <c r="M816" s="3">
        <f t="shared" si="148"/>
        <v>0</v>
      </c>
      <c r="N816" s="3">
        <f t="shared" si="149"/>
        <v>0</v>
      </c>
      <c r="AA816" t="s">
        <v>4157</v>
      </c>
      <c r="AB816" t="s">
        <v>4125</v>
      </c>
      <c r="AC816" t="s">
        <v>16</v>
      </c>
      <c r="AD816" t="s">
        <v>135</v>
      </c>
      <c r="AE816">
        <v>24</v>
      </c>
      <c r="AF816">
        <v>173.38</v>
      </c>
      <c r="AG816">
        <v>73.7</v>
      </c>
      <c r="AH816">
        <f t="shared" si="150"/>
        <v>2.3525101763907732</v>
      </c>
      <c r="AI816">
        <v>22.5</v>
      </c>
      <c r="AJ816">
        <v>65.09</v>
      </c>
      <c r="AK816">
        <v>69.97</v>
      </c>
      <c r="AL816" s="3">
        <f t="shared" si="151"/>
        <v>1</v>
      </c>
      <c r="AM816" s="3">
        <f t="shared" si="152"/>
        <v>0</v>
      </c>
      <c r="AN816" s="3">
        <f t="shared" si="153"/>
        <v>0</v>
      </c>
    </row>
    <row r="817" spans="1:40" x14ac:dyDescent="0.35">
      <c r="A817" t="s">
        <v>4158</v>
      </c>
      <c r="B817" t="s">
        <v>4125</v>
      </c>
      <c r="C817" t="s">
        <v>16</v>
      </c>
      <c r="D817" t="s">
        <v>134</v>
      </c>
      <c r="E817">
        <v>24</v>
      </c>
      <c r="F817">
        <v>222.28</v>
      </c>
      <c r="G817">
        <v>73.7</v>
      </c>
      <c r="H817">
        <f t="shared" si="146"/>
        <v>3.016010854816825</v>
      </c>
      <c r="I817">
        <v>21.5</v>
      </c>
      <c r="J817">
        <v>35.57</v>
      </c>
      <c r="K817">
        <v>67.47</v>
      </c>
      <c r="L817" s="3">
        <f t="shared" si="147"/>
        <v>1</v>
      </c>
      <c r="M817" s="3">
        <f t="shared" si="148"/>
        <v>0</v>
      </c>
      <c r="N817" s="3">
        <f t="shared" si="149"/>
        <v>0</v>
      </c>
      <c r="AA817" t="s">
        <v>4158</v>
      </c>
      <c r="AB817" t="s">
        <v>4125</v>
      </c>
      <c r="AC817" t="s">
        <v>16</v>
      </c>
      <c r="AD817" t="s">
        <v>135</v>
      </c>
      <c r="AE817">
        <v>24</v>
      </c>
      <c r="AF817">
        <v>159.4</v>
      </c>
      <c r="AG817">
        <v>73.7</v>
      </c>
      <c r="AH817">
        <f t="shared" si="150"/>
        <v>2.1628222523744913</v>
      </c>
      <c r="AI817">
        <v>23</v>
      </c>
      <c r="AJ817">
        <v>65.87</v>
      </c>
      <c r="AK817">
        <v>71.22</v>
      </c>
      <c r="AL817" s="3">
        <f t="shared" si="151"/>
        <v>1</v>
      </c>
      <c r="AM817" s="3">
        <f t="shared" si="152"/>
        <v>0</v>
      </c>
      <c r="AN817" s="3">
        <f t="shared" si="153"/>
        <v>0</v>
      </c>
    </row>
    <row r="818" spans="1:40" x14ac:dyDescent="0.35">
      <c r="A818" t="s">
        <v>4159</v>
      </c>
      <c r="B818" t="s">
        <v>4125</v>
      </c>
      <c r="C818" t="s">
        <v>16</v>
      </c>
      <c r="D818" t="s">
        <v>134</v>
      </c>
      <c r="E818">
        <v>24</v>
      </c>
      <c r="F818">
        <v>85.86</v>
      </c>
      <c r="G818">
        <v>73.7</v>
      </c>
      <c r="H818">
        <f t="shared" si="146"/>
        <v>1.1649932157394844</v>
      </c>
      <c r="I818">
        <v>23</v>
      </c>
      <c r="J818">
        <v>65.489999999999995</v>
      </c>
      <c r="K818">
        <v>71.22</v>
      </c>
      <c r="L818" s="3">
        <f t="shared" si="147"/>
        <v>0</v>
      </c>
      <c r="M818" s="3">
        <f t="shared" si="148"/>
        <v>1</v>
      </c>
      <c r="N818" s="3">
        <f t="shared" si="149"/>
        <v>0</v>
      </c>
      <c r="AA818" t="s">
        <v>4159</v>
      </c>
      <c r="AB818" t="s">
        <v>4125</v>
      </c>
      <c r="AC818" t="s">
        <v>16</v>
      </c>
      <c r="AD818" t="s">
        <v>135</v>
      </c>
      <c r="AE818">
        <v>24.5</v>
      </c>
      <c r="AF818">
        <v>80.400000000000006</v>
      </c>
      <c r="AG818">
        <v>74.930000000000007</v>
      </c>
      <c r="AH818">
        <f t="shared" si="150"/>
        <v>1.0730014680368343</v>
      </c>
      <c r="AI818">
        <v>23</v>
      </c>
      <c r="AJ818">
        <v>73.47</v>
      </c>
      <c r="AK818">
        <v>71.22</v>
      </c>
      <c r="AL818" s="3">
        <f t="shared" si="151"/>
        <v>0</v>
      </c>
      <c r="AM818" s="3">
        <f t="shared" si="152"/>
        <v>1</v>
      </c>
      <c r="AN818" s="3">
        <f t="shared" si="153"/>
        <v>0</v>
      </c>
    </row>
    <row r="819" spans="1:40" x14ac:dyDescent="0.35">
      <c r="A819" t="s">
        <v>4160</v>
      </c>
      <c r="B819" t="s">
        <v>4125</v>
      </c>
      <c r="C819" t="s">
        <v>16</v>
      </c>
      <c r="D819" t="s">
        <v>134</v>
      </c>
      <c r="E819">
        <v>23.5</v>
      </c>
      <c r="F819">
        <v>169.83</v>
      </c>
      <c r="G819">
        <v>72.459999999999994</v>
      </c>
      <c r="H819">
        <f t="shared" si="146"/>
        <v>2.3437758763455703</v>
      </c>
      <c r="I819">
        <v>22</v>
      </c>
      <c r="J819">
        <v>60.04</v>
      </c>
      <c r="K819">
        <v>68.72</v>
      </c>
      <c r="L819" s="3">
        <f t="shared" si="147"/>
        <v>1</v>
      </c>
      <c r="M819" s="3">
        <f t="shared" si="148"/>
        <v>0</v>
      </c>
      <c r="N819" s="3">
        <f t="shared" si="149"/>
        <v>0</v>
      </c>
      <c r="AA819" t="s">
        <v>4160</v>
      </c>
      <c r="AB819" t="s">
        <v>4125</v>
      </c>
      <c r="AC819" t="s">
        <v>16</v>
      </c>
      <c r="AD819" t="s">
        <v>135</v>
      </c>
      <c r="AE819">
        <v>24</v>
      </c>
      <c r="AF819">
        <v>160.38999999999999</v>
      </c>
      <c r="AG819">
        <v>73.7</v>
      </c>
      <c r="AH819">
        <f t="shared" si="150"/>
        <v>2.1762550881953864</v>
      </c>
      <c r="AI819">
        <v>22.5</v>
      </c>
      <c r="AJ819">
        <v>45.57</v>
      </c>
      <c r="AK819">
        <v>69.97</v>
      </c>
      <c r="AL819" s="3">
        <f t="shared" si="151"/>
        <v>1</v>
      </c>
      <c r="AM819" s="3">
        <f t="shared" si="152"/>
        <v>0</v>
      </c>
      <c r="AN819" s="3">
        <f t="shared" si="153"/>
        <v>0</v>
      </c>
    </row>
    <row r="820" spans="1:40" x14ac:dyDescent="0.35">
      <c r="A820" t="s">
        <v>4161</v>
      </c>
      <c r="B820" t="s">
        <v>4125</v>
      </c>
      <c r="C820" t="s">
        <v>16</v>
      </c>
      <c r="D820" t="s">
        <v>134</v>
      </c>
      <c r="E820">
        <v>23.5</v>
      </c>
      <c r="F820">
        <v>180.96</v>
      </c>
      <c r="G820">
        <v>72.459999999999994</v>
      </c>
      <c r="H820">
        <f t="shared" si="146"/>
        <v>2.4973778636489099</v>
      </c>
      <c r="I820">
        <v>21.5</v>
      </c>
      <c r="J820">
        <v>44.71</v>
      </c>
      <c r="K820">
        <v>67.47</v>
      </c>
      <c r="L820" s="3">
        <f t="shared" si="147"/>
        <v>1</v>
      </c>
      <c r="M820" s="3">
        <f t="shared" si="148"/>
        <v>0</v>
      </c>
      <c r="N820" s="3">
        <f t="shared" si="149"/>
        <v>0</v>
      </c>
      <c r="AA820" t="s">
        <v>4161</v>
      </c>
      <c r="AB820" t="s">
        <v>4125</v>
      </c>
      <c r="AC820" t="s">
        <v>16</v>
      </c>
      <c r="AD820" t="s">
        <v>135</v>
      </c>
      <c r="AE820">
        <v>24</v>
      </c>
      <c r="AF820">
        <v>149.62</v>
      </c>
      <c r="AG820">
        <v>73.7</v>
      </c>
      <c r="AH820">
        <f t="shared" si="150"/>
        <v>2.0301221166892809</v>
      </c>
      <c r="AI820">
        <v>23</v>
      </c>
      <c r="AJ820">
        <v>70.52</v>
      </c>
      <c r="AK820">
        <v>71.22</v>
      </c>
      <c r="AL820" s="3">
        <f t="shared" si="151"/>
        <v>1</v>
      </c>
      <c r="AM820" s="3">
        <f t="shared" si="152"/>
        <v>0</v>
      </c>
      <c r="AN820" s="3">
        <f t="shared" si="153"/>
        <v>0</v>
      </c>
    </row>
    <row r="821" spans="1:40" x14ac:dyDescent="0.35">
      <c r="A821" t="s">
        <v>4162</v>
      </c>
      <c r="B821" t="s">
        <v>4125</v>
      </c>
      <c r="C821" t="s">
        <v>16</v>
      </c>
      <c r="D821" t="s">
        <v>134</v>
      </c>
      <c r="E821">
        <v>24</v>
      </c>
      <c r="F821">
        <v>209.19</v>
      </c>
      <c r="G821">
        <v>73.7</v>
      </c>
      <c r="H821">
        <f t="shared" si="146"/>
        <v>2.8383989145183173</v>
      </c>
      <c r="I821">
        <v>21.5</v>
      </c>
      <c r="J821">
        <v>45.23</v>
      </c>
      <c r="K821">
        <v>67.47</v>
      </c>
      <c r="L821" s="3">
        <f t="shared" si="147"/>
        <v>1</v>
      </c>
      <c r="M821" s="3">
        <f t="shared" si="148"/>
        <v>0</v>
      </c>
      <c r="N821" s="3">
        <f t="shared" si="149"/>
        <v>0</v>
      </c>
      <c r="AA821" t="s">
        <v>4162</v>
      </c>
      <c r="AB821" t="s">
        <v>4125</v>
      </c>
      <c r="AC821" t="s">
        <v>16</v>
      </c>
      <c r="AD821" t="s">
        <v>135</v>
      </c>
      <c r="AE821">
        <v>24</v>
      </c>
      <c r="AF821">
        <v>156.26</v>
      </c>
      <c r="AG821">
        <v>73.7</v>
      </c>
      <c r="AH821">
        <f t="shared" si="150"/>
        <v>2.120217096336499</v>
      </c>
      <c r="AI821">
        <v>22.5</v>
      </c>
      <c r="AJ821">
        <v>67.739999999999995</v>
      </c>
      <c r="AK821">
        <v>69.97</v>
      </c>
      <c r="AL821" s="3">
        <f t="shared" si="151"/>
        <v>1</v>
      </c>
      <c r="AM821" s="3">
        <f t="shared" si="152"/>
        <v>0</v>
      </c>
      <c r="AN821" s="3">
        <f t="shared" si="153"/>
        <v>0</v>
      </c>
    </row>
    <row r="822" spans="1:40" x14ac:dyDescent="0.35">
      <c r="A822" t="s">
        <v>4163</v>
      </c>
      <c r="B822" t="s">
        <v>4125</v>
      </c>
      <c r="C822" t="s">
        <v>16</v>
      </c>
      <c r="D822" t="s">
        <v>134</v>
      </c>
      <c r="E822">
        <v>23</v>
      </c>
      <c r="F822">
        <v>78.83</v>
      </c>
      <c r="G822">
        <v>71.22</v>
      </c>
      <c r="H822">
        <f t="shared" si="146"/>
        <v>1.1068520078629598</v>
      </c>
      <c r="I822">
        <v>24.5</v>
      </c>
      <c r="J822">
        <v>80.31</v>
      </c>
      <c r="K822">
        <v>74.930000000000007</v>
      </c>
      <c r="L822" s="3">
        <f t="shared" si="147"/>
        <v>0</v>
      </c>
      <c r="M822" s="3">
        <f t="shared" si="148"/>
        <v>1</v>
      </c>
      <c r="N822" s="3">
        <f t="shared" si="149"/>
        <v>0</v>
      </c>
      <c r="AA822" t="s">
        <v>4163</v>
      </c>
      <c r="AB822" t="s">
        <v>4125</v>
      </c>
      <c r="AC822" t="s">
        <v>16</v>
      </c>
      <c r="AD822" t="s">
        <v>135</v>
      </c>
      <c r="AE822" s="6">
        <v>24</v>
      </c>
      <c r="AF822" s="6">
        <v>64.84</v>
      </c>
      <c r="AG822" s="6">
        <v>73.7</v>
      </c>
      <c r="AH822" s="6">
        <f t="shared" si="150"/>
        <v>0.87978290366350065</v>
      </c>
      <c r="AI822" s="6">
        <v>23.5</v>
      </c>
      <c r="AJ822" s="6">
        <v>48.45</v>
      </c>
      <c r="AK822" s="6">
        <v>72.459999999999994</v>
      </c>
      <c r="AL822" s="6">
        <f t="shared" si="151"/>
        <v>0</v>
      </c>
      <c r="AM822" s="6">
        <f t="shared" si="152"/>
        <v>0</v>
      </c>
      <c r="AN822" s="6">
        <f t="shared" si="153"/>
        <v>1</v>
      </c>
    </row>
    <row r="823" spans="1:40" x14ac:dyDescent="0.35">
      <c r="A823" t="s">
        <v>4164</v>
      </c>
      <c r="B823" t="s">
        <v>4125</v>
      </c>
      <c r="C823" t="s">
        <v>16</v>
      </c>
      <c r="D823" t="s">
        <v>134</v>
      </c>
      <c r="E823">
        <v>23.5</v>
      </c>
      <c r="F823">
        <v>130.61000000000001</v>
      </c>
      <c r="G823">
        <v>72.459999999999994</v>
      </c>
      <c r="H823">
        <f t="shared" si="146"/>
        <v>1.802511730609992</v>
      </c>
      <c r="I823">
        <v>21.5</v>
      </c>
      <c r="J823">
        <v>55.59</v>
      </c>
      <c r="K823">
        <v>67.47</v>
      </c>
      <c r="L823" s="3">
        <f t="shared" si="147"/>
        <v>1</v>
      </c>
      <c r="M823" s="3">
        <f t="shared" si="148"/>
        <v>0</v>
      </c>
      <c r="N823" s="3">
        <f t="shared" si="149"/>
        <v>0</v>
      </c>
      <c r="AA823" t="s">
        <v>4164</v>
      </c>
      <c r="AB823" t="s">
        <v>4125</v>
      </c>
      <c r="AC823" t="s">
        <v>16</v>
      </c>
      <c r="AD823" t="s">
        <v>135</v>
      </c>
      <c r="AE823">
        <v>24</v>
      </c>
      <c r="AF823">
        <v>174.26</v>
      </c>
      <c r="AG823">
        <v>73.7</v>
      </c>
      <c r="AH823">
        <f t="shared" si="150"/>
        <v>2.364450474898236</v>
      </c>
      <c r="AI823">
        <v>22</v>
      </c>
      <c r="AJ823">
        <v>52.52</v>
      </c>
      <c r="AK823">
        <v>68.72</v>
      </c>
      <c r="AL823" s="3">
        <f t="shared" si="151"/>
        <v>1</v>
      </c>
      <c r="AM823" s="3">
        <f t="shared" si="152"/>
        <v>0</v>
      </c>
      <c r="AN823" s="3">
        <f t="shared" si="153"/>
        <v>0</v>
      </c>
    </row>
    <row r="824" spans="1:40" x14ac:dyDescent="0.35">
      <c r="A824" t="s">
        <v>4165</v>
      </c>
      <c r="B824" t="s">
        <v>4125</v>
      </c>
      <c r="C824" t="s">
        <v>16</v>
      </c>
      <c r="D824" t="s">
        <v>134</v>
      </c>
      <c r="E824">
        <v>24</v>
      </c>
      <c r="F824">
        <v>80.09</v>
      </c>
      <c r="G824">
        <v>73.7</v>
      </c>
      <c r="H824">
        <f t="shared" si="146"/>
        <v>1.0867028493894166</v>
      </c>
      <c r="I824">
        <v>23.5</v>
      </c>
      <c r="J824">
        <v>68.209999999999994</v>
      </c>
      <c r="K824">
        <v>72.459999999999994</v>
      </c>
      <c r="L824" s="3">
        <f t="shared" si="147"/>
        <v>0</v>
      </c>
      <c r="M824" s="3">
        <f t="shared" si="148"/>
        <v>1</v>
      </c>
      <c r="N824" s="3">
        <f t="shared" si="149"/>
        <v>0</v>
      </c>
      <c r="AA824" t="s">
        <v>4165</v>
      </c>
      <c r="AB824" t="s">
        <v>4125</v>
      </c>
      <c r="AC824" t="s">
        <v>16</v>
      </c>
      <c r="AD824" t="s">
        <v>135</v>
      </c>
      <c r="AE824" s="6">
        <v>21.5</v>
      </c>
      <c r="AF824" s="6">
        <v>66.66</v>
      </c>
      <c r="AG824" s="6">
        <v>67.47</v>
      </c>
      <c r="AH824" s="6">
        <f t="shared" si="150"/>
        <v>0.9879946642952423</v>
      </c>
      <c r="AI824" s="6">
        <v>21</v>
      </c>
      <c r="AJ824" s="6">
        <v>32.15</v>
      </c>
      <c r="AK824" s="6">
        <v>66.22</v>
      </c>
      <c r="AL824" s="6">
        <f t="shared" si="151"/>
        <v>0</v>
      </c>
      <c r="AM824" s="6">
        <f t="shared" si="152"/>
        <v>0</v>
      </c>
      <c r="AN824" s="6">
        <f t="shared" si="153"/>
        <v>1</v>
      </c>
    </row>
    <row r="825" spans="1:40" x14ac:dyDescent="0.35">
      <c r="A825" t="s">
        <v>4166</v>
      </c>
      <c r="B825" t="s">
        <v>4125</v>
      </c>
      <c r="C825" t="s">
        <v>16</v>
      </c>
      <c r="D825" t="s">
        <v>134</v>
      </c>
      <c r="E825">
        <v>24</v>
      </c>
      <c r="F825">
        <v>216.44</v>
      </c>
      <c r="G825">
        <v>73.7</v>
      </c>
      <c r="H825">
        <f t="shared" si="146"/>
        <v>2.9367706919945724</v>
      </c>
      <c r="I825">
        <v>22</v>
      </c>
      <c r="J825">
        <v>64.97</v>
      </c>
      <c r="K825">
        <v>68.72</v>
      </c>
      <c r="L825" s="3">
        <f t="shared" si="147"/>
        <v>1</v>
      </c>
      <c r="M825" s="3">
        <f t="shared" si="148"/>
        <v>0</v>
      </c>
      <c r="N825" s="3">
        <f t="shared" si="149"/>
        <v>0</v>
      </c>
      <c r="AA825" t="s">
        <v>4166</v>
      </c>
      <c r="AB825" t="s">
        <v>4125</v>
      </c>
      <c r="AC825" t="s">
        <v>16</v>
      </c>
      <c r="AD825" t="s">
        <v>135</v>
      </c>
      <c r="AE825">
        <v>24</v>
      </c>
      <c r="AF825">
        <v>146.01</v>
      </c>
      <c r="AG825">
        <v>73.7</v>
      </c>
      <c r="AH825">
        <f t="shared" si="150"/>
        <v>1.9811397557666213</v>
      </c>
      <c r="AI825">
        <v>22.5</v>
      </c>
      <c r="AJ825">
        <v>60.97</v>
      </c>
      <c r="AK825">
        <v>69.97</v>
      </c>
      <c r="AL825" s="3">
        <f t="shared" si="151"/>
        <v>1</v>
      </c>
      <c r="AM825" s="3">
        <f t="shared" si="152"/>
        <v>0</v>
      </c>
      <c r="AN825" s="3">
        <f t="shared" si="153"/>
        <v>0</v>
      </c>
    </row>
    <row r="826" spans="1:40" x14ac:dyDescent="0.35">
      <c r="A826" t="s">
        <v>4167</v>
      </c>
      <c r="B826" t="s">
        <v>4125</v>
      </c>
      <c r="C826" t="s">
        <v>16</v>
      </c>
      <c r="D826" t="s">
        <v>134</v>
      </c>
      <c r="E826">
        <v>23.5</v>
      </c>
      <c r="F826">
        <v>233.87</v>
      </c>
      <c r="G826">
        <v>72.459999999999994</v>
      </c>
      <c r="H826">
        <f t="shared" si="146"/>
        <v>3.2275738338393598</v>
      </c>
      <c r="I826">
        <v>21.5</v>
      </c>
      <c r="J826">
        <v>62.06</v>
      </c>
      <c r="K826">
        <v>67.47</v>
      </c>
      <c r="L826" s="3">
        <f t="shared" si="147"/>
        <v>1</v>
      </c>
      <c r="M826" s="3">
        <f t="shared" si="148"/>
        <v>0</v>
      </c>
      <c r="N826" s="3">
        <f t="shared" si="149"/>
        <v>0</v>
      </c>
      <c r="AA826" t="s">
        <v>4167</v>
      </c>
      <c r="AB826" t="s">
        <v>4125</v>
      </c>
      <c r="AC826" t="s">
        <v>16</v>
      </c>
      <c r="AD826" t="s">
        <v>135</v>
      </c>
      <c r="AE826">
        <v>24.5</v>
      </c>
      <c r="AF826">
        <v>105.35</v>
      </c>
      <c r="AG826">
        <v>74.930000000000007</v>
      </c>
      <c r="AH826">
        <f t="shared" si="150"/>
        <v>1.4059789136527423</v>
      </c>
      <c r="AI826">
        <v>23.5</v>
      </c>
      <c r="AJ826">
        <v>71.63</v>
      </c>
      <c r="AK826">
        <v>72.459999999999994</v>
      </c>
      <c r="AL826" s="3">
        <f t="shared" si="151"/>
        <v>0</v>
      </c>
      <c r="AM826" s="3">
        <f t="shared" si="152"/>
        <v>1</v>
      </c>
      <c r="AN826" s="3">
        <f t="shared" si="153"/>
        <v>0</v>
      </c>
    </row>
    <row r="827" spans="1:40" x14ac:dyDescent="0.35">
      <c r="A827" t="s">
        <v>4168</v>
      </c>
      <c r="B827" t="s">
        <v>4125</v>
      </c>
      <c r="C827" t="s">
        <v>16</v>
      </c>
      <c r="D827" t="s">
        <v>134</v>
      </c>
      <c r="E827">
        <v>23.5</v>
      </c>
      <c r="F827">
        <v>95.39</v>
      </c>
      <c r="G827">
        <v>72.459999999999994</v>
      </c>
      <c r="H827">
        <f t="shared" si="146"/>
        <v>1.3164504554236822</v>
      </c>
      <c r="I827">
        <v>22.5</v>
      </c>
      <c r="J827">
        <v>68.959999999999994</v>
      </c>
      <c r="K827">
        <v>69.97</v>
      </c>
      <c r="L827" s="3">
        <f t="shared" si="147"/>
        <v>0</v>
      </c>
      <c r="M827" s="3">
        <f t="shared" si="148"/>
        <v>1</v>
      </c>
      <c r="N827" s="3">
        <f t="shared" si="149"/>
        <v>0</v>
      </c>
      <c r="AA827" t="s">
        <v>4168</v>
      </c>
      <c r="AB827" t="s">
        <v>4125</v>
      </c>
      <c r="AC827" t="s">
        <v>16</v>
      </c>
      <c r="AD827" t="s">
        <v>135</v>
      </c>
      <c r="AE827">
        <v>24</v>
      </c>
      <c r="AF827">
        <v>164.55</v>
      </c>
      <c r="AG827">
        <v>73.7</v>
      </c>
      <c r="AH827">
        <f t="shared" si="150"/>
        <v>2.2327001356852105</v>
      </c>
      <c r="AI827">
        <v>22.5</v>
      </c>
      <c r="AJ827">
        <v>68.53</v>
      </c>
      <c r="AK827">
        <v>69.97</v>
      </c>
      <c r="AL827" s="3">
        <f t="shared" si="151"/>
        <v>1</v>
      </c>
      <c r="AM827" s="3">
        <f t="shared" si="152"/>
        <v>0</v>
      </c>
      <c r="AN827" s="3">
        <f t="shared" si="153"/>
        <v>0</v>
      </c>
    </row>
    <row r="828" spans="1:40" x14ac:dyDescent="0.35">
      <c r="A828" t="s">
        <v>4169</v>
      </c>
      <c r="B828" t="s">
        <v>4125</v>
      </c>
      <c r="C828" t="s">
        <v>16</v>
      </c>
      <c r="D828" t="s">
        <v>134</v>
      </c>
      <c r="E828">
        <v>24</v>
      </c>
      <c r="F828">
        <v>100.31</v>
      </c>
      <c r="G828">
        <v>73.7</v>
      </c>
      <c r="H828">
        <f t="shared" si="146"/>
        <v>1.3610583446404341</v>
      </c>
      <c r="I828">
        <v>22.5</v>
      </c>
      <c r="J828">
        <v>94.74</v>
      </c>
      <c r="K828">
        <v>69.97</v>
      </c>
      <c r="L828" s="3">
        <f t="shared" si="147"/>
        <v>0</v>
      </c>
      <c r="M828" s="3">
        <f t="shared" si="148"/>
        <v>1</v>
      </c>
      <c r="N828" s="3">
        <f t="shared" si="149"/>
        <v>0</v>
      </c>
      <c r="AA828" t="s">
        <v>4169</v>
      </c>
      <c r="AB828" t="s">
        <v>4125</v>
      </c>
      <c r="AC828" t="s">
        <v>16</v>
      </c>
      <c r="AD828" t="s">
        <v>135</v>
      </c>
      <c r="AE828">
        <v>17.5</v>
      </c>
      <c r="AF828">
        <v>64.72</v>
      </c>
      <c r="AG828">
        <v>57.36</v>
      </c>
      <c r="AH828">
        <f t="shared" si="150"/>
        <v>1.1283124128312412</v>
      </c>
      <c r="AI828">
        <v>17</v>
      </c>
      <c r="AJ828">
        <v>25.37</v>
      </c>
      <c r="AK828">
        <v>56.08</v>
      </c>
      <c r="AL828" s="3">
        <f t="shared" si="151"/>
        <v>0</v>
      </c>
      <c r="AM828" s="3">
        <f t="shared" si="152"/>
        <v>1</v>
      </c>
      <c r="AN828" s="3">
        <f t="shared" si="153"/>
        <v>0</v>
      </c>
    </row>
    <row r="829" spans="1:40" x14ac:dyDescent="0.35">
      <c r="A829" t="s">
        <v>4170</v>
      </c>
      <c r="B829" t="s">
        <v>4125</v>
      </c>
      <c r="C829" t="s">
        <v>16</v>
      </c>
      <c r="D829" t="s">
        <v>134</v>
      </c>
      <c r="E829">
        <v>24</v>
      </c>
      <c r="F829">
        <v>113.95</v>
      </c>
      <c r="G829">
        <v>73.7</v>
      </c>
      <c r="H829">
        <f t="shared" si="146"/>
        <v>1.5461329715061058</v>
      </c>
      <c r="I829">
        <v>23</v>
      </c>
      <c r="J829">
        <v>68.42</v>
      </c>
      <c r="K829">
        <v>71.22</v>
      </c>
      <c r="L829" s="3">
        <f t="shared" si="147"/>
        <v>1</v>
      </c>
      <c r="M829" s="3">
        <f t="shared" si="148"/>
        <v>0</v>
      </c>
      <c r="N829" s="3">
        <f t="shared" si="149"/>
        <v>0</v>
      </c>
      <c r="AA829" t="s">
        <v>4170</v>
      </c>
      <c r="AB829" t="s">
        <v>4125</v>
      </c>
      <c r="AC829" t="s">
        <v>16</v>
      </c>
      <c r="AD829" t="s">
        <v>135</v>
      </c>
      <c r="AE829">
        <v>23.5</v>
      </c>
      <c r="AF829">
        <v>83.53</v>
      </c>
      <c r="AG829">
        <v>72.459999999999994</v>
      </c>
      <c r="AH829">
        <f t="shared" si="150"/>
        <v>1.1527739442451008</v>
      </c>
      <c r="AI829">
        <v>23</v>
      </c>
      <c r="AJ829">
        <v>61.84</v>
      </c>
      <c r="AK829">
        <v>71.22</v>
      </c>
      <c r="AL829" s="3">
        <f t="shared" si="151"/>
        <v>0</v>
      </c>
      <c r="AM829" s="3">
        <f t="shared" si="152"/>
        <v>1</v>
      </c>
      <c r="AN829" s="3">
        <f t="shared" si="153"/>
        <v>0</v>
      </c>
    </row>
    <row r="830" spans="1:40" x14ac:dyDescent="0.35">
      <c r="A830" t="s">
        <v>4171</v>
      </c>
      <c r="B830" t="s">
        <v>4125</v>
      </c>
      <c r="C830" t="s">
        <v>16</v>
      </c>
      <c r="D830" t="s">
        <v>134</v>
      </c>
      <c r="E830">
        <v>23.5</v>
      </c>
      <c r="F830">
        <v>119.26</v>
      </c>
      <c r="G830">
        <v>72.459999999999994</v>
      </c>
      <c r="H830">
        <f t="shared" si="146"/>
        <v>1.6458735854264424</v>
      </c>
      <c r="I830">
        <v>21.5</v>
      </c>
      <c r="J830">
        <v>52.26</v>
      </c>
      <c r="K830">
        <v>67.47</v>
      </c>
      <c r="L830" s="3">
        <f t="shared" si="147"/>
        <v>1</v>
      </c>
      <c r="M830" s="3">
        <f t="shared" si="148"/>
        <v>0</v>
      </c>
      <c r="N830" s="3">
        <f t="shared" si="149"/>
        <v>0</v>
      </c>
      <c r="AA830" t="s">
        <v>4171</v>
      </c>
      <c r="AB830" t="s">
        <v>4125</v>
      </c>
      <c r="AC830" t="s">
        <v>16</v>
      </c>
      <c r="AD830" t="s">
        <v>135</v>
      </c>
      <c r="AE830">
        <v>24</v>
      </c>
      <c r="AF830">
        <v>147.28</v>
      </c>
      <c r="AG830">
        <v>73.7</v>
      </c>
      <c r="AH830">
        <f t="shared" si="150"/>
        <v>1.9983717774762551</v>
      </c>
      <c r="AI830">
        <v>22.5</v>
      </c>
      <c r="AJ830">
        <v>55.11</v>
      </c>
      <c r="AK830">
        <v>69.97</v>
      </c>
      <c r="AL830" s="3">
        <f t="shared" si="151"/>
        <v>1</v>
      </c>
      <c r="AM830" s="3">
        <f t="shared" si="152"/>
        <v>0</v>
      </c>
      <c r="AN830" s="3">
        <f t="shared" si="153"/>
        <v>0</v>
      </c>
    </row>
    <row r="831" spans="1:40" x14ac:dyDescent="0.35">
      <c r="A831" t="s">
        <v>4172</v>
      </c>
      <c r="B831" t="s">
        <v>4125</v>
      </c>
      <c r="C831" t="s">
        <v>16</v>
      </c>
      <c r="D831" t="s">
        <v>134</v>
      </c>
      <c r="E831">
        <v>24</v>
      </c>
      <c r="F831">
        <v>129.59</v>
      </c>
      <c r="G831">
        <v>73.7</v>
      </c>
      <c r="H831">
        <f t="shared" si="146"/>
        <v>1.7583446404341927</v>
      </c>
      <c r="I831">
        <v>22</v>
      </c>
      <c r="J831">
        <v>57.58</v>
      </c>
      <c r="K831">
        <v>68.72</v>
      </c>
      <c r="L831" s="3">
        <f t="shared" si="147"/>
        <v>1</v>
      </c>
      <c r="M831" s="3">
        <f t="shared" si="148"/>
        <v>0</v>
      </c>
      <c r="N831" s="3">
        <f t="shared" si="149"/>
        <v>0</v>
      </c>
      <c r="AA831" t="s">
        <v>4172</v>
      </c>
      <c r="AB831" t="s">
        <v>4125</v>
      </c>
      <c r="AC831" t="s">
        <v>16</v>
      </c>
      <c r="AD831" t="s">
        <v>135</v>
      </c>
      <c r="AE831">
        <v>24</v>
      </c>
      <c r="AF831">
        <v>151.83000000000001</v>
      </c>
      <c r="AG831">
        <v>73.7</v>
      </c>
      <c r="AH831">
        <f t="shared" si="150"/>
        <v>2.06010854816825</v>
      </c>
      <c r="AI831">
        <v>22.5</v>
      </c>
      <c r="AJ831">
        <v>64.28</v>
      </c>
      <c r="AK831">
        <v>69.97</v>
      </c>
      <c r="AL831" s="3">
        <f t="shared" si="151"/>
        <v>1</v>
      </c>
      <c r="AM831" s="3">
        <f t="shared" si="152"/>
        <v>0</v>
      </c>
      <c r="AN831" s="3">
        <f t="shared" si="153"/>
        <v>0</v>
      </c>
    </row>
    <row r="832" spans="1:40" x14ac:dyDescent="0.35">
      <c r="A832" t="s">
        <v>4173</v>
      </c>
      <c r="B832" t="s">
        <v>4125</v>
      </c>
      <c r="C832" t="s">
        <v>16</v>
      </c>
      <c r="D832" t="s">
        <v>134</v>
      </c>
      <c r="E832">
        <v>24</v>
      </c>
      <c r="F832">
        <v>83.7</v>
      </c>
      <c r="G832">
        <v>73.7</v>
      </c>
      <c r="H832">
        <f t="shared" si="146"/>
        <v>1.135685210312076</v>
      </c>
      <c r="I832">
        <v>23</v>
      </c>
      <c r="J832">
        <v>61.88</v>
      </c>
      <c r="K832">
        <v>71.22</v>
      </c>
      <c r="L832" s="3">
        <f t="shared" si="147"/>
        <v>0</v>
      </c>
      <c r="M832" s="3">
        <f t="shared" si="148"/>
        <v>1</v>
      </c>
      <c r="N832" s="3">
        <f t="shared" si="149"/>
        <v>0</v>
      </c>
      <c r="AA832" t="s">
        <v>4173</v>
      </c>
      <c r="AB832" t="s">
        <v>4125</v>
      </c>
      <c r="AC832" t="s">
        <v>16</v>
      </c>
      <c r="AD832" t="s">
        <v>135</v>
      </c>
      <c r="AE832" s="6">
        <v>27</v>
      </c>
      <c r="AF832" s="6">
        <v>79.849999999999994</v>
      </c>
      <c r="AG832" s="6">
        <v>81.08</v>
      </c>
      <c r="AH832" s="6">
        <f t="shared" si="150"/>
        <v>0.98482979773063639</v>
      </c>
      <c r="AI832" s="6">
        <v>26.5</v>
      </c>
      <c r="AJ832" s="6">
        <v>51.25</v>
      </c>
      <c r="AK832" s="6">
        <v>79.86</v>
      </c>
      <c r="AL832" s="6">
        <f t="shared" si="151"/>
        <v>0</v>
      </c>
      <c r="AM832" s="6">
        <f t="shared" si="152"/>
        <v>0</v>
      </c>
      <c r="AN832" s="6">
        <f t="shared" si="153"/>
        <v>1</v>
      </c>
    </row>
    <row r="833" spans="1:40" x14ac:dyDescent="0.35">
      <c r="A833" t="s">
        <v>4174</v>
      </c>
      <c r="B833" t="s">
        <v>4125</v>
      </c>
      <c r="C833" t="s">
        <v>16</v>
      </c>
      <c r="D833" t="s">
        <v>134</v>
      </c>
      <c r="E833">
        <v>23.5</v>
      </c>
      <c r="F833">
        <v>181.06</v>
      </c>
      <c r="G833">
        <v>72.459999999999994</v>
      </c>
      <c r="H833">
        <f t="shared" si="146"/>
        <v>2.4987579354126419</v>
      </c>
      <c r="I833">
        <v>22</v>
      </c>
      <c r="J833">
        <v>59.99</v>
      </c>
      <c r="K833">
        <v>68.72</v>
      </c>
      <c r="L833" s="3">
        <f t="shared" si="147"/>
        <v>1</v>
      </c>
      <c r="M833" s="3">
        <f t="shared" si="148"/>
        <v>0</v>
      </c>
      <c r="N833" s="3">
        <f t="shared" si="149"/>
        <v>0</v>
      </c>
      <c r="AA833" t="s">
        <v>4174</v>
      </c>
      <c r="AB833" t="s">
        <v>4125</v>
      </c>
      <c r="AC833" t="s">
        <v>16</v>
      </c>
      <c r="AD833" t="s">
        <v>135</v>
      </c>
      <c r="AE833">
        <v>24</v>
      </c>
      <c r="AF833">
        <v>140.86000000000001</v>
      </c>
      <c r="AG833">
        <v>73.7</v>
      </c>
      <c r="AH833">
        <f t="shared" si="150"/>
        <v>1.9112618724559025</v>
      </c>
      <c r="AI833">
        <v>23</v>
      </c>
      <c r="AJ833">
        <v>68.540000000000006</v>
      </c>
      <c r="AK833">
        <v>71.22</v>
      </c>
      <c r="AL833" s="3">
        <f t="shared" si="151"/>
        <v>1</v>
      </c>
      <c r="AM833" s="3">
        <f t="shared" si="152"/>
        <v>0</v>
      </c>
      <c r="AN833" s="3">
        <f t="shared" si="153"/>
        <v>0</v>
      </c>
    </row>
    <row r="834" spans="1:40" x14ac:dyDescent="0.35">
      <c r="A834" t="s">
        <v>4175</v>
      </c>
      <c r="B834" t="s">
        <v>4125</v>
      </c>
      <c r="C834" t="s">
        <v>16</v>
      </c>
      <c r="D834" t="s">
        <v>134</v>
      </c>
      <c r="E834">
        <v>24</v>
      </c>
      <c r="F834">
        <v>93.86</v>
      </c>
      <c r="G834">
        <v>73.7</v>
      </c>
      <c r="H834">
        <f t="shared" ref="H834:H897" si="154">F834/G834</f>
        <v>1.2735413839891452</v>
      </c>
      <c r="I834">
        <v>23.5</v>
      </c>
      <c r="J834">
        <v>70.03</v>
      </c>
      <c r="K834">
        <v>72.459999999999994</v>
      </c>
      <c r="L834" s="3">
        <f t="shared" ref="L834:L897" si="155">IF(H834&gt;1.5,1,0)</f>
        <v>0</v>
      </c>
      <c r="M834" s="3">
        <f t="shared" ref="M834:M897" si="156">IF((AND(H834&gt;1,H834&lt;1.5)),1,0)</f>
        <v>1</v>
      </c>
      <c r="N834" s="3">
        <f t="shared" ref="N834:N897" si="157">IF(H834&lt;1,1,0)</f>
        <v>0</v>
      </c>
      <c r="AA834" t="s">
        <v>4175</v>
      </c>
      <c r="AB834" t="s">
        <v>4125</v>
      </c>
      <c r="AC834" t="s">
        <v>16</v>
      </c>
      <c r="AD834" t="s">
        <v>135</v>
      </c>
      <c r="AE834">
        <v>24</v>
      </c>
      <c r="AF834">
        <v>78.14</v>
      </c>
      <c r="AG834">
        <v>73.7</v>
      </c>
      <c r="AH834">
        <f t="shared" ref="AH834:AH897" si="158">AF834/AG834</f>
        <v>1.0602442333785618</v>
      </c>
      <c r="AI834">
        <v>15.5</v>
      </c>
      <c r="AJ834">
        <v>53.38</v>
      </c>
      <c r="AK834">
        <v>52.21</v>
      </c>
      <c r="AL834" s="3">
        <f t="shared" si="151"/>
        <v>0</v>
      </c>
      <c r="AM834" s="3">
        <f t="shared" si="152"/>
        <v>1</v>
      </c>
      <c r="AN834" s="3">
        <f t="shared" si="153"/>
        <v>0</v>
      </c>
    </row>
    <row r="835" spans="1:40" x14ac:dyDescent="0.35">
      <c r="A835" t="s">
        <v>4176</v>
      </c>
      <c r="B835" t="s">
        <v>4125</v>
      </c>
      <c r="C835" t="s">
        <v>16</v>
      </c>
      <c r="D835" t="s">
        <v>134</v>
      </c>
      <c r="E835">
        <v>23</v>
      </c>
      <c r="F835">
        <v>117.69</v>
      </c>
      <c r="G835">
        <v>71.22</v>
      </c>
      <c r="H835">
        <f t="shared" si="154"/>
        <v>1.6524852569502948</v>
      </c>
      <c r="I835">
        <v>21.5</v>
      </c>
      <c r="J835">
        <v>46.85</v>
      </c>
      <c r="K835">
        <v>67.47</v>
      </c>
      <c r="L835" s="3">
        <f t="shared" si="155"/>
        <v>1</v>
      </c>
      <c r="M835" s="3">
        <f t="shared" si="156"/>
        <v>0</v>
      </c>
      <c r="N835" s="3">
        <f t="shared" si="157"/>
        <v>0</v>
      </c>
      <c r="AA835" t="s">
        <v>4176</v>
      </c>
      <c r="AB835" t="s">
        <v>4125</v>
      </c>
      <c r="AC835" t="s">
        <v>16</v>
      </c>
      <c r="AD835" t="s">
        <v>135</v>
      </c>
      <c r="AE835">
        <v>24</v>
      </c>
      <c r="AF835">
        <v>131.30000000000001</v>
      </c>
      <c r="AG835">
        <v>73.7</v>
      </c>
      <c r="AH835">
        <f t="shared" si="158"/>
        <v>1.7815468113975577</v>
      </c>
      <c r="AI835">
        <v>22.5</v>
      </c>
      <c r="AJ835">
        <v>50.86</v>
      </c>
      <c r="AK835">
        <v>69.97</v>
      </c>
      <c r="AL835" s="3">
        <f t="shared" ref="AL835:AL898" si="159">IF(AH835&gt;1.5,1,0)</f>
        <v>1</v>
      </c>
      <c r="AM835" s="3">
        <f t="shared" ref="AM835:AM898" si="160">IF((AND(AH835&gt;1,AH835&lt;1.5)),1,0)</f>
        <v>0</v>
      </c>
      <c r="AN835" s="3">
        <f t="shared" ref="AN835:AN898" si="161">IF(AH835&lt;1,1,0)</f>
        <v>0</v>
      </c>
    </row>
    <row r="836" spans="1:40" x14ac:dyDescent="0.35">
      <c r="A836" t="s">
        <v>4177</v>
      </c>
      <c r="B836" t="s">
        <v>4125</v>
      </c>
      <c r="C836" t="s">
        <v>16</v>
      </c>
      <c r="D836" t="s">
        <v>134</v>
      </c>
      <c r="E836">
        <v>24</v>
      </c>
      <c r="F836">
        <v>217.82</v>
      </c>
      <c r="G836">
        <v>73.7</v>
      </c>
      <c r="H836">
        <f t="shared" si="154"/>
        <v>2.9554952510176387</v>
      </c>
      <c r="I836">
        <v>21.5</v>
      </c>
      <c r="J836">
        <v>51.42</v>
      </c>
      <c r="K836">
        <v>67.47</v>
      </c>
      <c r="L836" s="3">
        <f t="shared" si="155"/>
        <v>1</v>
      </c>
      <c r="M836" s="3">
        <f t="shared" si="156"/>
        <v>0</v>
      </c>
      <c r="N836" s="3">
        <f t="shared" si="157"/>
        <v>0</v>
      </c>
      <c r="AA836" t="s">
        <v>4177</v>
      </c>
      <c r="AB836" t="s">
        <v>4125</v>
      </c>
      <c r="AC836" t="s">
        <v>16</v>
      </c>
      <c r="AD836" t="s">
        <v>135</v>
      </c>
      <c r="AE836">
        <v>24</v>
      </c>
      <c r="AF836">
        <v>138.63</v>
      </c>
      <c r="AG836">
        <v>73.7</v>
      </c>
      <c r="AH836">
        <f t="shared" si="158"/>
        <v>1.8810040705563091</v>
      </c>
      <c r="AI836">
        <v>23</v>
      </c>
      <c r="AJ836">
        <v>54.97</v>
      </c>
      <c r="AK836">
        <v>71.22</v>
      </c>
      <c r="AL836" s="3">
        <f t="shared" si="159"/>
        <v>1</v>
      </c>
      <c r="AM836" s="3">
        <f t="shared" si="160"/>
        <v>0</v>
      </c>
      <c r="AN836" s="3">
        <f t="shared" si="161"/>
        <v>0</v>
      </c>
    </row>
    <row r="837" spans="1:40" x14ac:dyDescent="0.35">
      <c r="A837" t="s">
        <v>4178</v>
      </c>
      <c r="B837" t="s">
        <v>4125</v>
      </c>
      <c r="C837" t="s">
        <v>51</v>
      </c>
      <c r="D837" t="s">
        <v>17</v>
      </c>
      <c r="E837">
        <v>24</v>
      </c>
      <c r="F837">
        <v>156.02000000000001</v>
      </c>
      <c r="G837">
        <v>73.7</v>
      </c>
      <c r="H837">
        <f t="shared" si="154"/>
        <v>2.1169606512890096</v>
      </c>
      <c r="I837">
        <v>22.5</v>
      </c>
      <c r="J837">
        <v>63.78</v>
      </c>
      <c r="K837">
        <v>69.97</v>
      </c>
      <c r="L837" s="3">
        <f t="shared" si="155"/>
        <v>1</v>
      </c>
      <c r="M837" s="3">
        <f t="shared" si="156"/>
        <v>0</v>
      </c>
      <c r="N837" s="3">
        <f t="shared" si="157"/>
        <v>0</v>
      </c>
      <c r="AA837" t="s">
        <v>4178</v>
      </c>
      <c r="AB837" t="s">
        <v>4125</v>
      </c>
      <c r="AC837" t="s">
        <v>51</v>
      </c>
      <c r="AD837" t="s">
        <v>18</v>
      </c>
      <c r="AE837">
        <v>24</v>
      </c>
      <c r="AF837">
        <v>123.49</v>
      </c>
      <c r="AG837">
        <v>73.7</v>
      </c>
      <c r="AH837">
        <f t="shared" si="158"/>
        <v>1.6755766621438262</v>
      </c>
      <c r="AI837">
        <v>23</v>
      </c>
      <c r="AJ837">
        <v>66.760000000000005</v>
      </c>
      <c r="AK837">
        <v>71.22</v>
      </c>
      <c r="AL837" s="3">
        <f t="shared" si="159"/>
        <v>1</v>
      </c>
      <c r="AM837" s="3">
        <f t="shared" si="160"/>
        <v>0</v>
      </c>
      <c r="AN837" s="3">
        <f t="shared" si="161"/>
        <v>0</v>
      </c>
    </row>
    <row r="838" spans="1:40" x14ac:dyDescent="0.35">
      <c r="A838" t="s">
        <v>4179</v>
      </c>
      <c r="B838" t="s">
        <v>4125</v>
      </c>
      <c r="C838" t="s">
        <v>51</v>
      </c>
      <c r="D838" t="s">
        <v>17</v>
      </c>
      <c r="E838">
        <v>24.5</v>
      </c>
      <c r="F838">
        <v>107.57</v>
      </c>
      <c r="G838">
        <v>74.930000000000007</v>
      </c>
      <c r="H838">
        <f t="shared" si="154"/>
        <v>1.4356065661283863</v>
      </c>
      <c r="I838">
        <v>23.5</v>
      </c>
      <c r="J838">
        <v>67.88</v>
      </c>
      <c r="K838">
        <v>72.459999999999994</v>
      </c>
      <c r="L838" s="3">
        <f t="shared" si="155"/>
        <v>0</v>
      </c>
      <c r="M838" s="3">
        <f t="shared" si="156"/>
        <v>1</v>
      </c>
      <c r="N838" s="3">
        <f t="shared" si="157"/>
        <v>0</v>
      </c>
      <c r="AA838" t="s">
        <v>4179</v>
      </c>
      <c r="AB838" t="s">
        <v>4125</v>
      </c>
      <c r="AC838" t="s">
        <v>51</v>
      </c>
      <c r="AD838" t="s">
        <v>18</v>
      </c>
      <c r="AE838">
        <v>24</v>
      </c>
      <c r="AF838">
        <v>120.66</v>
      </c>
      <c r="AG838">
        <v>73.7</v>
      </c>
      <c r="AH838">
        <f t="shared" si="158"/>
        <v>1.6371777476255087</v>
      </c>
      <c r="AI838">
        <v>23</v>
      </c>
      <c r="AJ838">
        <v>64.78</v>
      </c>
      <c r="AK838">
        <v>71.22</v>
      </c>
      <c r="AL838" s="3">
        <f t="shared" si="159"/>
        <v>1</v>
      </c>
      <c r="AM838" s="3">
        <f t="shared" si="160"/>
        <v>0</v>
      </c>
      <c r="AN838" s="3">
        <f t="shared" si="161"/>
        <v>0</v>
      </c>
    </row>
    <row r="839" spans="1:40" x14ac:dyDescent="0.35">
      <c r="A839" t="s">
        <v>4180</v>
      </c>
      <c r="B839" t="s">
        <v>4125</v>
      </c>
      <c r="C839" t="s">
        <v>51</v>
      </c>
      <c r="D839" t="s">
        <v>17</v>
      </c>
      <c r="E839">
        <v>24</v>
      </c>
      <c r="F839">
        <v>150.93</v>
      </c>
      <c r="G839">
        <v>73.7</v>
      </c>
      <c r="H839">
        <f t="shared" si="154"/>
        <v>2.0478968792401626</v>
      </c>
      <c r="I839">
        <v>22.5</v>
      </c>
      <c r="J839">
        <v>64.459999999999994</v>
      </c>
      <c r="K839">
        <v>69.97</v>
      </c>
      <c r="L839" s="3">
        <f t="shared" si="155"/>
        <v>1</v>
      </c>
      <c r="M839" s="3">
        <f t="shared" si="156"/>
        <v>0</v>
      </c>
      <c r="N839" s="3">
        <f t="shared" si="157"/>
        <v>0</v>
      </c>
      <c r="AA839" t="s">
        <v>4180</v>
      </c>
      <c r="AB839" t="s">
        <v>4125</v>
      </c>
      <c r="AC839" t="s">
        <v>51</v>
      </c>
      <c r="AD839" t="s">
        <v>18</v>
      </c>
      <c r="AE839">
        <v>24</v>
      </c>
      <c r="AF839">
        <v>116.21</v>
      </c>
      <c r="AG839">
        <v>73.7</v>
      </c>
      <c r="AH839">
        <f t="shared" si="158"/>
        <v>1.5767978290366349</v>
      </c>
      <c r="AI839">
        <v>22.5</v>
      </c>
      <c r="AJ839">
        <v>66.03</v>
      </c>
      <c r="AK839">
        <v>69.97</v>
      </c>
      <c r="AL839" s="3">
        <f t="shared" si="159"/>
        <v>1</v>
      </c>
      <c r="AM839" s="3">
        <f t="shared" si="160"/>
        <v>0</v>
      </c>
      <c r="AN839" s="3">
        <f t="shared" si="161"/>
        <v>0</v>
      </c>
    </row>
    <row r="840" spans="1:40" x14ac:dyDescent="0.35">
      <c r="A840" t="s">
        <v>4181</v>
      </c>
      <c r="B840" t="s">
        <v>4125</v>
      </c>
      <c r="C840" t="s">
        <v>51</v>
      </c>
      <c r="D840" t="s">
        <v>17</v>
      </c>
      <c r="E840">
        <v>24</v>
      </c>
      <c r="F840">
        <v>144.97</v>
      </c>
      <c r="G840">
        <v>73.7</v>
      </c>
      <c r="H840">
        <f t="shared" si="154"/>
        <v>1.9670284938941653</v>
      </c>
      <c r="I840">
        <v>22.5</v>
      </c>
      <c r="J840">
        <v>63.16</v>
      </c>
      <c r="K840">
        <v>69.97</v>
      </c>
      <c r="L840" s="3">
        <f t="shared" si="155"/>
        <v>1</v>
      </c>
      <c r="M840" s="3">
        <f t="shared" si="156"/>
        <v>0</v>
      </c>
      <c r="N840" s="3">
        <f t="shared" si="157"/>
        <v>0</v>
      </c>
      <c r="AA840" t="s">
        <v>4181</v>
      </c>
      <c r="AB840" t="s">
        <v>4125</v>
      </c>
      <c r="AC840" t="s">
        <v>51</v>
      </c>
      <c r="AD840" t="s">
        <v>18</v>
      </c>
      <c r="AE840">
        <v>24</v>
      </c>
      <c r="AF840">
        <v>90.32</v>
      </c>
      <c r="AG840">
        <v>73.7</v>
      </c>
      <c r="AH840">
        <f t="shared" si="158"/>
        <v>1.2255088195386701</v>
      </c>
      <c r="AI840">
        <v>23.5</v>
      </c>
      <c r="AJ840">
        <v>68.06</v>
      </c>
      <c r="AK840">
        <v>72.459999999999994</v>
      </c>
      <c r="AL840" s="3">
        <f t="shared" si="159"/>
        <v>0</v>
      </c>
      <c r="AM840" s="3">
        <f t="shared" si="160"/>
        <v>1</v>
      </c>
      <c r="AN840" s="3">
        <f t="shared" si="161"/>
        <v>0</v>
      </c>
    </row>
    <row r="841" spans="1:40" x14ac:dyDescent="0.35">
      <c r="A841" t="s">
        <v>4182</v>
      </c>
      <c r="B841" t="s">
        <v>4125</v>
      </c>
      <c r="C841" t="s">
        <v>51</v>
      </c>
      <c r="D841" t="s">
        <v>17</v>
      </c>
      <c r="E841">
        <v>23.5</v>
      </c>
      <c r="F841">
        <v>81.02</v>
      </c>
      <c r="G841">
        <v>72.459999999999994</v>
      </c>
      <c r="H841">
        <f t="shared" si="154"/>
        <v>1.1181341429754348</v>
      </c>
      <c r="I841">
        <v>22.5</v>
      </c>
      <c r="J841">
        <v>69.62</v>
      </c>
      <c r="K841">
        <v>69.97</v>
      </c>
      <c r="L841" s="3">
        <f t="shared" si="155"/>
        <v>0</v>
      </c>
      <c r="M841" s="3">
        <f t="shared" si="156"/>
        <v>1</v>
      </c>
      <c r="N841" s="3">
        <f t="shared" si="157"/>
        <v>0</v>
      </c>
      <c r="AA841" t="s">
        <v>4182</v>
      </c>
      <c r="AB841" t="s">
        <v>4125</v>
      </c>
      <c r="AC841" t="s">
        <v>51</v>
      </c>
      <c r="AD841" t="s">
        <v>18</v>
      </c>
      <c r="AE841">
        <v>24</v>
      </c>
      <c r="AF841">
        <v>93.1</v>
      </c>
      <c r="AG841">
        <v>73.7</v>
      </c>
      <c r="AH841">
        <f t="shared" si="158"/>
        <v>1.2632293080054273</v>
      </c>
      <c r="AI841">
        <v>23.5</v>
      </c>
      <c r="AJ841">
        <v>64.13</v>
      </c>
      <c r="AK841">
        <v>72.459999999999994</v>
      </c>
      <c r="AL841" s="3">
        <f t="shared" si="159"/>
        <v>0</v>
      </c>
      <c r="AM841" s="3">
        <f t="shared" si="160"/>
        <v>1</v>
      </c>
      <c r="AN841" s="3">
        <f t="shared" si="161"/>
        <v>0</v>
      </c>
    </row>
    <row r="842" spans="1:40" x14ac:dyDescent="0.35">
      <c r="A842" t="s">
        <v>4183</v>
      </c>
      <c r="B842" t="s">
        <v>4125</v>
      </c>
      <c r="C842" t="s">
        <v>51</v>
      </c>
      <c r="D842" s="6" t="s">
        <v>17</v>
      </c>
      <c r="E842" s="6">
        <v>21.5</v>
      </c>
      <c r="F842" s="6">
        <v>64.31</v>
      </c>
      <c r="G842" s="6">
        <v>67.47</v>
      </c>
      <c r="H842" s="6">
        <f t="shared" si="154"/>
        <v>0.95316436934934046</v>
      </c>
      <c r="I842" s="6">
        <v>21</v>
      </c>
      <c r="J842" s="6">
        <v>41.44</v>
      </c>
      <c r="K842" s="6">
        <v>66.22</v>
      </c>
      <c r="L842" s="6">
        <f t="shared" si="155"/>
        <v>0</v>
      </c>
      <c r="M842" s="6">
        <f t="shared" si="156"/>
        <v>0</v>
      </c>
      <c r="N842" s="6">
        <f t="shared" si="157"/>
        <v>1</v>
      </c>
      <c r="AA842" t="s">
        <v>4183</v>
      </c>
      <c r="AB842" t="s">
        <v>4125</v>
      </c>
      <c r="AC842" t="s">
        <v>51</v>
      </c>
      <c r="AD842" t="s">
        <v>18</v>
      </c>
      <c r="AE842">
        <v>24</v>
      </c>
      <c r="AF842">
        <v>83.9</v>
      </c>
      <c r="AG842">
        <v>73.7</v>
      </c>
      <c r="AH842">
        <f t="shared" si="158"/>
        <v>1.1383989145183175</v>
      </c>
      <c r="AI842">
        <v>23.5</v>
      </c>
      <c r="AJ842">
        <v>67.19</v>
      </c>
      <c r="AK842">
        <v>72.459999999999994</v>
      </c>
      <c r="AL842" s="3">
        <f t="shared" si="159"/>
        <v>0</v>
      </c>
      <c r="AM842" s="3">
        <f t="shared" si="160"/>
        <v>1</v>
      </c>
      <c r="AN842" s="3">
        <f t="shared" si="161"/>
        <v>0</v>
      </c>
    </row>
    <row r="843" spans="1:40" x14ac:dyDescent="0.35">
      <c r="A843" t="s">
        <v>4184</v>
      </c>
      <c r="B843" t="s">
        <v>4125</v>
      </c>
      <c r="C843" t="s">
        <v>51</v>
      </c>
      <c r="D843" t="s">
        <v>17</v>
      </c>
      <c r="E843">
        <v>23.5</v>
      </c>
      <c r="F843">
        <v>133.44999999999999</v>
      </c>
      <c r="G843">
        <v>72.459999999999994</v>
      </c>
      <c r="H843">
        <f t="shared" si="154"/>
        <v>1.8417057686999725</v>
      </c>
      <c r="I843">
        <v>22</v>
      </c>
      <c r="J843">
        <v>53.29</v>
      </c>
      <c r="K843">
        <v>68.72</v>
      </c>
      <c r="L843" s="3">
        <f t="shared" si="155"/>
        <v>1</v>
      </c>
      <c r="M843" s="3">
        <f t="shared" si="156"/>
        <v>0</v>
      </c>
      <c r="N843" s="3">
        <f t="shared" si="157"/>
        <v>0</v>
      </c>
      <c r="AA843" t="s">
        <v>4184</v>
      </c>
      <c r="AB843" t="s">
        <v>4125</v>
      </c>
      <c r="AC843" t="s">
        <v>51</v>
      </c>
      <c r="AD843" t="s">
        <v>18</v>
      </c>
      <c r="AE843">
        <v>24</v>
      </c>
      <c r="AF843">
        <v>126.88</v>
      </c>
      <c r="AG843">
        <v>73.7</v>
      </c>
      <c r="AH843">
        <f t="shared" si="158"/>
        <v>1.72157394843962</v>
      </c>
      <c r="AI843">
        <v>23.5</v>
      </c>
      <c r="AJ843">
        <v>68.22</v>
      </c>
      <c r="AK843">
        <v>72.459999999999994</v>
      </c>
      <c r="AL843" s="3">
        <f t="shared" si="159"/>
        <v>1</v>
      </c>
      <c r="AM843" s="3">
        <f t="shared" si="160"/>
        <v>0</v>
      </c>
      <c r="AN843" s="3">
        <f t="shared" si="161"/>
        <v>0</v>
      </c>
    </row>
    <row r="844" spans="1:40" x14ac:dyDescent="0.35">
      <c r="A844" t="s">
        <v>4185</v>
      </c>
      <c r="B844" t="s">
        <v>4125</v>
      </c>
      <c r="C844" t="s">
        <v>51</v>
      </c>
      <c r="D844" t="s">
        <v>17</v>
      </c>
      <c r="E844">
        <v>24</v>
      </c>
      <c r="F844">
        <v>84.88</v>
      </c>
      <c r="G844">
        <v>73.7</v>
      </c>
      <c r="H844">
        <f t="shared" si="154"/>
        <v>1.1516960651289008</v>
      </c>
      <c r="I844">
        <v>23.5</v>
      </c>
      <c r="J844">
        <v>70.27</v>
      </c>
      <c r="K844">
        <v>72.459999999999994</v>
      </c>
      <c r="L844" s="3">
        <f t="shared" si="155"/>
        <v>0</v>
      </c>
      <c r="M844" s="3">
        <f t="shared" si="156"/>
        <v>1</v>
      </c>
      <c r="N844" s="3">
        <f t="shared" si="157"/>
        <v>0</v>
      </c>
      <c r="AA844" t="s">
        <v>4185</v>
      </c>
      <c r="AB844" t="s">
        <v>4125</v>
      </c>
      <c r="AC844" t="s">
        <v>51</v>
      </c>
      <c r="AD844" t="s">
        <v>18</v>
      </c>
      <c r="AE844">
        <v>15.5</v>
      </c>
      <c r="AF844">
        <v>56.93</v>
      </c>
      <c r="AG844">
        <v>52.21</v>
      </c>
      <c r="AH844">
        <f t="shared" si="158"/>
        <v>1.0904041371384792</v>
      </c>
      <c r="AI844">
        <v>15</v>
      </c>
      <c r="AJ844">
        <v>34.42</v>
      </c>
      <c r="AK844">
        <v>50.91</v>
      </c>
      <c r="AL844" s="3">
        <f t="shared" si="159"/>
        <v>0</v>
      </c>
      <c r="AM844" s="3">
        <f t="shared" si="160"/>
        <v>1</v>
      </c>
      <c r="AN844" s="3">
        <f t="shared" si="161"/>
        <v>0</v>
      </c>
    </row>
    <row r="845" spans="1:40" x14ac:dyDescent="0.35">
      <c r="A845" t="s">
        <v>4186</v>
      </c>
      <c r="B845" t="s">
        <v>4125</v>
      </c>
      <c r="C845" t="s">
        <v>51</v>
      </c>
      <c r="D845" t="s">
        <v>17</v>
      </c>
      <c r="E845">
        <v>24</v>
      </c>
      <c r="F845">
        <v>134.6</v>
      </c>
      <c r="G845">
        <v>73.7</v>
      </c>
      <c r="H845">
        <f t="shared" si="154"/>
        <v>1.8263229308005426</v>
      </c>
      <c r="I845">
        <v>22.5</v>
      </c>
      <c r="J845">
        <v>53.73</v>
      </c>
      <c r="K845">
        <v>69.97</v>
      </c>
      <c r="L845" s="3">
        <f t="shared" si="155"/>
        <v>1</v>
      </c>
      <c r="M845" s="3">
        <f t="shared" si="156"/>
        <v>0</v>
      </c>
      <c r="N845" s="3">
        <f t="shared" si="157"/>
        <v>0</v>
      </c>
      <c r="AA845" t="s">
        <v>4186</v>
      </c>
      <c r="AB845" t="s">
        <v>4125</v>
      </c>
      <c r="AC845" t="s">
        <v>51</v>
      </c>
      <c r="AD845" t="s">
        <v>18</v>
      </c>
      <c r="AE845">
        <v>24</v>
      </c>
      <c r="AF845">
        <v>127.85</v>
      </c>
      <c r="AG845">
        <v>73.7</v>
      </c>
      <c r="AH845">
        <f t="shared" si="158"/>
        <v>1.7347354138398914</v>
      </c>
      <c r="AI845">
        <v>16</v>
      </c>
      <c r="AJ845">
        <v>61.82</v>
      </c>
      <c r="AK845">
        <v>53.5</v>
      </c>
      <c r="AL845" s="3">
        <f t="shared" si="159"/>
        <v>1</v>
      </c>
      <c r="AM845" s="3">
        <f t="shared" si="160"/>
        <v>0</v>
      </c>
      <c r="AN845" s="3">
        <f t="shared" si="161"/>
        <v>0</v>
      </c>
    </row>
    <row r="846" spans="1:40" x14ac:dyDescent="0.35">
      <c r="A846" t="s">
        <v>4187</v>
      </c>
      <c r="B846" t="s">
        <v>4125</v>
      </c>
      <c r="C846" t="s">
        <v>51</v>
      </c>
      <c r="D846" t="s">
        <v>17</v>
      </c>
      <c r="E846">
        <v>24</v>
      </c>
      <c r="F846">
        <v>140.35</v>
      </c>
      <c r="G846">
        <v>73.7</v>
      </c>
      <c r="H846">
        <f t="shared" si="154"/>
        <v>1.9043419267299864</v>
      </c>
      <c r="I846">
        <v>23</v>
      </c>
      <c r="J846">
        <v>69.459999999999994</v>
      </c>
      <c r="K846">
        <v>71.22</v>
      </c>
      <c r="L846" s="3">
        <f t="shared" si="155"/>
        <v>1</v>
      </c>
      <c r="M846" s="3">
        <f t="shared" si="156"/>
        <v>0</v>
      </c>
      <c r="N846" s="3">
        <f t="shared" si="157"/>
        <v>0</v>
      </c>
      <c r="AA846" t="s">
        <v>4187</v>
      </c>
      <c r="AB846" t="s">
        <v>4125</v>
      </c>
      <c r="AC846" t="s">
        <v>51</v>
      </c>
      <c r="AD846" t="s">
        <v>18</v>
      </c>
      <c r="AE846">
        <v>24</v>
      </c>
      <c r="AF846">
        <v>116.04</v>
      </c>
      <c r="AG846">
        <v>73.7</v>
      </c>
      <c r="AH846">
        <f t="shared" si="158"/>
        <v>1.5744911804613297</v>
      </c>
      <c r="AI846">
        <v>23.5</v>
      </c>
      <c r="AJ846">
        <v>63.15</v>
      </c>
      <c r="AK846">
        <v>72.459999999999994</v>
      </c>
      <c r="AL846" s="3">
        <f t="shared" si="159"/>
        <v>1</v>
      </c>
      <c r="AM846" s="3">
        <f t="shared" si="160"/>
        <v>0</v>
      </c>
      <c r="AN846" s="3">
        <f t="shared" si="161"/>
        <v>0</v>
      </c>
    </row>
    <row r="847" spans="1:40" x14ac:dyDescent="0.35">
      <c r="A847" t="s">
        <v>4188</v>
      </c>
      <c r="B847" t="s">
        <v>4125</v>
      </c>
      <c r="C847" t="s">
        <v>51</v>
      </c>
      <c r="D847" s="6" t="s">
        <v>17</v>
      </c>
      <c r="E847" s="6">
        <v>24</v>
      </c>
      <c r="F847" s="6">
        <v>71.33</v>
      </c>
      <c r="G847" s="6">
        <v>73.7</v>
      </c>
      <c r="H847" s="6">
        <f t="shared" si="154"/>
        <v>0.96784260515603793</v>
      </c>
      <c r="I847" s="6">
        <v>23.5</v>
      </c>
      <c r="J847" s="6">
        <v>63.25</v>
      </c>
      <c r="K847" s="6">
        <v>72.459999999999994</v>
      </c>
      <c r="L847" s="6">
        <f t="shared" si="155"/>
        <v>0</v>
      </c>
      <c r="M847" s="6">
        <f t="shared" si="156"/>
        <v>0</v>
      </c>
      <c r="N847" s="6">
        <f t="shared" si="157"/>
        <v>1</v>
      </c>
      <c r="AA847" t="s">
        <v>4188</v>
      </c>
      <c r="AB847" t="s">
        <v>4125</v>
      </c>
      <c r="AC847" t="s">
        <v>51</v>
      </c>
      <c r="AD847" t="s">
        <v>18</v>
      </c>
      <c r="AE847">
        <v>24</v>
      </c>
      <c r="AF847">
        <v>100.21</v>
      </c>
      <c r="AG847">
        <v>73.7</v>
      </c>
      <c r="AH847">
        <f t="shared" si="158"/>
        <v>1.3597014925373132</v>
      </c>
      <c r="AI847">
        <v>23.5</v>
      </c>
      <c r="AJ847">
        <v>52.82</v>
      </c>
      <c r="AK847">
        <v>72.459999999999994</v>
      </c>
      <c r="AL847" s="3">
        <f t="shared" si="159"/>
        <v>0</v>
      </c>
      <c r="AM847" s="3">
        <f t="shared" si="160"/>
        <v>1</v>
      </c>
      <c r="AN847" s="3">
        <f t="shared" si="161"/>
        <v>0</v>
      </c>
    </row>
    <row r="848" spans="1:40" x14ac:dyDescent="0.35">
      <c r="A848" t="s">
        <v>4189</v>
      </c>
      <c r="B848" t="s">
        <v>4125</v>
      </c>
      <c r="C848" t="s">
        <v>51</v>
      </c>
      <c r="D848" s="6" t="s">
        <v>17</v>
      </c>
      <c r="E848" s="6">
        <v>24</v>
      </c>
      <c r="F848" s="6">
        <v>69.819999999999993</v>
      </c>
      <c r="G848" s="6">
        <v>73.7</v>
      </c>
      <c r="H848" s="6">
        <f t="shared" si="154"/>
        <v>0.94735413839891436</v>
      </c>
      <c r="I848" s="6">
        <v>23.5</v>
      </c>
      <c r="J848" s="6">
        <v>62.67</v>
      </c>
      <c r="K848" s="6">
        <v>72.459999999999994</v>
      </c>
      <c r="L848" s="6">
        <f t="shared" si="155"/>
        <v>0</v>
      </c>
      <c r="M848" s="6">
        <f t="shared" si="156"/>
        <v>0</v>
      </c>
      <c r="N848" s="6">
        <f t="shared" si="157"/>
        <v>1</v>
      </c>
      <c r="AA848" t="s">
        <v>4189</v>
      </c>
      <c r="AB848" t="s">
        <v>4125</v>
      </c>
      <c r="AC848" t="s">
        <v>51</v>
      </c>
      <c r="AD848" t="s">
        <v>18</v>
      </c>
      <c r="AE848">
        <v>24</v>
      </c>
      <c r="AF848">
        <v>86.61</v>
      </c>
      <c r="AG848">
        <v>73.7</v>
      </c>
      <c r="AH848">
        <f t="shared" si="158"/>
        <v>1.17516960651289</v>
      </c>
      <c r="AI848">
        <v>23.5</v>
      </c>
      <c r="AJ848">
        <v>59.99</v>
      </c>
      <c r="AK848">
        <v>72.459999999999994</v>
      </c>
      <c r="AL848" s="3">
        <f t="shared" si="159"/>
        <v>0</v>
      </c>
      <c r="AM848" s="3">
        <f t="shared" si="160"/>
        <v>1</v>
      </c>
      <c r="AN848" s="3">
        <f t="shared" si="161"/>
        <v>0</v>
      </c>
    </row>
    <row r="849" spans="1:40" x14ac:dyDescent="0.35">
      <c r="A849" t="s">
        <v>4190</v>
      </c>
      <c r="B849" t="s">
        <v>4125</v>
      </c>
      <c r="C849" t="s">
        <v>51</v>
      </c>
      <c r="D849" t="s">
        <v>17</v>
      </c>
      <c r="E849">
        <v>24</v>
      </c>
      <c r="F849">
        <v>106.22</v>
      </c>
      <c r="G849">
        <v>73.7</v>
      </c>
      <c r="H849">
        <f t="shared" si="154"/>
        <v>1.4412483039348711</v>
      </c>
      <c r="I849">
        <v>22.5</v>
      </c>
      <c r="J849">
        <v>54.15</v>
      </c>
      <c r="K849">
        <v>69.97</v>
      </c>
      <c r="L849" s="3">
        <f t="shared" si="155"/>
        <v>0</v>
      </c>
      <c r="M849" s="3">
        <f t="shared" si="156"/>
        <v>1</v>
      </c>
      <c r="N849" s="3">
        <f t="shared" si="157"/>
        <v>0</v>
      </c>
      <c r="AA849" t="s">
        <v>4190</v>
      </c>
      <c r="AB849" t="s">
        <v>4125</v>
      </c>
      <c r="AC849" t="s">
        <v>51</v>
      </c>
      <c r="AD849" t="s">
        <v>18</v>
      </c>
      <c r="AE849">
        <v>24</v>
      </c>
      <c r="AF849">
        <v>116.89</v>
      </c>
      <c r="AG849">
        <v>73.7</v>
      </c>
      <c r="AH849">
        <f t="shared" si="158"/>
        <v>1.5860244233378562</v>
      </c>
      <c r="AI849">
        <v>23</v>
      </c>
      <c r="AJ849">
        <v>64.73</v>
      </c>
      <c r="AK849">
        <v>71.22</v>
      </c>
      <c r="AL849" s="3">
        <f t="shared" si="159"/>
        <v>1</v>
      </c>
      <c r="AM849" s="3">
        <f t="shared" si="160"/>
        <v>0</v>
      </c>
      <c r="AN849" s="3">
        <f t="shared" si="161"/>
        <v>0</v>
      </c>
    </row>
    <row r="850" spans="1:40" x14ac:dyDescent="0.35">
      <c r="A850" t="s">
        <v>4191</v>
      </c>
      <c r="B850" t="s">
        <v>4125</v>
      </c>
      <c r="C850" t="s">
        <v>51</v>
      </c>
      <c r="D850" t="s">
        <v>17</v>
      </c>
      <c r="E850">
        <v>23.5</v>
      </c>
      <c r="F850">
        <v>126.31</v>
      </c>
      <c r="G850">
        <v>72.459999999999994</v>
      </c>
      <c r="H850">
        <f t="shared" si="154"/>
        <v>1.7431686447695283</v>
      </c>
      <c r="I850">
        <v>21.5</v>
      </c>
      <c r="J850">
        <v>66.8</v>
      </c>
      <c r="K850">
        <v>67.47</v>
      </c>
      <c r="L850" s="3">
        <f t="shared" si="155"/>
        <v>1</v>
      </c>
      <c r="M850" s="3">
        <f t="shared" si="156"/>
        <v>0</v>
      </c>
      <c r="N850" s="3">
        <f t="shared" si="157"/>
        <v>0</v>
      </c>
      <c r="AA850" t="s">
        <v>4191</v>
      </c>
      <c r="AB850" t="s">
        <v>4125</v>
      </c>
      <c r="AC850" t="s">
        <v>51</v>
      </c>
      <c r="AD850" t="s">
        <v>18</v>
      </c>
      <c r="AE850">
        <v>24</v>
      </c>
      <c r="AF850">
        <v>131.05000000000001</v>
      </c>
      <c r="AG850">
        <v>73.7</v>
      </c>
      <c r="AH850">
        <f t="shared" si="158"/>
        <v>1.7781546811397559</v>
      </c>
      <c r="AI850">
        <v>23</v>
      </c>
      <c r="AJ850">
        <v>46.17</v>
      </c>
      <c r="AK850">
        <v>71.22</v>
      </c>
      <c r="AL850" s="3">
        <f t="shared" si="159"/>
        <v>1</v>
      </c>
      <c r="AM850" s="3">
        <f t="shared" si="160"/>
        <v>0</v>
      </c>
      <c r="AN850" s="3">
        <f t="shared" si="161"/>
        <v>0</v>
      </c>
    </row>
    <row r="851" spans="1:40" x14ac:dyDescent="0.35">
      <c r="A851" t="s">
        <v>4192</v>
      </c>
      <c r="B851" t="s">
        <v>4125</v>
      </c>
      <c r="C851" t="s">
        <v>51</v>
      </c>
      <c r="D851" t="s">
        <v>17</v>
      </c>
      <c r="E851">
        <v>24</v>
      </c>
      <c r="F851">
        <v>76.06</v>
      </c>
      <c r="G851">
        <v>73.7</v>
      </c>
      <c r="H851">
        <f t="shared" si="154"/>
        <v>1.0320217096336499</v>
      </c>
      <c r="I851">
        <v>23.5</v>
      </c>
      <c r="J851">
        <v>52.09</v>
      </c>
      <c r="K851">
        <v>72.459999999999994</v>
      </c>
      <c r="L851" s="3">
        <f t="shared" si="155"/>
        <v>0</v>
      </c>
      <c r="M851" s="3">
        <f t="shared" si="156"/>
        <v>1</v>
      </c>
      <c r="N851" s="3">
        <f t="shared" si="157"/>
        <v>0</v>
      </c>
      <c r="AA851" t="s">
        <v>4192</v>
      </c>
      <c r="AB851" t="s">
        <v>4125</v>
      </c>
      <c r="AC851" t="s">
        <v>51</v>
      </c>
      <c r="AD851" t="s">
        <v>18</v>
      </c>
      <c r="AE851">
        <v>24</v>
      </c>
      <c r="AF851">
        <v>109.58</v>
      </c>
      <c r="AG851">
        <v>73.7</v>
      </c>
      <c r="AH851">
        <f t="shared" si="158"/>
        <v>1.4868385345997286</v>
      </c>
      <c r="AI851">
        <v>22.5</v>
      </c>
      <c r="AJ851">
        <v>55.34</v>
      </c>
      <c r="AK851">
        <v>69.97</v>
      </c>
      <c r="AL851" s="3">
        <f t="shared" si="159"/>
        <v>0</v>
      </c>
      <c r="AM851" s="3">
        <f t="shared" si="160"/>
        <v>1</v>
      </c>
      <c r="AN851" s="3">
        <f t="shared" si="161"/>
        <v>0</v>
      </c>
    </row>
    <row r="852" spans="1:40" x14ac:dyDescent="0.35">
      <c r="A852" t="s">
        <v>4193</v>
      </c>
      <c r="B852" t="s">
        <v>4125</v>
      </c>
      <c r="C852" t="s">
        <v>51</v>
      </c>
      <c r="D852" t="s">
        <v>17</v>
      </c>
      <c r="E852">
        <v>24</v>
      </c>
      <c r="F852">
        <v>104.78</v>
      </c>
      <c r="G852">
        <v>73.7</v>
      </c>
      <c r="H852">
        <f t="shared" si="154"/>
        <v>1.4217096336499322</v>
      </c>
      <c r="I852">
        <v>23</v>
      </c>
      <c r="J852">
        <v>61.31</v>
      </c>
      <c r="K852">
        <v>71.22</v>
      </c>
      <c r="L852" s="3">
        <f t="shared" si="155"/>
        <v>0</v>
      </c>
      <c r="M852" s="3">
        <f t="shared" si="156"/>
        <v>1</v>
      </c>
      <c r="N852" s="3">
        <f t="shared" si="157"/>
        <v>0</v>
      </c>
      <c r="AA852" t="s">
        <v>4193</v>
      </c>
      <c r="AB852" t="s">
        <v>4125</v>
      </c>
      <c r="AC852" t="s">
        <v>51</v>
      </c>
      <c r="AD852" t="s">
        <v>18</v>
      </c>
      <c r="AE852">
        <v>24.5</v>
      </c>
      <c r="AF852">
        <v>89.88</v>
      </c>
      <c r="AG852">
        <v>74.930000000000007</v>
      </c>
      <c r="AH852">
        <f t="shared" si="158"/>
        <v>1.1995195515814758</v>
      </c>
      <c r="AI852">
        <v>23.5</v>
      </c>
      <c r="AJ852">
        <v>59.25</v>
      </c>
      <c r="AK852">
        <v>72.459999999999994</v>
      </c>
      <c r="AL852" s="3">
        <f t="shared" si="159"/>
        <v>0</v>
      </c>
      <c r="AM852" s="3">
        <f t="shared" si="160"/>
        <v>1</v>
      </c>
      <c r="AN852" s="3">
        <f t="shared" si="161"/>
        <v>0</v>
      </c>
    </row>
    <row r="853" spans="1:40" x14ac:dyDescent="0.35">
      <c r="A853" t="s">
        <v>4194</v>
      </c>
      <c r="B853" t="s">
        <v>4125</v>
      </c>
      <c r="C853" t="s">
        <v>51</v>
      </c>
      <c r="D853" s="6" t="s">
        <v>17</v>
      </c>
      <c r="E853" s="6">
        <v>22.5</v>
      </c>
      <c r="F853" s="6">
        <v>67.739999999999995</v>
      </c>
      <c r="G853" s="6">
        <v>69.97</v>
      </c>
      <c r="H853" s="6">
        <f t="shared" si="154"/>
        <v>0.96812919822781185</v>
      </c>
      <c r="I853" s="6">
        <v>22</v>
      </c>
      <c r="J853" s="6">
        <v>37.450000000000003</v>
      </c>
      <c r="K853" s="6">
        <v>68.72</v>
      </c>
      <c r="L853" s="6">
        <f t="shared" si="155"/>
        <v>0</v>
      </c>
      <c r="M853" s="6">
        <f t="shared" si="156"/>
        <v>0</v>
      </c>
      <c r="N853" s="6">
        <f t="shared" si="157"/>
        <v>1</v>
      </c>
      <c r="AA853" t="s">
        <v>4194</v>
      </c>
      <c r="AB853" t="s">
        <v>4125</v>
      </c>
      <c r="AC853" t="s">
        <v>51</v>
      </c>
      <c r="AD853" t="s">
        <v>18</v>
      </c>
      <c r="AE853">
        <v>24</v>
      </c>
      <c r="AF853">
        <v>98.23</v>
      </c>
      <c r="AG853">
        <v>73.7</v>
      </c>
      <c r="AH853">
        <f t="shared" si="158"/>
        <v>1.3328358208955224</v>
      </c>
      <c r="AI853">
        <v>23.5</v>
      </c>
      <c r="AJ853">
        <v>66.55</v>
      </c>
      <c r="AK853">
        <v>72.459999999999994</v>
      </c>
      <c r="AL853" s="3">
        <f t="shared" si="159"/>
        <v>0</v>
      </c>
      <c r="AM853" s="3">
        <f t="shared" si="160"/>
        <v>1</v>
      </c>
      <c r="AN853" s="3">
        <f t="shared" si="161"/>
        <v>0</v>
      </c>
    </row>
    <row r="854" spans="1:40" x14ac:dyDescent="0.35">
      <c r="A854" t="s">
        <v>4195</v>
      </c>
      <c r="B854" t="s">
        <v>4125</v>
      </c>
      <c r="C854" t="s">
        <v>51</v>
      </c>
      <c r="D854" t="s">
        <v>17</v>
      </c>
      <c r="E854">
        <v>23.5</v>
      </c>
      <c r="F854">
        <v>116.98</v>
      </c>
      <c r="G854">
        <v>72.459999999999994</v>
      </c>
      <c r="H854">
        <f t="shared" si="154"/>
        <v>1.6144079492133594</v>
      </c>
      <c r="I854">
        <v>21.5</v>
      </c>
      <c r="J854">
        <v>57.77</v>
      </c>
      <c r="K854">
        <v>67.47</v>
      </c>
      <c r="L854" s="3">
        <f t="shared" si="155"/>
        <v>1</v>
      </c>
      <c r="M854" s="3">
        <f t="shared" si="156"/>
        <v>0</v>
      </c>
      <c r="N854" s="3">
        <f t="shared" si="157"/>
        <v>0</v>
      </c>
      <c r="AA854" t="s">
        <v>4195</v>
      </c>
      <c r="AB854" t="s">
        <v>4125</v>
      </c>
      <c r="AC854" t="s">
        <v>51</v>
      </c>
      <c r="AD854" t="s">
        <v>18</v>
      </c>
      <c r="AE854">
        <v>24</v>
      </c>
      <c r="AF854">
        <v>93.28</v>
      </c>
      <c r="AG854">
        <v>73.7</v>
      </c>
      <c r="AH854">
        <f t="shared" si="158"/>
        <v>1.2656716417910447</v>
      </c>
      <c r="AI854">
        <v>23</v>
      </c>
      <c r="AJ854">
        <v>54.15</v>
      </c>
      <c r="AK854">
        <v>71.22</v>
      </c>
      <c r="AL854" s="3">
        <f t="shared" si="159"/>
        <v>0</v>
      </c>
      <c r="AM854" s="3">
        <f t="shared" si="160"/>
        <v>1</v>
      </c>
      <c r="AN854" s="3">
        <f t="shared" si="161"/>
        <v>0</v>
      </c>
    </row>
    <row r="855" spans="1:40" x14ac:dyDescent="0.35">
      <c r="A855" t="s">
        <v>4196</v>
      </c>
      <c r="B855" t="s">
        <v>4125</v>
      </c>
      <c r="C855" t="s">
        <v>51</v>
      </c>
      <c r="D855" t="s">
        <v>17</v>
      </c>
      <c r="E855">
        <v>24</v>
      </c>
      <c r="F855">
        <v>183.13</v>
      </c>
      <c r="G855">
        <v>73.7</v>
      </c>
      <c r="H855">
        <f t="shared" si="154"/>
        <v>2.4848032564450473</v>
      </c>
      <c r="I855">
        <v>22.5</v>
      </c>
      <c r="J855">
        <v>47.47</v>
      </c>
      <c r="K855">
        <v>69.97</v>
      </c>
      <c r="L855" s="3">
        <f t="shared" si="155"/>
        <v>1</v>
      </c>
      <c r="M855" s="3">
        <f t="shared" si="156"/>
        <v>0</v>
      </c>
      <c r="N855" s="3">
        <f t="shared" si="157"/>
        <v>0</v>
      </c>
      <c r="AA855" t="s">
        <v>4196</v>
      </c>
      <c r="AB855" t="s">
        <v>4125</v>
      </c>
      <c r="AC855" t="s">
        <v>51</v>
      </c>
      <c r="AD855" t="s">
        <v>18</v>
      </c>
      <c r="AE855">
        <v>24</v>
      </c>
      <c r="AF855">
        <v>137.25</v>
      </c>
      <c r="AG855">
        <v>73.7</v>
      </c>
      <c r="AH855">
        <f t="shared" si="158"/>
        <v>1.8622795115332429</v>
      </c>
      <c r="AI855">
        <v>23</v>
      </c>
      <c r="AJ855">
        <v>65.17</v>
      </c>
      <c r="AK855">
        <v>71.22</v>
      </c>
      <c r="AL855" s="3">
        <f t="shared" si="159"/>
        <v>1</v>
      </c>
      <c r="AM855" s="3">
        <f t="shared" si="160"/>
        <v>0</v>
      </c>
      <c r="AN855" s="3">
        <f t="shared" si="161"/>
        <v>0</v>
      </c>
    </row>
    <row r="856" spans="1:40" x14ac:dyDescent="0.35">
      <c r="A856" t="s">
        <v>4197</v>
      </c>
      <c r="B856" t="s">
        <v>4125</v>
      </c>
      <c r="C856" t="s">
        <v>51</v>
      </c>
      <c r="D856" t="s">
        <v>17</v>
      </c>
      <c r="E856">
        <v>24</v>
      </c>
      <c r="F856">
        <v>118.19</v>
      </c>
      <c r="G856">
        <v>73.7</v>
      </c>
      <c r="H856">
        <f t="shared" si="154"/>
        <v>1.6036635006784259</v>
      </c>
      <c r="I856">
        <v>22.5</v>
      </c>
      <c r="J856">
        <v>64.290000000000006</v>
      </c>
      <c r="K856">
        <v>69.97</v>
      </c>
      <c r="L856" s="3">
        <f t="shared" si="155"/>
        <v>1</v>
      </c>
      <c r="M856" s="3">
        <f t="shared" si="156"/>
        <v>0</v>
      </c>
      <c r="N856" s="3">
        <f t="shared" si="157"/>
        <v>0</v>
      </c>
      <c r="AA856" t="s">
        <v>4197</v>
      </c>
      <c r="AB856" t="s">
        <v>4125</v>
      </c>
      <c r="AC856" t="s">
        <v>51</v>
      </c>
      <c r="AD856" t="s">
        <v>18</v>
      </c>
      <c r="AE856" s="6">
        <v>24.5</v>
      </c>
      <c r="AF856" s="6">
        <v>67.239999999999995</v>
      </c>
      <c r="AG856" s="6">
        <v>74.930000000000007</v>
      </c>
      <c r="AH856" s="6">
        <f t="shared" si="158"/>
        <v>0.89737087948752159</v>
      </c>
      <c r="AI856" s="6">
        <v>24</v>
      </c>
      <c r="AJ856" s="6">
        <v>57.22</v>
      </c>
      <c r="AK856" s="6">
        <v>73.7</v>
      </c>
      <c r="AL856" s="6">
        <f t="shared" si="159"/>
        <v>0</v>
      </c>
      <c r="AM856" s="6">
        <f t="shared" si="160"/>
        <v>0</v>
      </c>
      <c r="AN856" s="6">
        <f t="shared" si="161"/>
        <v>1</v>
      </c>
    </row>
    <row r="857" spans="1:40" x14ac:dyDescent="0.35">
      <c r="A857" t="s">
        <v>4198</v>
      </c>
      <c r="B857" t="s">
        <v>4125</v>
      </c>
      <c r="C857" t="s">
        <v>51</v>
      </c>
      <c r="D857" t="s">
        <v>17</v>
      </c>
      <c r="E857">
        <v>24</v>
      </c>
      <c r="F857">
        <v>111.03</v>
      </c>
      <c r="G857">
        <v>73.7</v>
      </c>
      <c r="H857">
        <f t="shared" si="154"/>
        <v>1.5065128900949796</v>
      </c>
      <c r="I857">
        <v>23</v>
      </c>
      <c r="J857">
        <v>54.18</v>
      </c>
      <c r="K857">
        <v>71.22</v>
      </c>
      <c r="L857" s="3">
        <f t="shared" si="155"/>
        <v>1</v>
      </c>
      <c r="M857" s="3">
        <f t="shared" si="156"/>
        <v>0</v>
      </c>
      <c r="N857" s="3">
        <f t="shared" si="157"/>
        <v>0</v>
      </c>
      <c r="AA857" t="s">
        <v>4198</v>
      </c>
      <c r="AB857" t="s">
        <v>4125</v>
      </c>
      <c r="AC857" t="s">
        <v>51</v>
      </c>
      <c r="AD857" t="s">
        <v>18</v>
      </c>
      <c r="AE857">
        <v>24</v>
      </c>
      <c r="AF857">
        <v>93.96</v>
      </c>
      <c r="AG857">
        <v>73.7</v>
      </c>
      <c r="AH857">
        <f t="shared" si="158"/>
        <v>1.2748982360922658</v>
      </c>
      <c r="AI857">
        <v>23.5</v>
      </c>
      <c r="AJ857">
        <v>61.7</v>
      </c>
      <c r="AK857">
        <v>72.459999999999994</v>
      </c>
      <c r="AL857" s="3">
        <f t="shared" si="159"/>
        <v>0</v>
      </c>
      <c r="AM857" s="3">
        <f t="shared" si="160"/>
        <v>1</v>
      </c>
      <c r="AN857" s="3">
        <f t="shared" si="161"/>
        <v>0</v>
      </c>
    </row>
    <row r="858" spans="1:40" x14ac:dyDescent="0.35">
      <c r="A858" t="s">
        <v>4199</v>
      </c>
      <c r="B858" t="s">
        <v>4125</v>
      </c>
      <c r="C858" t="s">
        <v>51</v>
      </c>
      <c r="D858" t="s">
        <v>17</v>
      </c>
      <c r="E858">
        <v>23.5</v>
      </c>
      <c r="F858">
        <v>110.23</v>
      </c>
      <c r="G858">
        <v>72.459999999999994</v>
      </c>
      <c r="H858">
        <f t="shared" si="154"/>
        <v>1.5212531051614686</v>
      </c>
      <c r="I858">
        <v>22.5</v>
      </c>
      <c r="J858">
        <v>68.83</v>
      </c>
      <c r="K858">
        <v>69.97</v>
      </c>
      <c r="L858" s="3">
        <f t="shared" si="155"/>
        <v>1</v>
      </c>
      <c r="M858" s="3">
        <f t="shared" si="156"/>
        <v>0</v>
      </c>
      <c r="N858" s="3">
        <f t="shared" si="157"/>
        <v>0</v>
      </c>
      <c r="AA858" t="s">
        <v>4199</v>
      </c>
      <c r="AB858" t="s">
        <v>4125</v>
      </c>
      <c r="AC858" t="s">
        <v>51</v>
      </c>
      <c r="AD858" t="s">
        <v>18</v>
      </c>
      <c r="AE858">
        <v>24</v>
      </c>
      <c r="AF858">
        <v>107.78</v>
      </c>
      <c r="AG858">
        <v>73.7</v>
      </c>
      <c r="AH858">
        <f t="shared" si="158"/>
        <v>1.4624151967435548</v>
      </c>
      <c r="AI858">
        <v>23</v>
      </c>
      <c r="AJ858">
        <v>54.23</v>
      </c>
      <c r="AK858">
        <v>71.22</v>
      </c>
      <c r="AL858" s="3">
        <f t="shared" si="159"/>
        <v>0</v>
      </c>
      <c r="AM858" s="3">
        <f t="shared" si="160"/>
        <v>1</v>
      </c>
      <c r="AN858" s="3">
        <f t="shared" si="161"/>
        <v>0</v>
      </c>
    </row>
    <row r="859" spans="1:40" x14ac:dyDescent="0.35">
      <c r="A859" t="s">
        <v>4200</v>
      </c>
      <c r="B859" t="s">
        <v>4125</v>
      </c>
      <c r="C859" t="s">
        <v>51</v>
      </c>
      <c r="D859" t="s">
        <v>17</v>
      </c>
      <c r="E859">
        <v>24</v>
      </c>
      <c r="F859">
        <v>154.29</v>
      </c>
      <c r="G859">
        <v>73.7</v>
      </c>
      <c r="H859">
        <f t="shared" si="154"/>
        <v>2.0934871099050203</v>
      </c>
      <c r="I859">
        <v>22.5</v>
      </c>
      <c r="J859">
        <v>43.99</v>
      </c>
      <c r="K859">
        <v>69.97</v>
      </c>
      <c r="L859" s="3">
        <f t="shared" si="155"/>
        <v>1</v>
      </c>
      <c r="M859" s="3">
        <f t="shared" si="156"/>
        <v>0</v>
      </c>
      <c r="N859" s="3">
        <f t="shared" si="157"/>
        <v>0</v>
      </c>
      <c r="AA859" t="s">
        <v>4200</v>
      </c>
      <c r="AB859" t="s">
        <v>4125</v>
      </c>
      <c r="AC859" t="s">
        <v>51</v>
      </c>
      <c r="AD859" t="s">
        <v>18</v>
      </c>
      <c r="AE859" s="6">
        <v>16</v>
      </c>
      <c r="AF859" s="6">
        <v>50.22</v>
      </c>
      <c r="AG859" s="6">
        <v>53.5</v>
      </c>
      <c r="AH859" s="6">
        <f t="shared" si="158"/>
        <v>0.93869158878504666</v>
      </c>
      <c r="AI859" s="6">
        <v>15.5</v>
      </c>
      <c r="AJ859" s="6">
        <v>21.97</v>
      </c>
      <c r="AK859" s="6">
        <v>52.21</v>
      </c>
      <c r="AL859" s="6">
        <f t="shared" si="159"/>
        <v>0</v>
      </c>
      <c r="AM859" s="6">
        <f t="shared" si="160"/>
        <v>0</v>
      </c>
      <c r="AN859" s="6">
        <f t="shared" si="161"/>
        <v>1</v>
      </c>
    </row>
    <row r="860" spans="1:40" x14ac:dyDescent="0.35">
      <c r="A860" t="s">
        <v>4201</v>
      </c>
      <c r="B860" t="s">
        <v>4125</v>
      </c>
      <c r="C860" t="s">
        <v>51</v>
      </c>
      <c r="D860" s="6" t="s">
        <v>17</v>
      </c>
      <c r="E860" s="6">
        <v>25</v>
      </c>
      <c r="F860" s="6">
        <v>67.739999999999995</v>
      </c>
      <c r="G860" s="6">
        <v>76.17</v>
      </c>
      <c r="H860" s="6">
        <f t="shared" si="154"/>
        <v>0.88932650649862144</v>
      </c>
      <c r="I860" s="6">
        <v>24.5</v>
      </c>
      <c r="J860" s="6">
        <v>47.5</v>
      </c>
      <c r="K860" s="6">
        <v>74.930000000000007</v>
      </c>
      <c r="L860" s="6">
        <f t="shared" si="155"/>
        <v>0</v>
      </c>
      <c r="M860" s="6">
        <f t="shared" si="156"/>
        <v>0</v>
      </c>
      <c r="N860" s="6">
        <f t="shared" si="157"/>
        <v>1</v>
      </c>
      <c r="AA860" t="s">
        <v>4201</v>
      </c>
      <c r="AB860" t="s">
        <v>4125</v>
      </c>
      <c r="AC860" t="s">
        <v>51</v>
      </c>
      <c r="AD860" t="s">
        <v>18</v>
      </c>
      <c r="AE860" s="6">
        <v>24</v>
      </c>
      <c r="AF860" s="6">
        <v>69.73</v>
      </c>
      <c r="AG860" s="6">
        <v>73.7</v>
      </c>
      <c r="AH860" s="6">
        <f t="shared" si="158"/>
        <v>0.94613297150610587</v>
      </c>
      <c r="AI860" s="6">
        <v>23.5</v>
      </c>
      <c r="AJ860" s="6">
        <v>43.3</v>
      </c>
      <c r="AK860" s="6">
        <v>72.459999999999994</v>
      </c>
      <c r="AL860" s="6">
        <f t="shared" si="159"/>
        <v>0</v>
      </c>
      <c r="AM860" s="6">
        <f t="shared" si="160"/>
        <v>0</v>
      </c>
      <c r="AN860" s="6">
        <f t="shared" si="161"/>
        <v>1</v>
      </c>
    </row>
    <row r="861" spans="1:40" x14ac:dyDescent="0.35">
      <c r="A861" t="s">
        <v>4202</v>
      </c>
      <c r="B861" t="s">
        <v>4125</v>
      </c>
      <c r="C861" t="s">
        <v>51</v>
      </c>
      <c r="D861" t="s">
        <v>17</v>
      </c>
      <c r="E861">
        <v>24</v>
      </c>
      <c r="F861">
        <v>157.19</v>
      </c>
      <c r="G861">
        <v>73.7</v>
      </c>
      <c r="H861">
        <f t="shared" si="154"/>
        <v>2.1328358208955223</v>
      </c>
      <c r="I861">
        <v>22</v>
      </c>
      <c r="J861">
        <v>60.06</v>
      </c>
      <c r="K861">
        <v>68.72</v>
      </c>
      <c r="L861" s="3">
        <f t="shared" si="155"/>
        <v>1</v>
      </c>
      <c r="M861" s="3">
        <f t="shared" si="156"/>
        <v>0</v>
      </c>
      <c r="N861" s="3">
        <f t="shared" si="157"/>
        <v>0</v>
      </c>
      <c r="AA861" t="s">
        <v>4202</v>
      </c>
      <c r="AB861" t="s">
        <v>4125</v>
      </c>
      <c r="AC861" t="s">
        <v>51</v>
      </c>
      <c r="AD861" t="s">
        <v>18</v>
      </c>
      <c r="AE861">
        <v>24</v>
      </c>
      <c r="AF861">
        <v>166.06</v>
      </c>
      <c r="AG861">
        <v>73.7</v>
      </c>
      <c r="AH861">
        <f t="shared" si="158"/>
        <v>2.2531886024423335</v>
      </c>
      <c r="AI861">
        <v>23</v>
      </c>
      <c r="AJ861">
        <v>57.72</v>
      </c>
      <c r="AK861">
        <v>71.22</v>
      </c>
      <c r="AL861" s="3">
        <f t="shared" si="159"/>
        <v>1</v>
      </c>
      <c r="AM861" s="3">
        <f t="shared" si="160"/>
        <v>0</v>
      </c>
      <c r="AN861" s="3">
        <f t="shared" si="161"/>
        <v>0</v>
      </c>
    </row>
    <row r="862" spans="1:40" x14ac:dyDescent="0.35">
      <c r="A862" t="s">
        <v>4203</v>
      </c>
      <c r="B862" t="s">
        <v>4125</v>
      </c>
      <c r="C862" t="s">
        <v>51</v>
      </c>
      <c r="D862" t="s">
        <v>17</v>
      </c>
      <c r="E862">
        <v>24.5</v>
      </c>
      <c r="F862">
        <v>139.38</v>
      </c>
      <c r="G862">
        <v>74.930000000000007</v>
      </c>
      <c r="H862">
        <f t="shared" si="154"/>
        <v>1.860136127051915</v>
      </c>
      <c r="I862">
        <v>22.5</v>
      </c>
      <c r="J862">
        <v>55.43</v>
      </c>
      <c r="K862">
        <v>69.97</v>
      </c>
      <c r="L862" s="3">
        <f t="shared" si="155"/>
        <v>1</v>
      </c>
      <c r="M862" s="3">
        <f t="shared" si="156"/>
        <v>0</v>
      </c>
      <c r="N862" s="3">
        <f t="shared" si="157"/>
        <v>0</v>
      </c>
      <c r="AA862" t="s">
        <v>4203</v>
      </c>
      <c r="AB862" t="s">
        <v>4125</v>
      </c>
      <c r="AC862" t="s">
        <v>51</v>
      </c>
      <c r="AD862" t="s">
        <v>18</v>
      </c>
      <c r="AE862">
        <v>24</v>
      </c>
      <c r="AF862">
        <v>108.23</v>
      </c>
      <c r="AG862">
        <v>73.7</v>
      </c>
      <c r="AH862">
        <f t="shared" si="158"/>
        <v>1.4685210312075985</v>
      </c>
      <c r="AI862">
        <v>23.5</v>
      </c>
      <c r="AJ862">
        <v>64.349999999999994</v>
      </c>
      <c r="AK862">
        <v>72.459999999999994</v>
      </c>
      <c r="AL862" s="3">
        <f t="shared" si="159"/>
        <v>0</v>
      </c>
      <c r="AM862" s="3">
        <f t="shared" si="160"/>
        <v>1</v>
      </c>
      <c r="AN862" s="3">
        <f t="shared" si="161"/>
        <v>0</v>
      </c>
    </row>
    <row r="863" spans="1:40" x14ac:dyDescent="0.35">
      <c r="A863" t="s">
        <v>4204</v>
      </c>
      <c r="B863" t="s">
        <v>4125</v>
      </c>
      <c r="C863" t="s">
        <v>51</v>
      </c>
      <c r="D863" t="s">
        <v>17</v>
      </c>
      <c r="E863">
        <v>23</v>
      </c>
      <c r="F863">
        <v>76.44</v>
      </c>
      <c r="G863">
        <v>71.22</v>
      </c>
      <c r="H863">
        <f t="shared" si="154"/>
        <v>1.0732940185341195</v>
      </c>
      <c r="I863">
        <v>22.5</v>
      </c>
      <c r="J863">
        <v>57.08</v>
      </c>
      <c r="K863">
        <v>69.97</v>
      </c>
      <c r="L863" s="3">
        <f t="shared" si="155"/>
        <v>0</v>
      </c>
      <c r="M863" s="3">
        <f t="shared" si="156"/>
        <v>1</v>
      </c>
      <c r="N863" s="3">
        <f t="shared" si="157"/>
        <v>0</v>
      </c>
      <c r="AA863" t="s">
        <v>4204</v>
      </c>
      <c r="AB863" t="s">
        <v>4125</v>
      </c>
      <c r="AC863" t="s">
        <v>51</v>
      </c>
      <c r="AD863" t="s">
        <v>18</v>
      </c>
      <c r="AE863">
        <v>24.5</v>
      </c>
      <c r="AF863">
        <v>79.540000000000006</v>
      </c>
      <c r="AG863">
        <v>74.930000000000007</v>
      </c>
      <c r="AH863">
        <f t="shared" si="158"/>
        <v>1.0615240891498732</v>
      </c>
      <c r="AI863">
        <v>24</v>
      </c>
      <c r="AJ863">
        <v>50.42</v>
      </c>
      <c r="AK863">
        <v>73.7</v>
      </c>
      <c r="AL863" s="3">
        <f t="shared" si="159"/>
        <v>0</v>
      </c>
      <c r="AM863" s="3">
        <f t="shared" si="160"/>
        <v>1</v>
      </c>
      <c r="AN863" s="3">
        <f t="shared" si="161"/>
        <v>0</v>
      </c>
    </row>
    <row r="864" spans="1:40" x14ac:dyDescent="0.35">
      <c r="A864" t="s">
        <v>4205</v>
      </c>
      <c r="B864" t="s">
        <v>4125</v>
      </c>
      <c r="C864" t="s">
        <v>51</v>
      </c>
      <c r="D864" t="s">
        <v>134</v>
      </c>
      <c r="E864">
        <v>23.5</v>
      </c>
      <c r="F864">
        <v>85.65</v>
      </c>
      <c r="G864">
        <v>72.459999999999994</v>
      </c>
      <c r="H864">
        <f t="shared" si="154"/>
        <v>1.1820314656362132</v>
      </c>
      <c r="I864">
        <v>22.5</v>
      </c>
      <c r="J864">
        <v>59.83</v>
      </c>
      <c r="K864">
        <v>69.97</v>
      </c>
      <c r="L864" s="3">
        <f t="shared" si="155"/>
        <v>0</v>
      </c>
      <c r="M864" s="3">
        <f t="shared" si="156"/>
        <v>1</v>
      </c>
      <c r="N864" s="3">
        <f t="shared" si="157"/>
        <v>0</v>
      </c>
      <c r="AA864" t="s">
        <v>4205</v>
      </c>
      <c r="AB864" t="s">
        <v>4125</v>
      </c>
      <c r="AC864" t="s">
        <v>51</v>
      </c>
      <c r="AD864" t="s">
        <v>135</v>
      </c>
      <c r="AE864">
        <v>24</v>
      </c>
      <c r="AF864">
        <v>129.05000000000001</v>
      </c>
      <c r="AG864">
        <v>73.7</v>
      </c>
      <c r="AH864">
        <f t="shared" si="158"/>
        <v>1.7510176390773406</v>
      </c>
      <c r="AI864">
        <v>23</v>
      </c>
      <c r="AJ864">
        <v>70.02</v>
      </c>
      <c r="AK864">
        <v>71.22</v>
      </c>
      <c r="AL864" s="3">
        <f t="shared" si="159"/>
        <v>1</v>
      </c>
      <c r="AM864" s="3">
        <f t="shared" si="160"/>
        <v>0</v>
      </c>
      <c r="AN864" s="3">
        <f t="shared" si="161"/>
        <v>0</v>
      </c>
    </row>
    <row r="865" spans="1:40" x14ac:dyDescent="0.35">
      <c r="A865" t="s">
        <v>4206</v>
      </c>
      <c r="B865" t="s">
        <v>4125</v>
      </c>
      <c r="C865" t="s">
        <v>51</v>
      </c>
      <c r="D865" t="s">
        <v>134</v>
      </c>
      <c r="E865">
        <v>24</v>
      </c>
      <c r="F865">
        <v>90.1</v>
      </c>
      <c r="G865">
        <v>73.7</v>
      </c>
      <c r="H865">
        <f t="shared" si="154"/>
        <v>1.2225237449118045</v>
      </c>
      <c r="I865">
        <v>22.5</v>
      </c>
      <c r="J865">
        <v>52.83</v>
      </c>
      <c r="K865">
        <v>69.97</v>
      </c>
      <c r="L865" s="3">
        <f t="shared" si="155"/>
        <v>0</v>
      </c>
      <c r="M865" s="3">
        <f t="shared" si="156"/>
        <v>1</v>
      </c>
      <c r="N865" s="3">
        <f t="shared" si="157"/>
        <v>0</v>
      </c>
      <c r="AA865" t="s">
        <v>4206</v>
      </c>
      <c r="AB865" t="s">
        <v>4125</v>
      </c>
      <c r="AC865" t="s">
        <v>51</v>
      </c>
      <c r="AD865" t="s">
        <v>135</v>
      </c>
      <c r="AE865">
        <v>24</v>
      </c>
      <c r="AF865">
        <v>131.18</v>
      </c>
      <c r="AG865">
        <v>73.7</v>
      </c>
      <c r="AH865">
        <f t="shared" si="158"/>
        <v>1.7799185888738127</v>
      </c>
      <c r="AI865">
        <v>22.5</v>
      </c>
      <c r="AJ865">
        <v>68.59</v>
      </c>
      <c r="AK865">
        <v>69.97</v>
      </c>
      <c r="AL865" s="3">
        <f t="shared" si="159"/>
        <v>1</v>
      </c>
      <c r="AM865" s="3">
        <f t="shared" si="160"/>
        <v>0</v>
      </c>
      <c r="AN865" s="3">
        <f t="shared" si="161"/>
        <v>0</v>
      </c>
    </row>
    <row r="866" spans="1:40" x14ac:dyDescent="0.35">
      <c r="A866" t="s">
        <v>4207</v>
      </c>
      <c r="B866" t="s">
        <v>4125</v>
      </c>
      <c r="C866" t="s">
        <v>51</v>
      </c>
      <c r="D866" s="6" t="s">
        <v>134</v>
      </c>
      <c r="E866" s="6">
        <v>25.5</v>
      </c>
      <c r="F866" s="6">
        <v>57.55</v>
      </c>
      <c r="G866" s="6">
        <v>77.400000000000006</v>
      </c>
      <c r="H866" s="6">
        <f t="shared" si="154"/>
        <v>0.74354005167958648</v>
      </c>
      <c r="I866" s="6">
        <v>25</v>
      </c>
      <c r="J866" s="6">
        <v>40.409999999999997</v>
      </c>
      <c r="K866" s="6">
        <v>76.17</v>
      </c>
      <c r="L866" s="6">
        <f t="shared" si="155"/>
        <v>0</v>
      </c>
      <c r="M866" s="6">
        <f t="shared" si="156"/>
        <v>0</v>
      </c>
      <c r="N866" s="6">
        <f t="shared" si="157"/>
        <v>1</v>
      </c>
      <c r="AA866" t="s">
        <v>4207</v>
      </c>
      <c r="AB866" t="s">
        <v>4125</v>
      </c>
      <c r="AC866" t="s">
        <v>51</v>
      </c>
      <c r="AD866" t="s">
        <v>135</v>
      </c>
      <c r="AE866">
        <v>24</v>
      </c>
      <c r="AF866">
        <v>122.79</v>
      </c>
      <c r="AG866">
        <v>73.7</v>
      </c>
      <c r="AH866">
        <f t="shared" si="158"/>
        <v>1.666078697421981</v>
      </c>
      <c r="AI866">
        <v>23</v>
      </c>
      <c r="AJ866">
        <v>51.97</v>
      </c>
      <c r="AK866">
        <v>71.22</v>
      </c>
      <c r="AL866" s="3">
        <f t="shared" si="159"/>
        <v>1</v>
      </c>
      <c r="AM866" s="3">
        <f t="shared" si="160"/>
        <v>0</v>
      </c>
      <c r="AN866" s="3">
        <f t="shared" si="161"/>
        <v>0</v>
      </c>
    </row>
    <row r="867" spans="1:40" x14ac:dyDescent="0.35">
      <c r="A867" t="s">
        <v>4208</v>
      </c>
      <c r="B867" t="s">
        <v>4125</v>
      </c>
      <c r="C867" t="s">
        <v>51</v>
      </c>
      <c r="D867" t="s">
        <v>134</v>
      </c>
      <c r="E867">
        <v>25.5</v>
      </c>
      <c r="F867">
        <v>117.56</v>
      </c>
      <c r="G867">
        <v>77.400000000000006</v>
      </c>
      <c r="H867">
        <f t="shared" si="154"/>
        <v>1.5188630490956072</v>
      </c>
      <c r="I867">
        <v>23</v>
      </c>
      <c r="J867">
        <v>59.66</v>
      </c>
      <c r="K867">
        <v>71.22</v>
      </c>
      <c r="L867" s="3">
        <f t="shared" si="155"/>
        <v>1</v>
      </c>
      <c r="M867" s="3">
        <f t="shared" si="156"/>
        <v>0</v>
      </c>
      <c r="N867" s="3">
        <f t="shared" si="157"/>
        <v>0</v>
      </c>
      <c r="AA867" t="s">
        <v>4208</v>
      </c>
      <c r="AB867" t="s">
        <v>4125</v>
      </c>
      <c r="AC867" t="s">
        <v>51</v>
      </c>
      <c r="AD867" t="s">
        <v>135</v>
      </c>
      <c r="AE867">
        <v>24.5</v>
      </c>
      <c r="AF867">
        <v>82.26</v>
      </c>
      <c r="AG867">
        <v>74.930000000000007</v>
      </c>
      <c r="AH867">
        <f t="shared" si="158"/>
        <v>1.0978246363272388</v>
      </c>
      <c r="AI867">
        <v>23.5</v>
      </c>
      <c r="AJ867">
        <v>72.06</v>
      </c>
      <c r="AK867">
        <v>72.459999999999994</v>
      </c>
      <c r="AL867" s="3">
        <f t="shared" si="159"/>
        <v>0</v>
      </c>
      <c r="AM867" s="3">
        <f t="shared" si="160"/>
        <v>1</v>
      </c>
      <c r="AN867" s="3">
        <f t="shared" si="161"/>
        <v>0</v>
      </c>
    </row>
    <row r="868" spans="1:40" x14ac:dyDescent="0.35">
      <c r="A868" t="s">
        <v>4209</v>
      </c>
      <c r="B868" t="s">
        <v>4125</v>
      </c>
      <c r="C868" t="s">
        <v>51</v>
      </c>
      <c r="D868" t="s">
        <v>134</v>
      </c>
      <c r="E868">
        <v>24.5</v>
      </c>
      <c r="F868">
        <v>90.22</v>
      </c>
      <c r="G868">
        <v>74.930000000000007</v>
      </c>
      <c r="H868">
        <f t="shared" si="154"/>
        <v>1.2040571199786465</v>
      </c>
      <c r="I868">
        <v>22.5</v>
      </c>
      <c r="J868">
        <v>56.93</v>
      </c>
      <c r="K868">
        <v>69.97</v>
      </c>
      <c r="L868" s="3">
        <f t="shared" si="155"/>
        <v>0</v>
      </c>
      <c r="M868" s="3">
        <f t="shared" si="156"/>
        <v>1</v>
      </c>
      <c r="N868" s="3">
        <f t="shared" si="157"/>
        <v>0</v>
      </c>
      <c r="AA868" t="s">
        <v>4209</v>
      </c>
      <c r="AB868" t="s">
        <v>4125</v>
      </c>
      <c r="AC868" t="s">
        <v>51</v>
      </c>
      <c r="AD868" t="s">
        <v>135</v>
      </c>
      <c r="AE868">
        <v>24</v>
      </c>
      <c r="AF868">
        <v>141.9</v>
      </c>
      <c r="AG868">
        <v>73.7</v>
      </c>
      <c r="AH868">
        <f t="shared" si="158"/>
        <v>1.9253731343283582</v>
      </c>
      <c r="AI868">
        <v>22.5</v>
      </c>
      <c r="AJ868">
        <v>69.87</v>
      </c>
      <c r="AK868">
        <v>69.97</v>
      </c>
      <c r="AL868" s="3">
        <f t="shared" si="159"/>
        <v>1</v>
      </c>
      <c r="AM868" s="3">
        <f t="shared" si="160"/>
        <v>0</v>
      </c>
      <c r="AN868" s="3">
        <f t="shared" si="161"/>
        <v>0</v>
      </c>
    </row>
    <row r="869" spans="1:40" x14ac:dyDescent="0.35">
      <c r="A869" t="s">
        <v>4210</v>
      </c>
      <c r="B869" t="s">
        <v>4125</v>
      </c>
      <c r="C869" t="s">
        <v>51</v>
      </c>
      <c r="D869" t="s">
        <v>134</v>
      </c>
      <c r="E869">
        <v>24</v>
      </c>
      <c r="F869">
        <v>82.76</v>
      </c>
      <c r="G869">
        <v>73.7</v>
      </c>
      <c r="H869">
        <f t="shared" si="154"/>
        <v>1.122930800542741</v>
      </c>
      <c r="I869">
        <v>25</v>
      </c>
      <c r="J869">
        <v>76.97</v>
      </c>
      <c r="K869">
        <v>76.17</v>
      </c>
      <c r="L869" s="3">
        <f t="shared" si="155"/>
        <v>0</v>
      </c>
      <c r="M869" s="3">
        <f t="shared" si="156"/>
        <v>1</v>
      </c>
      <c r="N869" s="3">
        <f t="shared" si="157"/>
        <v>0</v>
      </c>
      <c r="AA869" t="s">
        <v>4210</v>
      </c>
      <c r="AB869" t="s">
        <v>4125</v>
      </c>
      <c r="AC869" t="s">
        <v>51</v>
      </c>
      <c r="AD869" t="s">
        <v>135</v>
      </c>
      <c r="AE869" s="6">
        <v>24.5</v>
      </c>
      <c r="AF869" s="6">
        <v>67.52</v>
      </c>
      <c r="AG869" s="6">
        <v>74.930000000000007</v>
      </c>
      <c r="AH869" s="6">
        <f t="shared" si="158"/>
        <v>0.90110770052048561</v>
      </c>
      <c r="AI869" s="6">
        <v>24</v>
      </c>
      <c r="AJ869" s="6">
        <v>50</v>
      </c>
      <c r="AK869" s="6">
        <v>73.7</v>
      </c>
      <c r="AL869" s="6">
        <f t="shared" si="159"/>
        <v>0</v>
      </c>
      <c r="AM869" s="6">
        <f t="shared" si="160"/>
        <v>0</v>
      </c>
      <c r="AN869" s="6">
        <f t="shared" si="161"/>
        <v>1</v>
      </c>
    </row>
    <row r="870" spans="1:40" x14ac:dyDescent="0.35">
      <c r="A870" t="s">
        <v>4211</v>
      </c>
      <c r="B870" t="s">
        <v>4125</v>
      </c>
      <c r="C870" t="s">
        <v>51</v>
      </c>
      <c r="D870" t="s">
        <v>134</v>
      </c>
      <c r="E870">
        <v>24</v>
      </c>
      <c r="F870">
        <v>84.61</v>
      </c>
      <c r="G870">
        <v>73.7</v>
      </c>
      <c r="H870">
        <f t="shared" si="154"/>
        <v>1.1480325644504747</v>
      </c>
      <c r="I870">
        <v>22</v>
      </c>
      <c r="J870">
        <v>65.05</v>
      </c>
      <c r="K870">
        <v>68.72</v>
      </c>
      <c r="L870" s="3">
        <f t="shared" si="155"/>
        <v>0</v>
      </c>
      <c r="M870" s="3">
        <f t="shared" si="156"/>
        <v>1</v>
      </c>
      <c r="N870" s="3">
        <f t="shared" si="157"/>
        <v>0</v>
      </c>
      <c r="AA870" t="s">
        <v>4211</v>
      </c>
      <c r="AB870" t="s">
        <v>4125</v>
      </c>
      <c r="AC870" t="s">
        <v>51</v>
      </c>
      <c r="AD870" t="s">
        <v>135</v>
      </c>
      <c r="AE870">
        <v>23.5</v>
      </c>
      <c r="AF870">
        <v>91.11</v>
      </c>
      <c r="AG870">
        <v>72.459999999999994</v>
      </c>
      <c r="AH870">
        <f t="shared" si="158"/>
        <v>1.2573833839359647</v>
      </c>
      <c r="AI870">
        <v>23</v>
      </c>
      <c r="AJ870">
        <v>64.64</v>
      </c>
      <c r="AK870">
        <v>71.22</v>
      </c>
      <c r="AL870" s="3">
        <f t="shared" si="159"/>
        <v>0</v>
      </c>
      <c r="AM870" s="3">
        <f t="shared" si="160"/>
        <v>1</v>
      </c>
      <c r="AN870" s="3">
        <f t="shared" si="161"/>
        <v>0</v>
      </c>
    </row>
    <row r="871" spans="1:40" x14ac:dyDescent="0.35">
      <c r="A871" t="s">
        <v>4212</v>
      </c>
      <c r="B871" t="s">
        <v>4125</v>
      </c>
      <c r="C871" t="s">
        <v>51</v>
      </c>
      <c r="D871" t="s">
        <v>134</v>
      </c>
      <c r="E871">
        <v>23.5</v>
      </c>
      <c r="F871">
        <v>98.23</v>
      </c>
      <c r="G871">
        <v>72.459999999999994</v>
      </c>
      <c r="H871">
        <f t="shared" si="154"/>
        <v>1.3556444935136629</v>
      </c>
      <c r="I871">
        <v>23</v>
      </c>
      <c r="J871">
        <v>60.74</v>
      </c>
      <c r="K871">
        <v>71.22</v>
      </c>
      <c r="L871" s="3">
        <f t="shared" si="155"/>
        <v>0</v>
      </c>
      <c r="M871" s="3">
        <f t="shared" si="156"/>
        <v>1</v>
      </c>
      <c r="N871" s="3">
        <f t="shared" si="157"/>
        <v>0</v>
      </c>
      <c r="AA871" t="s">
        <v>4212</v>
      </c>
      <c r="AB871" t="s">
        <v>4125</v>
      </c>
      <c r="AC871" t="s">
        <v>51</v>
      </c>
      <c r="AD871" t="s">
        <v>135</v>
      </c>
      <c r="AE871">
        <v>24</v>
      </c>
      <c r="AF871">
        <v>117.11</v>
      </c>
      <c r="AG871">
        <v>73.7</v>
      </c>
      <c r="AH871">
        <f t="shared" si="158"/>
        <v>1.5890094979647218</v>
      </c>
      <c r="AI871">
        <v>22.5</v>
      </c>
      <c r="AJ871">
        <v>69.12</v>
      </c>
      <c r="AK871">
        <v>69.97</v>
      </c>
      <c r="AL871" s="3">
        <f t="shared" si="159"/>
        <v>1</v>
      </c>
      <c r="AM871" s="3">
        <f t="shared" si="160"/>
        <v>0</v>
      </c>
      <c r="AN871" s="3">
        <f t="shared" si="161"/>
        <v>0</v>
      </c>
    </row>
    <row r="872" spans="1:40" x14ac:dyDescent="0.35">
      <c r="A872" t="s">
        <v>4213</v>
      </c>
      <c r="B872" t="s">
        <v>4125</v>
      </c>
      <c r="C872" t="s">
        <v>51</v>
      </c>
      <c r="D872" t="s">
        <v>134</v>
      </c>
      <c r="E872">
        <v>25</v>
      </c>
      <c r="F872">
        <v>124.95</v>
      </c>
      <c r="G872">
        <v>76.17</v>
      </c>
      <c r="H872">
        <f t="shared" si="154"/>
        <v>1.6404096100827097</v>
      </c>
      <c r="I872">
        <v>23</v>
      </c>
      <c r="J872">
        <v>71.17</v>
      </c>
      <c r="K872">
        <v>71.22</v>
      </c>
      <c r="L872" s="3">
        <f t="shared" si="155"/>
        <v>1</v>
      </c>
      <c r="M872" s="3">
        <f t="shared" si="156"/>
        <v>0</v>
      </c>
      <c r="N872" s="3">
        <f t="shared" si="157"/>
        <v>0</v>
      </c>
      <c r="AA872" t="s">
        <v>4213</v>
      </c>
      <c r="AB872" t="s">
        <v>4125</v>
      </c>
      <c r="AC872" t="s">
        <v>51</v>
      </c>
      <c r="AD872" t="s">
        <v>135</v>
      </c>
      <c r="AE872">
        <v>24</v>
      </c>
      <c r="AF872">
        <v>152.27000000000001</v>
      </c>
      <c r="AG872">
        <v>73.7</v>
      </c>
      <c r="AH872">
        <f t="shared" si="158"/>
        <v>2.0660786974219811</v>
      </c>
      <c r="AI872">
        <v>22.5</v>
      </c>
      <c r="AJ872">
        <v>65.14</v>
      </c>
      <c r="AK872">
        <v>69.97</v>
      </c>
      <c r="AL872" s="3">
        <f t="shared" si="159"/>
        <v>1</v>
      </c>
      <c r="AM872" s="3">
        <f t="shared" si="160"/>
        <v>0</v>
      </c>
      <c r="AN872" s="3">
        <f t="shared" si="161"/>
        <v>0</v>
      </c>
    </row>
    <row r="873" spans="1:40" x14ac:dyDescent="0.35">
      <c r="A873" t="s">
        <v>4214</v>
      </c>
      <c r="B873" t="s">
        <v>4125</v>
      </c>
      <c r="C873" t="s">
        <v>51</v>
      </c>
      <c r="D873" s="6" t="s">
        <v>134</v>
      </c>
      <c r="E873" s="6">
        <v>24.5</v>
      </c>
      <c r="F873" s="6">
        <v>72.180000000000007</v>
      </c>
      <c r="G873" s="6">
        <v>74.930000000000007</v>
      </c>
      <c r="H873" s="6">
        <f t="shared" si="154"/>
        <v>0.96329907914053114</v>
      </c>
      <c r="I873" s="6">
        <v>24</v>
      </c>
      <c r="J873" s="6">
        <v>69.44</v>
      </c>
      <c r="K873" s="6">
        <v>73.7</v>
      </c>
      <c r="L873" s="6">
        <f t="shared" si="155"/>
        <v>0</v>
      </c>
      <c r="M873" s="6">
        <f t="shared" si="156"/>
        <v>0</v>
      </c>
      <c r="N873" s="6">
        <f t="shared" si="157"/>
        <v>1</v>
      </c>
      <c r="AA873" t="s">
        <v>4214</v>
      </c>
      <c r="AB873" t="s">
        <v>4125</v>
      </c>
      <c r="AC873" t="s">
        <v>51</v>
      </c>
      <c r="AD873" t="s">
        <v>135</v>
      </c>
      <c r="AE873" s="6">
        <v>27.5</v>
      </c>
      <c r="AF873" s="6">
        <v>75.33</v>
      </c>
      <c r="AG873" s="6">
        <v>82.3</v>
      </c>
      <c r="AH873" s="6">
        <f t="shared" si="158"/>
        <v>0.91530984204131227</v>
      </c>
      <c r="AI873" s="6">
        <v>27</v>
      </c>
      <c r="AJ873" s="6">
        <v>50.69</v>
      </c>
      <c r="AK873" s="6">
        <v>81.08</v>
      </c>
      <c r="AL873" s="6">
        <f t="shared" si="159"/>
        <v>0</v>
      </c>
      <c r="AM873" s="6">
        <f t="shared" si="160"/>
        <v>0</v>
      </c>
      <c r="AN873" s="6">
        <f t="shared" si="161"/>
        <v>1</v>
      </c>
    </row>
    <row r="874" spans="1:40" x14ac:dyDescent="0.35">
      <c r="A874" t="s">
        <v>4215</v>
      </c>
      <c r="B874" t="s">
        <v>4125</v>
      </c>
      <c r="C874" t="s">
        <v>51</v>
      </c>
      <c r="D874" t="s">
        <v>134</v>
      </c>
      <c r="E874">
        <v>23.5</v>
      </c>
      <c r="F874">
        <v>99.83</v>
      </c>
      <c r="G874">
        <v>72.459999999999994</v>
      </c>
      <c r="H874">
        <f t="shared" si="154"/>
        <v>1.3777256417333703</v>
      </c>
      <c r="I874">
        <v>22.5</v>
      </c>
      <c r="J874">
        <v>65.23</v>
      </c>
      <c r="K874">
        <v>69.97</v>
      </c>
      <c r="L874" s="3">
        <f t="shared" si="155"/>
        <v>0</v>
      </c>
      <c r="M874" s="3">
        <f t="shared" si="156"/>
        <v>1</v>
      </c>
      <c r="N874" s="3">
        <f t="shared" si="157"/>
        <v>0</v>
      </c>
      <c r="AA874" t="s">
        <v>4215</v>
      </c>
      <c r="AB874" t="s">
        <v>4125</v>
      </c>
      <c r="AC874" t="s">
        <v>51</v>
      </c>
      <c r="AD874" t="s">
        <v>135</v>
      </c>
      <c r="AE874" s="6">
        <v>26.5</v>
      </c>
      <c r="AF874" s="6">
        <v>68.569999999999993</v>
      </c>
      <c r="AG874" s="6">
        <v>79.86</v>
      </c>
      <c r="AH874" s="6">
        <f t="shared" si="158"/>
        <v>0.85862759829701973</v>
      </c>
      <c r="AI874" s="6">
        <v>26</v>
      </c>
      <c r="AJ874" s="6">
        <v>46.66</v>
      </c>
      <c r="AK874" s="6">
        <v>78.63</v>
      </c>
      <c r="AL874" s="6">
        <f t="shared" si="159"/>
        <v>0</v>
      </c>
      <c r="AM874" s="6">
        <f t="shared" si="160"/>
        <v>0</v>
      </c>
      <c r="AN874" s="6">
        <f t="shared" si="161"/>
        <v>1</v>
      </c>
    </row>
    <row r="875" spans="1:40" x14ac:dyDescent="0.35">
      <c r="A875" t="s">
        <v>4216</v>
      </c>
      <c r="B875" t="s">
        <v>4125</v>
      </c>
      <c r="C875" t="s">
        <v>51</v>
      </c>
      <c r="D875" t="s">
        <v>134</v>
      </c>
      <c r="E875">
        <v>23.5</v>
      </c>
      <c r="F875">
        <v>95.75</v>
      </c>
      <c r="G875">
        <v>72.459999999999994</v>
      </c>
      <c r="H875">
        <f t="shared" si="154"/>
        <v>1.3214187137731164</v>
      </c>
      <c r="I875">
        <v>22.5</v>
      </c>
      <c r="J875">
        <v>58.23</v>
      </c>
      <c r="K875">
        <v>69.97</v>
      </c>
      <c r="L875" s="3">
        <f t="shared" si="155"/>
        <v>0</v>
      </c>
      <c r="M875" s="3">
        <f t="shared" si="156"/>
        <v>1</v>
      </c>
      <c r="N875" s="3">
        <f t="shared" si="157"/>
        <v>0</v>
      </c>
      <c r="AA875" t="s">
        <v>4216</v>
      </c>
      <c r="AB875" t="s">
        <v>4125</v>
      </c>
      <c r="AC875" t="s">
        <v>51</v>
      </c>
      <c r="AD875" t="s">
        <v>135</v>
      </c>
      <c r="AE875">
        <v>24</v>
      </c>
      <c r="AF875">
        <v>127.22</v>
      </c>
      <c r="AG875">
        <v>73.7</v>
      </c>
      <c r="AH875">
        <f t="shared" si="158"/>
        <v>1.7261872455902305</v>
      </c>
      <c r="AI875">
        <v>22</v>
      </c>
      <c r="AJ875">
        <v>57.86</v>
      </c>
      <c r="AK875">
        <v>68.72</v>
      </c>
      <c r="AL875" s="3">
        <f t="shared" si="159"/>
        <v>1</v>
      </c>
      <c r="AM875" s="3">
        <f t="shared" si="160"/>
        <v>0</v>
      </c>
      <c r="AN875" s="3">
        <f t="shared" si="161"/>
        <v>0</v>
      </c>
    </row>
    <row r="876" spans="1:40" x14ac:dyDescent="0.35">
      <c r="A876" t="s">
        <v>4217</v>
      </c>
      <c r="B876" t="s">
        <v>4125</v>
      </c>
      <c r="C876" t="s">
        <v>51</v>
      </c>
      <c r="D876" t="s">
        <v>134</v>
      </c>
      <c r="E876">
        <v>24</v>
      </c>
      <c r="F876">
        <v>96.97</v>
      </c>
      <c r="G876">
        <v>73.7</v>
      </c>
      <c r="H876">
        <f t="shared" si="154"/>
        <v>1.3157394843962007</v>
      </c>
      <c r="I876">
        <v>23.5</v>
      </c>
      <c r="J876">
        <v>63.37</v>
      </c>
      <c r="K876">
        <v>72.459999999999994</v>
      </c>
      <c r="L876" s="3">
        <f t="shared" si="155"/>
        <v>0</v>
      </c>
      <c r="M876" s="3">
        <f t="shared" si="156"/>
        <v>1</v>
      </c>
      <c r="N876" s="3">
        <f t="shared" si="157"/>
        <v>0</v>
      </c>
      <c r="AA876" t="s">
        <v>4217</v>
      </c>
      <c r="AB876" t="s">
        <v>4125</v>
      </c>
      <c r="AC876" t="s">
        <v>51</v>
      </c>
      <c r="AD876" t="s">
        <v>135</v>
      </c>
      <c r="AE876">
        <v>24</v>
      </c>
      <c r="AF876">
        <v>139.83000000000001</v>
      </c>
      <c r="AG876">
        <v>73.7</v>
      </c>
      <c r="AH876">
        <f t="shared" si="158"/>
        <v>1.8972862957937586</v>
      </c>
      <c r="AI876">
        <v>23</v>
      </c>
      <c r="AJ876">
        <v>70.989999999999995</v>
      </c>
      <c r="AK876">
        <v>71.22</v>
      </c>
      <c r="AL876" s="3">
        <f t="shared" si="159"/>
        <v>1</v>
      </c>
      <c r="AM876" s="3">
        <f t="shared" si="160"/>
        <v>0</v>
      </c>
      <c r="AN876" s="3">
        <f t="shared" si="161"/>
        <v>0</v>
      </c>
    </row>
    <row r="877" spans="1:40" x14ac:dyDescent="0.35">
      <c r="A877" t="s">
        <v>4218</v>
      </c>
      <c r="B877" t="s">
        <v>4125</v>
      </c>
      <c r="C877" t="s">
        <v>51</v>
      </c>
      <c r="D877" t="s">
        <v>134</v>
      </c>
      <c r="E877">
        <v>24</v>
      </c>
      <c r="F877">
        <v>121.15</v>
      </c>
      <c r="G877">
        <v>73.7</v>
      </c>
      <c r="H877">
        <f t="shared" si="154"/>
        <v>1.6438263229308006</v>
      </c>
      <c r="I877">
        <v>22.5</v>
      </c>
      <c r="J877">
        <v>59.85</v>
      </c>
      <c r="K877">
        <v>69.97</v>
      </c>
      <c r="L877" s="3">
        <f t="shared" si="155"/>
        <v>1</v>
      </c>
      <c r="M877" s="3">
        <f t="shared" si="156"/>
        <v>0</v>
      </c>
      <c r="N877" s="3">
        <f t="shared" si="157"/>
        <v>0</v>
      </c>
      <c r="AA877" t="s">
        <v>4218</v>
      </c>
      <c r="AB877" t="s">
        <v>4125</v>
      </c>
      <c r="AC877" t="s">
        <v>51</v>
      </c>
      <c r="AD877" t="s">
        <v>135</v>
      </c>
      <c r="AE877">
        <v>24</v>
      </c>
      <c r="AF877">
        <v>80.73</v>
      </c>
      <c r="AG877">
        <v>73.7</v>
      </c>
      <c r="AH877">
        <f t="shared" si="158"/>
        <v>1.0953867028493893</v>
      </c>
      <c r="AI877">
        <v>23.5</v>
      </c>
      <c r="AJ877">
        <v>66.680000000000007</v>
      </c>
      <c r="AK877">
        <v>72.459999999999994</v>
      </c>
      <c r="AL877" s="3">
        <f t="shared" si="159"/>
        <v>0</v>
      </c>
      <c r="AM877" s="3">
        <f t="shared" si="160"/>
        <v>1</v>
      </c>
      <c r="AN877" s="3">
        <f t="shared" si="161"/>
        <v>0</v>
      </c>
    </row>
    <row r="878" spans="1:40" x14ac:dyDescent="0.35">
      <c r="A878" t="s">
        <v>4219</v>
      </c>
      <c r="B878" t="s">
        <v>4125</v>
      </c>
      <c r="C878" t="s">
        <v>51</v>
      </c>
      <c r="D878" t="s">
        <v>134</v>
      </c>
      <c r="E878">
        <v>24</v>
      </c>
      <c r="F878">
        <v>77.5</v>
      </c>
      <c r="G878">
        <v>73.7</v>
      </c>
      <c r="H878">
        <f t="shared" si="154"/>
        <v>1.0515603799185889</v>
      </c>
      <c r="I878">
        <v>23.5</v>
      </c>
      <c r="J878">
        <v>57.96</v>
      </c>
      <c r="K878">
        <v>72.459999999999994</v>
      </c>
      <c r="L878" s="3">
        <f t="shared" si="155"/>
        <v>0</v>
      </c>
      <c r="M878" s="3">
        <f t="shared" si="156"/>
        <v>1</v>
      </c>
      <c r="N878" s="3">
        <f t="shared" si="157"/>
        <v>0</v>
      </c>
      <c r="AA878" t="s">
        <v>4219</v>
      </c>
      <c r="AB878" t="s">
        <v>4125</v>
      </c>
      <c r="AC878" t="s">
        <v>51</v>
      </c>
      <c r="AD878" t="s">
        <v>135</v>
      </c>
      <c r="AE878">
        <v>24</v>
      </c>
      <c r="AF878">
        <v>99.88</v>
      </c>
      <c r="AG878">
        <v>73.7</v>
      </c>
      <c r="AH878">
        <f t="shared" si="158"/>
        <v>1.3552238805970147</v>
      </c>
      <c r="AI878">
        <v>23</v>
      </c>
      <c r="AJ878">
        <v>69.48</v>
      </c>
      <c r="AK878">
        <v>71.22</v>
      </c>
      <c r="AL878" s="3">
        <f t="shared" si="159"/>
        <v>0</v>
      </c>
      <c r="AM878" s="3">
        <f t="shared" si="160"/>
        <v>1</v>
      </c>
      <c r="AN878" s="3">
        <f t="shared" si="161"/>
        <v>0</v>
      </c>
    </row>
    <row r="879" spans="1:40" x14ac:dyDescent="0.35">
      <c r="A879" t="s">
        <v>4220</v>
      </c>
      <c r="B879" t="s">
        <v>4125</v>
      </c>
      <c r="C879" t="s">
        <v>51</v>
      </c>
      <c r="D879" t="s">
        <v>134</v>
      </c>
      <c r="E879">
        <v>24.5</v>
      </c>
      <c r="F879">
        <v>86.35</v>
      </c>
      <c r="G879">
        <v>74.930000000000007</v>
      </c>
      <c r="H879">
        <f t="shared" si="154"/>
        <v>1.1524089149873213</v>
      </c>
      <c r="I879">
        <v>23.5</v>
      </c>
      <c r="J879">
        <v>54.2</v>
      </c>
      <c r="K879">
        <v>72.459999999999994</v>
      </c>
      <c r="L879" s="3">
        <f t="shared" si="155"/>
        <v>0</v>
      </c>
      <c r="M879" s="3">
        <f t="shared" si="156"/>
        <v>1</v>
      </c>
      <c r="N879" s="3">
        <f t="shared" si="157"/>
        <v>0</v>
      </c>
      <c r="AA879" t="s">
        <v>4220</v>
      </c>
      <c r="AB879" t="s">
        <v>4125</v>
      </c>
      <c r="AC879" t="s">
        <v>51</v>
      </c>
      <c r="AD879" t="s">
        <v>135</v>
      </c>
      <c r="AE879" s="6">
        <v>24</v>
      </c>
      <c r="AF879" s="6">
        <v>66.540000000000006</v>
      </c>
      <c r="AG879" s="6">
        <v>73.7</v>
      </c>
      <c r="AH879" s="6">
        <f t="shared" si="158"/>
        <v>0.90284938941655368</v>
      </c>
      <c r="AI879" s="6">
        <v>23.5</v>
      </c>
      <c r="AJ879" s="6">
        <v>54.27</v>
      </c>
      <c r="AK879" s="6">
        <v>72.459999999999994</v>
      </c>
      <c r="AL879" s="6">
        <f t="shared" si="159"/>
        <v>0</v>
      </c>
      <c r="AM879" s="6">
        <f t="shared" si="160"/>
        <v>0</v>
      </c>
      <c r="AN879" s="6">
        <f t="shared" si="161"/>
        <v>1</v>
      </c>
    </row>
    <row r="880" spans="1:40" x14ac:dyDescent="0.35">
      <c r="A880" t="s">
        <v>4221</v>
      </c>
      <c r="B880" t="s">
        <v>4125</v>
      </c>
      <c r="C880" t="s">
        <v>51</v>
      </c>
      <c r="D880" t="s">
        <v>134</v>
      </c>
      <c r="E880">
        <v>22</v>
      </c>
      <c r="F880">
        <v>76.02</v>
      </c>
      <c r="G880">
        <v>68.72</v>
      </c>
      <c r="H880">
        <f t="shared" si="154"/>
        <v>1.1062281722933642</v>
      </c>
      <c r="I880">
        <v>23.5</v>
      </c>
      <c r="J880">
        <v>77.14</v>
      </c>
      <c r="K880">
        <v>72.459999999999994</v>
      </c>
      <c r="L880" s="3">
        <f t="shared" si="155"/>
        <v>0</v>
      </c>
      <c r="M880" s="3">
        <f t="shared" si="156"/>
        <v>1</v>
      </c>
      <c r="N880" s="3">
        <f t="shared" si="157"/>
        <v>0</v>
      </c>
      <c r="AA880" t="s">
        <v>4221</v>
      </c>
      <c r="AB880" t="s">
        <v>4125</v>
      </c>
      <c r="AC880" t="s">
        <v>51</v>
      </c>
      <c r="AD880" t="s">
        <v>135</v>
      </c>
      <c r="AE880">
        <v>24</v>
      </c>
      <c r="AF880">
        <v>90.99</v>
      </c>
      <c r="AG880">
        <v>73.7</v>
      </c>
      <c r="AH880">
        <f t="shared" si="158"/>
        <v>1.2345997286295793</v>
      </c>
      <c r="AI880">
        <v>23.5</v>
      </c>
      <c r="AJ880">
        <v>53.06</v>
      </c>
      <c r="AK880">
        <v>72.459999999999994</v>
      </c>
      <c r="AL880" s="3">
        <f t="shared" si="159"/>
        <v>0</v>
      </c>
      <c r="AM880" s="3">
        <f t="shared" si="160"/>
        <v>1</v>
      </c>
      <c r="AN880" s="3">
        <f t="shared" si="161"/>
        <v>0</v>
      </c>
    </row>
    <row r="881" spans="1:40" x14ac:dyDescent="0.35">
      <c r="A881" t="s">
        <v>4222</v>
      </c>
      <c r="B881" t="s">
        <v>4125</v>
      </c>
      <c r="C881" t="s">
        <v>51</v>
      </c>
      <c r="D881" t="s">
        <v>134</v>
      </c>
      <c r="E881">
        <v>24</v>
      </c>
      <c r="F881">
        <v>120.81</v>
      </c>
      <c r="G881">
        <v>73.7</v>
      </c>
      <c r="H881">
        <f t="shared" si="154"/>
        <v>1.63921302578019</v>
      </c>
      <c r="I881">
        <v>22</v>
      </c>
      <c r="J881">
        <v>49.57</v>
      </c>
      <c r="K881">
        <v>68.72</v>
      </c>
      <c r="L881" s="3">
        <f t="shared" si="155"/>
        <v>1</v>
      </c>
      <c r="M881" s="3">
        <f t="shared" si="156"/>
        <v>0</v>
      </c>
      <c r="N881" s="3">
        <f t="shared" si="157"/>
        <v>0</v>
      </c>
      <c r="AA881" t="s">
        <v>4222</v>
      </c>
      <c r="AB881" t="s">
        <v>4125</v>
      </c>
      <c r="AC881" t="s">
        <v>51</v>
      </c>
      <c r="AD881" t="s">
        <v>135</v>
      </c>
      <c r="AE881">
        <v>24</v>
      </c>
      <c r="AF881">
        <v>131.33000000000001</v>
      </c>
      <c r="AG881">
        <v>73.7</v>
      </c>
      <c r="AH881">
        <f t="shared" si="158"/>
        <v>1.781953867028494</v>
      </c>
      <c r="AI881">
        <v>22.5</v>
      </c>
      <c r="AJ881">
        <v>66.52</v>
      </c>
      <c r="AK881">
        <v>69.97</v>
      </c>
      <c r="AL881" s="3">
        <f t="shared" si="159"/>
        <v>1</v>
      </c>
      <c r="AM881" s="3">
        <f t="shared" si="160"/>
        <v>0</v>
      </c>
      <c r="AN881" s="3">
        <f t="shared" si="161"/>
        <v>0</v>
      </c>
    </row>
    <row r="882" spans="1:40" x14ac:dyDescent="0.35">
      <c r="A882" t="s">
        <v>4223</v>
      </c>
      <c r="B882" t="s">
        <v>4125</v>
      </c>
      <c r="C882" t="s">
        <v>51</v>
      </c>
      <c r="D882" t="s">
        <v>134</v>
      </c>
      <c r="E882">
        <v>24</v>
      </c>
      <c r="F882">
        <v>105.15</v>
      </c>
      <c r="G882">
        <v>73.7</v>
      </c>
      <c r="H882">
        <f t="shared" si="154"/>
        <v>1.4267299864314791</v>
      </c>
      <c r="I882">
        <v>23</v>
      </c>
      <c r="J882">
        <v>68.290000000000006</v>
      </c>
      <c r="K882">
        <v>71.22</v>
      </c>
      <c r="L882" s="3">
        <f t="shared" si="155"/>
        <v>0</v>
      </c>
      <c r="M882" s="3">
        <f t="shared" si="156"/>
        <v>1</v>
      </c>
      <c r="N882" s="3">
        <f t="shared" si="157"/>
        <v>0</v>
      </c>
      <c r="AA882" t="s">
        <v>4223</v>
      </c>
      <c r="AB882" t="s">
        <v>4125</v>
      </c>
      <c r="AC882" t="s">
        <v>51</v>
      </c>
      <c r="AD882" t="s">
        <v>135</v>
      </c>
      <c r="AE882">
        <v>24</v>
      </c>
      <c r="AF882">
        <v>118.89</v>
      </c>
      <c r="AG882">
        <v>73.7</v>
      </c>
      <c r="AH882">
        <f t="shared" si="158"/>
        <v>1.6131614654002713</v>
      </c>
      <c r="AI882">
        <v>22.5</v>
      </c>
      <c r="AJ882">
        <v>63.12</v>
      </c>
      <c r="AK882">
        <v>69.97</v>
      </c>
      <c r="AL882" s="3">
        <f t="shared" si="159"/>
        <v>1</v>
      </c>
      <c r="AM882" s="3">
        <f t="shared" si="160"/>
        <v>0</v>
      </c>
      <c r="AN882" s="3">
        <f t="shared" si="161"/>
        <v>0</v>
      </c>
    </row>
    <row r="883" spans="1:40" x14ac:dyDescent="0.35">
      <c r="A883" t="s">
        <v>4224</v>
      </c>
      <c r="B883" t="s">
        <v>4125</v>
      </c>
      <c r="C883" t="s">
        <v>51</v>
      </c>
      <c r="D883" t="s">
        <v>134</v>
      </c>
      <c r="E883">
        <v>24.5</v>
      </c>
      <c r="F883">
        <v>121.11</v>
      </c>
      <c r="G883">
        <v>74.930000000000007</v>
      </c>
      <c r="H883">
        <f t="shared" si="154"/>
        <v>1.6163085546510074</v>
      </c>
      <c r="I883">
        <v>23</v>
      </c>
      <c r="J883">
        <v>69.58</v>
      </c>
      <c r="K883">
        <v>71.22</v>
      </c>
      <c r="L883" s="3">
        <f t="shared" si="155"/>
        <v>1</v>
      </c>
      <c r="M883" s="3">
        <f t="shared" si="156"/>
        <v>0</v>
      </c>
      <c r="N883" s="3">
        <f t="shared" si="157"/>
        <v>0</v>
      </c>
      <c r="AA883" t="s">
        <v>4224</v>
      </c>
      <c r="AB883" t="s">
        <v>4125</v>
      </c>
      <c r="AC883" t="s">
        <v>51</v>
      </c>
      <c r="AD883" t="s">
        <v>135</v>
      </c>
      <c r="AE883">
        <v>24</v>
      </c>
      <c r="AF883">
        <v>150.68</v>
      </c>
      <c r="AG883">
        <v>73.7</v>
      </c>
      <c r="AH883">
        <f t="shared" si="158"/>
        <v>2.0445047489823609</v>
      </c>
      <c r="AI883">
        <v>22</v>
      </c>
      <c r="AJ883">
        <v>65.33</v>
      </c>
      <c r="AK883">
        <v>68.72</v>
      </c>
      <c r="AL883" s="3">
        <f t="shared" si="159"/>
        <v>1</v>
      </c>
      <c r="AM883" s="3">
        <f t="shared" si="160"/>
        <v>0</v>
      </c>
      <c r="AN883" s="3">
        <f t="shared" si="161"/>
        <v>0</v>
      </c>
    </row>
    <row r="884" spans="1:40" x14ac:dyDescent="0.35">
      <c r="A884" t="s">
        <v>4225</v>
      </c>
      <c r="B884" t="s">
        <v>4125</v>
      </c>
      <c r="C884" t="s">
        <v>51</v>
      </c>
      <c r="D884" s="6" t="s">
        <v>134</v>
      </c>
      <c r="E884" s="6">
        <v>22.5</v>
      </c>
      <c r="F884" s="6">
        <v>63.87</v>
      </c>
      <c r="G884" s="6">
        <v>69.97</v>
      </c>
      <c r="H884" s="6">
        <f t="shared" si="154"/>
        <v>0.91281977990567387</v>
      </c>
      <c r="I884" s="6">
        <v>22</v>
      </c>
      <c r="J884" s="6">
        <v>55.68</v>
      </c>
      <c r="K884" s="6">
        <v>68.72</v>
      </c>
      <c r="L884" s="6">
        <f t="shared" si="155"/>
        <v>0</v>
      </c>
      <c r="M884" s="6">
        <f t="shared" si="156"/>
        <v>0</v>
      </c>
      <c r="N884" s="6">
        <f t="shared" si="157"/>
        <v>1</v>
      </c>
      <c r="AA884" t="s">
        <v>4225</v>
      </c>
      <c r="AB884" t="s">
        <v>4125</v>
      </c>
      <c r="AC884" t="s">
        <v>51</v>
      </c>
      <c r="AD884" t="s">
        <v>135</v>
      </c>
      <c r="AE884">
        <v>24</v>
      </c>
      <c r="AF884">
        <v>97.6</v>
      </c>
      <c r="AG884">
        <v>73.7</v>
      </c>
      <c r="AH884">
        <f t="shared" si="158"/>
        <v>1.3242876526458616</v>
      </c>
      <c r="AI884">
        <v>23</v>
      </c>
      <c r="AJ884">
        <v>67.45</v>
      </c>
      <c r="AK884">
        <v>71.22</v>
      </c>
      <c r="AL884" s="3">
        <f t="shared" si="159"/>
        <v>0</v>
      </c>
      <c r="AM884" s="3">
        <f t="shared" si="160"/>
        <v>1</v>
      </c>
      <c r="AN884" s="3">
        <f t="shared" si="161"/>
        <v>0</v>
      </c>
    </row>
    <row r="885" spans="1:40" x14ac:dyDescent="0.35">
      <c r="A885" t="s">
        <v>4226</v>
      </c>
      <c r="B885" t="s">
        <v>4125</v>
      </c>
      <c r="C885" t="s">
        <v>51</v>
      </c>
      <c r="D885" t="s">
        <v>134</v>
      </c>
      <c r="E885">
        <v>25</v>
      </c>
      <c r="F885">
        <v>138.12</v>
      </c>
      <c r="G885">
        <v>76.17</v>
      </c>
      <c r="H885">
        <f t="shared" si="154"/>
        <v>1.8133123276880663</v>
      </c>
      <c r="I885">
        <v>23</v>
      </c>
      <c r="J885">
        <v>61.07</v>
      </c>
      <c r="K885">
        <v>71.22</v>
      </c>
      <c r="L885" s="3">
        <f t="shared" si="155"/>
        <v>1</v>
      </c>
      <c r="M885" s="3">
        <f t="shared" si="156"/>
        <v>0</v>
      </c>
      <c r="N885" s="3">
        <f t="shared" si="157"/>
        <v>0</v>
      </c>
      <c r="AA885" t="s">
        <v>4226</v>
      </c>
      <c r="AB885" t="s">
        <v>4125</v>
      </c>
      <c r="AC885" t="s">
        <v>51</v>
      </c>
      <c r="AD885" t="s">
        <v>135</v>
      </c>
      <c r="AE885">
        <v>24.5</v>
      </c>
      <c r="AF885">
        <v>87.57</v>
      </c>
      <c r="AG885">
        <v>74.930000000000007</v>
      </c>
      <c r="AH885">
        <f t="shared" si="158"/>
        <v>1.1686907780595219</v>
      </c>
      <c r="AI885">
        <v>23.5</v>
      </c>
      <c r="AJ885">
        <v>60.59</v>
      </c>
      <c r="AK885">
        <v>72.459999999999994</v>
      </c>
      <c r="AL885" s="3">
        <f t="shared" si="159"/>
        <v>0</v>
      </c>
      <c r="AM885" s="3">
        <f t="shared" si="160"/>
        <v>1</v>
      </c>
      <c r="AN885" s="3">
        <f t="shared" si="161"/>
        <v>0</v>
      </c>
    </row>
    <row r="886" spans="1:40" x14ac:dyDescent="0.35">
      <c r="A886" t="s">
        <v>4227</v>
      </c>
      <c r="B886" t="s">
        <v>4125</v>
      </c>
      <c r="C886" t="s">
        <v>51</v>
      </c>
      <c r="D886" s="6" t="s">
        <v>134</v>
      </c>
      <c r="E886" s="6">
        <v>20</v>
      </c>
      <c r="F886" s="6">
        <v>55.88</v>
      </c>
      <c r="G886" s="6">
        <v>63.71</v>
      </c>
      <c r="H886" s="6">
        <f t="shared" si="154"/>
        <v>0.87709935645895465</v>
      </c>
      <c r="I886" s="6">
        <v>19.5</v>
      </c>
      <c r="J886" s="6">
        <v>36.24</v>
      </c>
      <c r="K886" s="6">
        <v>62.44</v>
      </c>
      <c r="L886" s="6">
        <f t="shared" si="155"/>
        <v>0</v>
      </c>
      <c r="M886" s="6">
        <f t="shared" si="156"/>
        <v>0</v>
      </c>
      <c r="N886" s="6">
        <f t="shared" si="157"/>
        <v>1</v>
      </c>
      <c r="AA886" t="s">
        <v>4227</v>
      </c>
      <c r="AB886" t="s">
        <v>4125</v>
      </c>
      <c r="AC886" t="s">
        <v>51</v>
      </c>
      <c r="AD886" t="s">
        <v>135</v>
      </c>
      <c r="AE886">
        <v>24</v>
      </c>
      <c r="AF886">
        <v>78.52</v>
      </c>
      <c r="AG886">
        <v>73.7</v>
      </c>
      <c r="AH886">
        <f t="shared" si="158"/>
        <v>1.0654002713704205</v>
      </c>
      <c r="AI886">
        <v>25</v>
      </c>
      <c r="AJ886">
        <v>76.709999999999994</v>
      </c>
      <c r="AK886">
        <v>76.17</v>
      </c>
      <c r="AL886" s="3">
        <f t="shared" si="159"/>
        <v>0</v>
      </c>
      <c r="AM886" s="3">
        <f t="shared" si="160"/>
        <v>1</v>
      </c>
      <c r="AN886" s="3">
        <f t="shared" si="161"/>
        <v>0</v>
      </c>
    </row>
    <row r="887" spans="1:40" x14ac:dyDescent="0.35">
      <c r="A887" t="s">
        <v>4228</v>
      </c>
      <c r="B887" t="s">
        <v>4125</v>
      </c>
      <c r="C887" t="s">
        <v>51</v>
      </c>
      <c r="D887" t="s">
        <v>134</v>
      </c>
      <c r="E887">
        <v>24.5</v>
      </c>
      <c r="F887">
        <v>74.98</v>
      </c>
      <c r="G887">
        <v>74.930000000000007</v>
      </c>
      <c r="H887">
        <f t="shared" si="154"/>
        <v>1.000667289470172</v>
      </c>
      <c r="I887">
        <v>24</v>
      </c>
      <c r="J887">
        <v>69.88</v>
      </c>
      <c r="K887">
        <v>73.7</v>
      </c>
      <c r="L887" s="3">
        <f t="shared" si="155"/>
        <v>0</v>
      </c>
      <c r="M887" s="3">
        <f t="shared" si="156"/>
        <v>1</v>
      </c>
      <c r="N887" s="3">
        <f t="shared" si="157"/>
        <v>0</v>
      </c>
      <c r="AA887" t="s">
        <v>4228</v>
      </c>
      <c r="AB887" t="s">
        <v>4125</v>
      </c>
      <c r="AC887" t="s">
        <v>51</v>
      </c>
      <c r="AD887" t="s">
        <v>135</v>
      </c>
      <c r="AE887" s="6">
        <v>16.5</v>
      </c>
      <c r="AF887" s="6">
        <v>48.54</v>
      </c>
      <c r="AG887" s="6">
        <v>54.79</v>
      </c>
      <c r="AH887" s="6">
        <f t="shared" si="158"/>
        <v>0.8859280890673481</v>
      </c>
      <c r="AI887" s="6">
        <v>16</v>
      </c>
      <c r="AJ887" s="6">
        <v>46</v>
      </c>
      <c r="AK887" s="6">
        <v>53.5</v>
      </c>
      <c r="AL887" s="6">
        <f t="shared" si="159"/>
        <v>0</v>
      </c>
      <c r="AM887" s="6">
        <f t="shared" si="160"/>
        <v>0</v>
      </c>
      <c r="AN887" s="6">
        <f t="shared" si="161"/>
        <v>1</v>
      </c>
    </row>
    <row r="888" spans="1:40" x14ac:dyDescent="0.35">
      <c r="A888" t="s">
        <v>4229</v>
      </c>
      <c r="B888" t="s">
        <v>4125</v>
      </c>
      <c r="C888" t="s">
        <v>51</v>
      </c>
      <c r="D888" t="s">
        <v>134</v>
      </c>
      <c r="E888">
        <v>25</v>
      </c>
      <c r="F888">
        <v>78.510000000000005</v>
      </c>
      <c r="G888">
        <v>76.17</v>
      </c>
      <c r="H888">
        <f t="shared" si="154"/>
        <v>1.0307207562032297</v>
      </c>
      <c r="I888">
        <v>24.5</v>
      </c>
      <c r="J888">
        <v>69.08</v>
      </c>
      <c r="K888">
        <v>74.930000000000007</v>
      </c>
      <c r="L888" s="3">
        <f t="shared" si="155"/>
        <v>0</v>
      </c>
      <c r="M888" s="3">
        <f t="shared" si="156"/>
        <v>1</v>
      </c>
      <c r="N888" s="3">
        <f t="shared" si="157"/>
        <v>0</v>
      </c>
      <c r="AA888" t="s">
        <v>4229</v>
      </c>
      <c r="AB888" t="s">
        <v>4125</v>
      </c>
      <c r="AC888" t="s">
        <v>51</v>
      </c>
      <c r="AD888" t="s">
        <v>135</v>
      </c>
      <c r="AE888">
        <v>24</v>
      </c>
      <c r="AF888">
        <v>144.08000000000001</v>
      </c>
      <c r="AG888">
        <v>73.7</v>
      </c>
      <c r="AH888">
        <f t="shared" si="158"/>
        <v>1.9549525101763909</v>
      </c>
      <c r="AI888">
        <v>22</v>
      </c>
      <c r="AJ888">
        <v>69.819999999999993</v>
      </c>
      <c r="AK888">
        <v>68.72</v>
      </c>
      <c r="AL888" s="3">
        <f t="shared" si="159"/>
        <v>1</v>
      </c>
      <c r="AM888" s="3">
        <f t="shared" si="160"/>
        <v>0</v>
      </c>
      <c r="AN888" s="3">
        <f t="shared" si="161"/>
        <v>0</v>
      </c>
    </row>
    <row r="889" spans="1:40" x14ac:dyDescent="0.35">
      <c r="A889" t="s">
        <v>4230</v>
      </c>
      <c r="B889" t="s">
        <v>4125</v>
      </c>
      <c r="C889" t="s">
        <v>51</v>
      </c>
      <c r="D889" t="s">
        <v>134</v>
      </c>
      <c r="E889">
        <v>23.5</v>
      </c>
      <c r="F889">
        <v>116.95</v>
      </c>
      <c r="G889">
        <v>72.459999999999994</v>
      </c>
      <c r="H889">
        <f t="shared" si="154"/>
        <v>1.6139939276842397</v>
      </c>
      <c r="I889">
        <v>22</v>
      </c>
      <c r="J889">
        <v>63.05</v>
      </c>
      <c r="K889">
        <v>68.72</v>
      </c>
      <c r="L889" s="3">
        <f t="shared" si="155"/>
        <v>1</v>
      </c>
      <c r="M889" s="3">
        <f t="shared" si="156"/>
        <v>0</v>
      </c>
      <c r="N889" s="3">
        <f t="shared" si="157"/>
        <v>0</v>
      </c>
      <c r="AA889" t="s">
        <v>4230</v>
      </c>
      <c r="AB889" t="s">
        <v>4125</v>
      </c>
      <c r="AC889" t="s">
        <v>51</v>
      </c>
      <c r="AD889" t="s">
        <v>135</v>
      </c>
      <c r="AE889">
        <v>24</v>
      </c>
      <c r="AF889">
        <v>95.47</v>
      </c>
      <c r="AG889">
        <v>73.7</v>
      </c>
      <c r="AH889">
        <f t="shared" si="158"/>
        <v>1.2953867028493893</v>
      </c>
      <c r="AI889">
        <v>23.5</v>
      </c>
      <c r="AJ889">
        <v>66.83</v>
      </c>
      <c r="AK889">
        <v>72.459999999999994</v>
      </c>
      <c r="AL889" s="3">
        <f t="shared" si="159"/>
        <v>0</v>
      </c>
      <c r="AM889" s="3">
        <f t="shared" si="160"/>
        <v>1</v>
      </c>
      <c r="AN889" s="3">
        <f t="shared" si="161"/>
        <v>0</v>
      </c>
    </row>
    <row r="890" spans="1:40" x14ac:dyDescent="0.35">
      <c r="A890" t="s">
        <v>4231</v>
      </c>
      <c r="B890" t="s">
        <v>4125</v>
      </c>
      <c r="C890" t="s">
        <v>51</v>
      </c>
      <c r="D890" s="6" t="s">
        <v>134</v>
      </c>
      <c r="E890" s="6">
        <v>25</v>
      </c>
      <c r="F890" s="6">
        <v>59.53</v>
      </c>
      <c r="G890" s="6">
        <v>76.17</v>
      </c>
      <c r="H890" s="6">
        <f t="shared" si="154"/>
        <v>0.78154128922147825</v>
      </c>
      <c r="I890" s="6">
        <v>24.5</v>
      </c>
      <c r="J890" s="6">
        <v>58.11</v>
      </c>
      <c r="K890" s="6">
        <v>74.930000000000007</v>
      </c>
      <c r="L890" s="6">
        <f t="shared" si="155"/>
        <v>0</v>
      </c>
      <c r="M890" s="6">
        <f t="shared" si="156"/>
        <v>0</v>
      </c>
      <c r="N890" s="6">
        <f t="shared" si="157"/>
        <v>1</v>
      </c>
      <c r="AA890" t="s">
        <v>4231</v>
      </c>
      <c r="AB890" t="s">
        <v>4125</v>
      </c>
      <c r="AC890" t="s">
        <v>51</v>
      </c>
      <c r="AD890" t="s">
        <v>135</v>
      </c>
      <c r="AE890" s="6">
        <v>26</v>
      </c>
      <c r="AF890" s="6">
        <v>58.48</v>
      </c>
      <c r="AG890" s="6">
        <v>78.63</v>
      </c>
      <c r="AH890" s="6">
        <f t="shared" si="158"/>
        <v>0.74373648734579678</v>
      </c>
      <c r="AI890" s="6">
        <v>25.5</v>
      </c>
      <c r="AJ890" s="6">
        <v>48.1</v>
      </c>
      <c r="AK890" s="6">
        <v>77.400000000000006</v>
      </c>
      <c r="AL890" s="6">
        <f t="shared" si="159"/>
        <v>0</v>
      </c>
      <c r="AM890" s="6">
        <f t="shared" si="160"/>
        <v>0</v>
      </c>
      <c r="AN890" s="6">
        <f t="shared" si="161"/>
        <v>1</v>
      </c>
    </row>
    <row r="891" spans="1:40" x14ac:dyDescent="0.35">
      <c r="A891" t="s">
        <v>4232</v>
      </c>
      <c r="B891" t="s">
        <v>4125</v>
      </c>
      <c r="C891" t="s">
        <v>51</v>
      </c>
      <c r="D891" t="s">
        <v>134</v>
      </c>
      <c r="E891">
        <v>24</v>
      </c>
      <c r="F891">
        <v>135.59</v>
      </c>
      <c r="G891">
        <v>73.7</v>
      </c>
      <c r="H891">
        <f t="shared" si="154"/>
        <v>1.8397557666214381</v>
      </c>
      <c r="I891">
        <v>22</v>
      </c>
      <c r="J891">
        <v>55.63</v>
      </c>
      <c r="K891">
        <v>68.72</v>
      </c>
      <c r="L891" s="3">
        <f t="shared" si="155"/>
        <v>1</v>
      </c>
      <c r="M891" s="3">
        <f t="shared" si="156"/>
        <v>0</v>
      </c>
      <c r="N891" s="3">
        <f t="shared" si="157"/>
        <v>0</v>
      </c>
      <c r="AA891" t="s">
        <v>4232</v>
      </c>
      <c r="AB891" t="s">
        <v>4125</v>
      </c>
      <c r="AC891" t="s">
        <v>51</v>
      </c>
      <c r="AD891" t="s">
        <v>135</v>
      </c>
      <c r="AE891">
        <v>24</v>
      </c>
      <c r="AF891">
        <v>106.72</v>
      </c>
      <c r="AG891">
        <v>73.7</v>
      </c>
      <c r="AH891">
        <f t="shared" si="158"/>
        <v>1.4480325644504748</v>
      </c>
      <c r="AI891">
        <v>22</v>
      </c>
      <c r="AJ891">
        <v>52.92</v>
      </c>
      <c r="AK891">
        <v>68.72</v>
      </c>
      <c r="AL891" s="3">
        <f t="shared" si="159"/>
        <v>0</v>
      </c>
      <c r="AM891" s="3">
        <f t="shared" si="160"/>
        <v>1</v>
      </c>
      <c r="AN891" s="3">
        <f t="shared" si="161"/>
        <v>0</v>
      </c>
    </row>
    <row r="892" spans="1:40" x14ac:dyDescent="0.35">
      <c r="A892" t="s">
        <v>4233</v>
      </c>
      <c r="B892" t="s">
        <v>4125</v>
      </c>
      <c r="C892" t="s">
        <v>51</v>
      </c>
      <c r="D892" t="s">
        <v>134</v>
      </c>
      <c r="E892">
        <v>24.5</v>
      </c>
      <c r="F892">
        <v>127.03</v>
      </c>
      <c r="G892">
        <v>74.930000000000007</v>
      </c>
      <c r="H892">
        <f t="shared" si="154"/>
        <v>1.6953156279193913</v>
      </c>
      <c r="I892">
        <v>22.5</v>
      </c>
      <c r="J892">
        <v>65.28</v>
      </c>
      <c r="K892">
        <v>69.97</v>
      </c>
      <c r="L892" s="3">
        <f t="shared" si="155"/>
        <v>1</v>
      </c>
      <c r="M892" s="3">
        <f t="shared" si="156"/>
        <v>0</v>
      </c>
      <c r="N892" s="3">
        <f t="shared" si="157"/>
        <v>0</v>
      </c>
      <c r="AA892" t="s">
        <v>4233</v>
      </c>
      <c r="AB892" t="s">
        <v>4125</v>
      </c>
      <c r="AC892" t="s">
        <v>51</v>
      </c>
      <c r="AD892" t="s">
        <v>135</v>
      </c>
      <c r="AE892">
        <v>24</v>
      </c>
      <c r="AF892">
        <v>140.16</v>
      </c>
      <c r="AG892">
        <v>73.7</v>
      </c>
      <c r="AH892">
        <f t="shared" si="158"/>
        <v>1.9017639077340569</v>
      </c>
      <c r="AI892">
        <v>22</v>
      </c>
      <c r="AJ892">
        <v>67.91</v>
      </c>
      <c r="AK892">
        <v>68.72</v>
      </c>
      <c r="AL892" s="3">
        <f t="shared" si="159"/>
        <v>1</v>
      </c>
      <c r="AM892" s="3">
        <f t="shared" si="160"/>
        <v>0</v>
      </c>
      <c r="AN892" s="3">
        <f t="shared" si="161"/>
        <v>0</v>
      </c>
    </row>
    <row r="893" spans="1:40" x14ac:dyDescent="0.35">
      <c r="A893" t="s">
        <v>4234</v>
      </c>
      <c r="B893" t="s">
        <v>4235</v>
      </c>
      <c r="C893" t="s">
        <v>16</v>
      </c>
      <c r="D893" t="s">
        <v>17</v>
      </c>
      <c r="E893">
        <v>23.5</v>
      </c>
      <c r="F893">
        <v>137.84</v>
      </c>
      <c r="G893">
        <v>72.459999999999994</v>
      </c>
      <c r="H893">
        <f t="shared" si="154"/>
        <v>1.9022909191277948</v>
      </c>
      <c r="I893">
        <v>22</v>
      </c>
      <c r="J893">
        <v>67.12</v>
      </c>
      <c r="K893">
        <v>68.72</v>
      </c>
      <c r="L893" s="3">
        <f t="shared" si="155"/>
        <v>1</v>
      </c>
      <c r="M893" s="3">
        <f t="shared" si="156"/>
        <v>0</v>
      </c>
      <c r="N893" s="3">
        <f t="shared" si="157"/>
        <v>0</v>
      </c>
      <c r="AA893" t="s">
        <v>4234</v>
      </c>
      <c r="AB893" t="s">
        <v>4235</v>
      </c>
      <c r="AC893" t="s">
        <v>16</v>
      </c>
      <c r="AD893" t="s">
        <v>18</v>
      </c>
      <c r="AE893">
        <v>24.5</v>
      </c>
      <c r="AF893">
        <v>87.99</v>
      </c>
      <c r="AG893">
        <v>74.930000000000007</v>
      </c>
      <c r="AH893">
        <f t="shared" si="158"/>
        <v>1.1742960096089683</v>
      </c>
      <c r="AI893">
        <v>26</v>
      </c>
      <c r="AJ893">
        <v>81.760000000000005</v>
      </c>
      <c r="AK893">
        <v>78.63</v>
      </c>
      <c r="AL893" s="3">
        <f t="shared" si="159"/>
        <v>0</v>
      </c>
      <c r="AM893" s="3">
        <f t="shared" si="160"/>
        <v>1</v>
      </c>
      <c r="AN893" s="3">
        <f t="shared" si="161"/>
        <v>0</v>
      </c>
    </row>
    <row r="894" spans="1:40" x14ac:dyDescent="0.35">
      <c r="A894" t="s">
        <v>4236</v>
      </c>
      <c r="B894" t="s">
        <v>4235</v>
      </c>
      <c r="C894" t="s">
        <v>16</v>
      </c>
      <c r="D894" s="6" t="s">
        <v>17</v>
      </c>
      <c r="E894" s="6">
        <v>22.5</v>
      </c>
      <c r="F894" s="6">
        <v>62.89</v>
      </c>
      <c r="G894" s="6">
        <v>69.97</v>
      </c>
      <c r="H894" s="6">
        <f t="shared" si="154"/>
        <v>0.89881377733314283</v>
      </c>
      <c r="I894" s="6">
        <v>22</v>
      </c>
      <c r="J894" s="6">
        <v>33.99</v>
      </c>
      <c r="K894" s="6">
        <v>68.72</v>
      </c>
      <c r="L894" s="6">
        <f t="shared" si="155"/>
        <v>0</v>
      </c>
      <c r="M894" s="6">
        <f t="shared" si="156"/>
        <v>0</v>
      </c>
      <c r="N894" s="6">
        <f t="shared" si="157"/>
        <v>1</v>
      </c>
      <c r="AA894" t="s">
        <v>4236</v>
      </c>
      <c r="AB894" t="s">
        <v>4235</v>
      </c>
      <c r="AC894" t="s">
        <v>16</v>
      </c>
      <c r="AD894" t="s">
        <v>18</v>
      </c>
      <c r="AE894">
        <v>24</v>
      </c>
      <c r="AF894">
        <v>92.77</v>
      </c>
      <c r="AG894">
        <v>73.7</v>
      </c>
      <c r="AH894">
        <f t="shared" si="158"/>
        <v>1.2587516960651288</v>
      </c>
      <c r="AI894">
        <v>23.5</v>
      </c>
      <c r="AJ894">
        <v>65.83</v>
      </c>
      <c r="AK894">
        <v>72.459999999999994</v>
      </c>
      <c r="AL894" s="3">
        <f t="shared" si="159"/>
        <v>0</v>
      </c>
      <c r="AM894" s="3">
        <f t="shared" si="160"/>
        <v>1</v>
      </c>
      <c r="AN894" s="3">
        <f t="shared" si="161"/>
        <v>0</v>
      </c>
    </row>
    <row r="895" spans="1:40" x14ac:dyDescent="0.35">
      <c r="A895" t="s">
        <v>4237</v>
      </c>
      <c r="B895" t="s">
        <v>4235</v>
      </c>
      <c r="C895" t="s">
        <v>16</v>
      </c>
      <c r="D895" s="6" t="s">
        <v>17</v>
      </c>
      <c r="E895" s="6">
        <v>25</v>
      </c>
      <c r="F895" s="6">
        <v>71.55</v>
      </c>
      <c r="G895" s="6">
        <v>76.17</v>
      </c>
      <c r="H895" s="6">
        <f t="shared" si="154"/>
        <v>0.93934619929105945</v>
      </c>
      <c r="I895" s="6">
        <v>24.5</v>
      </c>
      <c r="J895" s="6">
        <v>57.79</v>
      </c>
      <c r="K895" s="6">
        <v>74.930000000000007</v>
      </c>
      <c r="L895" s="6">
        <f t="shared" si="155"/>
        <v>0</v>
      </c>
      <c r="M895" s="6">
        <f t="shared" si="156"/>
        <v>0</v>
      </c>
      <c r="N895" s="6">
        <f t="shared" si="157"/>
        <v>1</v>
      </c>
      <c r="AA895" t="s">
        <v>4237</v>
      </c>
      <c r="AB895" t="s">
        <v>4235</v>
      </c>
      <c r="AC895" t="s">
        <v>16</v>
      </c>
      <c r="AD895" t="s">
        <v>18</v>
      </c>
      <c r="AE895">
        <v>24</v>
      </c>
      <c r="AF895">
        <v>146.07</v>
      </c>
      <c r="AG895">
        <v>73.7</v>
      </c>
      <c r="AH895">
        <f t="shared" si="158"/>
        <v>1.9819538670284937</v>
      </c>
      <c r="AI895">
        <v>23</v>
      </c>
      <c r="AJ895">
        <v>67.86</v>
      </c>
      <c r="AK895">
        <v>71.22</v>
      </c>
      <c r="AL895" s="3">
        <f t="shared" si="159"/>
        <v>1</v>
      </c>
      <c r="AM895" s="3">
        <f t="shared" si="160"/>
        <v>0</v>
      </c>
      <c r="AN895" s="3">
        <f t="shared" si="161"/>
        <v>0</v>
      </c>
    </row>
    <row r="896" spans="1:40" x14ac:dyDescent="0.35">
      <c r="A896" t="s">
        <v>4238</v>
      </c>
      <c r="B896" t="s">
        <v>4235</v>
      </c>
      <c r="C896" t="s">
        <v>16</v>
      </c>
      <c r="D896" t="s">
        <v>17</v>
      </c>
      <c r="E896">
        <v>25</v>
      </c>
      <c r="F896">
        <v>81.92</v>
      </c>
      <c r="G896">
        <v>76.17</v>
      </c>
      <c r="H896">
        <f t="shared" si="154"/>
        <v>1.0754890376788762</v>
      </c>
      <c r="I896">
        <v>24.5</v>
      </c>
      <c r="J896">
        <v>62.98</v>
      </c>
      <c r="K896">
        <v>74.930000000000007</v>
      </c>
      <c r="L896" s="3">
        <f t="shared" si="155"/>
        <v>0</v>
      </c>
      <c r="M896" s="3">
        <f t="shared" si="156"/>
        <v>1</v>
      </c>
      <c r="N896" s="3">
        <f t="shared" si="157"/>
        <v>0</v>
      </c>
      <c r="AA896" t="s">
        <v>4238</v>
      </c>
      <c r="AB896" t="s">
        <v>4235</v>
      </c>
      <c r="AC896" t="s">
        <v>16</v>
      </c>
      <c r="AD896" t="s">
        <v>18</v>
      </c>
      <c r="AE896">
        <v>24</v>
      </c>
      <c r="AF896">
        <v>142.61000000000001</v>
      </c>
      <c r="AG896">
        <v>73.7</v>
      </c>
      <c r="AH896">
        <f t="shared" si="158"/>
        <v>1.9350067842605156</v>
      </c>
      <c r="AI896">
        <v>23</v>
      </c>
      <c r="AJ896">
        <v>62.16</v>
      </c>
      <c r="AK896">
        <v>71.22</v>
      </c>
      <c r="AL896" s="3">
        <f t="shared" si="159"/>
        <v>1</v>
      </c>
      <c r="AM896" s="3">
        <f t="shared" si="160"/>
        <v>0</v>
      </c>
      <c r="AN896" s="3">
        <f t="shared" si="161"/>
        <v>0</v>
      </c>
    </row>
    <row r="897" spans="1:40" x14ac:dyDescent="0.35">
      <c r="A897" t="s">
        <v>4239</v>
      </c>
      <c r="B897" t="s">
        <v>4235</v>
      </c>
      <c r="C897" t="s">
        <v>16</v>
      </c>
      <c r="D897" t="s">
        <v>17</v>
      </c>
      <c r="E897">
        <v>24</v>
      </c>
      <c r="F897">
        <v>97.34</v>
      </c>
      <c r="G897">
        <v>73.7</v>
      </c>
      <c r="H897">
        <f t="shared" si="154"/>
        <v>1.3207598371777476</v>
      </c>
      <c r="I897">
        <v>22</v>
      </c>
      <c r="J897">
        <v>56.01</v>
      </c>
      <c r="K897">
        <v>68.72</v>
      </c>
      <c r="L897" s="3">
        <f t="shared" si="155"/>
        <v>0</v>
      </c>
      <c r="M897" s="3">
        <f t="shared" si="156"/>
        <v>1</v>
      </c>
      <c r="N897" s="3">
        <f t="shared" si="157"/>
        <v>0</v>
      </c>
      <c r="AA897" t="s">
        <v>4239</v>
      </c>
      <c r="AB897" t="s">
        <v>4235</v>
      </c>
      <c r="AC897" t="s">
        <v>16</v>
      </c>
      <c r="AD897" t="s">
        <v>18</v>
      </c>
      <c r="AE897">
        <v>15</v>
      </c>
      <c r="AF897">
        <v>58.21</v>
      </c>
      <c r="AG897">
        <v>50.91</v>
      </c>
      <c r="AH897">
        <f t="shared" si="158"/>
        <v>1.1433902966018465</v>
      </c>
      <c r="AI897">
        <v>24</v>
      </c>
      <c r="AJ897">
        <v>79.67</v>
      </c>
      <c r="AK897">
        <v>73.7</v>
      </c>
      <c r="AL897" s="3">
        <f t="shared" si="159"/>
        <v>0</v>
      </c>
      <c r="AM897" s="3">
        <f t="shared" si="160"/>
        <v>1</v>
      </c>
      <c r="AN897" s="3">
        <f t="shared" si="161"/>
        <v>0</v>
      </c>
    </row>
    <row r="898" spans="1:40" x14ac:dyDescent="0.35">
      <c r="A898" t="s">
        <v>4240</v>
      </c>
      <c r="B898" t="s">
        <v>4235</v>
      </c>
      <c r="C898" t="s">
        <v>16</v>
      </c>
      <c r="D898" t="s">
        <v>17</v>
      </c>
      <c r="E898">
        <v>23.5</v>
      </c>
      <c r="F898">
        <v>107.78</v>
      </c>
      <c r="G898">
        <v>72.459999999999994</v>
      </c>
      <c r="H898">
        <f t="shared" ref="H898:H961" si="162">F898/G898</f>
        <v>1.4874413469500416</v>
      </c>
      <c r="I898">
        <v>22.5</v>
      </c>
      <c r="J898">
        <v>56.8</v>
      </c>
      <c r="K898">
        <v>69.97</v>
      </c>
      <c r="L898" s="3">
        <f t="shared" ref="L898:L961" si="163">IF(H898&gt;1.5,1,0)</f>
        <v>0</v>
      </c>
      <c r="M898" s="3">
        <f t="shared" ref="M898:M961" si="164">IF((AND(H898&gt;1,H898&lt;1.5)),1,0)</f>
        <v>1</v>
      </c>
      <c r="N898" s="3">
        <f t="shared" ref="N898:N961" si="165">IF(H898&lt;1,1,0)</f>
        <v>0</v>
      </c>
      <c r="AA898" t="s">
        <v>4240</v>
      </c>
      <c r="AB898" t="s">
        <v>4235</v>
      </c>
      <c r="AC898" t="s">
        <v>16</v>
      </c>
      <c r="AD898" t="s">
        <v>18</v>
      </c>
      <c r="AE898" s="6">
        <v>24</v>
      </c>
      <c r="AF898" s="6">
        <v>71.17</v>
      </c>
      <c r="AG898" s="6">
        <v>73.7</v>
      </c>
      <c r="AH898" s="6">
        <f t="shared" ref="AH898:AH961" si="166">AF898/AG898</f>
        <v>0.96567164179104481</v>
      </c>
      <c r="AI898" s="6">
        <v>23.5</v>
      </c>
      <c r="AJ898" s="6">
        <v>56.67</v>
      </c>
      <c r="AK898" s="6">
        <v>72.459999999999994</v>
      </c>
      <c r="AL898" s="6">
        <f t="shared" si="159"/>
        <v>0</v>
      </c>
      <c r="AM898" s="6">
        <f t="shared" si="160"/>
        <v>0</v>
      </c>
      <c r="AN898" s="6">
        <f t="shared" si="161"/>
        <v>1</v>
      </c>
    </row>
    <row r="899" spans="1:40" x14ac:dyDescent="0.35">
      <c r="A899" t="s">
        <v>4241</v>
      </c>
      <c r="B899" t="s">
        <v>4235</v>
      </c>
      <c r="C899" t="s">
        <v>16</v>
      </c>
      <c r="D899" t="s">
        <v>17</v>
      </c>
      <c r="E899">
        <v>23.5</v>
      </c>
      <c r="F899">
        <v>167.12</v>
      </c>
      <c r="G899">
        <v>72.459999999999994</v>
      </c>
      <c r="H899">
        <f t="shared" si="162"/>
        <v>2.3063759315484407</v>
      </c>
      <c r="I899">
        <v>22</v>
      </c>
      <c r="J899">
        <v>63.91</v>
      </c>
      <c r="K899">
        <v>68.72</v>
      </c>
      <c r="L899" s="3">
        <f t="shared" si="163"/>
        <v>1</v>
      </c>
      <c r="M899" s="3">
        <f t="shared" si="164"/>
        <v>0</v>
      </c>
      <c r="N899" s="3">
        <f t="shared" si="165"/>
        <v>0</v>
      </c>
      <c r="AA899" t="s">
        <v>4241</v>
      </c>
      <c r="AB899" t="s">
        <v>4235</v>
      </c>
      <c r="AC899" t="s">
        <v>16</v>
      </c>
      <c r="AD899" t="s">
        <v>18</v>
      </c>
      <c r="AE899">
        <v>24</v>
      </c>
      <c r="AF899">
        <v>111.56</v>
      </c>
      <c r="AG899">
        <v>73.7</v>
      </c>
      <c r="AH899">
        <f t="shared" si="166"/>
        <v>1.5137042062415196</v>
      </c>
      <c r="AI899">
        <v>23</v>
      </c>
      <c r="AJ899">
        <v>49.51</v>
      </c>
      <c r="AK899">
        <v>71.22</v>
      </c>
      <c r="AL899" s="3">
        <f t="shared" ref="AL899:AL962" si="167">IF(AH899&gt;1.5,1,0)</f>
        <v>1</v>
      </c>
      <c r="AM899" s="3">
        <f t="shared" ref="AM899:AM962" si="168">IF((AND(AH899&gt;1,AH899&lt;1.5)),1,0)</f>
        <v>0</v>
      </c>
      <c r="AN899" s="3">
        <f t="shared" ref="AN899:AN962" si="169">IF(AH899&lt;1,1,0)</f>
        <v>0</v>
      </c>
    </row>
    <row r="900" spans="1:40" x14ac:dyDescent="0.35">
      <c r="A900" t="s">
        <v>4242</v>
      </c>
      <c r="B900" t="s">
        <v>4235</v>
      </c>
      <c r="C900" t="s">
        <v>16</v>
      </c>
      <c r="D900" t="s">
        <v>17</v>
      </c>
      <c r="E900">
        <v>23</v>
      </c>
      <c r="F900">
        <v>79.12</v>
      </c>
      <c r="G900">
        <v>71.22</v>
      </c>
      <c r="H900">
        <f t="shared" si="162"/>
        <v>1.1109238977815221</v>
      </c>
      <c r="I900">
        <v>22.5</v>
      </c>
      <c r="J900">
        <v>65.17</v>
      </c>
      <c r="K900">
        <v>69.97</v>
      </c>
      <c r="L900" s="3">
        <f t="shared" si="163"/>
        <v>0</v>
      </c>
      <c r="M900" s="3">
        <f t="shared" si="164"/>
        <v>1</v>
      </c>
      <c r="N900" s="3">
        <f t="shared" si="165"/>
        <v>0</v>
      </c>
      <c r="AA900" t="s">
        <v>4242</v>
      </c>
      <c r="AB900" t="s">
        <v>4235</v>
      </c>
      <c r="AC900" t="s">
        <v>16</v>
      </c>
      <c r="AD900" t="s">
        <v>18</v>
      </c>
      <c r="AE900">
        <v>24</v>
      </c>
      <c r="AF900">
        <v>156.63999999999999</v>
      </c>
      <c r="AG900">
        <v>73.7</v>
      </c>
      <c r="AH900">
        <f t="shared" si="166"/>
        <v>2.1253731343283579</v>
      </c>
      <c r="AI900">
        <v>23</v>
      </c>
      <c r="AJ900">
        <v>64.69</v>
      </c>
      <c r="AK900">
        <v>71.22</v>
      </c>
      <c r="AL900" s="3">
        <f t="shared" si="167"/>
        <v>1</v>
      </c>
      <c r="AM900" s="3">
        <f t="shared" si="168"/>
        <v>0</v>
      </c>
      <c r="AN900" s="3">
        <f t="shared" si="169"/>
        <v>0</v>
      </c>
    </row>
    <row r="901" spans="1:40" x14ac:dyDescent="0.35">
      <c r="A901" t="s">
        <v>4243</v>
      </c>
      <c r="B901" t="s">
        <v>4235</v>
      </c>
      <c r="C901" t="s">
        <v>16</v>
      </c>
      <c r="D901" s="6" t="s">
        <v>17</v>
      </c>
      <c r="E901" s="6">
        <v>28</v>
      </c>
      <c r="F901" s="6">
        <v>74.37</v>
      </c>
      <c r="G901" s="6">
        <v>83.53</v>
      </c>
      <c r="H901" s="6">
        <f t="shared" si="162"/>
        <v>0.8903388004309829</v>
      </c>
      <c r="I901" s="6">
        <v>27.5</v>
      </c>
      <c r="J901" s="6">
        <v>51.13</v>
      </c>
      <c r="K901" s="6">
        <v>82.3</v>
      </c>
      <c r="L901" s="6">
        <f t="shared" si="163"/>
        <v>0</v>
      </c>
      <c r="M901" s="6">
        <f t="shared" si="164"/>
        <v>0</v>
      </c>
      <c r="N901" s="6">
        <f t="shared" si="165"/>
        <v>1</v>
      </c>
      <c r="AA901" t="s">
        <v>4243</v>
      </c>
      <c r="AB901" t="s">
        <v>4235</v>
      </c>
      <c r="AC901" t="s">
        <v>16</v>
      </c>
      <c r="AD901" t="s">
        <v>18</v>
      </c>
      <c r="AE901">
        <v>24</v>
      </c>
      <c r="AF901">
        <v>132.55000000000001</v>
      </c>
      <c r="AG901">
        <v>73.7</v>
      </c>
      <c r="AH901">
        <f t="shared" si="166"/>
        <v>1.7985074626865674</v>
      </c>
      <c r="AI901">
        <v>23</v>
      </c>
      <c r="AJ901">
        <v>44.88</v>
      </c>
      <c r="AK901">
        <v>71.22</v>
      </c>
      <c r="AL901" s="3">
        <f t="shared" si="167"/>
        <v>1</v>
      </c>
      <c r="AM901" s="3">
        <f t="shared" si="168"/>
        <v>0</v>
      </c>
      <c r="AN901" s="3">
        <f t="shared" si="169"/>
        <v>0</v>
      </c>
    </row>
    <row r="902" spans="1:40" x14ac:dyDescent="0.35">
      <c r="A902" t="s">
        <v>4244</v>
      </c>
      <c r="B902" t="s">
        <v>4235</v>
      </c>
      <c r="C902" t="s">
        <v>16</v>
      </c>
      <c r="D902" t="s">
        <v>17</v>
      </c>
      <c r="E902">
        <v>24</v>
      </c>
      <c r="F902">
        <v>98.87</v>
      </c>
      <c r="G902">
        <v>73.7</v>
      </c>
      <c r="H902">
        <f t="shared" si="162"/>
        <v>1.3415196743554954</v>
      </c>
      <c r="I902">
        <v>23</v>
      </c>
      <c r="J902">
        <v>64.459999999999994</v>
      </c>
      <c r="K902">
        <v>71.22</v>
      </c>
      <c r="L902" s="3">
        <f t="shared" si="163"/>
        <v>0</v>
      </c>
      <c r="M902" s="3">
        <f t="shared" si="164"/>
        <v>1</v>
      </c>
      <c r="N902" s="3">
        <f t="shared" si="165"/>
        <v>0</v>
      </c>
      <c r="AA902" t="s">
        <v>4244</v>
      </c>
      <c r="AB902" t="s">
        <v>4235</v>
      </c>
      <c r="AC902" t="s">
        <v>16</v>
      </c>
      <c r="AD902" t="s">
        <v>18</v>
      </c>
      <c r="AE902">
        <v>24</v>
      </c>
      <c r="AF902">
        <v>126.25</v>
      </c>
      <c r="AG902">
        <v>73.7</v>
      </c>
      <c r="AH902">
        <f t="shared" si="166"/>
        <v>1.7130257801899593</v>
      </c>
      <c r="AI902">
        <v>23</v>
      </c>
      <c r="AJ902">
        <v>53.46</v>
      </c>
      <c r="AK902">
        <v>71.22</v>
      </c>
      <c r="AL902" s="3">
        <f t="shared" si="167"/>
        <v>1</v>
      </c>
      <c r="AM902" s="3">
        <f t="shared" si="168"/>
        <v>0</v>
      </c>
      <c r="AN902" s="3">
        <f t="shared" si="169"/>
        <v>0</v>
      </c>
    </row>
    <row r="903" spans="1:40" x14ac:dyDescent="0.35">
      <c r="A903" t="s">
        <v>4245</v>
      </c>
      <c r="B903" t="s">
        <v>4235</v>
      </c>
      <c r="C903" t="s">
        <v>16</v>
      </c>
      <c r="D903" t="s">
        <v>17</v>
      </c>
      <c r="E903">
        <v>23.5</v>
      </c>
      <c r="F903">
        <v>148.4</v>
      </c>
      <c r="G903">
        <v>72.459999999999994</v>
      </c>
      <c r="H903">
        <f t="shared" si="162"/>
        <v>2.0480264973778639</v>
      </c>
      <c r="I903">
        <v>21.5</v>
      </c>
      <c r="J903">
        <v>52.4</v>
      </c>
      <c r="K903">
        <v>67.47</v>
      </c>
      <c r="L903" s="3">
        <f t="shared" si="163"/>
        <v>1</v>
      </c>
      <c r="M903" s="3">
        <f t="shared" si="164"/>
        <v>0</v>
      </c>
      <c r="N903" s="3">
        <f t="shared" si="165"/>
        <v>0</v>
      </c>
      <c r="AA903" t="s">
        <v>4245</v>
      </c>
      <c r="AB903" t="s">
        <v>4235</v>
      </c>
      <c r="AC903" t="s">
        <v>16</v>
      </c>
      <c r="AD903" t="s">
        <v>18</v>
      </c>
      <c r="AE903">
        <v>24</v>
      </c>
      <c r="AF903">
        <v>102.28</v>
      </c>
      <c r="AG903">
        <v>73.7</v>
      </c>
      <c r="AH903">
        <f t="shared" si="166"/>
        <v>1.387788331071913</v>
      </c>
      <c r="AI903">
        <v>23.5</v>
      </c>
      <c r="AJ903">
        <v>68.77</v>
      </c>
      <c r="AK903">
        <v>72.459999999999994</v>
      </c>
      <c r="AL903" s="3">
        <f t="shared" si="167"/>
        <v>0</v>
      </c>
      <c r="AM903" s="3">
        <f t="shared" si="168"/>
        <v>1</v>
      </c>
      <c r="AN903" s="3">
        <f t="shared" si="169"/>
        <v>0</v>
      </c>
    </row>
    <row r="904" spans="1:40" x14ac:dyDescent="0.35">
      <c r="A904" t="s">
        <v>4246</v>
      </c>
      <c r="B904" t="s">
        <v>4235</v>
      </c>
      <c r="C904" t="s">
        <v>16</v>
      </c>
      <c r="D904" t="s">
        <v>17</v>
      </c>
      <c r="E904">
        <v>24</v>
      </c>
      <c r="F904">
        <v>144.69</v>
      </c>
      <c r="G904">
        <v>73.7</v>
      </c>
      <c r="H904">
        <f t="shared" si="162"/>
        <v>1.9632293080054273</v>
      </c>
      <c r="I904">
        <v>22</v>
      </c>
      <c r="J904">
        <v>55.41</v>
      </c>
      <c r="K904">
        <v>68.72</v>
      </c>
      <c r="L904" s="3">
        <f t="shared" si="163"/>
        <v>1</v>
      </c>
      <c r="M904" s="3">
        <f t="shared" si="164"/>
        <v>0</v>
      </c>
      <c r="N904" s="3">
        <f t="shared" si="165"/>
        <v>0</v>
      </c>
      <c r="AA904" t="s">
        <v>4246</v>
      </c>
      <c r="AB904" t="s">
        <v>4235</v>
      </c>
      <c r="AC904" t="s">
        <v>16</v>
      </c>
      <c r="AD904" t="s">
        <v>18</v>
      </c>
      <c r="AE904">
        <v>24</v>
      </c>
      <c r="AF904">
        <v>111.59</v>
      </c>
      <c r="AG904">
        <v>73.7</v>
      </c>
      <c r="AH904">
        <f t="shared" si="166"/>
        <v>1.5141112618724559</v>
      </c>
      <c r="AI904">
        <v>18</v>
      </c>
      <c r="AJ904">
        <v>61.39</v>
      </c>
      <c r="AK904">
        <v>58.64</v>
      </c>
      <c r="AL904" s="3">
        <f t="shared" si="167"/>
        <v>1</v>
      </c>
      <c r="AM904" s="3">
        <f t="shared" si="168"/>
        <v>0</v>
      </c>
      <c r="AN904" s="3">
        <f t="shared" si="169"/>
        <v>0</v>
      </c>
    </row>
    <row r="905" spans="1:40" x14ac:dyDescent="0.35">
      <c r="A905" t="s">
        <v>4247</v>
      </c>
      <c r="B905" t="s">
        <v>4235</v>
      </c>
      <c r="C905" t="s">
        <v>16</v>
      </c>
      <c r="D905" t="s">
        <v>17</v>
      </c>
      <c r="E905">
        <v>23.5</v>
      </c>
      <c r="F905">
        <v>129.44999999999999</v>
      </c>
      <c r="G905">
        <v>72.459999999999994</v>
      </c>
      <c r="H905">
        <f t="shared" si="162"/>
        <v>1.7865028981507038</v>
      </c>
      <c r="I905">
        <v>22</v>
      </c>
      <c r="J905">
        <v>57.67</v>
      </c>
      <c r="K905">
        <v>68.72</v>
      </c>
      <c r="L905" s="3">
        <f t="shared" si="163"/>
        <v>1</v>
      </c>
      <c r="M905" s="3">
        <f t="shared" si="164"/>
        <v>0</v>
      </c>
      <c r="N905" s="3">
        <f t="shared" si="165"/>
        <v>0</v>
      </c>
      <c r="AA905" t="s">
        <v>4247</v>
      </c>
      <c r="AB905" t="s">
        <v>4235</v>
      </c>
      <c r="AC905" t="s">
        <v>16</v>
      </c>
      <c r="AD905" t="s">
        <v>18</v>
      </c>
      <c r="AE905">
        <v>24</v>
      </c>
      <c r="AF905">
        <v>85.18</v>
      </c>
      <c r="AG905">
        <v>73.7</v>
      </c>
      <c r="AH905">
        <f t="shared" si="166"/>
        <v>1.1557666214382634</v>
      </c>
      <c r="AI905">
        <v>23.5</v>
      </c>
      <c r="AJ905">
        <v>63.84</v>
      </c>
      <c r="AK905">
        <v>72.459999999999994</v>
      </c>
      <c r="AL905" s="3">
        <f t="shared" si="167"/>
        <v>0</v>
      </c>
      <c r="AM905" s="3">
        <f t="shared" si="168"/>
        <v>1</v>
      </c>
      <c r="AN905" s="3">
        <f t="shared" si="169"/>
        <v>0</v>
      </c>
    </row>
    <row r="906" spans="1:40" x14ac:dyDescent="0.35">
      <c r="A906" t="s">
        <v>4248</v>
      </c>
      <c r="B906" t="s">
        <v>4235</v>
      </c>
      <c r="C906" t="s">
        <v>16</v>
      </c>
      <c r="D906" t="s">
        <v>17</v>
      </c>
      <c r="E906">
        <v>23.5</v>
      </c>
      <c r="F906">
        <v>134.08000000000001</v>
      </c>
      <c r="G906">
        <v>72.459999999999994</v>
      </c>
      <c r="H906">
        <f t="shared" si="162"/>
        <v>1.8504002208114825</v>
      </c>
      <c r="I906">
        <v>22</v>
      </c>
      <c r="J906">
        <v>60.54</v>
      </c>
      <c r="K906">
        <v>68.72</v>
      </c>
      <c r="L906" s="3">
        <f t="shared" si="163"/>
        <v>1</v>
      </c>
      <c r="M906" s="3">
        <f t="shared" si="164"/>
        <v>0</v>
      </c>
      <c r="N906" s="3">
        <f t="shared" si="165"/>
        <v>0</v>
      </c>
      <c r="AA906" t="s">
        <v>4248</v>
      </c>
      <c r="AB906" t="s">
        <v>4235</v>
      </c>
      <c r="AC906" t="s">
        <v>16</v>
      </c>
      <c r="AD906" t="s">
        <v>18</v>
      </c>
      <c r="AE906">
        <v>24</v>
      </c>
      <c r="AF906">
        <v>94.56</v>
      </c>
      <c r="AG906">
        <v>73.7</v>
      </c>
      <c r="AH906">
        <f t="shared" si="166"/>
        <v>1.2830393487109906</v>
      </c>
      <c r="AI906">
        <v>23</v>
      </c>
      <c r="AJ906">
        <v>51.89</v>
      </c>
      <c r="AK906">
        <v>71.22</v>
      </c>
      <c r="AL906" s="3">
        <f t="shared" si="167"/>
        <v>0</v>
      </c>
      <c r="AM906" s="3">
        <f t="shared" si="168"/>
        <v>1</v>
      </c>
      <c r="AN906" s="3">
        <f t="shared" si="169"/>
        <v>0</v>
      </c>
    </row>
    <row r="907" spans="1:40" x14ac:dyDescent="0.35">
      <c r="A907" t="s">
        <v>4249</v>
      </c>
      <c r="B907" t="s">
        <v>4235</v>
      </c>
      <c r="C907" t="s">
        <v>16</v>
      </c>
      <c r="D907" s="6" t="s">
        <v>17</v>
      </c>
      <c r="E907" s="6">
        <v>29</v>
      </c>
      <c r="F907" s="6">
        <v>73.180000000000007</v>
      </c>
      <c r="G907" s="6">
        <v>85.96</v>
      </c>
      <c r="H907" s="6">
        <f t="shared" si="162"/>
        <v>0.85132619823173583</v>
      </c>
      <c r="I907" s="6">
        <v>28.5</v>
      </c>
      <c r="J907" s="6">
        <v>62.92</v>
      </c>
      <c r="K907" s="6">
        <v>84.74</v>
      </c>
      <c r="L907" s="6">
        <f t="shared" si="163"/>
        <v>0</v>
      </c>
      <c r="M907" s="6">
        <f t="shared" si="164"/>
        <v>0</v>
      </c>
      <c r="N907" s="6">
        <f t="shared" si="165"/>
        <v>1</v>
      </c>
      <c r="AA907" t="s">
        <v>4249</v>
      </c>
      <c r="AB907" t="s">
        <v>4235</v>
      </c>
      <c r="AC907" t="s">
        <v>16</v>
      </c>
      <c r="AD907" t="s">
        <v>18</v>
      </c>
      <c r="AE907">
        <v>24</v>
      </c>
      <c r="AF907">
        <v>96.46</v>
      </c>
      <c r="AG907">
        <v>73.7</v>
      </c>
      <c r="AH907">
        <f t="shared" si="166"/>
        <v>1.3088195386702848</v>
      </c>
      <c r="AI907">
        <v>23.5</v>
      </c>
      <c r="AJ907">
        <v>59</v>
      </c>
      <c r="AK907">
        <v>72.459999999999994</v>
      </c>
      <c r="AL907" s="3">
        <f t="shared" si="167"/>
        <v>0</v>
      </c>
      <c r="AM907" s="3">
        <f t="shared" si="168"/>
        <v>1</v>
      </c>
      <c r="AN907" s="3">
        <f t="shared" si="169"/>
        <v>0</v>
      </c>
    </row>
    <row r="908" spans="1:40" x14ac:dyDescent="0.35">
      <c r="A908" t="s">
        <v>4250</v>
      </c>
      <c r="B908" t="s">
        <v>4235</v>
      </c>
      <c r="C908" t="s">
        <v>16</v>
      </c>
      <c r="D908" t="s">
        <v>17</v>
      </c>
      <c r="E908">
        <v>22</v>
      </c>
      <c r="F908">
        <v>70.510000000000005</v>
      </c>
      <c r="G908">
        <v>68.72</v>
      </c>
      <c r="H908">
        <f t="shared" si="162"/>
        <v>1.02604772991851</v>
      </c>
      <c r="I908">
        <v>30</v>
      </c>
      <c r="J908">
        <v>89.07</v>
      </c>
      <c r="K908">
        <v>88.39</v>
      </c>
      <c r="L908" s="3">
        <f t="shared" si="163"/>
        <v>0</v>
      </c>
      <c r="M908" s="3">
        <f t="shared" si="164"/>
        <v>1</v>
      </c>
      <c r="N908" s="3">
        <f t="shared" si="165"/>
        <v>0</v>
      </c>
      <c r="AA908" t="s">
        <v>4250</v>
      </c>
      <c r="AB908" t="s">
        <v>4235</v>
      </c>
      <c r="AC908" t="s">
        <v>16</v>
      </c>
      <c r="AD908" t="s">
        <v>18</v>
      </c>
      <c r="AE908">
        <v>24</v>
      </c>
      <c r="AF908">
        <v>157.19999999999999</v>
      </c>
      <c r="AG908">
        <v>73.7</v>
      </c>
      <c r="AH908">
        <f t="shared" si="166"/>
        <v>2.1329715061058341</v>
      </c>
      <c r="AI908">
        <v>23</v>
      </c>
      <c r="AJ908">
        <v>59.51</v>
      </c>
      <c r="AK908">
        <v>71.22</v>
      </c>
      <c r="AL908" s="3">
        <f t="shared" si="167"/>
        <v>1</v>
      </c>
      <c r="AM908" s="3">
        <f t="shared" si="168"/>
        <v>0</v>
      </c>
      <c r="AN908" s="3">
        <f t="shared" si="169"/>
        <v>0</v>
      </c>
    </row>
    <row r="909" spans="1:40" x14ac:dyDescent="0.35">
      <c r="A909" t="s">
        <v>4251</v>
      </c>
      <c r="B909" t="s">
        <v>4235</v>
      </c>
      <c r="C909" t="s">
        <v>16</v>
      </c>
      <c r="D909" t="s">
        <v>17</v>
      </c>
      <c r="E909">
        <v>29</v>
      </c>
      <c r="F909">
        <v>105.9</v>
      </c>
      <c r="G909">
        <v>85.96</v>
      </c>
      <c r="H909">
        <f t="shared" si="162"/>
        <v>1.2319683573755236</v>
      </c>
      <c r="I909">
        <v>27</v>
      </c>
      <c r="J909">
        <v>78.930000000000007</v>
      </c>
      <c r="K909">
        <v>81.08</v>
      </c>
      <c r="L909" s="3">
        <f t="shared" si="163"/>
        <v>0</v>
      </c>
      <c r="M909" s="3">
        <f t="shared" si="164"/>
        <v>1</v>
      </c>
      <c r="N909" s="3">
        <f t="shared" si="165"/>
        <v>0</v>
      </c>
      <c r="AA909" t="s">
        <v>4251</v>
      </c>
      <c r="AB909" t="s">
        <v>4235</v>
      </c>
      <c r="AC909" t="s">
        <v>16</v>
      </c>
      <c r="AD909" t="s">
        <v>18</v>
      </c>
      <c r="AE909">
        <v>24</v>
      </c>
      <c r="AF909">
        <v>183.53</v>
      </c>
      <c r="AG909">
        <v>73.7</v>
      </c>
      <c r="AH909">
        <f t="shared" si="166"/>
        <v>2.4902306648575303</v>
      </c>
      <c r="AI909">
        <v>35</v>
      </c>
      <c r="AJ909">
        <v>104.39</v>
      </c>
      <c r="AK909">
        <v>100.44</v>
      </c>
      <c r="AL909" s="3">
        <f t="shared" si="167"/>
        <v>1</v>
      </c>
      <c r="AM909" s="3">
        <f t="shared" si="168"/>
        <v>0</v>
      </c>
      <c r="AN909" s="3">
        <f t="shared" si="169"/>
        <v>0</v>
      </c>
    </row>
    <row r="910" spans="1:40" x14ac:dyDescent="0.35">
      <c r="A910" t="s">
        <v>4252</v>
      </c>
      <c r="B910" t="s">
        <v>4235</v>
      </c>
      <c r="C910" t="s">
        <v>16</v>
      </c>
      <c r="D910" t="s">
        <v>17</v>
      </c>
      <c r="E910">
        <v>23</v>
      </c>
      <c r="F910">
        <v>119.18</v>
      </c>
      <c r="G910">
        <v>71.22</v>
      </c>
      <c r="H910">
        <f t="shared" si="162"/>
        <v>1.6734063465318731</v>
      </c>
      <c r="I910">
        <v>21.5</v>
      </c>
      <c r="J910">
        <v>59.14</v>
      </c>
      <c r="K910">
        <v>67.47</v>
      </c>
      <c r="L910" s="3">
        <f t="shared" si="163"/>
        <v>1</v>
      </c>
      <c r="M910" s="3">
        <f t="shared" si="164"/>
        <v>0</v>
      </c>
      <c r="N910" s="3">
        <f t="shared" si="165"/>
        <v>0</v>
      </c>
      <c r="AA910" t="s">
        <v>4252</v>
      </c>
      <c r="AB910" t="s">
        <v>4235</v>
      </c>
      <c r="AC910" t="s">
        <v>16</v>
      </c>
      <c r="AD910" t="s">
        <v>18</v>
      </c>
      <c r="AE910">
        <v>24</v>
      </c>
      <c r="AF910">
        <v>110.38</v>
      </c>
      <c r="AG910">
        <v>73.7</v>
      </c>
      <c r="AH910">
        <f t="shared" si="166"/>
        <v>1.4976933514246946</v>
      </c>
      <c r="AI910">
        <v>23</v>
      </c>
      <c r="AJ910">
        <v>60.4</v>
      </c>
      <c r="AK910">
        <v>71.22</v>
      </c>
      <c r="AL910" s="3">
        <f t="shared" si="167"/>
        <v>0</v>
      </c>
      <c r="AM910" s="3">
        <f t="shared" si="168"/>
        <v>1</v>
      </c>
      <c r="AN910" s="3">
        <f t="shared" si="169"/>
        <v>0</v>
      </c>
    </row>
    <row r="911" spans="1:40" x14ac:dyDescent="0.35">
      <c r="A911" t="s">
        <v>4253</v>
      </c>
      <c r="B911" t="s">
        <v>4235</v>
      </c>
      <c r="C911" t="s">
        <v>16</v>
      </c>
      <c r="D911" t="s">
        <v>17</v>
      </c>
      <c r="E911">
        <v>24</v>
      </c>
      <c r="F911">
        <v>113.88</v>
      </c>
      <c r="G911">
        <v>73.7</v>
      </c>
      <c r="H911">
        <f t="shared" si="162"/>
        <v>1.5451831750339211</v>
      </c>
      <c r="I911">
        <v>21.5</v>
      </c>
      <c r="J911">
        <v>52.02</v>
      </c>
      <c r="K911">
        <v>67.47</v>
      </c>
      <c r="L911" s="3">
        <f t="shared" si="163"/>
        <v>1</v>
      </c>
      <c r="M911" s="3">
        <f t="shared" si="164"/>
        <v>0</v>
      </c>
      <c r="N911" s="3">
        <f t="shared" si="165"/>
        <v>0</v>
      </c>
      <c r="AA911" t="s">
        <v>4253</v>
      </c>
      <c r="AB911" t="s">
        <v>4235</v>
      </c>
      <c r="AC911" t="s">
        <v>16</v>
      </c>
      <c r="AD911" t="s">
        <v>18</v>
      </c>
      <c r="AE911">
        <v>24</v>
      </c>
      <c r="AF911">
        <v>112.48</v>
      </c>
      <c r="AG911">
        <v>73.7</v>
      </c>
      <c r="AH911">
        <f t="shared" si="166"/>
        <v>1.5261872455902306</v>
      </c>
      <c r="AI911">
        <v>23</v>
      </c>
      <c r="AJ911">
        <v>59.82</v>
      </c>
      <c r="AK911">
        <v>71.22</v>
      </c>
      <c r="AL911" s="3">
        <f t="shared" si="167"/>
        <v>1</v>
      </c>
      <c r="AM911" s="3">
        <f t="shared" si="168"/>
        <v>0</v>
      </c>
      <c r="AN911" s="3">
        <f t="shared" si="169"/>
        <v>0</v>
      </c>
    </row>
    <row r="912" spans="1:40" x14ac:dyDescent="0.35">
      <c r="A912" t="s">
        <v>4254</v>
      </c>
      <c r="B912" t="s">
        <v>4235</v>
      </c>
      <c r="C912" t="s">
        <v>16</v>
      </c>
      <c r="D912" t="s">
        <v>17</v>
      </c>
      <c r="E912">
        <v>24</v>
      </c>
      <c r="F912">
        <v>172.76</v>
      </c>
      <c r="G912">
        <v>73.7</v>
      </c>
      <c r="H912">
        <f t="shared" si="162"/>
        <v>2.3440976933514244</v>
      </c>
      <c r="I912">
        <v>22</v>
      </c>
      <c r="J912">
        <v>55.72</v>
      </c>
      <c r="K912">
        <v>68.72</v>
      </c>
      <c r="L912" s="3">
        <f t="shared" si="163"/>
        <v>1</v>
      </c>
      <c r="M912" s="3">
        <f t="shared" si="164"/>
        <v>0</v>
      </c>
      <c r="N912" s="3">
        <f t="shared" si="165"/>
        <v>0</v>
      </c>
      <c r="AA912" t="s">
        <v>4254</v>
      </c>
      <c r="AB912" t="s">
        <v>4235</v>
      </c>
      <c r="AC912" t="s">
        <v>16</v>
      </c>
      <c r="AD912" t="s">
        <v>18</v>
      </c>
      <c r="AE912">
        <v>24</v>
      </c>
      <c r="AF912">
        <v>116.08</v>
      </c>
      <c r="AG912">
        <v>73.7</v>
      </c>
      <c r="AH912">
        <f t="shared" si="166"/>
        <v>1.5750339213025779</v>
      </c>
      <c r="AI912">
        <v>23</v>
      </c>
      <c r="AJ912">
        <v>63.08</v>
      </c>
      <c r="AK912">
        <v>71.22</v>
      </c>
      <c r="AL912" s="3">
        <f t="shared" si="167"/>
        <v>1</v>
      </c>
      <c r="AM912" s="3">
        <f t="shared" si="168"/>
        <v>0</v>
      </c>
      <c r="AN912" s="3">
        <f t="shared" si="169"/>
        <v>0</v>
      </c>
    </row>
    <row r="913" spans="1:40" x14ac:dyDescent="0.35">
      <c r="A913" t="s">
        <v>4255</v>
      </c>
      <c r="B913" t="s">
        <v>4235</v>
      </c>
      <c r="C913" t="s">
        <v>16</v>
      </c>
      <c r="D913" t="s">
        <v>17</v>
      </c>
      <c r="E913">
        <v>24</v>
      </c>
      <c r="F913">
        <v>100.57</v>
      </c>
      <c r="G913">
        <v>73.7</v>
      </c>
      <c r="H913">
        <f t="shared" si="162"/>
        <v>1.3645861601085481</v>
      </c>
      <c r="I913">
        <v>22</v>
      </c>
      <c r="J913">
        <v>49.23</v>
      </c>
      <c r="K913">
        <v>68.72</v>
      </c>
      <c r="L913" s="3">
        <f t="shared" si="163"/>
        <v>0</v>
      </c>
      <c r="M913" s="3">
        <f t="shared" si="164"/>
        <v>1</v>
      </c>
      <c r="N913" s="3">
        <f t="shared" si="165"/>
        <v>0</v>
      </c>
      <c r="AA913" t="s">
        <v>4255</v>
      </c>
      <c r="AB913" t="s">
        <v>4235</v>
      </c>
      <c r="AC913" t="s">
        <v>16</v>
      </c>
      <c r="AD913" t="s">
        <v>18</v>
      </c>
      <c r="AE913">
        <v>24</v>
      </c>
      <c r="AF913">
        <v>113.93</v>
      </c>
      <c r="AG913">
        <v>73.7</v>
      </c>
      <c r="AH913">
        <f t="shared" si="166"/>
        <v>1.5458616010854818</v>
      </c>
      <c r="AI913">
        <v>23</v>
      </c>
      <c r="AJ913">
        <v>59.79</v>
      </c>
      <c r="AK913">
        <v>71.22</v>
      </c>
      <c r="AL913" s="3">
        <f t="shared" si="167"/>
        <v>1</v>
      </c>
      <c r="AM913" s="3">
        <f t="shared" si="168"/>
        <v>0</v>
      </c>
      <c r="AN913" s="3">
        <f t="shared" si="169"/>
        <v>0</v>
      </c>
    </row>
    <row r="914" spans="1:40" x14ac:dyDescent="0.35">
      <c r="A914" t="s">
        <v>4256</v>
      </c>
      <c r="B914" t="s">
        <v>4235</v>
      </c>
      <c r="C914" t="s">
        <v>16</v>
      </c>
      <c r="D914" s="6" t="s">
        <v>17</v>
      </c>
      <c r="E914" s="6">
        <v>24</v>
      </c>
      <c r="F914" s="6">
        <v>65.89</v>
      </c>
      <c r="G914" s="6">
        <v>73.7</v>
      </c>
      <c r="H914" s="6">
        <f t="shared" si="162"/>
        <v>0.89402985074626862</v>
      </c>
      <c r="I914" s="6">
        <v>23.5</v>
      </c>
      <c r="J914" s="6">
        <v>59.04</v>
      </c>
      <c r="K914" s="6">
        <v>72.459999999999994</v>
      </c>
      <c r="L914" s="6">
        <f t="shared" si="163"/>
        <v>0</v>
      </c>
      <c r="M914" s="6">
        <f t="shared" si="164"/>
        <v>0</v>
      </c>
      <c r="N914" s="6">
        <f t="shared" si="165"/>
        <v>1</v>
      </c>
      <c r="AA914" t="s">
        <v>4256</v>
      </c>
      <c r="AB914" t="s">
        <v>4235</v>
      </c>
      <c r="AC914" t="s">
        <v>16</v>
      </c>
      <c r="AD914" t="s">
        <v>18</v>
      </c>
      <c r="AE914">
        <v>23.5</v>
      </c>
      <c r="AF914">
        <v>76.69</v>
      </c>
      <c r="AG914">
        <v>72.459999999999994</v>
      </c>
      <c r="AH914">
        <f t="shared" si="166"/>
        <v>1.0583770356058515</v>
      </c>
      <c r="AI914">
        <v>23</v>
      </c>
      <c r="AJ914">
        <v>48.16</v>
      </c>
      <c r="AK914">
        <v>71.22</v>
      </c>
      <c r="AL914" s="3">
        <f t="shared" si="167"/>
        <v>0</v>
      </c>
      <c r="AM914" s="3">
        <f t="shared" si="168"/>
        <v>1</v>
      </c>
      <c r="AN914" s="3">
        <f t="shared" si="169"/>
        <v>0</v>
      </c>
    </row>
    <row r="915" spans="1:40" x14ac:dyDescent="0.35">
      <c r="A915" t="s">
        <v>4257</v>
      </c>
      <c r="B915" t="s">
        <v>4235</v>
      </c>
      <c r="C915" t="s">
        <v>16</v>
      </c>
      <c r="D915" s="6" t="s">
        <v>17</v>
      </c>
      <c r="E915" s="6">
        <v>22</v>
      </c>
      <c r="F915" s="6">
        <v>66.709999999999994</v>
      </c>
      <c r="G915" s="6">
        <v>68.72</v>
      </c>
      <c r="H915" s="6">
        <f t="shared" si="162"/>
        <v>0.97075087310826536</v>
      </c>
      <c r="I915" s="6">
        <v>21.5</v>
      </c>
      <c r="J915" s="6">
        <v>54.29</v>
      </c>
      <c r="K915" s="6">
        <v>67.47</v>
      </c>
      <c r="L915" s="6">
        <f t="shared" si="163"/>
        <v>0</v>
      </c>
      <c r="M915" s="6">
        <f t="shared" si="164"/>
        <v>0</v>
      </c>
      <c r="N915" s="6">
        <f t="shared" si="165"/>
        <v>1</v>
      </c>
      <c r="AA915" t="s">
        <v>4257</v>
      </c>
      <c r="AB915" t="s">
        <v>4235</v>
      </c>
      <c r="AC915" t="s">
        <v>16</v>
      </c>
      <c r="AD915" t="s">
        <v>18</v>
      </c>
      <c r="AE915">
        <v>24</v>
      </c>
      <c r="AF915">
        <v>126.47</v>
      </c>
      <c r="AG915">
        <v>73.7</v>
      </c>
      <c r="AH915">
        <f t="shared" si="166"/>
        <v>1.7160108548168249</v>
      </c>
      <c r="AI915">
        <v>23</v>
      </c>
      <c r="AJ915">
        <v>59.26</v>
      </c>
      <c r="AK915">
        <v>71.22</v>
      </c>
      <c r="AL915" s="3">
        <f t="shared" si="167"/>
        <v>1</v>
      </c>
      <c r="AM915" s="3">
        <f t="shared" si="168"/>
        <v>0</v>
      </c>
      <c r="AN915" s="3">
        <f t="shared" si="169"/>
        <v>0</v>
      </c>
    </row>
    <row r="916" spans="1:40" x14ac:dyDescent="0.35">
      <c r="A916" t="s">
        <v>4258</v>
      </c>
      <c r="B916" t="s">
        <v>4235</v>
      </c>
      <c r="C916" t="s">
        <v>16</v>
      </c>
      <c r="D916" t="s">
        <v>17</v>
      </c>
      <c r="E916">
        <v>23.5</v>
      </c>
      <c r="F916">
        <v>112.97</v>
      </c>
      <c r="G916">
        <v>72.459999999999994</v>
      </c>
      <c r="H916">
        <f t="shared" si="162"/>
        <v>1.5590670714877175</v>
      </c>
      <c r="I916">
        <v>22</v>
      </c>
      <c r="J916">
        <v>47.16</v>
      </c>
      <c r="K916">
        <v>68.72</v>
      </c>
      <c r="L916" s="3">
        <f t="shared" si="163"/>
        <v>1</v>
      </c>
      <c r="M916" s="3">
        <f t="shared" si="164"/>
        <v>0</v>
      </c>
      <c r="N916" s="3">
        <f t="shared" si="165"/>
        <v>0</v>
      </c>
      <c r="AA916" t="s">
        <v>4258</v>
      </c>
      <c r="AB916" t="s">
        <v>4235</v>
      </c>
      <c r="AC916" t="s">
        <v>16</v>
      </c>
      <c r="AD916" t="s">
        <v>18</v>
      </c>
      <c r="AE916">
        <v>24</v>
      </c>
      <c r="AF916">
        <v>117.54</v>
      </c>
      <c r="AG916">
        <v>73.7</v>
      </c>
      <c r="AH916">
        <f t="shared" si="166"/>
        <v>1.5948439620081412</v>
      </c>
      <c r="AI916">
        <v>18</v>
      </c>
      <c r="AJ916">
        <v>60.3</v>
      </c>
      <c r="AK916">
        <v>58.64</v>
      </c>
      <c r="AL916" s="3">
        <f t="shared" si="167"/>
        <v>1</v>
      </c>
      <c r="AM916" s="3">
        <f t="shared" si="168"/>
        <v>0</v>
      </c>
      <c r="AN916" s="3">
        <f t="shared" si="169"/>
        <v>0</v>
      </c>
    </row>
    <row r="917" spans="1:40" x14ac:dyDescent="0.35">
      <c r="A917" t="s">
        <v>4259</v>
      </c>
      <c r="B917" t="s">
        <v>4235</v>
      </c>
      <c r="C917" t="s">
        <v>16</v>
      </c>
      <c r="D917" t="s">
        <v>17</v>
      </c>
      <c r="E917">
        <v>23.5</v>
      </c>
      <c r="F917">
        <v>85.76</v>
      </c>
      <c r="G917">
        <v>72.459999999999994</v>
      </c>
      <c r="H917">
        <f t="shared" si="162"/>
        <v>1.1835495445763182</v>
      </c>
      <c r="I917">
        <v>22</v>
      </c>
      <c r="J917">
        <v>51.68</v>
      </c>
      <c r="K917">
        <v>68.72</v>
      </c>
      <c r="L917" s="3">
        <f t="shared" si="163"/>
        <v>0</v>
      </c>
      <c r="M917" s="3">
        <f t="shared" si="164"/>
        <v>1</v>
      </c>
      <c r="N917" s="3">
        <f t="shared" si="165"/>
        <v>0</v>
      </c>
      <c r="AA917" t="s">
        <v>4259</v>
      </c>
      <c r="AB917" t="s">
        <v>4235</v>
      </c>
      <c r="AC917" t="s">
        <v>16</v>
      </c>
      <c r="AD917" t="s">
        <v>18</v>
      </c>
      <c r="AE917">
        <v>24</v>
      </c>
      <c r="AF917">
        <v>104.89</v>
      </c>
      <c r="AG917">
        <v>73.7</v>
      </c>
      <c r="AH917">
        <f t="shared" si="166"/>
        <v>1.4232021709633649</v>
      </c>
      <c r="AI917">
        <v>30</v>
      </c>
      <c r="AJ917">
        <v>95.39</v>
      </c>
      <c r="AK917">
        <v>88.39</v>
      </c>
      <c r="AL917" s="3">
        <f t="shared" si="167"/>
        <v>0</v>
      </c>
      <c r="AM917" s="3">
        <f t="shared" si="168"/>
        <v>1</v>
      </c>
      <c r="AN917" s="3">
        <f t="shared" si="169"/>
        <v>0</v>
      </c>
    </row>
    <row r="918" spans="1:40" x14ac:dyDescent="0.35">
      <c r="A918" t="s">
        <v>4260</v>
      </c>
      <c r="B918" t="s">
        <v>4235</v>
      </c>
      <c r="C918" t="s">
        <v>16</v>
      </c>
      <c r="D918" t="s">
        <v>134</v>
      </c>
      <c r="E918">
        <v>24</v>
      </c>
      <c r="F918">
        <v>194.62</v>
      </c>
      <c r="G918">
        <v>73.7</v>
      </c>
      <c r="H918">
        <f t="shared" si="162"/>
        <v>2.6407055630936229</v>
      </c>
      <c r="I918">
        <v>21.5</v>
      </c>
      <c r="J918">
        <v>44.4</v>
      </c>
      <c r="K918">
        <v>67.47</v>
      </c>
      <c r="L918" s="3">
        <f t="shared" si="163"/>
        <v>1</v>
      </c>
      <c r="M918" s="3">
        <f t="shared" si="164"/>
        <v>0</v>
      </c>
      <c r="N918" s="3">
        <f t="shared" si="165"/>
        <v>0</v>
      </c>
      <c r="AA918" t="s">
        <v>4260</v>
      </c>
      <c r="AB918" t="s">
        <v>4235</v>
      </c>
      <c r="AC918" t="s">
        <v>16</v>
      </c>
      <c r="AD918" t="s">
        <v>135</v>
      </c>
      <c r="AE918">
        <v>24</v>
      </c>
      <c r="AF918">
        <v>173.2</v>
      </c>
      <c r="AG918">
        <v>73.7</v>
      </c>
      <c r="AH918">
        <f t="shared" si="166"/>
        <v>2.350067842605156</v>
      </c>
      <c r="AI918">
        <v>22.5</v>
      </c>
      <c r="AJ918">
        <v>47.95</v>
      </c>
      <c r="AK918">
        <v>69.97</v>
      </c>
      <c r="AL918" s="3">
        <f t="shared" si="167"/>
        <v>1</v>
      </c>
      <c r="AM918" s="3">
        <f t="shared" si="168"/>
        <v>0</v>
      </c>
      <c r="AN918" s="3">
        <f t="shared" si="169"/>
        <v>0</v>
      </c>
    </row>
    <row r="919" spans="1:40" x14ac:dyDescent="0.35">
      <c r="A919" t="s">
        <v>4261</v>
      </c>
      <c r="B919" t="s">
        <v>4235</v>
      </c>
      <c r="C919" t="s">
        <v>16</v>
      </c>
      <c r="D919" t="s">
        <v>134</v>
      </c>
      <c r="E919">
        <v>23.5</v>
      </c>
      <c r="F919">
        <v>101.98</v>
      </c>
      <c r="G919">
        <v>72.459999999999994</v>
      </c>
      <c r="H919">
        <f t="shared" si="162"/>
        <v>1.4073971846536022</v>
      </c>
      <c r="I919">
        <v>22.5</v>
      </c>
      <c r="J919">
        <v>57.11</v>
      </c>
      <c r="K919">
        <v>69.97</v>
      </c>
      <c r="L919" s="3">
        <f t="shared" si="163"/>
        <v>0</v>
      </c>
      <c r="M919" s="3">
        <f t="shared" si="164"/>
        <v>1</v>
      </c>
      <c r="N919" s="3">
        <f t="shared" si="165"/>
        <v>0</v>
      </c>
      <c r="AA919" t="s">
        <v>4261</v>
      </c>
      <c r="AB919" t="s">
        <v>4235</v>
      </c>
      <c r="AC919" t="s">
        <v>16</v>
      </c>
      <c r="AD919" t="s">
        <v>135</v>
      </c>
      <c r="AE919">
        <v>24</v>
      </c>
      <c r="AF919">
        <v>107.5</v>
      </c>
      <c r="AG919">
        <v>73.7</v>
      </c>
      <c r="AH919">
        <f t="shared" si="166"/>
        <v>1.4586160108548167</v>
      </c>
      <c r="AI919">
        <v>23.5</v>
      </c>
      <c r="AJ919">
        <v>57.45</v>
      </c>
      <c r="AK919">
        <v>72.459999999999994</v>
      </c>
      <c r="AL919" s="3">
        <f t="shared" si="167"/>
        <v>0</v>
      </c>
      <c r="AM919" s="3">
        <f t="shared" si="168"/>
        <v>1</v>
      </c>
      <c r="AN919" s="3">
        <f t="shared" si="169"/>
        <v>0</v>
      </c>
    </row>
    <row r="920" spans="1:40" x14ac:dyDescent="0.35">
      <c r="A920" t="s">
        <v>4262</v>
      </c>
      <c r="B920" t="s">
        <v>4235</v>
      </c>
      <c r="C920" t="s">
        <v>16</v>
      </c>
      <c r="D920" t="s">
        <v>134</v>
      </c>
      <c r="E920">
        <v>24</v>
      </c>
      <c r="F920">
        <v>231.43</v>
      </c>
      <c r="G920">
        <v>73.7</v>
      </c>
      <c r="H920">
        <f t="shared" si="162"/>
        <v>3.1401628222523743</v>
      </c>
      <c r="I920">
        <v>22</v>
      </c>
      <c r="J920">
        <v>55.6</v>
      </c>
      <c r="K920">
        <v>68.72</v>
      </c>
      <c r="L920" s="3">
        <f t="shared" si="163"/>
        <v>1</v>
      </c>
      <c r="M920" s="3">
        <f t="shared" si="164"/>
        <v>0</v>
      </c>
      <c r="N920" s="3">
        <f t="shared" si="165"/>
        <v>0</v>
      </c>
      <c r="AA920" t="s">
        <v>4262</v>
      </c>
      <c r="AB920" t="s">
        <v>4235</v>
      </c>
      <c r="AC920" t="s">
        <v>16</v>
      </c>
      <c r="AD920" t="s">
        <v>135</v>
      </c>
      <c r="AE920">
        <v>24</v>
      </c>
      <c r="AF920">
        <v>137.77000000000001</v>
      </c>
      <c r="AG920">
        <v>73.7</v>
      </c>
      <c r="AH920">
        <f t="shared" si="166"/>
        <v>1.8693351424694709</v>
      </c>
      <c r="AI920">
        <v>23</v>
      </c>
      <c r="AJ920">
        <v>66.209999999999994</v>
      </c>
      <c r="AK920">
        <v>71.22</v>
      </c>
      <c r="AL920" s="3">
        <f t="shared" si="167"/>
        <v>1</v>
      </c>
      <c r="AM920" s="3">
        <f t="shared" si="168"/>
        <v>0</v>
      </c>
      <c r="AN920" s="3">
        <f t="shared" si="169"/>
        <v>0</v>
      </c>
    </row>
    <row r="921" spans="1:40" x14ac:dyDescent="0.35">
      <c r="A921" t="s">
        <v>4263</v>
      </c>
      <c r="B921" t="s">
        <v>4235</v>
      </c>
      <c r="C921" t="s">
        <v>16</v>
      </c>
      <c r="D921" s="6" t="s">
        <v>134</v>
      </c>
      <c r="E921" s="6">
        <v>22.5</v>
      </c>
      <c r="F921" s="6">
        <v>63.48</v>
      </c>
      <c r="G921" s="6">
        <v>69.97</v>
      </c>
      <c r="H921" s="6">
        <f t="shared" si="162"/>
        <v>0.90724596255538081</v>
      </c>
      <c r="I921" s="6">
        <v>22</v>
      </c>
      <c r="J921" s="6">
        <v>59.46</v>
      </c>
      <c r="K921" s="6">
        <v>68.72</v>
      </c>
      <c r="L921" s="6">
        <f t="shared" si="163"/>
        <v>0</v>
      </c>
      <c r="M921" s="6">
        <f t="shared" si="164"/>
        <v>0</v>
      </c>
      <c r="N921" s="6">
        <f t="shared" si="165"/>
        <v>1</v>
      </c>
      <c r="AA921" t="s">
        <v>4263</v>
      </c>
      <c r="AB921" t="s">
        <v>4235</v>
      </c>
      <c r="AC921" t="s">
        <v>16</v>
      </c>
      <c r="AD921" t="s">
        <v>135</v>
      </c>
      <c r="AE921" s="6">
        <v>24</v>
      </c>
      <c r="AF921" s="6">
        <v>71.73</v>
      </c>
      <c r="AG921" s="6">
        <v>73.7</v>
      </c>
      <c r="AH921" s="6">
        <f t="shared" si="166"/>
        <v>0.97327001356852105</v>
      </c>
      <c r="AI921" s="6">
        <v>23.5</v>
      </c>
      <c r="AJ921" s="6">
        <v>62.57</v>
      </c>
      <c r="AK921" s="6">
        <v>72.459999999999994</v>
      </c>
      <c r="AL921" s="6">
        <f t="shared" si="167"/>
        <v>0</v>
      </c>
      <c r="AM921" s="6">
        <f t="shared" si="168"/>
        <v>0</v>
      </c>
      <c r="AN921" s="6">
        <f t="shared" si="169"/>
        <v>1</v>
      </c>
    </row>
    <row r="922" spans="1:40" x14ac:dyDescent="0.35">
      <c r="A922" t="s">
        <v>4264</v>
      </c>
      <c r="B922" t="s">
        <v>4235</v>
      </c>
      <c r="C922" t="s">
        <v>16</v>
      </c>
      <c r="D922" t="s">
        <v>134</v>
      </c>
      <c r="E922">
        <v>24</v>
      </c>
      <c r="F922">
        <v>91.62</v>
      </c>
      <c r="G922">
        <v>73.7</v>
      </c>
      <c r="H922">
        <f t="shared" si="162"/>
        <v>1.2431478968792402</v>
      </c>
      <c r="I922">
        <v>22.5</v>
      </c>
      <c r="J922">
        <v>54.03</v>
      </c>
      <c r="K922">
        <v>69.97</v>
      </c>
      <c r="L922" s="3">
        <f t="shared" si="163"/>
        <v>0</v>
      </c>
      <c r="M922" s="3">
        <f t="shared" si="164"/>
        <v>1</v>
      </c>
      <c r="N922" s="3">
        <f t="shared" si="165"/>
        <v>0</v>
      </c>
      <c r="AA922" t="s">
        <v>4264</v>
      </c>
      <c r="AB922" t="s">
        <v>4235</v>
      </c>
      <c r="AC922" t="s">
        <v>16</v>
      </c>
      <c r="AD922" t="s">
        <v>135</v>
      </c>
      <c r="AE922">
        <v>24</v>
      </c>
      <c r="AF922">
        <v>82.66</v>
      </c>
      <c r="AG922">
        <v>73.7</v>
      </c>
      <c r="AH922">
        <f t="shared" si="166"/>
        <v>1.1215739484396199</v>
      </c>
      <c r="AI922">
        <v>23.5</v>
      </c>
      <c r="AJ922">
        <v>67.19</v>
      </c>
      <c r="AK922">
        <v>72.459999999999994</v>
      </c>
      <c r="AL922" s="3">
        <f t="shared" si="167"/>
        <v>0</v>
      </c>
      <c r="AM922" s="3">
        <f t="shared" si="168"/>
        <v>1</v>
      </c>
      <c r="AN922" s="3">
        <f t="shared" si="169"/>
        <v>0</v>
      </c>
    </row>
    <row r="923" spans="1:40" x14ac:dyDescent="0.35">
      <c r="A923" t="s">
        <v>4265</v>
      </c>
      <c r="B923" t="s">
        <v>4235</v>
      </c>
      <c r="C923" t="s">
        <v>16</v>
      </c>
      <c r="D923" t="s">
        <v>134</v>
      </c>
      <c r="E923">
        <v>24</v>
      </c>
      <c r="F923">
        <v>235.85</v>
      </c>
      <c r="G923">
        <v>73.7</v>
      </c>
      <c r="H923">
        <f t="shared" si="162"/>
        <v>3.200135685210312</v>
      </c>
      <c r="I923">
        <v>22</v>
      </c>
      <c r="J923">
        <v>67.61</v>
      </c>
      <c r="K923">
        <v>68.72</v>
      </c>
      <c r="L923" s="3">
        <f t="shared" si="163"/>
        <v>1</v>
      </c>
      <c r="M923" s="3">
        <f t="shared" si="164"/>
        <v>0</v>
      </c>
      <c r="N923" s="3">
        <f t="shared" si="165"/>
        <v>0</v>
      </c>
      <c r="AA923" t="s">
        <v>4265</v>
      </c>
      <c r="AB923" t="s">
        <v>4235</v>
      </c>
      <c r="AC923" t="s">
        <v>16</v>
      </c>
      <c r="AD923" t="s">
        <v>135</v>
      </c>
      <c r="AE923">
        <v>24</v>
      </c>
      <c r="AF923">
        <v>161.13999999999999</v>
      </c>
      <c r="AG923">
        <v>73.7</v>
      </c>
      <c r="AH923">
        <f t="shared" si="166"/>
        <v>2.186431478968792</v>
      </c>
      <c r="AI923">
        <v>22.5</v>
      </c>
      <c r="AJ923">
        <v>53.51</v>
      </c>
      <c r="AK923">
        <v>69.97</v>
      </c>
      <c r="AL923" s="3">
        <f t="shared" si="167"/>
        <v>1</v>
      </c>
      <c r="AM923" s="3">
        <f t="shared" si="168"/>
        <v>0</v>
      </c>
      <c r="AN923" s="3">
        <f t="shared" si="169"/>
        <v>0</v>
      </c>
    </row>
    <row r="924" spans="1:40" x14ac:dyDescent="0.35">
      <c r="A924" t="s">
        <v>4266</v>
      </c>
      <c r="B924" t="s">
        <v>4235</v>
      </c>
      <c r="C924" t="s">
        <v>16</v>
      </c>
      <c r="D924" t="s">
        <v>134</v>
      </c>
      <c r="E924">
        <v>25.5</v>
      </c>
      <c r="F924">
        <v>107.93</v>
      </c>
      <c r="G924">
        <v>77.400000000000006</v>
      </c>
      <c r="H924">
        <f t="shared" si="162"/>
        <v>1.3944444444444444</v>
      </c>
      <c r="I924">
        <v>23</v>
      </c>
      <c r="J924">
        <v>61.83</v>
      </c>
      <c r="K924">
        <v>71.22</v>
      </c>
      <c r="L924" s="3">
        <f t="shared" si="163"/>
        <v>0</v>
      </c>
      <c r="M924" s="3">
        <f t="shared" si="164"/>
        <v>1</v>
      </c>
      <c r="N924" s="3">
        <f t="shared" si="165"/>
        <v>0</v>
      </c>
      <c r="AA924" t="s">
        <v>4266</v>
      </c>
      <c r="AB924" t="s">
        <v>4235</v>
      </c>
      <c r="AC924" t="s">
        <v>16</v>
      </c>
      <c r="AD924" t="s">
        <v>135</v>
      </c>
      <c r="AE924">
        <v>24</v>
      </c>
      <c r="AF924">
        <v>101.98</v>
      </c>
      <c r="AG924">
        <v>73.7</v>
      </c>
      <c r="AH924">
        <f t="shared" si="166"/>
        <v>1.3837177747625509</v>
      </c>
      <c r="AI924">
        <v>23</v>
      </c>
      <c r="AJ924">
        <v>64.98</v>
      </c>
      <c r="AK924">
        <v>71.22</v>
      </c>
      <c r="AL924" s="3">
        <f t="shared" si="167"/>
        <v>0</v>
      </c>
      <c r="AM924" s="3">
        <f t="shared" si="168"/>
        <v>1</v>
      </c>
      <c r="AN924" s="3">
        <f t="shared" si="169"/>
        <v>0</v>
      </c>
    </row>
    <row r="925" spans="1:40" x14ac:dyDescent="0.35">
      <c r="A925" t="s">
        <v>4267</v>
      </c>
      <c r="B925" t="s">
        <v>4235</v>
      </c>
      <c r="C925" t="s">
        <v>16</v>
      </c>
      <c r="D925" t="s">
        <v>134</v>
      </c>
      <c r="E925">
        <v>24.5</v>
      </c>
      <c r="F925">
        <v>172.45</v>
      </c>
      <c r="G925">
        <v>74.930000000000007</v>
      </c>
      <c r="H925">
        <f t="shared" si="162"/>
        <v>2.3014813826237819</v>
      </c>
      <c r="I925">
        <v>22.5</v>
      </c>
      <c r="J925">
        <v>61.7</v>
      </c>
      <c r="K925">
        <v>69.97</v>
      </c>
      <c r="L925" s="3">
        <f t="shared" si="163"/>
        <v>1</v>
      </c>
      <c r="M925" s="3">
        <f t="shared" si="164"/>
        <v>0</v>
      </c>
      <c r="N925" s="3">
        <f t="shared" si="165"/>
        <v>0</v>
      </c>
      <c r="AA925" t="s">
        <v>4267</v>
      </c>
      <c r="AB925" t="s">
        <v>4235</v>
      </c>
      <c r="AC925" t="s">
        <v>16</v>
      </c>
      <c r="AD925" t="s">
        <v>135</v>
      </c>
      <c r="AE925">
        <v>24</v>
      </c>
      <c r="AF925">
        <v>148.84</v>
      </c>
      <c r="AG925">
        <v>73.7</v>
      </c>
      <c r="AH925">
        <f t="shared" si="166"/>
        <v>2.0195386702849389</v>
      </c>
      <c r="AI925">
        <v>35</v>
      </c>
      <c r="AJ925">
        <v>101.03</v>
      </c>
      <c r="AK925">
        <v>100.44</v>
      </c>
      <c r="AL925" s="3">
        <f t="shared" si="167"/>
        <v>1</v>
      </c>
      <c r="AM925" s="3">
        <f t="shared" si="168"/>
        <v>0</v>
      </c>
      <c r="AN925" s="3">
        <f t="shared" si="169"/>
        <v>0</v>
      </c>
    </row>
    <row r="926" spans="1:40" x14ac:dyDescent="0.35">
      <c r="A926" t="s">
        <v>4268</v>
      </c>
      <c r="B926" t="s">
        <v>4235</v>
      </c>
      <c r="C926" t="s">
        <v>16</v>
      </c>
      <c r="D926" t="s">
        <v>134</v>
      </c>
      <c r="E926">
        <v>24</v>
      </c>
      <c r="F926">
        <v>111.49</v>
      </c>
      <c r="G926">
        <v>73.7</v>
      </c>
      <c r="H926">
        <f t="shared" si="162"/>
        <v>1.5127544097693351</v>
      </c>
      <c r="I926">
        <v>23</v>
      </c>
      <c r="J926">
        <v>59.85</v>
      </c>
      <c r="K926">
        <v>71.22</v>
      </c>
      <c r="L926" s="3">
        <f t="shared" si="163"/>
        <v>1</v>
      </c>
      <c r="M926" s="3">
        <f t="shared" si="164"/>
        <v>0</v>
      </c>
      <c r="N926" s="3">
        <f t="shared" si="165"/>
        <v>0</v>
      </c>
      <c r="AA926" t="s">
        <v>4268</v>
      </c>
      <c r="AB926" t="s">
        <v>4235</v>
      </c>
      <c r="AC926" t="s">
        <v>16</v>
      </c>
      <c r="AD926" t="s">
        <v>135</v>
      </c>
      <c r="AE926">
        <v>24</v>
      </c>
      <c r="AF926">
        <v>113.94</v>
      </c>
      <c r="AG926">
        <v>73.7</v>
      </c>
      <c r="AH926">
        <f t="shared" si="166"/>
        <v>1.5459972862957936</v>
      </c>
      <c r="AI926">
        <v>22.5</v>
      </c>
      <c r="AJ926">
        <v>46.39</v>
      </c>
      <c r="AK926">
        <v>69.97</v>
      </c>
      <c r="AL926" s="3">
        <f t="shared" si="167"/>
        <v>1</v>
      </c>
      <c r="AM926" s="3">
        <f t="shared" si="168"/>
        <v>0</v>
      </c>
      <c r="AN926" s="3">
        <f t="shared" si="169"/>
        <v>0</v>
      </c>
    </row>
    <row r="927" spans="1:40" x14ac:dyDescent="0.35">
      <c r="A927" t="s">
        <v>4269</v>
      </c>
      <c r="B927" t="s">
        <v>4235</v>
      </c>
      <c r="C927" t="s">
        <v>16</v>
      </c>
      <c r="D927" t="s">
        <v>134</v>
      </c>
      <c r="E927">
        <v>24</v>
      </c>
      <c r="F927">
        <v>132.76</v>
      </c>
      <c r="G927">
        <v>73.7</v>
      </c>
      <c r="H927">
        <f t="shared" si="162"/>
        <v>1.8013568521031205</v>
      </c>
      <c r="I927">
        <v>22.5</v>
      </c>
      <c r="J927">
        <v>67.83</v>
      </c>
      <c r="K927">
        <v>69.97</v>
      </c>
      <c r="L927" s="3">
        <f t="shared" si="163"/>
        <v>1</v>
      </c>
      <c r="M927" s="3">
        <f t="shared" si="164"/>
        <v>0</v>
      </c>
      <c r="N927" s="3">
        <f t="shared" si="165"/>
        <v>0</v>
      </c>
      <c r="AA927" t="s">
        <v>4269</v>
      </c>
      <c r="AB927" t="s">
        <v>4235</v>
      </c>
      <c r="AC927" t="s">
        <v>16</v>
      </c>
      <c r="AD927" t="s">
        <v>135</v>
      </c>
      <c r="AE927">
        <v>24</v>
      </c>
      <c r="AF927">
        <v>89.57</v>
      </c>
      <c r="AG927">
        <v>73.7</v>
      </c>
      <c r="AH927">
        <f t="shared" si="166"/>
        <v>1.2153324287652645</v>
      </c>
      <c r="AI927">
        <v>23.5</v>
      </c>
      <c r="AJ927">
        <v>63.22</v>
      </c>
      <c r="AK927">
        <v>72.459999999999994</v>
      </c>
      <c r="AL927" s="3">
        <f t="shared" si="167"/>
        <v>0</v>
      </c>
      <c r="AM927" s="3">
        <f t="shared" si="168"/>
        <v>1</v>
      </c>
      <c r="AN927" s="3">
        <f t="shared" si="169"/>
        <v>0</v>
      </c>
    </row>
    <row r="928" spans="1:40" x14ac:dyDescent="0.35">
      <c r="A928" t="s">
        <v>4270</v>
      </c>
      <c r="B928" t="s">
        <v>4235</v>
      </c>
      <c r="C928" t="s">
        <v>16</v>
      </c>
      <c r="D928" s="6" t="s">
        <v>134</v>
      </c>
      <c r="E928" s="6">
        <v>26</v>
      </c>
      <c r="F928" s="6">
        <v>59.68</v>
      </c>
      <c r="G928" s="6">
        <v>78.63</v>
      </c>
      <c r="H928" s="6">
        <f t="shared" si="162"/>
        <v>0.75899783797532749</v>
      </c>
      <c r="I928" s="6">
        <v>25.5</v>
      </c>
      <c r="J928" s="6">
        <v>43.63</v>
      </c>
      <c r="K928" s="6">
        <v>77.400000000000006</v>
      </c>
      <c r="L928" s="6">
        <f t="shared" si="163"/>
        <v>0</v>
      </c>
      <c r="M928" s="6">
        <f t="shared" si="164"/>
        <v>0</v>
      </c>
      <c r="N928" s="6">
        <f t="shared" si="165"/>
        <v>1</v>
      </c>
      <c r="AA928" t="s">
        <v>4270</v>
      </c>
      <c r="AB928" t="s">
        <v>4235</v>
      </c>
      <c r="AC928" t="s">
        <v>16</v>
      </c>
      <c r="AD928" t="s">
        <v>135</v>
      </c>
      <c r="AE928">
        <v>24</v>
      </c>
      <c r="AF928">
        <v>149.07</v>
      </c>
      <c r="AG928">
        <v>73.7</v>
      </c>
      <c r="AH928">
        <f t="shared" si="166"/>
        <v>2.0226594301221166</v>
      </c>
      <c r="AI928">
        <v>21.5</v>
      </c>
      <c r="AJ928">
        <v>45.73</v>
      </c>
      <c r="AK928">
        <v>67.47</v>
      </c>
      <c r="AL928" s="3">
        <f t="shared" si="167"/>
        <v>1</v>
      </c>
      <c r="AM928" s="3">
        <f t="shared" si="168"/>
        <v>0</v>
      </c>
      <c r="AN928" s="3">
        <f t="shared" si="169"/>
        <v>0</v>
      </c>
    </row>
    <row r="929" spans="1:40" x14ac:dyDescent="0.35">
      <c r="A929" t="s">
        <v>4271</v>
      </c>
      <c r="B929" t="s">
        <v>4235</v>
      </c>
      <c r="C929" t="s">
        <v>16</v>
      </c>
      <c r="D929" t="s">
        <v>134</v>
      </c>
      <c r="E929">
        <v>24</v>
      </c>
      <c r="F929">
        <v>138.63999999999999</v>
      </c>
      <c r="G929">
        <v>73.7</v>
      </c>
      <c r="H929">
        <f t="shared" si="162"/>
        <v>1.8811397557666212</v>
      </c>
      <c r="I929">
        <v>22</v>
      </c>
      <c r="J929">
        <v>65.64</v>
      </c>
      <c r="K929">
        <v>68.72</v>
      </c>
      <c r="L929" s="3">
        <f t="shared" si="163"/>
        <v>1</v>
      </c>
      <c r="M929" s="3">
        <f t="shared" si="164"/>
        <v>0</v>
      </c>
      <c r="N929" s="3">
        <f t="shared" si="165"/>
        <v>0</v>
      </c>
      <c r="AA929" t="s">
        <v>4271</v>
      </c>
      <c r="AB929" t="s">
        <v>4235</v>
      </c>
      <c r="AC929" t="s">
        <v>16</v>
      </c>
      <c r="AD929" t="s">
        <v>135</v>
      </c>
      <c r="AE929">
        <v>24</v>
      </c>
      <c r="AF929">
        <v>136.88</v>
      </c>
      <c r="AG929">
        <v>73.7</v>
      </c>
      <c r="AH929">
        <f t="shared" si="166"/>
        <v>1.857259158751696</v>
      </c>
      <c r="AI929">
        <v>23</v>
      </c>
      <c r="AJ929">
        <v>56.57</v>
      </c>
      <c r="AK929">
        <v>71.22</v>
      </c>
      <c r="AL929" s="3">
        <f t="shared" si="167"/>
        <v>1</v>
      </c>
      <c r="AM929" s="3">
        <f t="shared" si="168"/>
        <v>0</v>
      </c>
      <c r="AN929" s="3">
        <f t="shared" si="169"/>
        <v>0</v>
      </c>
    </row>
    <row r="930" spans="1:40" x14ac:dyDescent="0.35">
      <c r="A930" t="s">
        <v>4272</v>
      </c>
      <c r="B930" t="s">
        <v>4235</v>
      </c>
      <c r="C930" t="s">
        <v>16</v>
      </c>
      <c r="D930" s="6" t="s">
        <v>134</v>
      </c>
      <c r="E930" s="6">
        <v>23.5</v>
      </c>
      <c r="F930" s="6">
        <v>56.06</v>
      </c>
      <c r="G930" s="6">
        <v>72.459999999999994</v>
      </c>
      <c r="H930" s="6">
        <f t="shared" si="162"/>
        <v>0.77366823074799895</v>
      </c>
      <c r="I930" s="6">
        <v>23</v>
      </c>
      <c r="J930" s="6">
        <v>52.64</v>
      </c>
      <c r="K930" s="6">
        <v>71.22</v>
      </c>
      <c r="L930" s="6">
        <f t="shared" si="163"/>
        <v>0</v>
      </c>
      <c r="M930" s="6">
        <f t="shared" si="164"/>
        <v>0</v>
      </c>
      <c r="N930" s="6">
        <f t="shared" si="165"/>
        <v>1</v>
      </c>
      <c r="AA930" t="s">
        <v>4272</v>
      </c>
      <c r="AB930" t="s">
        <v>4235</v>
      </c>
      <c r="AC930" t="s">
        <v>16</v>
      </c>
      <c r="AD930" t="s">
        <v>135</v>
      </c>
      <c r="AE930">
        <v>24</v>
      </c>
      <c r="AF930">
        <v>145.65</v>
      </c>
      <c r="AG930">
        <v>73.7</v>
      </c>
      <c r="AH930">
        <f t="shared" si="166"/>
        <v>1.9762550881953866</v>
      </c>
      <c r="AI930">
        <v>22.5</v>
      </c>
      <c r="AJ930">
        <v>59.51</v>
      </c>
      <c r="AK930">
        <v>69.97</v>
      </c>
      <c r="AL930" s="3">
        <f t="shared" si="167"/>
        <v>1</v>
      </c>
      <c r="AM930" s="3">
        <f t="shared" si="168"/>
        <v>0</v>
      </c>
      <c r="AN930" s="3">
        <f t="shared" si="169"/>
        <v>0</v>
      </c>
    </row>
    <row r="931" spans="1:40" x14ac:dyDescent="0.35">
      <c r="A931" t="s">
        <v>4273</v>
      </c>
      <c r="B931" t="s">
        <v>4235</v>
      </c>
      <c r="C931" t="s">
        <v>16</v>
      </c>
      <c r="D931" s="6" t="s">
        <v>134</v>
      </c>
      <c r="E931" s="6">
        <v>15.5</v>
      </c>
      <c r="F931" s="6">
        <v>37.61</v>
      </c>
      <c r="G931" s="6">
        <v>52.21</v>
      </c>
      <c r="H931" s="6">
        <f t="shared" si="162"/>
        <v>0.72036008427504306</v>
      </c>
      <c r="I931" s="6">
        <v>15</v>
      </c>
      <c r="J931" s="6">
        <v>16.579999999999998</v>
      </c>
      <c r="K931" s="6">
        <v>50.91</v>
      </c>
      <c r="L931" s="6">
        <f t="shared" si="163"/>
        <v>0</v>
      </c>
      <c r="M931" s="6">
        <f t="shared" si="164"/>
        <v>0</v>
      </c>
      <c r="N931" s="6">
        <f t="shared" si="165"/>
        <v>1</v>
      </c>
      <c r="AA931" t="s">
        <v>4273</v>
      </c>
      <c r="AB931" t="s">
        <v>4235</v>
      </c>
      <c r="AC931" t="s">
        <v>16</v>
      </c>
      <c r="AD931" t="s">
        <v>135</v>
      </c>
      <c r="AE931">
        <v>24</v>
      </c>
      <c r="AF931">
        <v>102.74</v>
      </c>
      <c r="AG931">
        <v>73.7</v>
      </c>
      <c r="AH931">
        <f t="shared" si="166"/>
        <v>1.3940298507462685</v>
      </c>
      <c r="AI931">
        <v>23</v>
      </c>
      <c r="AJ931">
        <v>52.86</v>
      </c>
      <c r="AK931">
        <v>71.22</v>
      </c>
      <c r="AL931" s="3">
        <f t="shared" si="167"/>
        <v>0</v>
      </c>
      <c r="AM931" s="3">
        <f t="shared" si="168"/>
        <v>1</v>
      </c>
      <c r="AN931" s="3">
        <f t="shared" si="169"/>
        <v>0</v>
      </c>
    </row>
    <row r="932" spans="1:40" x14ac:dyDescent="0.35">
      <c r="A932" t="s">
        <v>4274</v>
      </c>
      <c r="B932" t="s">
        <v>4235</v>
      </c>
      <c r="C932" t="s">
        <v>16</v>
      </c>
      <c r="D932" t="s">
        <v>134</v>
      </c>
      <c r="E932">
        <v>21.5</v>
      </c>
      <c r="F932">
        <v>81.44</v>
      </c>
      <c r="G932">
        <v>67.47</v>
      </c>
      <c r="H932">
        <f t="shared" si="162"/>
        <v>1.2070549874018082</v>
      </c>
      <c r="I932">
        <v>23</v>
      </c>
      <c r="J932">
        <v>83.78</v>
      </c>
      <c r="K932">
        <v>71.22</v>
      </c>
      <c r="L932" s="3">
        <f t="shared" si="163"/>
        <v>0</v>
      </c>
      <c r="M932" s="3">
        <f t="shared" si="164"/>
        <v>1</v>
      </c>
      <c r="N932" s="3">
        <f t="shared" si="165"/>
        <v>0</v>
      </c>
      <c r="AA932" t="s">
        <v>4274</v>
      </c>
      <c r="AB932" t="s">
        <v>4235</v>
      </c>
      <c r="AC932" t="s">
        <v>16</v>
      </c>
      <c r="AD932" t="s">
        <v>135</v>
      </c>
      <c r="AE932">
        <v>24</v>
      </c>
      <c r="AF932">
        <v>115.08</v>
      </c>
      <c r="AG932">
        <v>73.7</v>
      </c>
      <c r="AH932">
        <f t="shared" si="166"/>
        <v>1.5614654002713704</v>
      </c>
      <c r="AI932">
        <v>23</v>
      </c>
      <c r="AJ932">
        <v>51.46</v>
      </c>
      <c r="AK932">
        <v>71.22</v>
      </c>
      <c r="AL932" s="3">
        <f t="shared" si="167"/>
        <v>1</v>
      </c>
      <c r="AM932" s="3">
        <f t="shared" si="168"/>
        <v>0</v>
      </c>
      <c r="AN932" s="3">
        <f t="shared" si="169"/>
        <v>0</v>
      </c>
    </row>
    <row r="933" spans="1:40" x14ac:dyDescent="0.35">
      <c r="A933" t="s">
        <v>4275</v>
      </c>
      <c r="B933" t="s">
        <v>4235</v>
      </c>
      <c r="C933" t="s">
        <v>16</v>
      </c>
      <c r="D933" t="s">
        <v>134</v>
      </c>
      <c r="E933">
        <v>23.5</v>
      </c>
      <c r="F933">
        <v>161.32</v>
      </c>
      <c r="G933">
        <v>72.459999999999994</v>
      </c>
      <c r="H933">
        <f t="shared" si="162"/>
        <v>2.2263317692520013</v>
      </c>
      <c r="I933">
        <v>21.5</v>
      </c>
      <c r="J933">
        <v>46.48</v>
      </c>
      <c r="K933">
        <v>67.47</v>
      </c>
      <c r="L933" s="3">
        <f t="shared" si="163"/>
        <v>1</v>
      </c>
      <c r="M933" s="3">
        <f t="shared" si="164"/>
        <v>0</v>
      </c>
      <c r="N933" s="3">
        <f t="shared" si="165"/>
        <v>0</v>
      </c>
      <c r="AA933" t="s">
        <v>4275</v>
      </c>
      <c r="AB933" t="s">
        <v>4235</v>
      </c>
      <c r="AC933" t="s">
        <v>16</v>
      </c>
      <c r="AD933" t="s">
        <v>135</v>
      </c>
      <c r="AE933">
        <v>24</v>
      </c>
      <c r="AF933">
        <v>155.66999999999999</v>
      </c>
      <c r="AG933">
        <v>73.7</v>
      </c>
      <c r="AH933">
        <f t="shared" si="166"/>
        <v>2.1122116689280865</v>
      </c>
      <c r="AI933">
        <v>26</v>
      </c>
      <c r="AJ933">
        <v>79.53</v>
      </c>
      <c r="AK933">
        <v>78.63</v>
      </c>
      <c r="AL933" s="3">
        <f t="shared" si="167"/>
        <v>1</v>
      </c>
      <c r="AM933" s="3">
        <f t="shared" si="168"/>
        <v>0</v>
      </c>
      <c r="AN933" s="3">
        <f t="shared" si="169"/>
        <v>0</v>
      </c>
    </row>
    <row r="934" spans="1:40" x14ac:dyDescent="0.35">
      <c r="A934" t="s">
        <v>4276</v>
      </c>
      <c r="B934" t="s">
        <v>4235</v>
      </c>
      <c r="C934" t="s">
        <v>16</v>
      </c>
      <c r="D934" t="s">
        <v>134</v>
      </c>
      <c r="E934">
        <v>23.5</v>
      </c>
      <c r="F934">
        <v>85.7</v>
      </c>
      <c r="G934">
        <v>72.459999999999994</v>
      </c>
      <c r="H934">
        <f t="shared" si="162"/>
        <v>1.182721501518079</v>
      </c>
      <c r="I934">
        <v>22.5</v>
      </c>
      <c r="J934">
        <v>68.94</v>
      </c>
      <c r="K934">
        <v>69.97</v>
      </c>
      <c r="L934" s="3">
        <f t="shared" si="163"/>
        <v>0</v>
      </c>
      <c r="M934" s="3">
        <f t="shared" si="164"/>
        <v>1</v>
      </c>
      <c r="N934" s="3">
        <f t="shared" si="165"/>
        <v>0</v>
      </c>
      <c r="AA934" t="s">
        <v>4276</v>
      </c>
      <c r="AB934" t="s">
        <v>4235</v>
      </c>
      <c r="AC934" t="s">
        <v>16</v>
      </c>
      <c r="AD934" t="s">
        <v>135</v>
      </c>
      <c r="AE934">
        <v>24</v>
      </c>
      <c r="AF934">
        <v>83.62</v>
      </c>
      <c r="AG934">
        <v>73.7</v>
      </c>
      <c r="AH934">
        <f t="shared" si="166"/>
        <v>1.1345997286295795</v>
      </c>
      <c r="AI934">
        <v>23.5</v>
      </c>
      <c r="AJ934">
        <v>67.84</v>
      </c>
      <c r="AK934">
        <v>72.459999999999994</v>
      </c>
      <c r="AL934" s="3">
        <f t="shared" si="167"/>
        <v>0</v>
      </c>
      <c r="AM934" s="3">
        <f t="shared" si="168"/>
        <v>1</v>
      </c>
      <c r="AN934" s="3">
        <f t="shared" si="169"/>
        <v>0</v>
      </c>
    </row>
    <row r="935" spans="1:40" x14ac:dyDescent="0.35">
      <c r="A935" t="s">
        <v>4277</v>
      </c>
      <c r="B935" t="s">
        <v>4235</v>
      </c>
      <c r="C935" t="s">
        <v>16</v>
      </c>
      <c r="D935" t="s">
        <v>134</v>
      </c>
      <c r="E935">
        <v>24</v>
      </c>
      <c r="F935">
        <v>115.24</v>
      </c>
      <c r="G935">
        <v>73.7</v>
      </c>
      <c r="H935">
        <f t="shared" si="162"/>
        <v>1.5636363636363635</v>
      </c>
      <c r="I935">
        <v>22</v>
      </c>
      <c r="J935">
        <v>61.06</v>
      </c>
      <c r="K935">
        <v>68.72</v>
      </c>
      <c r="L935" s="3">
        <f t="shared" si="163"/>
        <v>1</v>
      </c>
      <c r="M935" s="3">
        <f t="shared" si="164"/>
        <v>0</v>
      </c>
      <c r="N935" s="3">
        <f t="shared" si="165"/>
        <v>0</v>
      </c>
      <c r="AA935" t="s">
        <v>4277</v>
      </c>
      <c r="AB935" t="s">
        <v>4235</v>
      </c>
      <c r="AC935" t="s">
        <v>16</v>
      </c>
      <c r="AD935" t="s">
        <v>135</v>
      </c>
      <c r="AE935">
        <v>24</v>
      </c>
      <c r="AF935">
        <v>132.21</v>
      </c>
      <c r="AG935">
        <v>73.7</v>
      </c>
      <c r="AH935">
        <f t="shared" si="166"/>
        <v>1.7938941655359566</v>
      </c>
      <c r="AI935">
        <v>22.5</v>
      </c>
      <c r="AJ935">
        <v>53.54</v>
      </c>
      <c r="AK935">
        <v>69.97</v>
      </c>
      <c r="AL935" s="3">
        <f t="shared" si="167"/>
        <v>1</v>
      </c>
      <c r="AM935" s="3">
        <f t="shared" si="168"/>
        <v>0</v>
      </c>
      <c r="AN935" s="3">
        <f t="shared" si="169"/>
        <v>0</v>
      </c>
    </row>
    <row r="936" spans="1:40" x14ac:dyDescent="0.35">
      <c r="A936" t="s">
        <v>4278</v>
      </c>
      <c r="B936" t="s">
        <v>4235</v>
      </c>
      <c r="C936" t="s">
        <v>16</v>
      </c>
      <c r="D936" t="s">
        <v>134</v>
      </c>
      <c r="E936">
        <v>23</v>
      </c>
      <c r="F936">
        <v>115.8</v>
      </c>
      <c r="G936">
        <v>71.22</v>
      </c>
      <c r="H936">
        <f t="shared" si="162"/>
        <v>1.6259477674810445</v>
      </c>
      <c r="I936">
        <v>21.5</v>
      </c>
      <c r="J936">
        <v>39.64</v>
      </c>
      <c r="K936">
        <v>67.47</v>
      </c>
      <c r="L936" s="3">
        <f t="shared" si="163"/>
        <v>1</v>
      </c>
      <c r="M936" s="3">
        <f t="shared" si="164"/>
        <v>0</v>
      </c>
      <c r="N936" s="3">
        <f t="shared" si="165"/>
        <v>0</v>
      </c>
      <c r="AA936" t="s">
        <v>4278</v>
      </c>
      <c r="AB936" t="s">
        <v>4235</v>
      </c>
      <c r="AC936" t="s">
        <v>16</v>
      </c>
      <c r="AD936" t="s">
        <v>135</v>
      </c>
      <c r="AE936">
        <v>24</v>
      </c>
      <c r="AF936">
        <v>122.79</v>
      </c>
      <c r="AG936">
        <v>73.7</v>
      </c>
      <c r="AH936">
        <f t="shared" si="166"/>
        <v>1.666078697421981</v>
      </c>
      <c r="AI936">
        <v>23</v>
      </c>
      <c r="AJ936">
        <v>58.41</v>
      </c>
      <c r="AK936">
        <v>71.22</v>
      </c>
      <c r="AL936" s="3">
        <f t="shared" si="167"/>
        <v>1</v>
      </c>
      <c r="AM936" s="3">
        <f t="shared" si="168"/>
        <v>0</v>
      </c>
      <c r="AN936" s="3">
        <f t="shared" si="169"/>
        <v>0</v>
      </c>
    </row>
    <row r="937" spans="1:40" x14ac:dyDescent="0.35">
      <c r="A937" t="s">
        <v>4279</v>
      </c>
      <c r="B937" t="s">
        <v>4235</v>
      </c>
      <c r="C937" t="s">
        <v>51</v>
      </c>
      <c r="D937" t="s">
        <v>17</v>
      </c>
      <c r="E937">
        <v>22.5</v>
      </c>
      <c r="F937">
        <v>77.55</v>
      </c>
      <c r="G937">
        <v>69.97</v>
      </c>
      <c r="H937">
        <f t="shared" si="162"/>
        <v>1.1083321423467201</v>
      </c>
      <c r="I937">
        <v>21.5</v>
      </c>
      <c r="J937">
        <v>63.52</v>
      </c>
      <c r="K937">
        <v>67.47</v>
      </c>
      <c r="L937" s="3">
        <f t="shared" si="163"/>
        <v>0</v>
      </c>
      <c r="M937" s="3">
        <f t="shared" si="164"/>
        <v>1</v>
      </c>
      <c r="N937" s="3">
        <f t="shared" si="165"/>
        <v>0</v>
      </c>
      <c r="AA937" t="s">
        <v>4279</v>
      </c>
      <c r="AB937" t="s">
        <v>4235</v>
      </c>
      <c r="AC937" t="s">
        <v>51</v>
      </c>
      <c r="AD937" t="s">
        <v>18</v>
      </c>
      <c r="AE937">
        <v>24</v>
      </c>
      <c r="AF937">
        <v>151.16</v>
      </c>
      <c r="AG937">
        <v>73.7</v>
      </c>
      <c r="AH937">
        <f t="shared" si="166"/>
        <v>2.0510176390773402</v>
      </c>
      <c r="AI937">
        <v>23</v>
      </c>
      <c r="AJ937">
        <v>68.8</v>
      </c>
      <c r="AK937">
        <v>71.22</v>
      </c>
      <c r="AL937" s="3">
        <f t="shared" si="167"/>
        <v>1</v>
      </c>
      <c r="AM937" s="3">
        <f t="shared" si="168"/>
        <v>0</v>
      </c>
      <c r="AN937" s="3">
        <f t="shared" si="169"/>
        <v>0</v>
      </c>
    </row>
    <row r="938" spans="1:40" x14ac:dyDescent="0.35">
      <c r="A938" t="s">
        <v>4280</v>
      </c>
      <c r="B938" t="s">
        <v>4235</v>
      </c>
      <c r="C938" t="s">
        <v>51</v>
      </c>
      <c r="D938" t="s">
        <v>17</v>
      </c>
      <c r="E938">
        <v>24</v>
      </c>
      <c r="F938">
        <v>149.25</v>
      </c>
      <c r="G938">
        <v>73.7</v>
      </c>
      <c r="H938">
        <f t="shared" si="162"/>
        <v>2.0251017639077338</v>
      </c>
      <c r="I938">
        <v>22.5</v>
      </c>
      <c r="J938">
        <v>58.26</v>
      </c>
      <c r="K938">
        <v>69.97</v>
      </c>
      <c r="L938" s="3">
        <f t="shared" si="163"/>
        <v>1</v>
      </c>
      <c r="M938" s="3">
        <f t="shared" si="164"/>
        <v>0</v>
      </c>
      <c r="N938" s="3">
        <f t="shared" si="165"/>
        <v>0</v>
      </c>
      <c r="AA938" t="s">
        <v>4280</v>
      </c>
      <c r="AB938" t="s">
        <v>4235</v>
      </c>
      <c r="AC938" t="s">
        <v>51</v>
      </c>
      <c r="AD938" t="s">
        <v>18</v>
      </c>
      <c r="AE938">
        <v>24</v>
      </c>
      <c r="AF938">
        <v>138.27000000000001</v>
      </c>
      <c r="AG938">
        <v>73.7</v>
      </c>
      <c r="AH938">
        <f t="shared" si="166"/>
        <v>1.8761194029850747</v>
      </c>
      <c r="AI938">
        <v>22.5</v>
      </c>
      <c r="AJ938">
        <v>69.319999999999993</v>
      </c>
      <c r="AK938">
        <v>69.97</v>
      </c>
      <c r="AL938" s="3">
        <f t="shared" si="167"/>
        <v>1</v>
      </c>
      <c r="AM938" s="3">
        <f t="shared" si="168"/>
        <v>0</v>
      </c>
      <c r="AN938" s="3">
        <f t="shared" si="169"/>
        <v>0</v>
      </c>
    </row>
    <row r="939" spans="1:40" x14ac:dyDescent="0.35">
      <c r="A939" t="s">
        <v>4281</v>
      </c>
      <c r="B939" t="s">
        <v>4235</v>
      </c>
      <c r="C939" t="s">
        <v>51</v>
      </c>
      <c r="D939" t="s">
        <v>17</v>
      </c>
      <c r="E939">
        <v>24</v>
      </c>
      <c r="F939">
        <v>175.38</v>
      </c>
      <c r="G939">
        <v>73.7</v>
      </c>
      <c r="H939">
        <f t="shared" si="162"/>
        <v>2.3796472184531883</v>
      </c>
      <c r="I939">
        <v>22</v>
      </c>
      <c r="J939">
        <v>41.49</v>
      </c>
      <c r="K939">
        <v>68.72</v>
      </c>
      <c r="L939" s="3">
        <f t="shared" si="163"/>
        <v>1</v>
      </c>
      <c r="M939" s="3">
        <f t="shared" si="164"/>
        <v>0</v>
      </c>
      <c r="N939" s="3">
        <f t="shared" si="165"/>
        <v>0</v>
      </c>
      <c r="AA939" t="s">
        <v>4281</v>
      </c>
      <c r="AB939" t="s">
        <v>4235</v>
      </c>
      <c r="AC939" t="s">
        <v>51</v>
      </c>
      <c r="AD939" t="s">
        <v>18</v>
      </c>
      <c r="AE939">
        <v>24</v>
      </c>
      <c r="AF939">
        <v>124.38</v>
      </c>
      <c r="AG939">
        <v>73.7</v>
      </c>
      <c r="AH939">
        <f t="shared" si="166"/>
        <v>1.687652645861601</v>
      </c>
      <c r="AI939">
        <v>22.5</v>
      </c>
      <c r="AJ939">
        <v>69.08</v>
      </c>
      <c r="AK939">
        <v>69.97</v>
      </c>
      <c r="AL939" s="3">
        <f t="shared" si="167"/>
        <v>1</v>
      </c>
      <c r="AM939" s="3">
        <f t="shared" si="168"/>
        <v>0</v>
      </c>
      <c r="AN939" s="3">
        <f t="shared" si="169"/>
        <v>0</v>
      </c>
    </row>
    <row r="940" spans="1:40" x14ac:dyDescent="0.35">
      <c r="A940" t="s">
        <v>4282</v>
      </c>
      <c r="B940" t="s">
        <v>4235</v>
      </c>
      <c r="C940" t="s">
        <v>51</v>
      </c>
      <c r="D940" t="s">
        <v>17</v>
      </c>
      <c r="E940">
        <v>24.5</v>
      </c>
      <c r="F940">
        <v>83.62</v>
      </c>
      <c r="G940">
        <v>74.930000000000007</v>
      </c>
      <c r="H940">
        <f t="shared" si="162"/>
        <v>1.1159749099159215</v>
      </c>
      <c r="I940">
        <v>24</v>
      </c>
      <c r="J940">
        <v>64.88</v>
      </c>
      <c r="K940">
        <v>73.7</v>
      </c>
      <c r="L940" s="3">
        <f t="shared" si="163"/>
        <v>0</v>
      </c>
      <c r="M940" s="3">
        <f t="shared" si="164"/>
        <v>1</v>
      </c>
      <c r="N940" s="3">
        <f t="shared" si="165"/>
        <v>0</v>
      </c>
      <c r="AA940" t="s">
        <v>4282</v>
      </c>
      <c r="AB940" t="s">
        <v>4235</v>
      </c>
      <c r="AC940" t="s">
        <v>51</v>
      </c>
      <c r="AD940" t="s">
        <v>18</v>
      </c>
      <c r="AE940">
        <v>24</v>
      </c>
      <c r="AF940">
        <v>77.28</v>
      </c>
      <c r="AG940">
        <v>73.7</v>
      </c>
      <c r="AH940">
        <f t="shared" si="166"/>
        <v>1.0485753052917233</v>
      </c>
      <c r="AI940">
        <v>23.5</v>
      </c>
      <c r="AJ940">
        <v>71.34</v>
      </c>
      <c r="AK940">
        <v>72.459999999999994</v>
      </c>
      <c r="AL940" s="3">
        <f t="shared" si="167"/>
        <v>0</v>
      </c>
      <c r="AM940" s="3">
        <f t="shared" si="168"/>
        <v>1</v>
      </c>
      <c r="AN940" s="3">
        <f t="shared" si="169"/>
        <v>0</v>
      </c>
    </row>
    <row r="941" spans="1:40" x14ac:dyDescent="0.35">
      <c r="A941" t="s">
        <v>4283</v>
      </c>
      <c r="B941" t="s">
        <v>4235</v>
      </c>
      <c r="C941" t="s">
        <v>51</v>
      </c>
      <c r="D941" s="6" t="s">
        <v>17</v>
      </c>
      <c r="E941" s="6">
        <v>27.5</v>
      </c>
      <c r="F941" s="6">
        <v>81.900000000000006</v>
      </c>
      <c r="G941" s="6">
        <v>82.3</v>
      </c>
      <c r="H941" s="6">
        <f t="shared" si="162"/>
        <v>0.99513973268529776</v>
      </c>
      <c r="I941" s="6">
        <v>27</v>
      </c>
      <c r="J941" s="6">
        <v>57.05</v>
      </c>
      <c r="K941" s="6">
        <v>81.08</v>
      </c>
      <c r="L941" s="6">
        <f t="shared" si="163"/>
        <v>0</v>
      </c>
      <c r="M941" s="6">
        <f t="shared" si="164"/>
        <v>0</v>
      </c>
      <c r="N941" s="6">
        <f t="shared" si="165"/>
        <v>1</v>
      </c>
      <c r="AA941" t="s">
        <v>4283</v>
      </c>
      <c r="AB941" t="s">
        <v>4235</v>
      </c>
      <c r="AC941" t="s">
        <v>51</v>
      </c>
      <c r="AD941" t="s">
        <v>18</v>
      </c>
      <c r="AE941">
        <v>24</v>
      </c>
      <c r="AF941">
        <v>110.5</v>
      </c>
      <c r="AG941">
        <v>73.7</v>
      </c>
      <c r="AH941">
        <f t="shared" si="166"/>
        <v>1.4993215739484396</v>
      </c>
      <c r="AI941">
        <v>23</v>
      </c>
      <c r="AJ941">
        <v>59.97</v>
      </c>
      <c r="AK941">
        <v>71.22</v>
      </c>
      <c r="AL941" s="3">
        <f t="shared" si="167"/>
        <v>0</v>
      </c>
      <c r="AM941" s="3">
        <f t="shared" si="168"/>
        <v>1</v>
      </c>
      <c r="AN941" s="3">
        <f t="shared" si="169"/>
        <v>0</v>
      </c>
    </row>
    <row r="942" spans="1:40" x14ac:dyDescent="0.35">
      <c r="A942" t="s">
        <v>4284</v>
      </c>
      <c r="B942" t="s">
        <v>4235</v>
      </c>
      <c r="C942" t="s">
        <v>51</v>
      </c>
      <c r="D942" t="s">
        <v>17</v>
      </c>
      <c r="E942">
        <v>24</v>
      </c>
      <c r="F942">
        <v>178.23</v>
      </c>
      <c r="G942">
        <v>73.7</v>
      </c>
      <c r="H942">
        <f t="shared" si="162"/>
        <v>2.4183175033921298</v>
      </c>
      <c r="I942">
        <v>22.5</v>
      </c>
      <c r="J942">
        <v>68.11</v>
      </c>
      <c r="K942">
        <v>69.97</v>
      </c>
      <c r="L942" s="3">
        <f t="shared" si="163"/>
        <v>1</v>
      </c>
      <c r="M942" s="3">
        <f t="shared" si="164"/>
        <v>0</v>
      </c>
      <c r="N942" s="3">
        <f t="shared" si="165"/>
        <v>0</v>
      </c>
      <c r="AA942" t="s">
        <v>4284</v>
      </c>
      <c r="AB942" t="s">
        <v>4235</v>
      </c>
      <c r="AC942" t="s">
        <v>51</v>
      </c>
      <c r="AD942" t="s">
        <v>18</v>
      </c>
      <c r="AE942">
        <v>24</v>
      </c>
      <c r="AF942">
        <v>111.22</v>
      </c>
      <c r="AG942">
        <v>73.7</v>
      </c>
      <c r="AH942">
        <f t="shared" si="166"/>
        <v>1.509090909090909</v>
      </c>
      <c r="AI942">
        <v>23</v>
      </c>
      <c r="AJ942">
        <v>69.11</v>
      </c>
      <c r="AK942">
        <v>71.22</v>
      </c>
      <c r="AL942" s="3">
        <f t="shared" si="167"/>
        <v>1</v>
      </c>
      <c r="AM942" s="3">
        <f t="shared" si="168"/>
        <v>0</v>
      </c>
      <c r="AN942" s="3">
        <f t="shared" si="169"/>
        <v>0</v>
      </c>
    </row>
    <row r="943" spans="1:40" x14ac:dyDescent="0.35">
      <c r="A943" t="s">
        <v>4285</v>
      </c>
      <c r="B943" t="s">
        <v>4235</v>
      </c>
      <c r="C943" t="s">
        <v>51</v>
      </c>
      <c r="D943" t="s">
        <v>17</v>
      </c>
      <c r="E943">
        <v>24</v>
      </c>
      <c r="F943">
        <v>126.42</v>
      </c>
      <c r="G943">
        <v>73.7</v>
      </c>
      <c r="H943">
        <f t="shared" si="162"/>
        <v>1.7153324287652645</v>
      </c>
      <c r="I943">
        <v>23</v>
      </c>
      <c r="J943">
        <v>69.33</v>
      </c>
      <c r="K943">
        <v>71.22</v>
      </c>
      <c r="L943" s="3">
        <f t="shared" si="163"/>
        <v>1</v>
      </c>
      <c r="M943" s="3">
        <f t="shared" si="164"/>
        <v>0</v>
      </c>
      <c r="N943" s="3">
        <f t="shared" si="165"/>
        <v>0</v>
      </c>
      <c r="AA943" t="s">
        <v>4285</v>
      </c>
      <c r="AB943" t="s">
        <v>4235</v>
      </c>
      <c r="AC943" t="s">
        <v>51</v>
      </c>
      <c r="AD943" t="s">
        <v>18</v>
      </c>
      <c r="AE943">
        <v>24</v>
      </c>
      <c r="AF943">
        <v>149.86000000000001</v>
      </c>
      <c r="AG943">
        <v>73.7</v>
      </c>
      <c r="AH943">
        <f t="shared" si="166"/>
        <v>2.0333785617367708</v>
      </c>
      <c r="AI943">
        <v>22.5</v>
      </c>
      <c r="AJ943">
        <v>60.89</v>
      </c>
      <c r="AK943">
        <v>69.97</v>
      </c>
      <c r="AL943" s="3">
        <f t="shared" si="167"/>
        <v>1</v>
      </c>
      <c r="AM943" s="3">
        <f t="shared" si="168"/>
        <v>0</v>
      </c>
      <c r="AN943" s="3">
        <f t="shared" si="169"/>
        <v>0</v>
      </c>
    </row>
    <row r="944" spans="1:40" x14ac:dyDescent="0.35">
      <c r="A944" t="s">
        <v>4286</v>
      </c>
      <c r="B944" t="s">
        <v>4235</v>
      </c>
      <c r="C944" t="s">
        <v>51</v>
      </c>
      <c r="D944" s="6" t="s">
        <v>17</v>
      </c>
      <c r="E944" s="6">
        <v>15</v>
      </c>
      <c r="F944" s="6">
        <v>40</v>
      </c>
      <c r="G944" s="6">
        <v>50.91</v>
      </c>
      <c r="H944" s="6">
        <f t="shared" si="162"/>
        <v>0.78570025535258303</v>
      </c>
      <c r="I944" s="6">
        <v>15</v>
      </c>
      <c r="J944" s="6">
        <v>40</v>
      </c>
      <c r="K944" s="6">
        <v>50.91</v>
      </c>
      <c r="L944" s="6">
        <f t="shared" si="163"/>
        <v>0</v>
      </c>
      <c r="M944" s="6">
        <f t="shared" si="164"/>
        <v>0</v>
      </c>
      <c r="N944" s="6">
        <f t="shared" si="165"/>
        <v>1</v>
      </c>
      <c r="AA944" t="s">
        <v>4286</v>
      </c>
      <c r="AB944" t="s">
        <v>4235</v>
      </c>
      <c r="AC944" t="s">
        <v>51</v>
      </c>
      <c r="AD944" t="s">
        <v>18</v>
      </c>
      <c r="AE944">
        <v>24</v>
      </c>
      <c r="AF944">
        <v>82.34</v>
      </c>
      <c r="AG944">
        <v>73.7</v>
      </c>
      <c r="AH944">
        <f t="shared" si="166"/>
        <v>1.1172320217096336</v>
      </c>
      <c r="AI944">
        <v>23.5</v>
      </c>
      <c r="AJ944">
        <v>67.63</v>
      </c>
      <c r="AK944">
        <v>72.459999999999994</v>
      </c>
      <c r="AL944" s="3">
        <f t="shared" si="167"/>
        <v>0</v>
      </c>
      <c r="AM944" s="3">
        <f t="shared" si="168"/>
        <v>1</v>
      </c>
      <c r="AN944" s="3">
        <f t="shared" si="169"/>
        <v>0</v>
      </c>
    </row>
    <row r="945" spans="1:40" x14ac:dyDescent="0.35">
      <c r="A945" t="s">
        <v>4287</v>
      </c>
      <c r="B945" t="s">
        <v>4235</v>
      </c>
      <c r="C945" t="s">
        <v>51</v>
      </c>
      <c r="D945" t="s">
        <v>17</v>
      </c>
      <c r="E945">
        <v>24</v>
      </c>
      <c r="F945">
        <v>141</v>
      </c>
      <c r="G945">
        <v>73.7</v>
      </c>
      <c r="H945">
        <f t="shared" si="162"/>
        <v>1.9131614654002713</v>
      </c>
      <c r="I945">
        <v>22.5</v>
      </c>
      <c r="J945">
        <v>59.62</v>
      </c>
      <c r="K945">
        <v>69.97</v>
      </c>
      <c r="L945" s="3">
        <f t="shared" si="163"/>
        <v>1</v>
      </c>
      <c r="M945" s="3">
        <f t="shared" si="164"/>
        <v>0</v>
      </c>
      <c r="N945" s="3">
        <f t="shared" si="165"/>
        <v>0</v>
      </c>
      <c r="AA945" t="s">
        <v>4287</v>
      </c>
      <c r="AB945" t="s">
        <v>4235</v>
      </c>
      <c r="AC945" t="s">
        <v>51</v>
      </c>
      <c r="AD945" t="s">
        <v>18</v>
      </c>
      <c r="AE945">
        <v>24</v>
      </c>
      <c r="AF945">
        <v>92.18</v>
      </c>
      <c r="AG945">
        <v>73.7</v>
      </c>
      <c r="AH945">
        <f t="shared" si="166"/>
        <v>1.2507462686567166</v>
      </c>
      <c r="AI945">
        <v>23.5</v>
      </c>
      <c r="AJ945">
        <v>71.819999999999993</v>
      </c>
      <c r="AK945">
        <v>72.459999999999994</v>
      </c>
      <c r="AL945" s="3">
        <f t="shared" si="167"/>
        <v>0</v>
      </c>
      <c r="AM945" s="3">
        <f t="shared" si="168"/>
        <v>1</v>
      </c>
      <c r="AN945" s="3">
        <f t="shared" si="169"/>
        <v>0</v>
      </c>
    </row>
    <row r="946" spans="1:40" x14ac:dyDescent="0.35">
      <c r="A946" t="s">
        <v>4288</v>
      </c>
      <c r="B946" t="s">
        <v>4235</v>
      </c>
      <c r="C946" t="s">
        <v>51</v>
      </c>
      <c r="D946" s="6" t="s">
        <v>17</v>
      </c>
      <c r="E946" s="6">
        <v>22</v>
      </c>
      <c r="F946" s="6">
        <v>61.12</v>
      </c>
      <c r="G946" s="6">
        <v>68.72</v>
      </c>
      <c r="H946" s="6">
        <f t="shared" si="162"/>
        <v>0.88940628637951102</v>
      </c>
      <c r="I946" s="6">
        <v>21.5</v>
      </c>
      <c r="J946" s="6">
        <v>52.46</v>
      </c>
      <c r="K946" s="6">
        <v>67.47</v>
      </c>
      <c r="L946" s="6">
        <f t="shared" si="163"/>
        <v>0</v>
      </c>
      <c r="M946" s="6">
        <f t="shared" si="164"/>
        <v>0</v>
      </c>
      <c r="N946" s="6">
        <f t="shared" si="165"/>
        <v>1</v>
      </c>
      <c r="AA946" t="s">
        <v>4288</v>
      </c>
      <c r="AB946" t="s">
        <v>4235</v>
      </c>
      <c r="AC946" t="s">
        <v>51</v>
      </c>
      <c r="AD946" t="s">
        <v>18</v>
      </c>
      <c r="AE946">
        <v>24</v>
      </c>
      <c r="AF946">
        <v>130.58000000000001</v>
      </c>
      <c r="AG946">
        <v>73.7</v>
      </c>
      <c r="AH946">
        <f t="shared" si="166"/>
        <v>1.7717774762550882</v>
      </c>
      <c r="AI946">
        <v>23</v>
      </c>
      <c r="AJ946">
        <v>65.459999999999994</v>
      </c>
      <c r="AK946">
        <v>71.22</v>
      </c>
      <c r="AL946" s="3">
        <f t="shared" si="167"/>
        <v>1</v>
      </c>
      <c r="AM946" s="3">
        <f t="shared" si="168"/>
        <v>0</v>
      </c>
      <c r="AN946" s="3">
        <f t="shared" si="169"/>
        <v>0</v>
      </c>
    </row>
    <row r="947" spans="1:40" x14ac:dyDescent="0.35">
      <c r="A947" t="s">
        <v>4289</v>
      </c>
      <c r="B947" t="s">
        <v>4235</v>
      </c>
      <c r="C947" t="s">
        <v>51</v>
      </c>
      <c r="D947" s="6" t="s">
        <v>17</v>
      </c>
      <c r="E947" s="6">
        <v>16.5</v>
      </c>
      <c r="F947" s="6">
        <v>45.26</v>
      </c>
      <c r="G947" s="6">
        <v>54.79</v>
      </c>
      <c r="H947" s="6">
        <f t="shared" si="162"/>
        <v>0.82606315020989229</v>
      </c>
      <c r="I947" s="6">
        <v>16</v>
      </c>
      <c r="J947" s="6">
        <v>26.66</v>
      </c>
      <c r="K947" s="6">
        <v>53.5</v>
      </c>
      <c r="L947" s="6">
        <f t="shared" si="163"/>
        <v>0</v>
      </c>
      <c r="M947" s="6">
        <f t="shared" si="164"/>
        <v>0</v>
      </c>
      <c r="N947" s="6">
        <f t="shared" si="165"/>
        <v>1</v>
      </c>
      <c r="AA947" t="s">
        <v>4289</v>
      </c>
      <c r="AB947" t="s">
        <v>4235</v>
      </c>
      <c r="AC947" t="s">
        <v>51</v>
      </c>
      <c r="AD947" t="s">
        <v>18</v>
      </c>
      <c r="AE947">
        <v>24</v>
      </c>
      <c r="AF947">
        <v>95.74</v>
      </c>
      <c r="AG947">
        <v>73.7</v>
      </c>
      <c r="AH947">
        <f t="shared" si="166"/>
        <v>1.2990502035278153</v>
      </c>
      <c r="AI947">
        <v>23.5</v>
      </c>
      <c r="AJ947">
        <v>69.069999999999993</v>
      </c>
      <c r="AK947">
        <v>72.459999999999994</v>
      </c>
      <c r="AL947" s="3">
        <f t="shared" si="167"/>
        <v>0</v>
      </c>
      <c r="AM947" s="3">
        <f t="shared" si="168"/>
        <v>1</v>
      </c>
      <c r="AN947" s="3">
        <f t="shared" si="169"/>
        <v>0</v>
      </c>
    </row>
    <row r="948" spans="1:40" x14ac:dyDescent="0.35">
      <c r="A948" t="s">
        <v>4290</v>
      </c>
      <c r="B948" t="s">
        <v>4235</v>
      </c>
      <c r="C948" t="s">
        <v>51</v>
      </c>
      <c r="D948" t="s">
        <v>17</v>
      </c>
      <c r="E948">
        <v>24</v>
      </c>
      <c r="F948">
        <v>168.62</v>
      </c>
      <c r="G948">
        <v>73.7</v>
      </c>
      <c r="H948">
        <f t="shared" si="162"/>
        <v>2.2879240162822252</v>
      </c>
      <c r="I948">
        <v>21.5</v>
      </c>
      <c r="J948">
        <v>44.23</v>
      </c>
      <c r="K948">
        <v>67.47</v>
      </c>
      <c r="L948" s="3">
        <f t="shared" si="163"/>
        <v>1</v>
      </c>
      <c r="M948" s="3">
        <f t="shared" si="164"/>
        <v>0</v>
      </c>
      <c r="N948" s="3">
        <f t="shared" si="165"/>
        <v>0</v>
      </c>
      <c r="AA948" t="s">
        <v>4290</v>
      </c>
      <c r="AB948" t="s">
        <v>4235</v>
      </c>
      <c r="AC948" t="s">
        <v>51</v>
      </c>
      <c r="AD948" t="s">
        <v>18</v>
      </c>
      <c r="AE948">
        <v>24</v>
      </c>
      <c r="AF948">
        <v>99.26</v>
      </c>
      <c r="AG948">
        <v>73.7</v>
      </c>
      <c r="AH948">
        <f t="shared" si="166"/>
        <v>1.3468113975576663</v>
      </c>
      <c r="AI948">
        <v>23.5</v>
      </c>
      <c r="AJ948">
        <v>59.38</v>
      </c>
      <c r="AK948">
        <v>72.459999999999994</v>
      </c>
      <c r="AL948" s="3">
        <f t="shared" si="167"/>
        <v>0</v>
      </c>
      <c r="AM948" s="3">
        <f t="shared" si="168"/>
        <v>1</v>
      </c>
      <c r="AN948" s="3">
        <f t="shared" si="169"/>
        <v>0</v>
      </c>
    </row>
    <row r="949" spans="1:40" x14ac:dyDescent="0.35">
      <c r="A949" t="s">
        <v>4291</v>
      </c>
      <c r="B949" t="s">
        <v>4235</v>
      </c>
      <c r="C949" t="s">
        <v>51</v>
      </c>
      <c r="D949" s="6" t="s">
        <v>17</v>
      </c>
      <c r="E949" s="6">
        <v>22</v>
      </c>
      <c r="F949" s="6">
        <v>58.51</v>
      </c>
      <c r="G949" s="6">
        <v>68.72</v>
      </c>
      <c r="H949" s="6">
        <f t="shared" si="162"/>
        <v>0.85142607683352733</v>
      </c>
      <c r="I949" s="6">
        <v>21.5</v>
      </c>
      <c r="J949" s="6">
        <v>50.75</v>
      </c>
      <c r="K949" s="6">
        <v>67.47</v>
      </c>
      <c r="L949" s="6">
        <f t="shared" si="163"/>
        <v>0</v>
      </c>
      <c r="M949" s="6">
        <f t="shared" si="164"/>
        <v>0</v>
      </c>
      <c r="N949" s="6">
        <f t="shared" si="165"/>
        <v>1</v>
      </c>
      <c r="AA949" t="s">
        <v>4291</v>
      </c>
      <c r="AB949" t="s">
        <v>4235</v>
      </c>
      <c r="AC949" t="s">
        <v>51</v>
      </c>
      <c r="AD949" t="s">
        <v>18</v>
      </c>
      <c r="AE949">
        <v>24</v>
      </c>
      <c r="AF949">
        <v>96.15</v>
      </c>
      <c r="AG949">
        <v>73.7</v>
      </c>
      <c r="AH949">
        <f t="shared" si="166"/>
        <v>1.3046132971506106</v>
      </c>
      <c r="AI949">
        <v>23</v>
      </c>
      <c r="AJ949">
        <v>60.14</v>
      </c>
      <c r="AK949">
        <v>71.22</v>
      </c>
      <c r="AL949" s="3">
        <f t="shared" si="167"/>
        <v>0</v>
      </c>
      <c r="AM949" s="3">
        <f t="shared" si="168"/>
        <v>1</v>
      </c>
      <c r="AN949" s="3">
        <f t="shared" si="169"/>
        <v>0</v>
      </c>
    </row>
    <row r="950" spans="1:40" x14ac:dyDescent="0.35">
      <c r="A950" t="s">
        <v>4292</v>
      </c>
      <c r="B950" t="s">
        <v>4235</v>
      </c>
      <c r="C950" t="s">
        <v>51</v>
      </c>
      <c r="D950" s="6" t="s">
        <v>17</v>
      </c>
      <c r="E950" s="6">
        <v>26</v>
      </c>
      <c r="F950" s="6">
        <v>70.86</v>
      </c>
      <c r="G950" s="6">
        <v>78.63</v>
      </c>
      <c r="H950" s="6">
        <f t="shared" si="162"/>
        <v>0.90118275467378872</v>
      </c>
      <c r="I950" s="6">
        <v>25.5</v>
      </c>
      <c r="J950" s="6">
        <v>57.95</v>
      </c>
      <c r="K950" s="6">
        <v>77.400000000000006</v>
      </c>
      <c r="L950" s="6">
        <f t="shared" si="163"/>
        <v>0</v>
      </c>
      <c r="M950" s="6">
        <f t="shared" si="164"/>
        <v>0</v>
      </c>
      <c r="N950" s="6">
        <f t="shared" si="165"/>
        <v>1</v>
      </c>
      <c r="AA950" t="s">
        <v>4292</v>
      </c>
      <c r="AB950" t="s">
        <v>4235</v>
      </c>
      <c r="AC950" t="s">
        <v>51</v>
      </c>
      <c r="AD950" t="s">
        <v>18</v>
      </c>
      <c r="AE950">
        <v>24</v>
      </c>
      <c r="AF950">
        <v>115.26</v>
      </c>
      <c r="AG950">
        <v>73.7</v>
      </c>
      <c r="AH950">
        <f t="shared" si="166"/>
        <v>1.5639077340569878</v>
      </c>
      <c r="AI950">
        <v>22.5</v>
      </c>
      <c r="AJ950">
        <v>56.48</v>
      </c>
      <c r="AK950">
        <v>69.97</v>
      </c>
      <c r="AL950" s="3">
        <f t="shared" si="167"/>
        <v>1</v>
      </c>
      <c r="AM950" s="3">
        <f t="shared" si="168"/>
        <v>0</v>
      </c>
      <c r="AN950" s="3">
        <f t="shared" si="169"/>
        <v>0</v>
      </c>
    </row>
    <row r="951" spans="1:40" x14ac:dyDescent="0.35">
      <c r="A951" t="s">
        <v>4293</v>
      </c>
      <c r="B951" t="s">
        <v>4235</v>
      </c>
      <c r="C951" t="s">
        <v>51</v>
      </c>
      <c r="D951" t="s">
        <v>17</v>
      </c>
      <c r="E951">
        <v>24</v>
      </c>
      <c r="F951">
        <v>152.24</v>
      </c>
      <c r="G951">
        <v>73.7</v>
      </c>
      <c r="H951">
        <f t="shared" si="162"/>
        <v>2.0656716417910448</v>
      </c>
      <c r="I951">
        <v>22</v>
      </c>
      <c r="J951">
        <v>54.07</v>
      </c>
      <c r="K951">
        <v>68.72</v>
      </c>
      <c r="L951" s="3">
        <f t="shared" si="163"/>
        <v>1</v>
      </c>
      <c r="M951" s="3">
        <f t="shared" si="164"/>
        <v>0</v>
      </c>
      <c r="N951" s="3">
        <f t="shared" si="165"/>
        <v>0</v>
      </c>
      <c r="AA951" t="s">
        <v>4293</v>
      </c>
      <c r="AB951" t="s">
        <v>4235</v>
      </c>
      <c r="AC951" t="s">
        <v>51</v>
      </c>
      <c r="AD951" t="s">
        <v>18</v>
      </c>
      <c r="AE951" s="6">
        <v>24</v>
      </c>
      <c r="AF951" s="6">
        <v>71.459999999999994</v>
      </c>
      <c r="AG951" s="6">
        <v>73.7</v>
      </c>
      <c r="AH951" s="6">
        <f t="shared" si="166"/>
        <v>0.96960651289009481</v>
      </c>
      <c r="AI951" s="6">
        <v>23.5</v>
      </c>
      <c r="AJ951" s="6">
        <v>41.7</v>
      </c>
      <c r="AK951" s="6">
        <v>72.459999999999994</v>
      </c>
      <c r="AL951" s="6">
        <f t="shared" si="167"/>
        <v>0</v>
      </c>
      <c r="AM951" s="6">
        <f t="shared" si="168"/>
        <v>0</v>
      </c>
      <c r="AN951" s="6">
        <f t="shared" si="169"/>
        <v>1</v>
      </c>
    </row>
    <row r="952" spans="1:40" x14ac:dyDescent="0.35">
      <c r="A952" t="s">
        <v>4294</v>
      </c>
      <c r="B952" t="s">
        <v>4235</v>
      </c>
      <c r="C952" t="s">
        <v>51</v>
      </c>
      <c r="D952" t="s">
        <v>17</v>
      </c>
      <c r="E952">
        <v>24</v>
      </c>
      <c r="F952">
        <v>123.98</v>
      </c>
      <c r="G952">
        <v>73.7</v>
      </c>
      <c r="H952">
        <f t="shared" si="162"/>
        <v>1.682225237449118</v>
      </c>
      <c r="I952">
        <v>22.5</v>
      </c>
      <c r="J952">
        <v>66.05</v>
      </c>
      <c r="K952">
        <v>69.97</v>
      </c>
      <c r="L952" s="3">
        <f t="shared" si="163"/>
        <v>1</v>
      </c>
      <c r="M952" s="3">
        <f t="shared" si="164"/>
        <v>0</v>
      </c>
      <c r="N952" s="3">
        <f t="shared" si="165"/>
        <v>0</v>
      </c>
      <c r="AA952" t="s">
        <v>4294</v>
      </c>
      <c r="AB952" t="s">
        <v>4235</v>
      </c>
      <c r="AC952" t="s">
        <v>51</v>
      </c>
      <c r="AD952" t="s">
        <v>18</v>
      </c>
      <c r="AE952">
        <v>24</v>
      </c>
      <c r="AF952">
        <v>102.8</v>
      </c>
      <c r="AG952">
        <v>73.7</v>
      </c>
      <c r="AH952">
        <f t="shared" si="166"/>
        <v>1.394843962008141</v>
      </c>
      <c r="AI952">
        <v>22.5</v>
      </c>
      <c r="AJ952">
        <v>42.71</v>
      </c>
      <c r="AK952">
        <v>69.97</v>
      </c>
      <c r="AL952" s="3">
        <f t="shared" si="167"/>
        <v>0</v>
      </c>
      <c r="AM952" s="3">
        <f t="shared" si="168"/>
        <v>1</v>
      </c>
      <c r="AN952" s="3">
        <f t="shared" si="169"/>
        <v>0</v>
      </c>
    </row>
    <row r="953" spans="1:40" x14ac:dyDescent="0.35">
      <c r="A953" t="s">
        <v>4295</v>
      </c>
      <c r="B953" t="s">
        <v>4235</v>
      </c>
      <c r="C953" t="s">
        <v>51</v>
      </c>
      <c r="D953" t="s">
        <v>17</v>
      </c>
      <c r="E953">
        <v>24</v>
      </c>
      <c r="F953">
        <v>173.92</v>
      </c>
      <c r="G953">
        <v>73.7</v>
      </c>
      <c r="H953">
        <f t="shared" si="162"/>
        <v>2.3598371777476252</v>
      </c>
      <c r="I953">
        <v>22</v>
      </c>
      <c r="J953">
        <v>42.93</v>
      </c>
      <c r="K953">
        <v>68.72</v>
      </c>
      <c r="L953" s="3">
        <f t="shared" si="163"/>
        <v>1</v>
      </c>
      <c r="M953" s="3">
        <f t="shared" si="164"/>
        <v>0</v>
      </c>
      <c r="N953" s="3">
        <f t="shared" si="165"/>
        <v>0</v>
      </c>
      <c r="AA953" t="s">
        <v>4295</v>
      </c>
      <c r="AB953" t="s">
        <v>4235</v>
      </c>
      <c r="AC953" t="s">
        <v>51</v>
      </c>
      <c r="AD953" t="s">
        <v>18</v>
      </c>
      <c r="AE953" s="6">
        <v>24</v>
      </c>
      <c r="AF953" s="6">
        <v>65.459999999999994</v>
      </c>
      <c r="AG953" s="6">
        <v>73.7</v>
      </c>
      <c r="AH953" s="6">
        <f t="shared" si="166"/>
        <v>0.88819538670284925</v>
      </c>
      <c r="AI953" s="6">
        <v>23.5</v>
      </c>
      <c r="AJ953" s="6">
        <v>42.83</v>
      </c>
      <c r="AK953" s="6">
        <v>72.459999999999994</v>
      </c>
      <c r="AL953" s="6">
        <f t="shared" si="167"/>
        <v>0</v>
      </c>
      <c r="AM953" s="6">
        <f t="shared" si="168"/>
        <v>0</v>
      </c>
      <c r="AN953" s="6">
        <f t="shared" si="169"/>
        <v>1</v>
      </c>
    </row>
    <row r="954" spans="1:40" x14ac:dyDescent="0.35">
      <c r="A954" t="s">
        <v>4296</v>
      </c>
      <c r="B954" t="s">
        <v>4235</v>
      </c>
      <c r="C954" t="s">
        <v>51</v>
      </c>
      <c r="D954" s="6" t="s">
        <v>17</v>
      </c>
      <c r="E954" s="6">
        <v>16.5</v>
      </c>
      <c r="F954" s="6">
        <v>49.22</v>
      </c>
      <c r="G954" s="6">
        <v>54.79</v>
      </c>
      <c r="H954" s="6">
        <f t="shared" si="162"/>
        <v>0.89833911297682056</v>
      </c>
      <c r="I954" s="6">
        <v>16</v>
      </c>
      <c r="J954" s="6">
        <v>32.72</v>
      </c>
      <c r="K954" s="6">
        <v>53.5</v>
      </c>
      <c r="L954" s="6">
        <f t="shared" si="163"/>
        <v>0</v>
      </c>
      <c r="M954" s="6">
        <f t="shared" si="164"/>
        <v>0</v>
      </c>
      <c r="N954" s="6">
        <f t="shared" si="165"/>
        <v>1</v>
      </c>
      <c r="AA954" t="s">
        <v>4296</v>
      </c>
      <c r="AB954" t="s">
        <v>4235</v>
      </c>
      <c r="AC954" t="s">
        <v>51</v>
      </c>
      <c r="AD954" t="s">
        <v>18</v>
      </c>
      <c r="AE954">
        <v>24</v>
      </c>
      <c r="AF954">
        <v>129.88</v>
      </c>
      <c r="AG954">
        <v>73.7</v>
      </c>
      <c r="AH954">
        <f t="shared" si="166"/>
        <v>1.7622795115332428</v>
      </c>
      <c r="AI954">
        <v>23</v>
      </c>
      <c r="AJ954">
        <v>65.2</v>
      </c>
      <c r="AK954">
        <v>71.22</v>
      </c>
      <c r="AL954" s="3">
        <f t="shared" si="167"/>
        <v>1</v>
      </c>
      <c r="AM954" s="3">
        <f t="shared" si="168"/>
        <v>0</v>
      </c>
      <c r="AN954" s="3">
        <f t="shared" si="169"/>
        <v>0</v>
      </c>
    </row>
    <row r="955" spans="1:40" x14ac:dyDescent="0.35">
      <c r="A955" t="s">
        <v>4297</v>
      </c>
      <c r="B955" t="s">
        <v>4235</v>
      </c>
      <c r="C955" t="s">
        <v>51</v>
      </c>
      <c r="D955" t="s">
        <v>17</v>
      </c>
      <c r="E955">
        <v>23.5</v>
      </c>
      <c r="F955">
        <v>188.9</v>
      </c>
      <c r="G955">
        <v>72.459999999999994</v>
      </c>
      <c r="H955">
        <f t="shared" si="162"/>
        <v>2.6069555616892082</v>
      </c>
      <c r="I955">
        <v>22</v>
      </c>
      <c r="J955">
        <v>64.91</v>
      </c>
      <c r="K955">
        <v>68.72</v>
      </c>
      <c r="L955" s="3">
        <f t="shared" si="163"/>
        <v>1</v>
      </c>
      <c r="M955" s="3">
        <f t="shared" si="164"/>
        <v>0</v>
      </c>
      <c r="N955" s="3">
        <f t="shared" si="165"/>
        <v>0</v>
      </c>
      <c r="AA955" t="s">
        <v>4297</v>
      </c>
      <c r="AB955" t="s">
        <v>4235</v>
      </c>
      <c r="AC955" t="s">
        <v>51</v>
      </c>
      <c r="AD955" t="s">
        <v>18</v>
      </c>
      <c r="AE955">
        <v>24</v>
      </c>
      <c r="AF955">
        <v>125.39</v>
      </c>
      <c r="AG955">
        <v>73.7</v>
      </c>
      <c r="AH955">
        <f t="shared" si="166"/>
        <v>1.7013568521031206</v>
      </c>
      <c r="AI955">
        <v>23</v>
      </c>
      <c r="AJ955">
        <v>64.959999999999994</v>
      </c>
      <c r="AK955">
        <v>71.22</v>
      </c>
      <c r="AL955" s="3">
        <f t="shared" si="167"/>
        <v>1</v>
      </c>
      <c r="AM955" s="3">
        <f t="shared" si="168"/>
        <v>0</v>
      </c>
      <c r="AN955" s="3">
        <f t="shared" si="169"/>
        <v>0</v>
      </c>
    </row>
    <row r="956" spans="1:40" x14ac:dyDescent="0.35">
      <c r="A956" t="s">
        <v>4298</v>
      </c>
      <c r="B956" t="s">
        <v>4235</v>
      </c>
      <c r="C956" t="s">
        <v>51</v>
      </c>
      <c r="D956" s="6" t="s">
        <v>17</v>
      </c>
      <c r="E956" s="6">
        <v>19.5</v>
      </c>
      <c r="F956" s="6">
        <v>49.82</v>
      </c>
      <c r="G956" s="6">
        <v>62.44</v>
      </c>
      <c r="H956" s="6">
        <f t="shared" si="162"/>
        <v>0.79788597053171051</v>
      </c>
      <c r="I956" s="6">
        <v>19</v>
      </c>
      <c r="J956" s="6">
        <v>32.340000000000003</v>
      </c>
      <c r="K956" s="6">
        <v>61.18</v>
      </c>
      <c r="L956" s="6">
        <f t="shared" si="163"/>
        <v>0</v>
      </c>
      <c r="M956" s="6">
        <f t="shared" si="164"/>
        <v>0</v>
      </c>
      <c r="N956" s="6">
        <f t="shared" si="165"/>
        <v>1</v>
      </c>
      <c r="AA956" t="s">
        <v>4298</v>
      </c>
      <c r="AB956" t="s">
        <v>4235</v>
      </c>
      <c r="AC956" t="s">
        <v>51</v>
      </c>
      <c r="AD956" t="s">
        <v>18</v>
      </c>
      <c r="AE956">
        <v>24</v>
      </c>
      <c r="AF956">
        <v>120.66</v>
      </c>
      <c r="AG956">
        <v>73.7</v>
      </c>
      <c r="AH956">
        <f t="shared" si="166"/>
        <v>1.6371777476255087</v>
      </c>
      <c r="AI956">
        <v>23</v>
      </c>
      <c r="AJ956">
        <v>64.28</v>
      </c>
      <c r="AK956">
        <v>71.22</v>
      </c>
      <c r="AL956" s="3">
        <f t="shared" si="167"/>
        <v>1</v>
      </c>
      <c r="AM956" s="3">
        <f t="shared" si="168"/>
        <v>0</v>
      </c>
      <c r="AN956" s="3">
        <f t="shared" si="169"/>
        <v>0</v>
      </c>
    </row>
    <row r="957" spans="1:40" x14ac:dyDescent="0.35">
      <c r="A957" t="s">
        <v>4299</v>
      </c>
      <c r="B957" t="s">
        <v>4235</v>
      </c>
      <c r="C957" t="s">
        <v>51</v>
      </c>
      <c r="D957" t="s">
        <v>134</v>
      </c>
      <c r="E957">
        <v>16</v>
      </c>
      <c r="F957">
        <v>56.73</v>
      </c>
      <c r="G957">
        <v>53.5</v>
      </c>
      <c r="H957">
        <f t="shared" si="162"/>
        <v>1.0603738317757008</v>
      </c>
      <c r="I957">
        <v>15.5</v>
      </c>
      <c r="J957">
        <v>34.08</v>
      </c>
      <c r="K957">
        <v>52.21</v>
      </c>
      <c r="L957" s="3">
        <f t="shared" si="163"/>
        <v>0</v>
      </c>
      <c r="M957" s="3">
        <f t="shared" si="164"/>
        <v>1</v>
      </c>
      <c r="N957" s="3">
        <f t="shared" si="165"/>
        <v>0</v>
      </c>
      <c r="AA957" t="s">
        <v>4299</v>
      </c>
      <c r="AB957" t="s">
        <v>4235</v>
      </c>
      <c r="AC957" t="s">
        <v>51</v>
      </c>
      <c r="AD957" t="s">
        <v>135</v>
      </c>
      <c r="AE957">
        <v>24</v>
      </c>
      <c r="AF957">
        <v>184.01</v>
      </c>
      <c r="AG957">
        <v>73.7</v>
      </c>
      <c r="AH957">
        <f t="shared" si="166"/>
        <v>2.4967435549525101</v>
      </c>
      <c r="AI957">
        <v>21.5</v>
      </c>
      <c r="AJ957">
        <v>51.91</v>
      </c>
      <c r="AK957">
        <v>67.47</v>
      </c>
      <c r="AL957" s="3">
        <f t="shared" si="167"/>
        <v>1</v>
      </c>
      <c r="AM957" s="3">
        <f t="shared" si="168"/>
        <v>0</v>
      </c>
      <c r="AN957" s="3">
        <f t="shared" si="169"/>
        <v>0</v>
      </c>
    </row>
    <row r="958" spans="1:40" x14ac:dyDescent="0.35">
      <c r="A958" t="s">
        <v>4300</v>
      </c>
      <c r="B958" t="s">
        <v>4235</v>
      </c>
      <c r="C958" t="s">
        <v>51</v>
      </c>
      <c r="D958" t="s">
        <v>134</v>
      </c>
      <c r="E958">
        <v>24</v>
      </c>
      <c r="F958">
        <v>108.13</v>
      </c>
      <c r="G958">
        <v>73.7</v>
      </c>
      <c r="H958">
        <f t="shared" si="162"/>
        <v>1.4671641791044774</v>
      </c>
      <c r="I958">
        <v>22</v>
      </c>
      <c r="J958">
        <v>65.11</v>
      </c>
      <c r="K958">
        <v>68.72</v>
      </c>
      <c r="L958" s="3">
        <f t="shared" si="163"/>
        <v>0</v>
      </c>
      <c r="M958" s="3">
        <f t="shared" si="164"/>
        <v>1</v>
      </c>
      <c r="N958" s="3">
        <f t="shared" si="165"/>
        <v>0</v>
      </c>
      <c r="AA958" t="s">
        <v>4300</v>
      </c>
      <c r="AB958" t="s">
        <v>4235</v>
      </c>
      <c r="AC958" t="s">
        <v>51</v>
      </c>
      <c r="AD958" t="s">
        <v>135</v>
      </c>
      <c r="AE958">
        <v>24</v>
      </c>
      <c r="AF958">
        <v>138.78</v>
      </c>
      <c r="AG958">
        <v>73.7</v>
      </c>
      <c r="AH958">
        <f t="shared" si="166"/>
        <v>1.8830393487109904</v>
      </c>
      <c r="AI958">
        <v>22</v>
      </c>
      <c r="AJ958">
        <v>59.08</v>
      </c>
      <c r="AK958">
        <v>68.72</v>
      </c>
      <c r="AL958" s="3">
        <f t="shared" si="167"/>
        <v>1</v>
      </c>
      <c r="AM958" s="3">
        <f t="shared" si="168"/>
        <v>0</v>
      </c>
      <c r="AN958" s="3">
        <f t="shared" si="169"/>
        <v>0</v>
      </c>
    </row>
    <row r="959" spans="1:40" x14ac:dyDescent="0.35">
      <c r="A959" t="s">
        <v>4301</v>
      </c>
      <c r="B959" t="s">
        <v>4235</v>
      </c>
      <c r="C959" t="s">
        <v>51</v>
      </c>
      <c r="D959" t="s">
        <v>134</v>
      </c>
      <c r="E959">
        <v>23.5</v>
      </c>
      <c r="F959">
        <v>89.07</v>
      </c>
      <c r="G959">
        <v>72.459999999999994</v>
      </c>
      <c r="H959">
        <f t="shared" si="162"/>
        <v>1.2292299199558376</v>
      </c>
      <c r="I959">
        <v>21.5</v>
      </c>
      <c r="J959">
        <v>44</v>
      </c>
      <c r="K959">
        <v>67.47</v>
      </c>
      <c r="L959" s="3">
        <f t="shared" si="163"/>
        <v>0</v>
      </c>
      <c r="M959" s="3">
        <f t="shared" si="164"/>
        <v>1</v>
      </c>
      <c r="N959" s="3">
        <f t="shared" si="165"/>
        <v>0</v>
      </c>
      <c r="AA959" t="s">
        <v>4301</v>
      </c>
      <c r="AB959" t="s">
        <v>4235</v>
      </c>
      <c r="AC959" t="s">
        <v>51</v>
      </c>
      <c r="AD959" t="s">
        <v>135</v>
      </c>
      <c r="AE959">
        <v>24</v>
      </c>
      <c r="AF959">
        <v>109.4</v>
      </c>
      <c r="AG959">
        <v>73.7</v>
      </c>
      <c r="AH959">
        <f t="shared" si="166"/>
        <v>1.4843962008141114</v>
      </c>
      <c r="AI959">
        <v>22.5</v>
      </c>
      <c r="AJ959">
        <v>69.3</v>
      </c>
      <c r="AK959">
        <v>69.97</v>
      </c>
      <c r="AL959" s="3">
        <f t="shared" si="167"/>
        <v>0</v>
      </c>
      <c r="AM959" s="3">
        <f t="shared" si="168"/>
        <v>1</v>
      </c>
      <c r="AN959" s="3">
        <f t="shared" si="169"/>
        <v>0</v>
      </c>
    </row>
    <row r="960" spans="1:40" x14ac:dyDescent="0.35">
      <c r="A960" t="s">
        <v>4302</v>
      </c>
      <c r="B960" t="s">
        <v>4235</v>
      </c>
      <c r="C960" t="s">
        <v>51</v>
      </c>
      <c r="D960" s="6" t="s">
        <v>134</v>
      </c>
      <c r="E960" s="6">
        <v>18.5</v>
      </c>
      <c r="F960" s="6">
        <v>45.49</v>
      </c>
      <c r="G960" s="6">
        <v>59.91</v>
      </c>
      <c r="H960" s="6">
        <f t="shared" si="162"/>
        <v>0.7593056251043232</v>
      </c>
      <c r="I960" s="6">
        <v>18</v>
      </c>
      <c r="J960" s="6">
        <v>29.85</v>
      </c>
      <c r="K960" s="6">
        <v>58.64</v>
      </c>
      <c r="L960" s="6">
        <f t="shared" si="163"/>
        <v>0</v>
      </c>
      <c r="M960" s="6">
        <f t="shared" si="164"/>
        <v>0</v>
      </c>
      <c r="N960" s="6">
        <f t="shared" si="165"/>
        <v>1</v>
      </c>
      <c r="AA960" t="s">
        <v>4302</v>
      </c>
      <c r="AB960" t="s">
        <v>4235</v>
      </c>
      <c r="AC960" t="s">
        <v>51</v>
      </c>
      <c r="AD960" t="s">
        <v>135</v>
      </c>
      <c r="AE960">
        <v>24</v>
      </c>
      <c r="AF960">
        <v>132.59</v>
      </c>
      <c r="AG960">
        <v>73.7</v>
      </c>
      <c r="AH960">
        <f t="shared" si="166"/>
        <v>1.7990502035278155</v>
      </c>
      <c r="AI960">
        <v>22.5</v>
      </c>
      <c r="AJ960">
        <v>54.93</v>
      </c>
      <c r="AK960">
        <v>69.97</v>
      </c>
      <c r="AL960" s="3">
        <f t="shared" si="167"/>
        <v>1</v>
      </c>
      <c r="AM960" s="3">
        <f t="shared" si="168"/>
        <v>0</v>
      </c>
      <c r="AN960" s="3">
        <f t="shared" si="169"/>
        <v>0</v>
      </c>
    </row>
    <row r="961" spans="1:40" x14ac:dyDescent="0.35">
      <c r="A961" t="s">
        <v>4303</v>
      </c>
      <c r="B961" t="s">
        <v>4235</v>
      </c>
      <c r="C961" t="s">
        <v>51</v>
      </c>
      <c r="D961" t="s">
        <v>134</v>
      </c>
      <c r="E961">
        <v>23</v>
      </c>
      <c r="F961">
        <v>82.58</v>
      </c>
      <c r="G961">
        <v>71.22</v>
      </c>
      <c r="H961">
        <f t="shared" si="162"/>
        <v>1.1595057568098848</v>
      </c>
      <c r="I961">
        <v>22.5</v>
      </c>
      <c r="J961">
        <v>42.22</v>
      </c>
      <c r="K961">
        <v>69.97</v>
      </c>
      <c r="L961" s="3">
        <f t="shared" si="163"/>
        <v>0</v>
      </c>
      <c r="M961" s="3">
        <f t="shared" si="164"/>
        <v>1</v>
      </c>
      <c r="N961" s="3">
        <f t="shared" si="165"/>
        <v>0</v>
      </c>
      <c r="AA961" t="s">
        <v>4303</v>
      </c>
      <c r="AB961" t="s">
        <v>4235</v>
      </c>
      <c r="AC961" t="s">
        <v>51</v>
      </c>
      <c r="AD961" t="s">
        <v>135</v>
      </c>
      <c r="AE961">
        <v>24</v>
      </c>
      <c r="AF961">
        <v>127.83</v>
      </c>
      <c r="AG961">
        <v>73.7</v>
      </c>
      <c r="AH961">
        <f t="shared" si="166"/>
        <v>1.7344640434192673</v>
      </c>
      <c r="AI961">
        <v>22</v>
      </c>
      <c r="AJ961">
        <v>58.84</v>
      </c>
      <c r="AK961">
        <v>68.72</v>
      </c>
      <c r="AL961" s="3">
        <f t="shared" si="167"/>
        <v>1</v>
      </c>
      <c r="AM961" s="3">
        <f t="shared" si="168"/>
        <v>0</v>
      </c>
      <c r="AN961" s="3">
        <f t="shared" si="169"/>
        <v>0</v>
      </c>
    </row>
    <row r="962" spans="1:40" x14ac:dyDescent="0.35">
      <c r="A962" t="s">
        <v>4304</v>
      </c>
      <c r="B962" t="s">
        <v>4235</v>
      </c>
      <c r="C962" t="s">
        <v>51</v>
      </c>
      <c r="D962" s="6" t="s">
        <v>134</v>
      </c>
      <c r="E962" s="6">
        <v>22</v>
      </c>
      <c r="F962" s="6">
        <v>60.8</v>
      </c>
      <c r="G962" s="6">
        <v>68.72</v>
      </c>
      <c r="H962" s="6">
        <f t="shared" ref="H962:H1025" si="170">F962/G962</f>
        <v>0.88474970896391147</v>
      </c>
      <c r="I962" s="6">
        <v>21.5</v>
      </c>
      <c r="J962" s="6">
        <v>54.24</v>
      </c>
      <c r="K962" s="6">
        <v>67.47</v>
      </c>
      <c r="L962" s="6">
        <f t="shared" ref="L962:L1025" si="171">IF(H962&gt;1.5,1,0)</f>
        <v>0</v>
      </c>
      <c r="M962" s="6">
        <f t="shared" ref="M962:M1025" si="172">IF((AND(H962&gt;1,H962&lt;1.5)),1,0)</f>
        <v>0</v>
      </c>
      <c r="N962" s="6">
        <f t="shared" ref="N962:N1025" si="173">IF(H962&lt;1,1,0)</f>
        <v>1</v>
      </c>
      <c r="AA962" t="s">
        <v>4304</v>
      </c>
      <c r="AB962" t="s">
        <v>4235</v>
      </c>
      <c r="AC962" t="s">
        <v>51</v>
      </c>
      <c r="AD962" t="s">
        <v>135</v>
      </c>
      <c r="AE962">
        <v>24</v>
      </c>
      <c r="AF962">
        <v>122.36</v>
      </c>
      <c r="AG962">
        <v>73.7</v>
      </c>
      <c r="AH962">
        <f t="shared" ref="AH962:AH1025" si="174">AF962/AG962</f>
        <v>1.6602442333785616</v>
      </c>
      <c r="AI962">
        <v>22.5</v>
      </c>
      <c r="AJ962">
        <v>65.709999999999994</v>
      </c>
      <c r="AK962">
        <v>69.97</v>
      </c>
      <c r="AL962" s="3">
        <f t="shared" si="167"/>
        <v>1</v>
      </c>
      <c r="AM962" s="3">
        <f t="shared" si="168"/>
        <v>0</v>
      </c>
      <c r="AN962" s="3">
        <f t="shared" si="169"/>
        <v>0</v>
      </c>
    </row>
    <row r="963" spans="1:40" x14ac:dyDescent="0.35">
      <c r="A963" t="s">
        <v>4305</v>
      </c>
      <c r="B963" t="s">
        <v>4235</v>
      </c>
      <c r="C963" t="s">
        <v>51</v>
      </c>
      <c r="D963" s="6" t="s">
        <v>134</v>
      </c>
      <c r="E963" s="6">
        <v>23.5</v>
      </c>
      <c r="F963" s="6">
        <v>64.92</v>
      </c>
      <c r="G963" s="6">
        <v>72.459999999999994</v>
      </c>
      <c r="H963" s="6">
        <f t="shared" si="170"/>
        <v>0.89594258901462887</v>
      </c>
      <c r="I963" s="6">
        <v>23</v>
      </c>
      <c r="J963" s="6">
        <v>60.08</v>
      </c>
      <c r="K963" s="6">
        <v>71.22</v>
      </c>
      <c r="L963" s="6">
        <f t="shared" si="171"/>
        <v>0</v>
      </c>
      <c r="M963" s="6">
        <f t="shared" si="172"/>
        <v>0</v>
      </c>
      <c r="N963" s="6">
        <f t="shared" si="173"/>
        <v>1</v>
      </c>
      <c r="AA963" t="s">
        <v>4305</v>
      </c>
      <c r="AB963" t="s">
        <v>4235</v>
      </c>
      <c r="AC963" t="s">
        <v>51</v>
      </c>
      <c r="AD963" t="s">
        <v>135</v>
      </c>
      <c r="AE963">
        <v>24</v>
      </c>
      <c r="AF963">
        <v>142.35</v>
      </c>
      <c r="AG963">
        <v>73.7</v>
      </c>
      <c r="AH963">
        <f t="shared" si="174"/>
        <v>1.9314789687924014</v>
      </c>
      <c r="AI963">
        <v>22.5</v>
      </c>
      <c r="AJ963">
        <v>55.62</v>
      </c>
      <c r="AK963">
        <v>69.97</v>
      </c>
      <c r="AL963" s="3">
        <f t="shared" ref="AL963:AL1026" si="175">IF(AH963&gt;1.5,1,0)</f>
        <v>1</v>
      </c>
      <c r="AM963" s="3">
        <f t="shared" ref="AM963:AM1026" si="176">IF((AND(AH963&gt;1,AH963&lt;1.5)),1,0)</f>
        <v>0</v>
      </c>
      <c r="AN963" s="3">
        <f t="shared" ref="AN963:AN1026" si="177">IF(AH963&lt;1,1,0)</f>
        <v>0</v>
      </c>
    </row>
    <row r="964" spans="1:40" x14ac:dyDescent="0.35">
      <c r="A964" t="s">
        <v>4306</v>
      </c>
      <c r="B964" t="s">
        <v>4235</v>
      </c>
      <c r="C964" t="s">
        <v>51</v>
      </c>
      <c r="D964" t="s">
        <v>134</v>
      </c>
      <c r="E964">
        <v>24.5</v>
      </c>
      <c r="F964">
        <v>118.96</v>
      </c>
      <c r="G964">
        <v>74.930000000000007</v>
      </c>
      <c r="H964">
        <f t="shared" si="170"/>
        <v>1.5876151074336045</v>
      </c>
      <c r="I964">
        <v>22</v>
      </c>
      <c r="J964">
        <v>58.19</v>
      </c>
      <c r="K964">
        <v>68.72</v>
      </c>
      <c r="L964" s="3">
        <f t="shared" si="171"/>
        <v>1</v>
      </c>
      <c r="M964" s="3">
        <f t="shared" si="172"/>
        <v>0</v>
      </c>
      <c r="N964" s="3">
        <f t="shared" si="173"/>
        <v>0</v>
      </c>
      <c r="AA964" t="s">
        <v>4306</v>
      </c>
      <c r="AB964" t="s">
        <v>4235</v>
      </c>
      <c r="AC964" t="s">
        <v>51</v>
      </c>
      <c r="AD964" t="s">
        <v>135</v>
      </c>
      <c r="AE964">
        <v>24</v>
      </c>
      <c r="AF964">
        <v>175.99</v>
      </c>
      <c r="AG964">
        <v>73.7</v>
      </c>
      <c r="AH964">
        <f t="shared" si="174"/>
        <v>2.3879240162822253</v>
      </c>
      <c r="AI964">
        <v>22</v>
      </c>
      <c r="AJ964">
        <v>59.44</v>
      </c>
      <c r="AK964">
        <v>68.72</v>
      </c>
      <c r="AL964" s="3">
        <f t="shared" si="175"/>
        <v>1</v>
      </c>
      <c r="AM964" s="3">
        <f t="shared" si="176"/>
        <v>0</v>
      </c>
      <c r="AN964" s="3">
        <f t="shared" si="177"/>
        <v>0</v>
      </c>
    </row>
    <row r="965" spans="1:40" x14ac:dyDescent="0.35">
      <c r="A965" t="s">
        <v>4307</v>
      </c>
      <c r="B965" t="s">
        <v>4235</v>
      </c>
      <c r="C965" t="s">
        <v>51</v>
      </c>
      <c r="D965" t="s">
        <v>134</v>
      </c>
      <c r="E965">
        <v>24</v>
      </c>
      <c r="F965">
        <v>100.41</v>
      </c>
      <c r="G965">
        <v>73.7</v>
      </c>
      <c r="H965">
        <f t="shared" si="170"/>
        <v>1.3624151967435549</v>
      </c>
      <c r="I965">
        <v>23</v>
      </c>
      <c r="J965">
        <v>54.85</v>
      </c>
      <c r="K965">
        <v>71.22</v>
      </c>
      <c r="L965" s="3">
        <f t="shared" si="171"/>
        <v>0</v>
      </c>
      <c r="M965" s="3">
        <f t="shared" si="172"/>
        <v>1</v>
      </c>
      <c r="N965" s="3">
        <f t="shared" si="173"/>
        <v>0</v>
      </c>
      <c r="AA965" t="s">
        <v>4307</v>
      </c>
      <c r="AB965" t="s">
        <v>4235</v>
      </c>
      <c r="AC965" t="s">
        <v>51</v>
      </c>
      <c r="AD965" t="s">
        <v>135</v>
      </c>
      <c r="AE965">
        <v>24</v>
      </c>
      <c r="AF965">
        <v>120.6</v>
      </c>
      <c r="AG965">
        <v>73.7</v>
      </c>
      <c r="AH965">
        <f t="shared" si="174"/>
        <v>1.6363636363636362</v>
      </c>
      <c r="AI965">
        <v>22.5</v>
      </c>
      <c r="AJ965">
        <v>63.89</v>
      </c>
      <c r="AK965">
        <v>69.97</v>
      </c>
      <c r="AL965" s="3">
        <f t="shared" si="175"/>
        <v>1</v>
      </c>
      <c r="AM965" s="3">
        <f t="shared" si="176"/>
        <v>0</v>
      </c>
      <c r="AN965" s="3">
        <f t="shared" si="177"/>
        <v>0</v>
      </c>
    </row>
    <row r="966" spans="1:40" x14ac:dyDescent="0.35">
      <c r="A966" t="s">
        <v>4308</v>
      </c>
      <c r="B966" t="s">
        <v>4235</v>
      </c>
      <c r="C966" t="s">
        <v>51</v>
      </c>
      <c r="D966" t="s">
        <v>134</v>
      </c>
      <c r="E966">
        <v>25.5</v>
      </c>
      <c r="F966">
        <v>96.89</v>
      </c>
      <c r="G966">
        <v>77.400000000000006</v>
      </c>
      <c r="H966">
        <f t="shared" si="170"/>
        <v>1.2518087855297158</v>
      </c>
      <c r="I966">
        <v>24</v>
      </c>
      <c r="J966">
        <v>66.010000000000005</v>
      </c>
      <c r="K966">
        <v>73.7</v>
      </c>
      <c r="L966" s="3">
        <f t="shared" si="171"/>
        <v>0</v>
      </c>
      <c r="M966" s="3">
        <f t="shared" si="172"/>
        <v>1</v>
      </c>
      <c r="N966" s="3">
        <f t="shared" si="173"/>
        <v>0</v>
      </c>
      <c r="AA966" t="s">
        <v>4308</v>
      </c>
      <c r="AB966" t="s">
        <v>4235</v>
      </c>
      <c r="AC966" t="s">
        <v>51</v>
      </c>
      <c r="AD966" t="s">
        <v>135</v>
      </c>
      <c r="AE966" s="6">
        <v>18</v>
      </c>
      <c r="AF966" s="6">
        <v>44.52</v>
      </c>
      <c r="AG966" s="6">
        <v>58.64</v>
      </c>
      <c r="AH966" s="6">
        <f t="shared" si="174"/>
        <v>0.75920873124147348</v>
      </c>
      <c r="AI966" s="6">
        <v>17.5</v>
      </c>
      <c r="AJ966" s="6">
        <v>29.06</v>
      </c>
      <c r="AK966" s="6">
        <v>57.36</v>
      </c>
      <c r="AL966" s="6">
        <f t="shared" si="175"/>
        <v>0</v>
      </c>
      <c r="AM966" s="6">
        <f t="shared" si="176"/>
        <v>0</v>
      </c>
      <c r="AN966" s="6">
        <f t="shared" si="177"/>
        <v>1</v>
      </c>
    </row>
    <row r="967" spans="1:40" x14ac:dyDescent="0.35">
      <c r="A967" t="s">
        <v>4309</v>
      </c>
      <c r="B967" t="s">
        <v>4235</v>
      </c>
      <c r="C967" t="s">
        <v>51</v>
      </c>
      <c r="D967" t="s">
        <v>134</v>
      </c>
      <c r="E967">
        <v>24</v>
      </c>
      <c r="F967">
        <v>127.01</v>
      </c>
      <c r="G967">
        <v>73.7</v>
      </c>
      <c r="H967">
        <f t="shared" si="170"/>
        <v>1.723337856173677</v>
      </c>
      <c r="I967">
        <v>22</v>
      </c>
      <c r="J967">
        <v>60.96</v>
      </c>
      <c r="K967">
        <v>68.72</v>
      </c>
      <c r="L967" s="3">
        <f t="shared" si="171"/>
        <v>1</v>
      </c>
      <c r="M967" s="3">
        <f t="shared" si="172"/>
        <v>0</v>
      </c>
      <c r="N967" s="3">
        <f t="shared" si="173"/>
        <v>0</v>
      </c>
      <c r="AA967" t="s">
        <v>4309</v>
      </c>
      <c r="AB967" t="s">
        <v>4235</v>
      </c>
      <c r="AC967" t="s">
        <v>51</v>
      </c>
      <c r="AD967" t="s">
        <v>135</v>
      </c>
      <c r="AE967">
        <v>24</v>
      </c>
      <c r="AF967">
        <v>113.37</v>
      </c>
      <c r="AG967">
        <v>73.7</v>
      </c>
      <c r="AH967">
        <f t="shared" si="174"/>
        <v>1.5382632293080054</v>
      </c>
      <c r="AI967">
        <v>23</v>
      </c>
      <c r="AJ967">
        <v>67.87</v>
      </c>
      <c r="AK967">
        <v>71.22</v>
      </c>
      <c r="AL967" s="3">
        <f t="shared" si="175"/>
        <v>1</v>
      </c>
      <c r="AM967" s="3">
        <f t="shared" si="176"/>
        <v>0</v>
      </c>
      <c r="AN967" s="3">
        <f t="shared" si="177"/>
        <v>0</v>
      </c>
    </row>
    <row r="968" spans="1:40" x14ac:dyDescent="0.35">
      <c r="A968" t="s">
        <v>4310</v>
      </c>
      <c r="B968" t="s">
        <v>4235</v>
      </c>
      <c r="C968" t="s">
        <v>51</v>
      </c>
      <c r="D968" s="6" t="s">
        <v>134</v>
      </c>
      <c r="E968" s="6">
        <v>24.5</v>
      </c>
      <c r="F968" s="6">
        <v>62.99</v>
      </c>
      <c r="G968" s="6">
        <v>74.930000000000007</v>
      </c>
      <c r="H968" s="6">
        <f t="shared" si="170"/>
        <v>0.84065127452288801</v>
      </c>
      <c r="I968" s="6">
        <v>24</v>
      </c>
      <c r="J968" s="6">
        <v>36.76</v>
      </c>
      <c r="K968" s="6">
        <v>73.7</v>
      </c>
      <c r="L968" s="6">
        <f t="shared" si="171"/>
        <v>0</v>
      </c>
      <c r="M968" s="6">
        <f t="shared" si="172"/>
        <v>0</v>
      </c>
      <c r="N968" s="6">
        <f t="shared" si="173"/>
        <v>1</v>
      </c>
      <c r="AA968" t="s">
        <v>4310</v>
      </c>
      <c r="AB968" t="s">
        <v>4235</v>
      </c>
      <c r="AC968" t="s">
        <v>51</v>
      </c>
      <c r="AD968" t="s">
        <v>135</v>
      </c>
      <c r="AE968">
        <v>24</v>
      </c>
      <c r="AF968">
        <v>132.78</v>
      </c>
      <c r="AG968">
        <v>73.7</v>
      </c>
      <c r="AH968">
        <f t="shared" si="174"/>
        <v>1.8016282225237448</v>
      </c>
      <c r="AI968">
        <v>22.5</v>
      </c>
      <c r="AJ968">
        <v>62.95</v>
      </c>
      <c r="AK968">
        <v>69.97</v>
      </c>
      <c r="AL968" s="3">
        <f t="shared" si="175"/>
        <v>1</v>
      </c>
      <c r="AM968" s="3">
        <f t="shared" si="176"/>
        <v>0</v>
      </c>
      <c r="AN968" s="3">
        <f t="shared" si="177"/>
        <v>0</v>
      </c>
    </row>
    <row r="969" spans="1:40" x14ac:dyDescent="0.35">
      <c r="A969" t="s">
        <v>4311</v>
      </c>
      <c r="B969" t="s">
        <v>4235</v>
      </c>
      <c r="C969" t="s">
        <v>51</v>
      </c>
      <c r="D969" t="s">
        <v>134</v>
      </c>
      <c r="E969">
        <v>24</v>
      </c>
      <c r="F969">
        <v>112.73</v>
      </c>
      <c r="G969">
        <v>73.7</v>
      </c>
      <c r="H969">
        <f t="shared" si="170"/>
        <v>1.5295793758480325</v>
      </c>
      <c r="I969">
        <v>22.5</v>
      </c>
      <c r="J969">
        <v>60.25</v>
      </c>
      <c r="K969">
        <v>69.97</v>
      </c>
      <c r="L969" s="3">
        <f t="shared" si="171"/>
        <v>1</v>
      </c>
      <c r="M969" s="3">
        <f t="shared" si="172"/>
        <v>0</v>
      </c>
      <c r="N969" s="3">
        <f t="shared" si="173"/>
        <v>0</v>
      </c>
      <c r="AA969" t="s">
        <v>4311</v>
      </c>
      <c r="AB969" t="s">
        <v>4235</v>
      </c>
      <c r="AC969" t="s">
        <v>51</v>
      </c>
      <c r="AD969" t="s">
        <v>135</v>
      </c>
      <c r="AE969">
        <v>24</v>
      </c>
      <c r="AF969">
        <v>122.44</v>
      </c>
      <c r="AG969">
        <v>73.7</v>
      </c>
      <c r="AH969">
        <f t="shared" si="174"/>
        <v>1.6613297150610582</v>
      </c>
      <c r="AI969">
        <v>22</v>
      </c>
      <c r="AJ969">
        <v>61.2</v>
      </c>
      <c r="AK969">
        <v>68.72</v>
      </c>
      <c r="AL969" s="3">
        <f t="shared" si="175"/>
        <v>1</v>
      </c>
      <c r="AM969" s="3">
        <f t="shared" si="176"/>
        <v>0</v>
      </c>
      <c r="AN969" s="3">
        <f t="shared" si="177"/>
        <v>0</v>
      </c>
    </row>
    <row r="970" spans="1:40" x14ac:dyDescent="0.35">
      <c r="A970" t="s">
        <v>4312</v>
      </c>
      <c r="B970" t="s">
        <v>4235</v>
      </c>
      <c r="C970" t="s">
        <v>51</v>
      </c>
      <c r="D970" t="s">
        <v>134</v>
      </c>
      <c r="E970">
        <v>24</v>
      </c>
      <c r="F970">
        <v>82.98</v>
      </c>
      <c r="G970">
        <v>73.7</v>
      </c>
      <c r="H970">
        <f t="shared" si="170"/>
        <v>1.1259158751696066</v>
      </c>
      <c r="I970">
        <v>22.5</v>
      </c>
      <c r="J970">
        <v>50.78</v>
      </c>
      <c r="K970">
        <v>69.97</v>
      </c>
      <c r="L970" s="3">
        <f t="shared" si="171"/>
        <v>0</v>
      </c>
      <c r="M970" s="3">
        <f t="shared" si="172"/>
        <v>1</v>
      </c>
      <c r="N970" s="3">
        <f t="shared" si="173"/>
        <v>0</v>
      </c>
      <c r="AA970" t="s">
        <v>4312</v>
      </c>
      <c r="AB970" t="s">
        <v>4235</v>
      </c>
      <c r="AC970" t="s">
        <v>51</v>
      </c>
      <c r="AD970" t="s">
        <v>135</v>
      </c>
      <c r="AE970">
        <v>24</v>
      </c>
      <c r="AF970">
        <v>115.64</v>
      </c>
      <c r="AG970">
        <v>73.7</v>
      </c>
      <c r="AH970">
        <f t="shared" si="174"/>
        <v>1.5690637720488467</v>
      </c>
      <c r="AI970">
        <v>22.5</v>
      </c>
      <c r="AJ970">
        <v>55.11</v>
      </c>
      <c r="AK970">
        <v>69.97</v>
      </c>
      <c r="AL970" s="3">
        <f t="shared" si="175"/>
        <v>1</v>
      </c>
      <c r="AM970" s="3">
        <f t="shared" si="176"/>
        <v>0</v>
      </c>
      <c r="AN970" s="3">
        <f t="shared" si="177"/>
        <v>0</v>
      </c>
    </row>
    <row r="971" spans="1:40" x14ac:dyDescent="0.35">
      <c r="A971" t="s">
        <v>4313</v>
      </c>
      <c r="B971" t="s">
        <v>4235</v>
      </c>
      <c r="C971" t="s">
        <v>51</v>
      </c>
      <c r="D971" t="s">
        <v>134</v>
      </c>
      <c r="E971">
        <v>25.5</v>
      </c>
      <c r="F971">
        <v>124.76</v>
      </c>
      <c r="G971">
        <v>77.400000000000006</v>
      </c>
      <c r="H971">
        <f t="shared" si="170"/>
        <v>1.6118863049095606</v>
      </c>
      <c r="I971">
        <v>23.5</v>
      </c>
      <c r="J971">
        <v>61.61</v>
      </c>
      <c r="K971">
        <v>72.459999999999994</v>
      </c>
      <c r="L971" s="3">
        <f t="shared" si="171"/>
        <v>1</v>
      </c>
      <c r="M971" s="3">
        <f t="shared" si="172"/>
        <v>0</v>
      </c>
      <c r="N971" s="3">
        <f t="shared" si="173"/>
        <v>0</v>
      </c>
      <c r="AA971" t="s">
        <v>4313</v>
      </c>
      <c r="AB971" t="s">
        <v>4235</v>
      </c>
      <c r="AC971" t="s">
        <v>51</v>
      </c>
      <c r="AD971" t="s">
        <v>135</v>
      </c>
      <c r="AE971">
        <v>24</v>
      </c>
      <c r="AF971">
        <v>116.21</v>
      </c>
      <c r="AG971">
        <v>73.7</v>
      </c>
      <c r="AH971">
        <f t="shared" si="174"/>
        <v>1.5767978290366349</v>
      </c>
      <c r="AI971">
        <v>22</v>
      </c>
      <c r="AJ971">
        <v>58.06</v>
      </c>
      <c r="AK971">
        <v>68.72</v>
      </c>
      <c r="AL971" s="3">
        <f t="shared" si="175"/>
        <v>1</v>
      </c>
      <c r="AM971" s="3">
        <f t="shared" si="176"/>
        <v>0</v>
      </c>
      <c r="AN971" s="3">
        <f t="shared" si="177"/>
        <v>0</v>
      </c>
    </row>
    <row r="972" spans="1:40" x14ac:dyDescent="0.35">
      <c r="A972" t="s">
        <v>4314</v>
      </c>
      <c r="B972" t="s">
        <v>4235</v>
      </c>
      <c r="C972" t="s">
        <v>51</v>
      </c>
      <c r="D972" t="s">
        <v>134</v>
      </c>
      <c r="E972">
        <v>22.5</v>
      </c>
      <c r="F972">
        <v>84.11</v>
      </c>
      <c r="G972">
        <v>69.97</v>
      </c>
      <c r="H972">
        <f t="shared" si="170"/>
        <v>1.2020866085465201</v>
      </c>
      <c r="I972">
        <v>22</v>
      </c>
      <c r="J972">
        <v>63.12</v>
      </c>
      <c r="K972">
        <v>68.72</v>
      </c>
      <c r="L972" s="3">
        <f t="shared" si="171"/>
        <v>0</v>
      </c>
      <c r="M972" s="3">
        <f t="shared" si="172"/>
        <v>1</v>
      </c>
      <c r="N972" s="3">
        <f t="shared" si="173"/>
        <v>0</v>
      </c>
      <c r="AA972" t="s">
        <v>4314</v>
      </c>
      <c r="AB972" t="s">
        <v>4235</v>
      </c>
      <c r="AC972" t="s">
        <v>51</v>
      </c>
      <c r="AD972" t="s">
        <v>135</v>
      </c>
      <c r="AE972">
        <v>24</v>
      </c>
      <c r="AF972">
        <v>114.14</v>
      </c>
      <c r="AG972">
        <v>73.7</v>
      </c>
      <c r="AH972">
        <f t="shared" si="174"/>
        <v>1.5487109905020353</v>
      </c>
      <c r="AI972">
        <v>25.5</v>
      </c>
      <c r="AJ972">
        <v>82.93</v>
      </c>
      <c r="AK972">
        <v>77.400000000000006</v>
      </c>
      <c r="AL972" s="3">
        <f t="shared" si="175"/>
        <v>1</v>
      </c>
      <c r="AM972" s="3">
        <f t="shared" si="176"/>
        <v>0</v>
      </c>
      <c r="AN972" s="3">
        <f t="shared" si="177"/>
        <v>0</v>
      </c>
    </row>
    <row r="973" spans="1:40" x14ac:dyDescent="0.35">
      <c r="A973" t="s">
        <v>4315</v>
      </c>
      <c r="B973" t="s">
        <v>4235</v>
      </c>
      <c r="C973" t="s">
        <v>51</v>
      </c>
      <c r="D973" s="6" t="s">
        <v>134</v>
      </c>
      <c r="E973" s="6">
        <v>34.5</v>
      </c>
      <c r="F973" s="6">
        <v>74.63</v>
      </c>
      <c r="G973" s="6">
        <v>99.24</v>
      </c>
      <c r="H973" s="6">
        <f t="shared" si="170"/>
        <v>0.75201531640467556</v>
      </c>
      <c r="I973" s="6">
        <v>34</v>
      </c>
      <c r="J973" s="6">
        <v>72.36</v>
      </c>
      <c r="K973" s="6">
        <v>98.04</v>
      </c>
      <c r="L973" s="6">
        <f t="shared" si="171"/>
        <v>0</v>
      </c>
      <c r="M973" s="6">
        <f t="shared" si="172"/>
        <v>0</v>
      </c>
      <c r="N973" s="6">
        <f t="shared" si="173"/>
        <v>1</v>
      </c>
      <c r="AA973" t="s">
        <v>4315</v>
      </c>
      <c r="AB973" t="s">
        <v>4235</v>
      </c>
      <c r="AC973" t="s">
        <v>51</v>
      </c>
      <c r="AD973" t="s">
        <v>135</v>
      </c>
      <c r="AE973">
        <v>24</v>
      </c>
      <c r="AF973">
        <v>107.15</v>
      </c>
      <c r="AG973">
        <v>73.7</v>
      </c>
      <c r="AH973">
        <f t="shared" si="174"/>
        <v>1.4538670284938942</v>
      </c>
      <c r="AI973">
        <v>23.5</v>
      </c>
      <c r="AJ973">
        <v>70.349999999999994</v>
      </c>
      <c r="AK973">
        <v>72.459999999999994</v>
      </c>
      <c r="AL973" s="3">
        <f t="shared" si="175"/>
        <v>0</v>
      </c>
      <c r="AM973" s="3">
        <f t="shared" si="176"/>
        <v>1</v>
      </c>
      <c r="AN973" s="3">
        <f t="shared" si="177"/>
        <v>0</v>
      </c>
    </row>
    <row r="974" spans="1:40" x14ac:dyDescent="0.35">
      <c r="A974" t="s">
        <v>4316</v>
      </c>
      <c r="B974" t="s">
        <v>4235</v>
      </c>
      <c r="C974" t="s">
        <v>51</v>
      </c>
      <c r="D974" s="6" t="s">
        <v>134</v>
      </c>
      <c r="E974" s="6">
        <v>17.5</v>
      </c>
      <c r="F974" s="6">
        <v>42.06</v>
      </c>
      <c r="G974" s="6">
        <v>57.36</v>
      </c>
      <c r="H974" s="6">
        <f t="shared" si="170"/>
        <v>0.7332635983263599</v>
      </c>
      <c r="I974" s="6">
        <v>17</v>
      </c>
      <c r="J974" s="6">
        <v>24.91</v>
      </c>
      <c r="K974" s="6">
        <v>56.08</v>
      </c>
      <c r="L974" s="6">
        <f t="shared" si="171"/>
        <v>0</v>
      </c>
      <c r="M974" s="6">
        <f t="shared" si="172"/>
        <v>0</v>
      </c>
      <c r="N974" s="6">
        <f t="shared" si="173"/>
        <v>1</v>
      </c>
      <c r="AA974" t="s">
        <v>4316</v>
      </c>
      <c r="AB974" t="s">
        <v>4235</v>
      </c>
      <c r="AC974" t="s">
        <v>51</v>
      </c>
      <c r="AD974" t="s">
        <v>135</v>
      </c>
      <c r="AE974" s="6">
        <v>24</v>
      </c>
      <c r="AF974" s="6">
        <v>69.8</v>
      </c>
      <c r="AG974" s="6">
        <v>73.7</v>
      </c>
      <c r="AH974" s="6">
        <f t="shared" si="174"/>
        <v>0.94708276797829027</v>
      </c>
      <c r="AI974" s="6">
        <v>23.5</v>
      </c>
      <c r="AJ974" s="6">
        <v>54.28</v>
      </c>
      <c r="AK974" s="6">
        <v>72.459999999999994</v>
      </c>
      <c r="AL974" s="6">
        <f t="shared" si="175"/>
        <v>0</v>
      </c>
      <c r="AM974" s="6">
        <f t="shared" si="176"/>
        <v>0</v>
      </c>
      <c r="AN974" s="6">
        <f t="shared" si="177"/>
        <v>1</v>
      </c>
    </row>
    <row r="975" spans="1:40" x14ac:dyDescent="0.35">
      <c r="A975" t="s">
        <v>4317</v>
      </c>
      <c r="B975" t="s">
        <v>4235</v>
      </c>
      <c r="C975" t="s">
        <v>51</v>
      </c>
      <c r="D975" s="6" t="s">
        <v>134</v>
      </c>
      <c r="E975" s="6">
        <v>22.5</v>
      </c>
      <c r="F975" s="6">
        <v>59.56</v>
      </c>
      <c r="G975" s="6">
        <v>69.97</v>
      </c>
      <c r="H975" s="6">
        <f t="shared" si="170"/>
        <v>0.85122195226525654</v>
      </c>
      <c r="I975" s="6">
        <v>22</v>
      </c>
      <c r="J975" s="6">
        <v>44.42</v>
      </c>
      <c r="K975" s="6">
        <v>68.72</v>
      </c>
      <c r="L975" s="6">
        <f t="shared" si="171"/>
        <v>0</v>
      </c>
      <c r="M975" s="6">
        <f t="shared" si="172"/>
        <v>0</v>
      </c>
      <c r="N975" s="6">
        <f t="shared" si="173"/>
        <v>1</v>
      </c>
      <c r="AA975" t="s">
        <v>4317</v>
      </c>
      <c r="AB975" t="s">
        <v>4235</v>
      </c>
      <c r="AC975" t="s">
        <v>51</v>
      </c>
      <c r="AD975" t="s">
        <v>135</v>
      </c>
      <c r="AE975">
        <v>24</v>
      </c>
      <c r="AF975">
        <v>185.05</v>
      </c>
      <c r="AG975">
        <v>73.7</v>
      </c>
      <c r="AH975">
        <f t="shared" si="174"/>
        <v>2.510854816824966</v>
      </c>
      <c r="AI975">
        <v>21.5</v>
      </c>
      <c r="AJ975">
        <v>51.08</v>
      </c>
      <c r="AK975">
        <v>67.47</v>
      </c>
      <c r="AL975" s="3">
        <f t="shared" si="175"/>
        <v>1</v>
      </c>
      <c r="AM975" s="3">
        <f t="shared" si="176"/>
        <v>0</v>
      </c>
      <c r="AN975" s="3">
        <f t="shared" si="177"/>
        <v>0</v>
      </c>
    </row>
    <row r="976" spans="1:40" x14ac:dyDescent="0.35">
      <c r="A976" t="s">
        <v>4318</v>
      </c>
      <c r="B976" t="s">
        <v>4235</v>
      </c>
      <c r="C976" t="s">
        <v>51</v>
      </c>
      <c r="D976" s="6" t="s">
        <v>134</v>
      </c>
      <c r="E976" s="6">
        <v>15.5</v>
      </c>
      <c r="F976" s="6">
        <v>41.01</v>
      </c>
      <c r="G976" s="6">
        <v>52.21</v>
      </c>
      <c r="H976" s="6">
        <f t="shared" si="170"/>
        <v>0.78548170848496457</v>
      </c>
      <c r="I976" s="6">
        <v>15</v>
      </c>
      <c r="J976" s="6">
        <v>24.24</v>
      </c>
      <c r="K976" s="6">
        <v>50.91</v>
      </c>
      <c r="L976" s="6">
        <f t="shared" si="171"/>
        <v>0</v>
      </c>
      <c r="M976" s="6">
        <f t="shared" si="172"/>
        <v>0</v>
      </c>
      <c r="N976" s="6">
        <f t="shared" si="173"/>
        <v>1</v>
      </c>
      <c r="AA976" t="s">
        <v>4318</v>
      </c>
      <c r="AB976" t="s">
        <v>4235</v>
      </c>
      <c r="AC976" t="s">
        <v>51</v>
      </c>
      <c r="AD976" t="s">
        <v>135</v>
      </c>
      <c r="AE976">
        <v>24</v>
      </c>
      <c r="AF976">
        <v>143.6</v>
      </c>
      <c r="AG976">
        <v>73.7</v>
      </c>
      <c r="AH976">
        <f t="shared" si="174"/>
        <v>1.9484396200814109</v>
      </c>
      <c r="AI976">
        <v>22.5</v>
      </c>
      <c r="AJ976">
        <v>62.83</v>
      </c>
      <c r="AK976">
        <v>69.97</v>
      </c>
      <c r="AL976" s="3">
        <f t="shared" si="175"/>
        <v>1</v>
      </c>
      <c r="AM976" s="3">
        <f t="shared" si="176"/>
        <v>0</v>
      </c>
      <c r="AN976" s="3">
        <f t="shared" si="177"/>
        <v>0</v>
      </c>
    </row>
    <row r="977" spans="1:40" x14ac:dyDescent="0.35">
      <c r="A977" t="s">
        <v>4319</v>
      </c>
      <c r="B977" s="2" t="s">
        <v>4320</v>
      </c>
      <c r="C977" t="s">
        <v>16</v>
      </c>
      <c r="D977" t="s">
        <v>17</v>
      </c>
      <c r="E977">
        <v>24</v>
      </c>
      <c r="F977">
        <v>132.12</v>
      </c>
      <c r="G977">
        <v>73.7</v>
      </c>
      <c r="H977">
        <f t="shared" si="170"/>
        <v>1.792672998643148</v>
      </c>
      <c r="I977">
        <v>23</v>
      </c>
      <c r="J977">
        <v>66.989999999999995</v>
      </c>
      <c r="K977">
        <v>71.22</v>
      </c>
      <c r="L977" s="3">
        <f t="shared" si="171"/>
        <v>1</v>
      </c>
      <c r="M977" s="3">
        <f t="shared" si="172"/>
        <v>0</v>
      </c>
      <c r="N977" s="3">
        <f t="shared" si="173"/>
        <v>0</v>
      </c>
      <c r="AA977" t="s">
        <v>4319</v>
      </c>
      <c r="AB977" t="s">
        <v>4320</v>
      </c>
      <c r="AC977" t="s">
        <v>16</v>
      </c>
      <c r="AD977" t="s">
        <v>18</v>
      </c>
      <c r="AE977">
        <v>24.5</v>
      </c>
      <c r="AF977">
        <v>152.1</v>
      </c>
      <c r="AG977">
        <v>74.930000000000007</v>
      </c>
      <c r="AH977">
        <f t="shared" si="174"/>
        <v>2.0298945682637126</v>
      </c>
      <c r="AI977">
        <v>23</v>
      </c>
      <c r="AJ977">
        <v>67.27</v>
      </c>
      <c r="AK977">
        <v>71.22</v>
      </c>
      <c r="AL977" s="3">
        <f t="shared" si="175"/>
        <v>1</v>
      </c>
      <c r="AM977" s="3">
        <f t="shared" si="176"/>
        <v>0</v>
      </c>
      <c r="AN977" s="3">
        <f t="shared" si="177"/>
        <v>0</v>
      </c>
    </row>
    <row r="978" spans="1:40" x14ac:dyDescent="0.35">
      <c r="A978" t="s">
        <v>4321</v>
      </c>
      <c r="B978" s="2" t="s">
        <v>4320</v>
      </c>
      <c r="C978" t="s">
        <v>16</v>
      </c>
      <c r="D978" t="s">
        <v>17</v>
      </c>
      <c r="E978">
        <v>24</v>
      </c>
      <c r="F978">
        <v>119.81</v>
      </c>
      <c r="G978">
        <v>73.7</v>
      </c>
      <c r="H978">
        <f t="shared" si="170"/>
        <v>1.6256445047489823</v>
      </c>
      <c r="I978">
        <v>23</v>
      </c>
      <c r="J978">
        <v>56.45</v>
      </c>
      <c r="K978">
        <v>71.22</v>
      </c>
      <c r="L978" s="3">
        <f t="shared" si="171"/>
        <v>1</v>
      </c>
      <c r="M978" s="3">
        <f t="shared" si="172"/>
        <v>0</v>
      </c>
      <c r="N978" s="3">
        <f t="shared" si="173"/>
        <v>0</v>
      </c>
      <c r="AA978" t="s">
        <v>4321</v>
      </c>
      <c r="AB978" t="s">
        <v>4320</v>
      </c>
      <c r="AC978" t="s">
        <v>16</v>
      </c>
      <c r="AD978" t="s">
        <v>18</v>
      </c>
      <c r="AE978">
        <v>24.5</v>
      </c>
      <c r="AF978">
        <v>111.96</v>
      </c>
      <c r="AG978">
        <v>74.930000000000007</v>
      </c>
      <c r="AH978">
        <f t="shared" si="174"/>
        <v>1.4941945816095019</v>
      </c>
      <c r="AI978">
        <v>24</v>
      </c>
      <c r="AJ978">
        <v>73.31</v>
      </c>
      <c r="AK978">
        <v>73.7</v>
      </c>
      <c r="AL978" s="3">
        <f t="shared" si="175"/>
        <v>0</v>
      </c>
      <c r="AM978" s="3">
        <f t="shared" si="176"/>
        <v>1</v>
      </c>
      <c r="AN978" s="3">
        <f t="shared" si="177"/>
        <v>0</v>
      </c>
    </row>
    <row r="979" spans="1:40" x14ac:dyDescent="0.35">
      <c r="A979" t="s">
        <v>4322</v>
      </c>
      <c r="B979" s="2" t="s">
        <v>4320</v>
      </c>
      <c r="C979" t="s">
        <v>16</v>
      </c>
      <c r="D979" t="s">
        <v>17</v>
      </c>
      <c r="E979">
        <v>24.5</v>
      </c>
      <c r="F979">
        <v>94.48</v>
      </c>
      <c r="G979">
        <v>74.930000000000007</v>
      </c>
      <c r="H979">
        <f t="shared" si="170"/>
        <v>1.2609101828373148</v>
      </c>
      <c r="I979">
        <v>22.5</v>
      </c>
      <c r="J979">
        <v>55.31</v>
      </c>
      <c r="K979">
        <v>69.97</v>
      </c>
      <c r="L979" s="3">
        <f t="shared" si="171"/>
        <v>0</v>
      </c>
      <c r="M979" s="3">
        <f t="shared" si="172"/>
        <v>1</v>
      </c>
      <c r="N979" s="3">
        <f t="shared" si="173"/>
        <v>0</v>
      </c>
      <c r="AA979" t="s">
        <v>4322</v>
      </c>
      <c r="AB979" t="s">
        <v>4320</v>
      </c>
      <c r="AC979" t="s">
        <v>16</v>
      </c>
      <c r="AD979" t="s">
        <v>18</v>
      </c>
      <c r="AE979">
        <v>24.5</v>
      </c>
      <c r="AF979">
        <v>106.96</v>
      </c>
      <c r="AG979">
        <v>74.930000000000007</v>
      </c>
      <c r="AH979">
        <f t="shared" si="174"/>
        <v>1.4274656345922858</v>
      </c>
      <c r="AI979">
        <v>23</v>
      </c>
      <c r="AJ979">
        <v>46.07</v>
      </c>
      <c r="AK979">
        <v>71.22</v>
      </c>
      <c r="AL979" s="3">
        <f t="shared" si="175"/>
        <v>0</v>
      </c>
      <c r="AM979" s="3">
        <f t="shared" si="176"/>
        <v>1</v>
      </c>
      <c r="AN979" s="3">
        <f t="shared" si="177"/>
        <v>0</v>
      </c>
    </row>
    <row r="980" spans="1:40" x14ac:dyDescent="0.35">
      <c r="A980" t="s">
        <v>4323</v>
      </c>
      <c r="B980" s="2" t="s">
        <v>4320</v>
      </c>
      <c r="C980" t="s">
        <v>16</v>
      </c>
      <c r="D980" t="s">
        <v>17</v>
      </c>
      <c r="E980">
        <v>24</v>
      </c>
      <c r="F980">
        <v>139.08000000000001</v>
      </c>
      <c r="G980">
        <v>73.7</v>
      </c>
      <c r="H980">
        <f t="shared" si="170"/>
        <v>1.8871099050203528</v>
      </c>
      <c r="I980">
        <v>22.5</v>
      </c>
      <c r="J980">
        <v>60.79</v>
      </c>
      <c r="K980">
        <v>69.97</v>
      </c>
      <c r="L980" s="3">
        <f t="shared" si="171"/>
        <v>1</v>
      </c>
      <c r="M980" s="3">
        <f t="shared" si="172"/>
        <v>0</v>
      </c>
      <c r="N980" s="3">
        <f t="shared" si="173"/>
        <v>0</v>
      </c>
      <c r="AA980" t="s">
        <v>4323</v>
      </c>
      <c r="AB980" t="s">
        <v>4320</v>
      </c>
      <c r="AC980" t="s">
        <v>16</v>
      </c>
      <c r="AD980" t="s">
        <v>18</v>
      </c>
      <c r="AE980">
        <v>24.5</v>
      </c>
      <c r="AF980">
        <v>134.97</v>
      </c>
      <c r="AG980">
        <v>74.930000000000007</v>
      </c>
      <c r="AH980">
        <f t="shared" si="174"/>
        <v>1.8012811957827304</v>
      </c>
      <c r="AI980">
        <v>23.5</v>
      </c>
      <c r="AJ980">
        <v>69.17</v>
      </c>
      <c r="AK980">
        <v>72.459999999999994</v>
      </c>
      <c r="AL980" s="3">
        <f t="shared" si="175"/>
        <v>1</v>
      </c>
      <c r="AM980" s="3">
        <f t="shared" si="176"/>
        <v>0</v>
      </c>
      <c r="AN980" s="3">
        <f t="shared" si="177"/>
        <v>0</v>
      </c>
    </row>
    <row r="981" spans="1:40" x14ac:dyDescent="0.35">
      <c r="A981" t="s">
        <v>4324</v>
      </c>
      <c r="B981" s="2" t="s">
        <v>4320</v>
      </c>
      <c r="C981" t="s">
        <v>16</v>
      </c>
      <c r="D981" t="s">
        <v>17</v>
      </c>
      <c r="E981">
        <v>23.5</v>
      </c>
      <c r="F981">
        <v>82.27</v>
      </c>
      <c r="G981">
        <v>72.459999999999994</v>
      </c>
      <c r="H981">
        <f t="shared" si="170"/>
        <v>1.1353850400220813</v>
      </c>
      <c r="I981">
        <v>23</v>
      </c>
      <c r="J981">
        <v>33.4</v>
      </c>
      <c r="K981">
        <v>71.22</v>
      </c>
      <c r="L981" s="3">
        <f t="shared" si="171"/>
        <v>0</v>
      </c>
      <c r="M981" s="3">
        <f t="shared" si="172"/>
        <v>1</v>
      </c>
      <c r="N981" s="3">
        <f t="shared" si="173"/>
        <v>0</v>
      </c>
      <c r="AA981" t="s">
        <v>4324</v>
      </c>
      <c r="AB981" t="s">
        <v>4320</v>
      </c>
      <c r="AC981" t="s">
        <v>16</v>
      </c>
      <c r="AD981" t="s">
        <v>18</v>
      </c>
      <c r="AE981">
        <v>24.5</v>
      </c>
      <c r="AF981">
        <v>136.65</v>
      </c>
      <c r="AG981">
        <v>74.930000000000007</v>
      </c>
      <c r="AH981">
        <f t="shared" si="174"/>
        <v>1.823702121980515</v>
      </c>
      <c r="AI981">
        <v>23.5</v>
      </c>
      <c r="AJ981">
        <v>72</v>
      </c>
      <c r="AK981">
        <v>72.459999999999994</v>
      </c>
      <c r="AL981" s="3">
        <f t="shared" si="175"/>
        <v>1</v>
      </c>
      <c r="AM981" s="3">
        <f t="shared" si="176"/>
        <v>0</v>
      </c>
      <c r="AN981" s="3">
        <f t="shared" si="177"/>
        <v>0</v>
      </c>
    </row>
    <row r="982" spans="1:40" x14ac:dyDescent="0.35">
      <c r="A982" t="s">
        <v>4325</v>
      </c>
      <c r="B982" s="2" t="s">
        <v>4320</v>
      </c>
      <c r="C982" t="s">
        <v>16</v>
      </c>
      <c r="D982" t="s">
        <v>17</v>
      </c>
      <c r="E982">
        <v>24</v>
      </c>
      <c r="F982">
        <v>141.97999999999999</v>
      </c>
      <c r="G982">
        <v>73.7</v>
      </c>
      <c r="H982">
        <f t="shared" si="170"/>
        <v>1.9264586160108546</v>
      </c>
      <c r="I982">
        <v>22.5</v>
      </c>
      <c r="J982">
        <v>49.13</v>
      </c>
      <c r="K982">
        <v>69.97</v>
      </c>
      <c r="L982" s="3">
        <f t="shared" si="171"/>
        <v>1</v>
      </c>
      <c r="M982" s="3">
        <f t="shared" si="172"/>
        <v>0</v>
      </c>
      <c r="N982" s="3">
        <f t="shared" si="173"/>
        <v>0</v>
      </c>
      <c r="AA982" t="s">
        <v>4325</v>
      </c>
      <c r="AB982" t="s">
        <v>4320</v>
      </c>
      <c r="AC982" t="s">
        <v>16</v>
      </c>
      <c r="AD982" t="s">
        <v>18</v>
      </c>
      <c r="AE982">
        <v>24.5</v>
      </c>
      <c r="AF982">
        <v>103.75</v>
      </c>
      <c r="AG982">
        <v>74.930000000000007</v>
      </c>
      <c r="AH982">
        <f t="shared" si="174"/>
        <v>1.3846256506072332</v>
      </c>
      <c r="AI982">
        <v>23.5</v>
      </c>
      <c r="AJ982">
        <v>63.22</v>
      </c>
      <c r="AK982">
        <v>72.459999999999994</v>
      </c>
      <c r="AL982" s="3">
        <f t="shared" si="175"/>
        <v>0</v>
      </c>
      <c r="AM982" s="3">
        <f t="shared" si="176"/>
        <v>1</v>
      </c>
      <c r="AN982" s="3">
        <f t="shared" si="177"/>
        <v>0</v>
      </c>
    </row>
    <row r="983" spans="1:40" x14ac:dyDescent="0.35">
      <c r="A983" t="s">
        <v>4326</v>
      </c>
      <c r="B983" s="2" t="s">
        <v>4320</v>
      </c>
      <c r="C983" t="s">
        <v>16</v>
      </c>
      <c r="D983" t="s">
        <v>17</v>
      </c>
      <c r="E983">
        <v>24</v>
      </c>
      <c r="F983">
        <v>96.44</v>
      </c>
      <c r="G983">
        <v>73.7</v>
      </c>
      <c r="H983">
        <f t="shared" si="170"/>
        <v>1.3085481682496607</v>
      </c>
      <c r="I983">
        <v>23.5</v>
      </c>
      <c r="J983">
        <v>69.27</v>
      </c>
      <c r="K983">
        <v>72.459999999999994</v>
      </c>
      <c r="L983" s="3">
        <f t="shared" si="171"/>
        <v>0</v>
      </c>
      <c r="M983" s="3">
        <f t="shared" si="172"/>
        <v>1</v>
      </c>
      <c r="N983" s="3">
        <f t="shared" si="173"/>
        <v>0</v>
      </c>
      <c r="AA983" t="s">
        <v>4326</v>
      </c>
      <c r="AB983" t="s">
        <v>4320</v>
      </c>
      <c r="AC983" t="s">
        <v>16</v>
      </c>
      <c r="AD983" t="s">
        <v>18</v>
      </c>
      <c r="AE983">
        <v>24</v>
      </c>
      <c r="AF983">
        <v>111.45</v>
      </c>
      <c r="AG983">
        <v>73.7</v>
      </c>
      <c r="AH983">
        <f t="shared" si="174"/>
        <v>1.5122116689280869</v>
      </c>
      <c r="AI983">
        <v>23.5</v>
      </c>
      <c r="AJ983">
        <v>57.88</v>
      </c>
      <c r="AK983">
        <v>72.459999999999994</v>
      </c>
      <c r="AL983" s="3">
        <f t="shared" si="175"/>
        <v>1</v>
      </c>
      <c r="AM983" s="3">
        <f t="shared" si="176"/>
        <v>0</v>
      </c>
      <c r="AN983" s="3">
        <f t="shared" si="177"/>
        <v>0</v>
      </c>
    </row>
    <row r="984" spans="1:40" x14ac:dyDescent="0.35">
      <c r="A984" t="s">
        <v>4327</v>
      </c>
      <c r="B984" s="2" t="s">
        <v>4320</v>
      </c>
      <c r="C984" t="s">
        <v>16</v>
      </c>
      <c r="D984" t="s">
        <v>17</v>
      </c>
      <c r="E984">
        <v>24</v>
      </c>
      <c r="F984">
        <v>86.02</v>
      </c>
      <c r="G984">
        <v>73.7</v>
      </c>
      <c r="H984">
        <f t="shared" si="170"/>
        <v>1.1671641791044776</v>
      </c>
      <c r="I984">
        <v>23.5</v>
      </c>
      <c r="J984">
        <v>53.57</v>
      </c>
      <c r="K984">
        <v>72.459999999999994</v>
      </c>
      <c r="L984" s="3">
        <f t="shared" si="171"/>
        <v>0</v>
      </c>
      <c r="M984" s="3">
        <f t="shared" si="172"/>
        <v>1</v>
      </c>
      <c r="N984" s="3">
        <f t="shared" si="173"/>
        <v>0</v>
      </c>
      <c r="AA984" t="s">
        <v>4327</v>
      </c>
      <c r="AB984" t="s">
        <v>4320</v>
      </c>
      <c r="AC984" t="s">
        <v>16</v>
      </c>
      <c r="AD984" t="s">
        <v>18</v>
      </c>
      <c r="AE984">
        <v>24.5</v>
      </c>
      <c r="AF984">
        <v>132.03</v>
      </c>
      <c r="AG984">
        <v>74.930000000000007</v>
      </c>
      <c r="AH984">
        <f t="shared" si="174"/>
        <v>1.7620445749366074</v>
      </c>
      <c r="AI984">
        <v>23.5</v>
      </c>
      <c r="AJ984">
        <v>70.33</v>
      </c>
      <c r="AK984">
        <v>72.459999999999994</v>
      </c>
      <c r="AL984" s="3">
        <f t="shared" si="175"/>
        <v>1</v>
      </c>
      <c r="AM984" s="3">
        <f t="shared" si="176"/>
        <v>0</v>
      </c>
      <c r="AN984" s="3">
        <f t="shared" si="177"/>
        <v>0</v>
      </c>
    </row>
    <row r="985" spans="1:40" x14ac:dyDescent="0.35">
      <c r="A985" t="s">
        <v>4328</v>
      </c>
      <c r="B985" s="2" t="s">
        <v>4320</v>
      </c>
      <c r="C985" t="s">
        <v>16</v>
      </c>
      <c r="D985" s="6" t="s">
        <v>17</v>
      </c>
      <c r="E985" s="6">
        <v>24.5</v>
      </c>
      <c r="F985" s="6">
        <v>70.42</v>
      </c>
      <c r="G985" s="6">
        <v>74.930000000000007</v>
      </c>
      <c r="H985" s="6">
        <f t="shared" si="170"/>
        <v>0.93981048979047099</v>
      </c>
      <c r="I985" s="6">
        <v>24</v>
      </c>
      <c r="J985" s="6">
        <v>54.83</v>
      </c>
      <c r="K985" s="6">
        <v>73.7</v>
      </c>
      <c r="L985" s="6">
        <f t="shared" si="171"/>
        <v>0</v>
      </c>
      <c r="M985" s="6">
        <f t="shared" si="172"/>
        <v>0</v>
      </c>
      <c r="N985" s="6">
        <f t="shared" si="173"/>
        <v>1</v>
      </c>
      <c r="AA985" t="s">
        <v>4328</v>
      </c>
      <c r="AB985" t="s">
        <v>4320</v>
      </c>
      <c r="AC985" t="s">
        <v>16</v>
      </c>
      <c r="AD985" t="s">
        <v>18</v>
      </c>
      <c r="AE985">
        <v>24</v>
      </c>
      <c r="AF985">
        <v>92.72</v>
      </c>
      <c r="AG985">
        <v>73.7</v>
      </c>
      <c r="AH985">
        <f t="shared" si="174"/>
        <v>1.2580732700135684</v>
      </c>
      <c r="AI985">
        <v>23</v>
      </c>
      <c r="AJ985">
        <v>47.17</v>
      </c>
      <c r="AK985">
        <v>71.22</v>
      </c>
      <c r="AL985" s="3">
        <f t="shared" si="175"/>
        <v>0</v>
      </c>
      <c r="AM985" s="3">
        <f t="shared" si="176"/>
        <v>1</v>
      </c>
      <c r="AN985" s="3">
        <f t="shared" si="177"/>
        <v>0</v>
      </c>
    </row>
    <row r="986" spans="1:40" x14ac:dyDescent="0.35">
      <c r="A986" t="s">
        <v>4329</v>
      </c>
      <c r="B986" s="2" t="s">
        <v>4320</v>
      </c>
      <c r="C986" t="s">
        <v>16</v>
      </c>
      <c r="D986" t="s">
        <v>17</v>
      </c>
      <c r="E986">
        <v>24</v>
      </c>
      <c r="F986">
        <v>88.92</v>
      </c>
      <c r="G986">
        <v>73.7</v>
      </c>
      <c r="H986">
        <f t="shared" si="170"/>
        <v>1.2065128900949795</v>
      </c>
      <c r="I986">
        <v>23.5</v>
      </c>
      <c r="J986">
        <v>50.15</v>
      </c>
      <c r="K986">
        <v>72.459999999999994</v>
      </c>
      <c r="L986" s="3">
        <f t="shared" si="171"/>
        <v>0</v>
      </c>
      <c r="M986" s="3">
        <f t="shared" si="172"/>
        <v>1</v>
      </c>
      <c r="N986" s="3">
        <f t="shared" si="173"/>
        <v>0</v>
      </c>
      <c r="AA986" t="s">
        <v>4329</v>
      </c>
      <c r="AB986" t="s">
        <v>4320</v>
      </c>
      <c r="AC986" t="s">
        <v>16</v>
      </c>
      <c r="AD986" t="s">
        <v>18</v>
      </c>
      <c r="AE986">
        <v>24.5</v>
      </c>
      <c r="AF986">
        <v>135.37</v>
      </c>
      <c r="AG986">
        <v>74.930000000000007</v>
      </c>
      <c r="AH986">
        <f t="shared" si="174"/>
        <v>1.8066195115441077</v>
      </c>
      <c r="AI986">
        <v>23</v>
      </c>
      <c r="AJ986">
        <v>50.61</v>
      </c>
      <c r="AK986">
        <v>71.22</v>
      </c>
      <c r="AL986" s="3">
        <f t="shared" si="175"/>
        <v>1</v>
      </c>
      <c r="AM986" s="3">
        <f t="shared" si="176"/>
        <v>0</v>
      </c>
      <c r="AN986" s="3">
        <f t="shared" si="177"/>
        <v>0</v>
      </c>
    </row>
    <row r="987" spans="1:40" x14ac:dyDescent="0.35">
      <c r="A987" t="s">
        <v>4330</v>
      </c>
      <c r="B987" s="2" t="s">
        <v>4320</v>
      </c>
      <c r="C987" t="s">
        <v>16</v>
      </c>
      <c r="D987" s="6" t="s">
        <v>17</v>
      </c>
      <c r="E987" s="6">
        <v>16.5</v>
      </c>
      <c r="F987" s="6">
        <v>48.39</v>
      </c>
      <c r="G987" s="6">
        <v>54.79</v>
      </c>
      <c r="H987" s="6">
        <f t="shared" si="170"/>
        <v>0.88319036320496447</v>
      </c>
      <c r="I987" s="6">
        <v>16</v>
      </c>
      <c r="J987" s="6">
        <v>38.090000000000003</v>
      </c>
      <c r="K987" s="6">
        <v>53.5</v>
      </c>
      <c r="L987" s="6">
        <f t="shared" si="171"/>
        <v>0</v>
      </c>
      <c r="M987" s="6">
        <f t="shared" si="172"/>
        <v>0</v>
      </c>
      <c r="N987" s="6">
        <f t="shared" si="173"/>
        <v>1</v>
      </c>
      <c r="AA987" t="s">
        <v>4330</v>
      </c>
      <c r="AB987" t="s">
        <v>4320</v>
      </c>
      <c r="AC987" t="s">
        <v>16</v>
      </c>
      <c r="AD987" t="s">
        <v>18</v>
      </c>
      <c r="AE987">
        <v>24.5</v>
      </c>
      <c r="AF987">
        <v>129.5</v>
      </c>
      <c r="AG987">
        <v>74.930000000000007</v>
      </c>
      <c r="AH987">
        <f t="shared" si="174"/>
        <v>1.7282797277458961</v>
      </c>
      <c r="AI987">
        <v>23.5</v>
      </c>
      <c r="AJ987">
        <v>67.06</v>
      </c>
      <c r="AK987">
        <v>72.459999999999994</v>
      </c>
      <c r="AL987" s="3">
        <f t="shared" si="175"/>
        <v>1</v>
      </c>
      <c r="AM987" s="3">
        <f t="shared" si="176"/>
        <v>0</v>
      </c>
      <c r="AN987" s="3">
        <f t="shared" si="177"/>
        <v>0</v>
      </c>
    </row>
    <row r="988" spans="1:40" x14ac:dyDescent="0.35">
      <c r="A988" t="s">
        <v>4331</v>
      </c>
      <c r="B988" s="2" t="s">
        <v>4320</v>
      </c>
      <c r="C988" t="s">
        <v>16</v>
      </c>
      <c r="D988" s="6" t="s">
        <v>17</v>
      </c>
      <c r="E988" s="6">
        <v>20</v>
      </c>
      <c r="F988" s="6">
        <v>58.41</v>
      </c>
      <c r="G988" s="6">
        <v>63.71</v>
      </c>
      <c r="H988" s="6">
        <f t="shared" si="170"/>
        <v>0.91681054779469462</v>
      </c>
      <c r="I988" s="6">
        <v>19.5</v>
      </c>
      <c r="J988" s="6">
        <v>36.17</v>
      </c>
      <c r="K988" s="6">
        <v>62.44</v>
      </c>
      <c r="L988" s="6">
        <f t="shared" si="171"/>
        <v>0</v>
      </c>
      <c r="M988" s="6">
        <f t="shared" si="172"/>
        <v>0</v>
      </c>
      <c r="N988" s="6">
        <f t="shared" si="173"/>
        <v>1</v>
      </c>
      <c r="AA988" t="s">
        <v>4331</v>
      </c>
      <c r="AB988" t="s">
        <v>4320</v>
      </c>
      <c r="AC988" t="s">
        <v>16</v>
      </c>
      <c r="AD988" t="s">
        <v>18</v>
      </c>
      <c r="AE988">
        <v>24</v>
      </c>
      <c r="AF988">
        <v>89.91</v>
      </c>
      <c r="AG988">
        <v>73.7</v>
      </c>
      <c r="AH988">
        <f t="shared" si="174"/>
        <v>1.219945725915875</v>
      </c>
      <c r="AI988">
        <v>23.5</v>
      </c>
      <c r="AJ988">
        <v>59.4</v>
      </c>
      <c r="AK988">
        <v>72.459999999999994</v>
      </c>
      <c r="AL988" s="3">
        <f t="shared" si="175"/>
        <v>0</v>
      </c>
      <c r="AM988" s="3">
        <f t="shared" si="176"/>
        <v>1</v>
      </c>
      <c r="AN988" s="3">
        <f t="shared" si="177"/>
        <v>0</v>
      </c>
    </row>
    <row r="989" spans="1:40" x14ac:dyDescent="0.35">
      <c r="A989" t="s">
        <v>4332</v>
      </c>
      <c r="B989" s="2" t="s">
        <v>4320</v>
      </c>
      <c r="C989" t="s">
        <v>16</v>
      </c>
      <c r="D989" t="s">
        <v>17</v>
      </c>
      <c r="E989">
        <v>24</v>
      </c>
      <c r="F989">
        <v>79.56</v>
      </c>
      <c r="G989">
        <v>73.7</v>
      </c>
      <c r="H989">
        <f t="shared" si="170"/>
        <v>1.0795115332428764</v>
      </c>
      <c r="I989">
        <v>23.5</v>
      </c>
      <c r="J989">
        <v>48.22</v>
      </c>
      <c r="K989">
        <v>72.459999999999994</v>
      </c>
      <c r="L989" s="3">
        <f t="shared" si="171"/>
        <v>0</v>
      </c>
      <c r="M989" s="3">
        <f t="shared" si="172"/>
        <v>1</v>
      </c>
      <c r="N989" s="3">
        <f t="shared" si="173"/>
        <v>0</v>
      </c>
      <c r="AA989" t="s">
        <v>4332</v>
      </c>
      <c r="AB989" t="s">
        <v>4320</v>
      </c>
      <c r="AC989" t="s">
        <v>16</v>
      </c>
      <c r="AD989" t="s">
        <v>18</v>
      </c>
      <c r="AE989">
        <v>24.5</v>
      </c>
      <c r="AF989">
        <v>140.88</v>
      </c>
      <c r="AG989">
        <v>74.930000000000007</v>
      </c>
      <c r="AH989">
        <f t="shared" si="174"/>
        <v>1.8801548111570796</v>
      </c>
      <c r="AI989">
        <v>23</v>
      </c>
      <c r="AJ989">
        <v>43.28</v>
      </c>
      <c r="AK989">
        <v>71.22</v>
      </c>
      <c r="AL989" s="3">
        <f t="shared" si="175"/>
        <v>1</v>
      </c>
      <c r="AM989" s="3">
        <f t="shared" si="176"/>
        <v>0</v>
      </c>
      <c r="AN989" s="3">
        <f t="shared" si="177"/>
        <v>0</v>
      </c>
    </row>
    <row r="990" spans="1:40" x14ac:dyDescent="0.35">
      <c r="A990" t="s">
        <v>4333</v>
      </c>
      <c r="B990" s="2" t="s">
        <v>4320</v>
      </c>
      <c r="C990" t="s">
        <v>16</v>
      </c>
      <c r="D990" t="s">
        <v>17</v>
      </c>
      <c r="E990">
        <v>25</v>
      </c>
      <c r="F990">
        <v>99.97</v>
      </c>
      <c r="G990">
        <v>76.17</v>
      </c>
      <c r="H990">
        <f t="shared" si="170"/>
        <v>1.3124589733490875</v>
      </c>
      <c r="I990">
        <v>26.5</v>
      </c>
      <c r="J990">
        <v>88.78</v>
      </c>
      <c r="K990">
        <v>79.86</v>
      </c>
      <c r="L990" s="3">
        <f t="shared" si="171"/>
        <v>0</v>
      </c>
      <c r="M990" s="3">
        <f t="shared" si="172"/>
        <v>1</v>
      </c>
      <c r="N990" s="3">
        <f t="shared" si="173"/>
        <v>0</v>
      </c>
      <c r="AA990" t="s">
        <v>4333</v>
      </c>
      <c r="AB990" t="s">
        <v>4320</v>
      </c>
      <c r="AC990" t="s">
        <v>16</v>
      </c>
      <c r="AD990" t="s">
        <v>18</v>
      </c>
      <c r="AE990">
        <v>24.5</v>
      </c>
      <c r="AF990">
        <v>123.78</v>
      </c>
      <c r="AG990">
        <v>74.930000000000007</v>
      </c>
      <c r="AH990">
        <f t="shared" si="174"/>
        <v>1.6519418123582008</v>
      </c>
      <c r="AI990">
        <v>23</v>
      </c>
      <c r="AJ990">
        <v>56.85</v>
      </c>
      <c r="AK990">
        <v>71.22</v>
      </c>
      <c r="AL990" s="3">
        <f t="shared" si="175"/>
        <v>1</v>
      </c>
      <c r="AM990" s="3">
        <f t="shared" si="176"/>
        <v>0</v>
      </c>
      <c r="AN990" s="3">
        <f t="shared" si="177"/>
        <v>0</v>
      </c>
    </row>
    <row r="991" spans="1:40" x14ac:dyDescent="0.35">
      <c r="A991" t="s">
        <v>4334</v>
      </c>
      <c r="B991" s="2" t="s">
        <v>4320</v>
      </c>
      <c r="C991" t="s">
        <v>16</v>
      </c>
      <c r="D991" t="s">
        <v>17</v>
      </c>
      <c r="E991">
        <v>24</v>
      </c>
      <c r="F991">
        <v>147.15</v>
      </c>
      <c r="G991">
        <v>73.7</v>
      </c>
      <c r="H991">
        <f t="shared" si="170"/>
        <v>1.9966078697421981</v>
      </c>
      <c r="I991">
        <v>22.5</v>
      </c>
      <c r="J991">
        <v>59.83</v>
      </c>
      <c r="K991">
        <v>69.97</v>
      </c>
      <c r="L991" s="3">
        <f t="shared" si="171"/>
        <v>1</v>
      </c>
      <c r="M991" s="3">
        <f t="shared" si="172"/>
        <v>0</v>
      </c>
      <c r="N991" s="3">
        <f t="shared" si="173"/>
        <v>0</v>
      </c>
      <c r="AA991" t="s">
        <v>4334</v>
      </c>
      <c r="AB991" t="s">
        <v>4320</v>
      </c>
      <c r="AC991" t="s">
        <v>16</v>
      </c>
      <c r="AD991" t="s">
        <v>18</v>
      </c>
      <c r="AE991">
        <v>24.5</v>
      </c>
      <c r="AF991">
        <v>171.89</v>
      </c>
      <c r="AG991">
        <v>74.930000000000007</v>
      </c>
      <c r="AH991">
        <f t="shared" si="174"/>
        <v>2.2940077405578534</v>
      </c>
      <c r="AI991">
        <v>23</v>
      </c>
      <c r="AJ991">
        <v>50.73</v>
      </c>
      <c r="AK991">
        <v>71.22</v>
      </c>
      <c r="AL991" s="3">
        <f t="shared" si="175"/>
        <v>1</v>
      </c>
      <c r="AM991" s="3">
        <f t="shared" si="176"/>
        <v>0</v>
      </c>
      <c r="AN991" s="3">
        <f t="shared" si="177"/>
        <v>0</v>
      </c>
    </row>
    <row r="992" spans="1:40" x14ac:dyDescent="0.35">
      <c r="A992" t="s">
        <v>4335</v>
      </c>
      <c r="B992" s="2" t="s">
        <v>4320</v>
      </c>
      <c r="C992" t="s">
        <v>16</v>
      </c>
      <c r="D992" t="s">
        <v>17</v>
      </c>
      <c r="E992">
        <v>33.5</v>
      </c>
      <c r="F992">
        <v>100.59</v>
      </c>
      <c r="G992">
        <v>96.84</v>
      </c>
      <c r="H992">
        <f t="shared" si="170"/>
        <v>1.038723667905824</v>
      </c>
      <c r="I992">
        <v>27.5</v>
      </c>
      <c r="J992">
        <v>84.63</v>
      </c>
      <c r="K992">
        <v>82.3</v>
      </c>
      <c r="L992" s="3">
        <f t="shared" si="171"/>
        <v>0</v>
      </c>
      <c r="M992" s="3">
        <f t="shared" si="172"/>
        <v>1</v>
      </c>
      <c r="N992" s="3">
        <f t="shared" si="173"/>
        <v>0</v>
      </c>
      <c r="AA992" t="s">
        <v>4335</v>
      </c>
      <c r="AB992" t="s">
        <v>4320</v>
      </c>
      <c r="AC992" t="s">
        <v>16</v>
      </c>
      <c r="AD992" t="s">
        <v>18</v>
      </c>
      <c r="AE992">
        <v>25</v>
      </c>
      <c r="AF992">
        <v>80.64</v>
      </c>
      <c r="AG992">
        <v>76.17</v>
      </c>
      <c r="AH992">
        <f t="shared" si="174"/>
        <v>1.0586845214651437</v>
      </c>
      <c r="AI992">
        <v>24.5</v>
      </c>
      <c r="AJ992">
        <v>74.400000000000006</v>
      </c>
      <c r="AK992">
        <v>74.930000000000007</v>
      </c>
      <c r="AL992" s="3">
        <f t="shared" si="175"/>
        <v>0</v>
      </c>
      <c r="AM992" s="3">
        <f t="shared" si="176"/>
        <v>1</v>
      </c>
      <c r="AN992" s="3">
        <f t="shared" si="177"/>
        <v>0</v>
      </c>
    </row>
    <row r="993" spans="1:40" x14ac:dyDescent="0.35">
      <c r="A993" t="s">
        <v>4336</v>
      </c>
      <c r="B993" s="2" t="s">
        <v>4320</v>
      </c>
      <c r="C993" t="s">
        <v>16</v>
      </c>
      <c r="D993" s="6" t="s">
        <v>134</v>
      </c>
      <c r="E993" s="6">
        <v>22</v>
      </c>
      <c r="F993" s="6">
        <v>66.349999999999994</v>
      </c>
      <c r="G993" s="6">
        <v>68.72</v>
      </c>
      <c r="H993" s="6">
        <f t="shared" si="170"/>
        <v>0.96551222351571586</v>
      </c>
      <c r="I993" s="6">
        <v>21.5</v>
      </c>
      <c r="J993" s="6">
        <v>45.13</v>
      </c>
      <c r="K993" s="6">
        <v>67.47</v>
      </c>
      <c r="L993" s="6">
        <f t="shared" si="171"/>
        <v>0</v>
      </c>
      <c r="M993" s="6">
        <f t="shared" si="172"/>
        <v>0</v>
      </c>
      <c r="N993" s="6">
        <f t="shared" si="173"/>
        <v>1</v>
      </c>
      <c r="AA993" t="s">
        <v>4336</v>
      </c>
      <c r="AB993" t="s">
        <v>4320</v>
      </c>
      <c r="AC993" t="s">
        <v>16</v>
      </c>
      <c r="AD993" t="s">
        <v>135</v>
      </c>
      <c r="AE993">
        <v>25.5</v>
      </c>
      <c r="AF993">
        <v>102.33</v>
      </c>
      <c r="AG993">
        <v>77.400000000000006</v>
      </c>
      <c r="AH993">
        <f t="shared" si="174"/>
        <v>1.3220930232558139</v>
      </c>
      <c r="AI993">
        <v>23</v>
      </c>
      <c r="AJ993">
        <v>40.840000000000003</v>
      </c>
      <c r="AK993">
        <v>71.22</v>
      </c>
      <c r="AL993" s="3">
        <f t="shared" si="175"/>
        <v>0</v>
      </c>
      <c r="AM993" s="3">
        <f t="shared" si="176"/>
        <v>1</v>
      </c>
      <c r="AN993" s="3">
        <f t="shared" si="177"/>
        <v>0</v>
      </c>
    </row>
    <row r="994" spans="1:40" x14ac:dyDescent="0.35">
      <c r="A994" t="s">
        <v>4337</v>
      </c>
      <c r="B994" s="2" t="s">
        <v>4320</v>
      </c>
      <c r="C994" t="s">
        <v>16</v>
      </c>
      <c r="D994" t="s">
        <v>134</v>
      </c>
      <c r="E994">
        <v>25.5</v>
      </c>
      <c r="F994">
        <v>141.25</v>
      </c>
      <c r="G994">
        <v>77.400000000000006</v>
      </c>
      <c r="H994">
        <f t="shared" si="170"/>
        <v>1.8249354005167957</v>
      </c>
      <c r="I994">
        <v>24.5</v>
      </c>
      <c r="J994">
        <v>68.77</v>
      </c>
      <c r="K994">
        <v>74.930000000000007</v>
      </c>
      <c r="L994" s="3">
        <f t="shared" si="171"/>
        <v>1</v>
      </c>
      <c r="M994" s="3">
        <f t="shared" si="172"/>
        <v>0</v>
      </c>
      <c r="N994" s="3">
        <f t="shared" si="173"/>
        <v>0</v>
      </c>
      <c r="AA994" t="s">
        <v>4337</v>
      </c>
      <c r="AB994" t="s">
        <v>4320</v>
      </c>
      <c r="AC994" t="s">
        <v>16</v>
      </c>
      <c r="AD994" t="s">
        <v>135</v>
      </c>
      <c r="AE994">
        <v>24</v>
      </c>
      <c r="AF994">
        <v>139.19999999999999</v>
      </c>
      <c r="AG994">
        <v>73.7</v>
      </c>
      <c r="AH994">
        <f t="shared" si="174"/>
        <v>1.8887381275440975</v>
      </c>
      <c r="AI994">
        <v>22.5</v>
      </c>
      <c r="AJ994">
        <v>47.68</v>
      </c>
      <c r="AK994">
        <v>69.97</v>
      </c>
      <c r="AL994" s="3">
        <f t="shared" si="175"/>
        <v>1</v>
      </c>
      <c r="AM994" s="3">
        <f t="shared" si="176"/>
        <v>0</v>
      </c>
      <c r="AN994" s="3">
        <f t="shared" si="177"/>
        <v>0</v>
      </c>
    </row>
    <row r="995" spans="1:40" x14ac:dyDescent="0.35">
      <c r="A995" t="s">
        <v>4338</v>
      </c>
      <c r="B995" s="2" t="s">
        <v>4320</v>
      </c>
      <c r="C995" t="s">
        <v>16</v>
      </c>
      <c r="D995" t="s">
        <v>134</v>
      </c>
      <c r="E995">
        <v>25.5</v>
      </c>
      <c r="F995">
        <v>134.4</v>
      </c>
      <c r="G995">
        <v>77.400000000000006</v>
      </c>
      <c r="H995">
        <f t="shared" si="170"/>
        <v>1.7364341085271318</v>
      </c>
      <c r="I995">
        <v>23.5</v>
      </c>
      <c r="J995">
        <v>71.67</v>
      </c>
      <c r="K995">
        <v>72.459999999999994</v>
      </c>
      <c r="L995" s="3">
        <f t="shared" si="171"/>
        <v>1</v>
      </c>
      <c r="M995" s="3">
        <f t="shared" si="172"/>
        <v>0</v>
      </c>
      <c r="N995" s="3">
        <f t="shared" si="173"/>
        <v>0</v>
      </c>
      <c r="AA995" t="s">
        <v>4338</v>
      </c>
      <c r="AB995" t="s">
        <v>4320</v>
      </c>
      <c r="AC995" t="s">
        <v>16</v>
      </c>
      <c r="AD995" t="s">
        <v>135</v>
      </c>
      <c r="AE995">
        <v>24.5</v>
      </c>
      <c r="AF995">
        <v>119.14</v>
      </c>
      <c r="AG995">
        <v>74.930000000000007</v>
      </c>
      <c r="AH995">
        <f t="shared" si="174"/>
        <v>1.5900173495262244</v>
      </c>
      <c r="AI995">
        <v>23</v>
      </c>
      <c r="AJ995">
        <v>50.14</v>
      </c>
      <c r="AK995">
        <v>71.22</v>
      </c>
      <c r="AL995" s="3">
        <f t="shared" si="175"/>
        <v>1</v>
      </c>
      <c r="AM995" s="3">
        <f t="shared" si="176"/>
        <v>0</v>
      </c>
      <c r="AN995" s="3">
        <f t="shared" si="177"/>
        <v>0</v>
      </c>
    </row>
    <row r="996" spans="1:40" x14ac:dyDescent="0.35">
      <c r="A996" t="s">
        <v>4339</v>
      </c>
      <c r="B996" s="2" t="s">
        <v>4320</v>
      </c>
      <c r="C996" t="s">
        <v>16</v>
      </c>
      <c r="D996" t="s">
        <v>134</v>
      </c>
      <c r="E996">
        <v>25.5</v>
      </c>
      <c r="F996">
        <v>183.94</v>
      </c>
      <c r="G996">
        <v>77.400000000000006</v>
      </c>
      <c r="H996">
        <f t="shared" si="170"/>
        <v>2.3764857881136949</v>
      </c>
      <c r="I996">
        <v>23.5</v>
      </c>
      <c r="J996">
        <v>50.3</v>
      </c>
      <c r="K996">
        <v>72.459999999999994</v>
      </c>
      <c r="L996" s="3">
        <f t="shared" si="171"/>
        <v>1</v>
      </c>
      <c r="M996" s="3">
        <f t="shared" si="172"/>
        <v>0</v>
      </c>
      <c r="N996" s="3">
        <f t="shared" si="173"/>
        <v>0</v>
      </c>
      <c r="AA996" t="s">
        <v>4339</v>
      </c>
      <c r="AB996" t="s">
        <v>4320</v>
      </c>
      <c r="AC996" t="s">
        <v>16</v>
      </c>
      <c r="AD996" t="s">
        <v>135</v>
      </c>
      <c r="AE996">
        <v>24</v>
      </c>
      <c r="AF996">
        <v>104.24</v>
      </c>
      <c r="AG996">
        <v>73.7</v>
      </c>
      <c r="AH996">
        <f t="shared" si="174"/>
        <v>1.4143826322930799</v>
      </c>
      <c r="AI996">
        <v>23</v>
      </c>
      <c r="AJ996">
        <v>57.84</v>
      </c>
      <c r="AK996">
        <v>71.22</v>
      </c>
      <c r="AL996" s="3">
        <f t="shared" si="175"/>
        <v>0</v>
      </c>
      <c r="AM996" s="3">
        <f t="shared" si="176"/>
        <v>1</v>
      </c>
      <c r="AN996" s="3">
        <f t="shared" si="177"/>
        <v>0</v>
      </c>
    </row>
    <row r="997" spans="1:40" x14ac:dyDescent="0.35">
      <c r="A997" t="s">
        <v>4340</v>
      </c>
      <c r="B997" s="2" t="s">
        <v>4320</v>
      </c>
      <c r="C997" t="s">
        <v>16</v>
      </c>
      <c r="D997" t="s">
        <v>134</v>
      </c>
      <c r="E997">
        <v>25</v>
      </c>
      <c r="F997">
        <v>121.49</v>
      </c>
      <c r="G997">
        <v>76.17</v>
      </c>
      <c r="H997">
        <f t="shared" si="170"/>
        <v>1.594984902192464</v>
      </c>
      <c r="I997">
        <v>24</v>
      </c>
      <c r="J997">
        <v>59.06</v>
      </c>
      <c r="K997">
        <v>73.7</v>
      </c>
      <c r="L997" s="3">
        <f t="shared" si="171"/>
        <v>1</v>
      </c>
      <c r="M997" s="3">
        <f t="shared" si="172"/>
        <v>0</v>
      </c>
      <c r="N997" s="3">
        <f t="shared" si="173"/>
        <v>0</v>
      </c>
      <c r="AA997" t="s">
        <v>4340</v>
      </c>
      <c r="AB997" t="s">
        <v>4320</v>
      </c>
      <c r="AC997" t="s">
        <v>16</v>
      </c>
      <c r="AD997" t="s">
        <v>135</v>
      </c>
      <c r="AE997">
        <v>25</v>
      </c>
      <c r="AF997">
        <v>104.82</v>
      </c>
      <c r="AG997">
        <v>76.17</v>
      </c>
      <c r="AH997">
        <f t="shared" si="174"/>
        <v>1.3761323355651831</v>
      </c>
      <c r="AI997">
        <v>23.5</v>
      </c>
      <c r="AJ997">
        <v>57.92</v>
      </c>
      <c r="AK997">
        <v>72.459999999999994</v>
      </c>
      <c r="AL997" s="3">
        <f t="shared" si="175"/>
        <v>0</v>
      </c>
      <c r="AM997" s="3">
        <f t="shared" si="176"/>
        <v>1</v>
      </c>
      <c r="AN997" s="3">
        <f t="shared" si="177"/>
        <v>0</v>
      </c>
    </row>
    <row r="998" spans="1:40" x14ac:dyDescent="0.35">
      <c r="A998" t="s">
        <v>4341</v>
      </c>
      <c r="B998" s="2" t="s">
        <v>4320</v>
      </c>
      <c r="C998" t="s">
        <v>16</v>
      </c>
      <c r="D998" t="s">
        <v>134</v>
      </c>
      <c r="E998">
        <v>25.5</v>
      </c>
      <c r="F998">
        <v>108.43</v>
      </c>
      <c r="G998">
        <v>77.400000000000006</v>
      </c>
      <c r="H998">
        <f t="shared" si="170"/>
        <v>1.4009043927648579</v>
      </c>
      <c r="I998">
        <v>24</v>
      </c>
      <c r="J998">
        <v>46.66</v>
      </c>
      <c r="K998">
        <v>73.7</v>
      </c>
      <c r="L998" s="3">
        <f t="shared" si="171"/>
        <v>0</v>
      </c>
      <c r="M998" s="3">
        <f t="shared" si="172"/>
        <v>1</v>
      </c>
      <c r="N998" s="3">
        <f t="shared" si="173"/>
        <v>0</v>
      </c>
      <c r="AA998" t="s">
        <v>4341</v>
      </c>
      <c r="AB998" t="s">
        <v>4320</v>
      </c>
      <c r="AC998" s="6" t="s">
        <v>16</v>
      </c>
      <c r="AD998" s="6" t="s">
        <v>135</v>
      </c>
      <c r="AE998" s="6">
        <v>23.5</v>
      </c>
      <c r="AF998" s="6">
        <v>69.23</v>
      </c>
      <c r="AG998" s="6">
        <v>72.459999999999994</v>
      </c>
      <c r="AH998" s="6">
        <f t="shared" si="174"/>
        <v>0.95542368203146577</v>
      </c>
      <c r="AI998" s="6">
        <v>23</v>
      </c>
      <c r="AJ998" s="6">
        <v>50.76</v>
      </c>
      <c r="AK998" s="6">
        <v>71.22</v>
      </c>
      <c r="AL998" s="6">
        <f t="shared" si="175"/>
        <v>0</v>
      </c>
      <c r="AM998" s="6">
        <f t="shared" si="176"/>
        <v>0</v>
      </c>
      <c r="AN998" s="6">
        <f t="shared" si="177"/>
        <v>1</v>
      </c>
    </row>
    <row r="999" spans="1:40" x14ac:dyDescent="0.35">
      <c r="A999" t="s">
        <v>4342</v>
      </c>
      <c r="B999" s="2" t="s">
        <v>4320</v>
      </c>
      <c r="C999" t="s">
        <v>16</v>
      </c>
      <c r="D999" t="s">
        <v>134</v>
      </c>
      <c r="E999">
        <v>24.5</v>
      </c>
      <c r="F999">
        <v>100.69</v>
      </c>
      <c r="G999">
        <v>74.930000000000007</v>
      </c>
      <c r="H999">
        <f t="shared" si="170"/>
        <v>1.3437875350326971</v>
      </c>
      <c r="I999">
        <v>23.5</v>
      </c>
      <c r="J999">
        <v>62.18</v>
      </c>
      <c r="K999">
        <v>72.459999999999994</v>
      </c>
      <c r="L999" s="3">
        <f t="shared" si="171"/>
        <v>0</v>
      </c>
      <c r="M999" s="3">
        <f t="shared" si="172"/>
        <v>1</v>
      </c>
      <c r="N999" s="3">
        <f t="shared" si="173"/>
        <v>0</v>
      </c>
      <c r="AA999" t="s">
        <v>4342</v>
      </c>
      <c r="AB999" t="s">
        <v>4320</v>
      </c>
      <c r="AC999" t="s">
        <v>16</v>
      </c>
      <c r="AD999" t="s">
        <v>135</v>
      </c>
      <c r="AE999">
        <v>24</v>
      </c>
      <c r="AF999">
        <v>90.07</v>
      </c>
      <c r="AG999">
        <v>73.7</v>
      </c>
      <c r="AH999">
        <f t="shared" si="174"/>
        <v>1.2221166892808681</v>
      </c>
      <c r="AI999">
        <v>23.5</v>
      </c>
      <c r="AJ999">
        <v>67.98</v>
      </c>
      <c r="AK999">
        <v>72.459999999999994</v>
      </c>
      <c r="AL999" s="3">
        <f t="shared" si="175"/>
        <v>0</v>
      </c>
      <c r="AM999" s="3">
        <f t="shared" si="176"/>
        <v>1</v>
      </c>
      <c r="AN999" s="3">
        <f t="shared" si="177"/>
        <v>0</v>
      </c>
    </row>
    <row r="1000" spans="1:40" x14ac:dyDescent="0.35">
      <c r="A1000" t="s">
        <v>4343</v>
      </c>
      <c r="B1000" s="2" t="s">
        <v>4320</v>
      </c>
      <c r="C1000" t="s">
        <v>16</v>
      </c>
      <c r="D1000" t="s">
        <v>134</v>
      </c>
      <c r="E1000">
        <v>25.5</v>
      </c>
      <c r="F1000">
        <v>152.68</v>
      </c>
      <c r="G1000">
        <v>77.400000000000006</v>
      </c>
      <c r="H1000">
        <f t="shared" si="170"/>
        <v>1.972609819121447</v>
      </c>
      <c r="I1000">
        <v>24</v>
      </c>
      <c r="J1000">
        <v>62.88</v>
      </c>
      <c r="K1000">
        <v>73.7</v>
      </c>
      <c r="L1000" s="3">
        <f t="shared" si="171"/>
        <v>1</v>
      </c>
      <c r="M1000" s="3">
        <f t="shared" si="172"/>
        <v>0</v>
      </c>
      <c r="N1000" s="3">
        <f t="shared" si="173"/>
        <v>0</v>
      </c>
      <c r="AA1000" t="s">
        <v>4343</v>
      </c>
      <c r="AB1000" t="s">
        <v>4320</v>
      </c>
      <c r="AC1000" t="s">
        <v>16</v>
      </c>
      <c r="AD1000" t="s">
        <v>135</v>
      </c>
      <c r="AE1000">
        <v>24.5</v>
      </c>
      <c r="AF1000">
        <v>100.34</v>
      </c>
      <c r="AG1000">
        <v>74.930000000000007</v>
      </c>
      <c r="AH1000">
        <f t="shared" si="174"/>
        <v>1.339116508741492</v>
      </c>
      <c r="AI1000">
        <v>24</v>
      </c>
      <c r="AJ1000">
        <v>59.16</v>
      </c>
      <c r="AK1000">
        <v>73.7</v>
      </c>
      <c r="AL1000" s="3">
        <f t="shared" si="175"/>
        <v>0</v>
      </c>
      <c r="AM1000" s="3">
        <f t="shared" si="176"/>
        <v>1</v>
      </c>
      <c r="AN1000" s="3">
        <f t="shared" si="177"/>
        <v>0</v>
      </c>
    </row>
    <row r="1001" spans="1:40" x14ac:dyDescent="0.35">
      <c r="A1001" t="s">
        <v>4344</v>
      </c>
      <c r="B1001" s="2" t="s">
        <v>4320</v>
      </c>
      <c r="C1001" t="s">
        <v>16</v>
      </c>
      <c r="D1001" t="s">
        <v>134</v>
      </c>
      <c r="E1001">
        <v>24.5</v>
      </c>
      <c r="F1001">
        <v>123.5</v>
      </c>
      <c r="G1001">
        <v>74.930000000000007</v>
      </c>
      <c r="H1001">
        <f t="shared" si="170"/>
        <v>1.6482049913252368</v>
      </c>
      <c r="I1001">
        <v>21.5</v>
      </c>
      <c r="J1001">
        <v>52.28</v>
      </c>
      <c r="K1001">
        <v>67.47</v>
      </c>
      <c r="L1001" s="3">
        <f t="shared" si="171"/>
        <v>1</v>
      </c>
      <c r="M1001" s="3">
        <f t="shared" si="172"/>
        <v>0</v>
      </c>
      <c r="N1001" s="3">
        <f t="shared" si="173"/>
        <v>0</v>
      </c>
      <c r="AA1001" t="s">
        <v>4344</v>
      </c>
      <c r="AB1001" t="s">
        <v>4320</v>
      </c>
      <c r="AC1001" t="s">
        <v>16</v>
      </c>
      <c r="AD1001" t="s">
        <v>135</v>
      </c>
      <c r="AE1001">
        <v>24</v>
      </c>
      <c r="AF1001">
        <v>99</v>
      </c>
      <c r="AG1001">
        <v>73.7</v>
      </c>
      <c r="AH1001">
        <f t="shared" si="174"/>
        <v>1.3432835820895521</v>
      </c>
      <c r="AI1001">
        <v>23.5</v>
      </c>
      <c r="AJ1001">
        <v>54.34</v>
      </c>
      <c r="AK1001">
        <v>72.459999999999994</v>
      </c>
      <c r="AL1001" s="3">
        <f t="shared" si="175"/>
        <v>0</v>
      </c>
      <c r="AM1001" s="3">
        <f t="shared" si="176"/>
        <v>1</v>
      </c>
      <c r="AN1001" s="3">
        <f t="shared" si="177"/>
        <v>0</v>
      </c>
    </row>
    <row r="1002" spans="1:40" x14ac:dyDescent="0.35">
      <c r="A1002" t="s">
        <v>4345</v>
      </c>
      <c r="B1002" s="2" t="s">
        <v>4320</v>
      </c>
      <c r="C1002" t="s">
        <v>16</v>
      </c>
      <c r="D1002" t="s">
        <v>134</v>
      </c>
      <c r="E1002">
        <v>25.5</v>
      </c>
      <c r="F1002">
        <v>160.47999999999999</v>
      </c>
      <c r="G1002">
        <v>77.400000000000006</v>
      </c>
      <c r="H1002">
        <f t="shared" si="170"/>
        <v>2.0733850129198963</v>
      </c>
      <c r="I1002">
        <v>24</v>
      </c>
      <c r="J1002">
        <v>65</v>
      </c>
      <c r="K1002">
        <v>73.7</v>
      </c>
      <c r="L1002" s="3">
        <f t="shared" si="171"/>
        <v>1</v>
      </c>
      <c r="M1002" s="3">
        <f t="shared" si="172"/>
        <v>0</v>
      </c>
      <c r="N1002" s="3">
        <f t="shared" si="173"/>
        <v>0</v>
      </c>
      <c r="AA1002" t="s">
        <v>4345</v>
      </c>
      <c r="AB1002" t="s">
        <v>4320</v>
      </c>
      <c r="AC1002" t="s">
        <v>16</v>
      </c>
      <c r="AD1002" t="s">
        <v>135</v>
      </c>
      <c r="AE1002">
        <v>24.5</v>
      </c>
      <c r="AF1002">
        <v>112.71</v>
      </c>
      <c r="AG1002">
        <v>74.930000000000007</v>
      </c>
      <c r="AH1002">
        <f t="shared" si="174"/>
        <v>1.5042039236620843</v>
      </c>
      <c r="AI1002">
        <v>23.5</v>
      </c>
      <c r="AJ1002">
        <v>62.69</v>
      </c>
      <c r="AK1002">
        <v>72.459999999999994</v>
      </c>
      <c r="AL1002" s="3">
        <f t="shared" si="175"/>
        <v>1</v>
      </c>
      <c r="AM1002" s="3">
        <f t="shared" si="176"/>
        <v>0</v>
      </c>
      <c r="AN1002" s="3">
        <f t="shared" si="177"/>
        <v>0</v>
      </c>
    </row>
    <row r="1003" spans="1:40" x14ac:dyDescent="0.35">
      <c r="A1003" t="s">
        <v>4346</v>
      </c>
      <c r="B1003" s="2" t="s">
        <v>4320</v>
      </c>
      <c r="C1003" t="s">
        <v>16</v>
      </c>
      <c r="D1003" t="s">
        <v>134</v>
      </c>
      <c r="E1003">
        <v>25.5</v>
      </c>
      <c r="F1003">
        <v>122.26</v>
      </c>
      <c r="G1003">
        <v>77.400000000000006</v>
      </c>
      <c r="H1003">
        <f t="shared" si="170"/>
        <v>1.5795865633074935</v>
      </c>
      <c r="I1003">
        <v>24</v>
      </c>
      <c r="J1003">
        <v>65.489999999999995</v>
      </c>
      <c r="K1003">
        <v>73.7</v>
      </c>
      <c r="L1003" s="3">
        <f t="shared" si="171"/>
        <v>1</v>
      </c>
      <c r="M1003" s="3">
        <f t="shared" si="172"/>
        <v>0</v>
      </c>
      <c r="N1003" s="3">
        <f t="shared" si="173"/>
        <v>0</v>
      </c>
      <c r="AA1003" t="s">
        <v>4346</v>
      </c>
      <c r="AB1003" t="s">
        <v>4320</v>
      </c>
      <c r="AC1003" s="6" t="s">
        <v>16</v>
      </c>
      <c r="AD1003" s="6" t="s">
        <v>135</v>
      </c>
      <c r="AE1003" s="6">
        <v>24</v>
      </c>
      <c r="AF1003" s="6">
        <v>73.06</v>
      </c>
      <c r="AG1003" s="6">
        <v>73.7</v>
      </c>
      <c r="AH1003" s="6">
        <f t="shared" si="174"/>
        <v>0.99131614654002709</v>
      </c>
      <c r="AI1003" s="6">
        <v>23.5</v>
      </c>
      <c r="AJ1003" s="6">
        <v>67.150000000000006</v>
      </c>
      <c r="AK1003" s="6">
        <v>72.459999999999994</v>
      </c>
      <c r="AL1003" s="6">
        <f t="shared" si="175"/>
        <v>0</v>
      </c>
      <c r="AM1003" s="6">
        <f t="shared" si="176"/>
        <v>0</v>
      </c>
      <c r="AN1003" s="6">
        <f t="shared" si="177"/>
        <v>1</v>
      </c>
    </row>
    <row r="1004" spans="1:40" x14ac:dyDescent="0.35">
      <c r="A1004" t="s">
        <v>4347</v>
      </c>
      <c r="B1004" s="2" t="s">
        <v>4348</v>
      </c>
      <c r="C1004" t="s">
        <v>16</v>
      </c>
      <c r="D1004" t="s">
        <v>134</v>
      </c>
      <c r="E1004">
        <v>26.5</v>
      </c>
      <c r="F1004">
        <v>95.35</v>
      </c>
      <c r="G1004">
        <v>79.86</v>
      </c>
      <c r="H1004">
        <f t="shared" si="170"/>
        <v>1.1939644377660905</v>
      </c>
      <c r="I1004">
        <v>25</v>
      </c>
      <c r="J1004">
        <v>76.95</v>
      </c>
      <c r="K1004">
        <v>76.17</v>
      </c>
      <c r="L1004" s="3">
        <f t="shared" si="171"/>
        <v>0</v>
      </c>
      <c r="M1004" s="3">
        <f t="shared" si="172"/>
        <v>1</v>
      </c>
      <c r="N1004" s="3">
        <f t="shared" si="173"/>
        <v>0</v>
      </c>
      <c r="AA1004" t="s">
        <v>4347</v>
      </c>
      <c r="AB1004" t="s">
        <v>4349</v>
      </c>
      <c r="AC1004" t="s">
        <v>16</v>
      </c>
      <c r="AD1004" t="s">
        <v>135</v>
      </c>
      <c r="AE1004">
        <v>24</v>
      </c>
      <c r="AF1004">
        <v>152.05000000000001</v>
      </c>
      <c r="AG1004">
        <v>73.7</v>
      </c>
      <c r="AH1004">
        <f t="shared" si="174"/>
        <v>2.0630936227951153</v>
      </c>
      <c r="AI1004">
        <v>23</v>
      </c>
      <c r="AJ1004">
        <v>54.38</v>
      </c>
      <c r="AK1004">
        <v>71.22</v>
      </c>
      <c r="AL1004" s="3">
        <f t="shared" si="175"/>
        <v>1</v>
      </c>
      <c r="AM1004" s="3">
        <f t="shared" si="176"/>
        <v>0</v>
      </c>
      <c r="AN1004" s="3">
        <f t="shared" si="177"/>
        <v>0</v>
      </c>
    </row>
    <row r="1005" spans="1:40" x14ac:dyDescent="0.35">
      <c r="A1005" t="s">
        <v>4350</v>
      </c>
      <c r="B1005" s="2" t="s">
        <v>4348</v>
      </c>
      <c r="C1005" t="s">
        <v>16</v>
      </c>
      <c r="D1005" t="s">
        <v>134</v>
      </c>
      <c r="E1005">
        <v>25</v>
      </c>
      <c r="F1005">
        <v>110.34</v>
      </c>
      <c r="G1005">
        <v>76.17</v>
      </c>
      <c r="H1005">
        <f t="shared" si="170"/>
        <v>1.4486018117369044</v>
      </c>
      <c r="I1005">
        <v>23.5</v>
      </c>
      <c r="J1005">
        <v>50.86</v>
      </c>
      <c r="K1005">
        <v>72.459999999999994</v>
      </c>
      <c r="L1005" s="3">
        <f t="shared" si="171"/>
        <v>0</v>
      </c>
      <c r="M1005" s="3">
        <f t="shared" si="172"/>
        <v>1</v>
      </c>
      <c r="N1005" s="3">
        <f t="shared" si="173"/>
        <v>0</v>
      </c>
      <c r="AA1005" t="s">
        <v>4350</v>
      </c>
      <c r="AB1005" t="s">
        <v>4349</v>
      </c>
      <c r="AC1005" t="s">
        <v>16</v>
      </c>
      <c r="AD1005" t="s">
        <v>135</v>
      </c>
      <c r="AE1005">
        <v>24</v>
      </c>
      <c r="AF1005">
        <v>145.02000000000001</v>
      </c>
      <c r="AG1005">
        <v>73.7</v>
      </c>
      <c r="AH1005">
        <f t="shared" si="174"/>
        <v>1.967706919945726</v>
      </c>
      <c r="AI1005">
        <v>22.5</v>
      </c>
      <c r="AJ1005">
        <v>59.41</v>
      </c>
      <c r="AK1005">
        <v>69.97</v>
      </c>
      <c r="AL1005" s="3">
        <f t="shared" si="175"/>
        <v>1</v>
      </c>
      <c r="AM1005" s="3">
        <f t="shared" si="176"/>
        <v>0</v>
      </c>
      <c r="AN1005" s="3">
        <f t="shared" si="177"/>
        <v>0</v>
      </c>
    </row>
    <row r="1006" spans="1:40" x14ac:dyDescent="0.35">
      <c r="A1006" t="s">
        <v>4351</v>
      </c>
      <c r="B1006" s="2" t="s">
        <v>4348</v>
      </c>
      <c r="C1006" t="s">
        <v>16</v>
      </c>
      <c r="D1006" t="s">
        <v>134</v>
      </c>
      <c r="E1006">
        <v>25.5</v>
      </c>
      <c r="F1006">
        <v>95.64</v>
      </c>
      <c r="G1006">
        <v>77.400000000000006</v>
      </c>
      <c r="H1006">
        <f t="shared" si="170"/>
        <v>1.2356589147286821</v>
      </c>
      <c r="I1006">
        <v>24.5</v>
      </c>
      <c r="J1006">
        <v>65.72</v>
      </c>
      <c r="K1006">
        <v>74.930000000000007</v>
      </c>
      <c r="L1006" s="3">
        <f t="shared" si="171"/>
        <v>0</v>
      </c>
      <c r="M1006" s="3">
        <f t="shared" si="172"/>
        <v>1</v>
      </c>
      <c r="N1006" s="3">
        <f t="shared" si="173"/>
        <v>0</v>
      </c>
      <c r="AA1006" t="s">
        <v>4351</v>
      </c>
      <c r="AB1006" t="s">
        <v>4349</v>
      </c>
      <c r="AC1006" t="s">
        <v>16</v>
      </c>
      <c r="AD1006" t="s">
        <v>135</v>
      </c>
      <c r="AE1006">
        <v>24</v>
      </c>
      <c r="AF1006">
        <v>105.79</v>
      </c>
      <c r="AG1006">
        <v>73.7</v>
      </c>
      <c r="AH1006">
        <f t="shared" si="174"/>
        <v>1.4354138398914518</v>
      </c>
      <c r="AI1006">
        <v>23</v>
      </c>
      <c r="AJ1006">
        <v>66.010000000000005</v>
      </c>
      <c r="AK1006">
        <v>71.22</v>
      </c>
      <c r="AL1006" s="3">
        <f t="shared" si="175"/>
        <v>0</v>
      </c>
      <c r="AM1006" s="3">
        <f t="shared" si="176"/>
        <v>1</v>
      </c>
      <c r="AN1006" s="3">
        <f t="shared" si="177"/>
        <v>0</v>
      </c>
    </row>
    <row r="1007" spans="1:40" x14ac:dyDescent="0.35">
      <c r="A1007" t="s">
        <v>4352</v>
      </c>
      <c r="B1007" s="2" t="s">
        <v>4348</v>
      </c>
      <c r="C1007" t="s">
        <v>16</v>
      </c>
      <c r="D1007" t="s">
        <v>134</v>
      </c>
      <c r="E1007">
        <v>25</v>
      </c>
      <c r="F1007">
        <v>86.09</v>
      </c>
      <c r="G1007">
        <v>76.17</v>
      </c>
      <c r="H1007">
        <f t="shared" si="170"/>
        <v>1.1302350006564263</v>
      </c>
      <c r="I1007">
        <v>24</v>
      </c>
      <c r="J1007">
        <v>56.49</v>
      </c>
      <c r="K1007">
        <v>73.7</v>
      </c>
      <c r="L1007" s="3">
        <f t="shared" si="171"/>
        <v>0</v>
      </c>
      <c r="M1007" s="3">
        <f t="shared" si="172"/>
        <v>1</v>
      </c>
      <c r="N1007" s="3">
        <f t="shared" si="173"/>
        <v>0</v>
      </c>
      <c r="AA1007" t="s">
        <v>4352</v>
      </c>
      <c r="AB1007" t="s">
        <v>4349</v>
      </c>
      <c r="AC1007" t="s">
        <v>16</v>
      </c>
      <c r="AD1007" t="s">
        <v>135</v>
      </c>
      <c r="AE1007">
        <v>24</v>
      </c>
      <c r="AF1007">
        <v>115.65</v>
      </c>
      <c r="AG1007">
        <v>73.7</v>
      </c>
      <c r="AH1007">
        <f t="shared" si="174"/>
        <v>1.5691994572591588</v>
      </c>
      <c r="AI1007">
        <v>23</v>
      </c>
      <c r="AJ1007">
        <v>55.33</v>
      </c>
      <c r="AK1007">
        <v>71.22</v>
      </c>
      <c r="AL1007" s="3">
        <f t="shared" si="175"/>
        <v>1</v>
      </c>
      <c r="AM1007" s="3">
        <f t="shared" si="176"/>
        <v>0</v>
      </c>
      <c r="AN1007" s="3">
        <f t="shared" si="177"/>
        <v>0</v>
      </c>
    </row>
    <row r="1008" spans="1:40" x14ac:dyDescent="0.35">
      <c r="A1008" t="s">
        <v>4353</v>
      </c>
      <c r="B1008" s="2" t="s">
        <v>4348</v>
      </c>
      <c r="C1008" t="s">
        <v>16</v>
      </c>
      <c r="D1008" t="s">
        <v>134</v>
      </c>
      <c r="E1008">
        <v>26</v>
      </c>
      <c r="F1008">
        <v>89.6</v>
      </c>
      <c r="G1008">
        <v>78.63</v>
      </c>
      <c r="H1008">
        <f t="shared" si="170"/>
        <v>1.1395141803382933</v>
      </c>
      <c r="I1008">
        <v>24.5</v>
      </c>
      <c r="J1008">
        <v>54.04</v>
      </c>
      <c r="K1008">
        <v>74.930000000000007</v>
      </c>
      <c r="L1008" s="3">
        <f t="shared" si="171"/>
        <v>0</v>
      </c>
      <c r="M1008" s="3">
        <f t="shared" si="172"/>
        <v>1</v>
      </c>
      <c r="N1008" s="3">
        <f t="shared" si="173"/>
        <v>0</v>
      </c>
      <c r="AA1008" t="s">
        <v>4353</v>
      </c>
      <c r="AB1008" t="s">
        <v>4349</v>
      </c>
      <c r="AC1008" t="s">
        <v>16</v>
      </c>
      <c r="AD1008" t="s">
        <v>135</v>
      </c>
      <c r="AE1008">
        <v>24</v>
      </c>
      <c r="AF1008">
        <v>141.31</v>
      </c>
      <c r="AG1008">
        <v>73.7</v>
      </c>
      <c r="AH1008">
        <f t="shared" si="174"/>
        <v>1.9173677069199457</v>
      </c>
      <c r="AI1008">
        <v>22.5</v>
      </c>
      <c r="AJ1008">
        <v>62.04</v>
      </c>
      <c r="AK1008">
        <v>69.97</v>
      </c>
      <c r="AL1008" s="3">
        <f t="shared" si="175"/>
        <v>1</v>
      </c>
      <c r="AM1008" s="3">
        <f t="shared" si="176"/>
        <v>0</v>
      </c>
      <c r="AN1008" s="3">
        <f t="shared" si="177"/>
        <v>0</v>
      </c>
    </row>
    <row r="1009" spans="1:40" x14ac:dyDescent="0.35">
      <c r="A1009" t="s">
        <v>4354</v>
      </c>
      <c r="B1009" t="s">
        <v>4355</v>
      </c>
      <c r="C1009" t="s">
        <v>16</v>
      </c>
      <c r="D1009" t="s">
        <v>17</v>
      </c>
      <c r="E1009">
        <v>23.5</v>
      </c>
      <c r="F1009">
        <v>171.23</v>
      </c>
      <c r="G1009">
        <v>72.459999999999994</v>
      </c>
      <c r="H1009">
        <f t="shared" si="170"/>
        <v>2.3630968810378139</v>
      </c>
      <c r="I1009">
        <v>21.5</v>
      </c>
      <c r="J1009">
        <v>62.94</v>
      </c>
      <c r="K1009">
        <v>67.47</v>
      </c>
      <c r="L1009" s="3">
        <f t="shared" si="171"/>
        <v>1</v>
      </c>
      <c r="M1009" s="3">
        <f t="shared" si="172"/>
        <v>0</v>
      </c>
      <c r="N1009" s="3">
        <f t="shared" si="173"/>
        <v>0</v>
      </c>
      <c r="AA1009" t="s">
        <v>4354</v>
      </c>
      <c r="AB1009" t="s">
        <v>4356</v>
      </c>
      <c r="AC1009" t="s">
        <v>16</v>
      </c>
      <c r="AD1009" t="s">
        <v>18</v>
      </c>
      <c r="AE1009">
        <v>24</v>
      </c>
      <c r="AF1009">
        <v>113.18</v>
      </c>
      <c r="AG1009">
        <v>73.7</v>
      </c>
      <c r="AH1009">
        <f t="shared" si="174"/>
        <v>1.5356852103120759</v>
      </c>
      <c r="AI1009">
        <v>23</v>
      </c>
      <c r="AJ1009">
        <v>66.34</v>
      </c>
      <c r="AK1009">
        <v>71.22</v>
      </c>
      <c r="AL1009" s="3">
        <f t="shared" si="175"/>
        <v>1</v>
      </c>
      <c r="AM1009" s="3">
        <f t="shared" si="176"/>
        <v>0</v>
      </c>
      <c r="AN1009" s="3">
        <f t="shared" si="177"/>
        <v>0</v>
      </c>
    </row>
    <row r="1010" spans="1:40" x14ac:dyDescent="0.35">
      <c r="A1010" t="s">
        <v>4357</v>
      </c>
      <c r="B1010" t="s">
        <v>4355</v>
      </c>
      <c r="C1010" t="s">
        <v>16</v>
      </c>
      <c r="D1010" s="6" t="s">
        <v>17</v>
      </c>
      <c r="E1010" s="6">
        <v>23</v>
      </c>
      <c r="F1010" s="6">
        <v>68.25</v>
      </c>
      <c r="G1010" s="6">
        <v>71.22</v>
      </c>
      <c r="H1010" s="6">
        <f t="shared" si="170"/>
        <v>0.95829823083403542</v>
      </c>
      <c r="I1010" s="6">
        <v>22.5</v>
      </c>
      <c r="J1010" s="6">
        <v>65.819999999999993</v>
      </c>
      <c r="K1010" s="6">
        <v>69.97</v>
      </c>
      <c r="L1010" s="6">
        <f t="shared" si="171"/>
        <v>0</v>
      </c>
      <c r="M1010" s="6">
        <f t="shared" si="172"/>
        <v>0</v>
      </c>
      <c r="N1010" s="6">
        <f t="shared" si="173"/>
        <v>1</v>
      </c>
      <c r="AA1010" t="s">
        <v>4357</v>
      </c>
      <c r="AB1010" t="s">
        <v>4356</v>
      </c>
      <c r="AC1010" t="s">
        <v>16</v>
      </c>
      <c r="AD1010" t="s">
        <v>18</v>
      </c>
      <c r="AE1010">
        <v>24</v>
      </c>
      <c r="AF1010">
        <v>95.28</v>
      </c>
      <c r="AG1010">
        <v>73.7</v>
      </c>
      <c r="AH1010">
        <f t="shared" si="174"/>
        <v>1.29280868385346</v>
      </c>
      <c r="AI1010">
        <v>23.5</v>
      </c>
      <c r="AJ1010">
        <v>64.040000000000006</v>
      </c>
      <c r="AK1010">
        <v>72.459999999999994</v>
      </c>
      <c r="AL1010" s="3">
        <f t="shared" si="175"/>
        <v>0</v>
      </c>
      <c r="AM1010" s="3">
        <f t="shared" si="176"/>
        <v>1</v>
      </c>
      <c r="AN1010" s="3">
        <f t="shared" si="177"/>
        <v>0</v>
      </c>
    </row>
    <row r="1011" spans="1:40" x14ac:dyDescent="0.35">
      <c r="A1011" t="s">
        <v>4358</v>
      </c>
      <c r="B1011" t="s">
        <v>4355</v>
      </c>
      <c r="C1011" t="s">
        <v>16</v>
      </c>
      <c r="D1011" t="s">
        <v>17</v>
      </c>
      <c r="E1011">
        <v>24</v>
      </c>
      <c r="F1011">
        <v>169.98</v>
      </c>
      <c r="G1011">
        <v>73.7</v>
      </c>
      <c r="H1011">
        <f t="shared" si="170"/>
        <v>2.3063772048846674</v>
      </c>
      <c r="I1011">
        <v>21.5</v>
      </c>
      <c r="J1011">
        <v>56.32</v>
      </c>
      <c r="K1011">
        <v>67.47</v>
      </c>
      <c r="L1011" s="3">
        <f t="shared" si="171"/>
        <v>1</v>
      </c>
      <c r="M1011" s="3">
        <f t="shared" si="172"/>
        <v>0</v>
      </c>
      <c r="N1011" s="3">
        <f t="shared" si="173"/>
        <v>0</v>
      </c>
      <c r="AA1011" t="s">
        <v>4358</v>
      </c>
      <c r="AB1011" t="s">
        <v>4356</v>
      </c>
      <c r="AC1011" t="s">
        <v>16</v>
      </c>
      <c r="AD1011" t="s">
        <v>18</v>
      </c>
      <c r="AE1011">
        <v>24</v>
      </c>
      <c r="AF1011">
        <v>144.21</v>
      </c>
      <c r="AG1011">
        <v>73.7</v>
      </c>
      <c r="AH1011">
        <f t="shared" si="174"/>
        <v>1.9567164179104477</v>
      </c>
      <c r="AI1011">
        <v>22</v>
      </c>
      <c r="AJ1011">
        <v>54.86</v>
      </c>
      <c r="AK1011">
        <v>68.72</v>
      </c>
      <c r="AL1011" s="3">
        <f t="shared" si="175"/>
        <v>1</v>
      </c>
      <c r="AM1011" s="3">
        <f t="shared" si="176"/>
        <v>0</v>
      </c>
      <c r="AN1011" s="3">
        <f t="shared" si="177"/>
        <v>0</v>
      </c>
    </row>
    <row r="1012" spans="1:40" x14ac:dyDescent="0.35">
      <c r="A1012" t="s">
        <v>4359</v>
      </c>
      <c r="B1012" t="s">
        <v>4355</v>
      </c>
      <c r="C1012" t="s">
        <v>16</v>
      </c>
      <c r="D1012" t="s">
        <v>17</v>
      </c>
      <c r="E1012">
        <v>24</v>
      </c>
      <c r="F1012">
        <v>75.930000000000007</v>
      </c>
      <c r="G1012">
        <v>73.7</v>
      </c>
      <c r="H1012">
        <f t="shared" si="170"/>
        <v>1.0302578018995929</v>
      </c>
      <c r="I1012">
        <v>23.5</v>
      </c>
      <c r="J1012">
        <v>71.84</v>
      </c>
      <c r="K1012">
        <v>72.459999999999994</v>
      </c>
      <c r="L1012" s="3">
        <f t="shared" si="171"/>
        <v>0</v>
      </c>
      <c r="M1012" s="3">
        <f t="shared" si="172"/>
        <v>1</v>
      </c>
      <c r="N1012" s="3">
        <f t="shared" si="173"/>
        <v>0</v>
      </c>
      <c r="AA1012" t="s">
        <v>4359</v>
      </c>
      <c r="AB1012" t="s">
        <v>4356</v>
      </c>
      <c r="AC1012" t="s">
        <v>16</v>
      </c>
      <c r="AD1012" t="s">
        <v>18</v>
      </c>
      <c r="AE1012">
        <v>24</v>
      </c>
      <c r="AF1012">
        <v>147.22999999999999</v>
      </c>
      <c r="AG1012">
        <v>73.7</v>
      </c>
      <c r="AH1012">
        <f t="shared" si="174"/>
        <v>1.9976933514246944</v>
      </c>
      <c r="AI1012">
        <v>35</v>
      </c>
      <c r="AJ1012">
        <v>107.91</v>
      </c>
      <c r="AK1012">
        <v>100.44</v>
      </c>
      <c r="AL1012" s="3">
        <f t="shared" si="175"/>
        <v>1</v>
      </c>
      <c r="AM1012" s="3">
        <f t="shared" si="176"/>
        <v>0</v>
      </c>
      <c r="AN1012" s="3">
        <f t="shared" si="177"/>
        <v>0</v>
      </c>
    </row>
    <row r="1013" spans="1:40" x14ac:dyDescent="0.35">
      <c r="A1013" t="s">
        <v>4360</v>
      </c>
      <c r="B1013" t="s">
        <v>4355</v>
      </c>
      <c r="C1013" t="s">
        <v>16</v>
      </c>
      <c r="D1013" t="s">
        <v>17</v>
      </c>
      <c r="E1013">
        <v>23.5</v>
      </c>
      <c r="F1013">
        <v>106.82</v>
      </c>
      <c r="G1013">
        <v>72.459999999999994</v>
      </c>
      <c r="H1013">
        <f t="shared" si="170"/>
        <v>1.474192658018217</v>
      </c>
      <c r="I1013">
        <v>22</v>
      </c>
      <c r="J1013">
        <v>51.82</v>
      </c>
      <c r="K1013">
        <v>68.72</v>
      </c>
      <c r="L1013" s="3">
        <f t="shared" si="171"/>
        <v>0</v>
      </c>
      <c r="M1013" s="3">
        <f t="shared" si="172"/>
        <v>1</v>
      </c>
      <c r="N1013" s="3">
        <f t="shared" si="173"/>
        <v>0</v>
      </c>
      <c r="AA1013" t="s">
        <v>4360</v>
      </c>
      <c r="AB1013" t="s">
        <v>4356</v>
      </c>
      <c r="AC1013" t="s">
        <v>16</v>
      </c>
      <c r="AD1013" t="s">
        <v>18</v>
      </c>
      <c r="AE1013">
        <v>24</v>
      </c>
      <c r="AF1013">
        <v>162.61000000000001</v>
      </c>
      <c r="AG1013">
        <v>73.7</v>
      </c>
      <c r="AH1013">
        <f t="shared" si="174"/>
        <v>2.2063772048846677</v>
      </c>
      <c r="AI1013">
        <v>35</v>
      </c>
      <c r="AJ1013">
        <v>106.87</v>
      </c>
      <c r="AK1013">
        <v>100.44</v>
      </c>
      <c r="AL1013" s="3">
        <f t="shared" si="175"/>
        <v>1</v>
      </c>
      <c r="AM1013" s="3">
        <f t="shared" si="176"/>
        <v>0</v>
      </c>
      <c r="AN1013" s="3">
        <f t="shared" si="177"/>
        <v>0</v>
      </c>
    </row>
    <row r="1014" spans="1:40" x14ac:dyDescent="0.35">
      <c r="A1014" t="s">
        <v>4361</v>
      </c>
      <c r="B1014" t="s">
        <v>4355</v>
      </c>
      <c r="C1014" t="s">
        <v>16</v>
      </c>
      <c r="D1014" t="s">
        <v>17</v>
      </c>
      <c r="E1014">
        <v>24</v>
      </c>
      <c r="F1014">
        <v>147.69</v>
      </c>
      <c r="G1014">
        <v>73.7</v>
      </c>
      <c r="H1014">
        <f t="shared" si="170"/>
        <v>2.0039348710990499</v>
      </c>
      <c r="I1014">
        <v>21.5</v>
      </c>
      <c r="J1014">
        <v>44.43</v>
      </c>
      <c r="K1014">
        <v>67.47</v>
      </c>
      <c r="L1014" s="3">
        <f t="shared" si="171"/>
        <v>1</v>
      </c>
      <c r="M1014" s="3">
        <f t="shared" si="172"/>
        <v>0</v>
      </c>
      <c r="N1014" s="3">
        <f t="shared" si="173"/>
        <v>0</v>
      </c>
      <c r="AA1014" t="s">
        <v>4361</v>
      </c>
      <c r="AB1014" t="s">
        <v>4356</v>
      </c>
      <c r="AC1014" t="s">
        <v>16</v>
      </c>
      <c r="AD1014" t="s">
        <v>18</v>
      </c>
      <c r="AE1014">
        <v>24</v>
      </c>
      <c r="AF1014">
        <v>148.65</v>
      </c>
      <c r="AG1014">
        <v>73.7</v>
      </c>
      <c r="AH1014">
        <f t="shared" si="174"/>
        <v>2.0169606512890095</v>
      </c>
      <c r="AI1014">
        <v>23</v>
      </c>
      <c r="AJ1014">
        <v>58.15</v>
      </c>
      <c r="AK1014">
        <v>71.22</v>
      </c>
      <c r="AL1014" s="3">
        <f t="shared" si="175"/>
        <v>1</v>
      </c>
      <c r="AM1014" s="3">
        <f t="shared" si="176"/>
        <v>0</v>
      </c>
      <c r="AN1014" s="3">
        <f t="shared" si="177"/>
        <v>0</v>
      </c>
    </row>
    <row r="1015" spans="1:40" x14ac:dyDescent="0.35">
      <c r="A1015" t="s">
        <v>4362</v>
      </c>
      <c r="B1015" t="s">
        <v>4355</v>
      </c>
      <c r="C1015" t="s">
        <v>16</v>
      </c>
      <c r="D1015" t="s">
        <v>17</v>
      </c>
      <c r="E1015">
        <v>23</v>
      </c>
      <c r="F1015">
        <v>92.7</v>
      </c>
      <c r="G1015">
        <v>71.22</v>
      </c>
      <c r="H1015">
        <f t="shared" si="170"/>
        <v>1.3016006739679866</v>
      </c>
      <c r="I1015">
        <v>22.5</v>
      </c>
      <c r="J1015">
        <v>66.17</v>
      </c>
      <c r="K1015">
        <v>69.97</v>
      </c>
      <c r="L1015" s="3">
        <f t="shared" si="171"/>
        <v>0</v>
      </c>
      <c r="M1015" s="3">
        <f t="shared" si="172"/>
        <v>1</v>
      </c>
      <c r="N1015" s="3">
        <f t="shared" si="173"/>
        <v>0</v>
      </c>
      <c r="AA1015" t="s">
        <v>4362</v>
      </c>
      <c r="AB1015" t="s">
        <v>4356</v>
      </c>
      <c r="AC1015" t="s">
        <v>16</v>
      </c>
      <c r="AD1015" t="s">
        <v>18</v>
      </c>
      <c r="AE1015">
        <v>24</v>
      </c>
      <c r="AF1015">
        <v>146.86000000000001</v>
      </c>
      <c r="AG1015">
        <v>73.7</v>
      </c>
      <c r="AH1015">
        <f t="shared" si="174"/>
        <v>1.992672998643148</v>
      </c>
      <c r="AI1015">
        <v>22.5</v>
      </c>
      <c r="AJ1015">
        <v>55.42</v>
      </c>
      <c r="AK1015">
        <v>69.97</v>
      </c>
      <c r="AL1015" s="3">
        <f t="shared" si="175"/>
        <v>1</v>
      </c>
      <c r="AM1015" s="3">
        <f t="shared" si="176"/>
        <v>0</v>
      </c>
      <c r="AN1015" s="3">
        <f t="shared" si="177"/>
        <v>0</v>
      </c>
    </row>
    <row r="1016" spans="1:40" x14ac:dyDescent="0.35">
      <c r="A1016" t="s">
        <v>4363</v>
      </c>
      <c r="B1016" t="s">
        <v>4355</v>
      </c>
      <c r="C1016" t="s">
        <v>16</v>
      </c>
      <c r="D1016" s="6" t="s">
        <v>17</v>
      </c>
      <c r="E1016" s="6">
        <v>23.5</v>
      </c>
      <c r="F1016" s="6">
        <v>61.72</v>
      </c>
      <c r="G1016" s="6">
        <v>72.459999999999994</v>
      </c>
      <c r="H1016" s="6">
        <f t="shared" si="170"/>
        <v>0.85178029257521393</v>
      </c>
      <c r="I1016" s="6">
        <v>23</v>
      </c>
      <c r="J1016" s="6">
        <v>39.909999999999997</v>
      </c>
      <c r="K1016" s="6">
        <v>71.22</v>
      </c>
      <c r="L1016" s="6">
        <f t="shared" si="171"/>
        <v>0</v>
      </c>
      <c r="M1016" s="6">
        <f t="shared" si="172"/>
        <v>0</v>
      </c>
      <c r="N1016" s="6">
        <f t="shared" si="173"/>
        <v>1</v>
      </c>
      <c r="AA1016" t="s">
        <v>4363</v>
      </c>
      <c r="AB1016" t="s">
        <v>4356</v>
      </c>
      <c r="AC1016" t="s">
        <v>16</v>
      </c>
      <c r="AD1016" t="s">
        <v>18</v>
      </c>
      <c r="AE1016">
        <v>24</v>
      </c>
      <c r="AF1016">
        <v>168.15</v>
      </c>
      <c r="AG1016">
        <v>73.7</v>
      </c>
      <c r="AH1016">
        <f t="shared" si="174"/>
        <v>2.2815468113975577</v>
      </c>
      <c r="AI1016">
        <v>23</v>
      </c>
      <c r="AJ1016">
        <v>71.040000000000006</v>
      </c>
      <c r="AK1016">
        <v>71.22</v>
      </c>
      <c r="AL1016" s="3">
        <f t="shared" si="175"/>
        <v>1</v>
      </c>
      <c r="AM1016" s="3">
        <f t="shared" si="176"/>
        <v>0</v>
      </c>
      <c r="AN1016" s="3">
        <f t="shared" si="177"/>
        <v>0</v>
      </c>
    </row>
    <row r="1017" spans="1:40" x14ac:dyDescent="0.35">
      <c r="A1017" t="s">
        <v>4364</v>
      </c>
      <c r="B1017" t="s">
        <v>4355</v>
      </c>
      <c r="C1017" t="s">
        <v>16</v>
      </c>
      <c r="D1017" t="s">
        <v>17</v>
      </c>
      <c r="E1017">
        <v>23.5</v>
      </c>
      <c r="F1017">
        <v>181.39</v>
      </c>
      <c r="G1017">
        <v>72.459999999999994</v>
      </c>
      <c r="H1017">
        <f t="shared" si="170"/>
        <v>2.5033121722329561</v>
      </c>
      <c r="I1017">
        <v>22</v>
      </c>
      <c r="J1017">
        <v>59.44</v>
      </c>
      <c r="K1017">
        <v>68.72</v>
      </c>
      <c r="L1017" s="3">
        <f t="shared" si="171"/>
        <v>1</v>
      </c>
      <c r="M1017" s="3">
        <f t="shared" si="172"/>
        <v>0</v>
      </c>
      <c r="N1017" s="3">
        <f t="shared" si="173"/>
        <v>0</v>
      </c>
      <c r="AA1017" t="s">
        <v>4364</v>
      </c>
      <c r="AB1017" t="s">
        <v>4356</v>
      </c>
      <c r="AC1017" t="s">
        <v>16</v>
      </c>
      <c r="AD1017" t="s">
        <v>18</v>
      </c>
      <c r="AE1017">
        <v>24</v>
      </c>
      <c r="AF1017">
        <v>168.19</v>
      </c>
      <c r="AG1017">
        <v>73.7</v>
      </c>
      <c r="AH1017">
        <f t="shared" si="174"/>
        <v>2.2820895522388058</v>
      </c>
      <c r="AI1017">
        <v>22.5</v>
      </c>
      <c r="AJ1017">
        <v>63.91</v>
      </c>
      <c r="AK1017">
        <v>69.97</v>
      </c>
      <c r="AL1017" s="3">
        <f t="shared" si="175"/>
        <v>1</v>
      </c>
      <c r="AM1017" s="3">
        <f t="shared" si="176"/>
        <v>0</v>
      </c>
      <c r="AN1017" s="3">
        <f t="shared" si="177"/>
        <v>0</v>
      </c>
    </row>
    <row r="1018" spans="1:40" x14ac:dyDescent="0.35">
      <c r="A1018" t="s">
        <v>4365</v>
      </c>
      <c r="B1018" t="s">
        <v>4355</v>
      </c>
      <c r="C1018" t="s">
        <v>16</v>
      </c>
      <c r="D1018" t="s">
        <v>17</v>
      </c>
      <c r="E1018">
        <v>23.5</v>
      </c>
      <c r="F1018">
        <v>97.3</v>
      </c>
      <c r="G1018">
        <v>72.459999999999994</v>
      </c>
      <c r="H1018">
        <f t="shared" si="170"/>
        <v>1.3428098261109578</v>
      </c>
      <c r="I1018">
        <v>22.5</v>
      </c>
      <c r="J1018">
        <v>75.180000000000007</v>
      </c>
      <c r="K1018">
        <v>69.97</v>
      </c>
      <c r="L1018" s="3">
        <f t="shared" si="171"/>
        <v>0</v>
      </c>
      <c r="M1018" s="3">
        <f t="shared" si="172"/>
        <v>1</v>
      </c>
      <c r="N1018" s="3">
        <f t="shared" si="173"/>
        <v>0</v>
      </c>
      <c r="AA1018" t="s">
        <v>4365</v>
      </c>
      <c r="AB1018" t="s">
        <v>4356</v>
      </c>
      <c r="AC1018" t="s">
        <v>16</v>
      </c>
      <c r="AD1018" t="s">
        <v>18</v>
      </c>
      <c r="AE1018">
        <v>24</v>
      </c>
      <c r="AF1018">
        <v>91.87</v>
      </c>
      <c r="AG1018">
        <v>73.7</v>
      </c>
      <c r="AH1018">
        <f t="shared" si="174"/>
        <v>1.2465400271370422</v>
      </c>
      <c r="AI1018">
        <v>23.5</v>
      </c>
      <c r="AJ1018">
        <v>50.77</v>
      </c>
      <c r="AK1018">
        <v>72.459999999999994</v>
      </c>
      <c r="AL1018" s="3">
        <f t="shared" si="175"/>
        <v>0</v>
      </c>
      <c r="AM1018" s="3">
        <f t="shared" si="176"/>
        <v>1</v>
      </c>
      <c r="AN1018" s="3">
        <f t="shared" si="177"/>
        <v>0</v>
      </c>
    </row>
    <row r="1019" spans="1:40" x14ac:dyDescent="0.35">
      <c r="A1019" t="s">
        <v>4366</v>
      </c>
      <c r="B1019" t="s">
        <v>4355</v>
      </c>
      <c r="C1019" t="s">
        <v>16</v>
      </c>
      <c r="D1019" t="s">
        <v>17</v>
      </c>
      <c r="E1019">
        <v>23.5</v>
      </c>
      <c r="F1019">
        <v>194.4</v>
      </c>
      <c r="G1019">
        <v>72.459999999999994</v>
      </c>
      <c r="H1019">
        <f t="shared" si="170"/>
        <v>2.6828595086944524</v>
      </c>
      <c r="I1019">
        <v>21.5</v>
      </c>
      <c r="J1019">
        <v>64.510000000000005</v>
      </c>
      <c r="K1019">
        <v>67.47</v>
      </c>
      <c r="L1019" s="3">
        <f t="shared" si="171"/>
        <v>1</v>
      </c>
      <c r="M1019" s="3">
        <f t="shared" si="172"/>
        <v>0</v>
      </c>
      <c r="N1019" s="3">
        <f t="shared" si="173"/>
        <v>0</v>
      </c>
      <c r="AA1019" t="s">
        <v>4366</v>
      </c>
      <c r="AB1019" t="s">
        <v>4356</v>
      </c>
      <c r="AC1019" t="s">
        <v>16</v>
      </c>
      <c r="AD1019" t="s">
        <v>18</v>
      </c>
      <c r="AE1019">
        <v>24</v>
      </c>
      <c r="AF1019">
        <v>134.66999999999999</v>
      </c>
      <c r="AG1019">
        <v>73.7</v>
      </c>
      <c r="AH1019">
        <f t="shared" si="174"/>
        <v>1.8272727272727269</v>
      </c>
      <c r="AI1019">
        <v>23</v>
      </c>
      <c r="AJ1019">
        <v>63.16</v>
      </c>
      <c r="AK1019">
        <v>71.22</v>
      </c>
      <c r="AL1019" s="3">
        <f t="shared" si="175"/>
        <v>1</v>
      </c>
      <c r="AM1019" s="3">
        <f t="shared" si="176"/>
        <v>0</v>
      </c>
      <c r="AN1019" s="3">
        <f t="shared" si="177"/>
        <v>0</v>
      </c>
    </row>
    <row r="1020" spans="1:40" x14ac:dyDescent="0.35">
      <c r="A1020" t="s">
        <v>4367</v>
      </c>
      <c r="B1020" t="s">
        <v>4355</v>
      </c>
      <c r="C1020" t="s">
        <v>16</v>
      </c>
      <c r="D1020" t="s">
        <v>17</v>
      </c>
      <c r="E1020">
        <v>24</v>
      </c>
      <c r="F1020">
        <v>94.99</v>
      </c>
      <c r="G1020">
        <v>73.7</v>
      </c>
      <c r="H1020">
        <f t="shared" si="170"/>
        <v>1.2888738127544097</v>
      </c>
      <c r="I1020">
        <v>22.5</v>
      </c>
      <c r="J1020">
        <v>64.39</v>
      </c>
      <c r="K1020">
        <v>69.97</v>
      </c>
      <c r="L1020" s="3">
        <f t="shared" si="171"/>
        <v>0</v>
      </c>
      <c r="M1020" s="3">
        <f t="shared" si="172"/>
        <v>1</v>
      </c>
      <c r="N1020" s="3">
        <f t="shared" si="173"/>
        <v>0</v>
      </c>
      <c r="AA1020" t="s">
        <v>4367</v>
      </c>
      <c r="AB1020" t="s">
        <v>4356</v>
      </c>
      <c r="AC1020" t="s">
        <v>16</v>
      </c>
      <c r="AD1020" t="s">
        <v>18</v>
      </c>
      <c r="AE1020">
        <v>24</v>
      </c>
      <c r="AF1020">
        <v>168.97</v>
      </c>
      <c r="AG1020">
        <v>73.7</v>
      </c>
      <c r="AH1020">
        <f t="shared" si="174"/>
        <v>2.2926729986431478</v>
      </c>
      <c r="AI1020">
        <v>22.5</v>
      </c>
      <c r="AJ1020">
        <v>37.03</v>
      </c>
      <c r="AK1020">
        <v>69.97</v>
      </c>
      <c r="AL1020" s="3">
        <f t="shared" si="175"/>
        <v>1</v>
      </c>
      <c r="AM1020" s="3">
        <f t="shared" si="176"/>
        <v>0</v>
      </c>
      <c r="AN1020" s="3">
        <f t="shared" si="177"/>
        <v>0</v>
      </c>
    </row>
    <row r="1021" spans="1:40" x14ac:dyDescent="0.35">
      <c r="A1021" t="s">
        <v>4368</v>
      </c>
      <c r="B1021" s="8" t="s">
        <v>4355</v>
      </c>
      <c r="C1021" t="s">
        <v>16</v>
      </c>
      <c r="D1021" t="s">
        <v>17</v>
      </c>
      <c r="E1021">
        <v>24.5</v>
      </c>
      <c r="F1021">
        <v>81.8</v>
      </c>
      <c r="G1021">
        <v>74.930000000000007</v>
      </c>
      <c r="H1021">
        <f t="shared" si="170"/>
        <v>1.0916855732016548</v>
      </c>
      <c r="I1021">
        <v>23</v>
      </c>
      <c r="J1021">
        <v>51.47</v>
      </c>
      <c r="K1021">
        <v>71.22</v>
      </c>
      <c r="L1021" s="3">
        <f t="shared" si="171"/>
        <v>0</v>
      </c>
      <c r="M1021" s="3">
        <f t="shared" si="172"/>
        <v>1</v>
      </c>
      <c r="N1021" s="3">
        <f t="shared" si="173"/>
        <v>0</v>
      </c>
      <c r="AA1021" t="s">
        <v>4368</v>
      </c>
      <c r="AB1021" t="s">
        <v>4355</v>
      </c>
      <c r="AC1021" t="s">
        <v>16</v>
      </c>
      <c r="AD1021" t="s">
        <v>18</v>
      </c>
      <c r="AE1021">
        <v>24</v>
      </c>
      <c r="AF1021">
        <v>103.03</v>
      </c>
      <c r="AG1021">
        <v>73.7</v>
      </c>
      <c r="AH1021">
        <f t="shared" si="174"/>
        <v>1.3979647218453188</v>
      </c>
      <c r="AI1021">
        <v>23.5</v>
      </c>
      <c r="AJ1021">
        <v>53.71</v>
      </c>
      <c r="AK1021">
        <v>72.459999999999994</v>
      </c>
      <c r="AL1021" s="3">
        <f t="shared" si="175"/>
        <v>0</v>
      </c>
      <c r="AM1021" s="3">
        <f t="shared" si="176"/>
        <v>1</v>
      </c>
      <c r="AN1021" s="3">
        <f t="shared" si="177"/>
        <v>0</v>
      </c>
    </row>
    <row r="1022" spans="1:40" x14ac:dyDescent="0.35">
      <c r="A1022" t="s">
        <v>4369</v>
      </c>
      <c r="B1022" s="8" t="s">
        <v>4355</v>
      </c>
      <c r="C1022" t="s">
        <v>16</v>
      </c>
      <c r="D1022" t="s">
        <v>17</v>
      </c>
      <c r="E1022">
        <v>24</v>
      </c>
      <c r="F1022">
        <v>143.58000000000001</v>
      </c>
      <c r="G1022">
        <v>73.7</v>
      </c>
      <c r="H1022">
        <f t="shared" si="170"/>
        <v>1.9481682496607871</v>
      </c>
      <c r="I1022">
        <v>22</v>
      </c>
      <c r="J1022">
        <v>53.75</v>
      </c>
      <c r="K1022">
        <v>68.72</v>
      </c>
      <c r="L1022" s="3">
        <f t="shared" si="171"/>
        <v>1</v>
      </c>
      <c r="M1022" s="3">
        <f t="shared" si="172"/>
        <v>0</v>
      </c>
      <c r="N1022" s="3">
        <f t="shared" si="173"/>
        <v>0</v>
      </c>
      <c r="AA1022" t="s">
        <v>4369</v>
      </c>
      <c r="AB1022" t="s">
        <v>4355</v>
      </c>
      <c r="AC1022" t="s">
        <v>16</v>
      </c>
      <c r="AD1022" t="s">
        <v>18</v>
      </c>
      <c r="AE1022">
        <v>24</v>
      </c>
      <c r="AF1022">
        <v>171.88</v>
      </c>
      <c r="AG1022">
        <v>73.7</v>
      </c>
      <c r="AH1022">
        <f t="shared" si="174"/>
        <v>2.332157394843962</v>
      </c>
      <c r="AI1022">
        <v>23</v>
      </c>
      <c r="AJ1022">
        <v>68.98</v>
      </c>
      <c r="AK1022">
        <v>71.22</v>
      </c>
      <c r="AL1022" s="3">
        <f t="shared" si="175"/>
        <v>1</v>
      </c>
      <c r="AM1022" s="3">
        <f t="shared" si="176"/>
        <v>0</v>
      </c>
      <c r="AN1022" s="3">
        <f t="shared" si="177"/>
        <v>0</v>
      </c>
    </row>
    <row r="1023" spans="1:40" x14ac:dyDescent="0.35">
      <c r="A1023" t="s">
        <v>4370</v>
      </c>
      <c r="B1023" s="8" t="s">
        <v>4355</v>
      </c>
      <c r="C1023" t="s">
        <v>16</v>
      </c>
      <c r="D1023" t="s">
        <v>17</v>
      </c>
      <c r="E1023">
        <v>23.5</v>
      </c>
      <c r="F1023">
        <v>155.52000000000001</v>
      </c>
      <c r="G1023">
        <v>72.459999999999994</v>
      </c>
      <c r="H1023">
        <f t="shared" si="170"/>
        <v>2.1462876069555619</v>
      </c>
      <c r="I1023">
        <v>22</v>
      </c>
      <c r="J1023">
        <v>50.65</v>
      </c>
      <c r="K1023">
        <v>68.72</v>
      </c>
      <c r="L1023" s="3">
        <f t="shared" si="171"/>
        <v>1</v>
      </c>
      <c r="M1023" s="3">
        <f t="shared" si="172"/>
        <v>0</v>
      </c>
      <c r="N1023" s="3">
        <f t="shared" si="173"/>
        <v>0</v>
      </c>
      <c r="AA1023" t="s">
        <v>4370</v>
      </c>
      <c r="AB1023" t="s">
        <v>4355</v>
      </c>
      <c r="AC1023" t="s">
        <v>16</v>
      </c>
      <c r="AD1023" t="s">
        <v>18</v>
      </c>
      <c r="AE1023">
        <v>24</v>
      </c>
      <c r="AF1023">
        <v>154.32</v>
      </c>
      <c r="AG1023">
        <v>73.7</v>
      </c>
      <c r="AH1023">
        <f t="shared" si="174"/>
        <v>2.0938941655359562</v>
      </c>
      <c r="AI1023">
        <v>23</v>
      </c>
      <c r="AJ1023">
        <v>69.92</v>
      </c>
      <c r="AK1023">
        <v>71.22</v>
      </c>
      <c r="AL1023" s="3">
        <f t="shared" si="175"/>
        <v>1</v>
      </c>
      <c r="AM1023" s="3">
        <f t="shared" si="176"/>
        <v>0</v>
      </c>
      <c r="AN1023" s="3">
        <f t="shared" si="177"/>
        <v>0</v>
      </c>
    </row>
    <row r="1024" spans="1:40" x14ac:dyDescent="0.35">
      <c r="A1024" t="s">
        <v>4371</v>
      </c>
      <c r="B1024" s="8" t="s">
        <v>4355</v>
      </c>
      <c r="C1024" t="s">
        <v>16</v>
      </c>
      <c r="D1024" s="6" t="s">
        <v>17</v>
      </c>
      <c r="E1024" s="6">
        <v>23.5</v>
      </c>
      <c r="F1024" s="6">
        <v>60.29</v>
      </c>
      <c r="G1024" s="6">
        <v>72.459999999999994</v>
      </c>
      <c r="H1024" s="6">
        <f t="shared" si="170"/>
        <v>0.83204526635385045</v>
      </c>
      <c r="I1024" s="6">
        <v>23</v>
      </c>
      <c r="J1024" s="6">
        <v>49.93</v>
      </c>
      <c r="K1024" s="6">
        <v>71.22</v>
      </c>
      <c r="L1024" s="6">
        <f t="shared" si="171"/>
        <v>0</v>
      </c>
      <c r="M1024" s="6">
        <f t="shared" si="172"/>
        <v>0</v>
      </c>
      <c r="N1024" s="6">
        <f t="shared" si="173"/>
        <v>1</v>
      </c>
      <c r="AA1024" t="s">
        <v>4371</v>
      </c>
      <c r="AB1024" t="s">
        <v>4355</v>
      </c>
      <c r="AC1024" t="s">
        <v>16</v>
      </c>
      <c r="AD1024" t="s">
        <v>18</v>
      </c>
      <c r="AE1024">
        <v>24</v>
      </c>
      <c r="AF1024">
        <v>135.85</v>
      </c>
      <c r="AG1024">
        <v>73.7</v>
      </c>
      <c r="AH1024">
        <f t="shared" si="174"/>
        <v>1.8432835820895521</v>
      </c>
      <c r="AI1024">
        <v>23</v>
      </c>
      <c r="AJ1024">
        <v>56.9</v>
      </c>
      <c r="AK1024">
        <v>71.22</v>
      </c>
      <c r="AL1024" s="3">
        <f t="shared" si="175"/>
        <v>1</v>
      </c>
      <c r="AM1024" s="3">
        <f t="shared" si="176"/>
        <v>0</v>
      </c>
      <c r="AN1024" s="3">
        <f t="shared" si="177"/>
        <v>0</v>
      </c>
    </row>
    <row r="1025" spans="1:40" x14ac:dyDescent="0.35">
      <c r="A1025" t="s">
        <v>4372</v>
      </c>
      <c r="B1025" s="8" t="s">
        <v>4355</v>
      </c>
      <c r="C1025" t="s">
        <v>16</v>
      </c>
      <c r="D1025" s="6" t="s">
        <v>17</v>
      </c>
      <c r="E1025" s="6">
        <v>21</v>
      </c>
      <c r="F1025" s="6">
        <v>58.36</v>
      </c>
      <c r="G1025" s="6">
        <v>66.22</v>
      </c>
      <c r="H1025" s="6">
        <f t="shared" si="170"/>
        <v>0.88130474176985807</v>
      </c>
      <c r="I1025" s="6">
        <v>20.5</v>
      </c>
      <c r="J1025" s="6">
        <v>28.34</v>
      </c>
      <c r="K1025" s="6">
        <v>64.97</v>
      </c>
      <c r="L1025" s="6">
        <f t="shared" si="171"/>
        <v>0</v>
      </c>
      <c r="M1025" s="6">
        <f t="shared" si="172"/>
        <v>0</v>
      </c>
      <c r="N1025" s="6">
        <f t="shared" si="173"/>
        <v>1</v>
      </c>
      <c r="AA1025" t="s">
        <v>4372</v>
      </c>
      <c r="AB1025" t="s">
        <v>4355</v>
      </c>
      <c r="AC1025" t="s">
        <v>16</v>
      </c>
      <c r="AD1025" t="s">
        <v>18</v>
      </c>
      <c r="AE1025">
        <v>24</v>
      </c>
      <c r="AF1025">
        <v>77.56</v>
      </c>
      <c r="AG1025">
        <v>73.7</v>
      </c>
      <c r="AH1025">
        <f t="shared" si="174"/>
        <v>1.0523744911804613</v>
      </c>
      <c r="AI1025">
        <v>23.5</v>
      </c>
      <c r="AJ1025">
        <v>61.77</v>
      </c>
      <c r="AK1025">
        <v>72.459999999999994</v>
      </c>
      <c r="AL1025" s="3">
        <f t="shared" si="175"/>
        <v>0</v>
      </c>
      <c r="AM1025" s="3">
        <f t="shared" si="176"/>
        <v>1</v>
      </c>
      <c r="AN1025" s="3">
        <f t="shared" si="177"/>
        <v>0</v>
      </c>
    </row>
    <row r="1026" spans="1:40" x14ac:dyDescent="0.35">
      <c r="A1026" t="s">
        <v>4373</v>
      </c>
      <c r="B1026" s="8" t="s">
        <v>4355</v>
      </c>
      <c r="C1026" t="s">
        <v>16</v>
      </c>
      <c r="D1026" s="6" t="s">
        <v>17</v>
      </c>
      <c r="E1026" s="6">
        <v>29.5</v>
      </c>
      <c r="F1026" s="6">
        <v>80.010000000000005</v>
      </c>
      <c r="G1026" s="6">
        <v>87.18</v>
      </c>
      <c r="H1026" s="6">
        <f t="shared" ref="H1026:H1089" si="178">F1026/G1026</f>
        <v>0.91775636613902267</v>
      </c>
      <c r="I1026" s="6">
        <v>29</v>
      </c>
      <c r="J1026" s="6">
        <v>49.64</v>
      </c>
      <c r="K1026" s="6">
        <v>85.96</v>
      </c>
      <c r="L1026" s="6">
        <f t="shared" ref="L1026:L1089" si="179">IF(H1026&gt;1.5,1,0)</f>
        <v>0</v>
      </c>
      <c r="M1026" s="6">
        <f t="shared" ref="M1026:M1089" si="180">IF((AND(H1026&gt;1,H1026&lt;1.5)),1,0)</f>
        <v>0</v>
      </c>
      <c r="N1026" s="6">
        <f t="shared" ref="N1026:N1089" si="181">IF(H1026&lt;1,1,0)</f>
        <v>1</v>
      </c>
      <c r="AA1026" t="s">
        <v>4373</v>
      </c>
      <c r="AB1026" t="s">
        <v>4355</v>
      </c>
      <c r="AC1026" t="s">
        <v>16</v>
      </c>
      <c r="AD1026" t="s">
        <v>18</v>
      </c>
      <c r="AE1026">
        <v>24</v>
      </c>
      <c r="AF1026">
        <v>125.3</v>
      </c>
      <c r="AG1026">
        <v>73.7</v>
      </c>
      <c r="AH1026">
        <f t="shared" ref="AH1026:AH1089" si="182">AF1026/AG1026</f>
        <v>1.700135685210312</v>
      </c>
      <c r="AI1026">
        <v>23</v>
      </c>
      <c r="AJ1026">
        <v>62</v>
      </c>
      <c r="AK1026">
        <v>71.22</v>
      </c>
      <c r="AL1026" s="3">
        <f t="shared" si="175"/>
        <v>1</v>
      </c>
      <c r="AM1026" s="3">
        <f t="shared" si="176"/>
        <v>0</v>
      </c>
      <c r="AN1026" s="3">
        <f t="shared" si="177"/>
        <v>0</v>
      </c>
    </row>
    <row r="1027" spans="1:40" x14ac:dyDescent="0.35">
      <c r="A1027" t="s">
        <v>4374</v>
      </c>
      <c r="B1027" s="8" t="s">
        <v>4355</v>
      </c>
      <c r="C1027" t="s">
        <v>16</v>
      </c>
      <c r="D1027" t="s">
        <v>17</v>
      </c>
      <c r="E1027">
        <v>23.5</v>
      </c>
      <c r="F1027">
        <v>95.07</v>
      </c>
      <c r="G1027">
        <v>72.459999999999994</v>
      </c>
      <c r="H1027">
        <f t="shared" si="178"/>
        <v>1.3120342257797406</v>
      </c>
      <c r="I1027">
        <v>22.5</v>
      </c>
      <c r="J1027">
        <v>57.48</v>
      </c>
      <c r="K1027">
        <v>69.97</v>
      </c>
      <c r="L1027" s="3">
        <f t="shared" si="179"/>
        <v>0</v>
      </c>
      <c r="M1027" s="3">
        <f t="shared" si="180"/>
        <v>1</v>
      </c>
      <c r="N1027" s="3">
        <f t="shared" si="181"/>
        <v>0</v>
      </c>
      <c r="AA1027" t="s">
        <v>4374</v>
      </c>
      <c r="AB1027" t="s">
        <v>4355</v>
      </c>
      <c r="AC1027" t="s">
        <v>16</v>
      </c>
      <c r="AD1027" t="s">
        <v>18</v>
      </c>
      <c r="AE1027">
        <v>24</v>
      </c>
      <c r="AF1027">
        <v>117.11</v>
      </c>
      <c r="AG1027">
        <v>73.7</v>
      </c>
      <c r="AH1027">
        <f t="shared" si="182"/>
        <v>1.5890094979647218</v>
      </c>
      <c r="AI1027">
        <v>23</v>
      </c>
      <c r="AJ1027">
        <v>64.63</v>
      </c>
      <c r="AK1027">
        <v>71.22</v>
      </c>
      <c r="AL1027" s="3">
        <f t="shared" ref="AL1027:AL1090" si="183">IF(AH1027&gt;1.5,1,0)</f>
        <v>1</v>
      </c>
      <c r="AM1027" s="3">
        <f t="shared" ref="AM1027:AM1090" si="184">IF((AND(AH1027&gt;1,AH1027&lt;1.5)),1,0)</f>
        <v>0</v>
      </c>
      <c r="AN1027" s="3">
        <f t="shared" ref="AN1027:AN1090" si="185">IF(AH1027&lt;1,1,0)</f>
        <v>0</v>
      </c>
    </row>
    <row r="1028" spans="1:40" x14ac:dyDescent="0.35">
      <c r="A1028" t="s">
        <v>4375</v>
      </c>
      <c r="B1028" s="8" t="s">
        <v>4355</v>
      </c>
      <c r="C1028" t="s">
        <v>16</v>
      </c>
      <c r="D1028" t="s">
        <v>17</v>
      </c>
      <c r="E1028">
        <v>24</v>
      </c>
      <c r="F1028">
        <v>133.49</v>
      </c>
      <c r="G1028">
        <v>73.7</v>
      </c>
      <c r="H1028">
        <f t="shared" si="178"/>
        <v>1.8112618724559024</v>
      </c>
      <c r="I1028">
        <v>23</v>
      </c>
      <c r="J1028">
        <v>61.79</v>
      </c>
      <c r="K1028">
        <v>71.22</v>
      </c>
      <c r="L1028" s="3">
        <f t="shared" si="179"/>
        <v>1</v>
      </c>
      <c r="M1028" s="3">
        <f t="shared" si="180"/>
        <v>0</v>
      </c>
      <c r="N1028" s="3">
        <f t="shared" si="181"/>
        <v>0</v>
      </c>
      <c r="AA1028" t="s">
        <v>4375</v>
      </c>
      <c r="AB1028" t="s">
        <v>4355</v>
      </c>
      <c r="AC1028" t="s">
        <v>16</v>
      </c>
      <c r="AD1028" t="s">
        <v>18</v>
      </c>
      <c r="AE1028">
        <v>24</v>
      </c>
      <c r="AF1028">
        <v>176.91</v>
      </c>
      <c r="AG1028">
        <v>73.7</v>
      </c>
      <c r="AH1028">
        <f t="shared" si="182"/>
        <v>2.4004070556309363</v>
      </c>
      <c r="AI1028">
        <v>23</v>
      </c>
      <c r="AJ1028">
        <v>69.319999999999993</v>
      </c>
      <c r="AK1028">
        <v>71.22</v>
      </c>
      <c r="AL1028" s="3">
        <f t="shared" si="183"/>
        <v>1</v>
      </c>
      <c r="AM1028" s="3">
        <f t="shared" si="184"/>
        <v>0</v>
      </c>
      <c r="AN1028" s="3">
        <f t="shared" si="185"/>
        <v>0</v>
      </c>
    </row>
    <row r="1029" spans="1:40" x14ac:dyDescent="0.35">
      <c r="A1029" t="s">
        <v>4376</v>
      </c>
      <c r="B1029" s="8" t="s">
        <v>4355</v>
      </c>
      <c r="C1029" t="s">
        <v>16</v>
      </c>
      <c r="D1029" s="6" t="s">
        <v>17</v>
      </c>
      <c r="E1029" s="6">
        <v>24</v>
      </c>
      <c r="F1029" s="6">
        <v>72.39</v>
      </c>
      <c r="G1029" s="6">
        <v>73.7</v>
      </c>
      <c r="H1029" s="6">
        <f t="shared" si="178"/>
        <v>0.98222523744911805</v>
      </c>
      <c r="I1029" s="6">
        <v>23.5</v>
      </c>
      <c r="J1029" s="6">
        <v>70.62</v>
      </c>
      <c r="K1029" s="6">
        <v>72.459999999999994</v>
      </c>
      <c r="L1029" s="6">
        <f t="shared" si="179"/>
        <v>0</v>
      </c>
      <c r="M1029" s="6">
        <f t="shared" si="180"/>
        <v>0</v>
      </c>
      <c r="N1029" s="6">
        <f t="shared" si="181"/>
        <v>1</v>
      </c>
      <c r="AA1029" t="s">
        <v>4376</v>
      </c>
      <c r="AB1029" t="s">
        <v>4355</v>
      </c>
      <c r="AC1029" t="s">
        <v>16</v>
      </c>
      <c r="AD1029" t="s">
        <v>18</v>
      </c>
      <c r="AE1029">
        <v>24</v>
      </c>
      <c r="AF1029">
        <v>155.61000000000001</v>
      </c>
      <c r="AG1029">
        <v>73.7</v>
      </c>
      <c r="AH1029">
        <f t="shared" si="182"/>
        <v>2.1113975576662143</v>
      </c>
      <c r="AI1029">
        <v>18</v>
      </c>
      <c r="AJ1029">
        <v>61.57</v>
      </c>
      <c r="AK1029">
        <v>58.64</v>
      </c>
      <c r="AL1029" s="3">
        <f t="shared" si="183"/>
        <v>1</v>
      </c>
      <c r="AM1029" s="3">
        <f t="shared" si="184"/>
        <v>0</v>
      </c>
      <c r="AN1029" s="3">
        <f t="shared" si="185"/>
        <v>0</v>
      </c>
    </row>
    <row r="1030" spans="1:40" x14ac:dyDescent="0.35">
      <c r="A1030" t="s">
        <v>4377</v>
      </c>
      <c r="B1030" s="8" t="s">
        <v>4355</v>
      </c>
      <c r="C1030" t="s">
        <v>16</v>
      </c>
      <c r="D1030" t="s">
        <v>17</v>
      </c>
      <c r="E1030">
        <v>24</v>
      </c>
      <c r="F1030">
        <v>136.09</v>
      </c>
      <c r="G1030">
        <v>73.7</v>
      </c>
      <c r="H1030">
        <f t="shared" si="178"/>
        <v>1.846540027137042</v>
      </c>
      <c r="I1030">
        <v>21.5</v>
      </c>
      <c r="J1030">
        <v>57</v>
      </c>
      <c r="K1030">
        <v>67.47</v>
      </c>
      <c r="L1030" s="3">
        <f t="shared" si="179"/>
        <v>1</v>
      </c>
      <c r="M1030" s="3">
        <f t="shared" si="180"/>
        <v>0</v>
      </c>
      <c r="N1030" s="3">
        <f t="shared" si="181"/>
        <v>0</v>
      </c>
      <c r="AA1030" t="s">
        <v>4377</v>
      </c>
      <c r="AB1030" t="s">
        <v>4355</v>
      </c>
      <c r="AC1030" t="s">
        <v>16</v>
      </c>
      <c r="AD1030" t="s">
        <v>18</v>
      </c>
      <c r="AE1030">
        <v>24</v>
      </c>
      <c r="AF1030">
        <v>116.01</v>
      </c>
      <c r="AG1030">
        <v>73.7</v>
      </c>
      <c r="AH1030">
        <f t="shared" si="182"/>
        <v>1.5740841248303934</v>
      </c>
      <c r="AI1030">
        <v>23</v>
      </c>
      <c r="AJ1030">
        <v>58.76</v>
      </c>
      <c r="AK1030">
        <v>71.22</v>
      </c>
      <c r="AL1030" s="3">
        <f t="shared" si="183"/>
        <v>1</v>
      </c>
      <c r="AM1030" s="3">
        <f t="shared" si="184"/>
        <v>0</v>
      </c>
      <c r="AN1030" s="3">
        <f t="shared" si="185"/>
        <v>0</v>
      </c>
    </row>
    <row r="1031" spans="1:40" x14ac:dyDescent="0.35">
      <c r="A1031" t="s">
        <v>4378</v>
      </c>
      <c r="B1031" s="8" t="s">
        <v>4355</v>
      </c>
      <c r="C1031" t="s">
        <v>16</v>
      </c>
      <c r="D1031" t="s">
        <v>134</v>
      </c>
      <c r="E1031">
        <v>25</v>
      </c>
      <c r="F1031">
        <v>116.3</v>
      </c>
      <c r="G1031">
        <v>76.17</v>
      </c>
      <c r="H1031">
        <f t="shared" si="178"/>
        <v>1.526847840357096</v>
      </c>
      <c r="I1031">
        <v>23.5</v>
      </c>
      <c r="J1031">
        <v>58.21</v>
      </c>
      <c r="K1031">
        <v>72.459999999999994</v>
      </c>
      <c r="L1031" s="3">
        <f t="shared" si="179"/>
        <v>1</v>
      </c>
      <c r="M1031" s="3">
        <f t="shared" si="180"/>
        <v>0</v>
      </c>
      <c r="N1031" s="3">
        <f t="shared" si="181"/>
        <v>0</v>
      </c>
      <c r="AA1031" t="s">
        <v>4378</v>
      </c>
      <c r="AB1031" t="s">
        <v>4355</v>
      </c>
      <c r="AC1031" t="s">
        <v>16</v>
      </c>
      <c r="AD1031" t="s">
        <v>135</v>
      </c>
      <c r="AE1031">
        <v>24</v>
      </c>
      <c r="AF1031">
        <v>109.14</v>
      </c>
      <c r="AG1031">
        <v>73.7</v>
      </c>
      <c r="AH1031">
        <f t="shared" si="182"/>
        <v>1.4808683853459972</v>
      </c>
      <c r="AI1031">
        <v>22.5</v>
      </c>
      <c r="AJ1031">
        <v>35.770000000000003</v>
      </c>
      <c r="AK1031">
        <v>69.97</v>
      </c>
      <c r="AL1031" s="3">
        <f t="shared" si="183"/>
        <v>0</v>
      </c>
      <c r="AM1031" s="3">
        <f t="shared" si="184"/>
        <v>1</v>
      </c>
      <c r="AN1031" s="3">
        <f t="shared" si="185"/>
        <v>0</v>
      </c>
    </row>
    <row r="1032" spans="1:40" x14ac:dyDescent="0.35">
      <c r="A1032" t="s">
        <v>4379</v>
      </c>
      <c r="B1032" s="8" t="s">
        <v>4355</v>
      </c>
      <c r="C1032" t="s">
        <v>16</v>
      </c>
      <c r="D1032" s="6" t="s">
        <v>134</v>
      </c>
      <c r="E1032" s="6">
        <v>34.5</v>
      </c>
      <c r="F1032" s="6">
        <v>87.87</v>
      </c>
      <c r="G1032" s="6">
        <v>99.24</v>
      </c>
      <c r="H1032" s="6">
        <f t="shared" si="178"/>
        <v>0.88542926239419595</v>
      </c>
      <c r="I1032" s="6">
        <v>34</v>
      </c>
      <c r="J1032" s="6">
        <v>78.86</v>
      </c>
      <c r="K1032" s="6">
        <v>98.04</v>
      </c>
      <c r="L1032" s="6">
        <f t="shared" si="179"/>
        <v>0</v>
      </c>
      <c r="M1032" s="6">
        <f t="shared" si="180"/>
        <v>0</v>
      </c>
      <c r="N1032" s="6">
        <f t="shared" si="181"/>
        <v>1</v>
      </c>
      <c r="AA1032" t="s">
        <v>4379</v>
      </c>
      <c r="AB1032" t="s">
        <v>4355</v>
      </c>
      <c r="AC1032" s="6" t="s">
        <v>16</v>
      </c>
      <c r="AD1032" s="6" t="s">
        <v>135</v>
      </c>
      <c r="AE1032" s="6">
        <v>24</v>
      </c>
      <c r="AF1032" s="6">
        <v>66.77</v>
      </c>
      <c r="AG1032" s="6">
        <v>73.7</v>
      </c>
      <c r="AH1032" s="6">
        <f t="shared" si="182"/>
        <v>0.90597014925373121</v>
      </c>
      <c r="AI1032" s="6">
        <v>23.5</v>
      </c>
      <c r="AJ1032" s="6">
        <v>54.91</v>
      </c>
      <c r="AK1032" s="6">
        <v>72.459999999999994</v>
      </c>
      <c r="AL1032" s="6">
        <f t="shared" si="183"/>
        <v>0</v>
      </c>
      <c r="AM1032" s="6">
        <f t="shared" si="184"/>
        <v>0</v>
      </c>
      <c r="AN1032" s="6">
        <f t="shared" si="185"/>
        <v>1</v>
      </c>
    </row>
    <row r="1033" spans="1:40" x14ac:dyDescent="0.35">
      <c r="A1033" t="s">
        <v>4380</v>
      </c>
      <c r="B1033" s="8" t="s">
        <v>4355</v>
      </c>
      <c r="C1033" t="s">
        <v>16</v>
      </c>
      <c r="D1033" s="6" t="s">
        <v>134</v>
      </c>
      <c r="E1033" s="6">
        <v>26.5</v>
      </c>
      <c r="F1033" s="6">
        <v>72.91</v>
      </c>
      <c r="G1033" s="6">
        <v>79.86</v>
      </c>
      <c r="H1033" s="6">
        <f t="shared" si="178"/>
        <v>0.91297270222890059</v>
      </c>
      <c r="I1033" s="6">
        <v>26</v>
      </c>
      <c r="J1033" s="6">
        <v>46.24</v>
      </c>
      <c r="K1033" s="6">
        <v>78.63</v>
      </c>
      <c r="L1033" s="6">
        <f t="shared" si="179"/>
        <v>0</v>
      </c>
      <c r="M1033" s="6">
        <f t="shared" si="180"/>
        <v>0</v>
      </c>
      <c r="N1033" s="6">
        <f t="shared" si="181"/>
        <v>1</v>
      </c>
      <c r="AA1033" t="s">
        <v>4380</v>
      </c>
      <c r="AB1033" t="s">
        <v>4355</v>
      </c>
      <c r="AC1033" t="s">
        <v>16</v>
      </c>
      <c r="AD1033" t="s">
        <v>135</v>
      </c>
      <c r="AE1033">
        <v>24</v>
      </c>
      <c r="AF1033">
        <v>87.3</v>
      </c>
      <c r="AG1033">
        <v>73.7</v>
      </c>
      <c r="AH1033">
        <f t="shared" si="182"/>
        <v>1.1845318860244232</v>
      </c>
      <c r="AI1033">
        <v>23</v>
      </c>
      <c r="AJ1033">
        <v>59.57</v>
      </c>
      <c r="AK1033">
        <v>71.22</v>
      </c>
      <c r="AL1033" s="3">
        <f t="shared" si="183"/>
        <v>0</v>
      </c>
      <c r="AM1033" s="3">
        <f t="shared" si="184"/>
        <v>1</v>
      </c>
      <c r="AN1033" s="3">
        <f t="shared" si="185"/>
        <v>0</v>
      </c>
    </row>
    <row r="1034" spans="1:40" x14ac:dyDescent="0.35">
      <c r="A1034" t="s">
        <v>4381</v>
      </c>
      <c r="B1034" s="8" t="s">
        <v>4355</v>
      </c>
      <c r="C1034" t="s">
        <v>16</v>
      </c>
      <c r="D1034" s="6" t="s">
        <v>134</v>
      </c>
      <c r="E1034" s="6">
        <v>28.5</v>
      </c>
      <c r="F1034" s="6">
        <v>62.09</v>
      </c>
      <c r="G1034" s="6">
        <v>84.74</v>
      </c>
      <c r="H1034" s="6">
        <f t="shared" si="178"/>
        <v>0.73271182440405958</v>
      </c>
      <c r="I1034" s="6">
        <v>28</v>
      </c>
      <c r="J1034" s="6">
        <v>42.54</v>
      </c>
      <c r="K1034" s="6">
        <v>83.53</v>
      </c>
      <c r="L1034" s="6">
        <f t="shared" si="179"/>
        <v>0</v>
      </c>
      <c r="M1034" s="6">
        <f t="shared" si="180"/>
        <v>0</v>
      </c>
      <c r="N1034" s="6">
        <f t="shared" si="181"/>
        <v>1</v>
      </c>
      <c r="AA1034" t="s">
        <v>4381</v>
      </c>
      <c r="AB1034" t="s">
        <v>4355</v>
      </c>
      <c r="AC1034" t="s">
        <v>16</v>
      </c>
      <c r="AD1034" t="s">
        <v>135</v>
      </c>
      <c r="AE1034">
        <v>24</v>
      </c>
      <c r="AF1034">
        <v>173.81</v>
      </c>
      <c r="AG1034">
        <v>73.7</v>
      </c>
      <c r="AH1034">
        <f t="shared" si="182"/>
        <v>2.3583446404341926</v>
      </c>
      <c r="AI1034">
        <v>22</v>
      </c>
      <c r="AJ1034">
        <v>50.89</v>
      </c>
      <c r="AK1034">
        <v>68.72</v>
      </c>
      <c r="AL1034" s="3">
        <f t="shared" si="183"/>
        <v>1</v>
      </c>
      <c r="AM1034" s="3">
        <f t="shared" si="184"/>
        <v>0</v>
      </c>
      <c r="AN1034" s="3">
        <f t="shared" si="185"/>
        <v>0</v>
      </c>
    </row>
    <row r="1035" spans="1:40" x14ac:dyDescent="0.35">
      <c r="A1035" t="s">
        <v>4382</v>
      </c>
      <c r="B1035" s="8" t="s">
        <v>4355</v>
      </c>
      <c r="C1035" t="s">
        <v>16</v>
      </c>
      <c r="D1035" t="s">
        <v>134</v>
      </c>
      <c r="E1035">
        <v>25</v>
      </c>
      <c r="F1035">
        <v>123.72</v>
      </c>
      <c r="G1035">
        <v>76.17</v>
      </c>
      <c r="H1035">
        <f t="shared" si="178"/>
        <v>1.6242615202835762</v>
      </c>
      <c r="I1035">
        <v>22.5</v>
      </c>
      <c r="J1035">
        <v>55.72</v>
      </c>
      <c r="K1035">
        <v>69.97</v>
      </c>
      <c r="L1035" s="3">
        <f t="shared" si="179"/>
        <v>1</v>
      </c>
      <c r="M1035" s="3">
        <f t="shared" si="180"/>
        <v>0</v>
      </c>
      <c r="N1035" s="3">
        <f t="shared" si="181"/>
        <v>0</v>
      </c>
      <c r="AA1035" t="s">
        <v>4382</v>
      </c>
      <c r="AB1035" t="s">
        <v>4355</v>
      </c>
      <c r="AC1035" t="s">
        <v>16</v>
      </c>
      <c r="AD1035" t="s">
        <v>135</v>
      </c>
      <c r="AE1035">
        <v>24</v>
      </c>
      <c r="AF1035">
        <v>102.9</v>
      </c>
      <c r="AG1035">
        <v>73.7</v>
      </c>
      <c r="AH1035">
        <f t="shared" si="182"/>
        <v>1.3962008141112618</v>
      </c>
      <c r="AI1035">
        <v>23</v>
      </c>
      <c r="AJ1035">
        <v>52.25</v>
      </c>
      <c r="AK1035">
        <v>71.22</v>
      </c>
      <c r="AL1035" s="3">
        <f t="shared" si="183"/>
        <v>0</v>
      </c>
      <c r="AM1035" s="3">
        <f t="shared" si="184"/>
        <v>1</v>
      </c>
      <c r="AN1035" s="3">
        <f t="shared" si="185"/>
        <v>0</v>
      </c>
    </row>
    <row r="1036" spans="1:40" x14ac:dyDescent="0.35">
      <c r="A1036" t="s">
        <v>4383</v>
      </c>
      <c r="B1036" s="8" t="s">
        <v>4355</v>
      </c>
      <c r="C1036" t="s">
        <v>16</v>
      </c>
      <c r="D1036" t="s">
        <v>134</v>
      </c>
      <c r="E1036">
        <v>24.5</v>
      </c>
      <c r="F1036">
        <v>146.16999999999999</v>
      </c>
      <c r="G1036">
        <v>74.930000000000007</v>
      </c>
      <c r="H1036">
        <f t="shared" si="178"/>
        <v>1.9507540371012941</v>
      </c>
      <c r="I1036">
        <v>21.5</v>
      </c>
      <c r="J1036">
        <v>48.63</v>
      </c>
      <c r="K1036">
        <v>67.47</v>
      </c>
      <c r="L1036" s="3">
        <f t="shared" si="179"/>
        <v>1</v>
      </c>
      <c r="M1036" s="3">
        <f t="shared" si="180"/>
        <v>0</v>
      </c>
      <c r="N1036" s="3">
        <f t="shared" si="181"/>
        <v>0</v>
      </c>
      <c r="AA1036" t="s">
        <v>4383</v>
      </c>
      <c r="AB1036" t="s">
        <v>4355</v>
      </c>
      <c r="AC1036" t="s">
        <v>16</v>
      </c>
      <c r="AD1036" t="s">
        <v>135</v>
      </c>
      <c r="AE1036">
        <v>24</v>
      </c>
      <c r="AF1036">
        <v>105.64</v>
      </c>
      <c r="AG1036">
        <v>73.7</v>
      </c>
      <c r="AH1036">
        <f t="shared" si="182"/>
        <v>1.4333785617367707</v>
      </c>
      <c r="AI1036">
        <v>23.5</v>
      </c>
      <c r="AJ1036">
        <v>69.62</v>
      </c>
      <c r="AK1036">
        <v>72.459999999999994</v>
      </c>
      <c r="AL1036" s="3">
        <f t="shared" si="183"/>
        <v>0</v>
      </c>
      <c r="AM1036" s="3">
        <f t="shared" si="184"/>
        <v>1</v>
      </c>
      <c r="AN1036" s="3">
        <f t="shared" si="185"/>
        <v>0</v>
      </c>
    </row>
    <row r="1037" spans="1:40" x14ac:dyDescent="0.35">
      <c r="A1037" t="s">
        <v>4384</v>
      </c>
      <c r="B1037" s="8" t="s">
        <v>4355</v>
      </c>
      <c r="C1037" t="s">
        <v>16</v>
      </c>
      <c r="D1037" t="s">
        <v>134</v>
      </c>
      <c r="E1037">
        <v>22.5</v>
      </c>
      <c r="F1037">
        <v>85.56</v>
      </c>
      <c r="G1037">
        <v>69.97</v>
      </c>
      <c r="H1037">
        <f t="shared" si="178"/>
        <v>1.2228097756181222</v>
      </c>
      <c r="I1037">
        <v>24</v>
      </c>
      <c r="J1037">
        <v>87.76</v>
      </c>
      <c r="K1037">
        <v>73.7</v>
      </c>
      <c r="L1037" s="3">
        <f t="shared" si="179"/>
        <v>0</v>
      </c>
      <c r="M1037" s="3">
        <f t="shared" si="180"/>
        <v>1</v>
      </c>
      <c r="N1037" s="3">
        <f t="shared" si="181"/>
        <v>0</v>
      </c>
      <c r="AA1037" t="s">
        <v>4384</v>
      </c>
      <c r="AB1037" t="s">
        <v>4355</v>
      </c>
      <c r="AC1037" t="s">
        <v>16</v>
      </c>
      <c r="AD1037" t="s">
        <v>135</v>
      </c>
      <c r="AE1037">
        <v>24</v>
      </c>
      <c r="AF1037">
        <v>131.72</v>
      </c>
      <c r="AG1037">
        <v>73.7</v>
      </c>
      <c r="AH1037">
        <f t="shared" si="182"/>
        <v>1.7872455902306648</v>
      </c>
      <c r="AI1037">
        <v>22</v>
      </c>
      <c r="AJ1037">
        <v>52.46</v>
      </c>
      <c r="AK1037">
        <v>68.72</v>
      </c>
      <c r="AL1037" s="3">
        <f t="shared" si="183"/>
        <v>1</v>
      </c>
      <c r="AM1037" s="3">
        <f t="shared" si="184"/>
        <v>0</v>
      </c>
      <c r="AN1037" s="3">
        <f t="shared" si="185"/>
        <v>0</v>
      </c>
    </row>
    <row r="1038" spans="1:40" x14ac:dyDescent="0.35">
      <c r="A1038" t="s">
        <v>4385</v>
      </c>
      <c r="B1038" s="8" t="s">
        <v>4355</v>
      </c>
      <c r="C1038" t="s">
        <v>16</v>
      </c>
      <c r="D1038" s="6" t="s">
        <v>134</v>
      </c>
      <c r="E1038" s="6">
        <v>26</v>
      </c>
      <c r="F1038" s="6">
        <v>73.59</v>
      </c>
      <c r="G1038" s="6">
        <v>78.63</v>
      </c>
      <c r="H1038" s="6">
        <f t="shared" si="178"/>
        <v>0.93590232735597112</v>
      </c>
      <c r="I1038" s="6">
        <v>25.5</v>
      </c>
      <c r="J1038" s="6">
        <v>51.64</v>
      </c>
      <c r="K1038" s="6">
        <v>77.400000000000006</v>
      </c>
      <c r="L1038" s="6">
        <f t="shared" si="179"/>
        <v>0</v>
      </c>
      <c r="M1038" s="6">
        <f t="shared" si="180"/>
        <v>0</v>
      </c>
      <c r="N1038" s="6">
        <f t="shared" si="181"/>
        <v>1</v>
      </c>
      <c r="AA1038" t="s">
        <v>4385</v>
      </c>
      <c r="AB1038" t="s">
        <v>4355</v>
      </c>
      <c r="AC1038" t="s">
        <v>16</v>
      </c>
      <c r="AD1038" t="s">
        <v>135</v>
      </c>
      <c r="AE1038">
        <v>24</v>
      </c>
      <c r="AF1038">
        <v>101.29</v>
      </c>
      <c r="AG1038">
        <v>73.7</v>
      </c>
      <c r="AH1038">
        <f t="shared" si="182"/>
        <v>1.3743554952510177</v>
      </c>
      <c r="AI1038">
        <v>18</v>
      </c>
      <c r="AJ1038">
        <v>59.66</v>
      </c>
      <c r="AK1038">
        <v>58.64</v>
      </c>
      <c r="AL1038" s="3">
        <f t="shared" si="183"/>
        <v>0</v>
      </c>
      <c r="AM1038" s="3">
        <f t="shared" si="184"/>
        <v>1</v>
      </c>
      <c r="AN1038" s="3">
        <f t="shared" si="185"/>
        <v>0</v>
      </c>
    </row>
    <row r="1039" spans="1:40" x14ac:dyDescent="0.35">
      <c r="A1039" t="s">
        <v>4386</v>
      </c>
      <c r="B1039" s="8" t="s">
        <v>4355</v>
      </c>
      <c r="C1039" t="s">
        <v>16</v>
      </c>
      <c r="D1039" t="s">
        <v>134</v>
      </c>
      <c r="E1039">
        <v>25</v>
      </c>
      <c r="F1039">
        <v>91.02</v>
      </c>
      <c r="G1039">
        <v>76.17</v>
      </c>
      <c r="H1039">
        <f t="shared" si="178"/>
        <v>1.1949586451358802</v>
      </c>
      <c r="I1039">
        <v>23.5</v>
      </c>
      <c r="J1039">
        <v>62.77</v>
      </c>
      <c r="K1039">
        <v>72.459999999999994</v>
      </c>
      <c r="L1039" s="3">
        <f t="shared" si="179"/>
        <v>0</v>
      </c>
      <c r="M1039" s="3">
        <f t="shared" si="180"/>
        <v>1</v>
      </c>
      <c r="N1039" s="3">
        <f t="shared" si="181"/>
        <v>0</v>
      </c>
      <c r="AA1039" t="s">
        <v>4386</v>
      </c>
      <c r="AB1039" t="s">
        <v>4355</v>
      </c>
      <c r="AC1039" t="s">
        <v>16</v>
      </c>
      <c r="AD1039" t="s">
        <v>135</v>
      </c>
      <c r="AE1039">
        <v>24</v>
      </c>
      <c r="AF1039">
        <v>108.77</v>
      </c>
      <c r="AG1039">
        <v>73.7</v>
      </c>
      <c r="AH1039">
        <f t="shared" si="182"/>
        <v>1.4758480325644503</v>
      </c>
      <c r="AI1039">
        <v>23</v>
      </c>
      <c r="AJ1039">
        <v>59.49</v>
      </c>
      <c r="AK1039">
        <v>71.22</v>
      </c>
      <c r="AL1039" s="3">
        <f t="shared" si="183"/>
        <v>0</v>
      </c>
      <c r="AM1039" s="3">
        <f t="shared" si="184"/>
        <v>1</v>
      </c>
      <c r="AN1039" s="3">
        <f t="shared" si="185"/>
        <v>0</v>
      </c>
    </row>
    <row r="1040" spans="1:40" x14ac:dyDescent="0.35">
      <c r="A1040" t="s">
        <v>4387</v>
      </c>
      <c r="B1040" s="8" t="s">
        <v>4355</v>
      </c>
      <c r="C1040" t="s">
        <v>16</v>
      </c>
      <c r="D1040" t="s">
        <v>134</v>
      </c>
      <c r="E1040">
        <v>23.5</v>
      </c>
      <c r="F1040">
        <v>108.96</v>
      </c>
      <c r="G1040">
        <v>72.459999999999994</v>
      </c>
      <c r="H1040">
        <f t="shared" si="178"/>
        <v>1.5037261937620756</v>
      </c>
      <c r="I1040">
        <v>21.5</v>
      </c>
      <c r="J1040">
        <v>68.7</v>
      </c>
      <c r="K1040">
        <v>67.47</v>
      </c>
      <c r="L1040" s="3">
        <f t="shared" si="179"/>
        <v>1</v>
      </c>
      <c r="M1040" s="3">
        <f t="shared" si="180"/>
        <v>0</v>
      </c>
      <c r="N1040" s="3">
        <f t="shared" si="181"/>
        <v>0</v>
      </c>
      <c r="AA1040" t="s">
        <v>4387</v>
      </c>
      <c r="AB1040" t="s">
        <v>4355</v>
      </c>
      <c r="AC1040" t="s">
        <v>16</v>
      </c>
      <c r="AD1040" t="s">
        <v>135</v>
      </c>
      <c r="AE1040">
        <v>24</v>
      </c>
      <c r="AF1040">
        <v>113.33</v>
      </c>
      <c r="AG1040">
        <v>73.7</v>
      </c>
      <c r="AH1040">
        <f t="shared" si="182"/>
        <v>1.537720488466757</v>
      </c>
      <c r="AI1040">
        <v>23</v>
      </c>
      <c r="AJ1040">
        <v>70.86</v>
      </c>
      <c r="AK1040">
        <v>71.22</v>
      </c>
      <c r="AL1040" s="3">
        <f t="shared" si="183"/>
        <v>1</v>
      </c>
      <c r="AM1040" s="3">
        <f t="shared" si="184"/>
        <v>0</v>
      </c>
      <c r="AN1040" s="3">
        <f t="shared" si="185"/>
        <v>0</v>
      </c>
    </row>
    <row r="1041" spans="1:40" x14ac:dyDescent="0.35">
      <c r="A1041" t="s">
        <v>4388</v>
      </c>
      <c r="B1041" s="8" t="s">
        <v>4355</v>
      </c>
      <c r="C1041" t="s">
        <v>16</v>
      </c>
      <c r="D1041" t="s">
        <v>134</v>
      </c>
      <c r="E1041">
        <v>22</v>
      </c>
      <c r="F1041">
        <v>96.06</v>
      </c>
      <c r="G1041">
        <v>68.72</v>
      </c>
      <c r="H1041">
        <f t="shared" si="178"/>
        <v>1.3978463329452853</v>
      </c>
      <c r="I1041">
        <v>21</v>
      </c>
      <c r="J1041">
        <v>50.64</v>
      </c>
      <c r="K1041">
        <v>66.22</v>
      </c>
      <c r="L1041" s="3">
        <f t="shared" si="179"/>
        <v>0</v>
      </c>
      <c r="M1041" s="3">
        <f t="shared" si="180"/>
        <v>1</v>
      </c>
      <c r="N1041" s="3">
        <f t="shared" si="181"/>
        <v>0</v>
      </c>
      <c r="AA1041" t="s">
        <v>4388</v>
      </c>
      <c r="AB1041" t="s">
        <v>4355</v>
      </c>
      <c r="AC1041" t="s">
        <v>16</v>
      </c>
      <c r="AD1041" t="s">
        <v>135</v>
      </c>
      <c r="AE1041">
        <v>24</v>
      </c>
      <c r="AF1041">
        <v>120.53</v>
      </c>
      <c r="AG1041">
        <v>73.7</v>
      </c>
      <c r="AH1041">
        <f t="shared" si="182"/>
        <v>1.6354138398914517</v>
      </c>
      <c r="AI1041">
        <v>22</v>
      </c>
      <c r="AJ1041">
        <v>61.22</v>
      </c>
      <c r="AK1041">
        <v>68.72</v>
      </c>
      <c r="AL1041" s="3">
        <f t="shared" si="183"/>
        <v>1</v>
      </c>
      <c r="AM1041" s="3">
        <f t="shared" si="184"/>
        <v>0</v>
      </c>
      <c r="AN1041" s="3">
        <f t="shared" si="185"/>
        <v>0</v>
      </c>
    </row>
    <row r="1042" spans="1:40" x14ac:dyDescent="0.35">
      <c r="A1042" t="s">
        <v>4389</v>
      </c>
      <c r="B1042" s="8" t="s">
        <v>4355</v>
      </c>
      <c r="C1042" t="s">
        <v>16</v>
      </c>
      <c r="D1042" t="s">
        <v>134</v>
      </c>
      <c r="E1042">
        <v>24</v>
      </c>
      <c r="F1042">
        <v>109.52</v>
      </c>
      <c r="G1042">
        <v>73.7</v>
      </c>
      <c r="H1042">
        <f t="shared" si="178"/>
        <v>1.4860244233378561</v>
      </c>
      <c r="I1042">
        <v>22.5</v>
      </c>
      <c r="J1042">
        <v>69.02</v>
      </c>
      <c r="K1042">
        <v>69.97</v>
      </c>
      <c r="L1042" s="3">
        <f t="shared" si="179"/>
        <v>0</v>
      </c>
      <c r="M1042" s="3">
        <f t="shared" si="180"/>
        <v>1</v>
      </c>
      <c r="N1042" s="3">
        <f t="shared" si="181"/>
        <v>0</v>
      </c>
      <c r="AA1042" t="s">
        <v>4389</v>
      </c>
      <c r="AB1042" t="s">
        <v>4355</v>
      </c>
      <c r="AC1042" t="s">
        <v>16</v>
      </c>
      <c r="AD1042" t="s">
        <v>135</v>
      </c>
      <c r="AE1042">
        <v>24</v>
      </c>
      <c r="AF1042">
        <v>99.2</v>
      </c>
      <c r="AG1042">
        <v>73.7</v>
      </c>
      <c r="AH1042">
        <f t="shared" si="182"/>
        <v>1.3459972862957938</v>
      </c>
      <c r="AI1042">
        <v>23</v>
      </c>
      <c r="AJ1042">
        <v>54.81</v>
      </c>
      <c r="AK1042">
        <v>71.22</v>
      </c>
      <c r="AL1042" s="3">
        <f t="shared" si="183"/>
        <v>0</v>
      </c>
      <c r="AM1042" s="3">
        <f t="shared" si="184"/>
        <v>1</v>
      </c>
      <c r="AN1042" s="3">
        <f t="shared" si="185"/>
        <v>0</v>
      </c>
    </row>
    <row r="1043" spans="1:40" x14ac:dyDescent="0.35">
      <c r="A1043" t="s">
        <v>4390</v>
      </c>
      <c r="B1043" s="8" t="s">
        <v>4355</v>
      </c>
      <c r="C1043" t="s">
        <v>16</v>
      </c>
      <c r="D1043" t="s">
        <v>134</v>
      </c>
      <c r="E1043">
        <v>24.5</v>
      </c>
      <c r="F1043">
        <v>89.88</v>
      </c>
      <c r="G1043">
        <v>74.930000000000007</v>
      </c>
      <c r="H1043">
        <f t="shared" si="178"/>
        <v>1.1995195515814758</v>
      </c>
      <c r="I1043">
        <v>23.5</v>
      </c>
      <c r="J1043">
        <v>49.65</v>
      </c>
      <c r="K1043">
        <v>72.459999999999994</v>
      </c>
      <c r="L1043" s="3">
        <f t="shared" si="179"/>
        <v>0</v>
      </c>
      <c r="M1043" s="3">
        <f t="shared" si="180"/>
        <v>1</v>
      </c>
      <c r="N1043" s="3">
        <f t="shared" si="181"/>
        <v>0</v>
      </c>
      <c r="AA1043" t="s">
        <v>4390</v>
      </c>
      <c r="AB1043" t="s">
        <v>4355</v>
      </c>
      <c r="AC1043" t="s">
        <v>16</v>
      </c>
      <c r="AD1043" t="s">
        <v>135</v>
      </c>
      <c r="AE1043">
        <v>24</v>
      </c>
      <c r="AF1043">
        <v>131.34</v>
      </c>
      <c r="AG1043">
        <v>73.7</v>
      </c>
      <c r="AH1043">
        <f t="shared" si="182"/>
        <v>1.7820895522388061</v>
      </c>
      <c r="AI1043">
        <v>23</v>
      </c>
      <c r="AJ1043">
        <v>64.069999999999993</v>
      </c>
      <c r="AK1043">
        <v>71.22</v>
      </c>
      <c r="AL1043" s="3">
        <f t="shared" si="183"/>
        <v>1</v>
      </c>
      <c r="AM1043" s="3">
        <f t="shared" si="184"/>
        <v>0</v>
      </c>
      <c r="AN1043" s="3">
        <f t="shared" si="185"/>
        <v>0</v>
      </c>
    </row>
    <row r="1044" spans="1:40" x14ac:dyDescent="0.35">
      <c r="A1044" t="s">
        <v>4391</v>
      </c>
      <c r="B1044" s="8" t="s">
        <v>4355</v>
      </c>
      <c r="C1044" t="s">
        <v>16</v>
      </c>
      <c r="D1044" s="6" t="s">
        <v>134</v>
      </c>
      <c r="E1044" s="6">
        <v>21.5</v>
      </c>
      <c r="F1044" s="6">
        <v>53.53</v>
      </c>
      <c r="G1044" s="6">
        <v>67.47</v>
      </c>
      <c r="H1044" s="6">
        <f t="shared" si="178"/>
        <v>0.79338965466133105</v>
      </c>
      <c r="I1044" s="6">
        <v>21</v>
      </c>
      <c r="J1044" s="6">
        <v>38.03</v>
      </c>
      <c r="K1044" s="6">
        <v>66.22</v>
      </c>
      <c r="L1044" s="6">
        <f t="shared" si="179"/>
        <v>0</v>
      </c>
      <c r="M1044" s="6">
        <f t="shared" si="180"/>
        <v>0</v>
      </c>
      <c r="N1044" s="6">
        <f t="shared" si="181"/>
        <v>1</v>
      </c>
      <c r="AA1044" t="s">
        <v>4391</v>
      </c>
      <c r="AB1044" t="s">
        <v>4355</v>
      </c>
      <c r="AC1044" t="s">
        <v>16</v>
      </c>
      <c r="AD1044" t="s">
        <v>135</v>
      </c>
      <c r="AE1044">
        <v>23.5</v>
      </c>
      <c r="AF1044">
        <v>85.19</v>
      </c>
      <c r="AG1044">
        <v>72.459999999999994</v>
      </c>
      <c r="AH1044">
        <f t="shared" si="182"/>
        <v>1.1756831355230473</v>
      </c>
      <c r="AI1044">
        <v>23</v>
      </c>
      <c r="AJ1044">
        <v>62.17</v>
      </c>
      <c r="AK1044">
        <v>71.22</v>
      </c>
      <c r="AL1044" s="3">
        <f t="shared" si="183"/>
        <v>0</v>
      </c>
      <c r="AM1044" s="3">
        <f t="shared" si="184"/>
        <v>1</v>
      </c>
      <c r="AN1044" s="3">
        <f t="shared" si="185"/>
        <v>0</v>
      </c>
    </row>
    <row r="1045" spans="1:40" x14ac:dyDescent="0.35">
      <c r="A1045" t="s">
        <v>4392</v>
      </c>
      <c r="B1045" s="8" t="s">
        <v>4355</v>
      </c>
      <c r="C1045" t="s">
        <v>16</v>
      </c>
      <c r="D1045" t="s">
        <v>134</v>
      </c>
      <c r="E1045">
        <v>24.5</v>
      </c>
      <c r="F1045">
        <v>162.63999999999999</v>
      </c>
      <c r="G1045">
        <v>74.930000000000007</v>
      </c>
      <c r="H1045">
        <f t="shared" si="178"/>
        <v>2.1705591885760041</v>
      </c>
      <c r="I1045">
        <v>22</v>
      </c>
      <c r="J1045">
        <v>68.540000000000006</v>
      </c>
      <c r="K1045">
        <v>68.72</v>
      </c>
      <c r="L1045" s="3">
        <f t="shared" si="179"/>
        <v>1</v>
      </c>
      <c r="M1045" s="3">
        <f t="shared" si="180"/>
        <v>0</v>
      </c>
      <c r="N1045" s="3">
        <f t="shared" si="181"/>
        <v>0</v>
      </c>
      <c r="AA1045" t="s">
        <v>4392</v>
      </c>
      <c r="AB1045" t="s">
        <v>4355</v>
      </c>
      <c r="AC1045" t="s">
        <v>16</v>
      </c>
      <c r="AD1045" t="s">
        <v>135</v>
      </c>
      <c r="AE1045">
        <v>24</v>
      </c>
      <c r="AF1045">
        <v>148.68</v>
      </c>
      <c r="AG1045">
        <v>73.7</v>
      </c>
      <c r="AH1045">
        <f t="shared" si="182"/>
        <v>2.0173677069199458</v>
      </c>
      <c r="AI1045">
        <v>23</v>
      </c>
      <c r="AJ1045">
        <v>61.23</v>
      </c>
      <c r="AK1045">
        <v>71.22</v>
      </c>
      <c r="AL1045" s="3">
        <f t="shared" si="183"/>
        <v>1</v>
      </c>
      <c r="AM1045" s="3">
        <f t="shared" si="184"/>
        <v>0</v>
      </c>
      <c r="AN1045" s="3">
        <f t="shared" si="185"/>
        <v>0</v>
      </c>
    </row>
    <row r="1046" spans="1:40" x14ac:dyDescent="0.35">
      <c r="A1046" t="s">
        <v>4393</v>
      </c>
      <c r="B1046" s="8" t="s">
        <v>4355</v>
      </c>
      <c r="C1046" t="s">
        <v>16</v>
      </c>
      <c r="D1046" s="6" t="s">
        <v>134</v>
      </c>
      <c r="E1046" s="6">
        <v>30</v>
      </c>
      <c r="F1046" s="6">
        <v>82.53</v>
      </c>
      <c r="G1046" s="6">
        <v>88.39</v>
      </c>
      <c r="H1046" s="6">
        <f t="shared" si="178"/>
        <v>0.93370290756872953</v>
      </c>
      <c r="I1046" s="6">
        <v>29.5</v>
      </c>
      <c r="J1046" s="6">
        <v>56.76</v>
      </c>
      <c r="K1046" s="6">
        <v>87.18</v>
      </c>
      <c r="L1046" s="6">
        <f t="shared" si="179"/>
        <v>0</v>
      </c>
      <c r="M1046" s="6">
        <f t="shared" si="180"/>
        <v>0</v>
      </c>
      <c r="N1046" s="6">
        <f t="shared" si="181"/>
        <v>1</v>
      </c>
      <c r="AA1046" t="s">
        <v>4393</v>
      </c>
      <c r="AB1046" t="s">
        <v>4355</v>
      </c>
      <c r="AC1046" t="s">
        <v>16</v>
      </c>
      <c r="AD1046" t="s">
        <v>135</v>
      </c>
      <c r="AE1046">
        <v>24</v>
      </c>
      <c r="AF1046">
        <v>137.84</v>
      </c>
      <c r="AG1046">
        <v>73.7</v>
      </c>
      <c r="AH1046">
        <f t="shared" si="182"/>
        <v>1.8702849389416554</v>
      </c>
      <c r="AI1046">
        <v>26</v>
      </c>
      <c r="AJ1046">
        <v>79.12</v>
      </c>
      <c r="AK1046">
        <v>78.63</v>
      </c>
      <c r="AL1046" s="3">
        <f t="shared" si="183"/>
        <v>1</v>
      </c>
      <c r="AM1046" s="3">
        <f t="shared" si="184"/>
        <v>0</v>
      </c>
      <c r="AN1046" s="3">
        <f t="shared" si="185"/>
        <v>0</v>
      </c>
    </row>
    <row r="1047" spans="1:40" x14ac:dyDescent="0.35">
      <c r="A1047" t="s">
        <v>4394</v>
      </c>
      <c r="B1047" s="8" t="s">
        <v>4355</v>
      </c>
      <c r="C1047" t="s">
        <v>16</v>
      </c>
      <c r="D1047" t="s">
        <v>134</v>
      </c>
      <c r="E1047">
        <v>25</v>
      </c>
      <c r="F1047">
        <v>131.61000000000001</v>
      </c>
      <c r="G1047">
        <v>76.17</v>
      </c>
      <c r="H1047">
        <f t="shared" si="178"/>
        <v>1.7278456085072864</v>
      </c>
      <c r="I1047">
        <v>22</v>
      </c>
      <c r="J1047">
        <v>55.35</v>
      </c>
      <c r="K1047">
        <v>68.72</v>
      </c>
      <c r="L1047" s="3">
        <f t="shared" si="179"/>
        <v>1</v>
      </c>
      <c r="M1047" s="3">
        <f t="shared" si="180"/>
        <v>0</v>
      </c>
      <c r="N1047" s="3">
        <f t="shared" si="181"/>
        <v>0</v>
      </c>
      <c r="AA1047" t="s">
        <v>4394</v>
      </c>
      <c r="AB1047" t="s">
        <v>4355</v>
      </c>
      <c r="AC1047" t="s">
        <v>16</v>
      </c>
      <c r="AD1047" t="s">
        <v>135</v>
      </c>
      <c r="AE1047">
        <v>24</v>
      </c>
      <c r="AF1047">
        <v>149.15</v>
      </c>
      <c r="AG1047">
        <v>73.7</v>
      </c>
      <c r="AH1047">
        <f t="shared" si="182"/>
        <v>2.0237449118046134</v>
      </c>
      <c r="AI1047">
        <v>22.5</v>
      </c>
      <c r="AJ1047">
        <v>49.64</v>
      </c>
      <c r="AK1047">
        <v>69.97</v>
      </c>
      <c r="AL1047" s="3">
        <f t="shared" si="183"/>
        <v>1</v>
      </c>
      <c r="AM1047" s="3">
        <f t="shared" si="184"/>
        <v>0</v>
      </c>
      <c r="AN1047" s="3">
        <f t="shared" si="185"/>
        <v>0</v>
      </c>
    </row>
    <row r="1048" spans="1:40" x14ac:dyDescent="0.35">
      <c r="A1048" t="s">
        <v>4395</v>
      </c>
      <c r="B1048" t="s">
        <v>4396</v>
      </c>
      <c r="C1048" t="s">
        <v>16</v>
      </c>
      <c r="D1048" t="s">
        <v>17</v>
      </c>
      <c r="E1048">
        <v>23.5</v>
      </c>
      <c r="F1048">
        <v>103.97</v>
      </c>
      <c r="G1048">
        <v>72.459999999999994</v>
      </c>
      <c r="H1048">
        <f t="shared" si="178"/>
        <v>1.4348606127518633</v>
      </c>
      <c r="I1048">
        <v>22.5</v>
      </c>
      <c r="J1048">
        <v>61.52</v>
      </c>
      <c r="K1048">
        <v>69.97</v>
      </c>
      <c r="L1048" s="3">
        <f t="shared" si="179"/>
        <v>0</v>
      </c>
      <c r="M1048" s="3">
        <f t="shared" si="180"/>
        <v>1</v>
      </c>
      <c r="N1048" s="3">
        <f t="shared" si="181"/>
        <v>0</v>
      </c>
      <c r="AA1048" t="s">
        <v>4395</v>
      </c>
      <c r="AB1048" t="s">
        <v>4397</v>
      </c>
      <c r="AC1048" t="s">
        <v>16</v>
      </c>
      <c r="AD1048" t="s">
        <v>18</v>
      </c>
      <c r="AE1048">
        <v>24</v>
      </c>
      <c r="AF1048">
        <v>88.41</v>
      </c>
      <c r="AG1048">
        <v>73.7</v>
      </c>
      <c r="AH1048">
        <f t="shared" si="182"/>
        <v>1.1995929443690636</v>
      </c>
      <c r="AI1048">
        <v>23.5</v>
      </c>
      <c r="AJ1048">
        <v>45.95</v>
      </c>
      <c r="AK1048">
        <v>72.459999999999994</v>
      </c>
      <c r="AL1048" s="3">
        <f t="shared" si="183"/>
        <v>0</v>
      </c>
      <c r="AM1048" s="3">
        <f t="shared" si="184"/>
        <v>1</v>
      </c>
      <c r="AN1048" s="3">
        <f t="shared" si="185"/>
        <v>0</v>
      </c>
    </row>
    <row r="1049" spans="1:40" x14ac:dyDescent="0.35">
      <c r="A1049" t="s">
        <v>4398</v>
      </c>
      <c r="B1049" t="s">
        <v>4396</v>
      </c>
      <c r="C1049" t="s">
        <v>16</v>
      </c>
      <c r="D1049" t="s">
        <v>17</v>
      </c>
      <c r="E1049">
        <v>24</v>
      </c>
      <c r="F1049">
        <v>106.14</v>
      </c>
      <c r="G1049">
        <v>73.7</v>
      </c>
      <c r="H1049">
        <f t="shared" si="178"/>
        <v>1.4401628222523744</v>
      </c>
      <c r="I1049">
        <v>22</v>
      </c>
      <c r="J1049">
        <v>36.299999999999997</v>
      </c>
      <c r="K1049">
        <v>68.72</v>
      </c>
      <c r="L1049" s="3">
        <f t="shared" si="179"/>
        <v>0</v>
      </c>
      <c r="M1049" s="3">
        <f t="shared" si="180"/>
        <v>1</v>
      </c>
      <c r="N1049" s="3">
        <f t="shared" si="181"/>
        <v>0</v>
      </c>
      <c r="AA1049" t="s">
        <v>4398</v>
      </c>
      <c r="AB1049" t="s">
        <v>4397</v>
      </c>
      <c r="AC1049" t="s">
        <v>16</v>
      </c>
      <c r="AD1049" t="s">
        <v>18</v>
      </c>
      <c r="AE1049">
        <v>24</v>
      </c>
      <c r="AF1049">
        <v>148.9</v>
      </c>
      <c r="AG1049">
        <v>73.7</v>
      </c>
      <c r="AH1049">
        <f t="shared" si="182"/>
        <v>2.0203527815468112</v>
      </c>
      <c r="AI1049">
        <v>23</v>
      </c>
      <c r="AJ1049">
        <v>48.13</v>
      </c>
      <c r="AK1049">
        <v>71.22</v>
      </c>
      <c r="AL1049" s="3">
        <f t="shared" si="183"/>
        <v>1</v>
      </c>
      <c r="AM1049" s="3">
        <f t="shared" si="184"/>
        <v>0</v>
      </c>
      <c r="AN1049" s="3">
        <f t="shared" si="185"/>
        <v>0</v>
      </c>
    </row>
    <row r="1050" spans="1:40" x14ac:dyDescent="0.35">
      <c r="A1050" t="s">
        <v>4399</v>
      </c>
      <c r="B1050" t="s">
        <v>4396</v>
      </c>
      <c r="C1050" t="s">
        <v>16</v>
      </c>
      <c r="D1050" t="s">
        <v>17</v>
      </c>
      <c r="E1050">
        <v>24</v>
      </c>
      <c r="F1050">
        <v>168.91</v>
      </c>
      <c r="G1050">
        <v>73.7</v>
      </c>
      <c r="H1050">
        <f t="shared" si="178"/>
        <v>2.2918588873812755</v>
      </c>
      <c r="I1050">
        <v>22</v>
      </c>
      <c r="J1050">
        <v>49.51</v>
      </c>
      <c r="K1050">
        <v>68.72</v>
      </c>
      <c r="L1050" s="3">
        <f t="shared" si="179"/>
        <v>1</v>
      </c>
      <c r="M1050" s="3">
        <f t="shared" si="180"/>
        <v>0</v>
      </c>
      <c r="N1050" s="3">
        <f t="shared" si="181"/>
        <v>0</v>
      </c>
      <c r="AA1050" t="s">
        <v>4399</v>
      </c>
      <c r="AB1050" t="s">
        <v>4397</v>
      </c>
      <c r="AC1050" t="s">
        <v>16</v>
      </c>
      <c r="AD1050" t="s">
        <v>18</v>
      </c>
      <c r="AE1050">
        <v>24</v>
      </c>
      <c r="AF1050">
        <v>179.31</v>
      </c>
      <c r="AG1050">
        <v>73.7</v>
      </c>
      <c r="AH1050">
        <f t="shared" si="182"/>
        <v>2.4329715061058343</v>
      </c>
      <c r="AI1050">
        <v>23</v>
      </c>
      <c r="AJ1050">
        <v>67.709999999999994</v>
      </c>
      <c r="AK1050">
        <v>71.22</v>
      </c>
      <c r="AL1050" s="3">
        <f t="shared" si="183"/>
        <v>1</v>
      </c>
      <c r="AM1050" s="3">
        <f t="shared" si="184"/>
        <v>0</v>
      </c>
      <c r="AN1050" s="3">
        <f t="shared" si="185"/>
        <v>0</v>
      </c>
    </row>
    <row r="1051" spans="1:40" x14ac:dyDescent="0.35">
      <c r="A1051" t="s">
        <v>4400</v>
      </c>
      <c r="B1051" t="s">
        <v>4396</v>
      </c>
      <c r="C1051" t="s">
        <v>16</v>
      </c>
      <c r="D1051" t="s">
        <v>17</v>
      </c>
      <c r="E1051">
        <v>24</v>
      </c>
      <c r="F1051">
        <v>96.95</v>
      </c>
      <c r="G1051">
        <v>73.7</v>
      </c>
      <c r="H1051">
        <f t="shared" si="178"/>
        <v>1.3154681139755766</v>
      </c>
      <c r="I1051">
        <v>25</v>
      </c>
      <c r="J1051">
        <v>84.89</v>
      </c>
      <c r="K1051">
        <v>76.17</v>
      </c>
      <c r="L1051" s="3">
        <f t="shared" si="179"/>
        <v>0</v>
      </c>
      <c r="M1051" s="3">
        <f t="shared" si="180"/>
        <v>1</v>
      </c>
      <c r="N1051" s="3">
        <f t="shared" si="181"/>
        <v>0</v>
      </c>
      <c r="AA1051" t="s">
        <v>4400</v>
      </c>
      <c r="AB1051" t="s">
        <v>4397</v>
      </c>
      <c r="AC1051" t="s">
        <v>16</v>
      </c>
      <c r="AD1051" t="s">
        <v>18</v>
      </c>
      <c r="AE1051">
        <v>24</v>
      </c>
      <c r="AF1051">
        <v>147.19</v>
      </c>
      <c r="AG1051">
        <v>73.7</v>
      </c>
      <c r="AH1051">
        <f t="shared" si="182"/>
        <v>1.9971506105834462</v>
      </c>
      <c r="AI1051">
        <v>16</v>
      </c>
      <c r="AJ1051">
        <v>56.42</v>
      </c>
      <c r="AK1051">
        <v>53.5</v>
      </c>
      <c r="AL1051" s="3">
        <f t="shared" si="183"/>
        <v>1</v>
      </c>
      <c r="AM1051" s="3">
        <f t="shared" si="184"/>
        <v>0</v>
      </c>
      <c r="AN1051" s="3">
        <f t="shared" si="185"/>
        <v>0</v>
      </c>
    </row>
    <row r="1052" spans="1:40" x14ac:dyDescent="0.35">
      <c r="A1052" t="s">
        <v>4401</v>
      </c>
      <c r="B1052" t="s">
        <v>4396</v>
      </c>
      <c r="C1052" t="s">
        <v>16</v>
      </c>
      <c r="D1052" t="s">
        <v>17</v>
      </c>
      <c r="E1052">
        <v>24</v>
      </c>
      <c r="F1052">
        <v>99.91</v>
      </c>
      <c r="G1052">
        <v>73.7</v>
      </c>
      <c r="H1052">
        <f t="shared" si="178"/>
        <v>1.3556309362279511</v>
      </c>
      <c r="I1052">
        <v>22.5</v>
      </c>
      <c r="J1052">
        <v>51.14</v>
      </c>
      <c r="K1052">
        <v>69.97</v>
      </c>
      <c r="L1052" s="3">
        <f t="shared" si="179"/>
        <v>0</v>
      </c>
      <c r="M1052" s="3">
        <f t="shared" si="180"/>
        <v>1</v>
      </c>
      <c r="N1052" s="3">
        <f t="shared" si="181"/>
        <v>0</v>
      </c>
      <c r="AA1052" t="s">
        <v>4401</v>
      </c>
      <c r="AB1052" t="s">
        <v>4397</v>
      </c>
      <c r="AC1052" t="s">
        <v>16</v>
      </c>
      <c r="AD1052" t="s">
        <v>18</v>
      </c>
      <c r="AE1052">
        <v>24</v>
      </c>
      <c r="AF1052">
        <v>92.17</v>
      </c>
      <c r="AG1052">
        <v>73.7</v>
      </c>
      <c r="AH1052">
        <f t="shared" si="182"/>
        <v>1.2506105834464043</v>
      </c>
      <c r="AI1052">
        <v>22.5</v>
      </c>
      <c r="AJ1052">
        <v>50.72</v>
      </c>
      <c r="AK1052">
        <v>69.97</v>
      </c>
      <c r="AL1052" s="3">
        <f t="shared" si="183"/>
        <v>0</v>
      </c>
      <c r="AM1052" s="3">
        <f t="shared" si="184"/>
        <v>1</v>
      </c>
      <c r="AN1052" s="3">
        <f t="shared" si="185"/>
        <v>0</v>
      </c>
    </row>
    <row r="1053" spans="1:40" x14ac:dyDescent="0.35">
      <c r="A1053" t="s">
        <v>4402</v>
      </c>
      <c r="B1053" t="s">
        <v>4396</v>
      </c>
      <c r="C1053" t="s">
        <v>16</v>
      </c>
      <c r="D1053" t="s">
        <v>17</v>
      </c>
      <c r="E1053">
        <v>23.5</v>
      </c>
      <c r="F1053">
        <v>170.06</v>
      </c>
      <c r="G1053">
        <v>72.459999999999994</v>
      </c>
      <c r="H1053">
        <f t="shared" si="178"/>
        <v>2.3469500414021534</v>
      </c>
      <c r="I1053">
        <v>22</v>
      </c>
      <c r="J1053">
        <v>62.27</v>
      </c>
      <c r="K1053">
        <v>68.72</v>
      </c>
      <c r="L1053" s="3">
        <f t="shared" si="179"/>
        <v>1</v>
      </c>
      <c r="M1053" s="3">
        <f t="shared" si="180"/>
        <v>0</v>
      </c>
      <c r="N1053" s="3">
        <f t="shared" si="181"/>
        <v>0</v>
      </c>
      <c r="AA1053" t="s">
        <v>4402</v>
      </c>
      <c r="AB1053" t="s">
        <v>4397</v>
      </c>
      <c r="AC1053" t="s">
        <v>16</v>
      </c>
      <c r="AD1053" t="s">
        <v>18</v>
      </c>
      <c r="AE1053">
        <v>24</v>
      </c>
      <c r="AF1053">
        <v>183.36</v>
      </c>
      <c r="AG1053">
        <v>73.7</v>
      </c>
      <c r="AH1053">
        <f t="shared" si="182"/>
        <v>2.4879240162822254</v>
      </c>
      <c r="AI1053">
        <v>18</v>
      </c>
      <c r="AJ1053">
        <v>65.73</v>
      </c>
      <c r="AK1053">
        <v>58.64</v>
      </c>
      <c r="AL1053" s="3">
        <f t="shared" si="183"/>
        <v>1</v>
      </c>
      <c r="AM1053" s="3">
        <f t="shared" si="184"/>
        <v>0</v>
      </c>
      <c r="AN1053" s="3">
        <f t="shared" si="185"/>
        <v>0</v>
      </c>
    </row>
    <row r="1054" spans="1:40" x14ac:dyDescent="0.35">
      <c r="A1054" t="s">
        <v>4403</v>
      </c>
      <c r="B1054" t="s">
        <v>4396</v>
      </c>
      <c r="C1054" t="s">
        <v>16</v>
      </c>
      <c r="D1054" s="6" t="s">
        <v>17</v>
      </c>
      <c r="E1054" s="6">
        <v>23</v>
      </c>
      <c r="F1054" s="6">
        <v>60.27</v>
      </c>
      <c r="G1054" s="6">
        <v>71.22</v>
      </c>
      <c r="H1054" s="6">
        <f t="shared" si="178"/>
        <v>0.84625105307497894</v>
      </c>
      <c r="I1054" s="6">
        <v>22.5</v>
      </c>
      <c r="J1054" s="6">
        <v>57.63</v>
      </c>
      <c r="K1054" s="6">
        <v>69.97</v>
      </c>
      <c r="L1054" s="6">
        <f t="shared" si="179"/>
        <v>0</v>
      </c>
      <c r="M1054" s="6">
        <f t="shared" si="180"/>
        <v>0</v>
      </c>
      <c r="N1054" s="6">
        <f t="shared" si="181"/>
        <v>1</v>
      </c>
      <c r="AA1054" t="s">
        <v>4403</v>
      </c>
      <c r="AB1054" t="s">
        <v>4397</v>
      </c>
      <c r="AC1054" t="s">
        <v>16</v>
      </c>
      <c r="AD1054" t="s">
        <v>18</v>
      </c>
      <c r="AE1054">
        <v>24</v>
      </c>
      <c r="AF1054">
        <v>82.81</v>
      </c>
      <c r="AG1054">
        <v>73.7</v>
      </c>
      <c r="AH1054">
        <f t="shared" si="182"/>
        <v>1.1236092265943012</v>
      </c>
      <c r="AI1054">
        <v>23.5</v>
      </c>
      <c r="AJ1054">
        <v>62.57</v>
      </c>
      <c r="AK1054">
        <v>72.459999999999994</v>
      </c>
      <c r="AL1054" s="3">
        <f t="shared" si="183"/>
        <v>0</v>
      </c>
      <c r="AM1054" s="3">
        <f t="shared" si="184"/>
        <v>1</v>
      </c>
      <c r="AN1054" s="3">
        <f t="shared" si="185"/>
        <v>0</v>
      </c>
    </row>
    <row r="1055" spans="1:40" x14ac:dyDescent="0.35">
      <c r="A1055" t="s">
        <v>4404</v>
      </c>
      <c r="B1055" t="s">
        <v>4396</v>
      </c>
      <c r="C1055" t="s">
        <v>16</v>
      </c>
      <c r="D1055" t="s">
        <v>17</v>
      </c>
      <c r="E1055">
        <v>24</v>
      </c>
      <c r="F1055">
        <v>83.98</v>
      </c>
      <c r="G1055">
        <v>73.7</v>
      </c>
      <c r="H1055">
        <f t="shared" si="178"/>
        <v>1.1394843962008141</v>
      </c>
      <c r="I1055">
        <v>23.5</v>
      </c>
      <c r="J1055">
        <v>69.89</v>
      </c>
      <c r="K1055">
        <v>72.459999999999994</v>
      </c>
      <c r="L1055" s="3">
        <f t="shared" si="179"/>
        <v>0</v>
      </c>
      <c r="M1055" s="3">
        <f t="shared" si="180"/>
        <v>1</v>
      </c>
      <c r="N1055" s="3">
        <f t="shared" si="181"/>
        <v>0</v>
      </c>
      <c r="AA1055" t="s">
        <v>4404</v>
      </c>
      <c r="AB1055" t="s">
        <v>4397</v>
      </c>
      <c r="AC1055" t="s">
        <v>16</v>
      </c>
      <c r="AD1055" t="s">
        <v>18</v>
      </c>
      <c r="AE1055">
        <v>24</v>
      </c>
      <c r="AF1055">
        <v>126.43</v>
      </c>
      <c r="AG1055">
        <v>73.7</v>
      </c>
      <c r="AH1055">
        <f t="shared" si="182"/>
        <v>1.7154681139755767</v>
      </c>
      <c r="AI1055">
        <v>23</v>
      </c>
      <c r="AJ1055">
        <v>53.19</v>
      </c>
      <c r="AK1055">
        <v>71.22</v>
      </c>
      <c r="AL1055" s="3">
        <f t="shared" si="183"/>
        <v>1</v>
      </c>
      <c r="AM1055" s="3">
        <f t="shared" si="184"/>
        <v>0</v>
      </c>
      <c r="AN1055" s="3">
        <f t="shared" si="185"/>
        <v>0</v>
      </c>
    </row>
    <row r="1056" spans="1:40" x14ac:dyDescent="0.35">
      <c r="A1056" t="s">
        <v>4405</v>
      </c>
      <c r="B1056" t="s">
        <v>4396</v>
      </c>
      <c r="C1056" t="s">
        <v>16</v>
      </c>
      <c r="D1056" t="s">
        <v>17</v>
      </c>
      <c r="E1056">
        <v>24</v>
      </c>
      <c r="F1056">
        <v>130.38999999999999</v>
      </c>
      <c r="G1056">
        <v>73.7</v>
      </c>
      <c r="H1056">
        <f t="shared" si="178"/>
        <v>1.7691994572591585</v>
      </c>
      <c r="I1056">
        <v>22.5</v>
      </c>
      <c r="J1056">
        <v>62.22</v>
      </c>
      <c r="K1056">
        <v>69.97</v>
      </c>
      <c r="L1056" s="3">
        <f t="shared" si="179"/>
        <v>1</v>
      </c>
      <c r="M1056" s="3">
        <f t="shared" si="180"/>
        <v>0</v>
      </c>
      <c r="N1056" s="3">
        <f t="shared" si="181"/>
        <v>0</v>
      </c>
      <c r="AA1056" t="s">
        <v>4405</v>
      </c>
      <c r="AB1056" t="s">
        <v>4397</v>
      </c>
      <c r="AC1056" t="s">
        <v>16</v>
      </c>
      <c r="AD1056" t="s">
        <v>18</v>
      </c>
      <c r="AE1056">
        <v>24</v>
      </c>
      <c r="AF1056">
        <v>136.24</v>
      </c>
      <c r="AG1056">
        <v>73.7</v>
      </c>
      <c r="AH1056">
        <f t="shared" si="182"/>
        <v>1.8485753052917233</v>
      </c>
      <c r="AI1056">
        <v>23</v>
      </c>
      <c r="AJ1056">
        <v>64.430000000000007</v>
      </c>
      <c r="AK1056">
        <v>71.22</v>
      </c>
      <c r="AL1056" s="3">
        <f t="shared" si="183"/>
        <v>1</v>
      </c>
      <c r="AM1056" s="3">
        <f t="shared" si="184"/>
        <v>0</v>
      </c>
      <c r="AN1056" s="3">
        <f t="shared" si="185"/>
        <v>0</v>
      </c>
    </row>
    <row r="1057" spans="1:40" x14ac:dyDescent="0.35">
      <c r="A1057" t="s">
        <v>4406</v>
      </c>
      <c r="B1057" s="8" t="s">
        <v>4396</v>
      </c>
      <c r="C1057" t="s">
        <v>16</v>
      </c>
      <c r="D1057" t="s">
        <v>17</v>
      </c>
      <c r="E1057">
        <v>23.5</v>
      </c>
      <c r="F1057">
        <v>72.59</v>
      </c>
      <c r="G1057">
        <v>72.459999999999994</v>
      </c>
      <c r="H1057">
        <f t="shared" si="178"/>
        <v>1.0017940932928513</v>
      </c>
      <c r="I1057">
        <v>23</v>
      </c>
      <c r="J1057">
        <v>52.91</v>
      </c>
      <c r="K1057">
        <v>71.22</v>
      </c>
      <c r="L1057" s="3">
        <f t="shared" si="179"/>
        <v>0</v>
      </c>
      <c r="M1057" s="3">
        <f t="shared" si="180"/>
        <v>1</v>
      </c>
      <c r="N1057" s="3">
        <f t="shared" si="181"/>
        <v>0</v>
      </c>
      <c r="AA1057" t="s">
        <v>4406</v>
      </c>
      <c r="AB1057" t="s">
        <v>4396</v>
      </c>
      <c r="AC1057" t="s">
        <v>16</v>
      </c>
      <c r="AD1057" t="s">
        <v>18</v>
      </c>
      <c r="AE1057">
        <v>24</v>
      </c>
      <c r="AF1057">
        <v>155.38</v>
      </c>
      <c r="AG1057">
        <v>73.7</v>
      </c>
      <c r="AH1057">
        <f t="shared" si="182"/>
        <v>2.1082767978290367</v>
      </c>
      <c r="AI1057">
        <v>23</v>
      </c>
      <c r="AJ1057">
        <v>46.12</v>
      </c>
      <c r="AK1057">
        <v>71.22</v>
      </c>
      <c r="AL1057" s="3">
        <f t="shared" si="183"/>
        <v>1</v>
      </c>
      <c r="AM1057" s="3">
        <f t="shared" si="184"/>
        <v>0</v>
      </c>
      <c r="AN1057" s="3">
        <f t="shared" si="185"/>
        <v>0</v>
      </c>
    </row>
    <row r="1058" spans="1:40" x14ac:dyDescent="0.35">
      <c r="A1058" t="s">
        <v>4407</v>
      </c>
      <c r="B1058" s="8" t="s">
        <v>4396</v>
      </c>
      <c r="C1058" t="s">
        <v>16</v>
      </c>
      <c r="D1058" t="s">
        <v>17</v>
      </c>
      <c r="E1058">
        <v>24</v>
      </c>
      <c r="F1058">
        <v>139.52000000000001</v>
      </c>
      <c r="G1058">
        <v>73.7</v>
      </c>
      <c r="H1058">
        <f t="shared" si="178"/>
        <v>1.8930800542740842</v>
      </c>
      <c r="I1058">
        <v>21.5</v>
      </c>
      <c r="J1058">
        <v>48.14</v>
      </c>
      <c r="K1058">
        <v>67.47</v>
      </c>
      <c r="L1058" s="3">
        <f t="shared" si="179"/>
        <v>1</v>
      </c>
      <c r="M1058" s="3">
        <f t="shared" si="180"/>
        <v>0</v>
      </c>
      <c r="N1058" s="3">
        <f t="shared" si="181"/>
        <v>0</v>
      </c>
      <c r="AA1058" t="s">
        <v>4407</v>
      </c>
      <c r="AB1058" t="s">
        <v>4396</v>
      </c>
      <c r="AC1058" t="s">
        <v>16</v>
      </c>
      <c r="AD1058" t="s">
        <v>18</v>
      </c>
      <c r="AE1058">
        <v>24</v>
      </c>
      <c r="AF1058">
        <v>141.19999999999999</v>
      </c>
      <c r="AG1058">
        <v>73.7</v>
      </c>
      <c r="AH1058">
        <f t="shared" si="182"/>
        <v>1.9158751696065126</v>
      </c>
      <c r="AI1058">
        <v>23</v>
      </c>
      <c r="AJ1058">
        <v>63.04</v>
      </c>
      <c r="AK1058">
        <v>71.22</v>
      </c>
      <c r="AL1058" s="3">
        <f t="shared" si="183"/>
        <v>1</v>
      </c>
      <c r="AM1058" s="3">
        <f t="shared" si="184"/>
        <v>0</v>
      </c>
      <c r="AN1058" s="3">
        <f t="shared" si="185"/>
        <v>0</v>
      </c>
    </row>
    <row r="1059" spans="1:40" x14ac:dyDescent="0.35">
      <c r="A1059" t="s">
        <v>4408</v>
      </c>
      <c r="B1059" s="8" t="s">
        <v>4396</v>
      </c>
      <c r="C1059" t="s">
        <v>16</v>
      </c>
      <c r="D1059" t="s">
        <v>17</v>
      </c>
      <c r="E1059">
        <v>23.5</v>
      </c>
      <c r="F1059">
        <v>156.11000000000001</v>
      </c>
      <c r="G1059">
        <v>72.459999999999994</v>
      </c>
      <c r="H1059">
        <f t="shared" si="178"/>
        <v>2.1544300303615791</v>
      </c>
      <c r="I1059">
        <v>21.5</v>
      </c>
      <c r="J1059">
        <v>59.01</v>
      </c>
      <c r="K1059">
        <v>67.47</v>
      </c>
      <c r="L1059" s="3">
        <f t="shared" si="179"/>
        <v>1</v>
      </c>
      <c r="M1059" s="3">
        <f t="shared" si="180"/>
        <v>0</v>
      </c>
      <c r="N1059" s="3">
        <f t="shared" si="181"/>
        <v>0</v>
      </c>
      <c r="AA1059" t="s">
        <v>4408</v>
      </c>
      <c r="AB1059" t="s">
        <v>4396</v>
      </c>
      <c r="AC1059" t="s">
        <v>16</v>
      </c>
      <c r="AD1059" t="s">
        <v>18</v>
      </c>
      <c r="AE1059">
        <v>24</v>
      </c>
      <c r="AF1059">
        <v>191.32</v>
      </c>
      <c r="AG1059">
        <v>73.7</v>
      </c>
      <c r="AH1059">
        <f t="shared" si="182"/>
        <v>2.5959294436906375</v>
      </c>
      <c r="AI1059">
        <v>16</v>
      </c>
      <c r="AJ1059">
        <v>54.77</v>
      </c>
      <c r="AK1059">
        <v>53.5</v>
      </c>
      <c r="AL1059" s="3">
        <f t="shared" si="183"/>
        <v>1</v>
      </c>
      <c r="AM1059" s="3">
        <f t="shared" si="184"/>
        <v>0</v>
      </c>
      <c r="AN1059" s="3">
        <f t="shared" si="185"/>
        <v>0</v>
      </c>
    </row>
    <row r="1060" spans="1:40" x14ac:dyDescent="0.35">
      <c r="A1060" t="s">
        <v>4409</v>
      </c>
      <c r="B1060" s="8" t="s">
        <v>4396</v>
      </c>
      <c r="C1060" t="s">
        <v>16</v>
      </c>
      <c r="D1060" t="s">
        <v>17</v>
      </c>
      <c r="E1060">
        <v>22.5</v>
      </c>
      <c r="F1060">
        <v>83.52</v>
      </c>
      <c r="G1060">
        <v>69.97</v>
      </c>
      <c r="H1060">
        <f t="shared" si="178"/>
        <v>1.1936544233242818</v>
      </c>
      <c r="I1060">
        <v>22</v>
      </c>
      <c r="J1060">
        <v>64.63</v>
      </c>
      <c r="K1060">
        <v>68.72</v>
      </c>
      <c r="L1060" s="3">
        <f t="shared" si="179"/>
        <v>0</v>
      </c>
      <c r="M1060" s="3">
        <f t="shared" si="180"/>
        <v>1</v>
      </c>
      <c r="N1060" s="3">
        <f t="shared" si="181"/>
        <v>0</v>
      </c>
      <c r="AA1060" t="s">
        <v>4409</v>
      </c>
      <c r="AB1060" t="s">
        <v>4396</v>
      </c>
      <c r="AC1060" t="s">
        <v>16</v>
      </c>
      <c r="AD1060" t="s">
        <v>18</v>
      </c>
      <c r="AE1060">
        <v>24</v>
      </c>
      <c r="AF1060">
        <v>78.42</v>
      </c>
      <c r="AG1060">
        <v>73.7</v>
      </c>
      <c r="AH1060">
        <f t="shared" si="182"/>
        <v>1.0640434192672998</v>
      </c>
      <c r="AI1060">
        <v>23.5</v>
      </c>
      <c r="AJ1060">
        <v>47.8</v>
      </c>
      <c r="AK1060">
        <v>72.459999999999994</v>
      </c>
      <c r="AL1060" s="3">
        <f t="shared" si="183"/>
        <v>0</v>
      </c>
      <c r="AM1060" s="3">
        <f t="shared" si="184"/>
        <v>1</v>
      </c>
      <c r="AN1060" s="3">
        <f t="shared" si="185"/>
        <v>0</v>
      </c>
    </row>
    <row r="1061" spans="1:40" x14ac:dyDescent="0.35">
      <c r="A1061" t="s">
        <v>4410</v>
      </c>
      <c r="B1061" s="8" t="s">
        <v>4396</v>
      </c>
      <c r="C1061" t="s">
        <v>16</v>
      </c>
      <c r="D1061" t="s">
        <v>17</v>
      </c>
      <c r="E1061">
        <v>23.5</v>
      </c>
      <c r="F1061">
        <v>95.7</v>
      </c>
      <c r="G1061">
        <v>72.459999999999994</v>
      </c>
      <c r="H1061">
        <f t="shared" si="178"/>
        <v>1.3207286778912506</v>
      </c>
      <c r="I1061">
        <v>23</v>
      </c>
      <c r="J1061">
        <v>60.74</v>
      </c>
      <c r="K1061">
        <v>71.22</v>
      </c>
      <c r="L1061" s="3">
        <f t="shared" si="179"/>
        <v>0</v>
      </c>
      <c r="M1061" s="3">
        <f t="shared" si="180"/>
        <v>1</v>
      </c>
      <c r="N1061" s="3">
        <f t="shared" si="181"/>
        <v>0</v>
      </c>
      <c r="AA1061" t="s">
        <v>4410</v>
      </c>
      <c r="AB1061" t="s">
        <v>4396</v>
      </c>
      <c r="AC1061" t="s">
        <v>16</v>
      </c>
      <c r="AD1061" t="s">
        <v>18</v>
      </c>
      <c r="AE1061">
        <v>24</v>
      </c>
      <c r="AF1061">
        <v>162.61000000000001</v>
      </c>
      <c r="AG1061">
        <v>73.7</v>
      </c>
      <c r="AH1061">
        <f t="shared" si="182"/>
        <v>2.2063772048846677</v>
      </c>
      <c r="AI1061">
        <v>16</v>
      </c>
      <c r="AJ1061">
        <v>62.98</v>
      </c>
      <c r="AK1061">
        <v>53.5</v>
      </c>
      <c r="AL1061" s="3">
        <f t="shared" si="183"/>
        <v>1</v>
      </c>
      <c r="AM1061" s="3">
        <f t="shared" si="184"/>
        <v>0</v>
      </c>
      <c r="AN1061" s="3">
        <f t="shared" si="185"/>
        <v>0</v>
      </c>
    </row>
    <row r="1062" spans="1:40" x14ac:dyDescent="0.35">
      <c r="A1062" t="s">
        <v>4411</v>
      </c>
      <c r="B1062" s="8" t="s">
        <v>4396</v>
      </c>
      <c r="C1062" t="s">
        <v>16</v>
      </c>
      <c r="D1062" s="6" t="s">
        <v>17</v>
      </c>
      <c r="E1062" s="6">
        <v>24</v>
      </c>
      <c r="F1062" s="6">
        <v>62.24</v>
      </c>
      <c r="G1062" s="6">
        <v>73.7</v>
      </c>
      <c r="H1062" s="6">
        <f t="shared" si="178"/>
        <v>0.84450474898236094</v>
      </c>
      <c r="I1062" s="6">
        <v>23.5</v>
      </c>
      <c r="J1062" s="6">
        <v>60.23</v>
      </c>
      <c r="K1062" s="6">
        <v>72.459999999999994</v>
      </c>
      <c r="L1062" s="6">
        <f t="shared" si="179"/>
        <v>0</v>
      </c>
      <c r="M1062" s="6">
        <f t="shared" si="180"/>
        <v>0</v>
      </c>
      <c r="N1062" s="6">
        <f t="shared" si="181"/>
        <v>1</v>
      </c>
      <c r="AA1062" t="s">
        <v>4411</v>
      </c>
      <c r="AB1062" t="s">
        <v>4396</v>
      </c>
      <c r="AC1062" s="6" t="s">
        <v>16</v>
      </c>
      <c r="AD1062" s="6" t="s">
        <v>18</v>
      </c>
      <c r="AE1062" s="6">
        <v>22</v>
      </c>
      <c r="AF1062" s="6">
        <v>60.56</v>
      </c>
      <c r="AG1062" s="6">
        <v>68.72</v>
      </c>
      <c r="AH1062" s="6">
        <f t="shared" si="182"/>
        <v>0.88125727590221192</v>
      </c>
      <c r="AI1062" s="6">
        <v>21.5</v>
      </c>
      <c r="AJ1062" s="6">
        <v>44.61</v>
      </c>
      <c r="AK1062" s="6">
        <v>67.47</v>
      </c>
      <c r="AL1062" s="6">
        <f t="shared" si="183"/>
        <v>0</v>
      </c>
      <c r="AM1062" s="6">
        <f t="shared" si="184"/>
        <v>0</v>
      </c>
      <c r="AN1062" s="6">
        <f t="shared" si="185"/>
        <v>1</v>
      </c>
    </row>
    <row r="1063" spans="1:40" x14ac:dyDescent="0.35">
      <c r="A1063" t="s">
        <v>4412</v>
      </c>
      <c r="B1063" s="8" t="s">
        <v>4396</v>
      </c>
      <c r="C1063" t="s">
        <v>16</v>
      </c>
      <c r="D1063" t="s">
        <v>17</v>
      </c>
      <c r="E1063">
        <v>23</v>
      </c>
      <c r="F1063">
        <v>110.78</v>
      </c>
      <c r="G1063">
        <v>71.22</v>
      </c>
      <c r="H1063">
        <f t="shared" si="178"/>
        <v>1.5554619488907611</v>
      </c>
      <c r="I1063">
        <v>22</v>
      </c>
      <c r="J1063">
        <v>64.11</v>
      </c>
      <c r="K1063">
        <v>68.72</v>
      </c>
      <c r="L1063" s="3">
        <f t="shared" si="179"/>
        <v>1</v>
      </c>
      <c r="M1063" s="3">
        <f t="shared" si="180"/>
        <v>0</v>
      </c>
      <c r="N1063" s="3">
        <f t="shared" si="181"/>
        <v>0</v>
      </c>
      <c r="AA1063" t="s">
        <v>4412</v>
      </c>
      <c r="AB1063" t="s">
        <v>4396</v>
      </c>
      <c r="AC1063" t="s">
        <v>16</v>
      </c>
      <c r="AD1063" t="s">
        <v>18</v>
      </c>
      <c r="AE1063">
        <v>24</v>
      </c>
      <c r="AF1063">
        <v>159.28</v>
      </c>
      <c r="AG1063">
        <v>73.7</v>
      </c>
      <c r="AH1063">
        <f t="shared" si="182"/>
        <v>2.1611940298507464</v>
      </c>
      <c r="AI1063">
        <v>16</v>
      </c>
      <c r="AJ1063">
        <v>56.25</v>
      </c>
      <c r="AK1063">
        <v>53.5</v>
      </c>
      <c r="AL1063" s="3">
        <f t="shared" si="183"/>
        <v>1</v>
      </c>
      <c r="AM1063" s="3">
        <f t="shared" si="184"/>
        <v>0</v>
      </c>
      <c r="AN1063" s="3">
        <f t="shared" si="185"/>
        <v>0</v>
      </c>
    </row>
    <row r="1064" spans="1:40" x14ac:dyDescent="0.35">
      <c r="A1064" t="s">
        <v>4413</v>
      </c>
      <c r="B1064" s="8" t="s">
        <v>4396</v>
      </c>
      <c r="C1064" t="s">
        <v>16</v>
      </c>
      <c r="D1064" t="s">
        <v>17</v>
      </c>
      <c r="E1064">
        <v>24</v>
      </c>
      <c r="F1064">
        <v>102.6</v>
      </c>
      <c r="G1064">
        <v>73.7</v>
      </c>
      <c r="H1064">
        <f t="shared" si="178"/>
        <v>1.3921302578018995</v>
      </c>
      <c r="I1064">
        <v>23</v>
      </c>
      <c r="J1064">
        <v>67.94</v>
      </c>
      <c r="K1064">
        <v>71.22</v>
      </c>
      <c r="L1064" s="3">
        <f t="shared" si="179"/>
        <v>0</v>
      </c>
      <c r="M1064" s="3">
        <f t="shared" si="180"/>
        <v>1</v>
      </c>
      <c r="N1064" s="3">
        <f t="shared" si="181"/>
        <v>0</v>
      </c>
      <c r="AA1064" t="s">
        <v>4413</v>
      </c>
      <c r="AB1064" t="s">
        <v>4396</v>
      </c>
      <c r="AC1064" t="s">
        <v>16</v>
      </c>
      <c r="AD1064" t="s">
        <v>18</v>
      </c>
      <c r="AE1064">
        <v>24</v>
      </c>
      <c r="AF1064">
        <v>121.05</v>
      </c>
      <c r="AG1064">
        <v>73.7</v>
      </c>
      <c r="AH1064">
        <f t="shared" si="182"/>
        <v>1.6424694708276797</v>
      </c>
      <c r="AI1064">
        <v>23</v>
      </c>
      <c r="AJ1064">
        <v>58.37</v>
      </c>
      <c r="AK1064">
        <v>71.22</v>
      </c>
      <c r="AL1064" s="3">
        <f t="shared" si="183"/>
        <v>1</v>
      </c>
      <c r="AM1064" s="3">
        <f t="shared" si="184"/>
        <v>0</v>
      </c>
      <c r="AN1064" s="3">
        <f t="shared" si="185"/>
        <v>0</v>
      </c>
    </row>
    <row r="1065" spans="1:40" x14ac:dyDescent="0.35">
      <c r="A1065" t="s">
        <v>4414</v>
      </c>
      <c r="B1065" s="8" t="s">
        <v>4396</v>
      </c>
      <c r="C1065" t="s">
        <v>16</v>
      </c>
      <c r="D1065" t="s">
        <v>17</v>
      </c>
      <c r="E1065">
        <v>23</v>
      </c>
      <c r="F1065">
        <v>112.48</v>
      </c>
      <c r="G1065">
        <v>71.22</v>
      </c>
      <c r="H1065">
        <f t="shared" si="178"/>
        <v>1.579331648413367</v>
      </c>
      <c r="I1065">
        <v>22</v>
      </c>
      <c r="J1065">
        <v>66.48</v>
      </c>
      <c r="K1065">
        <v>68.72</v>
      </c>
      <c r="L1065" s="3">
        <f t="shared" si="179"/>
        <v>1</v>
      </c>
      <c r="M1065" s="3">
        <f t="shared" si="180"/>
        <v>0</v>
      </c>
      <c r="N1065" s="3">
        <f t="shared" si="181"/>
        <v>0</v>
      </c>
      <c r="AA1065" t="s">
        <v>4414</v>
      </c>
      <c r="AB1065" t="s">
        <v>4396</v>
      </c>
      <c r="AC1065" t="s">
        <v>16</v>
      </c>
      <c r="AD1065" t="s">
        <v>18</v>
      </c>
      <c r="AE1065">
        <v>24</v>
      </c>
      <c r="AF1065">
        <v>177.44</v>
      </c>
      <c r="AG1065">
        <v>73.7</v>
      </c>
      <c r="AH1065">
        <f t="shared" si="182"/>
        <v>2.407598371777476</v>
      </c>
      <c r="AI1065">
        <v>18</v>
      </c>
      <c r="AJ1065">
        <v>62.36</v>
      </c>
      <c r="AK1065">
        <v>58.64</v>
      </c>
      <c r="AL1065" s="3">
        <f t="shared" si="183"/>
        <v>1</v>
      </c>
      <c r="AM1065" s="3">
        <f t="shared" si="184"/>
        <v>0</v>
      </c>
      <c r="AN1065" s="3">
        <f t="shared" si="185"/>
        <v>0</v>
      </c>
    </row>
    <row r="1066" spans="1:40" x14ac:dyDescent="0.35">
      <c r="A1066" t="s">
        <v>4415</v>
      </c>
      <c r="B1066" s="8" t="s">
        <v>4396</v>
      </c>
      <c r="C1066" t="s">
        <v>16</v>
      </c>
      <c r="D1066" s="6" t="s">
        <v>17</v>
      </c>
      <c r="E1066" s="6">
        <v>23</v>
      </c>
      <c r="F1066" s="6">
        <v>62.37</v>
      </c>
      <c r="G1066" s="6">
        <v>71.22</v>
      </c>
      <c r="H1066" s="6">
        <f t="shared" si="178"/>
        <v>0.87573715248525696</v>
      </c>
      <c r="I1066" s="6">
        <v>22.5</v>
      </c>
      <c r="J1066" s="6">
        <v>36.97</v>
      </c>
      <c r="K1066" s="6">
        <v>69.97</v>
      </c>
      <c r="L1066" s="6">
        <f t="shared" si="179"/>
        <v>0</v>
      </c>
      <c r="M1066" s="6">
        <f t="shared" si="180"/>
        <v>0</v>
      </c>
      <c r="N1066" s="6">
        <f t="shared" si="181"/>
        <v>1</v>
      </c>
      <c r="AA1066" t="s">
        <v>4415</v>
      </c>
      <c r="AB1066" t="s">
        <v>4396</v>
      </c>
      <c r="AC1066" s="6" t="s">
        <v>16</v>
      </c>
      <c r="AD1066" s="6" t="s">
        <v>18</v>
      </c>
      <c r="AE1066" s="6">
        <v>34.5</v>
      </c>
      <c r="AF1066" s="6">
        <v>98.58</v>
      </c>
      <c r="AG1066" s="6">
        <v>99.24</v>
      </c>
      <c r="AH1066" s="6">
        <f t="shared" si="182"/>
        <v>0.9933494558645708</v>
      </c>
      <c r="AI1066" s="6">
        <v>34</v>
      </c>
      <c r="AJ1066" s="6">
        <v>59.66</v>
      </c>
      <c r="AK1066" s="6">
        <v>98.04</v>
      </c>
      <c r="AL1066" s="6">
        <f t="shared" si="183"/>
        <v>0</v>
      </c>
      <c r="AM1066" s="6">
        <f t="shared" si="184"/>
        <v>0</v>
      </c>
      <c r="AN1066" s="6">
        <f t="shared" si="185"/>
        <v>1</v>
      </c>
    </row>
    <row r="1067" spans="1:40" x14ac:dyDescent="0.35">
      <c r="A1067" t="s">
        <v>4416</v>
      </c>
      <c r="B1067" t="s">
        <v>4396</v>
      </c>
      <c r="C1067" t="s">
        <v>16</v>
      </c>
      <c r="D1067" t="s">
        <v>134</v>
      </c>
      <c r="E1067">
        <v>24</v>
      </c>
      <c r="F1067">
        <v>183.93</v>
      </c>
      <c r="G1067">
        <v>73.7</v>
      </c>
      <c r="H1067">
        <f t="shared" si="178"/>
        <v>2.4956580732700138</v>
      </c>
      <c r="I1067">
        <v>22</v>
      </c>
      <c r="J1067">
        <v>65.430000000000007</v>
      </c>
      <c r="K1067">
        <v>68.72</v>
      </c>
      <c r="L1067" s="3">
        <f t="shared" si="179"/>
        <v>1</v>
      </c>
      <c r="M1067" s="3">
        <f t="shared" si="180"/>
        <v>0</v>
      </c>
      <c r="N1067" s="3">
        <f t="shared" si="181"/>
        <v>0</v>
      </c>
      <c r="AA1067" t="s">
        <v>4416</v>
      </c>
      <c r="AB1067" t="s">
        <v>4397</v>
      </c>
      <c r="AC1067" t="s">
        <v>16</v>
      </c>
      <c r="AD1067" t="s">
        <v>135</v>
      </c>
      <c r="AE1067">
        <v>24</v>
      </c>
      <c r="AF1067">
        <v>186.15</v>
      </c>
      <c r="AG1067">
        <v>73.7</v>
      </c>
      <c r="AH1067">
        <f t="shared" si="182"/>
        <v>2.5257801899592942</v>
      </c>
      <c r="AI1067">
        <v>22</v>
      </c>
      <c r="AJ1067">
        <v>59.18</v>
      </c>
      <c r="AK1067">
        <v>68.72</v>
      </c>
      <c r="AL1067" s="3">
        <f t="shared" si="183"/>
        <v>1</v>
      </c>
      <c r="AM1067" s="3">
        <f t="shared" si="184"/>
        <v>0</v>
      </c>
      <c r="AN1067" s="3">
        <f t="shared" si="185"/>
        <v>0</v>
      </c>
    </row>
    <row r="1068" spans="1:40" x14ac:dyDescent="0.35">
      <c r="A1068" t="s">
        <v>4417</v>
      </c>
      <c r="B1068" t="s">
        <v>4396</v>
      </c>
      <c r="C1068" t="s">
        <v>16</v>
      </c>
      <c r="D1068" t="s">
        <v>134</v>
      </c>
      <c r="E1068">
        <v>24</v>
      </c>
      <c r="F1068">
        <v>112.05</v>
      </c>
      <c r="G1068">
        <v>73.7</v>
      </c>
      <c r="H1068">
        <f t="shared" si="178"/>
        <v>1.5203527815468112</v>
      </c>
      <c r="I1068">
        <v>22</v>
      </c>
      <c r="J1068">
        <v>49.69</v>
      </c>
      <c r="K1068">
        <v>68.72</v>
      </c>
      <c r="L1068" s="3">
        <f t="shared" si="179"/>
        <v>1</v>
      </c>
      <c r="M1068" s="3">
        <f t="shared" si="180"/>
        <v>0</v>
      </c>
      <c r="N1068" s="3">
        <f t="shared" si="181"/>
        <v>0</v>
      </c>
      <c r="AA1068" t="s">
        <v>4417</v>
      </c>
      <c r="AB1068" t="s">
        <v>4397</v>
      </c>
      <c r="AC1068" t="s">
        <v>16</v>
      </c>
      <c r="AD1068" t="s">
        <v>135</v>
      </c>
      <c r="AE1068">
        <v>24</v>
      </c>
      <c r="AF1068">
        <v>154.61000000000001</v>
      </c>
      <c r="AG1068">
        <v>73.7</v>
      </c>
      <c r="AH1068">
        <f t="shared" si="182"/>
        <v>2.097829036635007</v>
      </c>
      <c r="AI1068">
        <v>23</v>
      </c>
      <c r="AJ1068">
        <v>64.92</v>
      </c>
      <c r="AK1068">
        <v>71.22</v>
      </c>
      <c r="AL1068" s="3">
        <f t="shared" si="183"/>
        <v>1</v>
      </c>
      <c r="AM1068" s="3">
        <f t="shared" si="184"/>
        <v>0</v>
      </c>
      <c r="AN1068" s="3">
        <f t="shared" si="185"/>
        <v>0</v>
      </c>
    </row>
    <row r="1069" spans="1:40" x14ac:dyDescent="0.35">
      <c r="A1069" t="s">
        <v>4418</v>
      </c>
      <c r="B1069" t="s">
        <v>4396</v>
      </c>
      <c r="C1069" t="s">
        <v>16</v>
      </c>
      <c r="D1069" t="s">
        <v>134</v>
      </c>
      <c r="E1069">
        <v>24</v>
      </c>
      <c r="F1069">
        <v>152.11000000000001</v>
      </c>
      <c r="G1069">
        <v>73.7</v>
      </c>
      <c r="H1069">
        <f t="shared" si="178"/>
        <v>2.063907734056988</v>
      </c>
      <c r="I1069">
        <v>22</v>
      </c>
      <c r="J1069">
        <v>59.42</v>
      </c>
      <c r="K1069">
        <v>68.72</v>
      </c>
      <c r="L1069" s="3">
        <f t="shared" si="179"/>
        <v>1</v>
      </c>
      <c r="M1069" s="3">
        <f t="shared" si="180"/>
        <v>0</v>
      </c>
      <c r="N1069" s="3">
        <f t="shared" si="181"/>
        <v>0</v>
      </c>
      <c r="AA1069" t="s">
        <v>4418</v>
      </c>
      <c r="AB1069" t="s">
        <v>4397</v>
      </c>
      <c r="AC1069" t="s">
        <v>16</v>
      </c>
      <c r="AD1069" t="s">
        <v>135</v>
      </c>
      <c r="AE1069">
        <v>24</v>
      </c>
      <c r="AF1069">
        <v>146.5</v>
      </c>
      <c r="AG1069">
        <v>73.7</v>
      </c>
      <c r="AH1069">
        <f t="shared" si="182"/>
        <v>1.9877883310719131</v>
      </c>
      <c r="AI1069">
        <v>22.5</v>
      </c>
      <c r="AJ1069">
        <v>62.15</v>
      </c>
      <c r="AK1069">
        <v>69.97</v>
      </c>
      <c r="AL1069" s="3">
        <f t="shared" si="183"/>
        <v>1</v>
      </c>
      <c r="AM1069" s="3">
        <f t="shared" si="184"/>
        <v>0</v>
      </c>
      <c r="AN1069" s="3">
        <f t="shared" si="185"/>
        <v>0</v>
      </c>
    </row>
    <row r="1070" spans="1:40" x14ac:dyDescent="0.35">
      <c r="A1070" t="s">
        <v>4419</v>
      </c>
      <c r="B1070" t="s">
        <v>4396</v>
      </c>
      <c r="C1070" t="s">
        <v>16</v>
      </c>
      <c r="D1070" t="s">
        <v>134</v>
      </c>
      <c r="E1070">
        <v>23.5</v>
      </c>
      <c r="F1070">
        <v>95.32</v>
      </c>
      <c r="G1070">
        <v>72.459999999999994</v>
      </c>
      <c r="H1070">
        <f t="shared" si="178"/>
        <v>1.3154844051890699</v>
      </c>
      <c r="I1070">
        <v>22</v>
      </c>
      <c r="J1070">
        <v>60.95</v>
      </c>
      <c r="K1070">
        <v>68.72</v>
      </c>
      <c r="L1070" s="3">
        <f t="shared" si="179"/>
        <v>0</v>
      </c>
      <c r="M1070" s="3">
        <f t="shared" si="180"/>
        <v>1</v>
      </c>
      <c r="N1070" s="3">
        <f t="shared" si="181"/>
        <v>0</v>
      </c>
      <c r="AA1070" t="s">
        <v>4419</v>
      </c>
      <c r="AB1070" t="s">
        <v>4397</v>
      </c>
      <c r="AC1070" t="s">
        <v>16</v>
      </c>
      <c r="AD1070" t="s">
        <v>135</v>
      </c>
      <c r="AE1070">
        <v>24</v>
      </c>
      <c r="AF1070">
        <v>143.38999999999999</v>
      </c>
      <c r="AG1070">
        <v>73.7</v>
      </c>
      <c r="AH1070">
        <f t="shared" si="182"/>
        <v>1.9455902306648574</v>
      </c>
      <c r="AI1070">
        <v>23</v>
      </c>
      <c r="AJ1070">
        <v>69.709999999999994</v>
      </c>
      <c r="AK1070">
        <v>71.22</v>
      </c>
      <c r="AL1070" s="3">
        <f t="shared" si="183"/>
        <v>1</v>
      </c>
      <c r="AM1070" s="3">
        <f t="shared" si="184"/>
        <v>0</v>
      </c>
      <c r="AN1070" s="3">
        <f t="shared" si="185"/>
        <v>0</v>
      </c>
    </row>
    <row r="1071" spans="1:40" x14ac:dyDescent="0.35">
      <c r="A1071" t="s">
        <v>4420</v>
      </c>
      <c r="B1071" t="s">
        <v>4396</v>
      </c>
      <c r="C1071" t="s">
        <v>16</v>
      </c>
      <c r="D1071" t="s">
        <v>134</v>
      </c>
      <c r="E1071">
        <v>23.5</v>
      </c>
      <c r="F1071">
        <v>95.23</v>
      </c>
      <c r="G1071">
        <v>72.459999999999994</v>
      </c>
      <c r="H1071">
        <f t="shared" si="178"/>
        <v>1.3142423406017114</v>
      </c>
      <c r="I1071">
        <v>24.5</v>
      </c>
      <c r="J1071">
        <v>76.3</v>
      </c>
      <c r="K1071">
        <v>74.930000000000007</v>
      </c>
      <c r="L1071" s="3">
        <f t="shared" si="179"/>
        <v>0</v>
      </c>
      <c r="M1071" s="3">
        <f t="shared" si="180"/>
        <v>1</v>
      </c>
      <c r="N1071" s="3">
        <f t="shared" si="181"/>
        <v>0</v>
      </c>
      <c r="AA1071" t="s">
        <v>4420</v>
      </c>
      <c r="AB1071" t="s">
        <v>4397</v>
      </c>
      <c r="AC1071" t="s">
        <v>16</v>
      </c>
      <c r="AD1071" t="s">
        <v>135</v>
      </c>
      <c r="AE1071">
        <v>24</v>
      </c>
      <c r="AF1071">
        <v>129.46</v>
      </c>
      <c r="AG1071">
        <v>73.7</v>
      </c>
      <c r="AH1071">
        <f t="shared" si="182"/>
        <v>1.7565807327001357</v>
      </c>
      <c r="AI1071">
        <v>23</v>
      </c>
      <c r="AJ1071">
        <v>61.5</v>
      </c>
      <c r="AK1071">
        <v>71.22</v>
      </c>
      <c r="AL1071" s="3">
        <f t="shared" si="183"/>
        <v>1</v>
      </c>
      <c r="AM1071" s="3">
        <f t="shared" si="184"/>
        <v>0</v>
      </c>
      <c r="AN1071" s="3">
        <f t="shared" si="185"/>
        <v>0</v>
      </c>
    </row>
    <row r="1072" spans="1:40" x14ac:dyDescent="0.35">
      <c r="A1072" t="s">
        <v>4421</v>
      </c>
      <c r="B1072" t="s">
        <v>4396</v>
      </c>
      <c r="C1072" t="s">
        <v>16</v>
      </c>
      <c r="D1072" t="s">
        <v>134</v>
      </c>
      <c r="E1072">
        <v>23.5</v>
      </c>
      <c r="F1072">
        <v>107.45</v>
      </c>
      <c r="G1072">
        <v>72.459999999999994</v>
      </c>
      <c r="H1072">
        <f t="shared" si="178"/>
        <v>1.482887110129727</v>
      </c>
      <c r="I1072">
        <v>22</v>
      </c>
      <c r="J1072">
        <v>65.959999999999994</v>
      </c>
      <c r="K1072">
        <v>68.72</v>
      </c>
      <c r="L1072" s="3">
        <f t="shared" si="179"/>
        <v>0</v>
      </c>
      <c r="M1072" s="3">
        <f t="shared" si="180"/>
        <v>1</v>
      </c>
      <c r="N1072" s="3">
        <f t="shared" si="181"/>
        <v>0</v>
      </c>
      <c r="AA1072" t="s">
        <v>4421</v>
      </c>
      <c r="AB1072" t="s">
        <v>4397</v>
      </c>
      <c r="AC1072" t="s">
        <v>16</v>
      </c>
      <c r="AD1072" t="s">
        <v>135</v>
      </c>
      <c r="AE1072">
        <v>24</v>
      </c>
      <c r="AF1072">
        <v>145.63999999999999</v>
      </c>
      <c r="AG1072">
        <v>73.7</v>
      </c>
      <c r="AH1072">
        <f t="shared" si="182"/>
        <v>1.9761194029850744</v>
      </c>
      <c r="AI1072">
        <v>22.5</v>
      </c>
      <c r="AJ1072">
        <v>60.13</v>
      </c>
      <c r="AK1072">
        <v>69.97</v>
      </c>
      <c r="AL1072" s="3">
        <f t="shared" si="183"/>
        <v>1</v>
      </c>
      <c r="AM1072" s="3">
        <f t="shared" si="184"/>
        <v>0</v>
      </c>
      <c r="AN1072" s="3">
        <f t="shared" si="185"/>
        <v>0</v>
      </c>
    </row>
    <row r="1073" spans="1:40" x14ac:dyDescent="0.35">
      <c r="A1073" t="s">
        <v>4422</v>
      </c>
      <c r="B1073" t="s">
        <v>4396</v>
      </c>
      <c r="C1073" t="s">
        <v>16</v>
      </c>
      <c r="D1073" t="s">
        <v>134</v>
      </c>
      <c r="E1073">
        <v>22.5</v>
      </c>
      <c r="F1073">
        <v>97.58</v>
      </c>
      <c r="G1073">
        <v>69.97</v>
      </c>
      <c r="H1073">
        <f t="shared" si="178"/>
        <v>1.3945976847220236</v>
      </c>
      <c r="I1073">
        <v>21.5</v>
      </c>
      <c r="J1073">
        <v>56.96</v>
      </c>
      <c r="K1073">
        <v>67.47</v>
      </c>
      <c r="L1073" s="3">
        <f t="shared" si="179"/>
        <v>0</v>
      </c>
      <c r="M1073" s="3">
        <f t="shared" si="180"/>
        <v>1</v>
      </c>
      <c r="N1073" s="3">
        <f t="shared" si="181"/>
        <v>0</v>
      </c>
      <c r="AA1073" t="s">
        <v>4422</v>
      </c>
      <c r="AB1073" t="s">
        <v>4397</v>
      </c>
      <c r="AC1073" t="s">
        <v>16</v>
      </c>
      <c r="AD1073" t="s">
        <v>135</v>
      </c>
      <c r="AE1073">
        <v>24</v>
      </c>
      <c r="AF1073">
        <v>93.98</v>
      </c>
      <c r="AG1073">
        <v>73.7</v>
      </c>
      <c r="AH1073">
        <f t="shared" si="182"/>
        <v>1.2751696065128901</v>
      </c>
      <c r="AI1073">
        <v>23</v>
      </c>
      <c r="AJ1073">
        <v>60.74</v>
      </c>
      <c r="AK1073">
        <v>71.22</v>
      </c>
      <c r="AL1073" s="3">
        <f t="shared" si="183"/>
        <v>0</v>
      </c>
      <c r="AM1073" s="3">
        <f t="shared" si="184"/>
        <v>1</v>
      </c>
      <c r="AN1073" s="3">
        <f t="shared" si="185"/>
        <v>0</v>
      </c>
    </row>
    <row r="1074" spans="1:40" x14ac:dyDescent="0.35">
      <c r="A1074" t="s">
        <v>4423</v>
      </c>
      <c r="B1074" t="s">
        <v>4396</v>
      </c>
      <c r="C1074" t="s">
        <v>16</v>
      </c>
      <c r="D1074" t="s">
        <v>134</v>
      </c>
      <c r="E1074">
        <v>24</v>
      </c>
      <c r="F1074">
        <v>166.98</v>
      </c>
      <c r="G1074">
        <v>73.7</v>
      </c>
      <c r="H1074">
        <f t="shared" si="178"/>
        <v>2.2656716417910445</v>
      </c>
      <c r="I1074">
        <v>21.5</v>
      </c>
      <c r="J1074">
        <v>53.97</v>
      </c>
      <c r="K1074">
        <v>67.47</v>
      </c>
      <c r="L1074" s="3">
        <f t="shared" si="179"/>
        <v>1</v>
      </c>
      <c r="M1074" s="3">
        <f t="shared" si="180"/>
        <v>0</v>
      </c>
      <c r="N1074" s="3">
        <f t="shared" si="181"/>
        <v>0</v>
      </c>
      <c r="AA1074" t="s">
        <v>4423</v>
      </c>
      <c r="AB1074" t="s">
        <v>4397</v>
      </c>
      <c r="AC1074" t="s">
        <v>16</v>
      </c>
      <c r="AD1074" t="s">
        <v>135</v>
      </c>
      <c r="AE1074">
        <v>24</v>
      </c>
      <c r="AF1074">
        <v>177.17</v>
      </c>
      <c r="AG1074">
        <v>73.7</v>
      </c>
      <c r="AH1074">
        <f t="shared" si="182"/>
        <v>2.4039348710990498</v>
      </c>
      <c r="AI1074">
        <v>27</v>
      </c>
      <c r="AJ1074">
        <v>83.7</v>
      </c>
      <c r="AK1074">
        <v>81.08</v>
      </c>
      <c r="AL1074" s="3">
        <f t="shared" si="183"/>
        <v>1</v>
      </c>
      <c r="AM1074" s="3">
        <f t="shared" si="184"/>
        <v>0</v>
      </c>
      <c r="AN1074" s="3">
        <f t="shared" si="185"/>
        <v>0</v>
      </c>
    </row>
    <row r="1075" spans="1:40" x14ac:dyDescent="0.35">
      <c r="A1075" t="s">
        <v>4424</v>
      </c>
      <c r="B1075" t="s">
        <v>4396</v>
      </c>
      <c r="C1075" t="s">
        <v>16</v>
      </c>
      <c r="D1075" t="s">
        <v>134</v>
      </c>
      <c r="E1075">
        <v>23</v>
      </c>
      <c r="F1075">
        <v>151.41</v>
      </c>
      <c r="G1075">
        <v>71.22</v>
      </c>
      <c r="H1075">
        <f t="shared" si="178"/>
        <v>2.1259477674810445</v>
      </c>
      <c r="I1075">
        <v>21.5</v>
      </c>
      <c r="J1075">
        <v>48.56</v>
      </c>
      <c r="K1075">
        <v>67.47</v>
      </c>
      <c r="L1075" s="3">
        <f t="shared" si="179"/>
        <v>1</v>
      </c>
      <c r="M1075" s="3">
        <f t="shared" si="180"/>
        <v>0</v>
      </c>
      <c r="N1075" s="3">
        <f t="shared" si="181"/>
        <v>0</v>
      </c>
      <c r="AA1075" t="s">
        <v>4424</v>
      </c>
      <c r="AB1075" t="s">
        <v>4397</v>
      </c>
      <c r="AC1075" t="s">
        <v>16</v>
      </c>
      <c r="AD1075" t="s">
        <v>135</v>
      </c>
      <c r="AE1075">
        <v>24</v>
      </c>
      <c r="AF1075">
        <v>113.82</v>
      </c>
      <c r="AG1075">
        <v>73.7</v>
      </c>
      <c r="AH1075">
        <f t="shared" si="182"/>
        <v>1.5443690637720486</v>
      </c>
      <c r="AI1075">
        <v>23</v>
      </c>
      <c r="AJ1075">
        <v>62.3</v>
      </c>
      <c r="AK1075">
        <v>71.22</v>
      </c>
      <c r="AL1075" s="3">
        <f t="shared" si="183"/>
        <v>1</v>
      </c>
      <c r="AM1075" s="3">
        <f t="shared" si="184"/>
        <v>0</v>
      </c>
      <c r="AN1075" s="3">
        <f t="shared" si="185"/>
        <v>0</v>
      </c>
    </row>
    <row r="1076" spans="1:40" x14ac:dyDescent="0.35">
      <c r="A1076" t="s">
        <v>4425</v>
      </c>
      <c r="B1076" t="s">
        <v>4396</v>
      </c>
      <c r="C1076" t="s">
        <v>16</v>
      </c>
      <c r="D1076" t="s">
        <v>134</v>
      </c>
      <c r="E1076">
        <v>24</v>
      </c>
      <c r="F1076">
        <v>177.91</v>
      </c>
      <c r="G1076">
        <v>73.7</v>
      </c>
      <c r="H1076">
        <f t="shared" si="178"/>
        <v>2.4139755766621436</v>
      </c>
      <c r="I1076">
        <v>22</v>
      </c>
      <c r="J1076">
        <v>63.88</v>
      </c>
      <c r="K1076">
        <v>68.72</v>
      </c>
      <c r="L1076" s="3">
        <f t="shared" si="179"/>
        <v>1</v>
      </c>
      <c r="M1076" s="3">
        <f t="shared" si="180"/>
        <v>0</v>
      </c>
      <c r="N1076" s="3">
        <f t="shared" si="181"/>
        <v>0</v>
      </c>
      <c r="AA1076" t="s">
        <v>4425</v>
      </c>
      <c r="AB1076" t="s">
        <v>4397</v>
      </c>
      <c r="AC1076" t="s">
        <v>16</v>
      </c>
      <c r="AD1076" t="s">
        <v>135</v>
      </c>
      <c r="AE1076">
        <v>24</v>
      </c>
      <c r="AF1076">
        <v>152.69999999999999</v>
      </c>
      <c r="AG1076">
        <v>73.7</v>
      </c>
      <c r="AH1076">
        <f t="shared" si="182"/>
        <v>2.0719131614654001</v>
      </c>
      <c r="AI1076">
        <v>23</v>
      </c>
      <c r="AJ1076">
        <v>62.51</v>
      </c>
      <c r="AK1076">
        <v>71.22</v>
      </c>
      <c r="AL1076" s="3">
        <f t="shared" si="183"/>
        <v>1</v>
      </c>
      <c r="AM1076" s="3">
        <f t="shared" si="184"/>
        <v>0</v>
      </c>
      <c r="AN1076" s="3">
        <f t="shared" si="185"/>
        <v>0</v>
      </c>
    </row>
    <row r="1077" spans="1:40" x14ac:dyDescent="0.35">
      <c r="A1077" t="s">
        <v>4426</v>
      </c>
      <c r="B1077" t="s">
        <v>4396</v>
      </c>
      <c r="C1077" t="s">
        <v>16</v>
      </c>
      <c r="D1077" t="s">
        <v>134</v>
      </c>
      <c r="E1077">
        <v>24</v>
      </c>
      <c r="F1077">
        <v>137.41</v>
      </c>
      <c r="G1077">
        <v>73.7</v>
      </c>
      <c r="H1077">
        <f t="shared" si="178"/>
        <v>1.864450474898236</v>
      </c>
      <c r="I1077">
        <v>22</v>
      </c>
      <c r="J1077">
        <v>66.489999999999995</v>
      </c>
      <c r="K1077">
        <v>68.72</v>
      </c>
      <c r="L1077" s="3">
        <f t="shared" si="179"/>
        <v>1</v>
      </c>
      <c r="M1077" s="3">
        <f t="shared" si="180"/>
        <v>0</v>
      </c>
      <c r="N1077" s="3">
        <f t="shared" si="181"/>
        <v>0</v>
      </c>
      <c r="AA1077" t="s">
        <v>4426</v>
      </c>
      <c r="AB1077" t="s">
        <v>4397</v>
      </c>
      <c r="AC1077" t="s">
        <v>16</v>
      </c>
      <c r="AD1077" t="s">
        <v>135</v>
      </c>
      <c r="AE1077">
        <v>24</v>
      </c>
      <c r="AF1077">
        <v>146.47</v>
      </c>
      <c r="AG1077">
        <v>73.7</v>
      </c>
      <c r="AH1077">
        <f t="shared" si="182"/>
        <v>1.9873812754409768</v>
      </c>
      <c r="AI1077">
        <v>23</v>
      </c>
      <c r="AJ1077">
        <v>64.94</v>
      </c>
      <c r="AK1077">
        <v>71.22</v>
      </c>
      <c r="AL1077" s="3">
        <f t="shared" si="183"/>
        <v>1</v>
      </c>
      <c r="AM1077" s="3">
        <f t="shared" si="184"/>
        <v>0</v>
      </c>
      <c r="AN1077" s="3">
        <f t="shared" si="185"/>
        <v>0</v>
      </c>
    </row>
    <row r="1078" spans="1:40" x14ac:dyDescent="0.35">
      <c r="A1078" t="s">
        <v>4427</v>
      </c>
      <c r="B1078" t="s">
        <v>4396</v>
      </c>
      <c r="C1078" t="s">
        <v>16</v>
      </c>
      <c r="D1078" t="s">
        <v>134</v>
      </c>
      <c r="E1078">
        <v>24</v>
      </c>
      <c r="F1078">
        <v>189.29</v>
      </c>
      <c r="G1078">
        <v>73.7</v>
      </c>
      <c r="H1078">
        <f t="shared" si="178"/>
        <v>2.5683853459972861</v>
      </c>
      <c r="I1078">
        <v>22</v>
      </c>
      <c r="J1078">
        <v>63.72</v>
      </c>
      <c r="K1078">
        <v>68.72</v>
      </c>
      <c r="L1078" s="3">
        <f t="shared" si="179"/>
        <v>1</v>
      </c>
      <c r="M1078" s="3">
        <f t="shared" si="180"/>
        <v>0</v>
      </c>
      <c r="N1078" s="3">
        <f t="shared" si="181"/>
        <v>0</v>
      </c>
      <c r="AA1078" t="s">
        <v>4427</v>
      </c>
      <c r="AB1078" t="s">
        <v>4397</v>
      </c>
      <c r="AC1078" t="s">
        <v>16</v>
      </c>
      <c r="AD1078" t="s">
        <v>135</v>
      </c>
      <c r="AE1078">
        <v>24</v>
      </c>
      <c r="AF1078">
        <v>137.79</v>
      </c>
      <c r="AG1078">
        <v>73.7</v>
      </c>
      <c r="AH1078">
        <f t="shared" si="182"/>
        <v>1.8696065128900947</v>
      </c>
      <c r="AI1078">
        <v>22.5</v>
      </c>
      <c r="AJ1078">
        <v>60.94</v>
      </c>
      <c r="AK1078">
        <v>69.97</v>
      </c>
      <c r="AL1078" s="3">
        <f t="shared" si="183"/>
        <v>1</v>
      </c>
      <c r="AM1078" s="3">
        <f t="shared" si="184"/>
        <v>0</v>
      </c>
      <c r="AN1078" s="3">
        <f t="shared" si="185"/>
        <v>0</v>
      </c>
    </row>
    <row r="1079" spans="1:40" x14ac:dyDescent="0.35">
      <c r="A1079" t="s">
        <v>4428</v>
      </c>
      <c r="B1079" t="s">
        <v>4396</v>
      </c>
      <c r="C1079" t="s">
        <v>16</v>
      </c>
      <c r="D1079" t="s">
        <v>134</v>
      </c>
      <c r="E1079">
        <v>23</v>
      </c>
      <c r="F1079">
        <v>110.59</v>
      </c>
      <c r="G1079">
        <v>71.22</v>
      </c>
      <c r="H1079">
        <f t="shared" si="178"/>
        <v>1.552794158944117</v>
      </c>
      <c r="I1079">
        <v>22</v>
      </c>
      <c r="J1079">
        <v>55.83</v>
      </c>
      <c r="K1079">
        <v>68.72</v>
      </c>
      <c r="L1079" s="3">
        <f t="shared" si="179"/>
        <v>1</v>
      </c>
      <c r="M1079" s="3">
        <f t="shared" si="180"/>
        <v>0</v>
      </c>
      <c r="N1079" s="3">
        <f t="shared" si="181"/>
        <v>0</v>
      </c>
      <c r="AA1079" t="s">
        <v>4428</v>
      </c>
      <c r="AB1079" t="s">
        <v>4397</v>
      </c>
      <c r="AC1079" t="s">
        <v>16</v>
      </c>
      <c r="AD1079" t="s">
        <v>135</v>
      </c>
      <c r="AE1079">
        <v>24</v>
      </c>
      <c r="AF1079">
        <v>107.38</v>
      </c>
      <c r="AG1079">
        <v>73.7</v>
      </c>
      <c r="AH1079">
        <f t="shared" si="182"/>
        <v>1.4569877883310718</v>
      </c>
      <c r="AI1079">
        <v>23</v>
      </c>
      <c r="AJ1079">
        <v>63.53</v>
      </c>
      <c r="AK1079">
        <v>71.22</v>
      </c>
      <c r="AL1079" s="3">
        <f t="shared" si="183"/>
        <v>0</v>
      </c>
      <c r="AM1079" s="3">
        <f t="shared" si="184"/>
        <v>1</v>
      </c>
      <c r="AN1079" s="3">
        <f t="shared" si="185"/>
        <v>0</v>
      </c>
    </row>
    <row r="1080" spans="1:40" x14ac:dyDescent="0.35">
      <c r="A1080" t="s">
        <v>4429</v>
      </c>
      <c r="B1080" t="s">
        <v>4396</v>
      </c>
      <c r="C1080" t="s">
        <v>16</v>
      </c>
      <c r="D1080" t="s">
        <v>134</v>
      </c>
      <c r="E1080">
        <v>23</v>
      </c>
      <c r="F1080">
        <v>103.45</v>
      </c>
      <c r="G1080">
        <v>71.22</v>
      </c>
      <c r="H1080">
        <f t="shared" si="178"/>
        <v>1.4525414209491716</v>
      </c>
      <c r="I1080">
        <v>21.5</v>
      </c>
      <c r="J1080">
        <v>57.8</v>
      </c>
      <c r="K1080">
        <v>67.47</v>
      </c>
      <c r="L1080" s="3">
        <f t="shared" si="179"/>
        <v>0</v>
      </c>
      <c r="M1080" s="3">
        <f t="shared" si="180"/>
        <v>1</v>
      </c>
      <c r="N1080" s="3">
        <f t="shared" si="181"/>
        <v>0</v>
      </c>
      <c r="AA1080" t="s">
        <v>4429</v>
      </c>
      <c r="AB1080" t="s">
        <v>4397</v>
      </c>
      <c r="AC1080" t="s">
        <v>16</v>
      </c>
      <c r="AD1080" t="s">
        <v>135</v>
      </c>
      <c r="AE1080">
        <v>24</v>
      </c>
      <c r="AF1080">
        <v>147.74</v>
      </c>
      <c r="AG1080">
        <v>73.7</v>
      </c>
      <c r="AH1080">
        <f t="shared" si="182"/>
        <v>2.0046132971506108</v>
      </c>
      <c r="AI1080">
        <v>22.5</v>
      </c>
      <c r="AJ1080">
        <v>48.35</v>
      </c>
      <c r="AK1080">
        <v>69.97</v>
      </c>
      <c r="AL1080" s="3">
        <f t="shared" si="183"/>
        <v>1</v>
      </c>
      <c r="AM1080" s="3">
        <f t="shared" si="184"/>
        <v>0</v>
      </c>
      <c r="AN1080" s="3">
        <f t="shared" si="185"/>
        <v>0</v>
      </c>
    </row>
    <row r="1081" spans="1:40" x14ac:dyDescent="0.35">
      <c r="A1081" t="s">
        <v>4430</v>
      </c>
      <c r="B1081" t="s">
        <v>4396</v>
      </c>
      <c r="C1081" t="s">
        <v>16</v>
      </c>
      <c r="D1081" t="s">
        <v>134</v>
      </c>
      <c r="E1081">
        <v>23</v>
      </c>
      <c r="F1081">
        <v>82.89</v>
      </c>
      <c r="G1081">
        <v>71.22</v>
      </c>
      <c r="H1081">
        <f t="shared" si="178"/>
        <v>1.1638584667228307</v>
      </c>
      <c r="I1081">
        <v>24</v>
      </c>
      <c r="J1081">
        <v>77.819999999999993</v>
      </c>
      <c r="K1081">
        <v>73.7</v>
      </c>
      <c r="L1081" s="3">
        <f t="shared" si="179"/>
        <v>0</v>
      </c>
      <c r="M1081" s="3">
        <f t="shared" si="180"/>
        <v>1</v>
      </c>
      <c r="N1081" s="3">
        <f t="shared" si="181"/>
        <v>0</v>
      </c>
      <c r="AA1081" t="s">
        <v>4430</v>
      </c>
      <c r="AB1081" t="s">
        <v>4397</v>
      </c>
      <c r="AC1081" t="s">
        <v>16</v>
      </c>
      <c r="AD1081" t="s">
        <v>135</v>
      </c>
      <c r="AE1081">
        <v>24</v>
      </c>
      <c r="AF1081">
        <v>162.11000000000001</v>
      </c>
      <c r="AG1081">
        <v>73.7</v>
      </c>
      <c r="AH1081">
        <f t="shared" si="182"/>
        <v>2.1995929443690638</v>
      </c>
      <c r="AI1081">
        <v>22.5</v>
      </c>
      <c r="AJ1081">
        <v>68.739999999999995</v>
      </c>
      <c r="AK1081">
        <v>69.97</v>
      </c>
      <c r="AL1081" s="3">
        <f t="shared" si="183"/>
        <v>1</v>
      </c>
      <c r="AM1081" s="3">
        <f t="shared" si="184"/>
        <v>0</v>
      </c>
      <c r="AN1081" s="3">
        <f t="shared" si="185"/>
        <v>0</v>
      </c>
    </row>
    <row r="1082" spans="1:40" x14ac:dyDescent="0.35">
      <c r="A1082" t="s">
        <v>4431</v>
      </c>
      <c r="B1082" s="8" t="s">
        <v>4396</v>
      </c>
      <c r="C1082" t="s">
        <v>16</v>
      </c>
      <c r="D1082" t="s">
        <v>134</v>
      </c>
      <c r="E1082">
        <v>23</v>
      </c>
      <c r="F1082">
        <v>111.17</v>
      </c>
      <c r="G1082">
        <v>71.22</v>
      </c>
      <c r="H1082">
        <f t="shared" si="178"/>
        <v>1.5609379387812412</v>
      </c>
      <c r="I1082">
        <v>21.5</v>
      </c>
      <c r="J1082">
        <v>65.319999999999993</v>
      </c>
      <c r="K1082">
        <v>67.47</v>
      </c>
      <c r="L1082" s="3">
        <f t="shared" si="179"/>
        <v>1</v>
      </c>
      <c r="M1082" s="3">
        <f t="shared" si="180"/>
        <v>0</v>
      </c>
      <c r="N1082" s="3">
        <f t="shared" si="181"/>
        <v>0</v>
      </c>
      <c r="AA1082" t="s">
        <v>4431</v>
      </c>
      <c r="AB1082" t="s">
        <v>4396</v>
      </c>
      <c r="AC1082" t="s">
        <v>16</v>
      </c>
      <c r="AD1082" t="s">
        <v>135</v>
      </c>
      <c r="AE1082">
        <v>24</v>
      </c>
      <c r="AF1082">
        <v>158.16999999999999</v>
      </c>
      <c r="AG1082">
        <v>73.7</v>
      </c>
      <c r="AH1082">
        <f t="shared" si="182"/>
        <v>2.1461329715061055</v>
      </c>
      <c r="AI1082">
        <v>22</v>
      </c>
      <c r="AJ1082">
        <v>52.5</v>
      </c>
      <c r="AK1082">
        <v>68.72</v>
      </c>
      <c r="AL1082" s="3">
        <f t="shared" si="183"/>
        <v>1</v>
      </c>
      <c r="AM1082" s="3">
        <f t="shared" si="184"/>
        <v>0</v>
      </c>
      <c r="AN1082" s="3">
        <f t="shared" si="185"/>
        <v>0</v>
      </c>
    </row>
    <row r="1083" spans="1:40" x14ac:dyDescent="0.35">
      <c r="A1083" t="s">
        <v>4432</v>
      </c>
      <c r="B1083" s="8" t="s">
        <v>4396</v>
      </c>
      <c r="C1083" t="s">
        <v>16</v>
      </c>
      <c r="D1083" t="s">
        <v>134</v>
      </c>
      <c r="E1083">
        <v>23</v>
      </c>
      <c r="F1083">
        <v>139.69999999999999</v>
      </c>
      <c r="G1083">
        <v>71.22</v>
      </c>
      <c r="H1083">
        <f t="shared" si="178"/>
        <v>1.9615276607694467</v>
      </c>
      <c r="I1083">
        <v>21</v>
      </c>
      <c r="J1083">
        <v>35.94</v>
      </c>
      <c r="K1083">
        <v>66.22</v>
      </c>
      <c r="L1083" s="3">
        <f t="shared" si="179"/>
        <v>1</v>
      </c>
      <c r="M1083" s="3">
        <f t="shared" si="180"/>
        <v>0</v>
      </c>
      <c r="N1083" s="3">
        <f t="shared" si="181"/>
        <v>0</v>
      </c>
      <c r="AA1083" t="s">
        <v>4432</v>
      </c>
      <c r="AB1083" t="s">
        <v>4396</v>
      </c>
      <c r="AC1083" t="s">
        <v>16</v>
      </c>
      <c r="AD1083" t="s">
        <v>135</v>
      </c>
      <c r="AE1083">
        <v>32.5</v>
      </c>
      <c r="AF1083">
        <v>102.01</v>
      </c>
      <c r="AG1083">
        <v>94.43</v>
      </c>
      <c r="AH1083">
        <f t="shared" si="182"/>
        <v>1.080271100285926</v>
      </c>
      <c r="AI1083">
        <v>32</v>
      </c>
      <c r="AJ1083">
        <v>77.319999999999993</v>
      </c>
      <c r="AK1083">
        <v>93.23</v>
      </c>
      <c r="AL1083" s="3">
        <f t="shared" si="183"/>
        <v>0</v>
      </c>
      <c r="AM1083" s="3">
        <f t="shared" si="184"/>
        <v>1</v>
      </c>
      <c r="AN1083" s="3">
        <f t="shared" si="185"/>
        <v>0</v>
      </c>
    </row>
    <row r="1084" spans="1:40" x14ac:dyDescent="0.35">
      <c r="A1084" t="s">
        <v>4433</v>
      </c>
      <c r="B1084" s="8" t="s">
        <v>4396</v>
      </c>
      <c r="C1084" t="s">
        <v>16</v>
      </c>
      <c r="D1084" t="s">
        <v>134</v>
      </c>
      <c r="E1084">
        <v>22.5</v>
      </c>
      <c r="F1084">
        <v>70.52</v>
      </c>
      <c r="G1084">
        <v>69.97</v>
      </c>
      <c r="H1084">
        <f t="shared" si="178"/>
        <v>1.007860511647849</v>
      </c>
      <c r="I1084">
        <v>22</v>
      </c>
      <c r="J1084">
        <v>64.2</v>
      </c>
      <c r="K1084">
        <v>68.72</v>
      </c>
      <c r="L1084" s="3">
        <f t="shared" si="179"/>
        <v>0</v>
      </c>
      <c r="M1084" s="3">
        <f t="shared" si="180"/>
        <v>1</v>
      </c>
      <c r="N1084" s="3">
        <f t="shared" si="181"/>
        <v>0</v>
      </c>
      <c r="AA1084" t="s">
        <v>4433</v>
      </c>
      <c r="AB1084" t="s">
        <v>4396</v>
      </c>
      <c r="AC1084" t="s">
        <v>16</v>
      </c>
      <c r="AD1084" t="s">
        <v>135</v>
      </c>
      <c r="AE1084">
        <v>24</v>
      </c>
      <c r="AF1084">
        <v>151.21</v>
      </c>
      <c r="AG1084">
        <v>73.7</v>
      </c>
      <c r="AH1084">
        <f t="shared" si="182"/>
        <v>2.0516960651289011</v>
      </c>
      <c r="AI1084">
        <v>23</v>
      </c>
      <c r="AJ1084">
        <v>69.5</v>
      </c>
      <c r="AK1084">
        <v>71.22</v>
      </c>
      <c r="AL1084" s="3">
        <f t="shared" si="183"/>
        <v>1</v>
      </c>
      <c r="AM1084" s="3">
        <f t="shared" si="184"/>
        <v>0</v>
      </c>
      <c r="AN1084" s="3">
        <f t="shared" si="185"/>
        <v>0</v>
      </c>
    </row>
    <row r="1085" spans="1:40" x14ac:dyDescent="0.35">
      <c r="A1085" t="s">
        <v>4434</v>
      </c>
      <c r="B1085" s="8" t="s">
        <v>4396</v>
      </c>
      <c r="C1085" t="s">
        <v>16</v>
      </c>
      <c r="D1085" t="s">
        <v>134</v>
      </c>
      <c r="E1085">
        <v>23.5</v>
      </c>
      <c r="F1085">
        <v>175.83</v>
      </c>
      <c r="G1085">
        <v>72.459999999999994</v>
      </c>
      <c r="H1085">
        <f t="shared" si="178"/>
        <v>2.4265801821694732</v>
      </c>
      <c r="I1085">
        <v>21.5</v>
      </c>
      <c r="J1085">
        <v>63.42</v>
      </c>
      <c r="K1085">
        <v>67.47</v>
      </c>
      <c r="L1085" s="3">
        <f t="shared" si="179"/>
        <v>1</v>
      </c>
      <c r="M1085" s="3">
        <f t="shared" si="180"/>
        <v>0</v>
      </c>
      <c r="N1085" s="3">
        <f t="shared" si="181"/>
        <v>0</v>
      </c>
      <c r="AA1085" t="s">
        <v>4434</v>
      </c>
      <c r="AB1085" t="s">
        <v>4396</v>
      </c>
      <c r="AC1085" t="s">
        <v>16</v>
      </c>
      <c r="AD1085" t="s">
        <v>135</v>
      </c>
      <c r="AE1085">
        <v>24</v>
      </c>
      <c r="AF1085">
        <v>183.69</v>
      </c>
      <c r="AG1085">
        <v>73.7</v>
      </c>
      <c r="AH1085">
        <f t="shared" si="182"/>
        <v>2.4924016282225234</v>
      </c>
      <c r="AI1085">
        <v>22</v>
      </c>
      <c r="AJ1085">
        <v>51.14</v>
      </c>
      <c r="AK1085">
        <v>68.72</v>
      </c>
      <c r="AL1085" s="3">
        <f t="shared" si="183"/>
        <v>1</v>
      </c>
      <c r="AM1085" s="3">
        <f t="shared" si="184"/>
        <v>0</v>
      </c>
      <c r="AN1085" s="3">
        <f t="shared" si="185"/>
        <v>0</v>
      </c>
    </row>
    <row r="1086" spans="1:40" x14ac:dyDescent="0.35">
      <c r="A1086" t="s">
        <v>4435</v>
      </c>
      <c r="B1086" s="8" t="s">
        <v>4396</v>
      </c>
      <c r="C1086" t="s">
        <v>16</v>
      </c>
      <c r="D1086" t="s">
        <v>134</v>
      </c>
      <c r="E1086">
        <v>23.5</v>
      </c>
      <c r="F1086">
        <v>116.89</v>
      </c>
      <c r="G1086">
        <v>72.459999999999994</v>
      </c>
      <c r="H1086">
        <f t="shared" si="178"/>
        <v>1.6131658846260006</v>
      </c>
      <c r="I1086">
        <v>22</v>
      </c>
      <c r="J1086">
        <v>67.180000000000007</v>
      </c>
      <c r="K1086">
        <v>68.72</v>
      </c>
      <c r="L1086" s="3">
        <f t="shared" si="179"/>
        <v>1</v>
      </c>
      <c r="M1086" s="3">
        <f t="shared" si="180"/>
        <v>0</v>
      </c>
      <c r="N1086" s="3">
        <f t="shared" si="181"/>
        <v>0</v>
      </c>
      <c r="AA1086" t="s">
        <v>4435</v>
      </c>
      <c r="AB1086" t="s">
        <v>4396</v>
      </c>
      <c r="AC1086" t="s">
        <v>16</v>
      </c>
      <c r="AD1086" t="s">
        <v>135</v>
      </c>
      <c r="AE1086">
        <v>24</v>
      </c>
      <c r="AF1086">
        <v>109.67</v>
      </c>
      <c r="AG1086">
        <v>73.7</v>
      </c>
      <c r="AH1086">
        <f t="shared" si="182"/>
        <v>1.4880597014925372</v>
      </c>
      <c r="AI1086">
        <v>23.5</v>
      </c>
      <c r="AJ1086">
        <v>65.22</v>
      </c>
      <c r="AK1086">
        <v>72.459999999999994</v>
      </c>
      <c r="AL1086" s="3">
        <f t="shared" si="183"/>
        <v>0</v>
      </c>
      <c r="AM1086" s="3">
        <f t="shared" si="184"/>
        <v>1</v>
      </c>
      <c r="AN1086" s="3">
        <f t="shared" si="185"/>
        <v>0</v>
      </c>
    </row>
    <row r="1087" spans="1:40" x14ac:dyDescent="0.35">
      <c r="A1087" t="s">
        <v>4436</v>
      </c>
      <c r="B1087" s="8" t="s">
        <v>4396</v>
      </c>
      <c r="C1087" t="s">
        <v>16</v>
      </c>
      <c r="D1087" t="s">
        <v>134</v>
      </c>
      <c r="E1087">
        <v>24</v>
      </c>
      <c r="F1087">
        <v>97.29</v>
      </c>
      <c r="G1087">
        <v>73.7</v>
      </c>
      <c r="H1087">
        <f t="shared" si="178"/>
        <v>1.3200814111261874</v>
      </c>
      <c r="I1087">
        <v>22</v>
      </c>
      <c r="J1087">
        <v>65.62</v>
      </c>
      <c r="K1087">
        <v>68.72</v>
      </c>
      <c r="L1087" s="3">
        <f t="shared" si="179"/>
        <v>0</v>
      </c>
      <c r="M1087" s="3">
        <f t="shared" si="180"/>
        <v>1</v>
      </c>
      <c r="N1087" s="3">
        <f t="shared" si="181"/>
        <v>0</v>
      </c>
      <c r="AA1087" t="s">
        <v>4436</v>
      </c>
      <c r="AB1087" t="s">
        <v>4396</v>
      </c>
      <c r="AC1087" t="s">
        <v>16</v>
      </c>
      <c r="AD1087" t="s">
        <v>135</v>
      </c>
      <c r="AE1087">
        <v>24</v>
      </c>
      <c r="AF1087">
        <v>146.01</v>
      </c>
      <c r="AG1087">
        <v>73.7</v>
      </c>
      <c r="AH1087">
        <f t="shared" si="182"/>
        <v>1.9811397557666213</v>
      </c>
      <c r="AI1087">
        <v>22.5</v>
      </c>
      <c r="AJ1087">
        <v>48.89</v>
      </c>
      <c r="AK1087">
        <v>69.97</v>
      </c>
      <c r="AL1087" s="3">
        <f t="shared" si="183"/>
        <v>1</v>
      </c>
      <c r="AM1087" s="3">
        <f t="shared" si="184"/>
        <v>0</v>
      </c>
      <c r="AN1087" s="3">
        <f t="shared" si="185"/>
        <v>0</v>
      </c>
    </row>
    <row r="1088" spans="1:40" x14ac:dyDescent="0.35">
      <c r="A1088" t="s">
        <v>4437</v>
      </c>
      <c r="B1088" s="8" t="s">
        <v>4396</v>
      </c>
      <c r="C1088" t="s">
        <v>16</v>
      </c>
      <c r="D1088" t="s">
        <v>134</v>
      </c>
      <c r="E1088">
        <v>23.5</v>
      </c>
      <c r="F1088">
        <v>179.24</v>
      </c>
      <c r="G1088">
        <v>72.459999999999994</v>
      </c>
      <c r="H1088">
        <f t="shared" si="178"/>
        <v>2.4736406293127247</v>
      </c>
      <c r="I1088">
        <v>22</v>
      </c>
      <c r="J1088">
        <v>60.57</v>
      </c>
      <c r="K1088">
        <v>68.72</v>
      </c>
      <c r="L1088" s="3">
        <f t="shared" si="179"/>
        <v>1</v>
      </c>
      <c r="M1088" s="3">
        <f t="shared" si="180"/>
        <v>0</v>
      </c>
      <c r="N1088" s="3">
        <f t="shared" si="181"/>
        <v>0</v>
      </c>
      <c r="AA1088" t="s">
        <v>4437</v>
      </c>
      <c r="AB1088" t="s">
        <v>4396</v>
      </c>
      <c r="AC1088" t="s">
        <v>16</v>
      </c>
      <c r="AD1088" t="s">
        <v>135</v>
      </c>
      <c r="AE1088">
        <v>24</v>
      </c>
      <c r="AF1088">
        <v>148.21</v>
      </c>
      <c r="AG1088">
        <v>73.7</v>
      </c>
      <c r="AH1088">
        <f t="shared" si="182"/>
        <v>2.0109905020352783</v>
      </c>
      <c r="AI1088">
        <v>23</v>
      </c>
      <c r="AJ1088">
        <v>67.61</v>
      </c>
      <c r="AK1088">
        <v>71.22</v>
      </c>
      <c r="AL1088" s="3">
        <f t="shared" si="183"/>
        <v>1</v>
      </c>
      <c r="AM1088" s="3">
        <f t="shared" si="184"/>
        <v>0</v>
      </c>
      <c r="AN1088" s="3">
        <f t="shared" si="185"/>
        <v>0</v>
      </c>
    </row>
    <row r="1089" spans="1:40" x14ac:dyDescent="0.35">
      <c r="A1089" t="s">
        <v>4438</v>
      </c>
      <c r="B1089" s="8" t="s">
        <v>4396</v>
      </c>
      <c r="C1089" t="s">
        <v>16</v>
      </c>
      <c r="D1089" t="s">
        <v>134</v>
      </c>
      <c r="E1089">
        <v>24</v>
      </c>
      <c r="F1089">
        <v>164.17</v>
      </c>
      <c r="G1089">
        <v>73.7</v>
      </c>
      <c r="H1089">
        <f t="shared" si="178"/>
        <v>2.2275440976933512</v>
      </c>
      <c r="I1089">
        <v>21.5</v>
      </c>
      <c r="J1089">
        <v>39.049999999999997</v>
      </c>
      <c r="K1089">
        <v>67.47</v>
      </c>
      <c r="L1089" s="3">
        <f t="shared" si="179"/>
        <v>1</v>
      </c>
      <c r="M1089" s="3">
        <f t="shared" si="180"/>
        <v>0</v>
      </c>
      <c r="N1089" s="3">
        <f t="shared" si="181"/>
        <v>0</v>
      </c>
      <c r="AA1089" t="s">
        <v>4438</v>
      </c>
      <c r="AB1089" t="s">
        <v>4396</v>
      </c>
      <c r="AC1089" t="s">
        <v>16</v>
      </c>
      <c r="AD1089" t="s">
        <v>135</v>
      </c>
      <c r="AE1089">
        <v>24</v>
      </c>
      <c r="AF1089">
        <v>123.05</v>
      </c>
      <c r="AG1089">
        <v>73.7</v>
      </c>
      <c r="AH1089">
        <f t="shared" si="182"/>
        <v>1.669606512890095</v>
      </c>
      <c r="AI1089">
        <v>23</v>
      </c>
      <c r="AJ1089">
        <v>68.5</v>
      </c>
      <c r="AK1089">
        <v>71.22</v>
      </c>
      <c r="AL1089" s="3">
        <f t="shared" si="183"/>
        <v>1</v>
      </c>
      <c r="AM1089" s="3">
        <f t="shared" si="184"/>
        <v>0</v>
      </c>
      <c r="AN1089" s="3">
        <f t="shared" si="185"/>
        <v>0</v>
      </c>
    </row>
    <row r="1090" spans="1:40" x14ac:dyDescent="0.35">
      <c r="A1090" t="s">
        <v>4439</v>
      </c>
      <c r="B1090" s="8" t="s">
        <v>4396</v>
      </c>
      <c r="C1090" t="s">
        <v>16</v>
      </c>
      <c r="D1090" t="s">
        <v>134</v>
      </c>
      <c r="E1090">
        <v>24.5</v>
      </c>
      <c r="F1090">
        <v>109.98</v>
      </c>
      <c r="G1090">
        <v>74.930000000000007</v>
      </c>
      <c r="H1090">
        <f t="shared" ref="H1090:H1153" si="186">F1090/G1090</f>
        <v>1.4677699185906845</v>
      </c>
      <c r="I1090">
        <v>22.5</v>
      </c>
      <c r="J1090">
        <v>63.26</v>
      </c>
      <c r="K1090">
        <v>69.97</v>
      </c>
      <c r="L1090" s="3">
        <f t="shared" ref="L1090:L1153" si="187">IF(H1090&gt;1.5,1,0)</f>
        <v>0</v>
      </c>
      <c r="M1090" s="3">
        <f t="shared" ref="M1090:M1153" si="188">IF((AND(H1090&gt;1,H1090&lt;1.5)),1,0)</f>
        <v>1</v>
      </c>
      <c r="N1090" s="3">
        <f t="shared" ref="N1090:N1153" si="189">IF(H1090&lt;1,1,0)</f>
        <v>0</v>
      </c>
      <c r="AA1090" t="s">
        <v>4439</v>
      </c>
      <c r="AB1090" t="s">
        <v>4396</v>
      </c>
      <c r="AC1090" t="s">
        <v>16</v>
      </c>
      <c r="AD1090" t="s">
        <v>135</v>
      </c>
      <c r="AE1090">
        <v>24</v>
      </c>
      <c r="AF1090">
        <v>141.09</v>
      </c>
      <c r="AG1090">
        <v>73.7</v>
      </c>
      <c r="AH1090">
        <f t="shared" ref="AH1090:AH1153" si="190">AF1090/AG1090</f>
        <v>1.9143826322930799</v>
      </c>
      <c r="AI1090">
        <v>23</v>
      </c>
      <c r="AJ1090">
        <v>70.959999999999994</v>
      </c>
      <c r="AK1090">
        <v>71.22</v>
      </c>
      <c r="AL1090" s="3">
        <f t="shared" si="183"/>
        <v>1</v>
      </c>
      <c r="AM1090" s="3">
        <f t="shared" si="184"/>
        <v>0</v>
      </c>
      <c r="AN1090" s="3">
        <f t="shared" si="185"/>
        <v>0</v>
      </c>
    </row>
    <row r="1091" spans="1:40" x14ac:dyDescent="0.35">
      <c r="A1091" t="s">
        <v>4440</v>
      </c>
      <c r="B1091" s="8" t="s">
        <v>4396</v>
      </c>
      <c r="C1091" t="s">
        <v>16</v>
      </c>
      <c r="D1091" t="s">
        <v>134</v>
      </c>
      <c r="E1091">
        <v>23.5</v>
      </c>
      <c r="F1091">
        <v>85.67</v>
      </c>
      <c r="G1091">
        <v>72.459999999999994</v>
      </c>
      <c r="H1091">
        <f t="shared" si="186"/>
        <v>1.1823074799889595</v>
      </c>
      <c r="I1091">
        <v>24.5</v>
      </c>
      <c r="J1091">
        <v>87.28</v>
      </c>
      <c r="K1091">
        <v>74.930000000000007</v>
      </c>
      <c r="L1091" s="3">
        <f t="shared" si="187"/>
        <v>0</v>
      </c>
      <c r="M1091" s="3">
        <f t="shared" si="188"/>
        <v>1</v>
      </c>
      <c r="N1091" s="3">
        <f t="shared" si="189"/>
        <v>0</v>
      </c>
      <c r="AA1091" t="s">
        <v>4440</v>
      </c>
      <c r="AB1091" t="s">
        <v>4396</v>
      </c>
      <c r="AC1091" t="s">
        <v>16</v>
      </c>
      <c r="AD1091" t="s">
        <v>135</v>
      </c>
      <c r="AE1091">
        <v>24.5</v>
      </c>
      <c r="AF1091">
        <v>96.45</v>
      </c>
      <c r="AG1091">
        <v>74.930000000000007</v>
      </c>
      <c r="AH1091">
        <f t="shared" si="190"/>
        <v>1.2872013879620978</v>
      </c>
      <c r="AI1091">
        <v>22.5</v>
      </c>
      <c r="AJ1091">
        <v>42.08</v>
      </c>
      <c r="AK1091">
        <v>69.97</v>
      </c>
      <c r="AL1091" s="3">
        <f t="shared" ref="AL1091:AL1154" si="191">IF(AH1091&gt;1.5,1,0)</f>
        <v>0</v>
      </c>
      <c r="AM1091" s="3">
        <f t="shared" ref="AM1091:AM1154" si="192">IF((AND(AH1091&gt;1,AH1091&lt;1.5)),1,0)</f>
        <v>1</v>
      </c>
      <c r="AN1091" s="3">
        <f t="shared" ref="AN1091:AN1154" si="193">IF(AH1091&lt;1,1,0)</f>
        <v>0</v>
      </c>
    </row>
    <row r="1092" spans="1:40" x14ac:dyDescent="0.35">
      <c r="A1092" t="s">
        <v>4441</v>
      </c>
      <c r="B1092" s="8" t="s">
        <v>4396</v>
      </c>
      <c r="C1092" t="s">
        <v>16</v>
      </c>
      <c r="D1092" t="s">
        <v>134</v>
      </c>
      <c r="E1092">
        <v>23.5</v>
      </c>
      <c r="F1092">
        <v>167.93</v>
      </c>
      <c r="G1092">
        <v>72.459999999999994</v>
      </c>
      <c r="H1092">
        <f t="shared" si="186"/>
        <v>2.3175545128346675</v>
      </c>
      <c r="I1092">
        <v>22</v>
      </c>
      <c r="J1092">
        <v>59.38</v>
      </c>
      <c r="K1092">
        <v>68.72</v>
      </c>
      <c r="L1092" s="3">
        <f t="shared" si="187"/>
        <v>1</v>
      </c>
      <c r="M1092" s="3">
        <f t="shared" si="188"/>
        <v>0</v>
      </c>
      <c r="N1092" s="3">
        <f t="shared" si="189"/>
        <v>0</v>
      </c>
      <c r="AA1092" t="s">
        <v>4441</v>
      </c>
      <c r="AB1092" t="s">
        <v>4396</v>
      </c>
      <c r="AC1092" t="s">
        <v>16</v>
      </c>
      <c r="AD1092" t="s">
        <v>135</v>
      </c>
      <c r="AE1092">
        <v>24</v>
      </c>
      <c r="AF1092">
        <v>130.27000000000001</v>
      </c>
      <c r="AG1092">
        <v>73.7</v>
      </c>
      <c r="AH1092">
        <f t="shared" si="190"/>
        <v>1.767571234735414</v>
      </c>
      <c r="AI1092">
        <v>26.5</v>
      </c>
      <c r="AJ1092">
        <v>82.08</v>
      </c>
      <c r="AK1092">
        <v>79.86</v>
      </c>
      <c r="AL1092" s="3">
        <f t="shared" si="191"/>
        <v>1</v>
      </c>
      <c r="AM1092" s="3">
        <f t="shared" si="192"/>
        <v>0</v>
      </c>
      <c r="AN1092" s="3">
        <f t="shared" si="193"/>
        <v>0</v>
      </c>
    </row>
    <row r="1093" spans="1:40" x14ac:dyDescent="0.35">
      <c r="A1093" t="s">
        <v>4442</v>
      </c>
      <c r="B1093" s="8" t="s">
        <v>4396</v>
      </c>
      <c r="C1093" t="s">
        <v>16</v>
      </c>
      <c r="D1093" t="s">
        <v>134</v>
      </c>
      <c r="E1093">
        <v>22.5</v>
      </c>
      <c r="F1093">
        <v>106.23</v>
      </c>
      <c r="G1093">
        <v>69.97</v>
      </c>
      <c r="H1093">
        <f t="shared" si="186"/>
        <v>1.5182220951836503</v>
      </c>
      <c r="I1093">
        <v>21</v>
      </c>
      <c r="J1093">
        <v>43.85</v>
      </c>
      <c r="K1093">
        <v>66.22</v>
      </c>
      <c r="L1093" s="3">
        <f t="shared" si="187"/>
        <v>1</v>
      </c>
      <c r="M1093" s="3">
        <f t="shared" si="188"/>
        <v>0</v>
      </c>
      <c r="N1093" s="3">
        <f t="shared" si="189"/>
        <v>0</v>
      </c>
      <c r="AA1093" t="s">
        <v>4442</v>
      </c>
      <c r="AB1093" t="s">
        <v>4396</v>
      </c>
      <c r="AC1093" t="s">
        <v>16</v>
      </c>
      <c r="AD1093" t="s">
        <v>135</v>
      </c>
      <c r="AE1093">
        <v>24</v>
      </c>
      <c r="AF1093">
        <v>120.31</v>
      </c>
      <c r="AG1093">
        <v>73.7</v>
      </c>
      <c r="AH1093">
        <f t="shared" si="190"/>
        <v>1.6324287652645861</v>
      </c>
      <c r="AI1093">
        <v>26.5</v>
      </c>
      <c r="AJ1093">
        <v>88.82</v>
      </c>
      <c r="AK1093">
        <v>79.86</v>
      </c>
      <c r="AL1093" s="3">
        <f t="shared" si="191"/>
        <v>1</v>
      </c>
      <c r="AM1093" s="3">
        <f t="shared" si="192"/>
        <v>0</v>
      </c>
      <c r="AN1093" s="3">
        <f t="shared" si="193"/>
        <v>0</v>
      </c>
    </row>
    <row r="1094" spans="1:40" x14ac:dyDescent="0.35">
      <c r="A1094" t="s">
        <v>4443</v>
      </c>
      <c r="B1094" s="8" t="s">
        <v>4396</v>
      </c>
      <c r="C1094" t="s">
        <v>16</v>
      </c>
      <c r="D1094" t="s">
        <v>134</v>
      </c>
      <c r="E1094">
        <v>23</v>
      </c>
      <c r="F1094">
        <v>134.12</v>
      </c>
      <c r="G1094">
        <v>71.22</v>
      </c>
      <c r="H1094">
        <f t="shared" si="186"/>
        <v>1.8831788823364224</v>
      </c>
      <c r="I1094">
        <v>21.5</v>
      </c>
      <c r="J1094">
        <v>61.87</v>
      </c>
      <c r="K1094">
        <v>67.47</v>
      </c>
      <c r="L1094" s="3">
        <f t="shared" si="187"/>
        <v>1</v>
      </c>
      <c r="M1094" s="3">
        <f t="shared" si="188"/>
        <v>0</v>
      </c>
      <c r="N1094" s="3">
        <f t="shared" si="189"/>
        <v>0</v>
      </c>
      <c r="AA1094" t="s">
        <v>4443</v>
      </c>
      <c r="AB1094" t="s">
        <v>4396</v>
      </c>
      <c r="AC1094" t="s">
        <v>16</v>
      </c>
      <c r="AD1094" t="s">
        <v>135</v>
      </c>
      <c r="AE1094">
        <v>24</v>
      </c>
      <c r="AF1094">
        <v>180.13</v>
      </c>
      <c r="AG1094">
        <v>73.7</v>
      </c>
      <c r="AH1094">
        <f t="shared" si="190"/>
        <v>2.4440976933514245</v>
      </c>
      <c r="AI1094">
        <v>21.5</v>
      </c>
      <c r="AJ1094">
        <v>47.91</v>
      </c>
      <c r="AK1094">
        <v>67.47</v>
      </c>
      <c r="AL1094" s="3">
        <f t="shared" si="191"/>
        <v>1</v>
      </c>
      <c r="AM1094" s="3">
        <f t="shared" si="192"/>
        <v>0</v>
      </c>
      <c r="AN1094" s="3">
        <f t="shared" si="193"/>
        <v>0</v>
      </c>
    </row>
    <row r="1095" spans="1:40" x14ac:dyDescent="0.35">
      <c r="A1095" t="s">
        <v>4444</v>
      </c>
      <c r="B1095" t="s">
        <v>4445</v>
      </c>
      <c r="C1095" t="s">
        <v>16</v>
      </c>
      <c r="D1095" t="s">
        <v>17</v>
      </c>
      <c r="E1095">
        <v>30.5</v>
      </c>
      <c r="F1095">
        <v>90.7</v>
      </c>
      <c r="G1095">
        <v>89.6</v>
      </c>
      <c r="H1095">
        <f t="shared" si="186"/>
        <v>1.0122767857142858</v>
      </c>
      <c r="I1095">
        <v>30</v>
      </c>
      <c r="J1095">
        <v>46.08</v>
      </c>
      <c r="K1095">
        <v>88.39</v>
      </c>
      <c r="L1095" s="3">
        <f t="shared" si="187"/>
        <v>0</v>
      </c>
      <c r="M1095" s="3">
        <f t="shared" si="188"/>
        <v>1</v>
      </c>
      <c r="N1095" s="3">
        <f t="shared" si="189"/>
        <v>0</v>
      </c>
      <c r="AA1095" t="s">
        <v>4444</v>
      </c>
      <c r="AB1095" t="s">
        <v>4446</v>
      </c>
      <c r="AC1095" t="s">
        <v>16</v>
      </c>
      <c r="AD1095" t="s">
        <v>18</v>
      </c>
      <c r="AE1095">
        <v>24</v>
      </c>
      <c r="AF1095">
        <v>145.30000000000001</v>
      </c>
      <c r="AG1095">
        <v>73.7</v>
      </c>
      <c r="AH1095">
        <f t="shared" si="190"/>
        <v>1.9715061058344641</v>
      </c>
      <c r="AI1095">
        <v>16</v>
      </c>
      <c r="AJ1095">
        <v>64.48</v>
      </c>
      <c r="AK1095">
        <v>53.5</v>
      </c>
      <c r="AL1095" s="3">
        <f t="shared" si="191"/>
        <v>1</v>
      </c>
      <c r="AM1095" s="3">
        <f t="shared" si="192"/>
        <v>0</v>
      </c>
      <c r="AN1095" s="3">
        <f t="shared" si="193"/>
        <v>0</v>
      </c>
    </row>
    <row r="1096" spans="1:40" x14ac:dyDescent="0.35">
      <c r="A1096" t="s">
        <v>4447</v>
      </c>
      <c r="B1096" t="s">
        <v>4445</v>
      </c>
      <c r="C1096" t="s">
        <v>16</v>
      </c>
      <c r="D1096" s="6" t="s">
        <v>17</v>
      </c>
      <c r="E1096" s="6">
        <v>32</v>
      </c>
      <c r="F1096" s="6">
        <v>85.63</v>
      </c>
      <c r="G1096" s="6">
        <v>93.23</v>
      </c>
      <c r="H1096" s="6">
        <f t="shared" si="186"/>
        <v>0.91848117558725728</v>
      </c>
      <c r="I1096" s="6">
        <v>31.5</v>
      </c>
      <c r="J1096" s="6">
        <v>45.36</v>
      </c>
      <c r="K1096" s="6">
        <v>92.02</v>
      </c>
      <c r="L1096" s="6">
        <f t="shared" si="187"/>
        <v>0</v>
      </c>
      <c r="M1096" s="6">
        <f t="shared" si="188"/>
        <v>0</v>
      </c>
      <c r="N1096" s="6">
        <f t="shared" si="189"/>
        <v>1</v>
      </c>
      <c r="AA1096" t="s">
        <v>4447</v>
      </c>
      <c r="AB1096" t="s">
        <v>4446</v>
      </c>
      <c r="AC1096" t="s">
        <v>16</v>
      </c>
      <c r="AD1096" t="s">
        <v>18</v>
      </c>
      <c r="AE1096">
        <v>24</v>
      </c>
      <c r="AF1096">
        <v>89.54</v>
      </c>
      <c r="AG1096">
        <v>73.7</v>
      </c>
      <c r="AH1096">
        <f t="shared" si="190"/>
        <v>1.2149253731343284</v>
      </c>
      <c r="AI1096">
        <v>23</v>
      </c>
      <c r="AJ1096">
        <v>69.06</v>
      </c>
      <c r="AK1096">
        <v>71.22</v>
      </c>
      <c r="AL1096" s="3">
        <f t="shared" si="191"/>
        <v>0</v>
      </c>
      <c r="AM1096" s="3">
        <f t="shared" si="192"/>
        <v>1</v>
      </c>
      <c r="AN1096" s="3">
        <f t="shared" si="193"/>
        <v>0</v>
      </c>
    </row>
    <row r="1097" spans="1:40" x14ac:dyDescent="0.35">
      <c r="A1097" t="s">
        <v>4448</v>
      </c>
      <c r="B1097" t="s">
        <v>4445</v>
      </c>
      <c r="C1097" t="s">
        <v>16</v>
      </c>
      <c r="D1097" s="6" t="s">
        <v>17</v>
      </c>
      <c r="E1097" s="6">
        <v>27.5</v>
      </c>
      <c r="F1097" s="6">
        <v>74.47</v>
      </c>
      <c r="G1097" s="6">
        <v>82.3</v>
      </c>
      <c r="H1097" s="6">
        <f t="shared" si="186"/>
        <v>0.90486026731470237</v>
      </c>
      <c r="I1097" s="6">
        <v>27</v>
      </c>
      <c r="J1097" s="6">
        <v>45.35</v>
      </c>
      <c r="K1097" s="6">
        <v>81.08</v>
      </c>
      <c r="L1097" s="6">
        <f t="shared" si="187"/>
        <v>0</v>
      </c>
      <c r="M1097" s="6">
        <f t="shared" si="188"/>
        <v>0</v>
      </c>
      <c r="N1097" s="6">
        <f t="shared" si="189"/>
        <v>1</v>
      </c>
      <c r="AA1097" t="s">
        <v>4448</v>
      </c>
      <c r="AB1097" t="s">
        <v>4446</v>
      </c>
      <c r="AC1097" t="s">
        <v>16</v>
      </c>
      <c r="AD1097" t="s">
        <v>18</v>
      </c>
      <c r="AE1097">
        <v>24</v>
      </c>
      <c r="AF1097">
        <v>158.22</v>
      </c>
      <c r="AG1097">
        <v>73.7</v>
      </c>
      <c r="AH1097">
        <f t="shared" si="190"/>
        <v>2.1468113975576659</v>
      </c>
      <c r="AI1097">
        <v>18</v>
      </c>
      <c r="AJ1097">
        <v>58.82</v>
      </c>
      <c r="AK1097">
        <v>58.64</v>
      </c>
      <c r="AL1097" s="3">
        <f t="shared" si="191"/>
        <v>1</v>
      </c>
      <c r="AM1097" s="3">
        <f t="shared" si="192"/>
        <v>0</v>
      </c>
      <c r="AN1097" s="3">
        <f t="shared" si="193"/>
        <v>0</v>
      </c>
    </row>
    <row r="1098" spans="1:40" x14ac:dyDescent="0.35">
      <c r="A1098" t="s">
        <v>4449</v>
      </c>
      <c r="B1098" t="s">
        <v>4445</v>
      </c>
      <c r="C1098" t="s">
        <v>16</v>
      </c>
      <c r="D1098" s="6" t="s">
        <v>17</v>
      </c>
      <c r="E1098" s="6">
        <v>33</v>
      </c>
      <c r="F1098" s="6">
        <v>92.44</v>
      </c>
      <c r="G1098" s="6">
        <v>95.64</v>
      </c>
      <c r="H1098" s="6">
        <f t="shared" si="186"/>
        <v>0.96654119615223755</v>
      </c>
      <c r="I1098" s="6">
        <v>32.5</v>
      </c>
      <c r="J1098" s="6">
        <v>62.38</v>
      </c>
      <c r="K1098" s="6">
        <v>94.43</v>
      </c>
      <c r="L1098" s="6">
        <f t="shared" si="187"/>
        <v>0</v>
      </c>
      <c r="M1098" s="6">
        <f t="shared" si="188"/>
        <v>0</v>
      </c>
      <c r="N1098" s="6">
        <f t="shared" si="189"/>
        <v>1</v>
      </c>
      <c r="AA1098" t="s">
        <v>4449</v>
      </c>
      <c r="AB1098" t="s">
        <v>4446</v>
      </c>
      <c r="AC1098" t="s">
        <v>16</v>
      </c>
      <c r="AD1098" t="s">
        <v>18</v>
      </c>
      <c r="AE1098">
        <v>24</v>
      </c>
      <c r="AF1098">
        <v>128.88</v>
      </c>
      <c r="AG1098">
        <v>73.7</v>
      </c>
      <c r="AH1098">
        <f t="shared" si="190"/>
        <v>1.748710990502035</v>
      </c>
      <c r="AI1098">
        <v>23</v>
      </c>
      <c r="AJ1098">
        <v>54.57</v>
      </c>
      <c r="AK1098">
        <v>71.22</v>
      </c>
      <c r="AL1098" s="3">
        <f t="shared" si="191"/>
        <v>1</v>
      </c>
      <c r="AM1098" s="3">
        <f t="shared" si="192"/>
        <v>0</v>
      </c>
      <c r="AN1098" s="3">
        <f t="shared" si="193"/>
        <v>0</v>
      </c>
    </row>
    <row r="1099" spans="1:40" x14ac:dyDescent="0.35">
      <c r="A1099" t="s">
        <v>4450</v>
      </c>
      <c r="B1099" t="s">
        <v>4445</v>
      </c>
      <c r="C1099" t="s">
        <v>16</v>
      </c>
      <c r="D1099" t="s">
        <v>17</v>
      </c>
      <c r="E1099">
        <v>23.5</v>
      </c>
      <c r="F1099">
        <v>73.209999999999994</v>
      </c>
      <c r="G1099">
        <v>72.459999999999994</v>
      </c>
      <c r="H1099">
        <f t="shared" si="186"/>
        <v>1.0103505382279878</v>
      </c>
      <c r="I1099">
        <v>23</v>
      </c>
      <c r="J1099">
        <v>57.1</v>
      </c>
      <c r="K1099">
        <v>71.22</v>
      </c>
      <c r="L1099" s="3">
        <f t="shared" si="187"/>
        <v>0</v>
      </c>
      <c r="M1099" s="3">
        <f t="shared" si="188"/>
        <v>1</v>
      </c>
      <c r="N1099" s="3">
        <f t="shared" si="189"/>
        <v>0</v>
      </c>
      <c r="AA1099" t="s">
        <v>4450</v>
      </c>
      <c r="AB1099" t="s">
        <v>4446</v>
      </c>
      <c r="AC1099" t="s">
        <v>16</v>
      </c>
      <c r="AD1099" t="s">
        <v>18</v>
      </c>
      <c r="AE1099">
        <v>23.5</v>
      </c>
      <c r="AF1099">
        <v>76.34</v>
      </c>
      <c r="AG1099">
        <v>72.459999999999994</v>
      </c>
      <c r="AH1099">
        <f t="shared" si="190"/>
        <v>1.0535467844327906</v>
      </c>
      <c r="AI1099">
        <v>23</v>
      </c>
      <c r="AJ1099">
        <v>67.27</v>
      </c>
      <c r="AK1099">
        <v>71.22</v>
      </c>
      <c r="AL1099" s="3">
        <f t="shared" si="191"/>
        <v>0</v>
      </c>
      <c r="AM1099" s="3">
        <f t="shared" si="192"/>
        <v>1</v>
      </c>
      <c r="AN1099" s="3">
        <f t="shared" si="193"/>
        <v>0</v>
      </c>
    </row>
    <row r="1100" spans="1:40" x14ac:dyDescent="0.35">
      <c r="A1100" t="s">
        <v>4451</v>
      </c>
      <c r="B1100" t="s">
        <v>4445</v>
      </c>
      <c r="C1100" t="s">
        <v>16</v>
      </c>
      <c r="D1100" s="6" t="s">
        <v>17</v>
      </c>
      <c r="E1100" s="6">
        <v>24</v>
      </c>
      <c r="F1100" s="6">
        <v>72.67</v>
      </c>
      <c r="G1100" s="6">
        <v>73.7</v>
      </c>
      <c r="H1100" s="6">
        <f t="shared" si="186"/>
        <v>0.98602442333785612</v>
      </c>
      <c r="I1100" s="6">
        <v>23.5</v>
      </c>
      <c r="J1100" s="6">
        <v>69.33</v>
      </c>
      <c r="K1100" s="6">
        <v>72.459999999999994</v>
      </c>
      <c r="L1100" s="6">
        <f t="shared" si="187"/>
        <v>0</v>
      </c>
      <c r="M1100" s="6">
        <f t="shared" si="188"/>
        <v>0</v>
      </c>
      <c r="N1100" s="6">
        <f t="shared" si="189"/>
        <v>1</v>
      </c>
      <c r="AA1100" t="s">
        <v>4451</v>
      </c>
      <c r="AB1100" t="s">
        <v>4446</v>
      </c>
      <c r="AC1100" t="s">
        <v>16</v>
      </c>
      <c r="AD1100" t="s">
        <v>18</v>
      </c>
      <c r="AE1100">
        <v>24</v>
      </c>
      <c r="AF1100">
        <v>142.88</v>
      </c>
      <c r="AG1100">
        <v>73.7</v>
      </c>
      <c r="AH1100">
        <f t="shared" si="190"/>
        <v>1.9386702849389414</v>
      </c>
      <c r="AI1100">
        <v>16</v>
      </c>
      <c r="AJ1100">
        <v>58.19</v>
      </c>
      <c r="AK1100">
        <v>53.5</v>
      </c>
      <c r="AL1100" s="3">
        <f t="shared" si="191"/>
        <v>1</v>
      </c>
      <c r="AM1100" s="3">
        <f t="shared" si="192"/>
        <v>0</v>
      </c>
      <c r="AN1100" s="3">
        <f t="shared" si="193"/>
        <v>0</v>
      </c>
    </row>
    <row r="1101" spans="1:40" x14ac:dyDescent="0.35">
      <c r="A1101" t="s">
        <v>4452</v>
      </c>
      <c r="B1101" t="s">
        <v>4445</v>
      </c>
      <c r="C1101" t="s">
        <v>16</v>
      </c>
      <c r="D1101" s="6" t="s">
        <v>17</v>
      </c>
      <c r="E1101" s="6">
        <v>21.5</v>
      </c>
      <c r="F1101" s="6">
        <v>59.45</v>
      </c>
      <c r="G1101" s="6">
        <v>67.47</v>
      </c>
      <c r="H1101" s="6">
        <f t="shared" si="186"/>
        <v>0.88113235512079446</v>
      </c>
      <c r="I1101" s="6">
        <v>21</v>
      </c>
      <c r="J1101" s="6">
        <v>37.380000000000003</v>
      </c>
      <c r="K1101" s="6">
        <v>66.22</v>
      </c>
      <c r="L1101" s="6">
        <f t="shared" si="187"/>
        <v>0</v>
      </c>
      <c r="M1101" s="6">
        <f t="shared" si="188"/>
        <v>0</v>
      </c>
      <c r="N1101" s="6">
        <f t="shared" si="189"/>
        <v>1</v>
      </c>
      <c r="AA1101" t="s">
        <v>4452</v>
      </c>
      <c r="AB1101" t="s">
        <v>4446</v>
      </c>
      <c r="AC1101" t="s">
        <v>16</v>
      </c>
      <c r="AD1101" t="s">
        <v>18</v>
      </c>
      <c r="AE1101">
        <v>24</v>
      </c>
      <c r="AF1101">
        <v>88.04</v>
      </c>
      <c r="AG1101">
        <v>73.7</v>
      </c>
      <c r="AH1101">
        <f t="shared" si="190"/>
        <v>1.1945725915875169</v>
      </c>
      <c r="AI1101">
        <v>23</v>
      </c>
      <c r="AJ1101">
        <v>47.37</v>
      </c>
      <c r="AK1101">
        <v>71.22</v>
      </c>
      <c r="AL1101" s="3">
        <f t="shared" si="191"/>
        <v>0</v>
      </c>
      <c r="AM1101" s="3">
        <f t="shared" si="192"/>
        <v>1</v>
      </c>
      <c r="AN1101" s="3">
        <f t="shared" si="193"/>
        <v>0</v>
      </c>
    </row>
    <row r="1102" spans="1:40" x14ac:dyDescent="0.35">
      <c r="A1102" t="s">
        <v>4453</v>
      </c>
      <c r="B1102" t="s">
        <v>4445</v>
      </c>
      <c r="C1102" t="s">
        <v>16</v>
      </c>
      <c r="D1102" s="6" t="s">
        <v>17</v>
      </c>
      <c r="E1102" s="6">
        <v>15.5</v>
      </c>
      <c r="F1102" s="6">
        <v>42.36</v>
      </c>
      <c r="G1102" s="6">
        <v>52.21</v>
      </c>
      <c r="H1102" s="6">
        <f t="shared" si="186"/>
        <v>0.81133882398008039</v>
      </c>
      <c r="I1102" s="6">
        <v>15</v>
      </c>
      <c r="J1102" s="6">
        <v>18.57</v>
      </c>
      <c r="K1102" s="6">
        <v>50.91</v>
      </c>
      <c r="L1102" s="6">
        <f t="shared" si="187"/>
        <v>0</v>
      </c>
      <c r="M1102" s="6">
        <f t="shared" si="188"/>
        <v>0</v>
      </c>
      <c r="N1102" s="6">
        <f t="shared" si="189"/>
        <v>1</v>
      </c>
      <c r="AA1102" t="s">
        <v>4453</v>
      </c>
      <c r="AB1102" t="s">
        <v>4446</v>
      </c>
      <c r="AC1102" t="s">
        <v>16</v>
      </c>
      <c r="AD1102" t="s">
        <v>18</v>
      </c>
      <c r="AE1102">
        <v>24</v>
      </c>
      <c r="AF1102">
        <v>110.08</v>
      </c>
      <c r="AG1102">
        <v>73.7</v>
      </c>
      <c r="AH1102">
        <f t="shared" si="190"/>
        <v>1.4936227951153322</v>
      </c>
      <c r="AI1102">
        <v>23</v>
      </c>
      <c r="AJ1102">
        <v>49.37</v>
      </c>
      <c r="AK1102">
        <v>71.22</v>
      </c>
      <c r="AL1102" s="3">
        <f t="shared" si="191"/>
        <v>0</v>
      </c>
      <c r="AM1102" s="3">
        <f t="shared" si="192"/>
        <v>1</v>
      </c>
      <c r="AN1102" s="3">
        <f t="shared" si="193"/>
        <v>0</v>
      </c>
    </row>
    <row r="1103" spans="1:40" x14ac:dyDescent="0.35">
      <c r="A1103" t="s">
        <v>4454</v>
      </c>
      <c r="B1103" t="s">
        <v>4445</v>
      </c>
      <c r="C1103" t="s">
        <v>16</v>
      </c>
      <c r="D1103" s="6" t="s">
        <v>17</v>
      </c>
      <c r="E1103" s="6">
        <v>21.5</v>
      </c>
      <c r="F1103" s="6">
        <v>55.31</v>
      </c>
      <c r="G1103" s="6">
        <v>67.47</v>
      </c>
      <c r="H1103" s="6">
        <f t="shared" si="186"/>
        <v>0.81977175040758865</v>
      </c>
      <c r="I1103" s="6">
        <v>21</v>
      </c>
      <c r="J1103" s="6">
        <v>35.74</v>
      </c>
      <c r="K1103" s="6">
        <v>66.22</v>
      </c>
      <c r="L1103" s="6">
        <f t="shared" si="187"/>
        <v>0</v>
      </c>
      <c r="M1103" s="6">
        <f t="shared" si="188"/>
        <v>0</v>
      </c>
      <c r="N1103" s="6">
        <f t="shared" si="189"/>
        <v>1</v>
      </c>
      <c r="AA1103" t="s">
        <v>4454</v>
      </c>
      <c r="AB1103" t="s">
        <v>4446</v>
      </c>
      <c r="AC1103" t="s">
        <v>16</v>
      </c>
      <c r="AD1103" t="s">
        <v>18</v>
      </c>
      <c r="AE1103">
        <v>24</v>
      </c>
      <c r="AF1103">
        <v>130.93</v>
      </c>
      <c r="AG1103">
        <v>73.7</v>
      </c>
      <c r="AH1103">
        <f t="shared" si="190"/>
        <v>1.7765264586160108</v>
      </c>
      <c r="AI1103">
        <v>22.5</v>
      </c>
      <c r="AJ1103">
        <v>61.32</v>
      </c>
      <c r="AK1103">
        <v>69.97</v>
      </c>
      <c r="AL1103" s="3">
        <f t="shared" si="191"/>
        <v>1</v>
      </c>
      <c r="AM1103" s="3">
        <f t="shared" si="192"/>
        <v>0</v>
      </c>
      <c r="AN1103" s="3">
        <f t="shared" si="193"/>
        <v>0</v>
      </c>
    </row>
    <row r="1104" spans="1:40" x14ac:dyDescent="0.35">
      <c r="A1104" t="s">
        <v>4455</v>
      </c>
      <c r="B1104" t="s">
        <v>4445</v>
      </c>
      <c r="C1104" t="s">
        <v>16</v>
      </c>
      <c r="D1104" s="6" t="s">
        <v>17</v>
      </c>
      <c r="E1104" s="6">
        <v>15.5</v>
      </c>
      <c r="F1104" s="6">
        <v>39.64</v>
      </c>
      <c r="G1104" s="6">
        <v>52.21</v>
      </c>
      <c r="H1104" s="6">
        <f t="shared" si="186"/>
        <v>0.75924152461214323</v>
      </c>
      <c r="I1104" s="6">
        <v>15</v>
      </c>
      <c r="J1104" s="6">
        <v>26.64</v>
      </c>
      <c r="K1104" s="6">
        <v>50.91</v>
      </c>
      <c r="L1104" s="6">
        <f t="shared" si="187"/>
        <v>0</v>
      </c>
      <c r="M1104" s="6">
        <f t="shared" si="188"/>
        <v>0</v>
      </c>
      <c r="N1104" s="6">
        <f t="shared" si="189"/>
        <v>1</v>
      </c>
      <c r="AA1104" t="s">
        <v>4455</v>
      </c>
      <c r="AB1104" t="s">
        <v>4446</v>
      </c>
      <c r="AC1104" t="s">
        <v>16</v>
      </c>
      <c r="AD1104" t="s">
        <v>18</v>
      </c>
      <c r="AE1104">
        <v>24</v>
      </c>
      <c r="AF1104">
        <v>93.06</v>
      </c>
      <c r="AG1104">
        <v>73.7</v>
      </c>
      <c r="AH1104">
        <f t="shared" si="190"/>
        <v>1.2626865671641792</v>
      </c>
      <c r="AI1104">
        <v>23.5</v>
      </c>
      <c r="AJ1104">
        <v>69.28</v>
      </c>
      <c r="AK1104">
        <v>72.459999999999994</v>
      </c>
      <c r="AL1104" s="3">
        <f t="shared" si="191"/>
        <v>0</v>
      </c>
      <c r="AM1104" s="3">
        <f t="shared" si="192"/>
        <v>1</v>
      </c>
      <c r="AN1104" s="3">
        <f t="shared" si="193"/>
        <v>0</v>
      </c>
    </row>
    <row r="1105" spans="1:40" x14ac:dyDescent="0.35">
      <c r="A1105" t="s">
        <v>4456</v>
      </c>
      <c r="B1105" t="s">
        <v>4445</v>
      </c>
      <c r="C1105" t="s">
        <v>16</v>
      </c>
      <c r="D1105" s="6" t="s">
        <v>17</v>
      </c>
      <c r="E1105" s="6">
        <v>19</v>
      </c>
      <c r="F1105" s="6">
        <v>54.39</v>
      </c>
      <c r="G1105" s="6">
        <v>61.18</v>
      </c>
      <c r="H1105" s="6">
        <f t="shared" si="186"/>
        <v>0.88901601830663612</v>
      </c>
      <c r="I1105" s="6">
        <v>18.5</v>
      </c>
      <c r="J1105" s="6">
        <v>32.72</v>
      </c>
      <c r="K1105" s="6">
        <v>59.91</v>
      </c>
      <c r="L1105" s="6">
        <f t="shared" si="187"/>
        <v>0</v>
      </c>
      <c r="M1105" s="6">
        <f t="shared" si="188"/>
        <v>0</v>
      </c>
      <c r="N1105" s="6">
        <f t="shared" si="189"/>
        <v>1</v>
      </c>
      <c r="AA1105" t="s">
        <v>4456</v>
      </c>
      <c r="AB1105" t="s">
        <v>4446</v>
      </c>
      <c r="AC1105" t="s">
        <v>16</v>
      </c>
      <c r="AD1105" t="s">
        <v>18</v>
      </c>
      <c r="AE1105">
        <v>24</v>
      </c>
      <c r="AF1105">
        <v>129.75</v>
      </c>
      <c r="AG1105">
        <v>73.7</v>
      </c>
      <c r="AH1105">
        <f t="shared" si="190"/>
        <v>1.7605156037991858</v>
      </c>
      <c r="AI1105">
        <v>23</v>
      </c>
      <c r="AJ1105">
        <v>68.760000000000005</v>
      </c>
      <c r="AK1105">
        <v>71.22</v>
      </c>
      <c r="AL1105" s="3">
        <f t="shared" si="191"/>
        <v>1</v>
      </c>
      <c r="AM1105" s="3">
        <f t="shared" si="192"/>
        <v>0</v>
      </c>
      <c r="AN1105" s="3">
        <f t="shared" si="193"/>
        <v>0</v>
      </c>
    </row>
    <row r="1106" spans="1:40" x14ac:dyDescent="0.35">
      <c r="A1106" t="s">
        <v>4457</v>
      </c>
      <c r="B1106" t="s">
        <v>4445</v>
      </c>
      <c r="C1106" t="s">
        <v>16</v>
      </c>
      <c r="D1106" s="6" t="s">
        <v>17</v>
      </c>
      <c r="E1106" s="6">
        <v>35</v>
      </c>
      <c r="F1106" s="6">
        <v>93.76</v>
      </c>
      <c r="G1106" s="6">
        <v>100.44</v>
      </c>
      <c r="H1106" s="6">
        <f t="shared" si="186"/>
        <v>0.93349263241736369</v>
      </c>
      <c r="I1106" s="6">
        <v>34.5</v>
      </c>
      <c r="J1106" s="6">
        <v>61.08</v>
      </c>
      <c r="K1106" s="6">
        <v>99.24</v>
      </c>
      <c r="L1106" s="6">
        <f t="shared" si="187"/>
        <v>0</v>
      </c>
      <c r="M1106" s="6">
        <f t="shared" si="188"/>
        <v>0</v>
      </c>
      <c r="N1106" s="6">
        <f t="shared" si="189"/>
        <v>1</v>
      </c>
      <c r="AA1106" t="s">
        <v>4457</v>
      </c>
      <c r="AB1106" t="s">
        <v>4446</v>
      </c>
      <c r="AC1106" t="s">
        <v>16</v>
      </c>
      <c r="AD1106" t="s">
        <v>18</v>
      </c>
      <c r="AE1106">
        <v>24</v>
      </c>
      <c r="AF1106">
        <v>134.54</v>
      </c>
      <c r="AG1106">
        <v>73.7</v>
      </c>
      <c r="AH1106">
        <f t="shared" si="190"/>
        <v>1.8255088195386702</v>
      </c>
      <c r="AI1106">
        <v>18</v>
      </c>
      <c r="AJ1106">
        <v>66.849999999999994</v>
      </c>
      <c r="AK1106">
        <v>58.64</v>
      </c>
      <c r="AL1106" s="3">
        <f t="shared" si="191"/>
        <v>1</v>
      </c>
      <c r="AM1106" s="3">
        <f t="shared" si="192"/>
        <v>0</v>
      </c>
      <c r="AN1106" s="3">
        <f t="shared" si="193"/>
        <v>0</v>
      </c>
    </row>
    <row r="1107" spans="1:40" x14ac:dyDescent="0.35">
      <c r="A1107" t="s">
        <v>4458</v>
      </c>
      <c r="B1107" t="s">
        <v>4445</v>
      </c>
      <c r="C1107" t="s">
        <v>16</v>
      </c>
      <c r="D1107" s="6" t="s">
        <v>17</v>
      </c>
      <c r="E1107" s="6">
        <v>15</v>
      </c>
      <c r="F1107" s="6">
        <v>38.409999999999997</v>
      </c>
      <c r="G1107" s="6">
        <v>50.91</v>
      </c>
      <c r="H1107" s="6">
        <f t="shared" si="186"/>
        <v>0.75446867020231778</v>
      </c>
      <c r="I1107" s="6">
        <v>15</v>
      </c>
      <c r="J1107" s="6">
        <v>38.409999999999997</v>
      </c>
      <c r="K1107" s="6">
        <v>50.91</v>
      </c>
      <c r="L1107" s="6">
        <f t="shared" si="187"/>
        <v>0</v>
      </c>
      <c r="M1107" s="6">
        <f t="shared" si="188"/>
        <v>0</v>
      </c>
      <c r="N1107" s="6">
        <f t="shared" si="189"/>
        <v>1</v>
      </c>
      <c r="AA1107" t="s">
        <v>4458</v>
      </c>
      <c r="AB1107" t="s">
        <v>4446</v>
      </c>
      <c r="AC1107" t="s">
        <v>16</v>
      </c>
      <c r="AD1107" t="s">
        <v>18</v>
      </c>
      <c r="AE1107">
        <v>24</v>
      </c>
      <c r="AF1107">
        <v>143.12</v>
      </c>
      <c r="AG1107">
        <v>73.7</v>
      </c>
      <c r="AH1107">
        <f t="shared" si="190"/>
        <v>1.9419267299864316</v>
      </c>
      <c r="AI1107">
        <v>23</v>
      </c>
      <c r="AJ1107">
        <v>67.25</v>
      </c>
      <c r="AK1107">
        <v>71.22</v>
      </c>
      <c r="AL1107" s="3">
        <f t="shared" si="191"/>
        <v>1</v>
      </c>
      <c r="AM1107" s="3">
        <f t="shared" si="192"/>
        <v>0</v>
      </c>
      <c r="AN1107" s="3">
        <f t="shared" si="193"/>
        <v>0</v>
      </c>
    </row>
    <row r="1108" spans="1:40" x14ac:dyDescent="0.35">
      <c r="A1108" t="s">
        <v>4459</v>
      </c>
      <c r="B1108" t="s">
        <v>4445</v>
      </c>
      <c r="C1108" t="s">
        <v>16</v>
      </c>
      <c r="D1108" s="6" t="s">
        <v>17</v>
      </c>
      <c r="E1108" s="6">
        <v>26.5</v>
      </c>
      <c r="F1108" s="6">
        <v>76.89</v>
      </c>
      <c r="G1108" s="6">
        <v>79.86</v>
      </c>
      <c r="H1108" s="6">
        <f t="shared" si="186"/>
        <v>0.96280991735537191</v>
      </c>
      <c r="I1108" s="6">
        <v>26</v>
      </c>
      <c r="J1108" s="6">
        <v>58.85</v>
      </c>
      <c r="K1108" s="6">
        <v>78.63</v>
      </c>
      <c r="L1108" s="6">
        <f t="shared" si="187"/>
        <v>0</v>
      </c>
      <c r="M1108" s="6">
        <f t="shared" si="188"/>
        <v>0</v>
      </c>
      <c r="N1108" s="6">
        <f t="shared" si="189"/>
        <v>1</v>
      </c>
      <c r="AA1108" t="s">
        <v>4459</v>
      </c>
      <c r="AB1108" t="s">
        <v>4446</v>
      </c>
      <c r="AC1108" t="s">
        <v>16</v>
      </c>
      <c r="AD1108" t="s">
        <v>18</v>
      </c>
      <c r="AE1108">
        <v>24</v>
      </c>
      <c r="AF1108">
        <v>105.48</v>
      </c>
      <c r="AG1108">
        <v>73.7</v>
      </c>
      <c r="AH1108">
        <f t="shared" si="190"/>
        <v>1.4312075983717776</v>
      </c>
      <c r="AI1108">
        <v>23.5</v>
      </c>
      <c r="AJ1108">
        <v>43.28</v>
      </c>
      <c r="AK1108">
        <v>72.459999999999994</v>
      </c>
      <c r="AL1108" s="3">
        <f t="shared" si="191"/>
        <v>0</v>
      </c>
      <c r="AM1108" s="3">
        <f t="shared" si="192"/>
        <v>1</v>
      </c>
      <c r="AN1108" s="3">
        <f t="shared" si="193"/>
        <v>0</v>
      </c>
    </row>
    <row r="1109" spans="1:40" x14ac:dyDescent="0.35">
      <c r="A1109" t="s">
        <v>4460</v>
      </c>
      <c r="B1109" t="s">
        <v>4445</v>
      </c>
      <c r="C1109" t="s">
        <v>16</v>
      </c>
      <c r="D1109" s="6" t="s">
        <v>17</v>
      </c>
      <c r="E1109" s="6">
        <v>23</v>
      </c>
      <c r="F1109" s="6">
        <v>69.540000000000006</v>
      </c>
      <c r="G1109" s="6">
        <v>71.22</v>
      </c>
      <c r="H1109" s="6">
        <f t="shared" si="186"/>
        <v>0.97641112047177769</v>
      </c>
      <c r="I1109" s="6">
        <v>22.5</v>
      </c>
      <c r="J1109" s="6">
        <v>53.87</v>
      </c>
      <c r="K1109" s="6">
        <v>69.97</v>
      </c>
      <c r="L1109" s="6">
        <f t="shared" si="187"/>
        <v>0</v>
      </c>
      <c r="M1109" s="6">
        <f t="shared" si="188"/>
        <v>0</v>
      </c>
      <c r="N1109" s="6">
        <f t="shared" si="189"/>
        <v>1</v>
      </c>
      <c r="AA1109" t="s">
        <v>4460</v>
      </c>
      <c r="AB1109" t="s">
        <v>4446</v>
      </c>
      <c r="AC1109" t="s">
        <v>16</v>
      </c>
      <c r="AD1109" t="s">
        <v>18</v>
      </c>
      <c r="AE1109">
        <v>24</v>
      </c>
      <c r="AF1109">
        <v>135.21</v>
      </c>
      <c r="AG1109">
        <v>73.7</v>
      </c>
      <c r="AH1109">
        <f t="shared" si="190"/>
        <v>1.8345997286295794</v>
      </c>
      <c r="AI1109">
        <v>18</v>
      </c>
      <c r="AJ1109">
        <v>61.81</v>
      </c>
      <c r="AK1109">
        <v>58.64</v>
      </c>
      <c r="AL1109" s="3">
        <f t="shared" si="191"/>
        <v>1</v>
      </c>
      <c r="AM1109" s="3">
        <f t="shared" si="192"/>
        <v>0</v>
      </c>
      <c r="AN1109" s="3">
        <f t="shared" si="193"/>
        <v>0</v>
      </c>
    </row>
    <row r="1110" spans="1:40" x14ac:dyDescent="0.35">
      <c r="A1110" t="s">
        <v>4461</v>
      </c>
      <c r="B1110" t="s">
        <v>4445</v>
      </c>
      <c r="C1110" t="s">
        <v>16</v>
      </c>
      <c r="D1110" t="s">
        <v>17</v>
      </c>
      <c r="E1110">
        <v>18.5</v>
      </c>
      <c r="F1110">
        <v>67.239999999999995</v>
      </c>
      <c r="G1110">
        <v>59.91</v>
      </c>
      <c r="H1110">
        <f t="shared" si="186"/>
        <v>1.1223501919545986</v>
      </c>
      <c r="I1110">
        <v>18</v>
      </c>
      <c r="J1110">
        <v>38.89</v>
      </c>
      <c r="K1110">
        <v>58.64</v>
      </c>
      <c r="L1110" s="3">
        <f t="shared" si="187"/>
        <v>0</v>
      </c>
      <c r="M1110" s="3">
        <f t="shared" si="188"/>
        <v>1</v>
      </c>
      <c r="N1110" s="3">
        <f t="shared" si="189"/>
        <v>0</v>
      </c>
      <c r="AA1110" t="s">
        <v>4461</v>
      </c>
      <c r="AB1110" t="s">
        <v>4446</v>
      </c>
      <c r="AC1110" t="s">
        <v>16</v>
      </c>
      <c r="AD1110" t="s">
        <v>18</v>
      </c>
      <c r="AE1110">
        <v>24</v>
      </c>
      <c r="AF1110">
        <v>121.86</v>
      </c>
      <c r="AG1110">
        <v>73.7</v>
      </c>
      <c r="AH1110">
        <f t="shared" si="190"/>
        <v>1.6534599728629578</v>
      </c>
      <c r="AI1110">
        <v>18</v>
      </c>
      <c r="AJ1110">
        <v>71.099999999999994</v>
      </c>
      <c r="AK1110">
        <v>58.64</v>
      </c>
      <c r="AL1110" s="3">
        <f t="shared" si="191"/>
        <v>1</v>
      </c>
      <c r="AM1110" s="3">
        <f t="shared" si="192"/>
        <v>0</v>
      </c>
      <c r="AN1110" s="3">
        <f t="shared" si="193"/>
        <v>0</v>
      </c>
    </row>
    <row r="1111" spans="1:40" x14ac:dyDescent="0.35">
      <c r="A1111" t="s">
        <v>4462</v>
      </c>
      <c r="B1111" t="s">
        <v>4445</v>
      </c>
      <c r="C1111" t="s">
        <v>16</v>
      </c>
      <c r="D1111" s="6" t="s">
        <v>17</v>
      </c>
      <c r="E1111" s="6">
        <v>21.5</v>
      </c>
      <c r="F1111" s="6">
        <v>64.06</v>
      </c>
      <c r="G1111" s="6">
        <v>67.47</v>
      </c>
      <c r="H1111" s="6">
        <f t="shared" si="186"/>
        <v>0.94945901882318073</v>
      </c>
      <c r="I1111" s="6">
        <v>21</v>
      </c>
      <c r="J1111" s="6">
        <v>50.17</v>
      </c>
      <c r="K1111" s="6">
        <v>66.22</v>
      </c>
      <c r="L1111" s="6">
        <f t="shared" si="187"/>
        <v>0</v>
      </c>
      <c r="M1111" s="6">
        <f t="shared" si="188"/>
        <v>0</v>
      </c>
      <c r="N1111" s="6">
        <f t="shared" si="189"/>
        <v>1</v>
      </c>
      <c r="AA1111" t="s">
        <v>4462</v>
      </c>
      <c r="AB1111" t="s">
        <v>4445</v>
      </c>
      <c r="AC1111" t="s">
        <v>16</v>
      </c>
      <c r="AD1111" t="s">
        <v>18</v>
      </c>
      <c r="AE1111" s="6">
        <v>23.5</v>
      </c>
      <c r="AF1111" s="6">
        <v>64.97</v>
      </c>
      <c r="AG1111" s="6">
        <v>72.459999999999994</v>
      </c>
      <c r="AH1111" s="6">
        <f t="shared" si="190"/>
        <v>0.89663262489649465</v>
      </c>
      <c r="AI1111" s="6">
        <v>23</v>
      </c>
      <c r="AJ1111" s="6">
        <v>47.2</v>
      </c>
      <c r="AK1111" s="6">
        <v>71.22</v>
      </c>
      <c r="AL1111" s="6">
        <f t="shared" si="191"/>
        <v>0</v>
      </c>
      <c r="AM1111" s="6">
        <f t="shared" si="192"/>
        <v>0</v>
      </c>
      <c r="AN1111" s="6">
        <f t="shared" si="193"/>
        <v>1</v>
      </c>
    </row>
    <row r="1112" spans="1:40" x14ac:dyDescent="0.35">
      <c r="A1112" t="s">
        <v>4463</v>
      </c>
      <c r="B1112" t="s">
        <v>4445</v>
      </c>
      <c r="C1112" t="s">
        <v>16</v>
      </c>
      <c r="D1112" s="6" t="s">
        <v>17</v>
      </c>
      <c r="E1112" s="6">
        <v>27.5</v>
      </c>
      <c r="F1112" s="6">
        <v>79.03</v>
      </c>
      <c r="G1112" s="6">
        <v>82.3</v>
      </c>
      <c r="H1112" s="6">
        <f t="shared" si="186"/>
        <v>0.96026731470230864</v>
      </c>
      <c r="I1112" s="6">
        <v>27</v>
      </c>
      <c r="J1112" s="6">
        <v>65.790000000000006</v>
      </c>
      <c r="K1112" s="6">
        <v>81.08</v>
      </c>
      <c r="L1112" s="6">
        <f t="shared" si="187"/>
        <v>0</v>
      </c>
      <c r="M1112" s="6">
        <f t="shared" si="188"/>
        <v>0</v>
      </c>
      <c r="N1112" s="6">
        <f t="shared" si="189"/>
        <v>1</v>
      </c>
      <c r="AA1112" t="s">
        <v>4463</v>
      </c>
      <c r="AB1112" t="s">
        <v>4445</v>
      </c>
      <c r="AC1112" t="s">
        <v>16</v>
      </c>
      <c r="AD1112" t="s">
        <v>18</v>
      </c>
      <c r="AE1112" s="6">
        <v>23.5</v>
      </c>
      <c r="AF1112" s="6">
        <v>64.39</v>
      </c>
      <c r="AG1112" s="6">
        <v>72.459999999999994</v>
      </c>
      <c r="AH1112" s="6">
        <f t="shared" si="190"/>
        <v>0.88862820866685077</v>
      </c>
      <c r="AI1112" s="6">
        <v>23</v>
      </c>
      <c r="AJ1112" s="6">
        <v>51.38</v>
      </c>
      <c r="AK1112" s="6">
        <v>71.22</v>
      </c>
      <c r="AL1112" s="6">
        <f t="shared" si="191"/>
        <v>0</v>
      </c>
      <c r="AM1112" s="6">
        <f t="shared" si="192"/>
        <v>0</v>
      </c>
      <c r="AN1112" s="6">
        <f t="shared" si="193"/>
        <v>1</v>
      </c>
    </row>
    <row r="1113" spans="1:40" x14ac:dyDescent="0.35">
      <c r="A1113" t="s">
        <v>4464</v>
      </c>
      <c r="B1113" t="s">
        <v>4445</v>
      </c>
      <c r="C1113" t="s">
        <v>16</v>
      </c>
      <c r="D1113" s="6" t="s">
        <v>17</v>
      </c>
      <c r="E1113" s="6">
        <v>15.5</v>
      </c>
      <c r="F1113" s="6">
        <v>50.19</v>
      </c>
      <c r="G1113" s="6">
        <v>52.21</v>
      </c>
      <c r="H1113" s="6">
        <f t="shared" si="186"/>
        <v>0.96131009385175248</v>
      </c>
      <c r="I1113" s="6">
        <v>15</v>
      </c>
      <c r="J1113" s="6">
        <v>24.9</v>
      </c>
      <c r="K1113" s="6">
        <v>50.91</v>
      </c>
      <c r="L1113" s="6">
        <f t="shared" si="187"/>
        <v>0</v>
      </c>
      <c r="M1113" s="6">
        <f t="shared" si="188"/>
        <v>0</v>
      </c>
      <c r="N1113" s="6">
        <f t="shared" si="189"/>
        <v>1</v>
      </c>
      <c r="AA1113" t="s">
        <v>4464</v>
      </c>
      <c r="AB1113" t="s">
        <v>4445</v>
      </c>
      <c r="AC1113" t="s">
        <v>16</v>
      </c>
      <c r="AD1113" t="s">
        <v>18</v>
      </c>
      <c r="AE1113" s="6">
        <v>31</v>
      </c>
      <c r="AF1113" s="6">
        <v>87.97</v>
      </c>
      <c r="AG1113" s="6">
        <v>90.81</v>
      </c>
      <c r="AH1113" s="6">
        <f t="shared" si="190"/>
        <v>0.96872591124325513</v>
      </c>
      <c r="AI1113" s="6">
        <v>30.5</v>
      </c>
      <c r="AJ1113" s="6">
        <v>57.21</v>
      </c>
      <c r="AK1113" s="6">
        <v>89.6</v>
      </c>
      <c r="AL1113" s="6">
        <f t="shared" si="191"/>
        <v>0</v>
      </c>
      <c r="AM1113" s="6">
        <f t="shared" si="192"/>
        <v>0</v>
      </c>
      <c r="AN1113" s="6">
        <f t="shared" si="193"/>
        <v>1</v>
      </c>
    </row>
    <row r="1114" spans="1:40" x14ac:dyDescent="0.35">
      <c r="A1114" t="s">
        <v>4465</v>
      </c>
      <c r="B1114" t="s">
        <v>4445</v>
      </c>
      <c r="C1114" t="s">
        <v>16</v>
      </c>
      <c r="D1114" s="6" t="s">
        <v>17</v>
      </c>
      <c r="E1114" s="6">
        <v>34</v>
      </c>
      <c r="F1114" s="6">
        <v>80.28</v>
      </c>
      <c r="G1114" s="6">
        <v>98.04</v>
      </c>
      <c r="H1114" s="6">
        <f t="shared" si="186"/>
        <v>0.81884944920440628</v>
      </c>
      <c r="I1114" s="6">
        <v>33.5</v>
      </c>
      <c r="J1114" s="6">
        <v>50.51</v>
      </c>
      <c r="K1114" s="6">
        <v>96.84</v>
      </c>
      <c r="L1114" s="6">
        <f t="shared" si="187"/>
        <v>0</v>
      </c>
      <c r="M1114" s="6">
        <f t="shared" si="188"/>
        <v>0</v>
      </c>
      <c r="N1114" s="6">
        <f t="shared" si="189"/>
        <v>1</v>
      </c>
      <c r="AA1114" t="s">
        <v>4465</v>
      </c>
      <c r="AB1114" t="s">
        <v>4445</v>
      </c>
      <c r="AC1114" t="s">
        <v>16</v>
      </c>
      <c r="AD1114" t="s">
        <v>18</v>
      </c>
      <c r="AE1114">
        <v>24</v>
      </c>
      <c r="AF1114">
        <v>165.99</v>
      </c>
      <c r="AG1114">
        <v>73.7</v>
      </c>
      <c r="AH1114">
        <f t="shared" si="190"/>
        <v>2.2522388059701495</v>
      </c>
      <c r="AI1114">
        <v>18</v>
      </c>
      <c r="AJ1114">
        <v>70.47</v>
      </c>
      <c r="AK1114">
        <v>58.64</v>
      </c>
      <c r="AL1114" s="3">
        <f t="shared" si="191"/>
        <v>1</v>
      </c>
      <c r="AM1114" s="3">
        <f t="shared" si="192"/>
        <v>0</v>
      </c>
      <c r="AN1114" s="3">
        <f t="shared" si="193"/>
        <v>0</v>
      </c>
    </row>
    <row r="1115" spans="1:40" x14ac:dyDescent="0.35">
      <c r="A1115" t="s">
        <v>4466</v>
      </c>
      <c r="B1115" t="s">
        <v>4445</v>
      </c>
      <c r="C1115" t="s">
        <v>16</v>
      </c>
      <c r="D1115" s="6" t="s">
        <v>17</v>
      </c>
      <c r="E1115" s="6">
        <v>17</v>
      </c>
      <c r="F1115" s="6">
        <v>53.56</v>
      </c>
      <c r="G1115" s="6">
        <v>56.08</v>
      </c>
      <c r="H1115" s="6">
        <f t="shared" si="186"/>
        <v>0.95506419400855924</v>
      </c>
      <c r="I1115" s="6">
        <v>16.5</v>
      </c>
      <c r="J1115" s="6">
        <v>33.83</v>
      </c>
      <c r="K1115" s="6">
        <v>54.79</v>
      </c>
      <c r="L1115" s="6">
        <f t="shared" si="187"/>
        <v>0</v>
      </c>
      <c r="M1115" s="6">
        <f t="shared" si="188"/>
        <v>0</v>
      </c>
      <c r="N1115" s="6">
        <f t="shared" si="189"/>
        <v>1</v>
      </c>
      <c r="AA1115" t="s">
        <v>4466</v>
      </c>
      <c r="AB1115" t="s">
        <v>4445</v>
      </c>
      <c r="AC1115" t="s">
        <v>16</v>
      </c>
      <c r="AD1115" t="s">
        <v>18</v>
      </c>
      <c r="AE1115">
        <v>24</v>
      </c>
      <c r="AF1115">
        <v>116.8</v>
      </c>
      <c r="AG1115">
        <v>73.7</v>
      </c>
      <c r="AH1115">
        <f t="shared" si="190"/>
        <v>1.5848032564450474</v>
      </c>
      <c r="AI1115">
        <v>23.5</v>
      </c>
      <c r="AJ1115">
        <v>61.2</v>
      </c>
      <c r="AK1115">
        <v>72.459999999999994</v>
      </c>
      <c r="AL1115" s="3">
        <f t="shared" si="191"/>
        <v>1</v>
      </c>
      <c r="AM1115" s="3">
        <f t="shared" si="192"/>
        <v>0</v>
      </c>
      <c r="AN1115" s="3">
        <f t="shared" si="193"/>
        <v>0</v>
      </c>
    </row>
    <row r="1116" spans="1:40" x14ac:dyDescent="0.35">
      <c r="A1116" t="s">
        <v>4467</v>
      </c>
      <c r="B1116" t="s">
        <v>4445</v>
      </c>
      <c r="C1116" t="s">
        <v>16</v>
      </c>
      <c r="D1116" s="6" t="s">
        <v>17</v>
      </c>
      <c r="E1116" s="6">
        <v>31</v>
      </c>
      <c r="F1116" s="6">
        <v>79</v>
      </c>
      <c r="G1116" s="6">
        <v>90.81</v>
      </c>
      <c r="H1116" s="6">
        <f t="shared" si="186"/>
        <v>0.86994824358550815</v>
      </c>
      <c r="I1116" s="6">
        <v>30.5</v>
      </c>
      <c r="J1116" s="6">
        <v>56.34</v>
      </c>
      <c r="K1116" s="6">
        <v>89.6</v>
      </c>
      <c r="L1116" s="6">
        <f t="shared" si="187"/>
        <v>0</v>
      </c>
      <c r="M1116" s="6">
        <f t="shared" si="188"/>
        <v>0</v>
      </c>
      <c r="N1116" s="6">
        <f t="shared" si="189"/>
        <v>1</v>
      </c>
      <c r="AA1116" t="s">
        <v>4467</v>
      </c>
      <c r="AB1116" t="s">
        <v>4445</v>
      </c>
      <c r="AC1116" t="s">
        <v>16</v>
      </c>
      <c r="AD1116" t="s">
        <v>18</v>
      </c>
      <c r="AE1116">
        <v>24</v>
      </c>
      <c r="AF1116">
        <v>95.42</v>
      </c>
      <c r="AG1116">
        <v>73.7</v>
      </c>
      <c r="AH1116">
        <f t="shared" si="190"/>
        <v>1.2947082767978291</v>
      </c>
      <c r="AI1116">
        <v>23.5</v>
      </c>
      <c r="AJ1116">
        <v>31.85</v>
      </c>
      <c r="AK1116">
        <v>72.459999999999994</v>
      </c>
      <c r="AL1116" s="3">
        <f t="shared" si="191"/>
        <v>0</v>
      </c>
      <c r="AM1116" s="3">
        <f t="shared" si="192"/>
        <v>1</v>
      </c>
      <c r="AN1116" s="3">
        <f t="shared" si="193"/>
        <v>0</v>
      </c>
    </row>
    <row r="1117" spans="1:40" x14ac:dyDescent="0.35">
      <c r="A1117" t="s">
        <v>4468</v>
      </c>
      <c r="B1117" t="s">
        <v>4445</v>
      </c>
      <c r="C1117" t="s">
        <v>16</v>
      </c>
      <c r="D1117" s="6" t="s">
        <v>17</v>
      </c>
      <c r="E1117" s="6">
        <v>26.5</v>
      </c>
      <c r="F1117" s="6">
        <v>69.88</v>
      </c>
      <c r="G1117" s="6">
        <v>79.86</v>
      </c>
      <c r="H1117" s="6">
        <f t="shared" si="186"/>
        <v>0.87503130478337088</v>
      </c>
      <c r="I1117" s="6">
        <v>26</v>
      </c>
      <c r="J1117" s="6">
        <v>56.72</v>
      </c>
      <c r="K1117" s="6">
        <v>78.63</v>
      </c>
      <c r="L1117" s="6">
        <f t="shared" si="187"/>
        <v>0</v>
      </c>
      <c r="M1117" s="6">
        <f t="shared" si="188"/>
        <v>0</v>
      </c>
      <c r="N1117" s="6">
        <f t="shared" si="189"/>
        <v>1</v>
      </c>
      <c r="AA1117" t="s">
        <v>4468</v>
      </c>
      <c r="AB1117" t="s">
        <v>4445</v>
      </c>
      <c r="AC1117" t="s">
        <v>16</v>
      </c>
      <c r="AD1117" t="s">
        <v>18</v>
      </c>
      <c r="AE1117" s="6">
        <v>24</v>
      </c>
      <c r="AF1117" s="6">
        <v>73.45</v>
      </c>
      <c r="AG1117" s="6">
        <v>73.7</v>
      </c>
      <c r="AH1117" s="6">
        <f t="shared" si="190"/>
        <v>0.99660786974219806</v>
      </c>
      <c r="AI1117" s="6">
        <v>23.5</v>
      </c>
      <c r="AJ1117" s="6">
        <v>58.51</v>
      </c>
      <c r="AK1117" s="6">
        <v>72.459999999999994</v>
      </c>
      <c r="AL1117" s="6">
        <f t="shared" si="191"/>
        <v>0</v>
      </c>
      <c r="AM1117" s="6">
        <f t="shared" si="192"/>
        <v>0</v>
      </c>
      <c r="AN1117" s="6">
        <f t="shared" si="193"/>
        <v>1</v>
      </c>
    </row>
    <row r="1118" spans="1:40" x14ac:dyDescent="0.35">
      <c r="A1118" t="s">
        <v>4469</v>
      </c>
      <c r="B1118" t="s">
        <v>4445</v>
      </c>
      <c r="C1118" t="s">
        <v>16</v>
      </c>
      <c r="D1118" s="6" t="s">
        <v>17</v>
      </c>
      <c r="E1118" s="6">
        <v>20.5</v>
      </c>
      <c r="F1118" s="6">
        <v>54.37</v>
      </c>
      <c r="G1118" s="6">
        <v>64.97</v>
      </c>
      <c r="H1118" s="6">
        <f t="shared" si="186"/>
        <v>0.83684777589656767</v>
      </c>
      <c r="I1118" s="6">
        <v>20</v>
      </c>
      <c r="J1118" s="6">
        <v>43.96</v>
      </c>
      <c r="K1118" s="6">
        <v>63.71</v>
      </c>
      <c r="L1118" s="6">
        <f t="shared" si="187"/>
        <v>0</v>
      </c>
      <c r="M1118" s="6">
        <f t="shared" si="188"/>
        <v>0</v>
      </c>
      <c r="N1118" s="6">
        <f t="shared" si="189"/>
        <v>1</v>
      </c>
      <c r="AA1118" t="s">
        <v>4469</v>
      </c>
      <c r="AB1118" t="s">
        <v>4445</v>
      </c>
      <c r="AC1118" t="s">
        <v>16</v>
      </c>
      <c r="AD1118" t="s">
        <v>18</v>
      </c>
      <c r="AE1118">
        <v>24</v>
      </c>
      <c r="AF1118">
        <v>90.85</v>
      </c>
      <c r="AG1118">
        <v>73.7</v>
      </c>
      <c r="AH1118">
        <f t="shared" si="190"/>
        <v>1.2327001356852101</v>
      </c>
      <c r="AI1118">
        <v>23.5</v>
      </c>
      <c r="AJ1118">
        <v>69.56</v>
      </c>
      <c r="AK1118">
        <v>72.459999999999994</v>
      </c>
      <c r="AL1118" s="3">
        <f t="shared" si="191"/>
        <v>0</v>
      </c>
      <c r="AM1118" s="3">
        <f t="shared" si="192"/>
        <v>1</v>
      </c>
      <c r="AN1118" s="3">
        <f t="shared" si="193"/>
        <v>0</v>
      </c>
    </row>
    <row r="1119" spans="1:40" x14ac:dyDescent="0.35">
      <c r="A1119" t="s">
        <v>4470</v>
      </c>
      <c r="B1119" t="s">
        <v>4445</v>
      </c>
      <c r="C1119" t="s">
        <v>16</v>
      </c>
      <c r="D1119" s="6" t="s">
        <v>134</v>
      </c>
      <c r="E1119" s="6">
        <v>34.5</v>
      </c>
      <c r="F1119" s="6">
        <v>94</v>
      </c>
      <c r="G1119" s="6">
        <v>99.24</v>
      </c>
      <c r="H1119" s="6">
        <f t="shared" si="186"/>
        <v>0.94719871019750101</v>
      </c>
      <c r="I1119" s="6">
        <v>34</v>
      </c>
      <c r="J1119" s="6">
        <v>66.91</v>
      </c>
      <c r="K1119" s="6">
        <v>98.04</v>
      </c>
      <c r="L1119" s="6">
        <f t="shared" si="187"/>
        <v>0</v>
      </c>
      <c r="M1119" s="6">
        <f t="shared" si="188"/>
        <v>0</v>
      </c>
      <c r="N1119" s="6">
        <f t="shared" si="189"/>
        <v>1</v>
      </c>
      <c r="AA1119" t="s">
        <v>4470</v>
      </c>
      <c r="AB1119" t="s">
        <v>4445</v>
      </c>
      <c r="AC1119" t="s">
        <v>16</v>
      </c>
      <c r="AD1119" t="s">
        <v>135</v>
      </c>
      <c r="AE1119">
        <v>24</v>
      </c>
      <c r="AF1119">
        <v>111.95</v>
      </c>
      <c r="AG1119">
        <v>73.7</v>
      </c>
      <c r="AH1119">
        <f t="shared" si="190"/>
        <v>1.5189959294436906</v>
      </c>
      <c r="AI1119">
        <v>23</v>
      </c>
      <c r="AJ1119">
        <v>46.46</v>
      </c>
      <c r="AK1119">
        <v>71.22</v>
      </c>
      <c r="AL1119" s="3">
        <f t="shared" si="191"/>
        <v>1</v>
      </c>
      <c r="AM1119" s="3">
        <f t="shared" si="192"/>
        <v>0</v>
      </c>
      <c r="AN1119" s="3">
        <f t="shared" si="193"/>
        <v>0</v>
      </c>
    </row>
    <row r="1120" spans="1:40" x14ac:dyDescent="0.35">
      <c r="A1120" t="s">
        <v>4471</v>
      </c>
      <c r="B1120" t="s">
        <v>4445</v>
      </c>
      <c r="C1120" t="s">
        <v>16</v>
      </c>
      <c r="D1120" s="6" t="s">
        <v>134</v>
      </c>
      <c r="E1120" s="6">
        <v>30.5</v>
      </c>
      <c r="F1120" s="6">
        <v>74.28</v>
      </c>
      <c r="G1120" s="6">
        <v>89.6</v>
      </c>
      <c r="H1120" s="6">
        <f t="shared" si="186"/>
        <v>0.82901785714285725</v>
      </c>
      <c r="I1120" s="6">
        <v>30</v>
      </c>
      <c r="J1120" s="6">
        <v>60.57</v>
      </c>
      <c r="K1120" s="6">
        <v>88.39</v>
      </c>
      <c r="L1120" s="6">
        <f t="shared" si="187"/>
        <v>0</v>
      </c>
      <c r="M1120" s="6">
        <f t="shared" si="188"/>
        <v>0</v>
      </c>
      <c r="N1120" s="6">
        <f t="shared" si="189"/>
        <v>1</v>
      </c>
      <c r="AA1120" t="s">
        <v>4471</v>
      </c>
      <c r="AB1120" t="s">
        <v>4445</v>
      </c>
      <c r="AC1120" t="s">
        <v>16</v>
      </c>
      <c r="AD1120" t="s">
        <v>135</v>
      </c>
      <c r="AE1120">
        <v>24</v>
      </c>
      <c r="AF1120">
        <v>141.87</v>
      </c>
      <c r="AG1120">
        <v>73.7</v>
      </c>
      <c r="AH1120">
        <f t="shared" si="190"/>
        <v>1.9249660786974219</v>
      </c>
      <c r="AI1120">
        <v>22</v>
      </c>
      <c r="AJ1120">
        <v>56.53</v>
      </c>
      <c r="AK1120">
        <v>68.72</v>
      </c>
      <c r="AL1120" s="3">
        <f t="shared" si="191"/>
        <v>1</v>
      </c>
      <c r="AM1120" s="3">
        <f t="shared" si="192"/>
        <v>0</v>
      </c>
      <c r="AN1120" s="3">
        <f t="shared" si="193"/>
        <v>0</v>
      </c>
    </row>
    <row r="1121" spans="1:40" x14ac:dyDescent="0.35">
      <c r="A1121" t="s">
        <v>4472</v>
      </c>
      <c r="B1121" t="s">
        <v>4445</v>
      </c>
      <c r="C1121" t="s">
        <v>16</v>
      </c>
      <c r="D1121" s="6" t="s">
        <v>134</v>
      </c>
      <c r="E1121" s="6">
        <v>24</v>
      </c>
      <c r="F1121" s="6">
        <v>65.09</v>
      </c>
      <c r="G1121" s="6">
        <v>73.7</v>
      </c>
      <c r="H1121" s="6">
        <f t="shared" si="186"/>
        <v>0.88317503392130259</v>
      </c>
      <c r="I1121" s="6">
        <v>23.5</v>
      </c>
      <c r="J1121" s="6">
        <v>46.43</v>
      </c>
      <c r="K1121" s="6">
        <v>72.459999999999994</v>
      </c>
      <c r="L1121" s="6">
        <f t="shared" si="187"/>
        <v>0</v>
      </c>
      <c r="M1121" s="6">
        <f t="shared" si="188"/>
        <v>0</v>
      </c>
      <c r="N1121" s="6">
        <f t="shared" si="189"/>
        <v>1</v>
      </c>
      <c r="AA1121" t="s">
        <v>4472</v>
      </c>
      <c r="AB1121" t="s">
        <v>4445</v>
      </c>
      <c r="AC1121" t="s">
        <v>16</v>
      </c>
      <c r="AD1121" t="s">
        <v>135</v>
      </c>
      <c r="AE1121">
        <v>24</v>
      </c>
      <c r="AF1121">
        <v>161.22999999999999</v>
      </c>
      <c r="AG1121">
        <v>73.7</v>
      </c>
      <c r="AH1121">
        <f t="shared" si="190"/>
        <v>2.187652645861601</v>
      </c>
      <c r="AI1121">
        <v>22</v>
      </c>
      <c r="AJ1121">
        <v>60.99</v>
      </c>
      <c r="AK1121">
        <v>68.72</v>
      </c>
      <c r="AL1121" s="3">
        <f t="shared" si="191"/>
        <v>1</v>
      </c>
      <c r="AM1121" s="3">
        <f t="shared" si="192"/>
        <v>0</v>
      </c>
      <c r="AN1121" s="3">
        <f t="shared" si="193"/>
        <v>0</v>
      </c>
    </row>
    <row r="1122" spans="1:40" x14ac:dyDescent="0.35">
      <c r="A1122" t="s">
        <v>4473</v>
      </c>
      <c r="B1122" t="s">
        <v>4445</v>
      </c>
      <c r="C1122" t="s">
        <v>16</v>
      </c>
      <c r="D1122" s="6" t="s">
        <v>134</v>
      </c>
      <c r="E1122" s="6">
        <v>27</v>
      </c>
      <c r="F1122" s="6">
        <v>73.150000000000006</v>
      </c>
      <c r="G1122" s="6">
        <v>81.08</v>
      </c>
      <c r="H1122" s="6">
        <f t="shared" si="186"/>
        <v>0.90219536260483479</v>
      </c>
      <c r="I1122" s="6">
        <v>26.5</v>
      </c>
      <c r="J1122" s="6">
        <v>46.8</v>
      </c>
      <c r="K1122" s="6">
        <v>79.86</v>
      </c>
      <c r="L1122" s="6">
        <f t="shared" si="187"/>
        <v>0</v>
      </c>
      <c r="M1122" s="6">
        <f t="shared" si="188"/>
        <v>0</v>
      </c>
      <c r="N1122" s="6">
        <f t="shared" si="189"/>
        <v>1</v>
      </c>
      <c r="AA1122" t="s">
        <v>4473</v>
      </c>
      <c r="AB1122" t="s">
        <v>4445</v>
      </c>
      <c r="AC1122" t="s">
        <v>16</v>
      </c>
      <c r="AD1122" t="s">
        <v>135</v>
      </c>
      <c r="AE1122">
        <v>23.5</v>
      </c>
      <c r="AF1122">
        <v>97.73</v>
      </c>
      <c r="AG1122">
        <v>72.459999999999994</v>
      </c>
      <c r="AH1122">
        <f t="shared" si="190"/>
        <v>1.3487441346950042</v>
      </c>
      <c r="AI1122">
        <v>22.5</v>
      </c>
      <c r="AJ1122">
        <v>47.28</v>
      </c>
      <c r="AK1122">
        <v>69.97</v>
      </c>
      <c r="AL1122" s="3">
        <f t="shared" si="191"/>
        <v>0</v>
      </c>
      <c r="AM1122" s="3">
        <f t="shared" si="192"/>
        <v>1</v>
      </c>
      <c r="AN1122" s="3">
        <f t="shared" si="193"/>
        <v>0</v>
      </c>
    </row>
    <row r="1123" spans="1:40" x14ac:dyDescent="0.35">
      <c r="A1123" t="s">
        <v>4474</v>
      </c>
      <c r="B1123" t="s">
        <v>4445</v>
      </c>
      <c r="C1123" t="s">
        <v>16</v>
      </c>
      <c r="D1123" s="6" t="s">
        <v>134</v>
      </c>
      <c r="E1123" s="6">
        <v>20.5</v>
      </c>
      <c r="F1123" s="6">
        <v>54.47</v>
      </c>
      <c r="G1123" s="6">
        <v>64.97</v>
      </c>
      <c r="H1123" s="6">
        <f t="shared" si="186"/>
        <v>0.83838694782207168</v>
      </c>
      <c r="I1123" s="6">
        <v>20</v>
      </c>
      <c r="J1123" s="6">
        <v>23.91</v>
      </c>
      <c r="K1123" s="6">
        <v>63.71</v>
      </c>
      <c r="L1123" s="6">
        <f t="shared" si="187"/>
        <v>0</v>
      </c>
      <c r="M1123" s="6">
        <f t="shared" si="188"/>
        <v>0</v>
      </c>
      <c r="N1123" s="6">
        <f t="shared" si="189"/>
        <v>1</v>
      </c>
      <c r="AA1123" t="s">
        <v>4474</v>
      </c>
      <c r="AB1123" t="s">
        <v>4445</v>
      </c>
      <c r="AC1123" t="s">
        <v>16</v>
      </c>
      <c r="AD1123" t="s">
        <v>135</v>
      </c>
      <c r="AE1123">
        <v>23.5</v>
      </c>
      <c r="AF1123">
        <v>80.27</v>
      </c>
      <c r="AG1123">
        <v>72.459999999999994</v>
      </c>
      <c r="AH1123">
        <f t="shared" si="190"/>
        <v>1.107783604747447</v>
      </c>
      <c r="AI1123">
        <v>23</v>
      </c>
      <c r="AJ1123">
        <v>70.92</v>
      </c>
      <c r="AK1123">
        <v>71.22</v>
      </c>
      <c r="AL1123" s="3">
        <f t="shared" si="191"/>
        <v>0</v>
      </c>
      <c r="AM1123" s="3">
        <f t="shared" si="192"/>
        <v>1</v>
      </c>
      <c r="AN1123" s="3">
        <f t="shared" si="193"/>
        <v>0</v>
      </c>
    </row>
    <row r="1124" spans="1:40" x14ac:dyDescent="0.35">
      <c r="A1124" t="s">
        <v>4475</v>
      </c>
      <c r="B1124" t="s">
        <v>4445</v>
      </c>
      <c r="C1124" t="s">
        <v>16</v>
      </c>
      <c r="D1124" s="6" t="s">
        <v>134</v>
      </c>
      <c r="E1124" s="6">
        <v>33.5</v>
      </c>
      <c r="F1124" s="6">
        <v>90.31</v>
      </c>
      <c r="G1124" s="6">
        <v>96.84</v>
      </c>
      <c r="H1124" s="6">
        <f t="shared" si="186"/>
        <v>0.93256918628665841</v>
      </c>
      <c r="I1124" s="6">
        <v>33</v>
      </c>
      <c r="J1124" s="6">
        <v>68.98</v>
      </c>
      <c r="K1124" s="6">
        <v>95.64</v>
      </c>
      <c r="L1124" s="6">
        <f t="shared" si="187"/>
        <v>0</v>
      </c>
      <c r="M1124" s="6">
        <f t="shared" si="188"/>
        <v>0</v>
      </c>
      <c r="N1124" s="6">
        <f t="shared" si="189"/>
        <v>1</v>
      </c>
      <c r="AA1124" t="s">
        <v>4475</v>
      </c>
      <c r="AB1124" t="s">
        <v>4445</v>
      </c>
      <c r="AC1124" t="s">
        <v>16</v>
      </c>
      <c r="AD1124" t="s">
        <v>135</v>
      </c>
      <c r="AE1124">
        <v>24</v>
      </c>
      <c r="AF1124">
        <v>114.96</v>
      </c>
      <c r="AG1124">
        <v>73.7</v>
      </c>
      <c r="AH1124">
        <f t="shared" si="190"/>
        <v>1.5598371777476254</v>
      </c>
      <c r="AI1124">
        <v>23</v>
      </c>
      <c r="AJ1124">
        <v>66.69</v>
      </c>
      <c r="AK1124">
        <v>71.22</v>
      </c>
      <c r="AL1124" s="3">
        <f t="shared" si="191"/>
        <v>1</v>
      </c>
      <c r="AM1124" s="3">
        <f t="shared" si="192"/>
        <v>0</v>
      </c>
      <c r="AN1124" s="3">
        <f t="shared" si="193"/>
        <v>0</v>
      </c>
    </row>
    <row r="1125" spans="1:40" x14ac:dyDescent="0.35">
      <c r="A1125" t="s">
        <v>4476</v>
      </c>
      <c r="B1125" t="s">
        <v>4445</v>
      </c>
      <c r="C1125" t="s">
        <v>16</v>
      </c>
      <c r="D1125" t="s">
        <v>134</v>
      </c>
      <c r="E1125">
        <v>22</v>
      </c>
      <c r="F1125">
        <v>73.650000000000006</v>
      </c>
      <c r="G1125">
        <v>68.72</v>
      </c>
      <c r="H1125">
        <f t="shared" si="186"/>
        <v>1.0717403958090805</v>
      </c>
      <c r="I1125">
        <v>21.5</v>
      </c>
      <c r="J1125">
        <v>42.53</v>
      </c>
      <c r="K1125">
        <v>67.47</v>
      </c>
      <c r="L1125" s="3">
        <f t="shared" si="187"/>
        <v>0</v>
      </c>
      <c r="M1125" s="3">
        <f t="shared" si="188"/>
        <v>1</v>
      </c>
      <c r="N1125" s="3">
        <f t="shared" si="189"/>
        <v>0</v>
      </c>
      <c r="AA1125" t="s">
        <v>4476</v>
      </c>
      <c r="AB1125" t="s">
        <v>4445</v>
      </c>
      <c r="AC1125" t="s">
        <v>16</v>
      </c>
      <c r="AD1125" t="s">
        <v>135</v>
      </c>
      <c r="AE1125">
        <v>16</v>
      </c>
      <c r="AF1125">
        <v>55.62</v>
      </c>
      <c r="AG1125">
        <v>53.5</v>
      </c>
      <c r="AH1125">
        <f t="shared" si="190"/>
        <v>1.0396261682242991</v>
      </c>
      <c r="AI1125">
        <v>25.5</v>
      </c>
      <c r="AJ1125">
        <v>78.36</v>
      </c>
      <c r="AK1125">
        <v>77.400000000000006</v>
      </c>
      <c r="AL1125" s="3">
        <f t="shared" si="191"/>
        <v>0</v>
      </c>
      <c r="AM1125" s="3">
        <f t="shared" si="192"/>
        <v>1</v>
      </c>
      <c r="AN1125" s="3">
        <f t="shared" si="193"/>
        <v>0</v>
      </c>
    </row>
    <row r="1126" spans="1:40" x14ac:dyDescent="0.35">
      <c r="A1126" t="s">
        <v>4477</v>
      </c>
      <c r="B1126" t="s">
        <v>4445</v>
      </c>
      <c r="C1126" t="s">
        <v>16</v>
      </c>
      <c r="D1126" s="6" t="s">
        <v>134</v>
      </c>
      <c r="E1126" s="6">
        <v>31.5</v>
      </c>
      <c r="F1126" s="6">
        <v>83.29</v>
      </c>
      <c r="G1126" s="6">
        <v>92.02</v>
      </c>
      <c r="H1126" s="6">
        <f t="shared" si="186"/>
        <v>0.90512931971310595</v>
      </c>
      <c r="I1126" s="6">
        <v>31</v>
      </c>
      <c r="J1126" s="6">
        <v>58.45</v>
      </c>
      <c r="K1126" s="6">
        <v>90.81</v>
      </c>
      <c r="L1126" s="6">
        <f t="shared" si="187"/>
        <v>0</v>
      </c>
      <c r="M1126" s="6">
        <f t="shared" si="188"/>
        <v>0</v>
      </c>
      <c r="N1126" s="6">
        <f t="shared" si="189"/>
        <v>1</v>
      </c>
      <c r="AA1126" t="s">
        <v>4477</v>
      </c>
      <c r="AB1126" t="s">
        <v>4445</v>
      </c>
      <c r="AC1126" t="s">
        <v>16</v>
      </c>
      <c r="AD1126" t="s">
        <v>135</v>
      </c>
      <c r="AE1126">
        <v>24</v>
      </c>
      <c r="AF1126">
        <v>99.85</v>
      </c>
      <c r="AG1126">
        <v>73.7</v>
      </c>
      <c r="AH1126">
        <f t="shared" si="190"/>
        <v>1.3548168249660786</v>
      </c>
      <c r="AI1126">
        <v>23.5</v>
      </c>
      <c r="AJ1126">
        <v>65.08</v>
      </c>
      <c r="AK1126">
        <v>72.459999999999994</v>
      </c>
      <c r="AL1126" s="3">
        <f t="shared" si="191"/>
        <v>0</v>
      </c>
      <c r="AM1126" s="3">
        <f t="shared" si="192"/>
        <v>1</v>
      </c>
      <c r="AN1126" s="3">
        <f t="shared" si="193"/>
        <v>0</v>
      </c>
    </row>
    <row r="1127" spans="1:40" x14ac:dyDescent="0.35">
      <c r="A1127" t="s">
        <v>4478</v>
      </c>
      <c r="B1127" t="s">
        <v>4445</v>
      </c>
      <c r="C1127" t="s">
        <v>16</v>
      </c>
      <c r="D1127" s="6" t="s">
        <v>134</v>
      </c>
      <c r="E1127" s="6">
        <v>19</v>
      </c>
      <c r="F1127" s="6">
        <v>45.87</v>
      </c>
      <c r="G1127" s="6">
        <v>61.18</v>
      </c>
      <c r="H1127" s="6">
        <f t="shared" si="186"/>
        <v>0.74975482183720166</v>
      </c>
      <c r="I1127" s="6">
        <v>18.5</v>
      </c>
      <c r="J1127" s="6">
        <v>43.02</v>
      </c>
      <c r="K1127" s="6">
        <v>59.91</v>
      </c>
      <c r="L1127" s="6">
        <f t="shared" si="187"/>
        <v>0</v>
      </c>
      <c r="M1127" s="6">
        <f t="shared" si="188"/>
        <v>0</v>
      </c>
      <c r="N1127" s="6">
        <f t="shared" si="189"/>
        <v>1</v>
      </c>
      <c r="AA1127" t="s">
        <v>4478</v>
      </c>
      <c r="AB1127" t="s">
        <v>4445</v>
      </c>
      <c r="AC1127" t="s">
        <v>16</v>
      </c>
      <c r="AD1127" t="s">
        <v>135</v>
      </c>
      <c r="AE1127">
        <v>24</v>
      </c>
      <c r="AF1127">
        <v>85.59</v>
      </c>
      <c r="AG1127">
        <v>73.7</v>
      </c>
      <c r="AH1127">
        <f t="shared" si="190"/>
        <v>1.1613297150610584</v>
      </c>
      <c r="AI1127">
        <v>23.5</v>
      </c>
      <c r="AJ1127">
        <v>61.65</v>
      </c>
      <c r="AK1127">
        <v>72.459999999999994</v>
      </c>
      <c r="AL1127" s="3">
        <f t="shared" si="191"/>
        <v>0</v>
      </c>
      <c r="AM1127" s="3">
        <f t="shared" si="192"/>
        <v>1</v>
      </c>
      <c r="AN1127" s="3">
        <f t="shared" si="193"/>
        <v>0</v>
      </c>
    </row>
    <row r="1128" spans="1:40" x14ac:dyDescent="0.35">
      <c r="A1128" t="s">
        <v>4479</v>
      </c>
      <c r="B1128" t="s">
        <v>4445</v>
      </c>
      <c r="C1128" t="s">
        <v>16</v>
      </c>
      <c r="D1128" s="6" t="s">
        <v>134</v>
      </c>
      <c r="E1128" s="6">
        <v>32.5</v>
      </c>
      <c r="F1128" s="6">
        <v>92.56</v>
      </c>
      <c r="G1128" s="6">
        <v>94.43</v>
      </c>
      <c r="H1128" s="6">
        <f t="shared" si="186"/>
        <v>0.98019697130149308</v>
      </c>
      <c r="I1128" s="6">
        <v>32</v>
      </c>
      <c r="J1128" s="6">
        <v>79.25</v>
      </c>
      <c r="K1128" s="6">
        <v>93.23</v>
      </c>
      <c r="L1128" s="6">
        <f t="shared" si="187"/>
        <v>0</v>
      </c>
      <c r="M1128" s="6">
        <f t="shared" si="188"/>
        <v>0</v>
      </c>
      <c r="N1128" s="6">
        <f t="shared" si="189"/>
        <v>1</v>
      </c>
      <c r="AA1128" t="s">
        <v>4479</v>
      </c>
      <c r="AB1128" t="s">
        <v>4445</v>
      </c>
      <c r="AC1128" t="s">
        <v>16</v>
      </c>
      <c r="AD1128" t="s">
        <v>135</v>
      </c>
      <c r="AE1128">
        <v>24</v>
      </c>
      <c r="AF1128">
        <v>109.36</v>
      </c>
      <c r="AG1128">
        <v>73.7</v>
      </c>
      <c r="AH1128">
        <f t="shared" si="190"/>
        <v>1.483853459972863</v>
      </c>
      <c r="AI1128">
        <v>23.5</v>
      </c>
      <c r="AJ1128">
        <v>65.989999999999995</v>
      </c>
      <c r="AK1128">
        <v>72.459999999999994</v>
      </c>
      <c r="AL1128" s="3">
        <f t="shared" si="191"/>
        <v>0</v>
      </c>
      <c r="AM1128" s="3">
        <f t="shared" si="192"/>
        <v>1</v>
      </c>
      <c r="AN1128" s="3">
        <f t="shared" si="193"/>
        <v>0</v>
      </c>
    </row>
    <row r="1129" spans="1:40" x14ac:dyDescent="0.35">
      <c r="A1129" t="s">
        <v>4480</v>
      </c>
      <c r="B1129" t="s">
        <v>4445</v>
      </c>
      <c r="C1129" t="s">
        <v>16</v>
      </c>
      <c r="D1129" s="6" t="s">
        <v>134</v>
      </c>
      <c r="E1129" s="6">
        <v>19.5</v>
      </c>
      <c r="F1129" s="6">
        <v>51.25</v>
      </c>
      <c r="G1129" s="6">
        <v>62.44</v>
      </c>
      <c r="H1129" s="6">
        <f t="shared" si="186"/>
        <v>0.8207879564381807</v>
      </c>
      <c r="I1129" s="6">
        <v>19</v>
      </c>
      <c r="J1129" s="6">
        <v>23.13</v>
      </c>
      <c r="K1129" s="6">
        <v>61.18</v>
      </c>
      <c r="L1129" s="6">
        <f t="shared" si="187"/>
        <v>0</v>
      </c>
      <c r="M1129" s="6">
        <f t="shared" si="188"/>
        <v>0</v>
      </c>
      <c r="N1129" s="6">
        <f t="shared" si="189"/>
        <v>1</v>
      </c>
      <c r="AA1129" t="s">
        <v>4480</v>
      </c>
      <c r="AB1129" t="s">
        <v>4445</v>
      </c>
      <c r="AC1129" t="s">
        <v>16</v>
      </c>
      <c r="AD1129" t="s">
        <v>135</v>
      </c>
      <c r="AE1129">
        <v>24</v>
      </c>
      <c r="AF1129">
        <v>128.31</v>
      </c>
      <c r="AG1129">
        <v>73.7</v>
      </c>
      <c r="AH1129">
        <f t="shared" si="190"/>
        <v>1.7409769335142469</v>
      </c>
      <c r="AI1129">
        <v>22.5</v>
      </c>
      <c r="AJ1129">
        <v>60.45</v>
      </c>
      <c r="AK1129">
        <v>69.97</v>
      </c>
      <c r="AL1129" s="3">
        <f t="shared" si="191"/>
        <v>1</v>
      </c>
      <c r="AM1129" s="3">
        <f t="shared" si="192"/>
        <v>0</v>
      </c>
      <c r="AN1129" s="3">
        <f t="shared" si="193"/>
        <v>0</v>
      </c>
    </row>
    <row r="1130" spans="1:40" x14ac:dyDescent="0.35">
      <c r="A1130" t="s">
        <v>4481</v>
      </c>
      <c r="B1130" t="s">
        <v>4445</v>
      </c>
      <c r="C1130" t="s">
        <v>16</v>
      </c>
      <c r="D1130" s="6" t="s">
        <v>134</v>
      </c>
      <c r="E1130" s="6">
        <v>31</v>
      </c>
      <c r="F1130" s="6">
        <v>76.27</v>
      </c>
      <c r="G1130" s="6">
        <v>90.81</v>
      </c>
      <c r="H1130" s="6">
        <f t="shared" si="186"/>
        <v>0.83988547516793299</v>
      </c>
      <c r="I1130" s="6">
        <v>30.5</v>
      </c>
      <c r="J1130" s="6">
        <v>67.41</v>
      </c>
      <c r="K1130" s="6">
        <v>89.6</v>
      </c>
      <c r="L1130" s="6">
        <f t="shared" si="187"/>
        <v>0</v>
      </c>
      <c r="M1130" s="6">
        <f t="shared" si="188"/>
        <v>0</v>
      </c>
      <c r="N1130" s="6">
        <f t="shared" si="189"/>
        <v>1</v>
      </c>
      <c r="AA1130" t="s">
        <v>4481</v>
      </c>
      <c r="AB1130" t="s">
        <v>4445</v>
      </c>
      <c r="AC1130" t="s">
        <v>16</v>
      </c>
      <c r="AD1130" t="s">
        <v>135</v>
      </c>
      <c r="AE1130">
        <v>24</v>
      </c>
      <c r="AF1130">
        <v>107.11</v>
      </c>
      <c r="AG1130">
        <v>73.7</v>
      </c>
      <c r="AH1130">
        <f t="shared" si="190"/>
        <v>1.4533242876526458</v>
      </c>
      <c r="AI1130">
        <v>22.5</v>
      </c>
      <c r="AJ1130">
        <v>57.84</v>
      </c>
      <c r="AK1130">
        <v>69.97</v>
      </c>
      <c r="AL1130" s="3">
        <f t="shared" si="191"/>
        <v>0</v>
      </c>
      <c r="AM1130" s="3">
        <f t="shared" si="192"/>
        <v>1</v>
      </c>
      <c r="AN1130" s="3">
        <f t="shared" si="193"/>
        <v>0</v>
      </c>
    </row>
    <row r="1131" spans="1:40" x14ac:dyDescent="0.35">
      <c r="A1131" t="s">
        <v>4482</v>
      </c>
      <c r="B1131" t="s">
        <v>4445</v>
      </c>
      <c r="C1131" t="s">
        <v>16</v>
      </c>
      <c r="D1131" s="6" t="s">
        <v>134</v>
      </c>
      <c r="E1131" s="6">
        <v>19.5</v>
      </c>
      <c r="F1131" s="6">
        <v>57.41</v>
      </c>
      <c r="G1131" s="6">
        <v>62.44</v>
      </c>
      <c r="H1131" s="6">
        <f t="shared" si="186"/>
        <v>0.91944266495836002</v>
      </c>
      <c r="I1131" s="6">
        <v>19</v>
      </c>
      <c r="J1131" s="6">
        <v>35.39</v>
      </c>
      <c r="K1131" s="6">
        <v>61.18</v>
      </c>
      <c r="L1131" s="6">
        <f t="shared" si="187"/>
        <v>0</v>
      </c>
      <c r="M1131" s="6">
        <f t="shared" si="188"/>
        <v>0</v>
      </c>
      <c r="N1131" s="6">
        <f t="shared" si="189"/>
        <v>1</v>
      </c>
      <c r="AA1131" t="s">
        <v>4482</v>
      </c>
      <c r="AB1131" t="s">
        <v>4445</v>
      </c>
      <c r="AC1131" t="s">
        <v>16</v>
      </c>
      <c r="AD1131" t="s">
        <v>135</v>
      </c>
      <c r="AE1131">
        <v>24</v>
      </c>
      <c r="AF1131">
        <v>79.099999999999994</v>
      </c>
      <c r="AG1131">
        <v>73.7</v>
      </c>
      <c r="AH1131">
        <f t="shared" si="190"/>
        <v>1.0732700135685209</v>
      </c>
      <c r="AI1131">
        <v>23.5</v>
      </c>
      <c r="AJ1131">
        <v>58.66</v>
      </c>
      <c r="AK1131">
        <v>72.459999999999994</v>
      </c>
      <c r="AL1131" s="3">
        <f t="shared" si="191"/>
        <v>0</v>
      </c>
      <c r="AM1131" s="3">
        <f t="shared" si="192"/>
        <v>1</v>
      </c>
      <c r="AN1131" s="3">
        <f t="shared" si="193"/>
        <v>0</v>
      </c>
    </row>
    <row r="1132" spans="1:40" x14ac:dyDescent="0.35">
      <c r="A1132" t="s">
        <v>4483</v>
      </c>
      <c r="B1132" t="s">
        <v>4445</v>
      </c>
      <c r="C1132" t="s">
        <v>16</v>
      </c>
      <c r="D1132" s="6" t="s">
        <v>134</v>
      </c>
      <c r="E1132" s="6">
        <v>25.5</v>
      </c>
      <c r="F1132" s="6">
        <v>62.83</v>
      </c>
      <c r="G1132" s="6">
        <v>77.400000000000006</v>
      </c>
      <c r="H1132" s="6">
        <f t="shared" si="186"/>
        <v>0.81175710594315242</v>
      </c>
      <c r="I1132" s="6">
        <v>25</v>
      </c>
      <c r="J1132" s="6">
        <v>58.65</v>
      </c>
      <c r="K1132" s="6">
        <v>76.17</v>
      </c>
      <c r="L1132" s="6">
        <f t="shared" si="187"/>
        <v>0</v>
      </c>
      <c r="M1132" s="6">
        <f t="shared" si="188"/>
        <v>0</v>
      </c>
      <c r="N1132" s="6">
        <f t="shared" si="189"/>
        <v>1</v>
      </c>
      <c r="AA1132" t="s">
        <v>4483</v>
      </c>
      <c r="AB1132" t="s">
        <v>4445</v>
      </c>
      <c r="AC1132" t="s">
        <v>16</v>
      </c>
      <c r="AD1132" t="s">
        <v>135</v>
      </c>
      <c r="AE1132">
        <v>23.5</v>
      </c>
      <c r="AF1132">
        <v>100.6</v>
      </c>
      <c r="AG1132">
        <v>72.459999999999994</v>
      </c>
      <c r="AH1132">
        <f t="shared" si="190"/>
        <v>1.3883521943141044</v>
      </c>
      <c r="AI1132">
        <v>26.5</v>
      </c>
      <c r="AJ1132">
        <v>81.650000000000006</v>
      </c>
      <c r="AK1132">
        <v>79.86</v>
      </c>
      <c r="AL1132" s="3">
        <f t="shared" si="191"/>
        <v>0</v>
      </c>
      <c r="AM1132" s="3">
        <f t="shared" si="192"/>
        <v>1</v>
      </c>
      <c r="AN1132" s="3">
        <f t="shared" si="193"/>
        <v>0</v>
      </c>
    </row>
    <row r="1133" spans="1:40" x14ac:dyDescent="0.35">
      <c r="A1133" t="s">
        <v>4484</v>
      </c>
      <c r="B1133" t="s">
        <v>4445</v>
      </c>
      <c r="C1133" t="s">
        <v>16</v>
      </c>
      <c r="D1133" s="6" t="s">
        <v>134</v>
      </c>
      <c r="E1133" s="6">
        <v>19.5</v>
      </c>
      <c r="F1133" s="6">
        <v>47.28</v>
      </c>
      <c r="G1133" s="6">
        <v>62.44</v>
      </c>
      <c r="H1133" s="6">
        <f t="shared" si="186"/>
        <v>0.75720691864189626</v>
      </c>
      <c r="I1133" s="6">
        <v>19</v>
      </c>
      <c r="J1133" s="6">
        <v>22.81</v>
      </c>
      <c r="K1133" s="6">
        <v>61.18</v>
      </c>
      <c r="L1133" s="6">
        <f t="shared" si="187"/>
        <v>0</v>
      </c>
      <c r="M1133" s="6">
        <f t="shared" si="188"/>
        <v>0</v>
      </c>
      <c r="N1133" s="6">
        <f t="shared" si="189"/>
        <v>1</v>
      </c>
      <c r="AA1133" t="s">
        <v>4484</v>
      </c>
      <c r="AB1133" t="s">
        <v>4445</v>
      </c>
      <c r="AC1133" t="s">
        <v>16</v>
      </c>
      <c r="AD1133" t="s">
        <v>135</v>
      </c>
      <c r="AE1133">
        <v>24</v>
      </c>
      <c r="AF1133">
        <v>131.16999999999999</v>
      </c>
      <c r="AG1133">
        <v>73.7</v>
      </c>
      <c r="AH1133">
        <f t="shared" si="190"/>
        <v>1.7797829036635004</v>
      </c>
      <c r="AI1133">
        <v>22</v>
      </c>
      <c r="AJ1133">
        <v>55.39</v>
      </c>
      <c r="AK1133">
        <v>68.72</v>
      </c>
      <c r="AL1133" s="3">
        <f t="shared" si="191"/>
        <v>1</v>
      </c>
      <c r="AM1133" s="3">
        <f t="shared" si="192"/>
        <v>0</v>
      </c>
      <c r="AN1133" s="3">
        <f t="shared" si="193"/>
        <v>0</v>
      </c>
    </row>
    <row r="1134" spans="1:40" x14ac:dyDescent="0.35">
      <c r="A1134" t="s">
        <v>4485</v>
      </c>
      <c r="B1134" t="s">
        <v>4486</v>
      </c>
      <c r="C1134" t="s">
        <v>16</v>
      </c>
      <c r="D1134" t="s">
        <v>949</v>
      </c>
      <c r="E1134">
        <v>23.5</v>
      </c>
      <c r="F1134">
        <v>132.13</v>
      </c>
      <c r="G1134">
        <v>72.459999999999994</v>
      </c>
      <c r="H1134">
        <f t="shared" si="186"/>
        <v>1.8234888214187139</v>
      </c>
      <c r="I1134">
        <v>21.5</v>
      </c>
      <c r="J1134">
        <v>48.06</v>
      </c>
      <c r="K1134">
        <v>67.47</v>
      </c>
      <c r="L1134" s="3">
        <f t="shared" si="187"/>
        <v>1</v>
      </c>
      <c r="M1134" s="3">
        <f t="shared" si="188"/>
        <v>0</v>
      </c>
      <c r="N1134" s="3">
        <f t="shared" si="189"/>
        <v>0</v>
      </c>
      <c r="AA1134" t="s">
        <v>4485</v>
      </c>
      <c r="AB1134" t="s">
        <v>4486</v>
      </c>
      <c r="AC1134" t="s">
        <v>16</v>
      </c>
      <c r="AD1134" t="s">
        <v>951</v>
      </c>
      <c r="AE1134">
        <v>24</v>
      </c>
      <c r="AF1134">
        <v>156.94999999999999</v>
      </c>
      <c r="AG1134">
        <v>73.7</v>
      </c>
      <c r="AH1134">
        <f t="shared" si="190"/>
        <v>2.1295793758480324</v>
      </c>
      <c r="AI1134">
        <v>23</v>
      </c>
      <c r="AJ1134">
        <v>66.73</v>
      </c>
      <c r="AK1134">
        <v>71.22</v>
      </c>
      <c r="AL1134" s="3">
        <f t="shared" si="191"/>
        <v>1</v>
      </c>
      <c r="AM1134" s="3">
        <f t="shared" si="192"/>
        <v>0</v>
      </c>
      <c r="AN1134" s="3">
        <f t="shared" si="193"/>
        <v>0</v>
      </c>
    </row>
    <row r="1135" spans="1:40" x14ac:dyDescent="0.35">
      <c r="A1135" t="s">
        <v>4487</v>
      </c>
      <c r="B1135" t="s">
        <v>4486</v>
      </c>
      <c r="C1135" t="s">
        <v>16</v>
      </c>
      <c r="D1135" t="s">
        <v>949</v>
      </c>
      <c r="E1135">
        <v>24.5</v>
      </c>
      <c r="F1135">
        <v>136.09</v>
      </c>
      <c r="G1135">
        <v>74.930000000000007</v>
      </c>
      <c r="H1135">
        <f t="shared" si="186"/>
        <v>1.8162284799145869</v>
      </c>
      <c r="I1135">
        <v>23</v>
      </c>
      <c r="J1135">
        <v>70.040000000000006</v>
      </c>
      <c r="K1135">
        <v>71.22</v>
      </c>
      <c r="L1135" s="3">
        <f t="shared" si="187"/>
        <v>1</v>
      </c>
      <c r="M1135" s="3">
        <f t="shared" si="188"/>
        <v>0</v>
      </c>
      <c r="N1135" s="3">
        <f t="shared" si="189"/>
        <v>0</v>
      </c>
      <c r="AA1135" t="s">
        <v>4487</v>
      </c>
      <c r="AB1135" t="s">
        <v>4486</v>
      </c>
      <c r="AC1135" t="s">
        <v>16</v>
      </c>
      <c r="AD1135" t="s">
        <v>951</v>
      </c>
      <c r="AE1135">
        <v>24</v>
      </c>
      <c r="AF1135">
        <v>161.47999999999999</v>
      </c>
      <c r="AG1135">
        <v>73.7</v>
      </c>
      <c r="AH1135">
        <f t="shared" si="190"/>
        <v>2.1910447761194027</v>
      </c>
      <c r="AI1135">
        <v>23</v>
      </c>
      <c r="AJ1135">
        <v>52.13</v>
      </c>
      <c r="AK1135">
        <v>71.22</v>
      </c>
      <c r="AL1135" s="3">
        <f t="shared" si="191"/>
        <v>1</v>
      </c>
      <c r="AM1135" s="3">
        <f t="shared" si="192"/>
        <v>0</v>
      </c>
      <c r="AN1135" s="3">
        <f t="shared" si="193"/>
        <v>0</v>
      </c>
    </row>
    <row r="1136" spans="1:40" x14ac:dyDescent="0.35">
      <c r="A1136" t="s">
        <v>4488</v>
      </c>
      <c r="B1136" t="s">
        <v>4486</v>
      </c>
      <c r="C1136" t="s">
        <v>16</v>
      </c>
      <c r="D1136" t="s">
        <v>949</v>
      </c>
      <c r="E1136">
        <v>24</v>
      </c>
      <c r="F1136">
        <v>167.18</v>
      </c>
      <c r="G1136">
        <v>73.7</v>
      </c>
      <c r="H1136">
        <f t="shared" si="186"/>
        <v>2.2683853459972863</v>
      </c>
      <c r="I1136">
        <v>22</v>
      </c>
      <c r="J1136">
        <v>56.79</v>
      </c>
      <c r="K1136">
        <v>68.72</v>
      </c>
      <c r="L1136" s="3">
        <f t="shared" si="187"/>
        <v>1</v>
      </c>
      <c r="M1136" s="3">
        <f t="shared" si="188"/>
        <v>0</v>
      </c>
      <c r="N1136" s="3">
        <f t="shared" si="189"/>
        <v>0</v>
      </c>
      <c r="AA1136" t="s">
        <v>4488</v>
      </c>
      <c r="AB1136" t="s">
        <v>4486</v>
      </c>
      <c r="AC1136" t="s">
        <v>16</v>
      </c>
      <c r="AD1136" t="s">
        <v>951</v>
      </c>
      <c r="AE1136">
        <v>24</v>
      </c>
      <c r="AF1136">
        <v>149.97999999999999</v>
      </c>
      <c r="AG1136">
        <v>73.7</v>
      </c>
      <c r="AH1136">
        <f t="shared" si="190"/>
        <v>2.0350067842605153</v>
      </c>
      <c r="AI1136">
        <v>23</v>
      </c>
      <c r="AJ1136">
        <v>63.41</v>
      </c>
      <c r="AK1136">
        <v>71.22</v>
      </c>
      <c r="AL1136" s="3">
        <f t="shared" si="191"/>
        <v>1</v>
      </c>
      <c r="AM1136" s="3">
        <f t="shared" si="192"/>
        <v>0</v>
      </c>
      <c r="AN1136" s="3">
        <f t="shared" si="193"/>
        <v>0</v>
      </c>
    </row>
    <row r="1137" spans="1:40" x14ac:dyDescent="0.35">
      <c r="A1137" t="s">
        <v>4489</v>
      </c>
      <c r="B1137" t="s">
        <v>4486</v>
      </c>
      <c r="C1137" t="s">
        <v>16</v>
      </c>
      <c r="D1137" t="s">
        <v>949</v>
      </c>
      <c r="E1137">
        <v>24.5</v>
      </c>
      <c r="F1137">
        <v>149.36000000000001</v>
      </c>
      <c r="G1137">
        <v>74.930000000000007</v>
      </c>
      <c r="H1137">
        <f t="shared" si="186"/>
        <v>1.9933271052982784</v>
      </c>
      <c r="I1137">
        <v>22.5</v>
      </c>
      <c r="J1137">
        <v>54.55</v>
      </c>
      <c r="K1137">
        <v>69.97</v>
      </c>
      <c r="L1137" s="3">
        <f t="shared" si="187"/>
        <v>1</v>
      </c>
      <c r="M1137" s="3">
        <f t="shared" si="188"/>
        <v>0</v>
      </c>
      <c r="N1137" s="3">
        <f t="shared" si="189"/>
        <v>0</v>
      </c>
      <c r="AA1137" t="s">
        <v>4489</v>
      </c>
      <c r="AB1137" t="s">
        <v>4486</v>
      </c>
      <c r="AC1137" t="s">
        <v>16</v>
      </c>
      <c r="AD1137" t="s">
        <v>951</v>
      </c>
      <c r="AE1137">
        <v>24</v>
      </c>
      <c r="AF1137">
        <v>143.47</v>
      </c>
      <c r="AG1137">
        <v>73.7</v>
      </c>
      <c r="AH1137">
        <f t="shared" si="190"/>
        <v>1.9466757123473541</v>
      </c>
      <c r="AI1137">
        <v>18</v>
      </c>
      <c r="AJ1137">
        <v>62.88</v>
      </c>
      <c r="AK1137">
        <v>58.64</v>
      </c>
      <c r="AL1137" s="3">
        <f t="shared" si="191"/>
        <v>1</v>
      </c>
      <c r="AM1137" s="3">
        <f t="shared" si="192"/>
        <v>0</v>
      </c>
      <c r="AN1137" s="3">
        <f t="shared" si="193"/>
        <v>0</v>
      </c>
    </row>
    <row r="1138" spans="1:40" x14ac:dyDescent="0.35">
      <c r="A1138" t="s">
        <v>4490</v>
      </c>
      <c r="B1138" t="s">
        <v>4486</v>
      </c>
      <c r="C1138" t="s">
        <v>16</v>
      </c>
      <c r="D1138" t="s">
        <v>949</v>
      </c>
      <c r="E1138">
        <v>24</v>
      </c>
      <c r="F1138">
        <v>121.09</v>
      </c>
      <c r="G1138">
        <v>73.7</v>
      </c>
      <c r="H1138">
        <f t="shared" si="186"/>
        <v>1.6430122116689281</v>
      </c>
      <c r="I1138">
        <v>22.5</v>
      </c>
      <c r="J1138">
        <v>52.99</v>
      </c>
      <c r="K1138">
        <v>69.97</v>
      </c>
      <c r="L1138" s="3">
        <f t="shared" si="187"/>
        <v>1</v>
      </c>
      <c r="M1138" s="3">
        <f t="shared" si="188"/>
        <v>0</v>
      </c>
      <c r="N1138" s="3">
        <f t="shared" si="189"/>
        <v>0</v>
      </c>
      <c r="AA1138" t="s">
        <v>4490</v>
      </c>
      <c r="AB1138" t="s">
        <v>4486</v>
      </c>
      <c r="AC1138" t="s">
        <v>16</v>
      </c>
      <c r="AD1138" t="s">
        <v>951</v>
      </c>
      <c r="AE1138">
        <v>24</v>
      </c>
      <c r="AF1138">
        <v>120.32</v>
      </c>
      <c r="AG1138">
        <v>73.7</v>
      </c>
      <c r="AH1138">
        <f t="shared" si="190"/>
        <v>1.6325644504748982</v>
      </c>
      <c r="AI1138">
        <v>23</v>
      </c>
      <c r="AJ1138">
        <v>69.099999999999994</v>
      </c>
      <c r="AK1138">
        <v>71.22</v>
      </c>
      <c r="AL1138" s="3">
        <f t="shared" si="191"/>
        <v>1</v>
      </c>
      <c r="AM1138" s="3">
        <f t="shared" si="192"/>
        <v>0</v>
      </c>
      <c r="AN1138" s="3">
        <f t="shared" si="193"/>
        <v>0</v>
      </c>
    </row>
    <row r="1139" spans="1:40" x14ac:dyDescent="0.35">
      <c r="A1139" t="s">
        <v>4491</v>
      </c>
      <c r="B1139" t="s">
        <v>4486</v>
      </c>
      <c r="C1139" t="s">
        <v>16</v>
      </c>
      <c r="D1139" t="s">
        <v>134</v>
      </c>
      <c r="E1139">
        <v>25.5</v>
      </c>
      <c r="F1139">
        <v>109.7</v>
      </c>
      <c r="G1139">
        <v>77.400000000000006</v>
      </c>
      <c r="H1139">
        <f t="shared" si="186"/>
        <v>1.4173126614987079</v>
      </c>
      <c r="I1139">
        <v>23</v>
      </c>
      <c r="J1139">
        <v>72.27</v>
      </c>
      <c r="K1139">
        <v>71.22</v>
      </c>
      <c r="L1139" s="3">
        <f t="shared" si="187"/>
        <v>0</v>
      </c>
      <c r="M1139" s="3">
        <f t="shared" si="188"/>
        <v>1</v>
      </c>
      <c r="N1139" s="3">
        <f t="shared" si="189"/>
        <v>0</v>
      </c>
      <c r="AA1139" t="s">
        <v>4491</v>
      </c>
      <c r="AB1139" t="s">
        <v>4486</v>
      </c>
      <c r="AC1139" t="s">
        <v>16</v>
      </c>
      <c r="AD1139" t="s">
        <v>135</v>
      </c>
      <c r="AE1139">
        <v>24</v>
      </c>
      <c r="AF1139">
        <v>127.51</v>
      </c>
      <c r="AG1139">
        <v>73.7</v>
      </c>
      <c r="AH1139">
        <f t="shared" si="190"/>
        <v>1.7301221166892808</v>
      </c>
      <c r="AI1139">
        <v>23</v>
      </c>
      <c r="AJ1139">
        <v>55.04</v>
      </c>
      <c r="AK1139">
        <v>71.22</v>
      </c>
      <c r="AL1139" s="3">
        <f t="shared" si="191"/>
        <v>1</v>
      </c>
      <c r="AM1139" s="3">
        <f t="shared" si="192"/>
        <v>0</v>
      </c>
      <c r="AN1139" s="3">
        <f t="shared" si="193"/>
        <v>0</v>
      </c>
    </row>
    <row r="1140" spans="1:40" x14ac:dyDescent="0.35">
      <c r="A1140" t="s">
        <v>4492</v>
      </c>
      <c r="B1140" t="s">
        <v>4486</v>
      </c>
      <c r="C1140" t="s">
        <v>16</v>
      </c>
      <c r="D1140" t="s">
        <v>134</v>
      </c>
      <c r="E1140">
        <v>23.5</v>
      </c>
      <c r="F1140">
        <v>157.29</v>
      </c>
      <c r="G1140">
        <v>72.459999999999994</v>
      </c>
      <c r="H1140">
        <f t="shared" si="186"/>
        <v>2.1707148771736131</v>
      </c>
      <c r="I1140">
        <v>22</v>
      </c>
      <c r="J1140">
        <v>62.16</v>
      </c>
      <c r="K1140">
        <v>68.72</v>
      </c>
      <c r="L1140" s="3">
        <f t="shared" si="187"/>
        <v>1</v>
      </c>
      <c r="M1140" s="3">
        <f t="shared" si="188"/>
        <v>0</v>
      </c>
      <c r="N1140" s="3">
        <f t="shared" si="189"/>
        <v>0</v>
      </c>
      <c r="AA1140" t="s">
        <v>4492</v>
      </c>
      <c r="AB1140" t="s">
        <v>4486</v>
      </c>
      <c r="AC1140" t="s">
        <v>16</v>
      </c>
      <c r="AD1140" t="s">
        <v>135</v>
      </c>
      <c r="AE1140">
        <v>24</v>
      </c>
      <c r="AF1140">
        <v>161.03</v>
      </c>
      <c r="AG1140">
        <v>73.7</v>
      </c>
      <c r="AH1140">
        <f t="shared" si="190"/>
        <v>2.1849389416553593</v>
      </c>
      <c r="AI1140">
        <v>22.5</v>
      </c>
      <c r="AJ1140">
        <v>51.04</v>
      </c>
      <c r="AK1140">
        <v>69.97</v>
      </c>
      <c r="AL1140" s="3">
        <f t="shared" si="191"/>
        <v>1</v>
      </c>
      <c r="AM1140" s="3">
        <f t="shared" si="192"/>
        <v>0</v>
      </c>
      <c r="AN1140" s="3">
        <f t="shared" si="193"/>
        <v>0</v>
      </c>
    </row>
    <row r="1141" spans="1:40" x14ac:dyDescent="0.35">
      <c r="A1141" t="s">
        <v>4493</v>
      </c>
      <c r="B1141" t="s">
        <v>4486</v>
      </c>
      <c r="C1141" t="s">
        <v>16</v>
      </c>
      <c r="D1141" t="s">
        <v>134</v>
      </c>
      <c r="E1141">
        <v>24.5</v>
      </c>
      <c r="F1141">
        <v>111</v>
      </c>
      <c r="G1141">
        <v>74.930000000000007</v>
      </c>
      <c r="H1141">
        <f t="shared" si="186"/>
        <v>1.4813826237821965</v>
      </c>
      <c r="I1141">
        <v>22</v>
      </c>
      <c r="J1141">
        <v>63.58</v>
      </c>
      <c r="K1141">
        <v>68.72</v>
      </c>
      <c r="L1141" s="3">
        <f t="shared" si="187"/>
        <v>0</v>
      </c>
      <c r="M1141" s="3">
        <f t="shared" si="188"/>
        <v>1</v>
      </c>
      <c r="N1141" s="3">
        <f t="shared" si="189"/>
        <v>0</v>
      </c>
      <c r="AA1141" t="s">
        <v>4493</v>
      </c>
      <c r="AB1141" t="s">
        <v>4486</v>
      </c>
      <c r="AC1141" t="s">
        <v>16</v>
      </c>
      <c r="AD1141" t="s">
        <v>135</v>
      </c>
      <c r="AE1141">
        <v>24</v>
      </c>
      <c r="AF1141">
        <v>150.76</v>
      </c>
      <c r="AG1141">
        <v>73.7</v>
      </c>
      <c r="AH1141">
        <f t="shared" si="190"/>
        <v>2.0455902306648572</v>
      </c>
      <c r="AI1141">
        <v>22.5</v>
      </c>
      <c r="AJ1141">
        <v>56.28</v>
      </c>
      <c r="AK1141">
        <v>69.97</v>
      </c>
      <c r="AL1141" s="3">
        <f t="shared" si="191"/>
        <v>1</v>
      </c>
      <c r="AM1141" s="3">
        <f t="shared" si="192"/>
        <v>0</v>
      </c>
      <c r="AN1141" s="3">
        <f t="shared" si="193"/>
        <v>0</v>
      </c>
    </row>
    <row r="1142" spans="1:40" x14ac:dyDescent="0.35">
      <c r="A1142" t="s">
        <v>4494</v>
      </c>
      <c r="B1142" t="s">
        <v>4486</v>
      </c>
      <c r="C1142" t="s">
        <v>16</v>
      </c>
      <c r="D1142" t="s">
        <v>134</v>
      </c>
      <c r="E1142">
        <v>24</v>
      </c>
      <c r="F1142">
        <v>174.48</v>
      </c>
      <c r="G1142">
        <v>73.7</v>
      </c>
      <c r="H1142">
        <f t="shared" si="186"/>
        <v>2.3674355495251014</v>
      </c>
      <c r="I1142">
        <v>22</v>
      </c>
      <c r="J1142">
        <v>49.39</v>
      </c>
      <c r="K1142">
        <v>68.72</v>
      </c>
      <c r="L1142" s="3">
        <f t="shared" si="187"/>
        <v>1</v>
      </c>
      <c r="M1142" s="3">
        <f t="shared" si="188"/>
        <v>0</v>
      </c>
      <c r="N1142" s="3">
        <f t="shared" si="189"/>
        <v>0</v>
      </c>
      <c r="AA1142" t="s">
        <v>4494</v>
      </c>
      <c r="AB1142" t="s">
        <v>4486</v>
      </c>
      <c r="AC1142" t="s">
        <v>16</v>
      </c>
      <c r="AD1142" t="s">
        <v>135</v>
      </c>
      <c r="AE1142">
        <v>24</v>
      </c>
      <c r="AF1142">
        <v>149.29</v>
      </c>
      <c r="AG1142">
        <v>73.7</v>
      </c>
      <c r="AH1142">
        <f t="shared" si="190"/>
        <v>2.0256445047489824</v>
      </c>
      <c r="AI1142">
        <v>22.5</v>
      </c>
      <c r="AJ1142">
        <v>67.290000000000006</v>
      </c>
      <c r="AK1142">
        <v>69.97</v>
      </c>
      <c r="AL1142" s="3">
        <f t="shared" si="191"/>
        <v>1</v>
      </c>
      <c r="AM1142" s="3">
        <f t="shared" si="192"/>
        <v>0</v>
      </c>
      <c r="AN1142" s="3">
        <f t="shared" si="193"/>
        <v>0</v>
      </c>
    </row>
    <row r="1143" spans="1:40" x14ac:dyDescent="0.35">
      <c r="A1143" t="s">
        <v>4495</v>
      </c>
      <c r="B1143" t="s">
        <v>4486</v>
      </c>
      <c r="C1143" t="s">
        <v>16</v>
      </c>
      <c r="D1143" t="s">
        <v>134</v>
      </c>
      <c r="E1143">
        <v>25.5</v>
      </c>
      <c r="F1143">
        <v>193.2</v>
      </c>
      <c r="G1143">
        <v>77.400000000000006</v>
      </c>
      <c r="H1143">
        <f t="shared" si="186"/>
        <v>2.4961240310077515</v>
      </c>
      <c r="I1143">
        <v>24.5</v>
      </c>
      <c r="J1143">
        <v>70.64</v>
      </c>
      <c r="K1143">
        <v>74.930000000000007</v>
      </c>
      <c r="L1143" s="3">
        <f t="shared" si="187"/>
        <v>1</v>
      </c>
      <c r="M1143" s="3">
        <f t="shared" si="188"/>
        <v>0</v>
      </c>
      <c r="N1143" s="3">
        <f t="shared" si="189"/>
        <v>0</v>
      </c>
      <c r="AA1143" t="s">
        <v>4495</v>
      </c>
      <c r="AB1143" t="s">
        <v>4486</v>
      </c>
      <c r="AC1143" t="s">
        <v>16</v>
      </c>
      <c r="AD1143" t="s">
        <v>135</v>
      </c>
      <c r="AE1143">
        <v>24</v>
      </c>
      <c r="AF1143">
        <v>156.80000000000001</v>
      </c>
      <c r="AG1143">
        <v>73.7</v>
      </c>
      <c r="AH1143">
        <f t="shared" si="190"/>
        <v>2.1275440976933515</v>
      </c>
      <c r="AI1143">
        <v>23</v>
      </c>
      <c r="AJ1143">
        <v>67.34</v>
      </c>
      <c r="AK1143">
        <v>71.22</v>
      </c>
      <c r="AL1143" s="3">
        <f t="shared" si="191"/>
        <v>1</v>
      </c>
      <c r="AM1143" s="3">
        <f t="shared" si="192"/>
        <v>0</v>
      </c>
      <c r="AN1143" s="3">
        <f t="shared" si="193"/>
        <v>0</v>
      </c>
    </row>
    <row r="1144" spans="1:40" x14ac:dyDescent="0.35">
      <c r="A1144" t="s">
        <v>4496</v>
      </c>
      <c r="B1144" t="s">
        <v>4486</v>
      </c>
      <c r="C1144" t="s">
        <v>16</v>
      </c>
      <c r="D1144" t="s">
        <v>134</v>
      </c>
      <c r="E1144">
        <v>24</v>
      </c>
      <c r="F1144">
        <v>220.42</v>
      </c>
      <c r="G1144">
        <v>73.7</v>
      </c>
      <c r="H1144">
        <f t="shared" si="186"/>
        <v>2.9907734056987785</v>
      </c>
      <c r="I1144">
        <v>22</v>
      </c>
      <c r="J1144">
        <v>55.74</v>
      </c>
      <c r="K1144">
        <v>68.72</v>
      </c>
      <c r="L1144" s="3">
        <f t="shared" si="187"/>
        <v>1</v>
      </c>
      <c r="M1144" s="3">
        <f t="shared" si="188"/>
        <v>0</v>
      </c>
      <c r="N1144" s="3">
        <f t="shared" si="189"/>
        <v>0</v>
      </c>
      <c r="AA1144" t="s">
        <v>4496</v>
      </c>
      <c r="AB1144" t="s">
        <v>4486</v>
      </c>
      <c r="AC1144" t="s">
        <v>16</v>
      </c>
      <c r="AD1144" t="s">
        <v>135</v>
      </c>
      <c r="AE1144">
        <v>24</v>
      </c>
      <c r="AF1144">
        <v>138.74</v>
      </c>
      <c r="AG1144">
        <v>73.7</v>
      </c>
      <c r="AH1144">
        <f t="shared" si="190"/>
        <v>1.8824966078697423</v>
      </c>
      <c r="AI1144">
        <v>23</v>
      </c>
      <c r="AJ1144">
        <v>62</v>
      </c>
      <c r="AK1144">
        <v>71.22</v>
      </c>
      <c r="AL1144" s="3">
        <f t="shared" si="191"/>
        <v>1</v>
      </c>
      <c r="AM1144" s="3">
        <f t="shared" si="192"/>
        <v>0</v>
      </c>
      <c r="AN1144" s="3">
        <f t="shared" si="193"/>
        <v>0</v>
      </c>
    </row>
    <row r="1145" spans="1:40" x14ac:dyDescent="0.35">
      <c r="A1145" t="s">
        <v>4497</v>
      </c>
      <c r="B1145" t="s">
        <v>4486</v>
      </c>
      <c r="C1145" t="s">
        <v>16</v>
      </c>
      <c r="D1145" t="s">
        <v>134</v>
      </c>
      <c r="E1145">
        <v>23.5</v>
      </c>
      <c r="F1145">
        <v>140.47</v>
      </c>
      <c r="G1145">
        <v>72.459999999999994</v>
      </c>
      <c r="H1145">
        <f t="shared" si="186"/>
        <v>1.9385868065139389</v>
      </c>
      <c r="I1145">
        <v>26.5</v>
      </c>
      <c r="J1145">
        <v>80.48</v>
      </c>
      <c r="K1145">
        <v>79.86</v>
      </c>
      <c r="L1145" s="3">
        <f t="shared" si="187"/>
        <v>1</v>
      </c>
      <c r="M1145" s="3">
        <f t="shared" si="188"/>
        <v>0</v>
      </c>
      <c r="N1145" s="3">
        <f t="shared" si="189"/>
        <v>0</v>
      </c>
      <c r="AA1145" t="s">
        <v>4497</v>
      </c>
      <c r="AB1145" t="s">
        <v>4486</v>
      </c>
      <c r="AC1145" t="s">
        <v>16</v>
      </c>
      <c r="AD1145" t="s">
        <v>135</v>
      </c>
      <c r="AE1145">
        <v>24</v>
      </c>
      <c r="AF1145">
        <v>164.11</v>
      </c>
      <c r="AG1145">
        <v>73.7</v>
      </c>
      <c r="AH1145">
        <f t="shared" si="190"/>
        <v>2.2267299864314789</v>
      </c>
      <c r="AI1145">
        <v>23</v>
      </c>
      <c r="AJ1145">
        <v>70.5</v>
      </c>
      <c r="AK1145">
        <v>71.22</v>
      </c>
      <c r="AL1145" s="3">
        <f t="shared" si="191"/>
        <v>1</v>
      </c>
      <c r="AM1145" s="3">
        <f t="shared" si="192"/>
        <v>0</v>
      </c>
      <c r="AN1145" s="3">
        <f t="shared" si="193"/>
        <v>0</v>
      </c>
    </row>
    <row r="1146" spans="1:40" x14ac:dyDescent="0.35">
      <c r="A1146" t="s">
        <v>4498</v>
      </c>
      <c r="B1146" t="s">
        <v>4486</v>
      </c>
      <c r="C1146" t="s">
        <v>16</v>
      </c>
      <c r="D1146" t="s">
        <v>134</v>
      </c>
      <c r="E1146">
        <v>26</v>
      </c>
      <c r="F1146">
        <v>92.16</v>
      </c>
      <c r="G1146">
        <v>78.63</v>
      </c>
      <c r="H1146">
        <f t="shared" si="186"/>
        <v>1.1720717283479589</v>
      </c>
      <c r="I1146">
        <v>25</v>
      </c>
      <c r="J1146">
        <v>70.67</v>
      </c>
      <c r="K1146">
        <v>76.17</v>
      </c>
      <c r="L1146" s="3">
        <f t="shared" si="187"/>
        <v>0</v>
      </c>
      <c r="M1146" s="3">
        <f t="shared" si="188"/>
        <v>1</v>
      </c>
      <c r="N1146" s="3">
        <f t="shared" si="189"/>
        <v>0</v>
      </c>
      <c r="AA1146" t="s">
        <v>4498</v>
      </c>
      <c r="AB1146" t="s">
        <v>4486</v>
      </c>
      <c r="AC1146" t="s">
        <v>16</v>
      </c>
      <c r="AD1146" t="s">
        <v>135</v>
      </c>
      <c r="AE1146">
        <v>24</v>
      </c>
      <c r="AF1146">
        <v>143.82</v>
      </c>
      <c r="AG1146">
        <v>73.7</v>
      </c>
      <c r="AH1146">
        <f t="shared" si="190"/>
        <v>1.9514246947082767</v>
      </c>
      <c r="AI1146">
        <v>22.5</v>
      </c>
      <c r="AJ1146">
        <v>60.3</v>
      </c>
      <c r="AK1146">
        <v>69.97</v>
      </c>
      <c r="AL1146" s="3">
        <f t="shared" si="191"/>
        <v>1</v>
      </c>
      <c r="AM1146" s="3">
        <f t="shared" si="192"/>
        <v>0</v>
      </c>
      <c r="AN1146" s="3">
        <f t="shared" si="193"/>
        <v>0</v>
      </c>
    </row>
    <row r="1147" spans="1:40" x14ac:dyDescent="0.35">
      <c r="A1147" t="s">
        <v>4499</v>
      </c>
      <c r="B1147" t="s">
        <v>4486</v>
      </c>
      <c r="C1147" t="s">
        <v>16</v>
      </c>
      <c r="D1147" t="s">
        <v>134</v>
      </c>
      <c r="E1147">
        <v>23.5</v>
      </c>
      <c r="F1147">
        <v>149.5</v>
      </c>
      <c r="G1147">
        <v>72.459999999999994</v>
      </c>
      <c r="H1147">
        <f t="shared" si="186"/>
        <v>2.0632072867789129</v>
      </c>
      <c r="I1147">
        <v>21.5</v>
      </c>
      <c r="J1147">
        <v>50.53</v>
      </c>
      <c r="K1147">
        <v>67.47</v>
      </c>
      <c r="L1147" s="3">
        <f t="shared" si="187"/>
        <v>1</v>
      </c>
      <c r="M1147" s="3">
        <f t="shared" si="188"/>
        <v>0</v>
      </c>
      <c r="N1147" s="3">
        <f t="shared" si="189"/>
        <v>0</v>
      </c>
      <c r="AA1147" t="s">
        <v>4499</v>
      </c>
      <c r="AB1147" t="s">
        <v>4486</v>
      </c>
      <c r="AC1147" t="s">
        <v>16</v>
      </c>
      <c r="AD1147" t="s">
        <v>135</v>
      </c>
      <c r="AE1147">
        <v>24</v>
      </c>
      <c r="AF1147">
        <v>159.86000000000001</v>
      </c>
      <c r="AG1147">
        <v>73.7</v>
      </c>
      <c r="AH1147">
        <f t="shared" si="190"/>
        <v>2.1690637720488466</v>
      </c>
      <c r="AI1147">
        <v>22.5</v>
      </c>
      <c r="AJ1147">
        <v>56.78</v>
      </c>
      <c r="AK1147">
        <v>69.97</v>
      </c>
      <c r="AL1147" s="3">
        <f t="shared" si="191"/>
        <v>1</v>
      </c>
      <c r="AM1147" s="3">
        <f t="shared" si="192"/>
        <v>0</v>
      </c>
      <c r="AN1147" s="3">
        <f t="shared" si="193"/>
        <v>0</v>
      </c>
    </row>
    <row r="1148" spans="1:40" x14ac:dyDescent="0.35">
      <c r="A1148" t="s">
        <v>4500</v>
      </c>
      <c r="B1148" t="s">
        <v>4486</v>
      </c>
      <c r="C1148" t="s">
        <v>16</v>
      </c>
      <c r="D1148" t="s">
        <v>134</v>
      </c>
      <c r="E1148">
        <v>25.5</v>
      </c>
      <c r="F1148">
        <v>154.63</v>
      </c>
      <c r="G1148">
        <v>77.400000000000006</v>
      </c>
      <c r="H1148">
        <f t="shared" si="186"/>
        <v>1.9978036175710592</v>
      </c>
      <c r="I1148">
        <v>22.5</v>
      </c>
      <c r="J1148">
        <v>50.66</v>
      </c>
      <c r="K1148">
        <v>69.97</v>
      </c>
      <c r="L1148" s="3">
        <f t="shared" si="187"/>
        <v>1</v>
      </c>
      <c r="M1148" s="3">
        <f t="shared" si="188"/>
        <v>0</v>
      </c>
      <c r="N1148" s="3">
        <f t="shared" si="189"/>
        <v>0</v>
      </c>
      <c r="AA1148" t="s">
        <v>4500</v>
      </c>
      <c r="AB1148" t="s">
        <v>4486</v>
      </c>
      <c r="AC1148" t="s">
        <v>16</v>
      </c>
      <c r="AD1148" t="s">
        <v>135</v>
      </c>
      <c r="AE1148">
        <v>24</v>
      </c>
      <c r="AF1148">
        <v>112.77</v>
      </c>
      <c r="AG1148">
        <v>73.7</v>
      </c>
      <c r="AH1148">
        <f t="shared" si="190"/>
        <v>1.5301221166892807</v>
      </c>
      <c r="AI1148">
        <v>23</v>
      </c>
      <c r="AJ1148">
        <v>48.64</v>
      </c>
      <c r="AK1148">
        <v>71.22</v>
      </c>
      <c r="AL1148" s="3">
        <f t="shared" si="191"/>
        <v>1</v>
      </c>
      <c r="AM1148" s="3">
        <f t="shared" si="192"/>
        <v>0</v>
      </c>
      <c r="AN1148" s="3">
        <f t="shared" si="193"/>
        <v>0</v>
      </c>
    </row>
    <row r="1149" spans="1:40" x14ac:dyDescent="0.35">
      <c r="A1149" t="s">
        <v>4501</v>
      </c>
      <c r="B1149" t="s">
        <v>4486</v>
      </c>
      <c r="C1149" t="s">
        <v>16</v>
      </c>
      <c r="D1149" t="s">
        <v>134</v>
      </c>
      <c r="E1149">
        <v>25</v>
      </c>
      <c r="F1149">
        <v>140.72</v>
      </c>
      <c r="G1149">
        <v>76.17</v>
      </c>
      <c r="H1149">
        <f t="shared" si="186"/>
        <v>1.8474465012472101</v>
      </c>
      <c r="I1149">
        <v>22.5</v>
      </c>
      <c r="J1149">
        <v>49.67</v>
      </c>
      <c r="K1149">
        <v>69.97</v>
      </c>
      <c r="L1149" s="3">
        <f t="shared" si="187"/>
        <v>1</v>
      </c>
      <c r="M1149" s="3">
        <f t="shared" si="188"/>
        <v>0</v>
      </c>
      <c r="N1149" s="3">
        <f t="shared" si="189"/>
        <v>0</v>
      </c>
      <c r="AA1149" t="s">
        <v>4501</v>
      </c>
      <c r="AB1149" t="s">
        <v>4486</v>
      </c>
      <c r="AC1149" t="s">
        <v>16</v>
      </c>
      <c r="AD1149" t="s">
        <v>135</v>
      </c>
      <c r="AE1149">
        <v>24</v>
      </c>
      <c r="AF1149">
        <v>155.03</v>
      </c>
      <c r="AG1149">
        <v>73.7</v>
      </c>
      <c r="AH1149">
        <f t="shared" si="190"/>
        <v>2.1035278154681141</v>
      </c>
      <c r="AI1149">
        <v>22.5</v>
      </c>
      <c r="AJ1149">
        <v>56.68</v>
      </c>
      <c r="AK1149">
        <v>69.97</v>
      </c>
      <c r="AL1149" s="3">
        <f t="shared" si="191"/>
        <v>1</v>
      </c>
      <c r="AM1149" s="3">
        <f t="shared" si="192"/>
        <v>0</v>
      </c>
      <c r="AN1149" s="3">
        <f t="shared" si="193"/>
        <v>0</v>
      </c>
    </row>
    <row r="1150" spans="1:40" x14ac:dyDescent="0.35">
      <c r="A1150" t="s">
        <v>4502</v>
      </c>
      <c r="B1150" t="s">
        <v>4486</v>
      </c>
      <c r="C1150" t="s">
        <v>16</v>
      </c>
      <c r="D1150" t="s">
        <v>134</v>
      </c>
      <c r="E1150">
        <v>25.5</v>
      </c>
      <c r="F1150">
        <v>86.22</v>
      </c>
      <c r="G1150">
        <v>77.400000000000006</v>
      </c>
      <c r="H1150">
        <f t="shared" si="186"/>
        <v>1.113953488372093</v>
      </c>
      <c r="I1150">
        <v>25</v>
      </c>
      <c r="J1150">
        <v>64.98</v>
      </c>
      <c r="K1150">
        <v>76.17</v>
      </c>
      <c r="L1150" s="3">
        <f t="shared" si="187"/>
        <v>0</v>
      </c>
      <c r="M1150" s="3">
        <f t="shared" si="188"/>
        <v>1</v>
      </c>
      <c r="N1150" s="3">
        <f t="shared" si="189"/>
        <v>0</v>
      </c>
      <c r="AA1150" t="s">
        <v>4502</v>
      </c>
      <c r="AB1150" t="s">
        <v>4486</v>
      </c>
      <c r="AC1150" t="s">
        <v>16</v>
      </c>
      <c r="AD1150" t="s">
        <v>135</v>
      </c>
      <c r="AE1150">
        <v>24</v>
      </c>
      <c r="AF1150">
        <v>153.49</v>
      </c>
      <c r="AG1150">
        <v>73.7</v>
      </c>
      <c r="AH1150">
        <f t="shared" si="190"/>
        <v>2.0826322930800543</v>
      </c>
      <c r="AI1150">
        <v>22</v>
      </c>
      <c r="AJ1150">
        <v>48.37</v>
      </c>
      <c r="AK1150">
        <v>68.72</v>
      </c>
      <c r="AL1150" s="3">
        <f t="shared" si="191"/>
        <v>1</v>
      </c>
      <c r="AM1150" s="3">
        <f t="shared" si="192"/>
        <v>0</v>
      </c>
      <c r="AN1150" s="3">
        <f t="shared" si="193"/>
        <v>0</v>
      </c>
    </row>
    <row r="1151" spans="1:40" x14ac:dyDescent="0.35">
      <c r="A1151" t="s">
        <v>4503</v>
      </c>
      <c r="B1151" t="s">
        <v>4486</v>
      </c>
      <c r="C1151" t="s">
        <v>16</v>
      </c>
      <c r="D1151" t="s">
        <v>134</v>
      </c>
      <c r="E1151">
        <v>25.5</v>
      </c>
      <c r="F1151">
        <v>115.76</v>
      </c>
      <c r="G1151">
        <v>77.400000000000006</v>
      </c>
      <c r="H1151">
        <f t="shared" si="186"/>
        <v>1.4956072351421188</v>
      </c>
      <c r="I1151">
        <v>24</v>
      </c>
      <c r="J1151">
        <v>63.26</v>
      </c>
      <c r="K1151">
        <v>73.7</v>
      </c>
      <c r="L1151" s="3">
        <f t="shared" si="187"/>
        <v>0</v>
      </c>
      <c r="M1151" s="3">
        <f t="shared" si="188"/>
        <v>1</v>
      </c>
      <c r="N1151" s="3">
        <f t="shared" si="189"/>
        <v>0</v>
      </c>
      <c r="AA1151" t="s">
        <v>4503</v>
      </c>
      <c r="AB1151" t="s">
        <v>4486</v>
      </c>
      <c r="AC1151" t="s">
        <v>16</v>
      </c>
      <c r="AD1151" t="s">
        <v>135</v>
      </c>
      <c r="AE1151">
        <v>24</v>
      </c>
      <c r="AF1151">
        <v>134.96</v>
      </c>
      <c r="AG1151">
        <v>73.7</v>
      </c>
      <c r="AH1151">
        <f t="shared" si="190"/>
        <v>1.8312075983717775</v>
      </c>
      <c r="AI1151">
        <v>22</v>
      </c>
      <c r="AJ1151">
        <v>46.65</v>
      </c>
      <c r="AK1151">
        <v>68.72</v>
      </c>
      <c r="AL1151" s="3">
        <f t="shared" si="191"/>
        <v>1</v>
      </c>
      <c r="AM1151" s="3">
        <f t="shared" si="192"/>
        <v>0</v>
      </c>
      <c r="AN1151" s="3">
        <f t="shared" si="193"/>
        <v>0</v>
      </c>
    </row>
    <row r="1152" spans="1:40" x14ac:dyDescent="0.35">
      <c r="A1152" t="s">
        <v>4504</v>
      </c>
      <c r="B1152" t="s">
        <v>4486</v>
      </c>
      <c r="C1152" t="s">
        <v>16</v>
      </c>
      <c r="D1152" t="s">
        <v>134</v>
      </c>
      <c r="E1152">
        <v>23.5</v>
      </c>
      <c r="F1152">
        <v>110.07</v>
      </c>
      <c r="G1152">
        <v>72.459999999999994</v>
      </c>
      <c r="H1152">
        <f t="shared" si="186"/>
        <v>1.5190449903394976</v>
      </c>
      <c r="I1152">
        <v>22.5</v>
      </c>
      <c r="J1152">
        <v>69.09</v>
      </c>
      <c r="K1152">
        <v>69.97</v>
      </c>
      <c r="L1152" s="3">
        <f t="shared" si="187"/>
        <v>1</v>
      </c>
      <c r="M1152" s="3">
        <f t="shared" si="188"/>
        <v>0</v>
      </c>
      <c r="N1152" s="3">
        <f t="shared" si="189"/>
        <v>0</v>
      </c>
      <c r="AA1152" t="s">
        <v>4504</v>
      </c>
      <c r="AB1152" t="s">
        <v>4486</v>
      </c>
      <c r="AC1152" t="s">
        <v>16</v>
      </c>
      <c r="AD1152" t="s">
        <v>135</v>
      </c>
      <c r="AE1152">
        <v>24</v>
      </c>
      <c r="AF1152">
        <v>111.21</v>
      </c>
      <c r="AG1152">
        <v>73.7</v>
      </c>
      <c r="AH1152">
        <f t="shared" si="190"/>
        <v>1.5089552238805968</v>
      </c>
      <c r="AI1152">
        <v>23</v>
      </c>
      <c r="AJ1152">
        <v>66.319999999999993</v>
      </c>
      <c r="AK1152">
        <v>71.22</v>
      </c>
      <c r="AL1152" s="3">
        <f t="shared" si="191"/>
        <v>1</v>
      </c>
      <c r="AM1152" s="3">
        <f t="shared" si="192"/>
        <v>0</v>
      </c>
      <c r="AN1152" s="3">
        <f t="shared" si="193"/>
        <v>0</v>
      </c>
    </row>
    <row r="1153" spans="1:40" x14ac:dyDescent="0.35">
      <c r="A1153" t="s">
        <v>4505</v>
      </c>
      <c r="B1153" t="s">
        <v>4486</v>
      </c>
      <c r="C1153" t="s">
        <v>16</v>
      </c>
      <c r="D1153" t="s">
        <v>134</v>
      </c>
      <c r="E1153">
        <v>24.5</v>
      </c>
      <c r="F1153">
        <v>131.09</v>
      </c>
      <c r="G1153">
        <v>74.930000000000007</v>
      </c>
      <c r="H1153">
        <f t="shared" si="186"/>
        <v>1.7494995328973708</v>
      </c>
      <c r="I1153">
        <v>22.5</v>
      </c>
      <c r="J1153">
        <v>69.31</v>
      </c>
      <c r="K1153">
        <v>69.97</v>
      </c>
      <c r="L1153" s="3">
        <f t="shared" si="187"/>
        <v>1</v>
      </c>
      <c r="M1153" s="3">
        <f t="shared" si="188"/>
        <v>0</v>
      </c>
      <c r="N1153" s="3">
        <f t="shared" si="189"/>
        <v>0</v>
      </c>
      <c r="AA1153" t="s">
        <v>4505</v>
      </c>
      <c r="AB1153" t="s">
        <v>4486</v>
      </c>
      <c r="AC1153" t="s">
        <v>16</v>
      </c>
      <c r="AD1153" t="s">
        <v>135</v>
      </c>
      <c r="AE1153">
        <v>24</v>
      </c>
      <c r="AF1153">
        <v>142.74</v>
      </c>
      <c r="AG1153">
        <v>73.7</v>
      </c>
      <c r="AH1153">
        <f t="shared" si="190"/>
        <v>1.9367706919945726</v>
      </c>
      <c r="AI1153">
        <v>22.5</v>
      </c>
      <c r="AJ1153">
        <v>64.25</v>
      </c>
      <c r="AK1153">
        <v>69.97</v>
      </c>
      <c r="AL1153" s="3">
        <f t="shared" si="191"/>
        <v>1</v>
      </c>
      <c r="AM1153" s="3">
        <f t="shared" si="192"/>
        <v>0</v>
      </c>
      <c r="AN1153" s="3">
        <f t="shared" si="193"/>
        <v>0</v>
      </c>
    </row>
    <row r="1154" spans="1:40" x14ac:dyDescent="0.35">
      <c r="A1154" t="s">
        <v>4506</v>
      </c>
      <c r="B1154" t="s">
        <v>4486</v>
      </c>
      <c r="C1154" t="s">
        <v>16</v>
      </c>
      <c r="D1154" t="s">
        <v>134</v>
      </c>
      <c r="E1154">
        <v>24.5</v>
      </c>
      <c r="F1154">
        <v>163.43</v>
      </c>
      <c r="G1154">
        <v>74.930000000000007</v>
      </c>
      <c r="H1154">
        <f t="shared" ref="H1154:H1217" si="194">F1154/G1154</f>
        <v>2.1811023622047241</v>
      </c>
      <c r="I1154">
        <v>22.5</v>
      </c>
      <c r="J1154">
        <v>67.239999999999995</v>
      </c>
      <c r="K1154">
        <v>69.97</v>
      </c>
      <c r="L1154" s="3">
        <f t="shared" ref="L1154:L1217" si="195">IF(H1154&gt;1.5,1,0)</f>
        <v>1</v>
      </c>
      <c r="M1154" s="3">
        <f t="shared" ref="M1154:M1217" si="196">IF((AND(H1154&gt;1,H1154&lt;1.5)),1,0)</f>
        <v>0</v>
      </c>
      <c r="N1154" s="3">
        <f t="shared" ref="N1154:N1217" si="197">IF(H1154&lt;1,1,0)</f>
        <v>0</v>
      </c>
      <c r="AA1154" t="s">
        <v>4506</v>
      </c>
      <c r="AB1154" t="s">
        <v>4486</v>
      </c>
      <c r="AC1154" t="s">
        <v>16</v>
      </c>
      <c r="AD1154" t="s">
        <v>135</v>
      </c>
      <c r="AE1154">
        <v>24</v>
      </c>
      <c r="AF1154">
        <v>161.4</v>
      </c>
      <c r="AG1154">
        <v>73.7</v>
      </c>
      <c r="AH1154">
        <f t="shared" ref="AH1154:AH1217" si="198">AF1154/AG1154</f>
        <v>2.1899592944369064</v>
      </c>
      <c r="AI1154">
        <v>22.5</v>
      </c>
      <c r="AJ1154">
        <v>63.27</v>
      </c>
      <c r="AK1154">
        <v>69.97</v>
      </c>
      <c r="AL1154" s="3">
        <f t="shared" si="191"/>
        <v>1</v>
      </c>
      <c r="AM1154" s="3">
        <f t="shared" si="192"/>
        <v>0</v>
      </c>
      <c r="AN1154" s="3">
        <f t="shared" si="193"/>
        <v>0</v>
      </c>
    </row>
    <row r="1155" spans="1:40" x14ac:dyDescent="0.35">
      <c r="A1155" t="s">
        <v>4507</v>
      </c>
      <c r="B1155" t="s">
        <v>4486</v>
      </c>
      <c r="C1155" t="s">
        <v>16</v>
      </c>
      <c r="D1155" t="s">
        <v>134</v>
      </c>
      <c r="E1155">
        <v>26.5</v>
      </c>
      <c r="F1155">
        <v>110.77</v>
      </c>
      <c r="G1155">
        <v>79.86</v>
      </c>
      <c r="H1155">
        <f t="shared" si="194"/>
        <v>1.387052341597796</v>
      </c>
      <c r="I1155">
        <v>21.5</v>
      </c>
      <c r="J1155">
        <v>51.98</v>
      </c>
      <c r="K1155">
        <v>67.47</v>
      </c>
      <c r="L1155" s="3">
        <f t="shared" si="195"/>
        <v>0</v>
      </c>
      <c r="M1155" s="3">
        <f t="shared" si="196"/>
        <v>1</v>
      </c>
      <c r="N1155" s="3">
        <f t="shared" si="197"/>
        <v>0</v>
      </c>
      <c r="AA1155" t="s">
        <v>4507</v>
      </c>
      <c r="AB1155" t="s">
        <v>4486</v>
      </c>
      <c r="AC1155" t="s">
        <v>16</v>
      </c>
      <c r="AD1155" t="s">
        <v>135</v>
      </c>
      <c r="AE1155">
        <v>24</v>
      </c>
      <c r="AF1155">
        <v>157.97</v>
      </c>
      <c r="AG1155">
        <v>73.7</v>
      </c>
      <c r="AH1155">
        <f t="shared" si="198"/>
        <v>2.1434192672998642</v>
      </c>
      <c r="AI1155">
        <v>22.5</v>
      </c>
      <c r="AJ1155">
        <v>61.16</v>
      </c>
      <c r="AK1155">
        <v>69.97</v>
      </c>
      <c r="AL1155" s="3">
        <f t="shared" ref="AL1155:AL1218" si="199">IF(AH1155&gt;1.5,1,0)</f>
        <v>1</v>
      </c>
      <c r="AM1155" s="3">
        <f t="shared" ref="AM1155:AM1218" si="200">IF((AND(AH1155&gt;1,AH1155&lt;1.5)),1,0)</f>
        <v>0</v>
      </c>
      <c r="AN1155" s="3">
        <f t="shared" ref="AN1155:AN1218" si="201">IF(AH1155&lt;1,1,0)</f>
        <v>0</v>
      </c>
    </row>
    <row r="1156" spans="1:40" x14ac:dyDescent="0.35">
      <c r="A1156" t="s">
        <v>4508</v>
      </c>
      <c r="B1156" t="s">
        <v>4486</v>
      </c>
      <c r="C1156" t="s">
        <v>16</v>
      </c>
      <c r="D1156" t="s">
        <v>134</v>
      </c>
      <c r="E1156">
        <v>25</v>
      </c>
      <c r="F1156">
        <v>88.16</v>
      </c>
      <c r="G1156">
        <v>76.17</v>
      </c>
      <c r="H1156">
        <f t="shared" si="194"/>
        <v>1.1574110542208218</v>
      </c>
      <c r="I1156">
        <v>23</v>
      </c>
      <c r="J1156">
        <v>76.489999999999995</v>
      </c>
      <c r="K1156">
        <v>71.22</v>
      </c>
      <c r="L1156" s="3">
        <f t="shared" si="195"/>
        <v>0</v>
      </c>
      <c r="M1156" s="3">
        <f t="shared" si="196"/>
        <v>1</v>
      </c>
      <c r="N1156" s="3">
        <f t="shared" si="197"/>
        <v>0</v>
      </c>
      <c r="AA1156" t="s">
        <v>4508</v>
      </c>
      <c r="AB1156" t="s">
        <v>4486</v>
      </c>
      <c r="AC1156" t="s">
        <v>16</v>
      </c>
      <c r="AD1156" t="s">
        <v>135</v>
      </c>
      <c r="AE1156">
        <v>24</v>
      </c>
      <c r="AF1156">
        <v>160.43</v>
      </c>
      <c r="AG1156">
        <v>73.7</v>
      </c>
      <c r="AH1156">
        <f t="shared" si="198"/>
        <v>2.176797829036635</v>
      </c>
      <c r="AI1156">
        <v>22.5</v>
      </c>
      <c r="AJ1156">
        <v>44.2</v>
      </c>
      <c r="AK1156">
        <v>69.97</v>
      </c>
      <c r="AL1156" s="3">
        <f t="shared" si="199"/>
        <v>1</v>
      </c>
      <c r="AM1156" s="3">
        <f t="shared" si="200"/>
        <v>0</v>
      </c>
      <c r="AN1156" s="3">
        <f t="shared" si="201"/>
        <v>0</v>
      </c>
    </row>
    <row r="1157" spans="1:40" x14ac:dyDescent="0.35">
      <c r="A1157" t="s">
        <v>4509</v>
      </c>
      <c r="B1157" t="s">
        <v>4486</v>
      </c>
      <c r="C1157" t="s">
        <v>16</v>
      </c>
      <c r="D1157" t="s">
        <v>134</v>
      </c>
      <c r="E1157">
        <v>23.5</v>
      </c>
      <c r="F1157">
        <v>84.65</v>
      </c>
      <c r="G1157">
        <v>72.459999999999994</v>
      </c>
      <c r="H1157">
        <f t="shared" si="194"/>
        <v>1.168230747998896</v>
      </c>
      <c r="I1157">
        <v>24.5</v>
      </c>
      <c r="J1157">
        <v>80.81</v>
      </c>
      <c r="K1157">
        <v>74.930000000000007</v>
      </c>
      <c r="L1157" s="3">
        <f t="shared" si="195"/>
        <v>0</v>
      </c>
      <c r="M1157" s="3">
        <f t="shared" si="196"/>
        <v>1</v>
      </c>
      <c r="N1157" s="3">
        <f t="shared" si="197"/>
        <v>0</v>
      </c>
      <c r="AA1157" t="s">
        <v>4509</v>
      </c>
      <c r="AB1157" t="s">
        <v>4486</v>
      </c>
      <c r="AC1157" t="s">
        <v>16</v>
      </c>
      <c r="AD1157" t="s">
        <v>135</v>
      </c>
      <c r="AE1157">
        <v>24</v>
      </c>
      <c r="AF1157">
        <v>78.12</v>
      </c>
      <c r="AG1157">
        <v>73.7</v>
      </c>
      <c r="AH1157">
        <f t="shared" si="198"/>
        <v>1.0599728629579377</v>
      </c>
      <c r="AI1157">
        <v>23.5</v>
      </c>
      <c r="AJ1157">
        <v>61.22</v>
      </c>
      <c r="AK1157">
        <v>72.459999999999994</v>
      </c>
      <c r="AL1157" s="3">
        <f t="shared" si="199"/>
        <v>0</v>
      </c>
      <c r="AM1157" s="3">
        <f t="shared" si="200"/>
        <v>1</v>
      </c>
      <c r="AN1157" s="3">
        <f t="shared" si="201"/>
        <v>0</v>
      </c>
    </row>
    <row r="1158" spans="1:40" x14ac:dyDescent="0.35">
      <c r="A1158" t="s">
        <v>4510</v>
      </c>
      <c r="B1158" t="s">
        <v>4486</v>
      </c>
      <c r="C1158" t="s">
        <v>16</v>
      </c>
      <c r="D1158" s="6" t="s">
        <v>134</v>
      </c>
      <c r="E1158" s="6">
        <v>17.5</v>
      </c>
      <c r="F1158" s="6">
        <v>47.2</v>
      </c>
      <c r="G1158" s="6">
        <v>57.36</v>
      </c>
      <c r="H1158" s="6">
        <f t="shared" si="194"/>
        <v>0.82287308228730827</v>
      </c>
      <c r="I1158" s="6">
        <v>17</v>
      </c>
      <c r="J1158" s="6">
        <v>24.96</v>
      </c>
      <c r="K1158" s="6">
        <v>56.08</v>
      </c>
      <c r="L1158" s="6">
        <f t="shared" si="195"/>
        <v>0</v>
      </c>
      <c r="M1158" s="6">
        <f t="shared" si="196"/>
        <v>0</v>
      </c>
      <c r="N1158" s="6">
        <f t="shared" si="197"/>
        <v>1</v>
      </c>
      <c r="AA1158" t="s">
        <v>4510</v>
      </c>
      <c r="AB1158" t="s">
        <v>4486</v>
      </c>
      <c r="AC1158" t="s">
        <v>16</v>
      </c>
      <c r="AD1158" t="s">
        <v>135</v>
      </c>
      <c r="AE1158" s="6">
        <v>18.5</v>
      </c>
      <c r="AF1158" s="6">
        <v>47.87</v>
      </c>
      <c r="AG1158" s="6">
        <v>59.91</v>
      </c>
      <c r="AH1158" s="6">
        <f t="shared" si="198"/>
        <v>0.79903188115506596</v>
      </c>
      <c r="AI1158" s="6">
        <v>18</v>
      </c>
      <c r="AJ1158" s="6">
        <v>34.880000000000003</v>
      </c>
      <c r="AK1158" s="6">
        <v>58.64</v>
      </c>
      <c r="AL1158" s="6">
        <f t="shared" si="199"/>
        <v>0</v>
      </c>
      <c r="AM1158" s="6">
        <f t="shared" si="200"/>
        <v>0</v>
      </c>
      <c r="AN1158" s="6">
        <f t="shared" si="201"/>
        <v>1</v>
      </c>
    </row>
    <row r="1159" spans="1:40" x14ac:dyDescent="0.35">
      <c r="A1159" t="s">
        <v>4511</v>
      </c>
      <c r="B1159" t="s">
        <v>4512</v>
      </c>
      <c r="C1159" t="s">
        <v>16</v>
      </c>
      <c r="D1159" s="6" t="s">
        <v>17</v>
      </c>
      <c r="E1159" s="6">
        <v>21</v>
      </c>
      <c r="F1159" s="6">
        <v>64.42</v>
      </c>
      <c r="G1159" s="6">
        <v>66.22</v>
      </c>
      <c r="H1159" s="6">
        <f t="shared" si="194"/>
        <v>0.97281787979462397</v>
      </c>
      <c r="I1159" s="6">
        <v>20.5</v>
      </c>
      <c r="J1159" s="6">
        <v>42.47</v>
      </c>
      <c r="K1159" s="6">
        <v>64.97</v>
      </c>
      <c r="L1159" s="6">
        <f t="shared" si="195"/>
        <v>0</v>
      </c>
      <c r="M1159" s="6">
        <f t="shared" si="196"/>
        <v>0</v>
      </c>
      <c r="N1159" s="6">
        <f t="shared" si="197"/>
        <v>1</v>
      </c>
      <c r="AA1159" t="s">
        <v>4511</v>
      </c>
      <c r="AB1159" t="s">
        <v>4512</v>
      </c>
      <c r="AC1159" t="s">
        <v>16</v>
      </c>
      <c r="AD1159" t="s">
        <v>18</v>
      </c>
      <c r="AE1159">
        <v>24</v>
      </c>
      <c r="AF1159">
        <v>131.6</v>
      </c>
      <c r="AG1159">
        <v>73.7</v>
      </c>
      <c r="AH1159">
        <f t="shared" si="198"/>
        <v>1.7856173677069198</v>
      </c>
      <c r="AI1159">
        <v>34.5</v>
      </c>
      <c r="AJ1159">
        <v>102.01</v>
      </c>
      <c r="AK1159">
        <v>99.24</v>
      </c>
      <c r="AL1159" s="3">
        <f t="shared" si="199"/>
        <v>1</v>
      </c>
      <c r="AM1159" s="3">
        <f t="shared" si="200"/>
        <v>0</v>
      </c>
      <c r="AN1159" s="3">
        <f t="shared" si="201"/>
        <v>0</v>
      </c>
    </row>
    <row r="1160" spans="1:40" x14ac:dyDescent="0.35">
      <c r="A1160" t="s">
        <v>4513</v>
      </c>
      <c r="B1160" t="s">
        <v>4512</v>
      </c>
      <c r="C1160" t="s">
        <v>16</v>
      </c>
      <c r="D1160" s="6" t="s">
        <v>17</v>
      </c>
      <c r="E1160" s="6">
        <v>20.5</v>
      </c>
      <c r="F1160" s="6">
        <v>56.94</v>
      </c>
      <c r="G1160" s="6">
        <v>64.97</v>
      </c>
      <c r="H1160" s="6">
        <f t="shared" si="194"/>
        <v>0.8764044943820225</v>
      </c>
      <c r="I1160" s="6">
        <v>20</v>
      </c>
      <c r="J1160" s="6">
        <v>43.21</v>
      </c>
      <c r="K1160" s="6">
        <v>63.71</v>
      </c>
      <c r="L1160" s="6">
        <f t="shared" si="195"/>
        <v>0</v>
      </c>
      <c r="M1160" s="6">
        <f t="shared" si="196"/>
        <v>0</v>
      </c>
      <c r="N1160" s="6">
        <f t="shared" si="197"/>
        <v>1</v>
      </c>
      <c r="AA1160" t="s">
        <v>4513</v>
      </c>
      <c r="AB1160" t="s">
        <v>4512</v>
      </c>
      <c r="AC1160" t="s">
        <v>16</v>
      </c>
      <c r="AD1160" t="s">
        <v>18</v>
      </c>
      <c r="AE1160">
        <v>24</v>
      </c>
      <c r="AF1160">
        <v>163.53</v>
      </c>
      <c r="AG1160">
        <v>73.7</v>
      </c>
      <c r="AH1160">
        <f t="shared" si="198"/>
        <v>2.2188602442333787</v>
      </c>
      <c r="AI1160">
        <v>23</v>
      </c>
      <c r="AJ1160">
        <v>49.45</v>
      </c>
      <c r="AK1160">
        <v>71.22</v>
      </c>
      <c r="AL1160" s="3">
        <f t="shared" si="199"/>
        <v>1</v>
      </c>
      <c r="AM1160" s="3">
        <f t="shared" si="200"/>
        <v>0</v>
      </c>
      <c r="AN1160" s="3">
        <f t="shared" si="201"/>
        <v>0</v>
      </c>
    </row>
    <row r="1161" spans="1:40" x14ac:dyDescent="0.35">
      <c r="A1161" t="s">
        <v>4514</v>
      </c>
      <c r="B1161" t="s">
        <v>4512</v>
      </c>
      <c r="C1161" t="s">
        <v>16</v>
      </c>
      <c r="D1161" s="6" t="s">
        <v>17</v>
      </c>
      <c r="E1161" s="6">
        <v>30.5</v>
      </c>
      <c r="F1161" s="6">
        <v>84.21</v>
      </c>
      <c r="G1161" s="6">
        <v>89.6</v>
      </c>
      <c r="H1161" s="6">
        <f t="shared" si="194"/>
        <v>0.93984374999999998</v>
      </c>
      <c r="I1161" s="6">
        <v>30</v>
      </c>
      <c r="J1161" s="6">
        <v>73.08</v>
      </c>
      <c r="K1161" s="6">
        <v>88.39</v>
      </c>
      <c r="L1161" s="6">
        <f t="shared" si="195"/>
        <v>0</v>
      </c>
      <c r="M1161" s="6">
        <f t="shared" si="196"/>
        <v>0</v>
      </c>
      <c r="N1161" s="6">
        <f t="shared" si="197"/>
        <v>1</v>
      </c>
      <c r="AA1161" t="s">
        <v>4514</v>
      </c>
      <c r="AB1161" t="s">
        <v>4512</v>
      </c>
      <c r="AC1161" t="s">
        <v>16</v>
      </c>
      <c r="AD1161" t="s">
        <v>18</v>
      </c>
      <c r="AE1161">
        <v>24</v>
      </c>
      <c r="AF1161">
        <v>110.81</v>
      </c>
      <c r="AG1161">
        <v>73.7</v>
      </c>
      <c r="AH1161">
        <f t="shared" si="198"/>
        <v>1.503527815468114</v>
      </c>
      <c r="AI1161">
        <v>23.5</v>
      </c>
      <c r="AJ1161">
        <v>55.28</v>
      </c>
      <c r="AK1161">
        <v>72.459999999999994</v>
      </c>
      <c r="AL1161" s="3">
        <f t="shared" si="199"/>
        <v>1</v>
      </c>
      <c r="AM1161" s="3">
        <f t="shared" si="200"/>
        <v>0</v>
      </c>
      <c r="AN1161" s="3">
        <f t="shared" si="201"/>
        <v>0</v>
      </c>
    </row>
    <row r="1162" spans="1:40" x14ac:dyDescent="0.35">
      <c r="A1162" t="s">
        <v>4515</v>
      </c>
      <c r="B1162" t="s">
        <v>4512</v>
      </c>
      <c r="C1162" t="s">
        <v>16</v>
      </c>
      <c r="D1162" s="6" t="s">
        <v>17</v>
      </c>
      <c r="E1162" s="6">
        <v>25.5</v>
      </c>
      <c r="F1162" s="6">
        <v>73.900000000000006</v>
      </c>
      <c r="G1162" s="6">
        <v>77.400000000000006</v>
      </c>
      <c r="H1162" s="6">
        <f t="shared" si="194"/>
        <v>0.9547803617571059</v>
      </c>
      <c r="I1162" s="6">
        <v>25</v>
      </c>
      <c r="J1162" s="6">
        <v>52.73</v>
      </c>
      <c r="K1162" s="6">
        <v>76.17</v>
      </c>
      <c r="L1162" s="6">
        <f t="shared" si="195"/>
        <v>0</v>
      </c>
      <c r="M1162" s="6">
        <f t="shared" si="196"/>
        <v>0</v>
      </c>
      <c r="N1162" s="6">
        <f t="shared" si="197"/>
        <v>1</v>
      </c>
      <c r="AA1162" t="s">
        <v>4515</v>
      </c>
      <c r="AB1162" t="s">
        <v>4512</v>
      </c>
      <c r="AC1162" t="s">
        <v>16</v>
      </c>
      <c r="AD1162" t="s">
        <v>18</v>
      </c>
      <c r="AE1162">
        <v>24</v>
      </c>
      <c r="AF1162">
        <v>134.41999999999999</v>
      </c>
      <c r="AG1162">
        <v>73.7</v>
      </c>
      <c r="AH1162">
        <f t="shared" si="198"/>
        <v>1.8238805970149252</v>
      </c>
      <c r="AI1162">
        <v>18</v>
      </c>
      <c r="AJ1162">
        <v>65.16</v>
      </c>
      <c r="AK1162">
        <v>58.64</v>
      </c>
      <c r="AL1162" s="3">
        <f t="shared" si="199"/>
        <v>1</v>
      </c>
      <c r="AM1162" s="3">
        <f t="shared" si="200"/>
        <v>0</v>
      </c>
      <c r="AN1162" s="3">
        <f t="shared" si="201"/>
        <v>0</v>
      </c>
    </row>
    <row r="1163" spans="1:40" x14ac:dyDescent="0.35">
      <c r="A1163" t="s">
        <v>4516</v>
      </c>
      <c r="B1163" t="s">
        <v>4512</v>
      </c>
      <c r="C1163" t="s">
        <v>16</v>
      </c>
      <c r="D1163" s="6" t="s">
        <v>17</v>
      </c>
      <c r="E1163" s="6">
        <v>18.5</v>
      </c>
      <c r="F1163" s="6">
        <v>54.92</v>
      </c>
      <c r="G1163" s="6">
        <v>59.91</v>
      </c>
      <c r="H1163" s="6">
        <f t="shared" si="194"/>
        <v>0.9167083959272242</v>
      </c>
      <c r="I1163" s="6">
        <v>18</v>
      </c>
      <c r="J1163" s="6">
        <v>42.62</v>
      </c>
      <c r="K1163" s="6">
        <v>58.64</v>
      </c>
      <c r="L1163" s="6">
        <f t="shared" si="195"/>
        <v>0</v>
      </c>
      <c r="M1163" s="6">
        <f t="shared" si="196"/>
        <v>0</v>
      </c>
      <c r="N1163" s="6">
        <f t="shared" si="197"/>
        <v>1</v>
      </c>
      <c r="AA1163" t="s">
        <v>4516</v>
      </c>
      <c r="AB1163" t="s">
        <v>4512</v>
      </c>
      <c r="AC1163" t="s">
        <v>16</v>
      </c>
      <c r="AD1163" t="s">
        <v>18</v>
      </c>
      <c r="AE1163">
        <v>24</v>
      </c>
      <c r="AF1163">
        <v>138.94</v>
      </c>
      <c r="AG1163">
        <v>73.7</v>
      </c>
      <c r="AH1163">
        <f t="shared" si="198"/>
        <v>1.8852103120759836</v>
      </c>
      <c r="AI1163">
        <v>16</v>
      </c>
      <c r="AJ1163">
        <v>55.16</v>
      </c>
      <c r="AK1163">
        <v>53.5</v>
      </c>
      <c r="AL1163" s="3">
        <f t="shared" si="199"/>
        <v>1</v>
      </c>
      <c r="AM1163" s="3">
        <f t="shared" si="200"/>
        <v>0</v>
      </c>
      <c r="AN1163" s="3">
        <f t="shared" si="201"/>
        <v>0</v>
      </c>
    </row>
    <row r="1164" spans="1:40" x14ac:dyDescent="0.35">
      <c r="A1164" t="s">
        <v>4517</v>
      </c>
      <c r="B1164" t="s">
        <v>4512</v>
      </c>
      <c r="C1164" t="s">
        <v>16</v>
      </c>
      <c r="D1164" s="6" t="s">
        <v>17</v>
      </c>
      <c r="E1164" s="6">
        <v>22</v>
      </c>
      <c r="F1164" s="6">
        <v>57.26</v>
      </c>
      <c r="G1164" s="6">
        <v>68.72</v>
      </c>
      <c r="H1164" s="6">
        <f t="shared" si="194"/>
        <v>0.83323632130384162</v>
      </c>
      <c r="I1164" s="6">
        <v>21.5</v>
      </c>
      <c r="J1164" s="6">
        <v>39.08</v>
      </c>
      <c r="K1164" s="6">
        <v>67.47</v>
      </c>
      <c r="L1164" s="6">
        <f t="shared" si="195"/>
        <v>0</v>
      </c>
      <c r="M1164" s="6">
        <f t="shared" si="196"/>
        <v>0</v>
      </c>
      <c r="N1164" s="6">
        <f t="shared" si="197"/>
        <v>1</v>
      </c>
      <c r="AA1164" t="s">
        <v>4517</v>
      </c>
      <c r="AB1164" t="s">
        <v>4512</v>
      </c>
      <c r="AC1164" t="s">
        <v>16</v>
      </c>
      <c r="AD1164" t="s">
        <v>18</v>
      </c>
      <c r="AE1164">
        <v>24</v>
      </c>
      <c r="AF1164">
        <v>114.62</v>
      </c>
      <c r="AG1164">
        <v>73.7</v>
      </c>
      <c r="AH1164">
        <f t="shared" si="198"/>
        <v>1.5552238805970149</v>
      </c>
      <c r="AI1164">
        <v>23</v>
      </c>
      <c r="AJ1164">
        <v>58.46</v>
      </c>
      <c r="AK1164">
        <v>71.22</v>
      </c>
      <c r="AL1164" s="3">
        <f t="shared" si="199"/>
        <v>1</v>
      </c>
      <c r="AM1164" s="3">
        <f t="shared" si="200"/>
        <v>0</v>
      </c>
      <c r="AN1164" s="3">
        <f t="shared" si="201"/>
        <v>0</v>
      </c>
    </row>
    <row r="1165" spans="1:40" x14ac:dyDescent="0.35">
      <c r="A1165" t="s">
        <v>4518</v>
      </c>
      <c r="B1165" t="s">
        <v>4512</v>
      </c>
      <c r="C1165" t="s">
        <v>16</v>
      </c>
      <c r="D1165" s="6" t="s">
        <v>17</v>
      </c>
      <c r="E1165" s="6">
        <v>17.5</v>
      </c>
      <c r="F1165" s="6">
        <v>51.88</v>
      </c>
      <c r="G1165" s="6">
        <v>57.36</v>
      </c>
      <c r="H1165" s="6">
        <f t="shared" si="194"/>
        <v>0.9044630404463041</v>
      </c>
      <c r="I1165" s="6">
        <v>17</v>
      </c>
      <c r="J1165" s="6">
        <v>25.18</v>
      </c>
      <c r="K1165" s="6">
        <v>56.08</v>
      </c>
      <c r="L1165" s="6">
        <f t="shared" si="195"/>
        <v>0</v>
      </c>
      <c r="M1165" s="6">
        <f t="shared" si="196"/>
        <v>0</v>
      </c>
      <c r="N1165" s="6">
        <f t="shared" si="197"/>
        <v>1</v>
      </c>
      <c r="AA1165" t="s">
        <v>4518</v>
      </c>
      <c r="AB1165" t="s">
        <v>4512</v>
      </c>
      <c r="AC1165" t="s">
        <v>16</v>
      </c>
      <c r="AD1165" t="s">
        <v>18</v>
      </c>
      <c r="AE1165">
        <v>24</v>
      </c>
      <c r="AF1165">
        <v>128.1</v>
      </c>
      <c r="AG1165">
        <v>73.7</v>
      </c>
      <c r="AH1165">
        <f t="shared" si="198"/>
        <v>1.7381275440976931</v>
      </c>
      <c r="AI1165">
        <v>23</v>
      </c>
      <c r="AJ1165">
        <v>60.89</v>
      </c>
      <c r="AK1165">
        <v>71.22</v>
      </c>
      <c r="AL1165" s="3">
        <f t="shared" si="199"/>
        <v>1</v>
      </c>
      <c r="AM1165" s="3">
        <f t="shared" si="200"/>
        <v>0</v>
      </c>
      <c r="AN1165" s="3">
        <f t="shared" si="201"/>
        <v>0</v>
      </c>
    </row>
    <row r="1166" spans="1:40" x14ac:dyDescent="0.35">
      <c r="A1166" t="s">
        <v>4519</v>
      </c>
      <c r="B1166" t="s">
        <v>4512</v>
      </c>
      <c r="C1166" t="s">
        <v>16</v>
      </c>
      <c r="D1166" t="s">
        <v>17</v>
      </c>
      <c r="E1166">
        <v>23.5</v>
      </c>
      <c r="F1166">
        <v>81.569999999999993</v>
      </c>
      <c r="G1166">
        <v>72.459999999999994</v>
      </c>
      <c r="H1166">
        <f t="shared" si="194"/>
        <v>1.1257245376759593</v>
      </c>
      <c r="I1166">
        <v>23</v>
      </c>
      <c r="J1166">
        <v>61.27</v>
      </c>
      <c r="K1166">
        <v>71.22</v>
      </c>
      <c r="L1166" s="3">
        <f t="shared" si="195"/>
        <v>0</v>
      </c>
      <c r="M1166" s="3">
        <f t="shared" si="196"/>
        <v>1</v>
      </c>
      <c r="N1166" s="3">
        <f t="shared" si="197"/>
        <v>0</v>
      </c>
      <c r="AA1166" t="s">
        <v>4519</v>
      </c>
      <c r="AB1166" t="s">
        <v>4512</v>
      </c>
      <c r="AC1166" t="s">
        <v>16</v>
      </c>
      <c r="AD1166" t="s">
        <v>18</v>
      </c>
      <c r="AE1166">
        <v>24</v>
      </c>
      <c r="AF1166">
        <v>155.62</v>
      </c>
      <c r="AG1166">
        <v>73.7</v>
      </c>
      <c r="AH1166">
        <f t="shared" si="198"/>
        <v>2.1115332428765266</v>
      </c>
      <c r="AI1166">
        <v>16</v>
      </c>
      <c r="AJ1166">
        <v>54.04</v>
      </c>
      <c r="AK1166">
        <v>53.5</v>
      </c>
      <c r="AL1166" s="3">
        <f t="shared" si="199"/>
        <v>1</v>
      </c>
      <c r="AM1166" s="3">
        <f t="shared" si="200"/>
        <v>0</v>
      </c>
      <c r="AN1166" s="3">
        <f t="shared" si="201"/>
        <v>0</v>
      </c>
    </row>
    <row r="1167" spans="1:40" x14ac:dyDescent="0.35">
      <c r="A1167" t="s">
        <v>4520</v>
      </c>
      <c r="B1167" t="s">
        <v>4512</v>
      </c>
      <c r="C1167" t="s">
        <v>16</v>
      </c>
      <c r="D1167" t="s">
        <v>17</v>
      </c>
      <c r="E1167">
        <v>16.5</v>
      </c>
      <c r="F1167">
        <v>56.46</v>
      </c>
      <c r="G1167">
        <v>54.79</v>
      </c>
      <c r="H1167">
        <f t="shared" si="194"/>
        <v>1.0304800146012045</v>
      </c>
      <c r="I1167">
        <v>16</v>
      </c>
      <c r="J1167">
        <v>29.65</v>
      </c>
      <c r="K1167">
        <v>53.5</v>
      </c>
      <c r="L1167" s="3">
        <f t="shared" si="195"/>
        <v>0</v>
      </c>
      <c r="M1167" s="3">
        <f t="shared" si="196"/>
        <v>1</v>
      </c>
      <c r="N1167" s="3">
        <f t="shared" si="197"/>
        <v>0</v>
      </c>
      <c r="AA1167" t="s">
        <v>4520</v>
      </c>
      <c r="AB1167" t="s">
        <v>4512</v>
      </c>
      <c r="AC1167" t="s">
        <v>16</v>
      </c>
      <c r="AD1167" t="s">
        <v>18</v>
      </c>
      <c r="AE1167">
        <v>24</v>
      </c>
      <c r="AF1167">
        <v>136.13</v>
      </c>
      <c r="AG1167">
        <v>73.7</v>
      </c>
      <c r="AH1167">
        <f t="shared" si="198"/>
        <v>1.8470827679782902</v>
      </c>
      <c r="AI1167">
        <v>23.5</v>
      </c>
      <c r="AJ1167">
        <v>49.42</v>
      </c>
      <c r="AK1167">
        <v>72.459999999999994</v>
      </c>
      <c r="AL1167" s="3">
        <f t="shared" si="199"/>
        <v>1</v>
      </c>
      <c r="AM1167" s="3">
        <f t="shared" si="200"/>
        <v>0</v>
      </c>
      <c r="AN1167" s="3">
        <f t="shared" si="201"/>
        <v>0</v>
      </c>
    </row>
    <row r="1168" spans="1:40" x14ac:dyDescent="0.35">
      <c r="A1168" t="s">
        <v>4521</v>
      </c>
      <c r="B1168" t="s">
        <v>4512</v>
      </c>
      <c r="C1168" t="s">
        <v>16</v>
      </c>
      <c r="D1168" s="6" t="s">
        <v>17</v>
      </c>
      <c r="E1168" s="6">
        <v>24</v>
      </c>
      <c r="F1168" s="6">
        <v>65.52</v>
      </c>
      <c r="G1168" s="6">
        <v>73.7</v>
      </c>
      <c r="H1168" s="6">
        <f t="shared" si="194"/>
        <v>0.88900949796472173</v>
      </c>
      <c r="I1168" s="6">
        <v>23.5</v>
      </c>
      <c r="J1168" s="6">
        <v>56.46</v>
      </c>
      <c r="K1168" s="6">
        <v>72.459999999999994</v>
      </c>
      <c r="L1168" s="6">
        <f t="shared" si="195"/>
        <v>0</v>
      </c>
      <c r="M1168" s="6">
        <f t="shared" si="196"/>
        <v>0</v>
      </c>
      <c r="N1168" s="6">
        <f t="shared" si="197"/>
        <v>1</v>
      </c>
      <c r="AA1168" t="s">
        <v>4521</v>
      </c>
      <c r="AB1168" t="s">
        <v>4512</v>
      </c>
      <c r="AC1168" t="s">
        <v>16</v>
      </c>
      <c r="AD1168" t="s">
        <v>18</v>
      </c>
      <c r="AE1168">
        <v>24</v>
      </c>
      <c r="AF1168">
        <v>103.42</v>
      </c>
      <c r="AG1168">
        <v>73.7</v>
      </c>
      <c r="AH1168">
        <f t="shared" si="198"/>
        <v>1.4032564450474898</v>
      </c>
      <c r="AI1168">
        <v>22.5</v>
      </c>
      <c r="AJ1168">
        <v>65.459999999999994</v>
      </c>
      <c r="AK1168">
        <v>69.97</v>
      </c>
      <c r="AL1168" s="3">
        <f t="shared" si="199"/>
        <v>0</v>
      </c>
      <c r="AM1168" s="3">
        <f t="shared" si="200"/>
        <v>1</v>
      </c>
      <c r="AN1168" s="3">
        <f t="shared" si="201"/>
        <v>0</v>
      </c>
    </row>
    <row r="1169" spans="1:40" x14ac:dyDescent="0.35">
      <c r="A1169" t="s">
        <v>4522</v>
      </c>
      <c r="B1169" t="s">
        <v>4512</v>
      </c>
      <c r="C1169" t="s">
        <v>16</v>
      </c>
      <c r="D1169" s="6" t="s">
        <v>17</v>
      </c>
      <c r="E1169" s="6">
        <v>16.5</v>
      </c>
      <c r="F1169" s="6">
        <v>40.299999999999997</v>
      </c>
      <c r="G1169" s="6">
        <v>54.79</v>
      </c>
      <c r="H1169" s="6">
        <f t="shared" si="194"/>
        <v>0.73553568169373973</v>
      </c>
      <c r="I1169" s="6">
        <v>16</v>
      </c>
      <c r="J1169" s="6">
        <v>32.07</v>
      </c>
      <c r="K1169" s="6">
        <v>53.5</v>
      </c>
      <c r="L1169" s="6">
        <f t="shared" si="195"/>
        <v>0</v>
      </c>
      <c r="M1169" s="6">
        <f t="shared" si="196"/>
        <v>0</v>
      </c>
      <c r="N1169" s="6">
        <f t="shared" si="197"/>
        <v>1</v>
      </c>
      <c r="AA1169" t="s">
        <v>4522</v>
      </c>
      <c r="AB1169" t="s">
        <v>4512</v>
      </c>
      <c r="AC1169" t="s">
        <v>16</v>
      </c>
      <c r="AD1169" t="s">
        <v>18</v>
      </c>
      <c r="AE1169">
        <v>24</v>
      </c>
      <c r="AF1169">
        <v>79.19</v>
      </c>
      <c r="AG1169">
        <v>73.7</v>
      </c>
      <c r="AH1169">
        <f t="shared" si="198"/>
        <v>1.0744911804613297</v>
      </c>
      <c r="AI1169">
        <v>23.5</v>
      </c>
      <c r="AJ1169">
        <v>48.16</v>
      </c>
      <c r="AK1169">
        <v>72.459999999999994</v>
      </c>
      <c r="AL1169" s="3">
        <f t="shared" si="199"/>
        <v>0</v>
      </c>
      <c r="AM1169" s="3">
        <f t="shared" si="200"/>
        <v>1</v>
      </c>
      <c r="AN1169" s="3">
        <f t="shared" si="201"/>
        <v>0</v>
      </c>
    </row>
    <row r="1170" spans="1:40" x14ac:dyDescent="0.35">
      <c r="A1170" t="s">
        <v>4523</v>
      </c>
      <c r="B1170" t="s">
        <v>4512</v>
      </c>
      <c r="C1170" t="s">
        <v>16</v>
      </c>
      <c r="D1170" t="s">
        <v>17</v>
      </c>
      <c r="E1170">
        <v>15.5</v>
      </c>
      <c r="F1170">
        <v>53.28</v>
      </c>
      <c r="G1170">
        <v>52.21</v>
      </c>
      <c r="H1170">
        <f t="shared" si="194"/>
        <v>1.02049415820724</v>
      </c>
      <c r="I1170">
        <v>15</v>
      </c>
      <c r="J1170">
        <v>32.86</v>
      </c>
      <c r="K1170">
        <v>50.91</v>
      </c>
      <c r="L1170" s="3">
        <f t="shared" si="195"/>
        <v>0</v>
      </c>
      <c r="M1170" s="3">
        <f t="shared" si="196"/>
        <v>1</v>
      </c>
      <c r="N1170" s="3">
        <f t="shared" si="197"/>
        <v>0</v>
      </c>
      <c r="AA1170" t="s">
        <v>4523</v>
      </c>
      <c r="AB1170" t="s">
        <v>4512</v>
      </c>
      <c r="AC1170" t="s">
        <v>16</v>
      </c>
      <c r="AD1170" t="s">
        <v>18</v>
      </c>
      <c r="AE1170">
        <v>24</v>
      </c>
      <c r="AF1170">
        <v>161.79</v>
      </c>
      <c r="AG1170">
        <v>73.7</v>
      </c>
      <c r="AH1170">
        <f t="shared" si="198"/>
        <v>2.1952510176390772</v>
      </c>
      <c r="AI1170">
        <v>23</v>
      </c>
      <c r="AJ1170">
        <v>47.48</v>
      </c>
      <c r="AK1170">
        <v>71.22</v>
      </c>
      <c r="AL1170" s="3">
        <f t="shared" si="199"/>
        <v>1</v>
      </c>
      <c r="AM1170" s="3">
        <f t="shared" si="200"/>
        <v>0</v>
      </c>
      <c r="AN1170" s="3">
        <f t="shared" si="201"/>
        <v>0</v>
      </c>
    </row>
    <row r="1171" spans="1:40" x14ac:dyDescent="0.35">
      <c r="A1171" t="s">
        <v>4524</v>
      </c>
      <c r="B1171" t="s">
        <v>4512</v>
      </c>
      <c r="C1171" t="s">
        <v>16</v>
      </c>
      <c r="D1171" s="6" t="s">
        <v>17</v>
      </c>
      <c r="E1171" s="6">
        <v>32</v>
      </c>
      <c r="F1171" s="6">
        <v>85.71</v>
      </c>
      <c r="G1171" s="6">
        <v>93.23</v>
      </c>
      <c r="H1171" s="6">
        <f t="shared" si="194"/>
        <v>0.91933926847581238</v>
      </c>
      <c r="I1171" s="6">
        <v>31.5</v>
      </c>
      <c r="J1171" s="6">
        <v>80.77</v>
      </c>
      <c r="K1171" s="6">
        <v>92.02</v>
      </c>
      <c r="L1171" s="6">
        <f t="shared" si="195"/>
        <v>0</v>
      </c>
      <c r="M1171" s="6">
        <f t="shared" si="196"/>
        <v>0</v>
      </c>
      <c r="N1171" s="6">
        <f t="shared" si="197"/>
        <v>1</v>
      </c>
      <c r="AA1171" t="s">
        <v>4524</v>
      </c>
      <c r="AB1171" t="s">
        <v>4512</v>
      </c>
      <c r="AC1171" t="s">
        <v>16</v>
      </c>
      <c r="AD1171" t="s">
        <v>18</v>
      </c>
      <c r="AE1171">
        <v>24</v>
      </c>
      <c r="AF1171">
        <v>75.290000000000006</v>
      </c>
      <c r="AG1171">
        <v>73.7</v>
      </c>
      <c r="AH1171">
        <f t="shared" si="198"/>
        <v>1.02157394843962</v>
      </c>
      <c r="AI1171">
        <v>23.5</v>
      </c>
      <c r="AJ1171">
        <v>61.22</v>
      </c>
      <c r="AK1171">
        <v>72.459999999999994</v>
      </c>
      <c r="AL1171" s="3">
        <f t="shared" si="199"/>
        <v>0</v>
      </c>
      <c r="AM1171" s="3">
        <f t="shared" si="200"/>
        <v>1</v>
      </c>
      <c r="AN1171" s="3">
        <f t="shared" si="201"/>
        <v>0</v>
      </c>
    </row>
    <row r="1172" spans="1:40" x14ac:dyDescent="0.35">
      <c r="A1172" t="s">
        <v>4525</v>
      </c>
      <c r="B1172" t="s">
        <v>4512</v>
      </c>
      <c r="C1172" t="s">
        <v>16</v>
      </c>
      <c r="D1172" s="6" t="s">
        <v>17</v>
      </c>
      <c r="E1172" s="6">
        <v>25</v>
      </c>
      <c r="F1172" s="6">
        <v>75.16</v>
      </c>
      <c r="G1172" s="6">
        <v>76.17</v>
      </c>
      <c r="H1172" s="6">
        <f t="shared" si="194"/>
        <v>0.98674018642510164</v>
      </c>
      <c r="I1172" s="6">
        <v>24.5</v>
      </c>
      <c r="J1172" s="6">
        <v>53.59</v>
      </c>
      <c r="K1172" s="6">
        <v>74.930000000000007</v>
      </c>
      <c r="L1172" s="6">
        <f t="shared" si="195"/>
        <v>0</v>
      </c>
      <c r="M1172" s="6">
        <f t="shared" si="196"/>
        <v>0</v>
      </c>
      <c r="N1172" s="6">
        <f t="shared" si="197"/>
        <v>1</v>
      </c>
      <c r="AA1172" t="s">
        <v>4525</v>
      </c>
      <c r="AB1172" t="s">
        <v>4512</v>
      </c>
      <c r="AC1172" t="s">
        <v>16</v>
      </c>
      <c r="AD1172" t="s">
        <v>18</v>
      </c>
      <c r="AE1172">
        <v>24</v>
      </c>
      <c r="AF1172">
        <v>103.34</v>
      </c>
      <c r="AG1172">
        <v>73.7</v>
      </c>
      <c r="AH1172">
        <f t="shared" si="198"/>
        <v>1.4021709633649933</v>
      </c>
      <c r="AI1172">
        <v>16</v>
      </c>
      <c r="AJ1172">
        <v>58.1</v>
      </c>
      <c r="AK1172">
        <v>53.5</v>
      </c>
      <c r="AL1172" s="3">
        <f t="shared" si="199"/>
        <v>0</v>
      </c>
      <c r="AM1172" s="3">
        <f t="shared" si="200"/>
        <v>1</v>
      </c>
      <c r="AN1172" s="3">
        <f t="shared" si="201"/>
        <v>0</v>
      </c>
    </row>
    <row r="1173" spans="1:40" x14ac:dyDescent="0.35">
      <c r="A1173" t="s">
        <v>4526</v>
      </c>
      <c r="B1173" t="s">
        <v>4512</v>
      </c>
      <c r="C1173" t="s">
        <v>16</v>
      </c>
      <c r="D1173" t="s">
        <v>134</v>
      </c>
      <c r="E1173">
        <v>32</v>
      </c>
      <c r="F1173">
        <v>95.58</v>
      </c>
      <c r="G1173">
        <v>93.23</v>
      </c>
      <c r="H1173">
        <f t="shared" si="194"/>
        <v>1.0252064786013084</v>
      </c>
      <c r="I1173">
        <v>31.5</v>
      </c>
      <c r="J1173">
        <v>77.430000000000007</v>
      </c>
      <c r="K1173">
        <v>92.02</v>
      </c>
      <c r="L1173" s="3">
        <f t="shared" si="195"/>
        <v>0</v>
      </c>
      <c r="M1173" s="3">
        <f t="shared" si="196"/>
        <v>1</v>
      </c>
      <c r="N1173" s="3">
        <f t="shared" si="197"/>
        <v>0</v>
      </c>
      <c r="AA1173" t="s">
        <v>4526</v>
      </c>
      <c r="AB1173" t="s">
        <v>4512</v>
      </c>
      <c r="AC1173" t="s">
        <v>16</v>
      </c>
      <c r="AD1173" t="s">
        <v>135</v>
      </c>
      <c r="AE1173">
        <v>24</v>
      </c>
      <c r="AF1173">
        <v>131.54</v>
      </c>
      <c r="AG1173">
        <v>73.7</v>
      </c>
      <c r="AH1173">
        <f t="shared" si="198"/>
        <v>1.7848032564450473</v>
      </c>
      <c r="AI1173">
        <v>23</v>
      </c>
      <c r="AJ1173">
        <v>59.24</v>
      </c>
      <c r="AK1173">
        <v>71.22</v>
      </c>
      <c r="AL1173" s="3">
        <f t="shared" si="199"/>
        <v>1</v>
      </c>
      <c r="AM1173" s="3">
        <f t="shared" si="200"/>
        <v>0</v>
      </c>
      <c r="AN1173" s="3">
        <f t="shared" si="201"/>
        <v>0</v>
      </c>
    </row>
    <row r="1174" spans="1:40" x14ac:dyDescent="0.35">
      <c r="A1174" t="s">
        <v>4527</v>
      </c>
      <c r="B1174" t="s">
        <v>4512</v>
      </c>
      <c r="C1174" t="s">
        <v>16</v>
      </c>
      <c r="D1174" t="s">
        <v>134</v>
      </c>
      <c r="E1174">
        <v>16</v>
      </c>
      <c r="F1174">
        <v>65.17</v>
      </c>
      <c r="G1174">
        <v>53.5</v>
      </c>
      <c r="H1174">
        <f t="shared" si="194"/>
        <v>1.2181308411214953</v>
      </c>
      <c r="I1174">
        <v>23.5</v>
      </c>
      <c r="J1174">
        <v>77.23</v>
      </c>
      <c r="K1174">
        <v>72.459999999999994</v>
      </c>
      <c r="L1174" s="3">
        <f t="shared" si="195"/>
        <v>0</v>
      </c>
      <c r="M1174" s="3">
        <f t="shared" si="196"/>
        <v>1</v>
      </c>
      <c r="N1174" s="3">
        <f t="shared" si="197"/>
        <v>0</v>
      </c>
      <c r="AA1174" t="s">
        <v>4527</v>
      </c>
      <c r="AB1174" t="s">
        <v>4512</v>
      </c>
      <c r="AC1174" t="s">
        <v>16</v>
      </c>
      <c r="AD1174" t="s">
        <v>135</v>
      </c>
      <c r="AE1174">
        <v>24</v>
      </c>
      <c r="AF1174">
        <v>151.72999999999999</v>
      </c>
      <c r="AG1174">
        <v>73.7</v>
      </c>
      <c r="AH1174">
        <f t="shared" si="198"/>
        <v>2.0587516960651286</v>
      </c>
      <c r="AI1174">
        <v>22.5</v>
      </c>
      <c r="AJ1174">
        <v>69.52</v>
      </c>
      <c r="AK1174">
        <v>69.97</v>
      </c>
      <c r="AL1174" s="3">
        <f t="shared" si="199"/>
        <v>1</v>
      </c>
      <c r="AM1174" s="3">
        <f t="shared" si="200"/>
        <v>0</v>
      </c>
      <c r="AN1174" s="3">
        <f t="shared" si="201"/>
        <v>0</v>
      </c>
    </row>
    <row r="1175" spans="1:40" x14ac:dyDescent="0.35">
      <c r="A1175" t="s">
        <v>4528</v>
      </c>
      <c r="B1175" t="s">
        <v>4512</v>
      </c>
      <c r="C1175" t="s">
        <v>16</v>
      </c>
      <c r="D1175" t="s">
        <v>134</v>
      </c>
      <c r="E1175">
        <v>18.5</v>
      </c>
      <c r="F1175">
        <v>76.150000000000006</v>
      </c>
      <c r="G1175">
        <v>59.91</v>
      </c>
      <c r="H1175">
        <f t="shared" si="194"/>
        <v>1.2710732765815391</v>
      </c>
      <c r="I1175">
        <v>18</v>
      </c>
      <c r="J1175">
        <v>49.72</v>
      </c>
      <c r="K1175">
        <v>58.64</v>
      </c>
      <c r="L1175" s="3">
        <f t="shared" si="195"/>
        <v>0</v>
      </c>
      <c r="M1175" s="3">
        <f t="shared" si="196"/>
        <v>1</v>
      </c>
      <c r="N1175" s="3">
        <f t="shared" si="197"/>
        <v>0</v>
      </c>
      <c r="AA1175" t="s">
        <v>4528</v>
      </c>
      <c r="AB1175" t="s">
        <v>4512</v>
      </c>
      <c r="AC1175" t="s">
        <v>16</v>
      </c>
      <c r="AD1175" t="s">
        <v>135</v>
      </c>
      <c r="AE1175">
        <v>24</v>
      </c>
      <c r="AF1175">
        <v>144.88</v>
      </c>
      <c r="AG1175">
        <v>73.7</v>
      </c>
      <c r="AH1175">
        <f t="shared" si="198"/>
        <v>1.9658073270013567</v>
      </c>
      <c r="AI1175">
        <v>23</v>
      </c>
      <c r="AJ1175">
        <v>52.25</v>
      </c>
      <c r="AK1175">
        <v>71.22</v>
      </c>
      <c r="AL1175" s="3">
        <f t="shared" si="199"/>
        <v>1</v>
      </c>
      <c r="AM1175" s="3">
        <f t="shared" si="200"/>
        <v>0</v>
      </c>
      <c r="AN1175" s="3">
        <f t="shared" si="201"/>
        <v>0</v>
      </c>
    </row>
    <row r="1176" spans="1:40" x14ac:dyDescent="0.35">
      <c r="A1176" t="s">
        <v>4529</v>
      </c>
      <c r="B1176" t="s">
        <v>4512</v>
      </c>
      <c r="C1176" t="s">
        <v>16</v>
      </c>
      <c r="D1176" t="s">
        <v>134</v>
      </c>
      <c r="E1176">
        <v>23</v>
      </c>
      <c r="F1176">
        <v>88.1</v>
      </c>
      <c r="G1176">
        <v>71.22</v>
      </c>
      <c r="H1176">
        <f t="shared" si="194"/>
        <v>1.2370120752597584</v>
      </c>
      <c r="I1176">
        <v>22.5</v>
      </c>
      <c r="J1176">
        <v>29.38</v>
      </c>
      <c r="K1176">
        <v>69.97</v>
      </c>
      <c r="L1176" s="3">
        <f t="shared" si="195"/>
        <v>0</v>
      </c>
      <c r="M1176" s="3">
        <f t="shared" si="196"/>
        <v>1</v>
      </c>
      <c r="N1176" s="3">
        <f t="shared" si="197"/>
        <v>0</v>
      </c>
      <c r="AA1176" t="s">
        <v>4529</v>
      </c>
      <c r="AB1176" t="s">
        <v>4512</v>
      </c>
      <c r="AC1176" t="s">
        <v>16</v>
      </c>
      <c r="AD1176" t="s">
        <v>135</v>
      </c>
      <c r="AE1176">
        <v>24</v>
      </c>
      <c r="AF1176">
        <v>131.32</v>
      </c>
      <c r="AG1176">
        <v>73.7</v>
      </c>
      <c r="AH1176">
        <f t="shared" si="198"/>
        <v>1.7818181818181817</v>
      </c>
      <c r="AI1176">
        <v>22.5</v>
      </c>
      <c r="AJ1176">
        <v>56.66</v>
      </c>
      <c r="AK1176">
        <v>69.97</v>
      </c>
      <c r="AL1176" s="3">
        <f t="shared" si="199"/>
        <v>1</v>
      </c>
      <c r="AM1176" s="3">
        <f t="shared" si="200"/>
        <v>0</v>
      </c>
      <c r="AN1176" s="3">
        <f t="shared" si="201"/>
        <v>0</v>
      </c>
    </row>
    <row r="1177" spans="1:40" x14ac:dyDescent="0.35">
      <c r="A1177" t="s">
        <v>4530</v>
      </c>
      <c r="B1177" t="s">
        <v>4512</v>
      </c>
      <c r="C1177" t="s">
        <v>16</v>
      </c>
      <c r="D1177" t="s">
        <v>134</v>
      </c>
      <c r="E1177">
        <v>23.5</v>
      </c>
      <c r="F1177">
        <v>84.4</v>
      </c>
      <c r="G1177">
        <v>72.459999999999994</v>
      </c>
      <c r="H1177">
        <f t="shared" si="194"/>
        <v>1.1647805685895669</v>
      </c>
      <c r="I1177">
        <v>23</v>
      </c>
      <c r="J1177">
        <v>63.69</v>
      </c>
      <c r="K1177">
        <v>71.22</v>
      </c>
      <c r="L1177" s="3">
        <f t="shared" si="195"/>
        <v>0</v>
      </c>
      <c r="M1177" s="3">
        <f t="shared" si="196"/>
        <v>1</v>
      </c>
      <c r="N1177" s="3">
        <f t="shared" si="197"/>
        <v>0</v>
      </c>
      <c r="AA1177" t="s">
        <v>4530</v>
      </c>
      <c r="AB1177" t="s">
        <v>4512</v>
      </c>
      <c r="AC1177" t="s">
        <v>16</v>
      </c>
      <c r="AD1177" t="s">
        <v>135</v>
      </c>
      <c r="AE1177">
        <v>24</v>
      </c>
      <c r="AF1177">
        <v>119.31</v>
      </c>
      <c r="AG1177">
        <v>73.7</v>
      </c>
      <c r="AH1177">
        <f t="shared" si="198"/>
        <v>1.6188602442333786</v>
      </c>
      <c r="AI1177">
        <v>23.5</v>
      </c>
      <c r="AJ1177">
        <v>70.81</v>
      </c>
      <c r="AK1177">
        <v>72.459999999999994</v>
      </c>
      <c r="AL1177" s="3">
        <f t="shared" si="199"/>
        <v>1</v>
      </c>
      <c r="AM1177" s="3">
        <f t="shared" si="200"/>
        <v>0</v>
      </c>
      <c r="AN1177" s="3">
        <f t="shared" si="201"/>
        <v>0</v>
      </c>
    </row>
    <row r="1178" spans="1:40" x14ac:dyDescent="0.35">
      <c r="A1178" t="s">
        <v>4531</v>
      </c>
      <c r="B1178" t="s">
        <v>4512</v>
      </c>
      <c r="C1178" t="s">
        <v>16</v>
      </c>
      <c r="D1178" s="6" t="s">
        <v>134</v>
      </c>
      <c r="E1178" s="6">
        <v>18</v>
      </c>
      <c r="F1178" s="6">
        <v>49.88</v>
      </c>
      <c r="G1178" s="6">
        <v>58.64</v>
      </c>
      <c r="H1178" s="6">
        <f t="shared" si="194"/>
        <v>0.85061391541609821</v>
      </c>
      <c r="I1178" s="6">
        <v>17.5</v>
      </c>
      <c r="J1178" s="6">
        <v>27.76</v>
      </c>
      <c r="K1178" s="6">
        <v>57.36</v>
      </c>
      <c r="L1178" s="6">
        <f t="shared" si="195"/>
        <v>0</v>
      </c>
      <c r="M1178" s="6">
        <f t="shared" si="196"/>
        <v>0</v>
      </c>
      <c r="N1178" s="6">
        <f t="shared" si="197"/>
        <v>1</v>
      </c>
      <c r="AA1178" t="s">
        <v>4531</v>
      </c>
      <c r="AB1178" t="s">
        <v>4512</v>
      </c>
      <c r="AC1178" t="s">
        <v>16</v>
      </c>
      <c r="AD1178" t="s">
        <v>135</v>
      </c>
      <c r="AE1178">
        <v>24</v>
      </c>
      <c r="AF1178">
        <v>157.93</v>
      </c>
      <c r="AG1178">
        <v>73.7</v>
      </c>
      <c r="AH1178">
        <f t="shared" si="198"/>
        <v>2.142876526458616</v>
      </c>
      <c r="AI1178">
        <v>22.5</v>
      </c>
      <c r="AJ1178">
        <v>58.99</v>
      </c>
      <c r="AK1178">
        <v>69.97</v>
      </c>
      <c r="AL1178" s="3">
        <f t="shared" si="199"/>
        <v>1</v>
      </c>
      <c r="AM1178" s="3">
        <f t="shared" si="200"/>
        <v>0</v>
      </c>
      <c r="AN1178" s="3">
        <f t="shared" si="201"/>
        <v>0</v>
      </c>
    </row>
    <row r="1179" spans="1:40" x14ac:dyDescent="0.35">
      <c r="A1179" t="s">
        <v>4532</v>
      </c>
      <c r="B1179" t="s">
        <v>4512</v>
      </c>
      <c r="C1179" t="s">
        <v>16</v>
      </c>
      <c r="D1179" s="6" t="s">
        <v>134</v>
      </c>
      <c r="E1179" s="6">
        <v>23.5</v>
      </c>
      <c r="F1179" s="6">
        <v>70.52</v>
      </c>
      <c r="G1179" s="6">
        <v>72.459999999999994</v>
      </c>
      <c r="H1179" s="6">
        <f t="shared" si="194"/>
        <v>0.97322660778360481</v>
      </c>
      <c r="I1179" s="6">
        <v>23</v>
      </c>
      <c r="J1179" s="6">
        <v>68.91</v>
      </c>
      <c r="K1179" s="6">
        <v>71.22</v>
      </c>
      <c r="L1179" s="6">
        <f t="shared" si="195"/>
        <v>0</v>
      </c>
      <c r="M1179" s="6">
        <f t="shared" si="196"/>
        <v>0</v>
      </c>
      <c r="N1179" s="6">
        <f t="shared" si="197"/>
        <v>1</v>
      </c>
      <c r="AA1179" t="s">
        <v>4532</v>
      </c>
      <c r="AB1179" t="s">
        <v>4512</v>
      </c>
      <c r="AC1179" t="s">
        <v>16</v>
      </c>
      <c r="AD1179" t="s">
        <v>135</v>
      </c>
      <c r="AE1179">
        <v>24</v>
      </c>
      <c r="AF1179">
        <v>115.62</v>
      </c>
      <c r="AG1179">
        <v>73.7</v>
      </c>
      <c r="AH1179">
        <f t="shared" si="198"/>
        <v>1.5687924016282224</v>
      </c>
      <c r="AI1179">
        <v>23.5</v>
      </c>
      <c r="AJ1179">
        <v>71.069999999999993</v>
      </c>
      <c r="AK1179">
        <v>72.459999999999994</v>
      </c>
      <c r="AL1179" s="3">
        <f t="shared" si="199"/>
        <v>1</v>
      </c>
      <c r="AM1179" s="3">
        <f t="shared" si="200"/>
        <v>0</v>
      </c>
      <c r="AN1179" s="3">
        <f t="shared" si="201"/>
        <v>0</v>
      </c>
    </row>
    <row r="1180" spans="1:40" x14ac:dyDescent="0.35">
      <c r="A1180" t="s">
        <v>4533</v>
      </c>
      <c r="B1180" t="s">
        <v>4512</v>
      </c>
      <c r="C1180" t="s">
        <v>16</v>
      </c>
      <c r="D1180" s="6" t="s">
        <v>134</v>
      </c>
      <c r="E1180" s="6">
        <v>18.5</v>
      </c>
      <c r="F1180" s="6">
        <v>45.06</v>
      </c>
      <c r="G1180" s="6">
        <v>59.91</v>
      </c>
      <c r="H1180" s="6">
        <f t="shared" si="194"/>
        <v>0.75212819228843275</v>
      </c>
      <c r="I1180" s="6">
        <v>18</v>
      </c>
      <c r="J1180" s="6">
        <v>37.97</v>
      </c>
      <c r="K1180" s="6">
        <v>58.64</v>
      </c>
      <c r="L1180" s="6">
        <f t="shared" si="195"/>
        <v>0</v>
      </c>
      <c r="M1180" s="6">
        <f t="shared" si="196"/>
        <v>0</v>
      </c>
      <c r="N1180" s="6">
        <f t="shared" si="197"/>
        <v>1</v>
      </c>
      <c r="AA1180" t="s">
        <v>4533</v>
      </c>
      <c r="AB1180" t="s">
        <v>4512</v>
      </c>
      <c r="AC1180" t="s">
        <v>16</v>
      </c>
      <c r="AD1180" t="s">
        <v>135</v>
      </c>
      <c r="AE1180">
        <v>24</v>
      </c>
      <c r="AF1180">
        <v>136.13</v>
      </c>
      <c r="AG1180">
        <v>73.7</v>
      </c>
      <c r="AH1180">
        <f t="shared" si="198"/>
        <v>1.8470827679782902</v>
      </c>
      <c r="AI1180">
        <v>23.5</v>
      </c>
      <c r="AJ1180">
        <v>55.66</v>
      </c>
      <c r="AK1180">
        <v>72.459999999999994</v>
      </c>
      <c r="AL1180" s="3">
        <f t="shared" si="199"/>
        <v>1</v>
      </c>
      <c r="AM1180" s="3">
        <f t="shared" si="200"/>
        <v>0</v>
      </c>
      <c r="AN1180" s="3">
        <f t="shared" si="201"/>
        <v>0</v>
      </c>
    </row>
    <row r="1181" spans="1:40" x14ac:dyDescent="0.35">
      <c r="A1181" t="s">
        <v>4534</v>
      </c>
      <c r="B1181" t="s">
        <v>4512</v>
      </c>
      <c r="C1181" t="s">
        <v>16</v>
      </c>
      <c r="D1181" t="s">
        <v>134</v>
      </c>
      <c r="E1181">
        <v>23.5</v>
      </c>
      <c r="F1181">
        <v>104.56</v>
      </c>
      <c r="G1181">
        <v>72.459999999999994</v>
      </c>
      <c r="H1181">
        <f t="shared" si="194"/>
        <v>1.4430030361578803</v>
      </c>
      <c r="I1181">
        <v>22.5</v>
      </c>
      <c r="J1181">
        <v>57.71</v>
      </c>
      <c r="K1181">
        <v>69.97</v>
      </c>
      <c r="L1181" s="3">
        <f t="shared" si="195"/>
        <v>0</v>
      </c>
      <c r="M1181" s="3">
        <f t="shared" si="196"/>
        <v>1</v>
      </c>
      <c r="N1181" s="3">
        <f t="shared" si="197"/>
        <v>0</v>
      </c>
      <c r="AA1181" t="s">
        <v>4534</v>
      </c>
      <c r="AB1181" t="s">
        <v>4512</v>
      </c>
      <c r="AC1181" t="s">
        <v>16</v>
      </c>
      <c r="AD1181" t="s">
        <v>135</v>
      </c>
      <c r="AE1181">
        <v>24</v>
      </c>
      <c r="AF1181">
        <v>136.03</v>
      </c>
      <c r="AG1181">
        <v>73.7</v>
      </c>
      <c r="AH1181">
        <f t="shared" si="198"/>
        <v>1.8457259158751695</v>
      </c>
      <c r="AI1181">
        <v>23</v>
      </c>
      <c r="AJ1181">
        <v>58.33</v>
      </c>
      <c r="AK1181">
        <v>71.22</v>
      </c>
      <c r="AL1181" s="3">
        <f t="shared" si="199"/>
        <v>1</v>
      </c>
      <c r="AM1181" s="3">
        <f t="shared" si="200"/>
        <v>0</v>
      </c>
      <c r="AN1181" s="3">
        <f t="shared" si="201"/>
        <v>0</v>
      </c>
    </row>
    <row r="1182" spans="1:40" x14ac:dyDescent="0.35">
      <c r="A1182" t="s">
        <v>4535</v>
      </c>
      <c r="B1182" t="s">
        <v>4512</v>
      </c>
      <c r="C1182" t="s">
        <v>16</v>
      </c>
      <c r="D1182" s="6" t="s">
        <v>134</v>
      </c>
      <c r="E1182" s="6">
        <v>18.5</v>
      </c>
      <c r="F1182" s="6">
        <v>53.99</v>
      </c>
      <c r="G1182" s="6">
        <v>59.91</v>
      </c>
      <c r="H1182" s="6">
        <f t="shared" si="194"/>
        <v>0.90118511099983312</v>
      </c>
      <c r="I1182" s="6">
        <v>18</v>
      </c>
      <c r="J1182" s="6">
        <v>40.21</v>
      </c>
      <c r="K1182" s="6">
        <v>58.64</v>
      </c>
      <c r="L1182" s="6">
        <f t="shared" si="195"/>
        <v>0</v>
      </c>
      <c r="M1182" s="6">
        <f t="shared" si="196"/>
        <v>0</v>
      </c>
      <c r="N1182" s="6">
        <f t="shared" si="197"/>
        <v>1</v>
      </c>
      <c r="AA1182" t="s">
        <v>4535</v>
      </c>
      <c r="AB1182" t="s">
        <v>4512</v>
      </c>
      <c r="AC1182" t="s">
        <v>16</v>
      </c>
      <c r="AD1182" t="s">
        <v>135</v>
      </c>
      <c r="AE1182">
        <v>24</v>
      </c>
      <c r="AF1182">
        <v>121.44</v>
      </c>
      <c r="AG1182">
        <v>73.7</v>
      </c>
      <c r="AH1182">
        <f t="shared" si="198"/>
        <v>1.6477611940298507</v>
      </c>
      <c r="AI1182">
        <v>25.5</v>
      </c>
      <c r="AJ1182">
        <v>81.180000000000007</v>
      </c>
      <c r="AK1182">
        <v>77.400000000000006</v>
      </c>
      <c r="AL1182" s="3">
        <f t="shared" si="199"/>
        <v>1</v>
      </c>
      <c r="AM1182" s="3">
        <f t="shared" si="200"/>
        <v>0</v>
      </c>
      <c r="AN1182" s="3">
        <f t="shared" si="201"/>
        <v>0</v>
      </c>
    </row>
    <row r="1183" spans="1:40" x14ac:dyDescent="0.35">
      <c r="A1183" t="s">
        <v>4536</v>
      </c>
      <c r="B1183" t="s">
        <v>4512</v>
      </c>
      <c r="C1183" t="s">
        <v>16</v>
      </c>
      <c r="D1183" t="s">
        <v>134</v>
      </c>
      <c r="E1183">
        <v>19</v>
      </c>
      <c r="F1183">
        <v>65.569999999999993</v>
      </c>
      <c r="G1183">
        <v>61.18</v>
      </c>
      <c r="H1183">
        <f t="shared" si="194"/>
        <v>1.0717554756456358</v>
      </c>
      <c r="I1183">
        <v>26.5</v>
      </c>
      <c r="J1183">
        <v>81.53</v>
      </c>
      <c r="K1183">
        <v>79.86</v>
      </c>
      <c r="L1183" s="3">
        <f t="shared" si="195"/>
        <v>0</v>
      </c>
      <c r="M1183" s="3">
        <f t="shared" si="196"/>
        <v>1</v>
      </c>
      <c r="N1183" s="3">
        <f t="shared" si="197"/>
        <v>0</v>
      </c>
      <c r="AA1183" t="s">
        <v>4536</v>
      </c>
      <c r="AB1183" t="s">
        <v>4512</v>
      </c>
      <c r="AC1183" t="s">
        <v>16</v>
      </c>
      <c r="AD1183" t="s">
        <v>135</v>
      </c>
      <c r="AE1183">
        <v>25.5</v>
      </c>
      <c r="AF1183">
        <v>81.69</v>
      </c>
      <c r="AG1183">
        <v>77.400000000000006</v>
      </c>
      <c r="AH1183">
        <f t="shared" si="198"/>
        <v>1.0554263565891471</v>
      </c>
      <c r="AI1183">
        <v>25</v>
      </c>
      <c r="AJ1183">
        <v>44.55</v>
      </c>
      <c r="AK1183">
        <v>76.17</v>
      </c>
      <c r="AL1183" s="3">
        <f t="shared" si="199"/>
        <v>0</v>
      </c>
      <c r="AM1183" s="3">
        <f t="shared" si="200"/>
        <v>1</v>
      </c>
      <c r="AN1183" s="3">
        <f t="shared" si="201"/>
        <v>0</v>
      </c>
    </row>
    <row r="1184" spans="1:40" x14ac:dyDescent="0.35">
      <c r="A1184" t="s">
        <v>4537</v>
      </c>
      <c r="B1184" t="s">
        <v>4512</v>
      </c>
      <c r="C1184" t="s">
        <v>16</v>
      </c>
      <c r="D1184" s="6" t="s">
        <v>134</v>
      </c>
      <c r="E1184" s="6">
        <v>33</v>
      </c>
      <c r="F1184" s="6">
        <v>90.94</v>
      </c>
      <c r="G1184" s="6">
        <v>95.64</v>
      </c>
      <c r="H1184" s="6">
        <f t="shared" si="194"/>
        <v>0.95085738184859891</v>
      </c>
      <c r="I1184" s="6">
        <v>32.5</v>
      </c>
      <c r="J1184" s="6">
        <v>80.06</v>
      </c>
      <c r="K1184" s="6">
        <v>94.43</v>
      </c>
      <c r="L1184" s="6">
        <f t="shared" si="195"/>
        <v>0</v>
      </c>
      <c r="M1184" s="6">
        <f t="shared" si="196"/>
        <v>0</v>
      </c>
      <c r="N1184" s="6">
        <f t="shared" si="197"/>
        <v>1</v>
      </c>
      <c r="AA1184" t="s">
        <v>4537</v>
      </c>
      <c r="AB1184" t="s">
        <v>4512</v>
      </c>
      <c r="AC1184" t="s">
        <v>16</v>
      </c>
      <c r="AD1184" t="s">
        <v>135</v>
      </c>
      <c r="AE1184">
        <v>24</v>
      </c>
      <c r="AF1184">
        <v>137.99</v>
      </c>
      <c r="AG1184">
        <v>73.7</v>
      </c>
      <c r="AH1184">
        <f t="shared" si="198"/>
        <v>1.8723202170963364</v>
      </c>
      <c r="AI1184">
        <v>23</v>
      </c>
      <c r="AJ1184">
        <v>69.22</v>
      </c>
      <c r="AK1184">
        <v>71.22</v>
      </c>
      <c r="AL1184" s="3">
        <f t="shared" si="199"/>
        <v>1</v>
      </c>
      <c r="AM1184" s="3">
        <f t="shared" si="200"/>
        <v>0</v>
      </c>
      <c r="AN1184" s="3">
        <f t="shared" si="201"/>
        <v>0</v>
      </c>
    </row>
    <row r="1185" spans="1:40" x14ac:dyDescent="0.35">
      <c r="A1185" t="s">
        <v>4538</v>
      </c>
      <c r="B1185" t="s">
        <v>4512</v>
      </c>
      <c r="C1185" t="s">
        <v>16</v>
      </c>
      <c r="D1185" t="s">
        <v>134</v>
      </c>
      <c r="E1185">
        <v>27.5</v>
      </c>
      <c r="F1185">
        <v>83.49</v>
      </c>
      <c r="G1185">
        <v>82.3</v>
      </c>
      <c r="H1185">
        <f t="shared" si="194"/>
        <v>1.0144592952612392</v>
      </c>
      <c r="I1185">
        <v>26.5</v>
      </c>
      <c r="J1185">
        <v>60.4</v>
      </c>
      <c r="K1185">
        <v>79.86</v>
      </c>
      <c r="L1185" s="3">
        <f t="shared" si="195"/>
        <v>0</v>
      </c>
      <c r="M1185" s="3">
        <f t="shared" si="196"/>
        <v>1</v>
      </c>
      <c r="N1185" s="3">
        <f t="shared" si="197"/>
        <v>0</v>
      </c>
      <c r="AA1185" t="s">
        <v>4538</v>
      </c>
      <c r="AB1185" t="s">
        <v>4512</v>
      </c>
      <c r="AC1185" t="s">
        <v>16</v>
      </c>
      <c r="AD1185" t="s">
        <v>135</v>
      </c>
      <c r="AE1185">
        <v>24</v>
      </c>
      <c r="AF1185">
        <v>89.09</v>
      </c>
      <c r="AG1185">
        <v>73.7</v>
      </c>
      <c r="AH1185">
        <f t="shared" si="198"/>
        <v>1.2088195386702849</v>
      </c>
      <c r="AI1185">
        <v>34.5</v>
      </c>
      <c r="AJ1185">
        <v>106.93</v>
      </c>
      <c r="AK1185">
        <v>99.24</v>
      </c>
      <c r="AL1185" s="3">
        <f t="shared" si="199"/>
        <v>0</v>
      </c>
      <c r="AM1185" s="3">
        <f t="shared" si="200"/>
        <v>1</v>
      </c>
      <c r="AN1185" s="3">
        <f t="shared" si="201"/>
        <v>0</v>
      </c>
    </row>
    <row r="1186" spans="1:40" x14ac:dyDescent="0.35">
      <c r="A1186" t="s">
        <v>4539</v>
      </c>
      <c r="B1186" t="s">
        <v>4512</v>
      </c>
      <c r="C1186" t="s">
        <v>16</v>
      </c>
      <c r="D1186" t="s">
        <v>134</v>
      </c>
      <c r="E1186">
        <v>21</v>
      </c>
      <c r="F1186">
        <v>91.75</v>
      </c>
      <c r="G1186">
        <v>66.22</v>
      </c>
      <c r="H1186">
        <f t="shared" si="194"/>
        <v>1.3855330715795833</v>
      </c>
      <c r="I1186">
        <v>26.5</v>
      </c>
      <c r="J1186">
        <v>88.73</v>
      </c>
      <c r="K1186">
        <v>79.86</v>
      </c>
      <c r="L1186" s="3">
        <f t="shared" si="195"/>
        <v>0</v>
      </c>
      <c r="M1186" s="3">
        <f t="shared" si="196"/>
        <v>1</v>
      </c>
      <c r="N1186" s="3">
        <f t="shared" si="197"/>
        <v>0</v>
      </c>
      <c r="AA1186" t="s">
        <v>4539</v>
      </c>
      <c r="AB1186" t="s">
        <v>4512</v>
      </c>
      <c r="AC1186" t="s">
        <v>16</v>
      </c>
      <c r="AD1186" t="s">
        <v>135</v>
      </c>
      <c r="AE1186">
        <v>24</v>
      </c>
      <c r="AF1186">
        <v>124.48</v>
      </c>
      <c r="AG1186">
        <v>73.7</v>
      </c>
      <c r="AH1186">
        <f t="shared" si="198"/>
        <v>1.6890094979647219</v>
      </c>
      <c r="AI1186">
        <v>22</v>
      </c>
      <c r="AJ1186">
        <v>61.23</v>
      </c>
      <c r="AK1186">
        <v>68.72</v>
      </c>
      <c r="AL1186" s="3">
        <f t="shared" si="199"/>
        <v>1</v>
      </c>
      <c r="AM1186" s="3">
        <f t="shared" si="200"/>
        <v>0</v>
      </c>
      <c r="AN1186" s="3">
        <f t="shared" si="201"/>
        <v>0</v>
      </c>
    </row>
    <row r="1187" spans="1:40" x14ac:dyDescent="0.35">
      <c r="A1187" t="s">
        <v>4540</v>
      </c>
      <c r="B1187" t="s">
        <v>4512</v>
      </c>
      <c r="C1187" t="s">
        <v>16</v>
      </c>
      <c r="D1187" s="6" t="s">
        <v>134</v>
      </c>
      <c r="E1187" s="6">
        <v>15</v>
      </c>
      <c r="F1187" s="6">
        <v>49.28</v>
      </c>
      <c r="G1187" s="6">
        <v>50.91</v>
      </c>
      <c r="H1187" s="6">
        <f t="shared" si="194"/>
        <v>0.96798271459438234</v>
      </c>
      <c r="I1187" s="6">
        <v>15</v>
      </c>
      <c r="J1187" s="6">
        <v>49.28</v>
      </c>
      <c r="K1187" s="6">
        <v>50.91</v>
      </c>
      <c r="L1187" s="6">
        <f t="shared" si="195"/>
        <v>0</v>
      </c>
      <c r="M1187" s="6">
        <f t="shared" si="196"/>
        <v>0</v>
      </c>
      <c r="N1187" s="6">
        <f t="shared" si="197"/>
        <v>1</v>
      </c>
      <c r="AA1187" t="s">
        <v>4540</v>
      </c>
      <c r="AB1187" t="s">
        <v>4512</v>
      </c>
      <c r="AC1187" t="s">
        <v>16</v>
      </c>
      <c r="AD1187" t="s">
        <v>135</v>
      </c>
      <c r="AE1187">
        <v>24</v>
      </c>
      <c r="AF1187">
        <v>170.11</v>
      </c>
      <c r="AG1187">
        <v>73.7</v>
      </c>
      <c r="AH1187">
        <f t="shared" si="198"/>
        <v>2.3081411126187246</v>
      </c>
      <c r="AI1187">
        <v>23</v>
      </c>
      <c r="AJ1187">
        <v>59.14</v>
      </c>
      <c r="AK1187">
        <v>71.22</v>
      </c>
      <c r="AL1187" s="3">
        <f t="shared" si="199"/>
        <v>1</v>
      </c>
      <c r="AM1187" s="3">
        <f t="shared" si="200"/>
        <v>0</v>
      </c>
      <c r="AN1187" s="3">
        <f t="shared" si="201"/>
        <v>0</v>
      </c>
    </row>
    <row r="1188" spans="1:40" x14ac:dyDescent="0.35">
      <c r="A1188" t="s">
        <v>4541</v>
      </c>
      <c r="B1188" t="s">
        <v>4512</v>
      </c>
      <c r="C1188" t="s">
        <v>16</v>
      </c>
      <c r="D1188" s="6" t="s">
        <v>134</v>
      </c>
      <c r="E1188" s="6">
        <v>29</v>
      </c>
      <c r="F1188" s="6">
        <v>78.78</v>
      </c>
      <c r="G1188" s="6">
        <v>85.96</v>
      </c>
      <c r="H1188" s="6">
        <f t="shared" si="194"/>
        <v>0.91647277803629601</v>
      </c>
      <c r="I1188" s="6">
        <v>28.5</v>
      </c>
      <c r="J1188" s="6">
        <v>61.72</v>
      </c>
      <c r="K1188" s="6">
        <v>84.74</v>
      </c>
      <c r="L1188" s="6">
        <f t="shared" si="195"/>
        <v>0</v>
      </c>
      <c r="M1188" s="6">
        <f t="shared" si="196"/>
        <v>0</v>
      </c>
      <c r="N1188" s="6">
        <f t="shared" si="197"/>
        <v>1</v>
      </c>
      <c r="AA1188" t="s">
        <v>4541</v>
      </c>
      <c r="AB1188" t="s">
        <v>4512</v>
      </c>
      <c r="AC1188" t="s">
        <v>16</v>
      </c>
      <c r="AD1188" t="s">
        <v>135</v>
      </c>
      <c r="AE1188">
        <v>24</v>
      </c>
      <c r="AF1188">
        <v>102.72</v>
      </c>
      <c r="AG1188">
        <v>73.7</v>
      </c>
      <c r="AH1188">
        <f t="shared" si="198"/>
        <v>1.3937584803256444</v>
      </c>
      <c r="AI1188">
        <v>23</v>
      </c>
      <c r="AJ1188">
        <v>68.5</v>
      </c>
      <c r="AK1188">
        <v>71.22</v>
      </c>
      <c r="AL1188" s="3">
        <f t="shared" si="199"/>
        <v>0</v>
      </c>
      <c r="AM1188" s="3">
        <f t="shared" si="200"/>
        <v>1</v>
      </c>
      <c r="AN1188" s="3">
        <f t="shared" si="201"/>
        <v>0</v>
      </c>
    </row>
    <row r="1189" spans="1:40" x14ac:dyDescent="0.35">
      <c r="A1189" t="s">
        <v>4542</v>
      </c>
      <c r="B1189" t="s">
        <v>4512</v>
      </c>
      <c r="C1189" t="s">
        <v>16</v>
      </c>
      <c r="D1189" s="6" t="s">
        <v>134</v>
      </c>
      <c r="E1189" s="6">
        <v>16</v>
      </c>
      <c r="F1189" s="6">
        <v>51.2</v>
      </c>
      <c r="G1189" s="6">
        <v>53.5</v>
      </c>
      <c r="H1189" s="6">
        <f t="shared" si="194"/>
        <v>0.95700934579439256</v>
      </c>
      <c r="I1189" s="6">
        <v>15.5</v>
      </c>
      <c r="J1189" s="6">
        <v>49.81</v>
      </c>
      <c r="K1189" s="6">
        <v>52.21</v>
      </c>
      <c r="L1189" s="6">
        <f t="shared" si="195"/>
        <v>0</v>
      </c>
      <c r="M1189" s="6">
        <f t="shared" si="196"/>
        <v>0</v>
      </c>
      <c r="N1189" s="6">
        <f t="shared" si="197"/>
        <v>1</v>
      </c>
      <c r="AA1189" t="s">
        <v>4542</v>
      </c>
      <c r="AB1189" t="s">
        <v>4512</v>
      </c>
      <c r="AC1189" t="s">
        <v>16</v>
      </c>
      <c r="AD1189" t="s">
        <v>135</v>
      </c>
      <c r="AE1189">
        <v>24</v>
      </c>
      <c r="AF1189">
        <v>76.180000000000007</v>
      </c>
      <c r="AG1189">
        <v>73.7</v>
      </c>
      <c r="AH1189">
        <f t="shared" si="198"/>
        <v>1.0336499321573949</v>
      </c>
      <c r="AI1189">
        <v>23.5</v>
      </c>
      <c r="AJ1189">
        <v>62.89</v>
      </c>
      <c r="AK1189">
        <v>72.459999999999994</v>
      </c>
      <c r="AL1189" s="3">
        <f t="shared" si="199"/>
        <v>0</v>
      </c>
      <c r="AM1189" s="3">
        <f t="shared" si="200"/>
        <v>1</v>
      </c>
      <c r="AN1189" s="3">
        <f t="shared" si="201"/>
        <v>0</v>
      </c>
    </row>
    <row r="1190" spans="1:40" x14ac:dyDescent="0.35">
      <c r="A1190" t="s">
        <v>4543</v>
      </c>
      <c r="B1190" t="s">
        <v>4512</v>
      </c>
      <c r="C1190" t="s">
        <v>16</v>
      </c>
      <c r="D1190" t="s">
        <v>134</v>
      </c>
      <c r="E1190">
        <v>20</v>
      </c>
      <c r="F1190">
        <v>65.06</v>
      </c>
      <c r="G1190">
        <v>63.71</v>
      </c>
      <c r="H1190">
        <f t="shared" si="194"/>
        <v>1.0211897661277665</v>
      </c>
      <c r="I1190">
        <v>19.5</v>
      </c>
      <c r="J1190">
        <v>36.369999999999997</v>
      </c>
      <c r="K1190">
        <v>62.44</v>
      </c>
      <c r="L1190" s="3">
        <f t="shared" si="195"/>
        <v>0</v>
      </c>
      <c r="M1190" s="3">
        <f t="shared" si="196"/>
        <v>1</v>
      </c>
      <c r="N1190" s="3">
        <f t="shared" si="197"/>
        <v>0</v>
      </c>
      <c r="AA1190" t="s">
        <v>4543</v>
      </c>
      <c r="AB1190" t="s">
        <v>4512</v>
      </c>
      <c r="AC1190" t="s">
        <v>16</v>
      </c>
      <c r="AD1190" t="s">
        <v>135</v>
      </c>
      <c r="AE1190">
        <v>24</v>
      </c>
      <c r="AF1190">
        <v>128.46</v>
      </c>
      <c r="AG1190">
        <v>73.7</v>
      </c>
      <c r="AH1190">
        <f t="shared" si="198"/>
        <v>1.7430122116689282</v>
      </c>
      <c r="AI1190">
        <v>22</v>
      </c>
      <c r="AJ1190">
        <v>61.09</v>
      </c>
      <c r="AK1190">
        <v>68.72</v>
      </c>
      <c r="AL1190" s="3">
        <f t="shared" si="199"/>
        <v>1</v>
      </c>
      <c r="AM1190" s="3">
        <f t="shared" si="200"/>
        <v>0</v>
      </c>
      <c r="AN1190" s="3">
        <f t="shared" si="201"/>
        <v>0</v>
      </c>
    </row>
    <row r="1191" spans="1:40" x14ac:dyDescent="0.35">
      <c r="A1191" t="s">
        <v>4544</v>
      </c>
      <c r="B1191" t="s">
        <v>4512</v>
      </c>
      <c r="C1191" t="s">
        <v>16</v>
      </c>
      <c r="D1191" t="s">
        <v>134</v>
      </c>
      <c r="E1191">
        <v>16.5</v>
      </c>
      <c r="F1191">
        <v>58.11</v>
      </c>
      <c r="G1191">
        <v>54.79</v>
      </c>
      <c r="H1191">
        <f t="shared" si="194"/>
        <v>1.0605949990874248</v>
      </c>
      <c r="I1191">
        <v>32</v>
      </c>
      <c r="J1191">
        <v>94.78</v>
      </c>
      <c r="K1191">
        <v>93.23</v>
      </c>
      <c r="L1191" s="3">
        <f t="shared" si="195"/>
        <v>0</v>
      </c>
      <c r="M1191" s="3">
        <f t="shared" si="196"/>
        <v>1</v>
      </c>
      <c r="N1191" s="3">
        <f t="shared" si="197"/>
        <v>0</v>
      </c>
      <c r="AA1191" t="s">
        <v>4544</v>
      </c>
      <c r="AB1191" t="s">
        <v>4512</v>
      </c>
      <c r="AC1191" t="s">
        <v>16</v>
      </c>
      <c r="AD1191" t="s">
        <v>135</v>
      </c>
      <c r="AE1191">
        <v>24</v>
      </c>
      <c r="AF1191">
        <v>117.5</v>
      </c>
      <c r="AG1191">
        <v>73.7</v>
      </c>
      <c r="AH1191">
        <f t="shared" si="198"/>
        <v>1.5943012211668928</v>
      </c>
      <c r="AI1191">
        <v>22.5</v>
      </c>
      <c r="AJ1191">
        <v>53.5</v>
      </c>
      <c r="AK1191">
        <v>69.97</v>
      </c>
      <c r="AL1191" s="3">
        <f t="shared" si="199"/>
        <v>1</v>
      </c>
      <c r="AM1191" s="3">
        <f t="shared" si="200"/>
        <v>0</v>
      </c>
      <c r="AN1191" s="3">
        <f t="shared" si="201"/>
        <v>0</v>
      </c>
    </row>
    <row r="1192" spans="1:40" x14ac:dyDescent="0.35">
      <c r="A1192" t="s">
        <v>4545</v>
      </c>
      <c r="B1192" t="s">
        <v>4512</v>
      </c>
      <c r="C1192" t="s">
        <v>16</v>
      </c>
      <c r="D1192" t="s">
        <v>134</v>
      </c>
      <c r="E1192">
        <v>35</v>
      </c>
      <c r="F1192">
        <v>103.34</v>
      </c>
      <c r="G1192">
        <v>100.44</v>
      </c>
      <c r="H1192">
        <f t="shared" si="194"/>
        <v>1.0288729589804859</v>
      </c>
      <c r="I1192">
        <v>17</v>
      </c>
      <c r="J1192">
        <v>57.6</v>
      </c>
      <c r="K1192">
        <v>56.08</v>
      </c>
      <c r="L1192" s="3">
        <f t="shared" si="195"/>
        <v>0</v>
      </c>
      <c r="M1192" s="3">
        <f t="shared" si="196"/>
        <v>1</v>
      </c>
      <c r="N1192" s="3">
        <f t="shared" si="197"/>
        <v>0</v>
      </c>
      <c r="AA1192" t="s">
        <v>4545</v>
      </c>
      <c r="AB1192" t="s">
        <v>4512</v>
      </c>
      <c r="AC1192" t="s">
        <v>16</v>
      </c>
      <c r="AD1192" t="s">
        <v>135</v>
      </c>
      <c r="AE1192">
        <v>24</v>
      </c>
      <c r="AF1192">
        <v>87.58</v>
      </c>
      <c r="AG1192">
        <v>73.7</v>
      </c>
      <c r="AH1192">
        <f t="shared" si="198"/>
        <v>1.1883310719131615</v>
      </c>
      <c r="AI1192">
        <v>23.5</v>
      </c>
      <c r="AJ1192">
        <v>69.25</v>
      </c>
      <c r="AK1192">
        <v>72.459999999999994</v>
      </c>
      <c r="AL1192" s="3">
        <f t="shared" si="199"/>
        <v>0</v>
      </c>
      <c r="AM1192" s="3">
        <f t="shared" si="200"/>
        <v>1</v>
      </c>
      <c r="AN1192" s="3">
        <f t="shared" si="201"/>
        <v>0</v>
      </c>
    </row>
    <row r="1193" spans="1:40" x14ac:dyDescent="0.35">
      <c r="A1193" t="s">
        <v>4546</v>
      </c>
      <c r="B1193" t="s">
        <v>4512</v>
      </c>
      <c r="C1193" t="s">
        <v>16</v>
      </c>
      <c r="D1193" t="s">
        <v>134</v>
      </c>
      <c r="E1193">
        <v>20</v>
      </c>
      <c r="F1193">
        <v>64.61</v>
      </c>
      <c r="G1193">
        <v>63.71</v>
      </c>
      <c r="H1193">
        <f t="shared" si="194"/>
        <v>1.0141265107518442</v>
      </c>
      <c r="I1193">
        <v>19.5</v>
      </c>
      <c r="J1193">
        <v>36.700000000000003</v>
      </c>
      <c r="K1193">
        <v>62.44</v>
      </c>
      <c r="L1193" s="3">
        <f t="shared" si="195"/>
        <v>0</v>
      </c>
      <c r="M1193" s="3">
        <f t="shared" si="196"/>
        <v>1</v>
      </c>
      <c r="N1193" s="3">
        <f t="shared" si="197"/>
        <v>0</v>
      </c>
      <c r="AA1193" t="s">
        <v>4546</v>
      </c>
      <c r="AB1193" t="s">
        <v>4512</v>
      </c>
      <c r="AC1193" t="s">
        <v>16</v>
      </c>
      <c r="AD1193" t="s">
        <v>135</v>
      </c>
      <c r="AE1193">
        <v>24</v>
      </c>
      <c r="AF1193">
        <v>105.54</v>
      </c>
      <c r="AG1193">
        <v>73.7</v>
      </c>
      <c r="AH1193">
        <f t="shared" si="198"/>
        <v>1.4320217096336501</v>
      </c>
      <c r="AI1193">
        <v>23.5</v>
      </c>
      <c r="AJ1193">
        <v>51.3</v>
      </c>
      <c r="AK1193">
        <v>72.459999999999994</v>
      </c>
      <c r="AL1193" s="3">
        <f t="shared" si="199"/>
        <v>0</v>
      </c>
      <c r="AM1193" s="3">
        <f t="shared" si="200"/>
        <v>1</v>
      </c>
      <c r="AN1193" s="3">
        <f t="shared" si="201"/>
        <v>0</v>
      </c>
    </row>
    <row r="1194" spans="1:40" x14ac:dyDescent="0.35">
      <c r="A1194" t="s">
        <v>4547</v>
      </c>
      <c r="B1194" t="s">
        <v>4512</v>
      </c>
      <c r="C1194" t="s">
        <v>16</v>
      </c>
      <c r="D1194" s="6" t="s">
        <v>134</v>
      </c>
      <c r="E1194" s="6">
        <v>29</v>
      </c>
      <c r="F1194" s="6">
        <v>72.290000000000006</v>
      </c>
      <c r="G1194" s="6">
        <v>85.96</v>
      </c>
      <c r="H1194" s="6">
        <f t="shared" si="194"/>
        <v>0.84097254536993959</v>
      </c>
      <c r="I1194" s="6">
        <v>28.5</v>
      </c>
      <c r="J1194" s="6">
        <v>65.87</v>
      </c>
      <c r="K1194" s="6">
        <v>84.74</v>
      </c>
      <c r="L1194" s="6">
        <f t="shared" si="195"/>
        <v>0</v>
      </c>
      <c r="M1194" s="6">
        <f t="shared" si="196"/>
        <v>0</v>
      </c>
      <c r="N1194" s="6">
        <f t="shared" si="197"/>
        <v>1</v>
      </c>
      <c r="AA1194" t="s">
        <v>4547</v>
      </c>
      <c r="AB1194" t="s">
        <v>4512</v>
      </c>
      <c r="AC1194" t="s">
        <v>16</v>
      </c>
      <c r="AD1194" t="s">
        <v>135</v>
      </c>
      <c r="AE1194">
        <v>24</v>
      </c>
      <c r="AF1194">
        <v>98.27</v>
      </c>
      <c r="AG1194">
        <v>73.7</v>
      </c>
      <c r="AH1194">
        <f t="shared" si="198"/>
        <v>1.3333785617367706</v>
      </c>
      <c r="AI1194">
        <v>23</v>
      </c>
      <c r="AJ1194">
        <v>59.41</v>
      </c>
      <c r="AK1194">
        <v>71.22</v>
      </c>
      <c r="AL1194" s="3">
        <f t="shared" si="199"/>
        <v>0</v>
      </c>
      <c r="AM1194" s="3">
        <f t="shared" si="200"/>
        <v>1</v>
      </c>
      <c r="AN1194" s="3">
        <f t="shared" si="201"/>
        <v>0</v>
      </c>
    </row>
    <row r="1195" spans="1:40" x14ac:dyDescent="0.35">
      <c r="A1195" t="s">
        <v>4548</v>
      </c>
      <c r="B1195" t="s">
        <v>4512</v>
      </c>
      <c r="C1195" t="s">
        <v>16</v>
      </c>
      <c r="D1195" t="s">
        <v>134</v>
      </c>
      <c r="E1195">
        <v>21.5</v>
      </c>
      <c r="F1195">
        <v>70.45</v>
      </c>
      <c r="G1195">
        <v>67.47</v>
      </c>
      <c r="H1195">
        <f t="shared" si="194"/>
        <v>1.0441677782718246</v>
      </c>
      <c r="I1195">
        <v>31</v>
      </c>
      <c r="J1195">
        <v>92.53</v>
      </c>
      <c r="K1195">
        <v>90.81</v>
      </c>
      <c r="L1195" s="3">
        <f t="shared" si="195"/>
        <v>0</v>
      </c>
      <c r="M1195" s="3">
        <f t="shared" si="196"/>
        <v>1</v>
      </c>
      <c r="N1195" s="3">
        <f t="shared" si="197"/>
        <v>0</v>
      </c>
      <c r="AA1195" t="s">
        <v>4548</v>
      </c>
      <c r="AB1195" t="s">
        <v>4512</v>
      </c>
      <c r="AC1195" t="s">
        <v>16</v>
      </c>
      <c r="AD1195" t="s">
        <v>135</v>
      </c>
      <c r="AE1195">
        <v>24</v>
      </c>
      <c r="AF1195">
        <v>101.26</v>
      </c>
      <c r="AG1195">
        <v>73.7</v>
      </c>
      <c r="AH1195">
        <f t="shared" si="198"/>
        <v>1.3739484396200814</v>
      </c>
      <c r="AI1195">
        <v>23.5</v>
      </c>
      <c r="AJ1195">
        <v>64.47</v>
      </c>
      <c r="AK1195">
        <v>72.459999999999994</v>
      </c>
      <c r="AL1195" s="3">
        <f t="shared" si="199"/>
        <v>0</v>
      </c>
      <c r="AM1195" s="3">
        <f t="shared" si="200"/>
        <v>1</v>
      </c>
      <c r="AN1195" s="3">
        <f t="shared" si="201"/>
        <v>0</v>
      </c>
    </row>
    <row r="1196" spans="1:40" x14ac:dyDescent="0.35">
      <c r="A1196" t="s">
        <v>4549</v>
      </c>
      <c r="B1196" t="s">
        <v>4512</v>
      </c>
      <c r="C1196" t="s">
        <v>16</v>
      </c>
      <c r="D1196" s="6" t="s">
        <v>134</v>
      </c>
      <c r="E1196" s="6">
        <v>16.5</v>
      </c>
      <c r="F1196" s="6">
        <v>42.87</v>
      </c>
      <c r="G1196" s="6">
        <v>54.79</v>
      </c>
      <c r="H1196" s="6">
        <f t="shared" si="194"/>
        <v>0.78244205146924617</v>
      </c>
      <c r="I1196" s="6">
        <v>16</v>
      </c>
      <c r="J1196" s="6">
        <v>29.12</v>
      </c>
      <c r="K1196" s="6">
        <v>53.5</v>
      </c>
      <c r="L1196" s="6">
        <f t="shared" si="195"/>
        <v>0</v>
      </c>
      <c r="M1196" s="6">
        <f t="shared" si="196"/>
        <v>0</v>
      </c>
      <c r="N1196" s="6">
        <f t="shared" si="197"/>
        <v>1</v>
      </c>
      <c r="AA1196" t="s">
        <v>4549</v>
      </c>
      <c r="AB1196" t="s">
        <v>4512</v>
      </c>
      <c r="AC1196" t="s">
        <v>16</v>
      </c>
      <c r="AD1196" t="s">
        <v>135</v>
      </c>
      <c r="AE1196">
        <v>25.5</v>
      </c>
      <c r="AF1196">
        <v>80.739999999999995</v>
      </c>
      <c r="AG1196">
        <v>77.400000000000006</v>
      </c>
      <c r="AH1196">
        <f t="shared" si="198"/>
        <v>1.0431524547803617</v>
      </c>
      <c r="AI1196">
        <v>25</v>
      </c>
      <c r="AJ1196">
        <v>60.24</v>
      </c>
      <c r="AK1196">
        <v>76.17</v>
      </c>
      <c r="AL1196" s="3">
        <f t="shared" si="199"/>
        <v>0</v>
      </c>
      <c r="AM1196" s="3">
        <f t="shared" si="200"/>
        <v>1</v>
      </c>
      <c r="AN1196" s="3">
        <f t="shared" si="201"/>
        <v>0</v>
      </c>
    </row>
    <row r="1197" spans="1:40" x14ac:dyDescent="0.35">
      <c r="A1197" t="s">
        <v>4550</v>
      </c>
      <c r="B1197" t="s">
        <v>4512</v>
      </c>
      <c r="C1197" t="s">
        <v>16</v>
      </c>
      <c r="D1197" s="6" t="s">
        <v>134</v>
      </c>
      <c r="E1197" s="6">
        <v>15.5</v>
      </c>
      <c r="F1197" s="6">
        <v>50.29</v>
      </c>
      <c r="G1197" s="6">
        <v>52.21</v>
      </c>
      <c r="H1197" s="6">
        <f t="shared" si="194"/>
        <v>0.96322543574027963</v>
      </c>
      <c r="I1197" s="6">
        <v>15</v>
      </c>
      <c r="J1197" s="6">
        <v>36.409999999999997</v>
      </c>
      <c r="K1197" s="6">
        <v>50.91</v>
      </c>
      <c r="L1197" s="6">
        <f t="shared" si="195"/>
        <v>0</v>
      </c>
      <c r="M1197" s="6">
        <f t="shared" si="196"/>
        <v>0</v>
      </c>
      <c r="N1197" s="6">
        <f t="shared" si="197"/>
        <v>1</v>
      </c>
      <c r="AA1197" t="s">
        <v>4550</v>
      </c>
      <c r="AB1197" t="s">
        <v>4512</v>
      </c>
      <c r="AC1197" t="s">
        <v>16</v>
      </c>
      <c r="AD1197" t="s">
        <v>135</v>
      </c>
      <c r="AE1197">
        <v>24</v>
      </c>
      <c r="AF1197">
        <v>78.17</v>
      </c>
      <c r="AG1197">
        <v>73.7</v>
      </c>
      <c r="AH1197">
        <f t="shared" si="198"/>
        <v>1.0606512890094979</v>
      </c>
      <c r="AI1197">
        <v>23.5</v>
      </c>
      <c r="AJ1197">
        <v>62.95</v>
      </c>
      <c r="AK1197">
        <v>72.459999999999994</v>
      </c>
      <c r="AL1197" s="3">
        <f t="shared" si="199"/>
        <v>0</v>
      </c>
      <c r="AM1197" s="3">
        <f t="shared" si="200"/>
        <v>1</v>
      </c>
      <c r="AN1197" s="3">
        <f t="shared" si="201"/>
        <v>0</v>
      </c>
    </row>
    <row r="1198" spans="1:40" x14ac:dyDescent="0.35">
      <c r="A1198" t="s">
        <v>4551</v>
      </c>
      <c r="B1198" t="s">
        <v>4512</v>
      </c>
      <c r="C1198" t="s">
        <v>16</v>
      </c>
      <c r="D1198" s="6" t="s">
        <v>134</v>
      </c>
      <c r="E1198" s="6">
        <v>25.5</v>
      </c>
      <c r="F1198" s="6">
        <v>72.86</v>
      </c>
      <c r="G1198" s="6">
        <v>77.400000000000006</v>
      </c>
      <c r="H1198" s="6">
        <f t="shared" si="194"/>
        <v>0.94134366925064594</v>
      </c>
      <c r="I1198" s="6">
        <v>25</v>
      </c>
      <c r="J1198" s="6">
        <v>58.7</v>
      </c>
      <c r="K1198" s="6">
        <v>76.17</v>
      </c>
      <c r="L1198" s="6">
        <f t="shared" si="195"/>
        <v>0</v>
      </c>
      <c r="M1198" s="6">
        <f t="shared" si="196"/>
        <v>0</v>
      </c>
      <c r="N1198" s="6">
        <f t="shared" si="197"/>
        <v>1</v>
      </c>
      <c r="AA1198" t="s">
        <v>4551</v>
      </c>
      <c r="AB1198" t="s">
        <v>4512</v>
      </c>
      <c r="AC1198" t="s">
        <v>16</v>
      </c>
      <c r="AD1198" t="s">
        <v>135</v>
      </c>
      <c r="AE1198">
        <v>24</v>
      </c>
      <c r="AF1198">
        <v>129.80000000000001</v>
      </c>
      <c r="AG1198">
        <v>73.7</v>
      </c>
      <c r="AH1198">
        <f t="shared" si="198"/>
        <v>1.7611940298507462</v>
      </c>
      <c r="AI1198">
        <v>23</v>
      </c>
      <c r="AJ1198">
        <v>66.8</v>
      </c>
      <c r="AK1198">
        <v>71.22</v>
      </c>
      <c r="AL1198" s="3">
        <f t="shared" si="199"/>
        <v>1</v>
      </c>
      <c r="AM1198" s="3">
        <f t="shared" si="200"/>
        <v>0</v>
      </c>
      <c r="AN1198" s="3">
        <f t="shared" si="201"/>
        <v>0</v>
      </c>
    </row>
    <row r="1199" spans="1:40" x14ac:dyDescent="0.35">
      <c r="A1199" t="s">
        <v>4552</v>
      </c>
      <c r="B1199" t="s">
        <v>4512</v>
      </c>
      <c r="C1199" t="s">
        <v>16</v>
      </c>
      <c r="D1199" t="s">
        <v>134</v>
      </c>
      <c r="E1199">
        <v>27</v>
      </c>
      <c r="F1199">
        <v>89.06</v>
      </c>
      <c r="G1199">
        <v>81.08</v>
      </c>
      <c r="H1199">
        <f t="shared" si="194"/>
        <v>1.0984213122841637</v>
      </c>
      <c r="I1199">
        <v>26</v>
      </c>
      <c r="J1199">
        <v>80.48</v>
      </c>
      <c r="K1199">
        <v>78.63</v>
      </c>
      <c r="L1199" s="3">
        <f t="shared" si="195"/>
        <v>0</v>
      </c>
      <c r="M1199" s="3">
        <f t="shared" si="196"/>
        <v>1</v>
      </c>
      <c r="N1199" s="3">
        <f t="shared" si="197"/>
        <v>0</v>
      </c>
      <c r="AA1199" t="s">
        <v>4552</v>
      </c>
      <c r="AB1199" t="s">
        <v>4512</v>
      </c>
      <c r="AC1199" t="s">
        <v>16</v>
      </c>
      <c r="AD1199" t="s">
        <v>135</v>
      </c>
      <c r="AE1199">
        <v>24</v>
      </c>
      <c r="AF1199">
        <v>86.16</v>
      </c>
      <c r="AG1199">
        <v>73.7</v>
      </c>
      <c r="AH1199">
        <f t="shared" si="198"/>
        <v>1.1690637720488466</v>
      </c>
      <c r="AI1199">
        <v>26.5</v>
      </c>
      <c r="AJ1199">
        <v>90.94</v>
      </c>
      <c r="AK1199">
        <v>79.86</v>
      </c>
      <c r="AL1199" s="3">
        <f t="shared" si="199"/>
        <v>0</v>
      </c>
      <c r="AM1199" s="3">
        <f t="shared" si="200"/>
        <v>1</v>
      </c>
      <c r="AN1199" s="3">
        <f t="shared" si="201"/>
        <v>0</v>
      </c>
    </row>
    <row r="1200" spans="1:40" x14ac:dyDescent="0.35">
      <c r="A1200" t="s">
        <v>4553</v>
      </c>
      <c r="B1200" t="s">
        <v>4512</v>
      </c>
      <c r="C1200" t="s">
        <v>16</v>
      </c>
      <c r="D1200" s="6" t="s">
        <v>134</v>
      </c>
      <c r="E1200" s="6">
        <v>15</v>
      </c>
      <c r="F1200" s="6">
        <v>41.08</v>
      </c>
      <c r="G1200" s="6">
        <v>50.91</v>
      </c>
      <c r="H1200" s="6">
        <f t="shared" si="194"/>
        <v>0.80691416224710277</v>
      </c>
      <c r="I1200" s="6">
        <v>15</v>
      </c>
      <c r="J1200" s="6">
        <v>41.08</v>
      </c>
      <c r="K1200" s="6">
        <v>50.91</v>
      </c>
      <c r="L1200" s="6">
        <f t="shared" si="195"/>
        <v>0</v>
      </c>
      <c r="M1200" s="6">
        <f t="shared" si="196"/>
        <v>0</v>
      </c>
      <c r="N1200" s="6">
        <f t="shared" si="197"/>
        <v>1</v>
      </c>
      <c r="AA1200" t="s">
        <v>4553</v>
      </c>
      <c r="AB1200" t="s">
        <v>4512</v>
      </c>
      <c r="AC1200" t="s">
        <v>16</v>
      </c>
      <c r="AD1200" t="s">
        <v>135</v>
      </c>
      <c r="AE1200" s="6">
        <v>26.5</v>
      </c>
      <c r="AF1200" s="6">
        <v>76.959999999999994</v>
      </c>
      <c r="AG1200" s="6">
        <v>79.86</v>
      </c>
      <c r="AH1200" s="6">
        <f t="shared" si="198"/>
        <v>0.96368645128975705</v>
      </c>
      <c r="AI1200" s="6">
        <v>26</v>
      </c>
      <c r="AJ1200" s="6">
        <v>48.16</v>
      </c>
      <c r="AK1200" s="6">
        <v>78.63</v>
      </c>
      <c r="AL1200" s="6">
        <f t="shared" si="199"/>
        <v>0</v>
      </c>
      <c r="AM1200" s="6">
        <f t="shared" si="200"/>
        <v>0</v>
      </c>
      <c r="AN1200" s="6">
        <f t="shared" si="201"/>
        <v>1</v>
      </c>
    </row>
    <row r="1201" spans="1:40" x14ac:dyDescent="0.35">
      <c r="A1201" t="s">
        <v>4554</v>
      </c>
      <c r="B1201" s="2" t="s">
        <v>4555</v>
      </c>
      <c r="C1201" t="s">
        <v>16</v>
      </c>
      <c r="D1201" t="s">
        <v>547</v>
      </c>
      <c r="E1201">
        <v>34</v>
      </c>
      <c r="F1201">
        <v>109.35</v>
      </c>
      <c r="G1201">
        <v>98.04</v>
      </c>
      <c r="H1201">
        <f t="shared" si="194"/>
        <v>1.1153610771113829</v>
      </c>
      <c r="I1201">
        <v>33.5</v>
      </c>
      <c r="J1201">
        <v>79.63</v>
      </c>
      <c r="K1201">
        <v>96.84</v>
      </c>
      <c r="L1201" s="3">
        <f t="shared" si="195"/>
        <v>0</v>
      </c>
      <c r="M1201" s="3">
        <f t="shared" si="196"/>
        <v>1</v>
      </c>
      <c r="N1201" s="3">
        <f t="shared" si="197"/>
        <v>0</v>
      </c>
      <c r="AA1201" t="s">
        <v>4554</v>
      </c>
      <c r="AB1201" t="s">
        <v>4555</v>
      </c>
      <c r="AC1201" t="s">
        <v>16</v>
      </c>
      <c r="AD1201" s="6" t="s">
        <v>548</v>
      </c>
      <c r="AE1201" s="6">
        <v>16</v>
      </c>
      <c r="AF1201" s="6">
        <v>51.35</v>
      </c>
      <c r="AG1201" s="6">
        <v>53.5</v>
      </c>
      <c r="AH1201" s="6">
        <f t="shared" si="198"/>
        <v>0.95981308411214961</v>
      </c>
      <c r="AI1201" s="6">
        <v>15.5</v>
      </c>
      <c r="AJ1201" s="6">
        <v>25.71</v>
      </c>
      <c r="AK1201" s="6">
        <v>52.21</v>
      </c>
      <c r="AL1201" s="6">
        <f t="shared" si="199"/>
        <v>0</v>
      </c>
      <c r="AM1201" s="6">
        <f t="shared" si="200"/>
        <v>0</v>
      </c>
      <c r="AN1201" s="6">
        <f t="shared" si="201"/>
        <v>1</v>
      </c>
    </row>
    <row r="1202" spans="1:40" x14ac:dyDescent="0.35">
      <c r="A1202" t="s">
        <v>4556</v>
      </c>
      <c r="B1202" s="2" t="s">
        <v>4555</v>
      </c>
      <c r="C1202" t="s">
        <v>16</v>
      </c>
      <c r="D1202" s="6" t="s">
        <v>547</v>
      </c>
      <c r="E1202" s="6">
        <v>18</v>
      </c>
      <c r="F1202" s="6">
        <v>50.85</v>
      </c>
      <c r="G1202" s="6">
        <v>58.64</v>
      </c>
      <c r="H1202" s="6">
        <f t="shared" si="194"/>
        <v>0.86715552523874495</v>
      </c>
      <c r="I1202" s="6">
        <v>17.5</v>
      </c>
      <c r="J1202" s="6">
        <v>36.93</v>
      </c>
      <c r="K1202" s="6">
        <v>57.36</v>
      </c>
      <c r="L1202" s="6">
        <f t="shared" si="195"/>
        <v>0</v>
      </c>
      <c r="M1202" s="6">
        <f t="shared" si="196"/>
        <v>0</v>
      </c>
      <c r="N1202" s="6">
        <f t="shared" si="197"/>
        <v>1</v>
      </c>
      <c r="AA1202" t="s">
        <v>4556</v>
      </c>
      <c r="AB1202" t="s">
        <v>4555</v>
      </c>
      <c r="AC1202" t="s">
        <v>16</v>
      </c>
      <c r="AD1202" t="s">
        <v>548</v>
      </c>
      <c r="AE1202">
        <v>24</v>
      </c>
      <c r="AF1202">
        <v>144.81</v>
      </c>
      <c r="AG1202">
        <v>73.7</v>
      </c>
      <c r="AH1202">
        <f t="shared" si="198"/>
        <v>1.9648575305291722</v>
      </c>
      <c r="AI1202">
        <v>23</v>
      </c>
      <c r="AJ1202">
        <v>59.95</v>
      </c>
      <c r="AK1202">
        <v>71.22</v>
      </c>
      <c r="AL1202" s="3">
        <f t="shared" si="199"/>
        <v>1</v>
      </c>
      <c r="AM1202" s="3">
        <f t="shared" si="200"/>
        <v>0</v>
      </c>
      <c r="AN1202" s="3">
        <f t="shared" si="201"/>
        <v>0</v>
      </c>
    </row>
    <row r="1203" spans="1:40" x14ac:dyDescent="0.35">
      <c r="A1203" t="s">
        <v>4557</v>
      </c>
      <c r="B1203" s="2" t="s">
        <v>4555</v>
      </c>
      <c r="C1203" t="s">
        <v>16</v>
      </c>
      <c r="D1203" t="s">
        <v>547</v>
      </c>
      <c r="E1203">
        <v>25.5</v>
      </c>
      <c r="F1203">
        <v>81.81</v>
      </c>
      <c r="G1203">
        <v>77.400000000000006</v>
      </c>
      <c r="H1203">
        <f t="shared" si="194"/>
        <v>1.0569767441860465</v>
      </c>
      <c r="I1203">
        <v>25</v>
      </c>
      <c r="J1203">
        <v>67.37</v>
      </c>
      <c r="K1203">
        <v>76.17</v>
      </c>
      <c r="L1203" s="3">
        <f t="shared" si="195"/>
        <v>0</v>
      </c>
      <c r="M1203" s="3">
        <f t="shared" si="196"/>
        <v>1</v>
      </c>
      <c r="N1203" s="3">
        <f t="shared" si="197"/>
        <v>0</v>
      </c>
      <c r="AA1203" t="s">
        <v>4557</v>
      </c>
      <c r="AB1203" t="s">
        <v>4555</v>
      </c>
      <c r="AC1203" t="s">
        <v>16</v>
      </c>
      <c r="AD1203" t="s">
        <v>548</v>
      </c>
      <c r="AE1203">
        <v>24</v>
      </c>
      <c r="AF1203">
        <v>93.87</v>
      </c>
      <c r="AG1203">
        <v>73.7</v>
      </c>
      <c r="AH1203">
        <f t="shared" si="198"/>
        <v>1.2736770691994572</v>
      </c>
      <c r="AI1203">
        <v>31.5</v>
      </c>
      <c r="AJ1203">
        <v>93.23</v>
      </c>
      <c r="AK1203">
        <v>92.02</v>
      </c>
      <c r="AL1203" s="3">
        <f t="shared" si="199"/>
        <v>0</v>
      </c>
      <c r="AM1203" s="3">
        <f t="shared" si="200"/>
        <v>1</v>
      </c>
      <c r="AN1203" s="3">
        <f t="shared" si="201"/>
        <v>0</v>
      </c>
    </row>
    <row r="1204" spans="1:40" x14ac:dyDescent="0.35">
      <c r="A1204" t="s">
        <v>4558</v>
      </c>
      <c r="B1204" s="2" t="s">
        <v>4555</v>
      </c>
      <c r="C1204" t="s">
        <v>16</v>
      </c>
      <c r="D1204" s="6" t="s">
        <v>547</v>
      </c>
      <c r="E1204" s="6">
        <v>19.5</v>
      </c>
      <c r="F1204" s="6">
        <v>61.41</v>
      </c>
      <c r="G1204" s="6">
        <v>62.44</v>
      </c>
      <c r="H1204" s="6">
        <f t="shared" si="194"/>
        <v>0.98350416399743756</v>
      </c>
      <c r="I1204" s="6">
        <v>19</v>
      </c>
      <c r="J1204" s="6">
        <v>20.58</v>
      </c>
      <c r="K1204" s="6">
        <v>61.18</v>
      </c>
      <c r="L1204" s="6">
        <f t="shared" si="195"/>
        <v>0</v>
      </c>
      <c r="M1204" s="6">
        <f t="shared" si="196"/>
        <v>0</v>
      </c>
      <c r="N1204" s="6">
        <f t="shared" si="197"/>
        <v>1</v>
      </c>
      <c r="AA1204" t="s">
        <v>4558</v>
      </c>
      <c r="AB1204" t="s">
        <v>4555</v>
      </c>
      <c r="AC1204" t="s">
        <v>16</v>
      </c>
      <c r="AD1204" t="s">
        <v>548</v>
      </c>
      <c r="AE1204">
        <v>24</v>
      </c>
      <c r="AF1204">
        <v>180.08</v>
      </c>
      <c r="AG1204">
        <v>73.7</v>
      </c>
      <c r="AH1204">
        <f t="shared" si="198"/>
        <v>2.4434192672998645</v>
      </c>
      <c r="AI1204">
        <v>35</v>
      </c>
      <c r="AJ1204">
        <v>105.84</v>
      </c>
      <c r="AK1204">
        <v>100.44</v>
      </c>
      <c r="AL1204" s="3">
        <f t="shared" si="199"/>
        <v>1</v>
      </c>
      <c r="AM1204" s="3">
        <f t="shared" si="200"/>
        <v>0</v>
      </c>
      <c r="AN1204" s="3">
        <f t="shared" si="201"/>
        <v>0</v>
      </c>
    </row>
    <row r="1205" spans="1:40" x14ac:dyDescent="0.35">
      <c r="A1205" t="s">
        <v>4559</v>
      </c>
      <c r="B1205" s="2" t="s">
        <v>4555</v>
      </c>
      <c r="C1205" t="s">
        <v>16</v>
      </c>
      <c r="D1205" t="s">
        <v>547</v>
      </c>
      <c r="E1205">
        <v>26</v>
      </c>
      <c r="F1205">
        <v>78.63</v>
      </c>
      <c r="G1205">
        <v>78.63</v>
      </c>
      <c r="H1205">
        <f t="shared" si="194"/>
        <v>1</v>
      </c>
      <c r="I1205">
        <v>25.5</v>
      </c>
      <c r="J1205">
        <v>49.62</v>
      </c>
      <c r="K1205">
        <v>77.400000000000006</v>
      </c>
      <c r="L1205" s="3">
        <f t="shared" si="195"/>
        <v>0</v>
      </c>
      <c r="M1205" s="3">
        <f t="shared" si="196"/>
        <v>0</v>
      </c>
      <c r="N1205" s="3">
        <f t="shared" si="197"/>
        <v>0</v>
      </c>
      <c r="AA1205" t="s">
        <v>4559</v>
      </c>
      <c r="AB1205" t="s">
        <v>4555</v>
      </c>
      <c r="AC1205" t="s">
        <v>16</v>
      </c>
      <c r="AD1205" t="s">
        <v>548</v>
      </c>
      <c r="AE1205">
        <v>24</v>
      </c>
      <c r="AF1205">
        <v>159.53</v>
      </c>
      <c r="AG1205">
        <v>73.7</v>
      </c>
      <c r="AH1205">
        <f t="shared" si="198"/>
        <v>2.1645861601085481</v>
      </c>
      <c r="AI1205">
        <v>16</v>
      </c>
      <c r="AJ1205">
        <v>62.97</v>
      </c>
      <c r="AK1205">
        <v>53.5</v>
      </c>
      <c r="AL1205" s="3">
        <f t="shared" si="199"/>
        <v>1</v>
      </c>
      <c r="AM1205" s="3">
        <f t="shared" si="200"/>
        <v>0</v>
      </c>
      <c r="AN1205" s="3">
        <f t="shared" si="201"/>
        <v>0</v>
      </c>
    </row>
    <row r="1206" spans="1:40" x14ac:dyDescent="0.35">
      <c r="A1206" t="s">
        <v>4560</v>
      </c>
      <c r="B1206" s="2" t="s">
        <v>4555</v>
      </c>
      <c r="C1206" t="s">
        <v>16</v>
      </c>
      <c r="D1206" s="6" t="s">
        <v>547</v>
      </c>
      <c r="E1206" s="6">
        <v>22</v>
      </c>
      <c r="F1206" s="6">
        <v>51.63</v>
      </c>
      <c r="G1206" s="6">
        <v>68.72</v>
      </c>
      <c r="H1206" s="6">
        <f t="shared" si="194"/>
        <v>0.75130966239813746</v>
      </c>
      <c r="I1206" s="6">
        <v>21.5</v>
      </c>
      <c r="J1206" s="6">
        <v>47.82</v>
      </c>
      <c r="K1206" s="6">
        <v>67.47</v>
      </c>
      <c r="L1206" s="6">
        <f t="shared" si="195"/>
        <v>0</v>
      </c>
      <c r="M1206" s="6">
        <f t="shared" si="196"/>
        <v>0</v>
      </c>
      <c r="N1206" s="6">
        <f t="shared" si="197"/>
        <v>1</v>
      </c>
      <c r="AA1206" t="s">
        <v>4560</v>
      </c>
      <c r="AB1206" t="s">
        <v>4555</v>
      </c>
      <c r="AC1206" t="s">
        <v>16</v>
      </c>
      <c r="AD1206" t="s">
        <v>548</v>
      </c>
      <c r="AE1206">
        <v>24</v>
      </c>
      <c r="AF1206">
        <v>155.19</v>
      </c>
      <c r="AG1206">
        <v>73.7</v>
      </c>
      <c r="AH1206">
        <f t="shared" si="198"/>
        <v>2.1056987788331072</v>
      </c>
      <c r="AI1206">
        <v>23</v>
      </c>
      <c r="AJ1206">
        <v>52.52</v>
      </c>
      <c r="AK1206">
        <v>71.22</v>
      </c>
      <c r="AL1206" s="3">
        <f t="shared" si="199"/>
        <v>1</v>
      </c>
      <c r="AM1206" s="3">
        <f t="shared" si="200"/>
        <v>0</v>
      </c>
      <c r="AN1206" s="3">
        <f t="shared" si="201"/>
        <v>0</v>
      </c>
    </row>
    <row r="1207" spans="1:40" x14ac:dyDescent="0.35">
      <c r="A1207" t="s">
        <v>4561</v>
      </c>
      <c r="B1207" s="2" t="s">
        <v>4555</v>
      </c>
      <c r="C1207" t="s">
        <v>16</v>
      </c>
      <c r="D1207" t="s">
        <v>547</v>
      </c>
      <c r="E1207">
        <v>30</v>
      </c>
      <c r="F1207">
        <v>89.58</v>
      </c>
      <c r="G1207">
        <v>88.39</v>
      </c>
      <c r="H1207">
        <f t="shared" si="194"/>
        <v>1.0134630614322886</v>
      </c>
      <c r="I1207">
        <v>29.5</v>
      </c>
      <c r="J1207">
        <v>52.7</v>
      </c>
      <c r="K1207">
        <v>87.18</v>
      </c>
      <c r="L1207" s="3">
        <f t="shared" si="195"/>
        <v>0</v>
      </c>
      <c r="M1207" s="3">
        <f t="shared" si="196"/>
        <v>1</v>
      </c>
      <c r="N1207" s="3">
        <f t="shared" si="197"/>
        <v>0</v>
      </c>
      <c r="AA1207" t="s">
        <v>4561</v>
      </c>
      <c r="AB1207" t="s">
        <v>4555</v>
      </c>
      <c r="AC1207" t="s">
        <v>16</v>
      </c>
      <c r="AD1207" t="s">
        <v>548</v>
      </c>
      <c r="AE1207">
        <v>24</v>
      </c>
      <c r="AF1207">
        <v>185.84</v>
      </c>
      <c r="AG1207">
        <v>73.7</v>
      </c>
      <c r="AH1207">
        <f t="shared" si="198"/>
        <v>2.5215739484396202</v>
      </c>
      <c r="AI1207">
        <v>18</v>
      </c>
      <c r="AJ1207">
        <v>63.02</v>
      </c>
      <c r="AK1207">
        <v>58.64</v>
      </c>
      <c r="AL1207" s="3">
        <f t="shared" si="199"/>
        <v>1</v>
      </c>
      <c r="AM1207" s="3">
        <f t="shared" si="200"/>
        <v>0</v>
      </c>
      <c r="AN1207" s="3">
        <f t="shared" si="201"/>
        <v>0</v>
      </c>
    </row>
    <row r="1208" spans="1:40" x14ac:dyDescent="0.35">
      <c r="A1208" t="s">
        <v>4562</v>
      </c>
      <c r="B1208" s="2" t="s">
        <v>4555</v>
      </c>
      <c r="C1208" t="s">
        <v>16</v>
      </c>
      <c r="D1208" t="s">
        <v>547</v>
      </c>
      <c r="E1208">
        <v>22.5</v>
      </c>
      <c r="F1208">
        <v>105.91</v>
      </c>
      <c r="G1208">
        <v>69.97</v>
      </c>
      <c r="H1208">
        <f t="shared" si="194"/>
        <v>1.513648706588538</v>
      </c>
      <c r="I1208">
        <v>21</v>
      </c>
      <c r="J1208">
        <v>48.43</v>
      </c>
      <c r="K1208">
        <v>66.22</v>
      </c>
      <c r="L1208" s="3">
        <f t="shared" si="195"/>
        <v>1</v>
      </c>
      <c r="M1208" s="3">
        <f t="shared" si="196"/>
        <v>0</v>
      </c>
      <c r="N1208" s="3">
        <f t="shared" si="197"/>
        <v>0</v>
      </c>
      <c r="AA1208" t="s">
        <v>4562</v>
      </c>
      <c r="AB1208" t="s">
        <v>4555</v>
      </c>
      <c r="AC1208" t="s">
        <v>16</v>
      </c>
      <c r="AD1208" t="s">
        <v>548</v>
      </c>
      <c r="AE1208">
        <v>24</v>
      </c>
      <c r="AF1208">
        <v>128.69</v>
      </c>
      <c r="AG1208">
        <v>73.7</v>
      </c>
      <c r="AH1208">
        <f t="shared" si="198"/>
        <v>1.7461329715061058</v>
      </c>
      <c r="AI1208">
        <v>22.5</v>
      </c>
      <c r="AJ1208">
        <v>60.2</v>
      </c>
      <c r="AK1208">
        <v>69.97</v>
      </c>
      <c r="AL1208" s="3">
        <f t="shared" si="199"/>
        <v>1</v>
      </c>
      <c r="AM1208" s="3">
        <f t="shared" si="200"/>
        <v>0</v>
      </c>
      <c r="AN1208" s="3">
        <f t="shared" si="201"/>
        <v>0</v>
      </c>
    </row>
    <row r="1209" spans="1:40" x14ac:dyDescent="0.35">
      <c r="A1209" t="s">
        <v>4563</v>
      </c>
      <c r="B1209" s="2" t="s">
        <v>4555</v>
      </c>
      <c r="C1209" t="s">
        <v>16</v>
      </c>
      <c r="D1209" s="6" t="s">
        <v>547</v>
      </c>
      <c r="E1209" s="6">
        <v>28.5</v>
      </c>
      <c r="F1209" s="6">
        <v>70.06</v>
      </c>
      <c r="G1209" s="6">
        <v>84.74</v>
      </c>
      <c r="H1209" s="6">
        <f t="shared" si="194"/>
        <v>0.82676421996695781</v>
      </c>
      <c r="I1209" s="6">
        <v>28</v>
      </c>
      <c r="J1209" s="6">
        <v>54.15</v>
      </c>
      <c r="K1209" s="6">
        <v>83.53</v>
      </c>
      <c r="L1209" s="6">
        <f t="shared" si="195"/>
        <v>0</v>
      </c>
      <c r="M1209" s="6">
        <f t="shared" si="196"/>
        <v>0</v>
      </c>
      <c r="N1209" s="6">
        <f t="shared" si="197"/>
        <v>1</v>
      </c>
      <c r="AA1209" t="s">
        <v>4563</v>
      </c>
      <c r="AB1209" t="s">
        <v>4555</v>
      </c>
      <c r="AC1209" t="s">
        <v>16</v>
      </c>
      <c r="AD1209" t="s">
        <v>548</v>
      </c>
      <c r="AE1209">
        <v>24</v>
      </c>
      <c r="AF1209">
        <v>124.71</v>
      </c>
      <c r="AG1209">
        <v>73.7</v>
      </c>
      <c r="AH1209">
        <f t="shared" si="198"/>
        <v>1.6921302578018995</v>
      </c>
      <c r="AI1209">
        <v>23.5</v>
      </c>
      <c r="AJ1209">
        <v>64.78</v>
      </c>
      <c r="AK1209">
        <v>72.459999999999994</v>
      </c>
      <c r="AL1209" s="3">
        <f t="shared" si="199"/>
        <v>1</v>
      </c>
      <c r="AM1209" s="3">
        <f t="shared" si="200"/>
        <v>0</v>
      </c>
      <c r="AN1209" s="3">
        <f t="shared" si="201"/>
        <v>0</v>
      </c>
    </row>
    <row r="1210" spans="1:40" x14ac:dyDescent="0.35">
      <c r="A1210" t="s">
        <v>4564</v>
      </c>
      <c r="B1210" s="2" t="s">
        <v>4555</v>
      </c>
      <c r="C1210" t="s">
        <v>16</v>
      </c>
      <c r="D1210" s="6" t="s">
        <v>547</v>
      </c>
      <c r="E1210" s="6">
        <v>28</v>
      </c>
      <c r="F1210" s="6">
        <v>70.42</v>
      </c>
      <c r="G1210" s="6">
        <v>83.53</v>
      </c>
      <c r="H1210" s="6">
        <f t="shared" si="194"/>
        <v>0.8430504010535137</v>
      </c>
      <c r="I1210" s="6">
        <v>27.5</v>
      </c>
      <c r="J1210" s="6">
        <v>50.64</v>
      </c>
      <c r="K1210" s="6">
        <v>82.3</v>
      </c>
      <c r="L1210" s="6">
        <f t="shared" si="195"/>
        <v>0</v>
      </c>
      <c r="M1210" s="6">
        <f t="shared" si="196"/>
        <v>0</v>
      </c>
      <c r="N1210" s="6">
        <f t="shared" si="197"/>
        <v>1</v>
      </c>
      <c r="AA1210" t="s">
        <v>4564</v>
      </c>
      <c r="AB1210" t="s">
        <v>4555</v>
      </c>
      <c r="AC1210" t="s">
        <v>16</v>
      </c>
      <c r="AD1210" t="s">
        <v>548</v>
      </c>
      <c r="AE1210">
        <v>24</v>
      </c>
      <c r="AF1210">
        <v>104.71</v>
      </c>
      <c r="AG1210">
        <v>73.7</v>
      </c>
      <c r="AH1210">
        <f t="shared" si="198"/>
        <v>1.4207598371777475</v>
      </c>
      <c r="AI1210">
        <v>23.5</v>
      </c>
      <c r="AJ1210">
        <v>66.959999999999994</v>
      </c>
      <c r="AK1210">
        <v>72.459999999999994</v>
      </c>
      <c r="AL1210" s="3">
        <f t="shared" si="199"/>
        <v>0</v>
      </c>
      <c r="AM1210" s="3">
        <f t="shared" si="200"/>
        <v>1</v>
      </c>
      <c r="AN1210" s="3">
        <f t="shared" si="201"/>
        <v>0</v>
      </c>
    </row>
    <row r="1211" spans="1:40" x14ac:dyDescent="0.35">
      <c r="A1211" t="s">
        <v>4565</v>
      </c>
      <c r="B1211" s="2" t="s">
        <v>4555</v>
      </c>
      <c r="C1211" t="s">
        <v>16</v>
      </c>
      <c r="D1211" t="s">
        <v>547</v>
      </c>
      <c r="E1211">
        <v>33.5</v>
      </c>
      <c r="F1211">
        <v>107.7</v>
      </c>
      <c r="G1211">
        <v>96.84</v>
      </c>
      <c r="H1211">
        <f t="shared" si="194"/>
        <v>1.1121437422552665</v>
      </c>
      <c r="I1211">
        <v>33</v>
      </c>
      <c r="J1211">
        <v>76.84</v>
      </c>
      <c r="K1211">
        <v>95.64</v>
      </c>
      <c r="L1211" s="3">
        <f t="shared" si="195"/>
        <v>0</v>
      </c>
      <c r="M1211" s="3">
        <f t="shared" si="196"/>
        <v>1</v>
      </c>
      <c r="N1211" s="3">
        <f t="shared" si="197"/>
        <v>0</v>
      </c>
      <c r="AA1211" t="s">
        <v>4565</v>
      </c>
      <c r="AB1211" t="s">
        <v>4555</v>
      </c>
      <c r="AC1211" t="s">
        <v>16</v>
      </c>
      <c r="AD1211" t="s">
        <v>548</v>
      </c>
      <c r="AE1211">
        <v>24</v>
      </c>
      <c r="AF1211">
        <v>163.25</v>
      </c>
      <c r="AG1211">
        <v>73.7</v>
      </c>
      <c r="AH1211">
        <f t="shared" si="198"/>
        <v>2.2150610583446402</v>
      </c>
      <c r="AI1211">
        <v>16</v>
      </c>
      <c r="AJ1211">
        <v>60.03</v>
      </c>
      <c r="AK1211">
        <v>53.5</v>
      </c>
      <c r="AL1211" s="3">
        <f t="shared" si="199"/>
        <v>1</v>
      </c>
      <c r="AM1211" s="3">
        <f t="shared" si="200"/>
        <v>0</v>
      </c>
      <c r="AN1211" s="3">
        <f t="shared" si="201"/>
        <v>0</v>
      </c>
    </row>
    <row r="1212" spans="1:40" x14ac:dyDescent="0.35">
      <c r="A1212" t="s">
        <v>4566</v>
      </c>
      <c r="B1212" s="2" t="s">
        <v>4555</v>
      </c>
      <c r="C1212" t="s">
        <v>16</v>
      </c>
      <c r="D1212" t="s">
        <v>547</v>
      </c>
      <c r="E1212">
        <v>28.5</v>
      </c>
      <c r="F1212">
        <v>86.04</v>
      </c>
      <c r="G1212">
        <v>84.74</v>
      </c>
      <c r="H1212">
        <f t="shared" si="194"/>
        <v>1.0153410431909371</v>
      </c>
      <c r="I1212">
        <v>28</v>
      </c>
      <c r="J1212">
        <v>50.49</v>
      </c>
      <c r="K1212">
        <v>83.53</v>
      </c>
      <c r="L1212" s="3">
        <f t="shared" si="195"/>
        <v>0</v>
      </c>
      <c r="M1212" s="3">
        <f t="shared" si="196"/>
        <v>1</v>
      </c>
      <c r="N1212" s="3">
        <f t="shared" si="197"/>
        <v>0</v>
      </c>
      <c r="AA1212" t="s">
        <v>4566</v>
      </c>
      <c r="AB1212" t="s">
        <v>4555</v>
      </c>
      <c r="AC1212" t="s">
        <v>16</v>
      </c>
      <c r="AD1212" t="s">
        <v>548</v>
      </c>
      <c r="AE1212">
        <v>24</v>
      </c>
      <c r="AF1212">
        <v>105.91</v>
      </c>
      <c r="AG1212">
        <v>73.7</v>
      </c>
      <c r="AH1212">
        <f t="shared" si="198"/>
        <v>1.4370420624151967</v>
      </c>
      <c r="AI1212">
        <v>18</v>
      </c>
      <c r="AJ1212">
        <v>65.88</v>
      </c>
      <c r="AK1212">
        <v>58.64</v>
      </c>
      <c r="AL1212" s="3">
        <f t="shared" si="199"/>
        <v>0</v>
      </c>
      <c r="AM1212" s="3">
        <f t="shared" si="200"/>
        <v>1</v>
      </c>
      <c r="AN1212" s="3">
        <f t="shared" si="201"/>
        <v>0</v>
      </c>
    </row>
    <row r="1213" spans="1:40" x14ac:dyDescent="0.35">
      <c r="A1213" t="s">
        <v>4567</v>
      </c>
      <c r="B1213" s="2" t="s">
        <v>4555</v>
      </c>
      <c r="C1213" t="s">
        <v>16</v>
      </c>
      <c r="D1213" s="6" t="s">
        <v>561</v>
      </c>
      <c r="E1213" s="6">
        <v>23.5</v>
      </c>
      <c r="F1213" s="6">
        <v>57.98</v>
      </c>
      <c r="G1213" s="6">
        <v>72.459999999999994</v>
      </c>
      <c r="H1213" s="6">
        <f t="shared" si="194"/>
        <v>0.80016560861164787</v>
      </c>
      <c r="I1213" s="6">
        <v>23</v>
      </c>
      <c r="J1213" s="6">
        <v>47.74</v>
      </c>
      <c r="K1213" s="6">
        <v>71.22</v>
      </c>
      <c r="L1213" s="6">
        <f t="shared" si="195"/>
        <v>0</v>
      </c>
      <c r="M1213" s="6">
        <f t="shared" si="196"/>
        <v>0</v>
      </c>
      <c r="N1213" s="6">
        <f t="shared" si="197"/>
        <v>1</v>
      </c>
      <c r="AA1213" t="s">
        <v>4567</v>
      </c>
      <c r="AB1213" t="s">
        <v>4555</v>
      </c>
      <c r="AC1213" t="s">
        <v>16</v>
      </c>
      <c r="AD1213" t="s">
        <v>562</v>
      </c>
      <c r="AE1213">
        <v>24</v>
      </c>
      <c r="AF1213">
        <v>98</v>
      </c>
      <c r="AG1213">
        <v>73.7</v>
      </c>
      <c r="AH1213">
        <f t="shared" si="198"/>
        <v>1.3297150610583446</v>
      </c>
      <c r="AI1213">
        <v>23.5</v>
      </c>
      <c r="AJ1213">
        <v>45.62</v>
      </c>
      <c r="AK1213">
        <v>72.459999999999994</v>
      </c>
      <c r="AL1213" s="3">
        <f t="shared" si="199"/>
        <v>0</v>
      </c>
      <c r="AM1213" s="3">
        <f t="shared" si="200"/>
        <v>1</v>
      </c>
      <c r="AN1213" s="3">
        <f t="shared" si="201"/>
        <v>0</v>
      </c>
    </row>
    <row r="1214" spans="1:40" x14ac:dyDescent="0.35">
      <c r="A1214" t="s">
        <v>4568</v>
      </c>
      <c r="B1214" s="2" t="s">
        <v>4555</v>
      </c>
      <c r="C1214" t="s">
        <v>16</v>
      </c>
      <c r="D1214" t="s">
        <v>561</v>
      </c>
      <c r="E1214">
        <v>25</v>
      </c>
      <c r="F1214">
        <v>76.66</v>
      </c>
      <c r="G1214">
        <v>76.17</v>
      </c>
      <c r="H1214">
        <f t="shared" si="194"/>
        <v>1.0064329788630695</v>
      </c>
      <c r="I1214">
        <v>24.5</v>
      </c>
      <c r="J1214">
        <v>73.400000000000006</v>
      </c>
      <c r="K1214">
        <v>74.930000000000007</v>
      </c>
      <c r="L1214" s="3">
        <f t="shared" si="195"/>
        <v>0</v>
      </c>
      <c r="M1214" s="3">
        <f t="shared" si="196"/>
        <v>1</v>
      </c>
      <c r="N1214" s="3">
        <f t="shared" si="197"/>
        <v>0</v>
      </c>
      <c r="AA1214" t="s">
        <v>4568</v>
      </c>
      <c r="AB1214" t="s">
        <v>4555</v>
      </c>
      <c r="AC1214" t="s">
        <v>16</v>
      </c>
      <c r="AD1214" t="s">
        <v>562</v>
      </c>
      <c r="AE1214">
        <v>24</v>
      </c>
      <c r="AF1214">
        <v>112.04</v>
      </c>
      <c r="AG1214">
        <v>73.7</v>
      </c>
      <c r="AH1214">
        <f t="shared" si="198"/>
        <v>1.5202170963364994</v>
      </c>
      <c r="AI1214">
        <v>23.5</v>
      </c>
      <c r="AJ1214">
        <v>67.3</v>
      </c>
      <c r="AK1214">
        <v>72.459999999999994</v>
      </c>
      <c r="AL1214" s="3">
        <f t="shared" si="199"/>
        <v>1</v>
      </c>
      <c r="AM1214" s="3">
        <f t="shared" si="200"/>
        <v>0</v>
      </c>
      <c r="AN1214" s="3">
        <f t="shared" si="201"/>
        <v>0</v>
      </c>
    </row>
    <row r="1215" spans="1:40" x14ac:dyDescent="0.35">
      <c r="A1215" t="s">
        <v>4569</v>
      </c>
      <c r="B1215" s="2" t="s">
        <v>4555</v>
      </c>
      <c r="C1215" t="s">
        <v>16</v>
      </c>
      <c r="D1215" s="6" t="s">
        <v>561</v>
      </c>
      <c r="E1215" s="6">
        <v>24.5</v>
      </c>
      <c r="F1215" s="6">
        <v>65.540000000000006</v>
      </c>
      <c r="G1215" s="6">
        <v>74.930000000000007</v>
      </c>
      <c r="H1215" s="6">
        <f t="shared" si="194"/>
        <v>0.8746830375016682</v>
      </c>
      <c r="I1215" s="6">
        <v>24</v>
      </c>
      <c r="J1215" s="6">
        <v>61.66</v>
      </c>
      <c r="K1215" s="6">
        <v>73.7</v>
      </c>
      <c r="L1215" s="6">
        <f t="shared" si="195"/>
        <v>0</v>
      </c>
      <c r="M1215" s="6">
        <f t="shared" si="196"/>
        <v>0</v>
      </c>
      <c r="N1215" s="6">
        <f t="shared" si="197"/>
        <v>1</v>
      </c>
      <c r="AA1215" t="s">
        <v>4569</v>
      </c>
      <c r="AB1215" t="s">
        <v>4555</v>
      </c>
      <c r="AC1215" t="s">
        <v>16</v>
      </c>
      <c r="AD1215" t="s">
        <v>562</v>
      </c>
      <c r="AE1215">
        <v>24</v>
      </c>
      <c r="AF1215">
        <v>143.76</v>
      </c>
      <c r="AG1215">
        <v>73.7</v>
      </c>
      <c r="AH1215">
        <f t="shared" si="198"/>
        <v>1.950610583446404</v>
      </c>
      <c r="AI1215">
        <v>26</v>
      </c>
      <c r="AJ1215">
        <v>79.03</v>
      </c>
      <c r="AK1215">
        <v>78.63</v>
      </c>
      <c r="AL1215" s="3">
        <f t="shared" si="199"/>
        <v>1</v>
      </c>
      <c r="AM1215" s="3">
        <f t="shared" si="200"/>
        <v>0</v>
      </c>
      <c r="AN1215" s="3">
        <f t="shared" si="201"/>
        <v>0</v>
      </c>
    </row>
    <row r="1216" spans="1:40" x14ac:dyDescent="0.35">
      <c r="A1216" t="s">
        <v>4570</v>
      </c>
      <c r="B1216" s="2" t="s">
        <v>4555</v>
      </c>
      <c r="C1216" t="s">
        <v>16</v>
      </c>
      <c r="D1216" t="s">
        <v>561</v>
      </c>
      <c r="E1216">
        <v>23.5</v>
      </c>
      <c r="F1216">
        <v>117.64</v>
      </c>
      <c r="G1216">
        <v>72.459999999999994</v>
      </c>
      <c r="H1216">
        <f t="shared" si="194"/>
        <v>1.6235164228539885</v>
      </c>
      <c r="I1216">
        <v>21.5</v>
      </c>
      <c r="J1216">
        <v>55.8</v>
      </c>
      <c r="K1216">
        <v>67.47</v>
      </c>
      <c r="L1216" s="3">
        <f t="shared" si="195"/>
        <v>1</v>
      </c>
      <c r="M1216" s="3">
        <f t="shared" si="196"/>
        <v>0</v>
      </c>
      <c r="N1216" s="3">
        <f t="shared" si="197"/>
        <v>0</v>
      </c>
      <c r="AA1216" t="s">
        <v>4570</v>
      </c>
      <c r="AB1216" t="s">
        <v>4555</v>
      </c>
      <c r="AC1216" t="s">
        <v>16</v>
      </c>
      <c r="AD1216" t="s">
        <v>562</v>
      </c>
      <c r="AE1216">
        <v>24</v>
      </c>
      <c r="AF1216">
        <v>150.62</v>
      </c>
      <c r="AG1216">
        <v>73.7</v>
      </c>
      <c r="AH1216">
        <f t="shared" si="198"/>
        <v>2.0436906377204886</v>
      </c>
      <c r="AI1216">
        <v>22.5</v>
      </c>
      <c r="AJ1216">
        <v>62.31</v>
      </c>
      <c r="AK1216">
        <v>69.97</v>
      </c>
      <c r="AL1216" s="3">
        <f t="shared" si="199"/>
        <v>1</v>
      </c>
      <c r="AM1216" s="3">
        <f t="shared" si="200"/>
        <v>0</v>
      </c>
      <c r="AN1216" s="3">
        <f t="shared" si="201"/>
        <v>0</v>
      </c>
    </row>
    <row r="1217" spans="1:40" x14ac:dyDescent="0.35">
      <c r="A1217" t="s">
        <v>4571</v>
      </c>
      <c r="B1217" s="2" t="s">
        <v>4555</v>
      </c>
      <c r="C1217" t="s">
        <v>16</v>
      </c>
      <c r="D1217" s="6" t="s">
        <v>561</v>
      </c>
      <c r="E1217" s="6">
        <v>24.5</v>
      </c>
      <c r="F1217" s="6">
        <v>65.900000000000006</v>
      </c>
      <c r="G1217" s="6">
        <v>74.930000000000007</v>
      </c>
      <c r="H1217" s="6">
        <f t="shared" si="194"/>
        <v>0.8794875216869078</v>
      </c>
      <c r="I1217" s="6">
        <v>24</v>
      </c>
      <c r="J1217" s="6">
        <v>55.47</v>
      </c>
      <c r="K1217" s="6">
        <v>73.7</v>
      </c>
      <c r="L1217" s="6">
        <f t="shared" si="195"/>
        <v>0</v>
      </c>
      <c r="M1217" s="6">
        <f t="shared" si="196"/>
        <v>0</v>
      </c>
      <c r="N1217" s="6">
        <f t="shared" si="197"/>
        <v>1</v>
      </c>
      <c r="AA1217" t="s">
        <v>4571</v>
      </c>
      <c r="AB1217" t="s">
        <v>4555</v>
      </c>
      <c r="AC1217" t="s">
        <v>16</v>
      </c>
      <c r="AD1217" t="s">
        <v>562</v>
      </c>
      <c r="AE1217">
        <v>24</v>
      </c>
      <c r="AF1217">
        <v>108.83</v>
      </c>
      <c r="AG1217">
        <v>73.7</v>
      </c>
      <c r="AH1217">
        <f t="shared" si="198"/>
        <v>1.4766621438263228</v>
      </c>
      <c r="AI1217">
        <v>22</v>
      </c>
      <c r="AJ1217">
        <v>67.25</v>
      </c>
      <c r="AK1217">
        <v>68.72</v>
      </c>
      <c r="AL1217" s="3">
        <f t="shared" si="199"/>
        <v>0</v>
      </c>
      <c r="AM1217" s="3">
        <f t="shared" si="200"/>
        <v>1</v>
      </c>
      <c r="AN1217" s="3">
        <f t="shared" si="201"/>
        <v>0</v>
      </c>
    </row>
    <row r="1218" spans="1:40" x14ac:dyDescent="0.35">
      <c r="A1218" t="s">
        <v>4572</v>
      </c>
      <c r="B1218" s="2" t="s">
        <v>4555</v>
      </c>
      <c r="C1218" t="s">
        <v>16</v>
      </c>
      <c r="D1218" s="6" t="s">
        <v>561</v>
      </c>
      <c r="E1218" s="6">
        <v>24</v>
      </c>
      <c r="F1218" s="6">
        <v>64.28</v>
      </c>
      <c r="G1218" s="6">
        <v>73.7</v>
      </c>
      <c r="H1218" s="6">
        <f t="shared" ref="H1218:H1281" si="202">F1218/G1218</f>
        <v>0.87218453188602441</v>
      </c>
      <c r="I1218" s="6">
        <v>23.5</v>
      </c>
      <c r="J1218" s="6">
        <v>57.36</v>
      </c>
      <c r="K1218" s="6">
        <v>72.459999999999994</v>
      </c>
      <c r="L1218" s="6">
        <f t="shared" ref="L1218:L1281" si="203">IF(H1218&gt;1.5,1,0)</f>
        <v>0</v>
      </c>
      <c r="M1218" s="6">
        <f t="shared" ref="M1218:M1281" si="204">IF((AND(H1218&gt;1,H1218&lt;1.5)),1,0)</f>
        <v>0</v>
      </c>
      <c r="N1218" s="6">
        <f t="shared" ref="N1218:N1281" si="205">IF(H1218&lt;1,1,0)</f>
        <v>1</v>
      </c>
      <c r="AA1218" t="s">
        <v>4572</v>
      </c>
      <c r="AB1218" t="s">
        <v>4555</v>
      </c>
      <c r="AC1218" t="s">
        <v>16</v>
      </c>
      <c r="AD1218" t="s">
        <v>562</v>
      </c>
      <c r="AE1218">
        <v>24</v>
      </c>
      <c r="AF1218">
        <v>114.54</v>
      </c>
      <c r="AG1218">
        <v>73.7</v>
      </c>
      <c r="AH1218">
        <f t="shared" ref="AH1218:AH1281" si="206">AF1218/AG1218</f>
        <v>1.5541383989145183</v>
      </c>
      <c r="AI1218">
        <v>18</v>
      </c>
      <c r="AJ1218">
        <v>62.6</v>
      </c>
      <c r="AK1218">
        <v>58.64</v>
      </c>
      <c r="AL1218" s="3">
        <f t="shared" si="199"/>
        <v>1</v>
      </c>
      <c r="AM1218" s="3">
        <f t="shared" si="200"/>
        <v>0</v>
      </c>
      <c r="AN1218" s="3">
        <f t="shared" si="201"/>
        <v>0</v>
      </c>
    </row>
    <row r="1219" spans="1:40" x14ac:dyDescent="0.35">
      <c r="A1219" t="s">
        <v>4573</v>
      </c>
      <c r="B1219" s="2" t="s">
        <v>4555</v>
      </c>
      <c r="C1219" t="s">
        <v>16</v>
      </c>
      <c r="D1219" s="6" t="s">
        <v>561</v>
      </c>
      <c r="E1219" s="6">
        <v>23.5</v>
      </c>
      <c r="F1219" s="6">
        <v>71.31</v>
      </c>
      <c r="G1219" s="6">
        <v>72.459999999999994</v>
      </c>
      <c r="H1219" s="6">
        <f t="shared" si="202"/>
        <v>0.98412917471708539</v>
      </c>
      <c r="I1219" s="6">
        <v>23</v>
      </c>
      <c r="J1219" s="6">
        <v>52.27</v>
      </c>
      <c r="K1219" s="6">
        <v>71.22</v>
      </c>
      <c r="L1219" s="6">
        <f t="shared" si="203"/>
        <v>0</v>
      </c>
      <c r="M1219" s="6">
        <f t="shared" si="204"/>
        <v>0</v>
      </c>
      <c r="N1219" s="6">
        <f t="shared" si="205"/>
        <v>1</v>
      </c>
      <c r="AA1219" t="s">
        <v>4573</v>
      </c>
      <c r="AB1219" t="s">
        <v>4555</v>
      </c>
      <c r="AC1219" t="s">
        <v>16</v>
      </c>
      <c r="AD1219" t="s">
        <v>562</v>
      </c>
      <c r="AE1219">
        <v>24</v>
      </c>
      <c r="AF1219">
        <v>145.82</v>
      </c>
      <c r="AG1219">
        <v>73.7</v>
      </c>
      <c r="AH1219">
        <f t="shared" si="206"/>
        <v>1.9785617367706918</v>
      </c>
      <c r="AI1219">
        <v>23</v>
      </c>
      <c r="AJ1219">
        <v>66.91</v>
      </c>
      <c r="AK1219">
        <v>71.22</v>
      </c>
      <c r="AL1219" s="3">
        <f t="shared" ref="AL1219:AL1282" si="207">IF(AH1219&gt;1.5,1,0)</f>
        <v>1</v>
      </c>
      <c r="AM1219" s="3">
        <f t="shared" ref="AM1219:AM1282" si="208">IF((AND(AH1219&gt;1,AH1219&lt;1.5)),1,0)</f>
        <v>0</v>
      </c>
      <c r="AN1219" s="3">
        <f t="shared" ref="AN1219:AN1282" si="209">IF(AH1219&lt;1,1,0)</f>
        <v>0</v>
      </c>
    </row>
    <row r="1220" spans="1:40" x14ac:dyDescent="0.35">
      <c r="A1220" t="s">
        <v>4574</v>
      </c>
      <c r="B1220" s="2" t="s">
        <v>4555</v>
      </c>
      <c r="C1220" t="s">
        <v>16</v>
      </c>
      <c r="D1220" s="6" t="s">
        <v>561</v>
      </c>
      <c r="E1220" s="6">
        <v>23</v>
      </c>
      <c r="F1220" s="6">
        <v>61.07</v>
      </c>
      <c r="G1220" s="6">
        <v>71.22</v>
      </c>
      <c r="H1220" s="6">
        <f t="shared" si="202"/>
        <v>0.85748385285032291</v>
      </c>
      <c r="I1220" s="6">
        <v>22.5</v>
      </c>
      <c r="J1220" s="6">
        <v>52.23</v>
      </c>
      <c r="K1220" s="6">
        <v>69.97</v>
      </c>
      <c r="L1220" s="6">
        <f t="shared" si="203"/>
        <v>0</v>
      </c>
      <c r="M1220" s="6">
        <f t="shared" si="204"/>
        <v>0</v>
      </c>
      <c r="N1220" s="6">
        <f t="shared" si="205"/>
        <v>1</v>
      </c>
      <c r="AA1220" t="s">
        <v>4574</v>
      </c>
      <c r="AB1220" t="s">
        <v>4555</v>
      </c>
      <c r="AC1220" t="s">
        <v>16</v>
      </c>
      <c r="AD1220" t="s">
        <v>562</v>
      </c>
      <c r="AE1220">
        <v>24</v>
      </c>
      <c r="AF1220">
        <v>77.430000000000007</v>
      </c>
      <c r="AG1220">
        <v>73.7</v>
      </c>
      <c r="AH1220">
        <f t="shared" si="206"/>
        <v>1.0506105834464043</v>
      </c>
      <c r="AI1220">
        <v>23.5</v>
      </c>
      <c r="AJ1220">
        <v>60.06</v>
      </c>
      <c r="AK1220">
        <v>72.459999999999994</v>
      </c>
      <c r="AL1220" s="3">
        <f t="shared" si="207"/>
        <v>0</v>
      </c>
      <c r="AM1220" s="3">
        <f t="shared" si="208"/>
        <v>1</v>
      </c>
      <c r="AN1220" s="3">
        <f t="shared" si="209"/>
        <v>0</v>
      </c>
    </row>
    <row r="1221" spans="1:40" x14ac:dyDescent="0.35">
      <c r="A1221" t="s">
        <v>4575</v>
      </c>
      <c r="B1221" s="2" t="s">
        <v>4555</v>
      </c>
      <c r="C1221" t="s">
        <v>16</v>
      </c>
      <c r="D1221" s="6" t="s">
        <v>561</v>
      </c>
      <c r="E1221" s="6">
        <v>23.5</v>
      </c>
      <c r="F1221" s="6">
        <v>70.31</v>
      </c>
      <c r="G1221" s="6">
        <v>72.459999999999994</v>
      </c>
      <c r="H1221" s="6">
        <f t="shared" si="202"/>
        <v>0.97032845707976823</v>
      </c>
      <c r="I1221" s="6">
        <v>23</v>
      </c>
      <c r="J1221" s="6">
        <v>61.72</v>
      </c>
      <c r="K1221" s="6">
        <v>71.22</v>
      </c>
      <c r="L1221" s="6">
        <f t="shared" si="203"/>
        <v>0</v>
      </c>
      <c r="M1221" s="6">
        <f t="shared" si="204"/>
        <v>0</v>
      </c>
      <c r="N1221" s="6">
        <f t="shared" si="205"/>
        <v>1</v>
      </c>
      <c r="AA1221" t="s">
        <v>4575</v>
      </c>
      <c r="AB1221" t="s">
        <v>4555</v>
      </c>
      <c r="AC1221" t="s">
        <v>16</v>
      </c>
      <c r="AD1221" t="s">
        <v>562</v>
      </c>
      <c r="AE1221">
        <v>24</v>
      </c>
      <c r="AF1221">
        <v>118.78</v>
      </c>
      <c r="AG1221">
        <v>73.7</v>
      </c>
      <c r="AH1221">
        <f t="shared" si="206"/>
        <v>1.6116689280868386</v>
      </c>
      <c r="AI1221">
        <v>23.5</v>
      </c>
      <c r="AJ1221">
        <v>66.13</v>
      </c>
      <c r="AK1221">
        <v>72.459999999999994</v>
      </c>
      <c r="AL1221" s="3">
        <f t="shared" si="207"/>
        <v>1</v>
      </c>
      <c r="AM1221" s="3">
        <f t="shared" si="208"/>
        <v>0</v>
      </c>
      <c r="AN1221" s="3">
        <f t="shared" si="209"/>
        <v>0</v>
      </c>
    </row>
    <row r="1222" spans="1:40" x14ac:dyDescent="0.35">
      <c r="A1222" t="s">
        <v>4576</v>
      </c>
      <c r="B1222" s="2" t="s">
        <v>4555</v>
      </c>
      <c r="C1222" t="s">
        <v>16</v>
      </c>
      <c r="D1222" s="6" t="s">
        <v>561</v>
      </c>
      <c r="E1222" s="6">
        <v>25.5</v>
      </c>
      <c r="F1222" s="6">
        <v>72.39</v>
      </c>
      <c r="G1222" s="6">
        <v>77.400000000000006</v>
      </c>
      <c r="H1222" s="6">
        <f t="shared" si="202"/>
        <v>0.93527131782945727</v>
      </c>
      <c r="I1222" s="6">
        <v>25</v>
      </c>
      <c r="J1222" s="6">
        <v>66.41</v>
      </c>
      <c r="K1222" s="6">
        <v>76.17</v>
      </c>
      <c r="L1222" s="6">
        <f t="shared" si="203"/>
        <v>0</v>
      </c>
      <c r="M1222" s="6">
        <f t="shared" si="204"/>
        <v>0</v>
      </c>
      <c r="N1222" s="6">
        <f t="shared" si="205"/>
        <v>1</v>
      </c>
      <c r="AA1222" t="s">
        <v>4576</v>
      </c>
      <c r="AB1222" t="s">
        <v>4555</v>
      </c>
      <c r="AC1222" t="s">
        <v>16</v>
      </c>
      <c r="AD1222" t="s">
        <v>562</v>
      </c>
      <c r="AE1222">
        <v>24</v>
      </c>
      <c r="AF1222">
        <v>136.22</v>
      </c>
      <c r="AG1222">
        <v>73.7</v>
      </c>
      <c r="AH1222">
        <f t="shared" si="206"/>
        <v>1.848303934871099</v>
      </c>
      <c r="AI1222">
        <v>23</v>
      </c>
      <c r="AJ1222">
        <v>57.39</v>
      </c>
      <c r="AK1222">
        <v>71.22</v>
      </c>
      <c r="AL1222" s="3">
        <f t="shared" si="207"/>
        <v>1</v>
      </c>
      <c r="AM1222" s="3">
        <f t="shared" si="208"/>
        <v>0</v>
      </c>
      <c r="AN1222" s="3">
        <f t="shared" si="209"/>
        <v>0</v>
      </c>
    </row>
    <row r="1223" spans="1:40" x14ac:dyDescent="0.35">
      <c r="A1223" t="s">
        <v>4577</v>
      </c>
      <c r="B1223" s="2" t="s">
        <v>4555</v>
      </c>
      <c r="C1223" t="s">
        <v>16</v>
      </c>
      <c r="D1223" t="s">
        <v>561</v>
      </c>
      <c r="E1223">
        <v>23</v>
      </c>
      <c r="F1223">
        <v>76.87</v>
      </c>
      <c r="G1223">
        <v>71.22</v>
      </c>
      <c r="H1223">
        <f t="shared" si="202"/>
        <v>1.079331648413367</v>
      </c>
      <c r="I1223">
        <v>22.5</v>
      </c>
      <c r="J1223">
        <v>66.67</v>
      </c>
      <c r="K1223">
        <v>69.97</v>
      </c>
      <c r="L1223" s="3">
        <f t="shared" si="203"/>
        <v>0</v>
      </c>
      <c r="M1223" s="3">
        <f t="shared" si="204"/>
        <v>1</v>
      </c>
      <c r="N1223" s="3">
        <f t="shared" si="205"/>
        <v>0</v>
      </c>
      <c r="AA1223" t="s">
        <v>4577</v>
      </c>
      <c r="AB1223" t="s">
        <v>4555</v>
      </c>
      <c r="AC1223" t="s">
        <v>16</v>
      </c>
      <c r="AD1223" t="s">
        <v>562</v>
      </c>
      <c r="AE1223">
        <v>24</v>
      </c>
      <c r="AF1223">
        <v>118.19</v>
      </c>
      <c r="AG1223">
        <v>73.7</v>
      </c>
      <c r="AH1223">
        <f t="shared" si="206"/>
        <v>1.6036635006784259</v>
      </c>
      <c r="AI1223">
        <v>22.5</v>
      </c>
      <c r="AJ1223">
        <v>60.12</v>
      </c>
      <c r="AK1223">
        <v>69.97</v>
      </c>
      <c r="AL1223" s="3">
        <f t="shared" si="207"/>
        <v>1</v>
      </c>
      <c r="AM1223" s="3">
        <f t="shared" si="208"/>
        <v>0</v>
      </c>
      <c r="AN1223" s="3">
        <f t="shared" si="209"/>
        <v>0</v>
      </c>
    </row>
    <row r="1224" spans="1:40" x14ac:dyDescent="0.35">
      <c r="A1224" t="s">
        <v>4578</v>
      </c>
      <c r="B1224" s="2" t="s">
        <v>4555</v>
      </c>
      <c r="C1224" t="s">
        <v>16</v>
      </c>
      <c r="D1224" s="6" t="s">
        <v>561</v>
      </c>
      <c r="E1224" s="6">
        <v>15.5</v>
      </c>
      <c r="F1224" s="6">
        <v>29.51</v>
      </c>
      <c r="G1224" s="6">
        <v>52.21</v>
      </c>
      <c r="H1224" s="6">
        <f t="shared" si="202"/>
        <v>0.56521739130434789</v>
      </c>
      <c r="I1224" s="6">
        <v>15</v>
      </c>
      <c r="J1224" s="6">
        <v>17.86</v>
      </c>
      <c r="K1224" s="6">
        <v>50.91</v>
      </c>
      <c r="L1224" s="6">
        <f t="shared" si="203"/>
        <v>0</v>
      </c>
      <c r="M1224" s="6">
        <f t="shared" si="204"/>
        <v>0</v>
      </c>
      <c r="N1224" s="6">
        <f t="shared" si="205"/>
        <v>1</v>
      </c>
      <c r="AA1224" t="s">
        <v>4578</v>
      </c>
      <c r="AB1224" t="s">
        <v>4555</v>
      </c>
      <c r="AC1224" t="s">
        <v>16</v>
      </c>
      <c r="AD1224" t="s">
        <v>562</v>
      </c>
      <c r="AE1224">
        <v>24</v>
      </c>
      <c r="AF1224">
        <v>136.96</v>
      </c>
      <c r="AG1224">
        <v>73.7</v>
      </c>
      <c r="AH1224">
        <f t="shared" si="206"/>
        <v>1.8583446404341928</v>
      </c>
      <c r="AI1224">
        <v>16</v>
      </c>
      <c r="AJ1224">
        <v>75.31</v>
      </c>
      <c r="AK1224">
        <v>53.5</v>
      </c>
      <c r="AL1224" s="3">
        <f t="shared" si="207"/>
        <v>1</v>
      </c>
      <c r="AM1224" s="3">
        <f t="shared" si="208"/>
        <v>0</v>
      </c>
      <c r="AN1224" s="3">
        <f t="shared" si="209"/>
        <v>0</v>
      </c>
    </row>
    <row r="1225" spans="1:40" x14ac:dyDescent="0.35">
      <c r="A1225" t="s">
        <v>4579</v>
      </c>
      <c r="B1225" s="2" t="s">
        <v>4555</v>
      </c>
      <c r="C1225" t="s">
        <v>16</v>
      </c>
      <c r="D1225" s="6" t="s">
        <v>561</v>
      </c>
      <c r="E1225" s="6">
        <v>21.5</v>
      </c>
      <c r="F1225" s="6">
        <v>58.11</v>
      </c>
      <c r="G1225" s="6">
        <v>67.47</v>
      </c>
      <c r="H1225" s="6">
        <f t="shared" si="202"/>
        <v>0.86127167630057799</v>
      </c>
      <c r="I1225" s="6">
        <v>21</v>
      </c>
      <c r="J1225" s="6">
        <v>31</v>
      </c>
      <c r="K1225" s="6">
        <v>66.22</v>
      </c>
      <c r="L1225" s="6">
        <f t="shared" si="203"/>
        <v>0</v>
      </c>
      <c r="M1225" s="6">
        <f t="shared" si="204"/>
        <v>0</v>
      </c>
      <c r="N1225" s="6">
        <f t="shared" si="205"/>
        <v>1</v>
      </c>
      <c r="AA1225" t="s">
        <v>4579</v>
      </c>
      <c r="AB1225" t="s">
        <v>4555</v>
      </c>
      <c r="AC1225" s="6" t="s">
        <v>16</v>
      </c>
      <c r="AD1225" s="6" t="s">
        <v>562</v>
      </c>
      <c r="AE1225" s="6">
        <v>24</v>
      </c>
      <c r="AF1225" s="6">
        <v>63.35</v>
      </c>
      <c r="AG1225" s="6">
        <v>73.7</v>
      </c>
      <c r="AH1225" s="6">
        <f t="shared" si="206"/>
        <v>0.85956580732700139</v>
      </c>
      <c r="AI1225" s="6">
        <v>23.5</v>
      </c>
      <c r="AJ1225" s="6">
        <v>53.78</v>
      </c>
      <c r="AK1225" s="6">
        <v>72.459999999999994</v>
      </c>
      <c r="AL1225" s="6">
        <f t="shared" si="207"/>
        <v>0</v>
      </c>
      <c r="AM1225" s="6">
        <f t="shared" si="208"/>
        <v>0</v>
      </c>
      <c r="AN1225" s="6">
        <f t="shared" si="209"/>
        <v>1</v>
      </c>
    </row>
    <row r="1226" spans="1:40" x14ac:dyDescent="0.35">
      <c r="A1226" t="s">
        <v>4580</v>
      </c>
      <c r="B1226" s="2" t="s">
        <v>4555</v>
      </c>
      <c r="C1226" t="s">
        <v>16</v>
      </c>
      <c r="D1226" t="s">
        <v>561</v>
      </c>
      <c r="E1226">
        <v>24</v>
      </c>
      <c r="F1226">
        <v>76.16</v>
      </c>
      <c r="G1226">
        <v>73.7</v>
      </c>
      <c r="H1226">
        <f t="shared" si="202"/>
        <v>1.0333785617367706</v>
      </c>
      <c r="I1226">
        <v>23</v>
      </c>
      <c r="J1226">
        <v>59.31</v>
      </c>
      <c r="K1226">
        <v>71.22</v>
      </c>
      <c r="L1226" s="3">
        <f t="shared" si="203"/>
        <v>0</v>
      </c>
      <c r="M1226" s="3">
        <f t="shared" si="204"/>
        <v>1</v>
      </c>
      <c r="N1226" s="3">
        <f t="shared" si="205"/>
        <v>0</v>
      </c>
      <c r="AA1226" t="s">
        <v>4580</v>
      </c>
      <c r="AB1226" t="s">
        <v>4555</v>
      </c>
      <c r="AC1226" t="s">
        <v>16</v>
      </c>
      <c r="AD1226" t="s">
        <v>562</v>
      </c>
      <c r="AE1226">
        <v>24</v>
      </c>
      <c r="AF1226">
        <v>135.57</v>
      </c>
      <c r="AG1226">
        <v>73.7</v>
      </c>
      <c r="AH1226">
        <f t="shared" si="206"/>
        <v>1.8394843962008141</v>
      </c>
      <c r="AI1226">
        <v>22.5</v>
      </c>
      <c r="AJ1226">
        <v>63.68</v>
      </c>
      <c r="AK1226">
        <v>69.97</v>
      </c>
      <c r="AL1226" s="3">
        <f t="shared" si="207"/>
        <v>1</v>
      </c>
      <c r="AM1226" s="3">
        <f t="shared" si="208"/>
        <v>0</v>
      </c>
      <c r="AN1226" s="3">
        <f t="shared" si="209"/>
        <v>0</v>
      </c>
    </row>
    <row r="1227" spans="1:40" x14ac:dyDescent="0.35">
      <c r="A1227" t="s">
        <v>4581</v>
      </c>
      <c r="B1227" s="2" t="s">
        <v>4582</v>
      </c>
      <c r="C1227" t="s">
        <v>16</v>
      </c>
      <c r="D1227" s="6" t="s">
        <v>134</v>
      </c>
      <c r="E1227" s="6">
        <v>26</v>
      </c>
      <c r="F1227" s="6">
        <v>63.07</v>
      </c>
      <c r="G1227" s="6">
        <v>78.63</v>
      </c>
      <c r="H1227" s="6">
        <f t="shared" si="202"/>
        <v>0.80211115350375184</v>
      </c>
      <c r="I1227" s="6">
        <v>25.5</v>
      </c>
      <c r="J1227" s="6">
        <v>55.15</v>
      </c>
      <c r="K1227" s="6">
        <v>77.400000000000006</v>
      </c>
      <c r="L1227" s="6">
        <f t="shared" si="203"/>
        <v>0</v>
      </c>
      <c r="M1227" s="6">
        <f t="shared" si="204"/>
        <v>0</v>
      </c>
      <c r="N1227" s="6">
        <f t="shared" si="205"/>
        <v>1</v>
      </c>
      <c r="AA1227" t="s">
        <v>4581</v>
      </c>
      <c r="AB1227" t="s">
        <v>4582</v>
      </c>
      <c r="AC1227" t="s">
        <v>16</v>
      </c>
      <c r="AD1227" t="s">
        <v>135</v>
      </c>
      <c r="AE1227">
        <v>24</v>
      </c>
      <c r="AF1227">
        <v>84.98</v>
      </c>
      <c r="AG1227">
        <v>73.7</v>
      </c>
      <c r="AH1227">
        <f t="shared" si="206"/>
        <v>1.1530529172320216</v>
      </c>
      <c r="AI1227">
        <v>23.5</v>
      </c>
      <c r="AJ1227">
        <v>67.88</v>
      </c>
      <c r="AK1227">
        <v>72.459999999999994</v>
      </c>
      <c r="AL1227" s="3">
        <f t="shared" si="207"/>
        <v>0</v>
      </c>
      <c r="AM1227" s="3">
        <f t="shared" si="208"/>
        <v>1</v>
      </c>
      <c r="AN1227" s="3">
        <f t="shared" si="209"/>
        <v>0</v>
      </c>
    </row>
    <row r="1228" spans="1:40" x14ac:dyDescent="0.35">
      <c r="A1228" t="s">
        <v>4583</v>
      </c>
      <c r="B1228" s="2" t="s">
        <v>4582</v>
      </c>
      <c r="C1228" t="s">
        <v>16</v>
      </c>
      <c r="D1228" t="s">
        <v>134</v>
      </c>
      <c r="E1228">
        <v>25.5</v>
      </c>
      <c r="F1228">
        <v>92.24</v>
      </c>
      <c r="G1228">
        <v>77.400000000000006</v>
      </c>
      <c r="H1228">
        <f t="shared" si="202"/>
        <v>1.1917312661498707</v>
      </c>
      <c r="I1228">
        <v>25</v>
      </c>
      <c r="J1228">
        <v>67.62</v>
      </c>
      <c r="K1228">
        <v>76.17</v>
      </c>
      <c r="L1228" s="3">
        <f t="shared" si="203"/>
        <v>0</v>
      </c>
      <c r="M1228" s="3">
        <f t="shared" si="204"/>
        <v>1</v>
      </c>
      <c r="N1228" s="3">
        <f t="shared" si="205"/>
        <v>0</v>
      </c>
      <c r="AA1228" t="s">
        <v>4583</v>
      </c>
      <c r="AB1228" t="s">
        <v>4582</v>
      </c>
      <c r="AC1228" s="6" t="s">
        <v>16</v>
      </c>
      <c r="AD1228" s="6" t="s">
        <v>135</v>
      </c>
      <c r="AE1228" s="6">
        <v>26.5</v>
      </c>
      <c r="AF1228" s="6">
        <v>68.75</v>
      </c>
      <c r="AG1228" s="6">
        <v>79.86</v>
      </c>
      <c r="AH1228" s="6">
        <f t="shared" si="206"/>
        <v>0.8608815426997245</v>
      </c>
      <c r="AI1228" s="6">
        <v>26</v>
      </c>
      <c r="AJ1228" s="6">
        <v>67.3</v>
      </c>
      <c r="AK1228" s="6">
        <v>78.63</v>
      </c>
      <c r="AL1228" s="6">
        <f t="shared" si="207"/>
        <v>0</v>
      </c>
      <c r="AM1228" s="6">
        <f t="shared" si="208"/>
        <v>0</v>
      </c>
      <c r="AN1228" s="6">
        <f t="shared" si="209"/>
        <v>1</v>
      </c>
    </row>
    <row r="1229" spans="1:40" x14ac:dyDescent="0.35">
      <c r="A1229" t="s">
        <v>4584</v>
      </c>
      <c r="B1229" s="2" t="s">
        <v>4582</v>
      </c>
      <c r="C1229" t="s">
        <v>16</v>
      </c>
      <c r="D1229" s="6" t="s">
        <v>134</v>
      </c>
      <c r="E1229" s="6">
        <v>15.5</v>
      </c>
      <c r="F1229" s="6">
        <v>37.799999999999997</v>
      </c>
      <c r="G1229" s="6">
        <v>52.21</v>
      </c>
      <c r="H1229" s="6">
        <f t="shared" si="202"/>
        <v>0.7239992338632445</v>
      </c>
      <c r="I1229" s="6">
        <v>15</v>
      </c>
      <c r="J1229" s="6">
        <v>24.93</v>
      </c>
      <c r="K1229" s="6">
        <v>50.91</v>
      </c>
      <c r="L1229" s="6">
        <f t="shared" si="203"/>
        <v>0</v>
      </c>
      <c r="M1229" s="6">
        <f t="shared" si="204"/>
        <v>0</v>
      </c>
      <c r="N1229" s="6">
        <f t="shared" si="205"/>
        <v>1</v>
      </c>
      <c r="AA1229" t="s">
        <v>4584</v>
      </c>
      <c r="AB1229" t="s">
        <v>4582</v>
      </c>
      <c r="AC1229" s="6" t="s">
        <v>16</v>
      </c>
      <c r="AD1229" s="6" t="s">
        <v>135</v>
      </c>
      <c r="AE1229" s="6">
        <v>27.5</v>
      </c>
      <c r="AF1229" s="6">
        <v>65.959999999999994</v>
      </c>
      <c r="AG1229" s="6">
        <v>82.3</v>
      </c>
      <c r="AH1229" s="6">
        <f t="shared" si="206"/>
        <v>0.80145808019441067</v>
      </c>
      <c r="AI1229" s="6">
        <v>27</v>
      </c>
      <c r="AJ1229" s="6">
        <v>64.31</v>
      </c>
      <c r="AK1229" s="6">
        <v>81.08</v>
      </c>
      <c r="AL1229" s="6">
        <f t="shared" si="207"/>
        <v>0</v>
      </c>
      <c r="AM1229" s="6">
        <f t="shared" si="208"/>
        <v>0</v>
      </c>
      <c r="AN1229" s="6">
        <f t="shared" si="209"/>
        <v>1</v>
      </c>
    </row>
    <row r="1230" spans="1:40" x14ac:dyDescent="0.35">
      <c r="A1230" t="s">
        <v>4585</v>
      </c>
      <c r="B1230" s="2" t="s">
        <v>4582</v>
      </c>
      <c r="C1230" t="s">
        <v>16</v>
      </c>
      <c r="D1230" s="6" t="s">
        <v>134</v>
      </c>
      <c r="E1230" s="6">
        <v>27.5</v>
      </c>
      <c r="F1230" s="6">
        <v>76.069999999999993</v>
      </c>
      <c r="G1230" s="6">
        <v>82.3</v>
      </c>
      <c r="H1230" s="6">
        <f t="shared" si="202"/>
        <v>0.92430133657351154</v>
      </c>
      <c r="I1230" s="6">
        <v>27</v>
      </c>
      <c r="J1230" s="6">
        <v>37.409999999999997</v>
      </c>
      <c r="K1230" s="6">
        <v>81.08</v>
      </c>
      <c r="L1230" s="6">
        <f t="shared" si="203"/>
        <v>0</v>
      </c>
      <c r="M1230" s="6">
        <f t="shared" si="204"/>
        <v>0</v>
      </c>
      <c r="N1230" s="6">
        <f t="shared" si="205"/>
        <v>1</v>
      </c>
      <c r="AA1230" t="s">
        <v>4585</v>
      </c>
      <c r="AB1230" t="s">
        <v>4582</v>
      </c>
      <c r="AC1230" s="6" t="s">
        <v>16</v>
      </c>
      <c r="AD1230" s="6" t="s">
        <v>135</v>
      </c>
      <c r="AE1230" s="6">
        <v>16</v>
      </c>
      <c r="AF1230" s="6">
        <v>44.68</v>
      </c>
      <c r="AG1230" s="6">
        <v>53.5</v>
      </c>
      <c r="AH1230" s="6">
        <f t="shared" si="206"/>
        <v>0.83514018691588787</v>
      </c>
      <c r="AI1230" s="6">
        <v>15.5</v>
      </c>
      <c r="AJ1230" s="6">
        <v>28.84</v>
      </c>
      <c r="AK1230" s="6">
        <v>52.21</v>
      </c>
      <c r="AL1230" s="6">
        <f t="shared" si="207"/>
        <v>0</v>
      </c>
      <c r="AM1230" s="6">
        <f t="shared" si="208"/>
        <v>0</v>
      </c>
      <c r="AN1230" s="6">
        <f t="shared" si="209"/>
        <v>1</v>
      </c>
    </row>
    <row r="1231" spans="1:40" x14ac:dyDescent="0.35">
      <c r="A1231" t="s">
        <v>4586</v>
      </c>
      <c r="B1231" s="2" t="s">
        <v>4582</v>
      </c>
      <c r="C1231" t="s">
        <v>16</v>
      </c>
      <c r="D1231" s="6" t="s">
        <v>134</v>
      </c>
      <c r="E1231" s="6">
        <v>23.5</v>
      </c>
      <c r="F1231" s="6">
        <v>50.58</v>
      </c>
      <c r="G1231" s="6">
        <v>72.459999999999994</v>
      </c>
      <c r="H1231" s="6">
        <f t="shared" si="202"/>
        <v>0.69804029809550106</v>
      </c>
      <c r="I1231" s="6">
        <v>23</v>
      </c>
      <c r="J1231" s="6">
        <v>40.020000000000003</v>
      </c>
      <c r="K1231" s="6">
        <v>71.22</v>
      </c>
      <c r="L1231" s="6">
        <f t="shared" si="203"/>
        <v>0</v>
      </c>
      <c r="M1231" s="6">
        <f t="shared" si="204"/>
        <v>0</v>
      </c>
      <c r="N1231" s="6">
        <f t="shared" si="205"/>
        <v>1</v>
      </c>
      <c r="AA1231" t="s">
        <v>4586</v>
      </c>
      <c r="AB1231" t="s">
        <v>4582</v>
      </c>
      <c r="AC1231" s="6" t="s">
        <v>16</v>
      </c>
      <c r="AD1231" s="6" t="s">
        <v>135</v>
      </c>
      <c r="AE1231" s="6">
        <v>25</v>
      </c>
      <c r="AF1231" s="6">
        <v>66.03</v>
      </c>
      <c r="AG1231" s="6">
        <v>76.17</v>
      </c>
      <c r="AH1231" s="6">
        <f t="shared" si="206"/>
        <v>0.86687672311933828</v>
      </c>
      <c r="AI1231" s="6">
        <v>24.5</v>
      </c>
      <c r="AJ1231" s="6">
        <v>36.840000000000003</v>
      </c>
      <c r="AK1231" s="6">
        <v>74.930000000000007</v>
      </c>
      <c r="AL1231" s="6">
        <f t="shared" si="207"/>
        <v>0</v>
      </c>
      <c r="AM1231" s="6">
        <f t="shared" si="208"/>
        <v>0</v>
      </c>
      <c r="AN1231" s="6">
        <f t="shared" si="209"/>
        <v>1</v>
      </c>
    </row>
    <row r="1232" spans="1:40" x14ac:dyDescent="0.35">
      <c r="A1232" t="s">
        <v>4587</v>
      </c>
      <c r="B1232" s="2" t="s">
        <v>4582</v>
      </c>
      <c r="C1232" t="s">
        <v>16</v>
      </c>
      <c r="D1232" s="6" t="s">
        <v>134</v>
      </c>
      <c r="E1232" s="6">
        <v>31</v>
      </c>
      <c r="F1232" s="6">
        <v>86.49</v>
      </c>
      <c r="G1232" s="6">
        <v>90.81</v>
      </c>
      <c r="H1232" s="6">
        <f t="shared" si="202"/>
        <v>0.95242814667988096</v>
      </c>
      <c r="I1232" s="6">
        <v>30.5</v>
      </c>
      <c r="J1232" s="6">
        <v>62.55</v>
      </c>
      <c r="K1232" s="6">
        <v>89.6</v>
      </c>
      <c r="L1232" s="6">
        <f t="shared" si="203"/>
        <v>0</v>
      </c>
      <c r="M1232" s="6">
        <f t="shared" si="204"/>
        <v>0</v>
      </c>
      <c r="N1232" s="6">
        <f t="shared" si="205"/>
        <v>1</v>
      </c>
      <c r="AA1232" t="s">
        <v>4587</v>
      </c>
      <c r="AB1232" t="s">
        <v>4582</v>
      </c>
      <c r="AC1232" s="6" t="s">
        <v>16</v>
      </c>
      <c r="AD1232" s="6" t="s">
        <v>135</v>
      </c>
      <c r="AE1232" s="6">
        <v>24</v>
      </c>
      <c r="AF1232" s="6">
        <v>67.599999999999994</v>
      </c>
      <c r="AG1232" s="6">
        <v>73.7</v>
      </c>
      <c r="AH1232" s="6">
        <f t="shared" si="206"/>
        <v>0.91723202170963358</v>
      </c>
      <c r="AI1232" s="6">
        <v>23.5</v>
      </c>
      <c r="AJ1232" s="6">
        <v>48.68</v>
      </c>
      <c r="AK1232" s="6">
        <v>72.459999999999994</v>
      </c>
      <c r="AL1232" s="6">
        <f t="shared" si="207"/>
        <v>0</v>
      </c>
      <c r="AM1232" s="6">
        <f t="shared" si="208"/>
        <v>0</v>
      </c>
      <c r="AN1232" s="6">
        <f t="shared" si="209"/>
        <v>1</v>
      </c>
    </row>
    <row r="1233" spans="1:40" x14ac:dyDescent="0.35">
      <c r="A1233" t="s">
        <v>4588</v>
      </c>
      <c r="B1233" t="s">
        <v>4589</v>
      </c>
      <c r="C1233" t="s">
        <v>16</v>
      </c>
      <c r="D1233" t="s">
        <v>17</v>
      </c>
      <c r="E1233">
        <v>24</v>
      </c>
      <c r="F1233">
        <v>144.38999999999999</v>
      </c>
      <c r="G1233">
        <v>73.7</v>
      </c>
      <c r="H1233">
        <f t="shared" si="202"/>
        <v>1.9591587516960649</v>
      </c>
      <c r="I1233">
        <v>22</v>
      </c>
      <c r="J1233">
        <v>56.42</v>
      </c>
      <c r="K1233">
        <v>68.72</v>
      </c>
      <c r="L1233" s="3">
        <f t="shared" si="203"/>
        <v>1</v>
      </c>
      <c r="M1233" s="3">
        <f t="shared" si="204"/>
        <v>0</v>
      </c>
      <c r="N1233" s="3">
        <f t="shared" si="205"/>
        <v>0</v>
      </c>
      <c r="AA1233" t="s">
        <v>4588</v>
      </c>
      <c r="AB1233" t="s">
        <v>4589</v>
      </c>
      <c r="AC1233" t="s">
        <v>16</v>
      </c>
      <c r="AD1233" t="s">
        <v>18</v>
      </c>
      <c r="AE1233">
        <v>24</v>
      </c>
      <c r="AF1233">
        <v>197.58</v>
      </c>
      <c r="AG1233">
        <v>73.7</v>
      </c>
      <c r="AH1233">
        <f t="shared" si="206"/>
        <v>2.6808683853459971</v>
      </c>
      <c r="AI1233">
        <v>22.5</v>
      </c>
      <c r="AJ1233">
        <v>50.63</v>
      </c>
      <c r="AK1233">
        <v>69.97</v>
      </c>
      <c r="AL1233" s="3">
        <f t="shared" si="207"/>
        <v>1</v>
      </c>
      <c r="AM1233" s="3">
        <f t="shared" si="208"/>
        <v>0</v>
      </c>
      <c r="AN1233" s="3">
        <f t="shared" si="209"/>
        <v>0</v>
      </c>
    </row>
    <row r="1234" spans="1:40" x14ac:dyDescent="0.35">
      <c r="A1234" t="s">
        <v>4590</v>
      </c>
      <c r="B1234" t="s">
        <v>4589</v>
      </c>
      <c r="C1234" t="s">
        <v>16</v>
      </c>
      <c r="D1234" t="s">
        <v>17</v>
      </c>
      <c r="E1234">
        <v>22.5</v>
      </c>
      <c r="F1234">
        <v>124.48</v>
      </c>
      <c r="G1234">
        <v>69.97</v>
      </c>
      <c r="H1234">
        <f t="shared" si="202"/>
        <v>1.7790481634986424</v>
      </c>
      <c r="I1234">
        <v>21.5</v>
      </c>
      <c r="J1234">
        <v>65.5</v>
      </c>
      <c r="K1234">
        <v>67.47</v>
      </c>
      <c r="L1234" s="3">
        <f t="shared" si="203"/>
        <v>1</v>
      </c>
      <c r="M1234" s="3">
        <f t="shared" si="204"/>
        <v>0</v>
      </c>
      <c r="N1234" s="3">
        <f t="shared" si="205"/>
        <v>0</v>
      </c>
      <c r="AA1234" t="s">
        <v>4590</v>
      </c>
      <c r="AB1234" t="s">
        <v>4589</v>
      </c>
      <c r="AC1234" t="s">
        <v>16</v>
      </c>
      <c r="AD1234" t="s">
        <v>18</v>
      </c>
      <c r="AE1234">
        <v>24</v>
      </c>
      <c r="AF1234">
        <v>124.96</v>
      </c>
      <c r="AG1234">
        <v>73.7</v>
      </c>
      <c r="AH1234">
        <f t="shared" si="206"/>
        <v>1.6955223880597012</v>
      </c>
      <c r="AI1234">
        <v>16</v>
      </c>
      <c r="AJ1234">
        <v>59.1</v>
      </c>
      <c r="AK1234">
        <v>53.5</v>
      </c>
      <c r="AL1234" s="3">
        <f t="shared" si="207"/>
        <v>1</v>
      </c>
      <c r="AM1234" s="3">
        <f t="shared" si="208"/>
        <v>0</v>
      </c>
      <c r="AN1234" s="3">
        <f t="shared" si="209"/>
        <v>0</v>
      </c>
    </row>
    <row r="1235" spans="1:40" x14ac:dyDescent="0.35">
      <c r="A1235" t="s">
        <v>4591</v>
      </c>
      <c r="B1235" t="s">
        <v>4589</v>
      </c>
      <c r="C1235" t="s">
        <v>16</v>
      </c>
      <c r="D1235" t="s">
        <v>17</v>
      </c>
      <c r="E1235">
        <v>24</v>
      </c>
      <c r="F1235">
        <v>206.23</v>
      </c>
      <c r="G1235">
        <v>73.7</v>
      </c>
      <c r="H1235">
        <f t="shared" si="202"/>
        <v>2.7982360922659426</v>
      </c>
      <c r="I1235">
        <v>22</v>
      </c>
      <c r="J1235">
        <v>52.02</v>
      </c>
      <c r="K1235">
        <v>68.72</v>
      </c>
      <c r="L1235" s="3">
        <f t="shared" si="203"/>
        <v>1</v>
      </c>
      <c r="M1235" s="3">
        <f t="shared" si="204"/>
        <v>0</v>
      </c>
      <c r="N1235" s="3">
        <f t="shared" si="205"/>
        <v>0</v>
      </c>
      <c r="AA1235" t="s">
        <v>4591</v>
      </c>
      <c r="AB1235" t="s">
        <v>4589</v>
      </c>
      <c r="AC1235" t="s">
        <v>16</v>
      </c>
      <c r="AD1235" t="s">
        <v>18</v>
      </c>
      <c r="AE1235">
        <v>24</v>
      </c>
      <c r="AF1235">
        <v>197.07</v>
      </c>
      <c r="AG1235">
        <v>73.7</v>
      </c>
      <c r="AH1235">
        <f t="shared" si="206"/>
        <v>2.673948439620081</v>
      </c>
      <c r="AI1235">
        <v>23</v>
      </c>
      <c r="AJ1235">
        <v>67.33</v>
      </c>
      <c r="AK1235">
        <v>71.22</v>
      </c>
      <c r="AL1235" s="3">
        <f t="shared" si="207"/>
        <v>1</v>
      </c>
      <c r="AM1235" s="3">
        <f t="shared" si="208"/>
        <v>0</v>
      </c>
      <c r="AN1235" s="3">
        <f t="shared" si="209"/>
        <v>0</v>
      </c>
    </row>
    <row r="1236" spans="1:40" x14ac:dyDescent="0.35">
      <c r="A1236" t="s">
        <v>4592</v>
      </c>
      <c r="B1236" t="s">
        <v>4589</v>
      </c>
      <c r="C1236" t="s">
        <v>16</v>
      </c>
      <c r="D1236" t="s">
        <v>17</v>
      </c>
      <c r="E1236">
        <v>23.5</v>
      </c>
      <c r="F1236">
        <v>111.15</v>
      </c>
      <c r="G1236">
        <v>72.459999999999994</v>
      </c>
      <c r="H1236">
        <f t="shared" si="202"/>
        <v>1.5339497653878005</v>
      </c>
      <c r="I1236">
        <v>22.5</v>
      </c>
      <c r="J1236">
        <v>62.85</v>
      </c>
      <c r="K1236">
        <v>69.97</v>
      </c>
      <c r="L1236" s="3">
        <f t="shared" si="203"/>
        <v>1</v>
      </c>
      <c r="M1236" s="3">
        <f t="shared" si="204"/>
        <v>0</v>
      </c>
      <c r="N1236" s="3">
        <f t="shared" si="205"/>
        <v>0</v>
      </c>
      <c r="AA1236" t="s">
        <v>4592</v>
      </c>
      <c r="AB1236" t="s">
        <v>4589</v>
      </c>
      <c r="AC1236" t="s">
        <v>16</v>
      </c>
      <c r="AD1236" t="s">
        <v>18</v>
      </c>
      <c r="AE1236">
        <v>24</v>
      </c>
      <c r="AF1236">
        <v>150.76</v>
      </c>
      <c r="AG1236">
        <v>73.7</v>
      </c>
      <c r="AH1236">
        <f t="shared" si="206"/>
        <v>2.0455902306648572</v>
      </c>
      <c r="AI1236">
        <v>23</v>
      </c>
      <c r="AJ1236">
        <v>60.64</v>
      </c>
      <c r="AK1236">
        <v>71.22</v>
      </c>
      <c r="AL1236" s="3">
        <f t="shared" si="207"/>
        <v>1</v>
      </c>
      <c r="AM1236" s="3">
        <f t="shared" si="208"/>
        <v>0</v>
      </c>
      <c r="AN1236" s="3">
        <f t="shared" si="209"/>
        <v>0</v>
      </c>
    </row>
    <row r="1237" spans="1:40" x14ac:dyDescent="0.35">
      <c r="A1237" t="s">
        <v>4593</v>
      </c>
      <c r="B1237" t="s">
        <v>4589</v>
      </c>
      <c r="C1237" t="s">
        <v>16</v>
      </c>
      <c r="D1237" t="s">
        <v>17</v>
      </c>
      <c r="E1237">
        <v>24</v>
      </c>
      <c r="F1237">
        <v>119.46</v>
      </c>
      <c r="G1237">
        <v>73.7</v>
      </c>
      <c r="H1237">
        <f t="shared" si="202"/>
        <v>1.6208955223880595</v>
      </c>
      <c r="I1237">
        <v>22</v>
      </c>
      <c r="J1237">
        <v>51.7</v>
      </c>
      <c r="K1237">
        <v>68.72</v>
      </c>
      <c r="L1237" s="3">
        <f t="shared" si="203"/>
        <v>1</v>
      </c>
      <c r="M1237" s="3">
        <f t="shared" si="204"/>
        <v>0</v>
      </c>
      <c r="N1237" s="3">
        <f t="shared" si="205"/>
        <v>0</v>
      </c>
      <c r="AA1237" t="s">
        <v>4593</v>
      </c>
      <c r="AB1237" t="s">
        <v>4589</v>
      </c>
      <c r="AC1237" t="s">
        <v>16</v>
      </c>
      <c r="AD1237" t="s">
        <v>18</v>
      </c>
      <c r="AE1237">
        <v>24</v>
      </c>
      <c r="AF1237">
        <v>188.23</v>
      </c>
      <c r="AG1237">
        <v>73.7</v>
      </c>
      <c r="AH1237">
        <f t="shared" si="206"/>
        <v>2.5540027137042061</v>
      </c>
      <c r="AI1237">
        <v>18</v>
      </c>
      <c r="AJ1237">
        <v>68.77</v>
      </c>
      <c r="AK1237">
        <v>58.64</v>
      </c>
      <c r="AL1237" s="3">
        <f t="shared" si="207"/>
        <v>1</v>
      </c>
      <c r="AM1237" s="3">
        <f t="shared" si="208"/>
        <v>0</v>
      </c>
      <c r="AN1237" s="3">
        <f t="shared" si="209"/>
        <v>0</v>
      </c>
    </row>
    <row r="1238" spans="1:40" x14ac:dyDescent="0.35">
      <c r="A1238" t="s">
        <v>4594</v>
      </c>
      <c r="B1238" t="s">
        <v>4589</v>
      </c>
      <c r="C1238" t="s">
        <v>16</v>
      </c>
      <c r="D1238" t="s">
        <v>17</v>
      </c>
      <c r="E1238">
        <v>24</v>
      </c>
      <c r="F1238">
        <v>192.53</v>
      </c>
      <c r="G1238">
        <v>73.7</v>
      </c>
      <c r="H1238">
        <f t="shared" si="202"/>
        <v>2.6123473541383988</v>
      </c>
      <c r="I1238">
        <v>22</v>
      </c>
      <c r="J1238">
        <v>50.18</v>
      </c>
      <c r="K1238">
        <v>68.72</v>
      </c>
      <c r="L1238" s="3">
        <f t="shared" si="203"/>
        <v>1</v>
      </c>
      <c r="M1238" s="3">
        <f t="shared" si="204"/>
        <v>0</v>
      </c>
      <c r="N1238" s="3">
        <f t="shared" si="205"/>
        <v>0</v>
      </c>
      <c r="AA1238" t="s">
        <v>4594</v>
      </c>
      <c r="AB1238" t="s">
        <v>4589</v>
      </c>
      <c r="AC1238" t="s">
        <v>16</v>
      </c>
      <c r="AD1238" t="s">
        <v>18</v>
      </c>
      <c r="AE1238">
        <v>24</v>
      </c>
      <c r="AF1238">
        <v>218.2</v>
      </c>
      <c r="AG1238">
        <v>73.7</v>
      </c>
      <c r="AH1238">
        <f t="shared" si="206"/>
        <v>2.9606512890094976</v>
      </c>
      <c r="AI1238">
        <v>22.5</v>
      </c>
      <c r="AJ1238">
        <v>57.68</v>
      </c>
      <c r="AK1238">
        <v>69.97</v>
      </c>
      <c r="AL1238" s="3">
        <f t="shared" si="207"/>
        <v>1</v>
      </c>
      <c r="AM1238" s="3">
        <f t="shared" si="208"/>
        <v>0</v>
      </c>
      <c r="AN1238" s="3">
        <f t="shared" si="209"/>
        <v>0</v>
      </c>
    </row>
    <row r="1239" spans="1:40" x14ac:dyDescent="0.35">
      <c r="A1239" t="s">
        <v>4595</v>
      </c>
      <c r="B1239" t="s">
        <v>4589</v>
      </c>
      <c r="C1239" t="s">
        <v>16</v>
      </c>
      <c r="D1239" t="s">
        <v>17</v>
      </c>
      <c r="E1239">
        <v>24</v>
      </c>
      <c r="F1239">
        <v>152.19999999999999</v>
      </c>
      <c r="G1239">
        <v>73.7</v>
      </c>
      <c r="H1239">
        <f t="shared" si="202"/>
        <v>2.0651289009497962</v>
      </c>
      <c r="I1239">
        <v>22.5</v>
      </c>
      <c r="J1239">
        <v>64.45</v>
      </c>
      <c r="K1239">
        <v>69.97</v>
      </c>
      <c r="L1239" s="3">
        <f t="shared" si="203"/>
        <v>1</v>
      </c>
      <c r="M1239" s="3">
        <f t="shared" si="204"/>
        <v>0</v>
      </c>
      <c r="N1239" s="3">
        <f t="shared" si="205"/>
        <v>0</v>
      </c>
      <c r="AA1239" t="s">
        <v>4595</v>
      </c>
      <c r="AB1239" t="s">
        <v>4589</v>
      </c>
      <c r="AC1239" t="s">
        <v>16</v>
      </c>
      <c r="AD1239" t="s">
        <v>18</v>
      </c>
      <c r="AE1239">
        <v>24</v>
      </c>
      <c r="AF1239">
        <v>167.38</v>
      </c>
      <c r="AG1239">
        <v>73.7</v>
      </c>
      <c r="AH1239">
        <f t="shared" si="206"/>
        <v>2.2710990502035275</v>
      </c>
      <c r="AI1239">
        <v>23</v>
      </c>
      <c r="AJ1239">
        <v>62.59</v>
      </c>
      <c r="AK1239">
        <v>71.22</v>
      </c>
      <c r="AL1239" s="3">
        <f t="shared" si="207"/>
        <v>1</v>
      </c>
      <c r="AM1239" s="3">
        <f t="shared" si="208"/>
        <v>0</v>
      </c>
      <c r="AN1239" s="3">
        <f t="shared" si="209"/>
        <v>0</v>
      </c>
    </row>
    <row r="1240" spans="1:40" x14ac:dyDescent="0.35">
      <c r="A1240" t="s">
        <v>4596</v>
      </c>
      <c r="B1240" t="s">
        <v>4589</v>
      </c>
      <c r="C1240" t="s">
        <v>16</v>
      </c>
      <c r="D1240" t="s">
        <v>17</v>
      </c>
      <c r="E1240">
        <v>24</v>
      </c>
      <c r="F1240">
        <v>155.79</v>
      </c>
      <c r="G1240">
        <v>73.7</v>
      </c>
      <c r="H1240">
        <f t="shared" si="202"/>
        <v>2.1138398914518315</v>
      </c>
      <c r="I1240">
        <v>22</v>
      </c>
      <c r="J1240">
        <v>45.46</v>
      </c>
      <c r="K1240">
        <v>68.72</v>
      </c>
      <c r="L1240" s="3">
        <f t="shared" si="203"/>
        <v>1</v>
      </c>
      <c r="M1240" s="3">
        <f t="shared" si="204"/>
        <v>0</v>
      </c>
      <c r="N1240" s="3">
        <f t="shared" si="205"/>
        <v>0</v>
      </c>
      <c r="AA1240" t="s">
        <v>4596</v>
      </c>
      <c r="AB1240" t="s">
        <v>4589</v>
      </c>
      <c r="AC1240" t="s">
        <v>16</v>
      </c>
      <c r="AD1240" t="s">
        <v>18</v>
      </c>
      <c r="AE1240">
        <v>24</v>
      </c>
      <c r="AF1240">
        <v>103.8</v>
      </c>
      <c r="AG1240">
        <v>73.7</v>
      </c>
      <c r="AH1240">
        <f t="shared" si="206"/>
        <v>1.4084124830393485</v>
      </c>
      <c r="AI1240">
        <v>23</v>
      </c>
      <c r="AJ1240">
        <v>63.17</v>
      </c>
      <c r="AK1240">
        <v>71.22</v>
      </c>
      <c r="AL1240" s="3">
        <f t="shared" si="207"/>
        <v>0</v>
      </c>
      <c r="AM1240" s="3">
        <f t="shared" si="208"/>
        <v>1</v>
      </c>
      <c r="AN1240" s="3">
        <f t="shared" si="209"/>
        <v>0</v>
      </c>
    </row>
    <row r="1241" spans="1:40" x14ac:dyDescent="0.35">
      <c r="A1241" t="s">
        <v>4597</v>
      </c>
      <c r="B1241" t="s">
        <v>4589</v>
      </c>
      <c r="C1241" t="s">
        <v>16</v>
      </c>
      <c r="D1241" t="s">
        <v>17</v>
      </c>
      <c r="E1241">
        <v>24</v>
      </c>
      <c r="F1241">
        <v>149.82</v>
      </c>
      <c r="G1241">
        <v>73.7</v>
      </c>
      <c r="H1241">
        <f t="shared" si="202"/>
        <v>2.0328358208955222</v>
      </c>
      <c r="I1241">
        <v>22</v>
      </c>
      <c r="J1241">
        <v>61.53</v>
      </c>
      <c r="K1241">
        <v>68.72</v>
      </c>
      <c r="L1241" s="3">
        <f t="shared" si="203"/>
        <v>1</v>
      </c>
      <c r="M1241" s="3">
        <f t="shared" si="204"/>
        <v>0</v>
      </c>
      <c r="N1241" s="3">
        <f t="shared" si="205"/>
        <v>0</v>
      </c>
      <c r="AA1241" t="s">
        <v>4597</v>
      </c>
      <c r="AB1241" t="s">
        <v>4589</v>
      </c>
      <c r="AC1241" t="s">
        <v>16</v>
      </c>
      <c r="AD1241" t="s">
        <v>18</v>
      </c>
      <c r="AE1241">
        <v>24</v>
      </c>
      <c r="AF1241">
        <v>187.31</v>
      </c>
      <c r="AG1241">
        <v>73.7</v>
      </c>
      <c r="AH1241">
        <f t="shared" si="206"/>
        <v>2.5415196743554951</v>
      </c>
      <c r="AI1241">
        <v>23</v>
      </c>
      <c r="AJ1241">
        <v>61.03</v>
      </c>
      <c r="AK1241">
        <v>71.22</v>
      </c>
      <c r="AL1241" s="3">
        <f t="shared" si="207"/>
        <v>1</v>
      </c>
      <c r="AM1241" s="3">
        <f t="shared" si="208"/>
        <v>0</v>
      </c>
      <c r="AN1241" s="3">
        <f t="shared" si="209"/>
        <v>0</v>
      </c>
    </row>
    <row r="1242" spans="1:40" x14ac:dyDescent="0.35">
      <c r="A1242" t="s">
        <v>4598</v>
      </c>
      <c r="B1242" t="s">
        <v>4589</v>
      </c>
      <c r="C1242" t="s">
        <v>16</v>
      </c>
      <c r="D1242" t="s">
        <v>17</v>
      </c>
      <c r="E1242">
        <v>23.5</v>
      </c>
      <c r="F1242">
        <v>116.68</v>
      </c>
      <c r="G1242">
        <v>72.459999999999994</v>
      </c>
      <c r="H1242">
        <f t="shared" si="202"/>
        <v>1.6102677339221643</v>
      </c>
      <c r="I1242">
        <v>22.5</v>
      </c>
      <c r="J1242">
        <v>68.739999999999995</v>
      </c>
      <c r="K1242">
        <v>69.97</v>
      </c>
      <c r="L1242" s="3">
        <f t="shared" si="203"/>
        <v>1</v>
      </c>
      <c r="M1242" s="3">
        <f t="shared" si="204"/>
        <v>0</v>
      </c>
      <c r="N1242" s="3">
        <f t="shared" si="205"/>
        <v>0</v>
      </c>
      <c r="AA1242" t="s">
        <v>4598</v>
      </c>
      <c r="AB1242" t="s">
        <v>4589</v>
      </c>
      <c r="AC1242" t="s">
        <v>16</v>
      </c>
      <c r="AD1242" t="s">
        <v>18</v>
      </c>
      <c r="AE1242">
        <v>24</v>
      </c>
      <c r="AF1242">
        <v>147.61000000000001</v>
      </c>
      <c r="AG1242">
        <v>73.7</v>
      </c>
      <c r="AH1242">
        <f t="shared" si="206"/>
        <v>2.0028493894165535</v>
      </c>
      <c r="AI1242">
        <v>16</v>
      </c>
      <c r="AJ1242">
        <v>56.56</v>
      </c>
      <c r="AK1242">
        <v>53.5</v>
      </c>
      <c r="AL1242" s="3">
        <f t="shared" si="207"/>
        <v>1</v>
      </c>
      <c r="AM1242" s="3">
        <f t="shared" si="208"/>
        <v>0</v>
      </c>
      <c r="AN1242" s="3">
        <f t="shared" si="209"/>
        <v>0</v>
      </c>
    </row>
    <row r="1243" spans="1:40" x14ac:dyDescent="0.35">
      <c r="A1243" t="s">
        <v>4599</v>
      </c>
      <c r="B1243" t="s">
        <v>4589</v>
      </c>
      <c r="C1243" t="s">
        <v>16</v>
      </c>
      <c r="D1243" t="s">
        <v>17</v>
      </c>
      <c r="E1243">
        <v>23</v>
      </c>
      <c r="F1243">
        <v>165.1</v>
      </c>
      <c r="G1243">
        <v>71.22</v>
      </c>
      <c r="H1243">
        <f t="shared" si="202"/>
        <v>2.3181690536366188</v>
      </c>
      <c r="I1243">
        <v>21</v>
      </c>
      <c r="J1243">
        <v>40.32</v>
      </c>
      <c r="K1243">
        <v>66.22</v>
      </c>
      <c r="L1243" s="3">
        <f t="shared" si="203"/>
        <v>1</v>
      </c>
      <c r="M1243" s="3">
        <f t="shared" si="204"/>
        <v>0</v>
      </c>
      <c r="N1243" s="3">
        <f t="shared" si="205"/>
        <v>0</v>
      </c>
      <c r="AA1243" t="s">
        <v>4599</v>
      </c>
      <c r="AB1243" t="s">
        <v>4589</v>
      </c>
      <c r="AC1243" t="s">
        <v>16</v>
      </c>
      <c r="AD1243" t="s">
        <v>18</v>
      </c>
      <c r="AE1243">
        <v>24</v>
      </c>
      <c r="AF1243">
        <v>143.27000000000001</v>
      </c>
      <c r="AG1243">
        <v>73.7</v>
      </c>
      <c r="AH1243">
        <f t="shared" si="206"/>
        <v>1.9439620081411126</v>
      </c>
      <c r="AI1243">
        <v>23</v>
      </c>
      <c r="AJ1243">
        <v>67.52</v>
      </c>
      <c r="AK1243">
        <v>71.22</v>
      </c>
      <c r="AL1243" s="3">
        <f t="shared" si="207"/>
        <v>1</v>
      </c>
      <c r="AM1243" s="3">
        <f t="shared" si="208"/>
        <v>0</v>
      </c>
      <c r="AN1243" s="3">
        <f t="shared" si="209"/>
        <v>0</v>
      </c>
    </row>
    <row r="1244" spans="1:40" x14ac:dyDescent="0.35">
      <c r="A1244" t="s">
        <v>4600</v>
      </c>
      <c r="B1244" t="s">
        <v>4589</v>
      </c>
      <c r="C1244" t="s">
        <v>16</v>
      </c>
      <c r="D1244" t="s">
        <v>17</v>
      </c>
      <c r="E1244">
        <v>23.5</v>
      </c>
      <c r="F1244">
        <v>143.55000000000001</v>
      </c>
      <c r="G1244">
        <v>72.459999999999994</v>
      </c>
      <c r="H1244">
        <f t="shared" si="202"/>
        <v>1.9810930168368759</v>
      </c>
      <c r="I1244">
        <v>22</v>
      </c>
      <c r="J1244">
        <v>57.37</v>
      </c>
      <c r="K1244">
        <v>68.72</v>
      </c>
      <c r="L1244" s="3">
        <f t="shared" si="203"/>
        <v>1</v>
      </c>
      <c r="M1244" s="3">
        <f t="shared" si="204"/>
        <v>0</v>
      </c>
      <c r="N1244" s="3">
        <f t="shared" si="205"/>
        <v>0</v>
      </c>
      <c r="AA1244" t="s">
        <v>4600</v>
      </c>
      <c r="AB1244" t="s">
        <v>4589</v>
      </c>
      <c r="AC1244" t="s">
        <v>16</v>
      </c>
      <c r="AD1244" t="s">
        <v>18</v>
      </c>
      <c r="AE1244">
        <v>24</v>
      </c>
      <c r="AF1244">
        <v>197.49</v>
      </c>
      <c r="AG1244">
        <v>73.7</v>
      </c>
      <c r="AH1244">
        <f t="shared" si="206"/>
        <v>2.6796472184531885</v>
      </c>
      <c r="AI1244">
        <v>23</v>
      </c>
      <c r="AJ1244">
        <v>57.13</v>
      </c>
      <c r="AK1244">
        <v>71.22</v>
      </c>
      <c r="AL1244" s="3">
        <f t="shared" si="207"/>
        <v>1</v>
      </c>
      <c r="AM1244" s="3">
        <f t="shared" si="208"/>
        <v>0</v>
      </c>
      <c r="AN1244" s="3">
        <f t="shared" si="209"/>
        <v>0</v>
      </c>
    </row>
    <row r="1245" spans="1:40" x14ac:dyDescent="0.35">
      <c r="A1245" t="s">
        <v>4601</v>
      </c>
      <c r="B1245" t="s">
        <v>4589</v>
      </c>
      <c r="C1245" t="s">
        <v>16</v>
      </c>
      <c r="D1245" t="s">
        <v>17</v>
      </c>
      <c r="E1245">
        <v>23.5</v>
      </c>
      <c r="F1245">
        <v>206.6</v>
      </c>
      <c r="G1245">
        <v>72.459999999999994</v>
      </c>
      <c r="H1245">
        <f t="shared" si="202"/>
        <v>2.8512282638697215</v>
      </c>
      <c r="I1245">
        <v>21.5</v>
      </c>
      <c r="J1245">
        <v>40.96</v>
      </c>
      <c r="K1245">
        <v>67.47</v>
      </c>
      <c r="L1245" s="3">
        <f t="shared" si="203"/>
        <v>1</v>
      </c>
      <c r="M1245" s="3">
        <f t="shared" si="204"/>
        <v>0</v>
      </c>
      <c r="N1245" s="3">
        <f t="shared" si="205"/>
        <v>0</v>
      </c>
      <c r="AA1245" t="s">
        <v>4601</v>
      </c>
      <c r="AB1245" t="s">
        <v>4589</v>
      </c>
      <c r="AC1245" t="s">
        <v>16</v>
      </c>
      <c r="AD1245" t="s">
        <v>18</v>
      </c>
      <c r="AE1245">
        <v>24</v>
      </c>
      <c r="AF1245">
        <v>197.85</v>
      </c>
      <c r="AG1245">
        <v>73.7</v>
      </c>
      <c r="AH1245">
        <f t="shared" si="206"/>
        <v>2.6845318860244229</v>
      </c>
      <c r="AI1245">
        <v>16</v>
      </c>
      <c r="AJ1245">
        <v>54.68</v>
      </c>
      <c r="AK1245">
        <v>53.5</v>
      </c>
      <c r="AL1245" s="3">
        <f t="shared" si="207"/>
        <v>1</v>
      </c>
      <c r="AM1245" s="3">
        <f t="shared" si="208"/>
        <v>0</v>
      </c>
      <c r="AN1245" s="3">
        <f t="shared" si="209"/>
        <v>0</v>
      </c>
    </row>
    <row r="1246" spans="1:40" x14ac:dyDescent="0.35">
      <c r="A1246" t="s">
        <v>4602</v>
      </c>
      <c r="B1246" t="s">
        <v>4589</v>
      </c>
      <c r="C1246" t="s">
        <v>16</v>
      </c>
      <c r="D1246" t="s">
        <v>17</v>
      </c>
      <c r="E1246">
        <v>23.5</v>
      </c>
      <c r="F1246">
        <v>195.18</v>
      </c>
      <c r="G1246">
        <v>72.459999999999994</v>
      </c>
      <c r="H1246">
        <f t="shared" si="202"/>
        <v>2.6936240684515598</v>
      </c>
      <c r="I1246">
        <v>21.5</v>
      </c>
      <c r="J1246">
        <v>51.17</v>
      </c>
      <c r="K1246">
        <v>67.47</v>
      </c>
      <c r="L1246" s="3">
        <f t="shared" si="203"/>
        <v>1</v>
      </c>
      <c r="M1246" s="3">
        <f t="shared" si="204"/>
        <v>0</v>
      </c>
      <c r="N1246" s="3">
        <f t="shared" si="205"/>
        <v>0</v>
      </c>
      <c r="AA1246" t="s">
        <v>4602</v>
      </c>
      <c r="AB1246" t="s">
        <v>4589</v>
      </c>
      <c r="AC1246" t="s">
        <v>16</v>
      </c>
      <c r="AD1246" t="s">
        <v>18</v>
      </c>
      <c r="AE1246">
        <v>24</v>
      </c>
      <c r="AF1246">
        <v>178.79</v>
      </c>
      <c r="AG1246">
        <v>73.7</v>
      </c>
      <c r="AH1246">
        <f t="shared" si="206"/>
        <v>2.4259158751696064</v>
      </c>
      <c r="AI1246">
        <v>35</v>
      </c>
      <c r="AJ1246">
        <v>101.01</v>
      </c>
      <c r="AK1246">
        <v>100.44</v>
      </c>
      <c r="AL1246" s="3">
        <f t="shared" si="207"/>
        <v>1</v>
      </c>
      <c r="AM1246" s="3">
        <f t="shared" si="208"/>
        <v>0</v>
      </c>
      <c r="AN1246" s="3">
        <f t="shared" si="209"/>
        <v>0</v>
      </c>
    </row>
    <row r="1247" spans="1:40" x14ac:dyDescent="0.35">
      <c r="A1247" t="s">
        <v>4603</v>
      </c>
      <c r="B1247" t="s">
        <v>4589</v>
      </c>
      <c r="C1247" t="s">
        <v>16</v>
      </c>
      <c r="D1247" t="s">
        <v>17</v>
      </c>
      <c r="E1247">
        <v>24</v>
      </c>
      <c r="F1247">
        <v>169.39</v>
      </c>
      <c r="G1247">
        <v>73.7</v>
      </c>
      <c r="H1247">
        <f t="shared" si="202"/>
        <v>2.2983717774762549</v>
      </c>
      <c r="I1247">
        <v>21.5</v>
      </c>
      <c r="J1247">
        <v>31.09</v>
      </c>
      <c r="K1247">
        <v>67.47</v>
      </c>
      <c r="L1247" s="3">
        <f t="shared" si="203"/>
        <v>1</v>
      </c>
      <c r="M1247" s="3">
        <f t="shared" si="204"/>
        <v>0</v>
      </c>
      <c r="N1247" s="3">
        <f t="shared" si="205"/>
        <v>0</v>
      </c>
      <c r="AA1247" t="s">
        <v>4603</v>
      </c>
      <c r="AB1247" t="s">
        <v>4589</v>
      </c>
      <c r="AC1247" t="s">
        <v>16</v>
      </c>
      <c r="AD1247" t="s">
        <v>18</v>
      </c>
      <c r="AE1247">
        <v>24</v>
      </c>
      <c r="AF1247">
        <v>173.73</v>
      </c>
      <c r="AG1247">
        <v>73.7</v>
      </c>
      <c r="AH1247">
        <f t="shared" si="206"/>
        <v>2.3572591587516958</v>
      </c>
      <c r="AI1247">
        <v>23</v>
      </c>
      <c r="AJ1247">
        <v>68.55</v>
      </c>
      <c r="AK1247">
        <v>71.22</v>
      </c>
      <c r="AL1247" s="3">
        <f t="shared" si="207"/>
        <v>1</v>
      </c>
      <c r="AM1247" s="3">
        <f t="shared" si="208"/>
        <v>0</v>
      </c>
      <c r="AN1247" s="3">
        <f t="shared" si="209"/>
        <v>0</v>
      </c>
    </row>
    <row r="1248" spans="1:40" x14ac:dyDescent="0.35">
      <c r="A1248" t="s">
        <v>4604</v>
      </c>
      <c r="B1248" t="s">
        <v>4589</v>
      </c>
      <c r="C1248" t="s">
        <v>16</v>
      </c>
      <c r="D1248" t="s">
        <v>17</v>
      </c>
      <c r="E1248">
        <v>24</v>
      </c>
      <c r="F1248">
        <v>125.36</v>
      </c>
      <c r="G1248">
        <v>73.7</v>
      </c>
      <c r="H1248">
        <f t="shared" si="202"/>
        <v>1.7009497964721845</v>
      </c>
      <c r="I1248">
        <v>22</v>
      </c>
      <c r="J1248">
        <v>67.31</v>
      </c>
      <c r="K1248">
        <v>68.72</v>
      </c>
      <c r="L1248" s="3">
        <f t="shared" si="203"/>
        <v>1</v>
      </c>
      <c r="M1248" s="3">
        <f t="shared" si="204"/>
        <v>0</v>
      </c>
      <c r="N1248" s="3">
        <f t="shared" si="205"/>
        <v>0</v>
      </c>
      <c r="AA1248" t="s">
        <v>4604</v>
      </c>
      <c r="AB1248" t="s">
        <v>4589</v>
      </c>
      <c r="AC1248" t="s">
        <v>16</v>
      </c>
      <c r="AD1248" t="s">
        <v>18</v>
      </c>
      <c r="AE1248">
        <v>24</v>
      </c>
      <c r="AF1248">
        <v>168.96</v>
      </c>
      <c r="AG1248">
        <v>73.7</v>
      </c>
      <c r="AH1248">
        <f t="shared" si="206"/>
        <v>2.292537313432836</v>
      </c>
      <c r="AI1248">
        <v>23</v>
      </c>
      <c r="AJ1248">
        <v>62.53</v>
      </c>
      <c r="AK1248">
        <v>71.22</v>
      </c>
      <c r="AL1248" s="3">
        <f t="shared" si="207"/>
        <v>1</v>
      </c>
      <c r="AM1248" s="3">
        <f t="shared" si="208"/>
        <v>0</v>
      </c>
      <c r="AN1248" s="3">
        <f t="shared" si="209"/>
        <v>0</v>
      </c>
    </row>
    <row r="1249" spans="1:40" x14ac:dyDescent="0.35">
      <c r="A1249" t="s">
        <v>4605</v>
      </c>
      <c r="B1249" t="s">
        <v>4589</v>
      </c>
      <c r="C1249" t="s">
        <v>16</v>
      </c>
      <c r="D1249" s="6" t="s">
        <v>17</v>
      </c>
      <c r="E1249" s="6">
        <v>26</v>
      </c>
      <c r="F1249" s="6">
        <v>57.79</v>
      </c>
      <c r="G1249" s="6">
        <v>78.63</v>
      </c>
      <c r="H1249" s="6">
        <f t="shared" si="202"/>
        <v>0.73496121073381659</v>
      </c>
      <c r="I1249" s="6">
        <v>25.5</v>
      </c>
      <c r="J1249" s="6">
        <v>36.07</v>
      </c>
      <c r="K1249" s="6">
        <v>77.400000000000006</v>
      </c>
      <c r="L1249" s="6">
        <f t="shared" si="203"/>
        <v>0</v>
      </c>
      <c r="M1249" s="6">
        <f t="shared" si="204"/>
        <v>0</v>
      </c>
      <c r="N1249" s="6">
        <f t="shared" si="205"/>
        <v>1</v>
      </c>
      <c r="AA1249" t="s">
        <v>4605</v>
      </c>
      <c r="AB1249" t="s">
        <v>4589</v>
      </c>
      <c r="AC1249" t="s">
        <v>16</v>
      </c>
      <c r="AD1249" t="s">
        <v>18</v>
      </c>
      <c r="AE1249">
        <v>24</v>
      </c>
      <c r="AF1249">
        <v>91.41</v>
      </c>
      <c r="AG1249">
        <v>73.7</v>
      </c>
      <c r="AH1249">
        <f t="shared" si="206"/>
        <v>1.2402985074626864</v>
      </c>
      <c r="AI1249">
        <v>23</v>
      </c>
      <c r="AJ1249">
        <v>72.760000000000005</v>
      </c>
      <c r="AK1249">
        <v>71.22</v>
      </c>
      <c r="AL1249" s="3">
        <f t="shared" si="207"/>
        <v>0</v>
      </c>
      <c r="AM1249" s="3">
        <f t="shared" si="208"/>
        <v>1</v>
      </c>
      <c r="AN1249" s="3">
        <f t="shared" si="209"/>
        <v>0</v>
      </c>
    </row>
    <row r="1250" spans="1:40" x14ac:dyDescent="0.35">
      <c r="A1250" t="s">
        <v>4606</v>
      </c>
      <c r="B1250" t="s">
        <v>4589</v>
      </c>
      <c r="C1250" t="s">
        <v>16</v>
      </c>
      <c r="D1250" t="s">
        <v>17</v>
      </c>
      <c r="E1250">
        <v>23.5</v>
      </c>
      <c r="F1250">
        <v>139.30000000000001</v>
      </c>
      <c r="G1250">
        <v>72.459999999999994</v>
      </c>
      <c r="H1250">
        <f t="shared" si="202"/>
        <v>1.9224399668782779</v>
      </c>
      <c r="I1250">
        <v>22</v>
      </c>
      <c r="J1250">
        <v>68.650000000000006</v>
      </c>
      <c r="K1250">
        <v>68.72</v>
      </c>
      <c r="L1250" s="3">
        <f t="shared" si="203"/>
        <v>1</v>
      </c>
      <c r="M1250" s="3">
        <f t="shared" si="204"/>
        <v>0</v>
      </c>
      <c r="N1250" s="3">
        <f t="shared" si="205"/>
        <v>0</v>
      </c>
      <c r="AA1250" t="s">
        <v>4606</v>
      </c>
      <c r="AB1250" t="s">
        <v>4589</v>
      </c>
      <c r="AC1250" t="s">
        <v>16</v>
      </c>
      <c r="AD1250" t="s">
        <v>18</v>
      </c>
      <c r="AE1250">
        <v>24</v>
      </c>
      <c r="AF1250">
        <v>164.95</v>
      </c>
      <c r="AG1250">
        <v>73.7</v>
      </c>
      <c r="AH1250">
        <f t="shared" si="206"/>
        <v>2.2381275440976931</v>
      </c>
      <c r="AI1250">
        <v>18</v>
      </c>
      <c r="AJ1250">
        <v>62.11</v>
      </c>
      <c r="AK1250">
        <v>58.64</v>
      </c>
      <c r="AL1250" s="3">
        <f t="shared" si="207"/>
        <v>1</v>
      </c>
      <c r="AM1250" s="3">
        <f t="shared" si="208"/>
        <v>0</v>
      </c>
      <c r="AN1250" s="3">
        <f t="shared" si="209"/>
        <v>0</v>
      </c>
    </row>
    <row r="1251" spans="1:40" x14ac:dyDescent="0.35">
      <c r="A1251" t="s">
        <v>4607</v>
      </c>
      <c r="B1251" t="s">
        <v>4589</v>
      </c>
      <c r="C1251" t="s">
        <v>16</v>
      </c>
      <c r="D1251" t="s">
        <v>17</v>
      </c>
      <c r="E1251">
        <v>23.5</v>
      </c>
      <c r="F1251">
        <v>118.9</v>
      </c>
      <c r="G1251">
        <v>72.459999999999994</v>
      </c>
      <c r="H1251">
        <f t="shared" si="202"/>
        <v>1.6409053270770082</v>
      </c>
      <c r="I1251">
        <v>22</v>
      </c>
      <c r="J1251">
        <v>55.26</v>
      </c>
      <c r="K1251">
        <v>68.72</v>
      </c>
      <c r="L1251" s="3">
        <f t="shared" si="203"/>
        <v>1</v>
      </c>
      <c r="M1251" s="3">
        <f t="shared" si="204"/>
        <v>0</v>
      </c>
      <c r="N1251" s="3">
        <f t="shared" si="205"/>
        <v>0</v>
      </c>
      <c r="AA1251" t="s">
        <v>4607</v>
      </c>
      <c r="AB1251" t="s">
        <v>4589</v>
      </c>
      <c r="AC1251" t="s">
        <v>16</v>
      </c>
      <c r="AD1251" t="s">
        <v>18</v>
      </c>
      <c r="AE1251">
        <v>24</v>
      </c>
      <c r="AF1251">
        <v>137.96</v>
      </c>
      <c r="AG1251">
        <v>73.7</v>
      </c>
      <c r="AH1251">
        <f t="shared" si="206"/>
        <v>1.8719131614654003</v>
      </c>
      <c r="AI1251">
        <v>22.5</v>
      </c>
      <c r="AJ1251">
        <v>49.86</v>
      </c>
      <c r="AK1251">
        <v>69.97</v>
      </c>
      <c r="AL1251" s="3">
        <f t="shared" si="207"/>
        <v>1</v>
      </c>
      <c r="AM1251" s="3">
        <f t="shared" si="208"/>
        <v>0</v>
      </c>
      <c r="AN1251" s="3">
        <f t="shared" si="209"/>
        <v>0</v>
      </c>
    </row>
    <row r="1252" spans="1:40" x14ac:dyDescent="0.35">
      <c r="A1252" t="s">
        <v>4608</v>
      </c>
      <c r="B1252" t="s">
        <v>4589</v>
      </c>
      <c r="C1252" t="s">
        <v>16</v>
      </c>
      <c r="D1252" s="6" t="s">
        <v>17</v>
      </c>
      <c r="E1252" s="6">
        <v>24</v>
      </c>
      <c r="F1252" s="6">
        <v>70.349999999999994</v>
      </c>
      <c r="G1252" s="6">
        <v>73.7</v>
      </c>
      <c r="H1252" s="6">
        <f t="shared" si="202"/>
        <v>0.95454545454545447</v>
      </c>
      <c r="I1252" s="6">
        <v>23.5</v>
      </c>
      <c r="J1252" s="6">
        <v>58.77</v>
      </c>
      <c r="K1252" s="6">
        <v>72.459999999999994</v>
      </c>
      <c r="L1252" s="6">
        <f t="shared" si="203"/>
        <v>0</v>
      </c>
      <c r="M1252" s="6">
        <f t="shared" si="204"/>
        <v>0</v>
      </c>
      <c r="N1252" s="6">
        <f t="shared" si="205"/>
        <v>1</v>
      </c>
      <c r="AA1252" t="s">
        <v>4608</v>
      </c>
      <c r="AB1252" t="s">
        <v>4589</v>
      </c>
      <c r="AC1252" t="s">
        <v>16</v>
      </c>
      <c r="AD1252" t="s">
        <v>18</v>
      </c>
      <c r="AE1252">
        <v>24.5</v>
      </c>
      <c r="AF1252">
        <v>75.239999999999995</v>
      </c>
      <c r="AG1252">
        <v>74.930000000000007</v>
      </c>
      <c r="AH1252">
        <f t="shared" si="206"/>
        <v>1.0041371947150672</v>
      </c>
      <c r="AI1252">
        <v>24</v>
      </c>
      <c r="AJ1252">
        <v>53.66</v>
      </c>
      <c r="AK1252">
        <v>73.7</v>
      </c>
      <c r="AL1252" s="3">
        <f t="shared" si="207"/>
        <v>0</v>
      </c>
      <c r="AM1252" s="3">
        <f t="shared" si="208"/>
        <v>1</v>
      </c>
      <c r="AN1252" s="3">
        <f t="shared" si="209"/>
        <v>0</v>
      </c>
    </row>
    <row r="1253" spans="1:40" x14ac:dyDescent="0.35">
      <c r="A1253" t="s">
        <v>4609</v>
      </c>
      <c r="B1253" t="s">
        <v>4589</v>
      </c>
      <c r="C1253" t="s">
        <v>16</v>
      </c>
      <c r="D1253" t="s">
        <v>17</v>
      </c>
      <c r="E1253">
        <v>23</v>
      </c>
      <c r="F1253">
        <v>118.32</v>
      </c>
      <c r="G1253">
        <v>71.22</v>
      </c>
      <c r="H1253">
        <f t="shared" si="202"/>
        <v>1.6613310867733782</v>
      </c>
      <c r="I1253">
        <v>22</v>
      </c>
      <c r="J1253">
        <v>61.81</v>
      </c>
      <c r="K1253">
        <v>68.72</v>
      </c>
      <c r="L1253" s="3">
        <f t="shared" si="203"/>
        <v>1</v>
      </c>
      <c r="M1253" s="3">
        <f t="shared" si="204"/>
        <v>0</v>
      </c>
      <c r="N1253" s="3">
        <f t="shared" si="205"/>
        <v>0</v>
      </c>
      <c r="AA1253" t="s">
        <v>4609</v>
      </c>
      <c r="AB1253" t="s">
        <v>4589</v>
      </c>
      <c r="AC1253" t="s">
        <v>16</v>
      </c>
      <c r="AD1253" t="s">
        <v>18</v>
      </c>
      <c r="AE1253">
        <v>24</v>
      </c>
      <c r="AF1253">
        <v>173.67</v>
      </c>
      <c r="AG1253">
        <v>73.7</v>
      </c>
      <c r="AH1253">
        <f t="shared" si="206"/>
        <v>2.3564450474898235</v>
      </c>
      <c r="AI1253">
        <v>35</v>
      </c>
      <c r="AJ1253">
        <v>102.47</v>
      </c>
      <c r="AK1253">
        <v>100.44</v>
      </c>
      <c r="AL1253" s="3">
        <f t="shared" si="207"/>
        <v>1</v>
      </c>
      <c r="AM1253" s="3">
        <f t="shared" si="208"/>
        <v>0</v>
      </c>
      <c r="AN1253" s="3">
        <f t="shared" si="209"/>
        <v>0</v>
      </c>
    </row>
    <row r="1254" spans="1:40" x14ac:dyDescent="0.35">
      <c r="A1254" t="s">
        <v>4610</v>
      </c>
      <c r="B1254" t="s">
        <v>4589</v>
      </c>
      <c r="C1254" t="s">
        <v>16</v>
      </c>
      <c r="D1254" t="s">
        <v>17</v>
      </c>
      <c r="E1254">
        <v>23</v>
      </c>
      <c r="F1254">
        <v>150.35</v>
      </c>
      <c r="G1254">
        <v>71.22</v>
      </c>
      <c r="H1254">
        <f t="shared" si="202"/>
        <v>2.1110643077787139</v>
      </c>
      <c r="I1254">
        <v>21</v>
      </c>
      <c r="J1254">
        <v>42.49</v>
      </c>
      <c r="K1254">
        <v>66.22</v>
      </c>
      <c r="L1254" s="3">
        <f t="shared" si="203"/>
        <v>1</v>
      </c>
      <c r="M1254" s="3">
        <f t="shared" si="204"/>
        <v>0</v>
      </c>
      <c r="N1254" s="3">
        <f t="shared" si="205"/>
        <v>0</v>
      </c>
      <c r="AA1254" t="s">
        <v>4610</v>
      </c>
      <c r="AB1254" t="s">
        <v>4589</v>
      </c>
      <c r="AC1254" t="s">
        <v>16</v>
      </c>
      <c r="AD1254" t="s">
        <v>18</v>
      </c>
      <c r="AE1254">
        <v>24</v>
      </c>
      <c r="AF1254">
        <v>159.91999999999999</v>
      </c>
      <c r="AG1254">
        <v>73.7</v>
      </c>
      <c r="AH1254">
        <f t="shared" si="206"/>
        <v>2.1698778833107188</v>
      </c>
      <c r="AI1254">
        <v>23</v>
      </c>
      <c r="AJ1254">
        <v>66.08</v>
      </c>
      <c r="AK1254">
        <v>71.22</v>
      </c>
      <c r="AL1254" s="3">
        <f t="shared" si="207"/>
        <v>1</v>
      </c>
      <c r="AM1254" s="3">
        <f t="shared" si="208"/>
        <v>0</v>
      </c>
      <c r="AN1254" s="3">
        <f t="shared" si="209"/>
        <v>0</v>
      </c>
    </row>
    <row r="1255" spans="1:40" x14ac:dyDescent="0.35">
      <c r="A1255" t="s">
        <v>4611</v>
      </c>
      <c r="B1255" t="s">
        <v>4589</v>
      </c>
      <c r="C1255" t="s">
        <v>16</v>
      </c>
      <c r="D1255" t="s">
        <v>17</v>
      </c>
      <c r="E1255">
        <v>23.5</v>
      </c>
      <c r="F1255">
        <v>159.84</v>
      </c>
      <c r="G1255">
        <v>72.459999999999994</v>
      </c>
      <c r="H1255">
        <f t="shared" si="202"/>
        <v>2.2059067071487721</v>
      </c>
      <c r="I1255">
        <v>22</v>
      </c>
      <c r="J1255">
        <v>50.33</v>
      </c>
      <c r="K1255">
        <v>68.72</v>
      </c>
      <c r="L1255" s="3">
        <f t="shared" si="203"/>
        <v>1</v>
      </c>
      <c r="M1255" s="3">
        <f t="shared" si="204"/>
        <v>0</v>
      </c>
      <c r="N1255" s="3">
        <f t="shared" si="205"/>
        <v>0</v>
      </c>
      <c r="AA1255" t="s">
        <v>4611</v>
      </c>
      <c r="AB1255" t="s">
        <v>4589</v>
      </c>
      <c r="AC1255" t="s">
        <v>16</v>
      </c>
      <c r="AD1255" t="s">
        <v>18</v>
      </c>
      <c r="AE1255">
        <v>24</v>
      </c>
      <c r="AF1255">
        <v>161.13</v>
      </c>
      <c r="AG1255">
        <v>73.7</v>
      </c>
      <c r="AH1255">
        <f t="shared" si="206"/>
        <v>2.1862957937584802</v>
      </c>
      <c r="AI1255">
        <v>22.5</v>
      </c>
      <c r="AJ1255">
        <v>41.13</v>
      </c>
      <c r="AK1255">
        <v>69.97</v>
      </c>
      <c r="AL1255" s="3">
        <f t="shared" si="207"/>
        <v>1</v>
      </c>
      <c r="AM1255" s="3">
        <f t="shared" si="208"/>
        <v>0</v>
      </c>
      <c r="AN1255" s="3">
        <f t="shared" si="209"/>
        <v>0</v>
      </c>
    </row>
    <row r="1256" spans="1:40" x14ac:dyDescent="0.35">
      <c r="A1256" t="s">
        <v>4612</v>
      </c>
      <c r="B1256" t="s">
        <v>4589</v>
      </c>
      <c r="C1256" t="s">
        <v>16</v>
      </c>
      <c r="D1256" t="s">
        <v>17</v>
      </c>
      <c r="E1256">
        <v>24</v>
      </c>
      <c r="F1256">
        <v>111.96</v>
      </c>
      <c r="G1256">
        <v>73.7</v>
      </c>
      <c r="H1256">
        <f t="shared" si="202"/>
        <v>1.5191316146540026</v>
      </c>
      <c r="I1256">
        <v>22</v>
      </c>
      <c r="J1256">
        <v>53.51</v>
      </c>
      <c r="K1256">
        <v>68.72</v>
      </c>
      <c r="L1256" s="3">
        <f t="shared" si="203"/>
        <v>1</v>
      </c>
      <c r="M1256" s="3">
        <f t="shared" si="204"/>
        <v>0</v>
      </c>
      <c r="N1256" s="3">
        <f t="shared" si="205"/>
        <v>0</v>
      </c>
      <c r="AA1256" t="s">
        <v>4612</v>
      </c>
      <c r="AB1256" t="s">
        <v>4589</v>
      </c>
      <c r="AC1256" t="s">
        <v>16</v>
      </c>
      <c r="AD1256" t="s">
        <v>18</v>
      </c>
      <c r="AE1256">
        <v>24</v>
      </c>
      <c r="AF1256">
        <v>180.85</v>
      </c>
      <c r="AG1256">
        <v>73.7</v>
      </c>
      <c r="AH1256">
        <f t="shared" si="206"/>
        <v>2.4538670284938942</v>
      </c>
      <c r="AI1256">
        <v>22.5</v>
      </c>
      <c r="AJ1256">
        <v>49.07</v>
      </c>
      <c r="AK1256">
        <v>69.97</v>
      </c>
      <c r="AL1256" s="3">
        <f t="shared" si="207"/>
        <v>1</v>
      </c>
      <c r="AM1256" s="3">
        <f t="shared" si="208"/>
        <v>0</v>
      </c>
      <c r="AN1256" s="3">
        <f t="shared" si="209"/>
        <v>0</v>
      </c>
    </row>
    <row r="1257" spans="1:40" x14ac:dyDescent="0.35">
      <c r="A1257" t="s">
        <v>4613</v>
      </c>
      <c r="B1257" t="s">
        <v>4589</v>
      </c>
      <c r="C1257" t="s">
        <v>16</v>
      </c>
      <c r="D1257" t="s">
        <v>17</v>
      </c>
      <c r="E1257">
        <v>23.5</v>
      </c>
      <c r="F1257">
        <v>124.59</v>
      </c>
      <c r="G1257">
        <v>72.459999999999994</v>
      </c>
      <c r="H1257">
        <f t="shared" si="202"/>
        <v>1.7194314104333428</v>
      </c>
      <c r="I1257">
        <v>22</v>
      </c>
      <c r="J1257">
        <v>56.36</v>
      </c>
      <c r="K1257">
        <v>68.72</v>
      </c>
      <c r="L1257" s="3">
        <f t="shared" si="203"/>
        <v>1</v>
      </c>
      <c r="M1257" s="3">
        <f t="shared" si="204"/>
        <v>0</v>
      </c>
      <c r="N1257" s="3">
        <f t="shared" si="205"/>
        <v>0</v>
      </c>
      <c r="AA1257" t="s">
        <v>4613</v>
      </c>
      <c r="AB1257" t="s">
        <v>4589</v>
      </c>
      <c r="AC1257" t="s">
        <v>16</v>
      </c>
      <c r="AD1257" t="s">
        <v>18</v>
      </c>
      <c r="AE1257">
        <v>24</v>
      </c>
      <c r="AF1257">
        <v>165.98</v>
      </c>
      <c r="AG1257">
        <v>73.7</v>
      </c>
      <c r="AH1257">
        <f t="shared" si="206"/>
        <v>2.2521031207598368</v>
      </c>
      <c r="AI1257">
        <v>16</v>
      </c>
      <c r="AJ1257">
        <v>59.42</v>
      </c>
      <c r="AK1257">
        <v>53.5</v>
      </c>
      <c r="AL1257" s="3">
        <f t="shared" si="207"/>
        <v>1</v>
      </c>
      <c r="AM1257" s="3">
        <f t="shared" si="208"/>
        <v>0</v>
      </c>
      <c r="AN1257" s="3">
        <f t="shared" si="209"/>
        <v>0</v>
      </c>
    </row>
    <row r="1258" spans="1:40" x14ac:dyDescent="0.35">
      <c r="A1258" t="s">
        <v>4614</v>
      </c>
      <c r="B1258" t="s">
        <v>4589</v>
      </c>
      <c r="C1258" t="s">
        <v>16</v>
      </c>
      <c r="D1258" t="s">
        <v>17</v>
      </c>
      <c r="E1258">
        <v>24</v>
      </c>
      <c r="F1258">
        <v>187.55</v>
      </c>
      <c r="G1258">
        <v>73.7</v>
      </c>
      <c r="H1258">
        <f t="shared" si="202"/>
        <v>2.544776119402985</v>
      </c>
      <c r="I1258">
        <v>21.5</v>
      </c>
      <c r="J1258">
        <v>44.51</v>
      </c>
      <c r="K1258">
        <v>67.47</v>
      </c>
      <c r="L1258" s="3">
        <f t="shared" si="203"/>
        <v>1</v>
      </c>
      <c r="M1258" s="3">
        <f t="shared" si="204"/>
        <v>0</v>
      </c>
      <c r="N1258" s="3">
        <f t="shared" si="205"/>
        <v>0</v>
      </c>
      <c r="AA1258" t="s">
        <v>4614</v>
      </c>
      <c r="AB1258" t="s">
        <v>4589</v>
      </c>
      <c r="AC1258" t="s">
        <v>16</v>
      </c>
      <c r="AD1258" t="s">
        <v>18</v>
      </c>
      <c r="AE1258">
        <v>24</v>
      </c>
      <c r="AF1258">
        <v>151.74</v>
      </c>
      <c r="AG1258">
        <v>73.7</v>
      </c>
      <c r="AH1258">
        <f t="shared" si="206"/>
        <v>2.0588873812754409</v>
      </c>
      <c r="AI1258">
        <v>22.5</v>
      </c>
      <c r="AJ1258">
        <v>39.15</v>
      </c>
      <c r="AK1258">
        <v>69.97</v>
      </c>
      <c r="AL1258" s="3">
        <f t="shared" si="207"/>
        <v>1</v>
      </c>
      <c r="AM1258" s="3">
        <f t="shared" si="208"/>
        <v>0</v>
      </c>
      <c r="AN1258" s="3">
        <f t="shared" si="209"/>
        <v>0</v>
      </c>
    </row>
    <row r="1259" spans="1:40" x14ac:dyDescent="0.35">
      <c r="A1259" t="s">
        <v>4615</v>
      </c>
      <c r="B1259" t="s">
        <v>4589</v>
      </c>
      <c r="C1259" t="s">
        <v>16</v>
      </c>
      <c r="D1259" t="s">
        <v>17</v>
      </c>
      <c r="E1259">
        <v>24</v>
      </c>
      <c r="F1259">
        <v>169.7</v>
      </c>
      <c r="G1259">
        <v>73.7</v>
      </c>
      <c r="H1259">
        <f t="shared" si="202"/>
        <v>2.3025780189959293</v>
      </c>
      <c r="I1259">
        <v>22</v>
      </c>
      <c r="J1259">
        <v>63.7</v>
      </c>
      <c r="K1259">
        <v>68.72</v>
      </c>
      <c r="L1259" s="3">
        <f t="shared" si="203"/>
        <v>1</v>
      </c>
      <c r="M1259" s="3">
        <f t="shared" si="204"/>
        <v>0</v>
      </c>
      <c r="N1259" s="3">
        <f t="shared" si="205"/>
        <v>0</v>
      </c>
      <c r="AA1259" t="s">
        <v>4615</v>
      </c>
      <c r="AB1259" t="s">
        <v>4589</v>
      </c>
      <c r="AC1259" t="s">
        <v>16</v>
      </c>
      <c r="AD1259" t="s">
        <v>18</v>
      </c>
      <c r="AE1259">
        <v>24</v>
      </c>
      <c r="AF1259">
        <v>164.8</v>
      </c>
      <c r="AG1259">
        <v>73.7</v>
      </c>
      <c r="AH1259">
        <f t="shared" si="206"/>
        <v>2.2360922659430122</v>
      </c>
      <c r="AI1259">
        <v>23</v>
      </c>
      <c r="AJ1259">
        <v>56.01</v>
      </c>
      <c r="AK1259">
        <v>71.22</v>
      </c>
      <c r="AL1259" s="3">
        <f t="shared" si="207"/>
        <v>1</v>
      </c>
      <c r="AM1259" s="3">
        <f t="shared" si="208"/>
        <v>0</v>
      </c>
      <c r="AN1259" s="3">
        <f t="shared" si="209"/>
        <v>0</v>
      </c>
    </row>
    <row r="1260" spans="1:40" x14ac:dyDescent="0.35">
      <c r="A1260" t="s">
        <v>4616</v>
      </c>
      <c r="B1260" t="s">
        <v>4589</v>
      </c>
      <c r="C1260" t="s">
        <v>16</v>
      </c>
      <c r="D1260" t="s">
        <v>17</v>
      </c>
      <c r="E1260">
        <v>23.5</v>
      </c>
      <c r="F1260">
        <v>171.77</v>
      </c>
      <c r="G1260">
        <v>72.459999999999994</v>
      </c>
      <c r="H1260">
        <f t="shared" si="202"/>
        <v>2.3705492685619656</v>
      </c>
      <c r="I1260">
        <v>21.5</v>
      </c>
      <c r="J1260">
        <v>41.11</v>
      </c>
      <c r="K1260">
        <v>67.47</v>
      </c>
      <c r="L1260" s="3">
        <f t="shared" si="203"/>
        <v>1</v>
      </c>
      <c r="M1260" s="3">
        <f t="shared" si="204"/>
        <v>0</v>
      </c>
      <c r="N1260" s="3">
        <f t="shared" si="205"/>
        <v>0</v>
      </c>
      <c r="AA1260" t="s">
        <v>4616</v>
      </c>
      <c r="AB1260" t="s">
        <v>4589</v>
      </c>
      <c r="AC1260" t="s">
        <v>16</v>
      </c>
      <c r="AD1260" t="s">
        <v>18</v>
      </c>
      <c r="AE1260">
        <v>24</v>
      </c>
      <c r="AF1260">
        <v>167.58</v>
      </c>
      <c r="AG1260">
        <v>73.7</v>
      </c>
      <c r="AH1260">
        <f t="shared" si="206"/>
        <v>2.2738127544097693</v>
      </c>
      <c r="AI1260">
        <v>23</v>
      </c>
      <c r="AJ1260">
        <v>63.31</v>
      </c>
      <c r="AK1260">
        <v>71.22</v>
      </c>
      <c r="AL1260" s="3">
        <f t="shared" si="207"/>
        <v>1</v>
      </c>
      <c r="AM1260" s="3">
        <f t="shared" si="208"/>
        <v>0</v>
      </c>
      <c r="AN1260" s="3">
        <f t="shared" si="209"/>
        <v>0</v>
      </c>
    </row>
    <row r="1261" spans="1:40" x14ac:dyDescent="0.35">
      <c r="A1261" t="s">
        <v>4617</v>
      </c>
      <c r="B1261" t="s">
        <v>4589</v>
      </c>
      <c r="C1261" t="s">
        <v>16</v>
      </c>
      <c r="D1261" t="s">
        <v>17</v>
      </c>
      <c r="E1261">
        <v>24</v>
      </c>
      <c r="F1261">
        <v>148.88</v>
      </c>
      <c r="G1261">
        <v>73.7</v>
      </c>
      <c r="H1261">
        <f t="shared" si="202"/>
        <v>2.0200814111261871</v>
      </c>
      <c r="I1261">
        <v>22.5</v>
      </c>
      <c r="J1261">
        <v>64.27</v>
      </c>
      <c r="K1261">
        <v>69.97</v>
      </c>
      <c r="L1261" s="3">
        <f t="shared" si="203"/>
        <v>1</v>
      </c>
      <c r="M1261" s="3">
        <f t="shared" si="204"/>
        <v>0</v>
      </c>
      <c r="N1261" s="3">
        <f t="shared" si="205"/>
        <v>0</v>
      </c>
      <c r="AA1261" t="s">
        <v>4617</v>
      </c>
      <c r="AB1261" t="s">
        <v>4589</v>
      </c>
      <c r="AC1261" t="s">
        <v>16</v>
      </c>
      <c r="AD1261" t="s">
        <v>18</v>
      </c>
      <c r="AE1261">
        <v>24</v>
      </c>
      <c r="AF1261">
        <v>152.35</v>
      </c>
      <c r="AG1261">
        <v>73.7</v>
      </c>
      <c r="AH1261">
        <f t="shared" si="206"/>
        <v>2.0671641791044775</v>
      </c>
      <c r="AI1261">
        <v>23</v>
      </c>
      <c r="AJ1261">
        <v>71.08</v>
      </c>
      <c r="AK1261">
        <v>71.22</v>
      </c>
      <c r="AL1261" s="3">
        <f t="shared" si="207"/>
        <v>1</v>
      </c>
      <c r="AM1261" s="3">
        <f t="shared" si="208"/>
        <v>0</v>
      </c>
      <c r="AN1261" s="3">
        <f t="shared" si="209"/>
        <v>0</v>
      </c>
    </row>
    <row r="1262" spans="1:40" x14ac:dyDescent="0.35">
      <c r="A1262" t="s">
        <v>4618</v>
      </c>
      <c r="B1262" t="s">
        <v>4589</v>
      </c>
      <c r="C1262" t="s">
        <v>16</v>
      </c>
      <c r="D1262" t="s">
        <v>17</v>
      </c>
      <c r="E1262">
        <v>23</v>
      </c>
      <c r="F1262">
        <v>111.75</v>
      </c>
      <c r="G1262">
        <v>71.22</v>
      </c>
      <c r="H1262">
        <f t="shared" si="202"/>
        <v>1.5690817186183657</v>
      </c>
      <c r="I1262">
        <v>21.5</v>
      </c>
      <c r="J1262">
        <v>61.22</v>
      </c>
      <c r="K1262">
        <v>67.47</v>
      </c>
      <c r="L1262" s="3">
        <f t="shared" si="203"/>
        <v>1</v>
      </c>
      <c r="M1262" s="3">
        <f t="shared" si="204"/>
        <v>0</v>
      </c>
      <c r="N1262" s="3">
        <f t="shared" si="205"/>
        <v>0</v>
      </c>
      <c r="AA1262" t="s">
        <v>4618</v>
      </c>
      <c r="AB1262" t="s">
        <v>4589</v>
      </c>
      <c r="AC1262" t="s">
        <v>16</v>
      </c>
      <c r="AD1262" t="s">
        <v>18</v>
      </c>
      <c r="AE1262">
        <v>24</v>
      </c>
      <c r="AF1262">
        <v>185.19</v>
      </c>
      <c r="AG1262">
        <v>73.7</v>
      </c>
      <c r="AH1262">
        <f t="shared" si="206"/>
        <v>2.5127544097693351</v>
      </c>
      <c r="AI1262">
        <v>23</v>
      </c>
      <c r="AJ1262">
        <v>64.959999999999994</v>
      </c>
      <c r="AK1262">
        <v>71.22</v>
      </c>
      <c r="AL1262" s="3">
        <f t="shared" si="207"/>
        <v>1</v>
      </c>
      <c r="AM1262" s="3">
        <f t="shared" si="208"/>
        <v>0</v>
      </c>
      <c r="AN1262" s="3">
        <f t="shared" si="209"/>
        <v>0</v>
      </c>
    </row>
    <row r="1263" spans="1:40" x14ac:dyDescent="0.35">
      <c r="A1263" t="s">
        <v>4619</v>
      </c>
      <c r="B1263" t="s">
        <v>4589</v>
      </c>
      <c r="C1263" t="s">
        <v>16</v>
      </c>
      <c r="D1263" t="s">
        <v>17</v>
      </c>
      <c r="E1263">
        <v>23.5</v>
      </c>
      <c r="F1263">
        <v>149.97999999999999</v>
      </c>
      <c r="G1263">
        <v>72.459999999999994</v>
      </c>
      <c r="H1263">
        <f t="shared" si="202"/>
        <v>2.0698316312448246</v>
      </c>
      <c r="I1263">
        <v>22</v>
      </c>
      <c r="J1263">
        <v>53.81</v>
      </c>
      <c r="K1263">
        <v>68.72</v>
      </c>
      <c r="L1263" s="3">
        <f t="shared" si="203"/>
        <v>1</v>
      </c>
      <c r="M1263" s="3">
        <f t="shared" si="204"/>
        <v>0</v>
      </c>
      <c r="N1263" s="3">
        <f t="shared" si="205"/>
        <v>0</v>
      </c>
      <c r="AA1263" t="s">
        <v>4619</v>
      </c>
      <c r="AB1263" t="s">
        <v>4589</v>
      </c>
      <c r="AC1263" t="s">
        <v>16</v>
      </c>
      <c r="AD1263" t="s">
        <v>18</v>
      </c>
      <c r="AE1263">
        <v>24</v>
      </c>
      <c r="AF1263">
        <v>134.44</v>
      </c>
      <c r="AG1263">
        <v>73.7</v>
      </c>
      <c r="AH1263">
        <f t="shared" si="206"/>
        <v>1.8241519674355495</v>
      </c>
      <c r="AI1263">
        <v>23.5</v>
      </c>
      <c r="AJ1263">
        <v>70.459999999999994</v>
      </c>
      <c r="AK1263">
        <v>72.459999999999994</v>
      </c>
      <c r="AL1263" s="3">
        <f t="shared" si="207"/>
        <v>1</v>
      </c>
      <c r="AM1263" s="3">
        <f t="shared" si="208"/>
        <v>0</v>
      </c>
      <c r="AN1263" s="3">
        <f t="shared" si="209"/>
        <v>0</v>
      </c>
    </row>
    <row r="1264" spans="1:40" x14ac:dyDescent="0.35">
      <c r="A1264" t="s">
        <v>4620</v>
      </c>
      <c r="B1264" t="s">
        <v>4589</v>
      </c>
      <c r="C1264" t="s">
        <v>16</v>
      </c>
      <c r="D1264" t="s">
        <v>134</v>
      </c>
      <c r="E1264">
        <v>24</v>
      </c>
      <c r="F1264">
        <v>200.92</v>
      </c>
      <c r="G1264">
        <v>73.7</v>
      </c>
      <c r="H1264">
        <f t="shared" si="202"/>
        <v>2.7261872455902303</v>
      </c>
      <c r="I1264">
        <v>21.5</v>
      </c>
      <c r="J1264">
        <v>57.93</v>
      </c>
      <c r="K1264">
        <v>67.47</v>
      </c>
      <c r="L1264" s="3">
        <f t="shared" si="203"/>
        <v>1</v>
      </c>
      <c r="M1264" s="3">
        <f t="shared" si="204"/>
        <v>0</v>
      </c>
      <c r="N1264" s="3">
        <f t="shared" si="205"/>
        <v>0</v>
      </c>
      <c r="AA1264" t="s">
        <v>4620</v>
      </c>
      <c r="AB1264" t="s">
        <v>4589</v>
      </c>
      <c r="AC1264" t="s">
        <v>16</v>
      </c>
      <c r="AD1264" t="s">
        <v>135</v>
      </c>
      <c r="AE1264">
        <v>24</v>
      </c>
      <c r="AF1264">
        <v>176.64</v>
      </c>
      <c r="AG1264">
        <v>73.7</v>
      </c>
      <c r="AH1264">
        <f t="shared" si="206"/>
        <v>2.39674355495251</v>
      </c>
      <c r="AI1264">
        <v>22.5</v>
      </c>
      <c r="AJ1264">
        <v>56.17</v>
      </c>
      <c r="AK1264">
        <v>69.97</v>
      </c>
      <c r="AL1264" s="3">
        <f t="shared" si="207"/>
        <v>1</v>
      </c>
      <c r="AM1264" s="3">
        <f t="shared" si="208"/>
        <v>0</v>
      </c>
      <c r="AN1264" s="3">
        <f t="shared" si="209"/>
        <v>0</v>
      </c>
    </row>
    <row r="1265" spans="1:40" x14ac:dyDescent="0.35">
      <c r="A1265" t="s">
        <v>4621</v>
      </c>
      <c r="B1265" t="s">
        <v>4589</v>
      </c>
      <c r="C1265" t="s">
        <v>16</v>
      </c>
      <c r="D1265" t="s">
        <v>134</v>
      </c>
      <c r="E1265">
        <v>23</v>
      </c>
      <c r="F1265">
        <v>137.28</v>
      </c>
      <c r="G1265">
        <v>71.22</v>
      </c>
      <c r="H1265">
        <f t="shared" si="202"/>
        <v>1.9275484414490311</v>
      </c>
      <c r="I1265">
        <v>21</v>
      </c>
      <c r="J1265">
        <v>61.09</v>
      </c>
      <c r="K1265">
        <v>66.22</v>
      </c>
      <c r="L1265" s="3">
        <f t="shared" si="203"/>
        <v>1</v>
      </c>
      <c r="M1265" s="3">
        <f t="shared" si="204"/>
        <v>0</v>
      </c>
      <c r="N1265" s="3">
        <f t="shared" si="205"/>
        <v>0</v>
      </c>
      <c r="AA1265" t="s">
        <v>4621</v>
      </c>
      <c r="AB1265" t="s">
        <v>4589</v>
      </c>
      <c r="AC1265" t="s">
        <v>16</v>
      </c>
      <c r="AD1265" t="s">
        <v>135</v>
      </c>
      <c r="AE1265">
        <v>24</v>
      </c>
      <c r="AF1265">
        <v>176.26</v>
      </c>
      <c r="AG1265">
        <v>73.7</v>
      </c>
      <c r="AH1265">
        <f t="shared" si="206"/>
        <v>2.3915875169606511</v>
      </c>
      <c r="AI1265">
        <v>23</v>
      </c>
      <c r="AJ1265">
        <v>70.88</v>
      </c>
      <c r="AK1265">
        <v>71.22</v>
      </c>
      <c r="AL1265" s="3">
        <f t="shared" si="207"/>
        <v>1</v>
      </c>
      <c r="AM1265" s="3">
        <f t="shared" si="208"/>
        <v>0</v>
      </c>
      <c r="AN1265" s="3">
        <f t="shared" si="209"/>
        <v>0</v>
      </c>
    </row>
    <row r="1266" spans="1:40" x14ac:dyDescent="0.35">
      <c r="A1266" t="s">
        <v>4622</v>
      </c>
      <c r="B1266" t="s">
        <v>4589</v>
      </c>
      <c r="C1266" t="s">
        <v>16</v>
      </c>
      <c r="D1266" t="s">
        <v>134</v>
      </c>
      <c r="E1266">
        <v>24</v>
      </c>
      <c r="F1266">
        <v>179.08</v>
      </c>
      <c r="G1266">
        <v>73.7</v>
      </c>
      <c r="H1266">
        <f t="shared" si="202"/>
        <v>2.4298507462686567</v>
      </c>
      <c r="I1266">
        <v>22</v>
      </c>
      <c r="J1266">
        <v>52.08</v>
      </c>
      <c r="K1266">
        <v>68.72</v>
      </c>
      <c r="L1266" s="3">
        <f t="shared" si="203"/>
        <v>1</v>
      </c>
      <c r="M1266" s="3">
        <f t="shared" si="204"/>
        <v>0</v>
      </c>
      <c r="N1266" s="3">
        <f t="shared" si="205"/>
        <v>0</v>
      </c>
      <c r="AA1266" t="s">
        <v>4622</v>
      </c>
      <c r="AB1266" t="s">
        <v>4589</v>
      </c>
      <c r="AC1266" t="s">
        <v>16</v>
      </c>
      <c r="AD1266" t="s">
        <v>135</v>
      </c>
      <c r="AE1266">
        <v>24</v>
      </c>
      <c r="AF1266">
        <v>157.80000000000001</v>
      </c>
      <c r="AG1266">
        <v>73.7</v>
      </c>
      <c r="AH1266">
        <f t="shared" si="206"/>
        <v>2.1411126187245593</v>
      </c>
      <c r="AI1266">
        <v>22.5</v>
      </c>
      <c r="AJ1266">
        <v>65.8</v>
      </c>
      <c r="AK1266">
        <v>69.97</v>
      </c>
      <c r="AL1266" s="3">
        <f t="shared" si="207"/>
        <v>1</v>
      </c>
      <c r="AM1266" s="3">
        <f t="shared" si="208"/>
        <v>0</v>
      </c>
      <c r="AN1266" s="3">
        <f t="shared" si="209"/>
        <v>0</v>
      </c>
    </row>
    <row r="1267" spans="1:40" x14ac:dyDescent="0.35">
      <c r="A1267" t="s">
        <v>4623</v>
      </c>
      <c r="B1267" t="s">
        <v>4589</v>
      </c>
      <c r="C1267" t="s">
        <v>16</v>
      </c>
      <c r="D1267" t="s">
        <v>134</v>
      </c>
      <c r="E1267">
        <v>23.5</v>
      </c>
      <c r="F1267">
        <v>149.07</v>
      </c>
      <c r="G1267">
        <v>72.459999999999994</v>
      </c>
      <c r="H1267">
        <f t="shared" si="202"/>
        <v>2.0572729781948662</v>
      </c>
      <c r="I1267">
        <v>21</v>
      </c>
      <c r="J1267">
        <v>31.5</v>
      </c>
      <c r="K1267">
        <v>66.22</v>
      </c>
      <c r="L1267" s="3">
        <f t="shared" si="203"/>
        <v>1</v>
      </c>
      <c r="M1267" s="3">
        <f t="shared" si="204"/>
        <v>0</v>
      </c>
      <c r="N1267" s="3">
        <f t="shared" si="205"/>
        <v>0</v>
      </c>
      <c r="AA1267" t="s">
        <v>4623</v>
      </c>
      <c r="AB1267" t="s">
        <v>4589</v>
      </c>
      <c r="AC1267" t="s">
        <v>16</v>
      </c>
      <c r="AD1267" t="s">
        <v>135</v>
      </c>
      <c r="AE1267">
        <v>24</v>
      </c>
      <c r="AF1267">
        <v>165.3</v>
      </c>
      <c r="AG1267">
        <v>73.7</v>
      </c>
      <c r="AH1267">
        <f t="shared" si="206"/>
        <v>2.2428765264586161</v>
      </c>
      <c r="AI1267">
        <v>22.5</v>
      </c>
      <c r="AJ1267">
        <v>64.47</v>
      </c>
      <c r="AK1267">
        <v>69.97</v>
      </c>
      <c r="AL1267" s="3">
        <f t="shared" si="207"/>
        <v>1</v>
      </c>
      <c r="AM1267" s="3">
        <f t="shared" si="208"/>
        <v>0</v>
      </c>
      <c r="AN1267" s="3">
        <f t="shared" si="209"/>
        <v>0</v>
      </c>
    </row>
    <row r="1268" spans="1:40" x14ac:dyDescent="0.35">
      <c r="A1268" t="s">
        <v>4624</v>
      </c>
      <c r="B1268" t="s">
        <v>4589</v>
      </c>
      <c r="C1268" t="s">
        <v>16</v>
      </c>
      <c r="D1268" t="s">
        <v>134</v>
      </c>
      <c r="E1268">
        <v>24</v>
      </c>
      <c r="F1268">
        <v>206.82</v>
      </c>
      <c r="G1268">
        <v>73.7</v>
      </c>
      <c r="H1268">
        <f t="shared" si="202"/>
        <v>2.8062415196743551</v>
      </c>
      <c r="I1268">
        <v>21.5</v>
      </c>
      <c r="J1268">
        <v>47.92</v>
      </c>
      <c r="K1268">
        <v>67.47</v>
      </c>
      <c r="L1268" s="3">
        <f t="shared" si="203"/>
        <v>1</v>
      </c>
      <c r="M1268" s="3">
        <f t="shared" si="204"/>
        <v>0</v>
      </c>
      <c r="N1268" s="3">
        <f t="shared" si="205"/>
        <v>0</v>
      </c>
      <c r="AA1268" t="s">
        <v>4624</v>
      </c>
      <c r="AB1268" t="s">
        <v>4589</v>
      </c>
      <c r="AC1268" t="s">
        <v>16</v>
      </c>
      <c r="AD1268" t="s">
        <v>135</v>
      </c>
      <c r="AE1268">
        <v>24</v>
      </c>
      <c r="AF1268">
        <v>173.38</v>
      </c>
      <c r="AG1268">
        <v>73.7</v>
      </c>
      <c r="AH1268">
        <f t="shared" si="206"/>
        <v>2.3525101763907732</v>
      </c>
      <c r="AI1268">
        <v>22.5</v>
      </c>
      <c r="AJ1268">
        <v>64.81</v>
      </c>
      <c r="AK1268">
        <v>69.97</v>
      </c>
      <c r="AL1268" s="3">
        <f t="shared" si="207"/>
        <v>1</v>
      </c>
      <c r="AM1268" s="3">
        <f t="shared" si="208"/>
        <v>0</v>
      </c>
      <c r="AN1268" s="3">
        <f t="shared" si="209"/>
        <v>0</v>
      </c>
    </row>
    <row r="1269" spans="1:40" x14ac:dyDescent="0.35">
      <c r="A1269" t="s">
        <v>4625</v>
      </c>
      <c r="B1269" t="s">
        <v>4589</v>
      </c>
      <c r="C1269" t="s">
        <v>16</v>
      </c>
      <c r="D1269" s="6" t="s">
        <v>134</v>
      </c>
      <c r="E1269" s="6">
        <v>23.5</v>
      </c>
      <c r="F1269" s="6">
        <v>66.239999999999995</v>
      </c>
      <c r="G1269" s="6">
        <v>72.459999999999994</v>
      </c>
      <c r="H1269" s="6">
        <f t="shared" si="202"/>
        <v>0.91415953629588742</v>
      </c>
      <c r="I1269" s="6">
        <v>23</v>
      </c>
      <c r="J1269" s="6">
        <v>64.64</v>
      </c>
      <c r="K1269" s="6">
        <v>71.22</v>
      </c>
      <c r="L1269" s="6">
        <f t="shared" si="203"/>
        <v>0</v>
      </c>
      <c r="M1269" s="6">
        <f t="shared" si="204"/>
        <v>0</v>
      </c>
      <c r="N1269" s="6">
        <f t="shared" si="205"/>
        <v>1</v>
      </c>
      <c r="AA1269" t="s">
        <v>4625</v>
      </c>
      <c r="AB1269" t="s">
        <v>4589</v>
      </c>
      <c r="AC1269" t="s">
        <v>16</v>
      </c>
      <c r="AD1269" t="s">
        <v>135</v>
      </c>
      <c r="AE1269">
        <v>24</v>
      </c>
      <c r="AF1269">
        <v>106.12</v>
      </c>
      <c r="AG1269">
        <v>73.7</v>
      </c>
      <c r="AH1269">
        <f t="shared" si="206"/>
        <v>1.4398914518317503</v>
      </c>
      <c r="AI1269">
        <v>23</v>
      </c>
      <c r="AJ1269">
        <v>53.26</v>
      </c>
      <c r="AK1269">
        <v>71.22</v>
      </c>
      <c r="AL1269" s="3">
        <f t="shared" si="207"/>
        <v>0</v>
      </c>
      <c r="AM1269" s="3">
        <f t="shared" si="208"/>
        <v>1</v>
      </c>
      <c r="AN1269" s="3">
        <f t="shared" si="209"/>
        <v>0</v>
      </c>
    </row>
    <row r="1270" spans="1:40" x14ac:dyDescent="0.35">
      <c r="A1270" t="s">
        <v>4626</v>
      </c>
      <c r="B1270" t="s">
        <v>4589</v>
      </c>
      <c r="C1270" t="s">
        <v>16</v>
      </c>
      <c r="D1270" t="s">
        <v>134</v>
      </c>
      <c r="E1270">
        <v>23.5</v>
      </c>
      <c r="F1270">
        <v>174.83</v>
      </c>
      <c r="G1270">
        <v>72.459999999999994</v>
      </c>
      <c r="H1270">
        <f t="shared" si="202"/>
        <v>2.4127794645321559</v>
      </c>
      <c r="I1270">
        <v>21</v>
      </c>
      <c r="J1270">
        <v>33.86</v>
      </c>
      <c r="K1270">
        <v>66.22</v>
      </c>
      <c r="L1270" s="3">
        <f t="shared" si="203"/>
        <v>1</v>
      </c>
      <c r="M1270" s="3">
        <f t="shared" si="204"/>
        <v>0</v>
      </c>
      <c r="N1270" s="3">
        <f t="shared" si="205"/>
        <v>0</v>
      </c>
      <c r="AA1270" t="s">
        <v>4626</v>
      </c>
      <c r="AB1270" t="s">
        <v>4589</v>
      </c>
      <c r="AC1270" t="s">
        <v>16</v>
      </c>
      <c r="AD1270" t="s">
        <v>135</v>
      </c>
      <c r="AE1270">
        <v>24</v>
      </c>
      <c r="AF1270">
        <v>91.65</v>
      </c>
      <c r="AG1270">
        <v>73.7</v>
      </c>
      <c r="AH1270">
        <f t="shared" si="206"/>
        <v>1.2435549525101763</v>
      </c>
      <c r="AI1270">
        <v>23.5</v>
      </c>
      <c r="AJ1270">
        <v>48.34</v>
      </c>
      <c r="AK1270">
        <v>72.459999999999994</v>
      </c>
      <c r="AL1270" s="3">
        <f t="shared" si="207"/>
        <v>0</v>
      </c>
      <c r="AM1270" s="3">
        <f t="shared" si="208"/>
        <v>1</v>
      </c>
      <c r="AN1270" s="3">
        <f t="shared" si="209"/>
        <v>0</v>
      </c>
    </row>
    <row r="1271" spans="1:40" x14ac:dyDescent="0.35">
      <c r="A1271" t="s">
        <v>4627</v>
      </c>
      <c r="B1271" t="s">
        <v>4589</v>
      </c>
      <c r="C1271" t="s">
        <v>16</v>
      </c>
      <c r="D1271" s="6" t="s">
        <v>134</v>
      </c>
      <c r="E1271" s="6">
        <v>16</v>
      </c>
      <c r="F1271" s="6">
        <v>26.58</v>
      </c>
      <c r="G1271" s="6">
        <v>53.5</v>
      </c>
      <c r="H1271" s="6">
        <f t="shared" si="202"/>
        <v>0.49682242990654202</v>
      </c>
      <c r="I1271" s="6">
        <v>15.5</v>
      </c>
      <c r="J1271" s="6">
        <v>17.12</v>
      </c>
      <c r="K1271" s="6">
        <v>52.21</v>
      </c>
      <c r="L1271" s="6">
        <f t="shared" si="203"/>
        <v>0</v>
      </c>
      <c r="M1271" s="6">
        <f t="shared" si="204"/>
        <v>0</v>
      </c>
      <c r="N1271" s="6">
        <f t="shared" si="205"/>
        <v>1</v>
      </c>
      <c r="AA1271" t="s">
        <v>4627</v>
      </c>
      <c r="AB1271" t="s">
        <v>4589</v>
      </c>
      <c r="AC1271" t="s">
        <v>16</v>
      </c>
      <c r="AD1271" t="s">
        <v>135</v>
      </c>
      <c r="AE1271">
        <v>24</v>
      </c>
      <c r="AF1271">
        <v>77.12</v>
      </c>
      <c r="AG1271">
        <v>73.7</v>
      </c>
      <c r="AH1271">
        <f t="shared" si="206"/>
        <v>1.0464043419267299</v>
      </c>
      <c r="AI1271">
        <v>23.5</v>
      </c>
      <c r="AJ1271">
        <v>49.91</v>
      </c>
      <c r="AK1271">
        <v>72.459999999999994</v>
      </c>
      <c r="AL1271" s="3">
        <f t="shared" si="207"/>
        <v>0</v>
      </c>
      <c r="AM1271" s="3">
        <f t="shared" si="208"/>
        <v>1</v>
      </c>
      <c r="AN1271" s="3">
        <f t="shared" si="209"/>
        <v>0</v>
      </c>
    </row>
    <row r="1272" spans="1:40" x14ac:dyDescent="0.35">
      <c r="A1272" t="s">
        <v>4628</v>
      </c>
      <c r="B1272" t="s">
        <v>4589</v>
      </c>
      <c r="C1272" t="s">
        <v>16</v>
      </c>
      <c r="D1272" t="s">
        <v>134</v>
      </c>
      <c r="E1272">
        <v>23.5</v>
      </c>
      <c r="F1272">
        <v>108.48</v>
      </c>
      <c r="G1272">
        <v>72.459999999999994</v>
      </c>
      <c r="H1272">
        <f t="shared" si="202"/>
        <v>1.4971018492961636</v>
      </c>
      <c r="I1272">
        <v>22</v>
      </c>
      <c r="J1272">
        <v>73.239999999999995</v>
      </c>
      <c r="K1272">
        <v>68.72</v>
      </c>
      <c r="L1272" s="3">
        <f t="shared" si="203"/>
        <v>0</v>
      </c>
      <c r="M1272" s="3">
        <f t="shared" si="204"/>
        <v>1</v>
      </c>
      <c r="N1272" s="3">
        <f t="shared" si="205"/>
        <v>0</v>
      </c>
      <c r="AA1272" t="s">
        <v>4628</v>
      </c>
      <c r="AB1272" t="s">
        <v>4589</v>
      </c>
      <c r="AC1272" t="s">
        <v>16</v>
      </c>
      <c r="AD1272" t="s">
        <v>135</v>
      </c>
      <c r="AE1272">
        <v>24</v>
      </c>
      <c r="AF1272">
        <v>121.37</v>
      </c>
      <c r="AG1272">
        <v>73.7</v>
      </c>
      <c r="AH1272">
        <f t="shared" si="206"/>
        <v>1.6468113975576661</v>
      </c>
      <c r="AI1272">
        <v>23</v>
      </c>
      <c r="AJ1272">
        <v>68.06</v>
      </c>
      <c r="AK1272">
        <v>71.22</v>
      </c>
      <c r="AL1272" s="3">
        <f t="shared" si="207"/>
        <v>1</v>
      </c>
      <c r="AM1272" s="3">
        <f t="shared" si="208"/>
        <v>0</v>
      </c>
      <c r="AN1272" s="3">
        <f t="shared" si="209"/>
        <v>0</v>
      </c>
    </row>
    <row r="1273" spans="1:40" x14ac:dyDescent="0.35">
      <c r="A1273" t="s">
        <v>4629</v>
      </c>
      <c r="B1273" t="s">
        <v>4589</v>
      </c>
      <c r="C1273" t="s">
        <v>16</v>
      </c>
      <c r="D1273" t="s">
        <v>134</v>
      </c>
      <c r="E1273">
        <v>24</v>
      </c>
      <c r="F1273">
        <v>209.79</v>
      </c>
      <c r="G1273">
        <v>73.7</v>
      </c>
      <c r="H1273">
        <f t="shared" si="202"/>
        <v>2.846540027137042</v>
      </c>
      <c r="I1273">
        <v>21.5</v>
      </c>
      <c r="J1273">
        <v>40.6</v>
      </c>
      <c r="K1273">
        <v>67.47</v>
      </c>
      <c r="L1273" s="3">
        <f t="shared" si="203"/>
        <v>1</v>
      </c>
      <c r="M1273" s="3">
        <f t="shared" si="204"/>
        <v>0</v>
      </c>
      <c r="N1273" s="3">
        <f t="shared" si="205"/>
        <v>0</v>
      </c>
      <c r="AA1273" t="s">
        <v>4629</v>
      </c>
      <c r="AB1273" t="s">
        <v>4589</v>
      </c>
      <c r="AC1273" t="s">
        <v>16</v>
      </c>
      <c r="AD1273" t="s">
        <v>135</v>
      </c>
      <c r="AE1273">
        <v>24</v>
      </c>
      <c r="AF1273">
        <v>183.36</v>
      </c>
      <c r="AG1273">
        <v>73.7</v>
      </c>
      <c r="AH1273">
        <f t="shared" si="206"/>
        <v>2.4879240162822254</v>
      </c>
      <c r="AI1273">
        <v>22.5</v>
      </c>
      <c r="AJ1273">
        <v>64.67</v>
      </c>
      <c r="AK1273">
        <v>69.97</v>
      </c>
      <c r="AL1273" s="3">
        <f t="shared" si="207"/>
        <v>1</v>
      </c>
      <c r="AM1273" s="3">
        <f t="shared" si="208"/>
        <v>0</v>
      </c>
      <c r="AN1273" s="3">
        <f t="shared" si="209"/>
        <v>0</v>
      </c>
    </row>
    <row r="1274" spans="1:40" x14ac:dyDescent="0.35">
      <c r="A1274" t="s">
        <v>4630</v>
      </c>
      <c r="B1274" t="s">
        <v>4589</v>
      </c>
      <c r="C1274" t="s">
        <v>16</v>
      </c>
      <c r="D1274" t="s">
        <v>134</v>
      </c>
      <c r="E1274">
        <v>24</v>
      </c>
      <c r="F1274">
        <v>155.24</v>
      </c>
      <c r="G1274">
        <v>73.7</v>
      </c>
      <c r="H1274">
        <f t="shared" si="202"/>
        <v>2.1063772048846676</v>
      </c>
      <c r="I1274">
        <v>21.5</v>
      </c>
      <c r="J1274">
        <v>63.4</v>
      </c>
      <c r="K1274">
        <v>67.47</v>
      </c>
      <c r="L1274" s="3">
        <f t="shared" si="203"/>
        <v>1</v>
      </c>
      <c r="M1274" s="3">
        <f t="shared" si="204"/>
        <v>0</v>
      </c>
      <c r="N1274" s="3">
        <f t="shared" si="205"/>
        <v>0</v>
      </c>
      <c r="AA1274" t="s">
        <v>4630</v>
      </c>
      <c r="AB1274" t="s">
        <v>4589</v>
      </c>
      <c r="AC1274" t="s">
        <v>16</v>
      </c>
      <c r="AD1274" t="s">
        <v>135</v>
      </c>
      <c r="AE1274">
        <v>24</v>
      </c>
      <c r="AF1274">
        <v>146.56</v>
      </c>
      <c r="AG1274">
        <v>73.7</v>
      </c>
      <c r="AH1274">
        <f t="shared" si="206"/>
        <v>1.9886024423337856</v>
      </c>
      <c r="AI1274">
        <v>22.5</v>
      </c>
      <c r="AJ1274">
        <v>56.78</v>
      </c>
      <c r="AK1274">
        <v>69.97</v>
      </c>
      <c r="AL1274" s="3">
        <f t="shared" si="207"/>
        <v>1</v>
      </c>
      <c r="AM1274" s="3">
        <f t="shared" si="208"/>
        <v>0</v>
      </c>
      <c r="AN1274" s="3">
        <f t="shared" si="209"/>
        <v>0</v>
      </c>
    </row>
    <row r="1275" spans="1:40" x14ac:dyDescent="0.35">
      <c r="A1275" t="s">
        <v>4631</v>
      </c>
      <c r="B1275" t="s">
        <v>4589</v>
      </c>
      <c r="C1275" t="s">
        <v>16</v>
      </c>
      <c r="D1275" t="s">
        <v>134</v>
      </c>
      <c r="E1275">
        <v>24</v>
      </c>
      <c r="F1275">
        <v>206.54</v>
      </c>
      <c r="G1275">
        <v>73.7</v>
      </c>
      <c r="H1275">
        <f t="shared" si="202"/>
        <v>2.802442333785617</v>
      </c>
      <c r="I1275">
        <v>22</v>
      </c>
      <c r="J1275">
        <v>58.06</v>
      </c>
      <c r="K1275">
        <v>68.72</v>
      </c>
      <c r="L1275" s="3">
        <f t="shared" si="203"/>
        <v>1</v>
      </c>
      <c r="M1275" s="3">
        <f t="shared" si="204"/>
        <v>0</v>
      </c>
      <c r="N1275" s="3">
        <f t="shared" si="205"/>
        <v>0</v>
      </c>
      <c r="AA1275" t="s">
        <v>4631</v>
      </c>
      <c r="AB1275" t="s">
        <v>4589</v>
      </c>
      <c r="AC1275" t="s">
        <v>16</v>
      </c>
      <c r="AD1275" t="s">
        <v>135</v>
      </c>
      <c r="AE1275">
        <v>24</v>
      </c>
      <c r="AF1275">
        <v>167.23</v>
      </c>
      <c r="AG1275">
        <v>73.7</v>
      </c>
      <c r="AH1275">
        <f t="shared" si="206"/>
        <v>2.2690637720488462</v>
      </c>
      <c r="AI1275">
        <v>22</v>
      </c>
      <c r="AJ1275">
        <v>64.75</v>
      </c>
      <c r="AK1275">
        <v>68.72</v>
      </c>
      <c r="AL1275" s="3">
        <f t="shared" si="207"/>
        <v>1</v>
      </c>
      <c r="AM1275" s="3">
        <f t="shared" si="208"/>
        <v>0</v>
      </c>
      <c r="AN1275" s="3">
        <f t="shared" si="209"/>
        <v>0</v>
      </c>
    </row>
    <row r="1276" spans="1:40" x14ac:dyDescent="0.35">
      <c r="A1276" t="s">
        <v>4632</v>
      </c>
      <c r="B1276" t="s">
        <v>4589</v>
      </c>
      <c r="C1276" t="s">
        <v>16</v>
      </c>
      <c r="D1276" t="s">
        <v>134</v>
      </c>
      <c r="E1276">
        <v>24</v>
      </c>
      <c r="F1276">
        <v>153.93</v>
      </c>
      <c r="G1276">
        <v>73.7</v>
      </c>
      <c r="H1276">
        <f t="shared" si="202"/>
        <v>2.0886024423337854</v>
      </c>
      <c r="I1276">
        <v>21.5</v>
      </c>
      <c r="J1276">
        <v>50.98</v>
      </c>
      <c r="K1276">
        <v>67.47</v>
      </c>
      <c r="L1276" s="3">
        <f t="shared" si="203"/>
        <v>1</v>
      </c>
      <c r="M1276" s="3">
        <f t="shared" si="204"/>
        <v>0</v>
      </c>
      <c r="N1276" s="3">
        <f t="shared" si="205"/>
        <v>0</v>
      </c>
      <c r="AA1276" t="s">
        <v>4632</v>
      </c>
      <c r="AB1276" t="s">
        <v>4589</v>
      </c>
      <c r="AC1276" t="s">
        <v>16</v>
      </c>
      <c r="AD1276" t="s">
        <v>135</v>
      </c>
      <c r="AE1276">
        <v>24</v>
      </c>
      <c r="AF1276">
        <v>167.1</v>
      </c>
      <c r="AG1276">
        <v>73.7</v>
      </c>
      <c r="AH1276">
        <f t="shared" si="206"/>
        <v>2.2672998643147895</v>
      </c>
      <c r="AI1276">
        <v>22.5</v>
      </c>
      <c r="AJ1276">
        <v>63.52</v>
      </c>
      <c r="AK1276">
        <v>69.97</v>
      </c>
      <c r="AL1276" s="3">
        <f t="shared" si="207"/>
        <v>1</v>
      </c>
      <c r="AM1276" s="3">
        <f t="shared" si="208"/>
        <v>0</v>
      </c>
      <c r="AN1276" s="3">
        <f t="shared" si="209"/>
        <v>0</v>
      </c>
    </row>
    <row r="1277" spans="1:40" x14ac:dyDescent="0.35">
      <c r="A1277" t="s">
        <v>4633</v>
      </c>
      <c r="B1277" t="s">
        <v>4589</v>
      </c>
      <c r="C1277" t="s">
        <v>16</v>
      </c>
      <c r="D1277" t="s">
        <v>134</v>
      </c>
      <c r="E1277">
        <v>24</v>
      </c>
      <c r="F1277">
        <v>213.79</v>
      </c>
      <c r="G1277">
        <v>73.7</v>
      </c>
      <c r="H1277">
        <f t="shared" si="202"/>
        <v>2.9008141112618722</v>
      </c>
      <c r="I1277">
        <v>21.5</v>
      </c>
      <c r="J1277">
        <v>49.53</v>
      </c>
      <c r="K1277">
        <v>67.47</v>
      </c>
      <c r="L1277" s="3">
        <f t="shared" si="203"/>
        <v>1</v>
      </c>
      <c r="M1277" s="3">
        <f t="shared" si="204"/>
        <v>0</v>
      </c>
      <c r="N1277" s="3">
        <f t="shared" si="205"/>
        <v>0</v>
      </c>
      <c r="AA1277" t="s">
        <v>4633</v>
      </c>
      <c r="AB1277" t="s">
        <v>4589</v>
      </c>
      <c r="AC1277" t="s">
        <v>16</v>
      </c>
      <c r="AD1277" t="s">
        <v>135</v>
      </c>
      <c r="AE1277">
        <v>24</v>
      </c>
      <c r="AF1277">
        <v>183.99</v>
      </c>
      <c r="AG1277">
        <v>73.7</v>
      </c>
      <c r="AH1277">
        <f t="shared" si="206"/>
        <v>2.496472184531886</v>
      </c>
      <c r="AI1277">
        <v>22</v>
      </c>
      <c r="AJ1277">
        <v>63.32</v>
      </c>
      <c r="AK1277">
        <v>68.72</v>
      </c>
      <c r="AL1277" s="3">
        <f t="shared" si="207"/>
        <v>1</v>
      </c>
      <c r="AM1277" s="3">
        <f t="shared" si="208"/>
        <v>0</v>
      </c>
      <c r="AN1277" s="3">
        <f t="shared" si="209"/>
        <v>0</v>
      </c>
    </row>
    <row r="1278" spans="1:40" x14ac:dyDescent="0.35">
      <c r="A1278" t="s">
        <v>4634</v>
      </c>
      <c r="B1278" t="s">
        <v>4589</v>
      </c>
      <c r="C1278" t="s">
        <v>16</v>
      </c>
      <c r="D1278" t="s">
        <v>134</v>
      </c>
      <c r="E1278">
        <v>24</v>
      </c>
      <c r="F1278">
        <v>157.16</v>
      </c>
      <c r="G1278">
        <v>73.7</v>
      </c>
      <c r="H1278">
        <f t="shared" si="202"/>
        <v>2.1324287652645859</v>
      </c>
      <c r="I1278">
        <v>22</v>
      </c>
      <c r="J1278">
        <v>53.11</v>
      </c>
      <c r="K1278">
        <v>68.72</v>
      </c>
      <c r="L1278" s="3">
        <f t="shared" si="203"/>
        <v>1</v>
      </c>
      <c r="M1278" s="3">
        <f t="shared" si="204"/>
        <v>0</v>
      </c>
      <c r="N1278" s="3">
        <f t="shared" si="205"/>
        <v>0</v>
      </c>
      <c r="AA1278" t="s">
        <v>4634</v>
      </c>
      <c r="AB1278" t="s">
        <v>4589</v>
      </c>
      <c r="AC1278" t="s">
        <v>16</v>
      </c>
      <c r="AD1278" t="s">
        <v>135</v>
      </c>
      <c r="AE1278">
        <v>24</v>
      </c>
      <c r="AF1278">
        <v>133.1</v>
      </c>
      <c r="AG1278">
        <v>73.7</v>
      </c>
      <c r="AH1278">
        <f t="shared" si="206"/>
        <v>1.8059701492537312</v>
      </c>
      <c r="AI1278">
        <v>21.5</v>
      </c>
      <c r="AJ1278">
        <v>50.17</v>
      </c>
      <c r="AK1278">
        <v>67.47</v>
      </c>
      <c r="AL1278" s="3">
        <f t="shared" si="207"/>
        <v>1</v>
      </c>
      <c r="AM1278" s="3">
        <f t="shared" si="208"/>
        <v>0</v>
      </c>
      <c r="AN1278" s="3">
        <f t="shared" si="209"/>
        <v>0</v>
      </c>
    </row>
    <row r="1279" spans="1:40" x14ac:dyDescent="0.35">
      <c r="A1279" t="s">
        <v>4635</v>
      </c>
      <c r="B1279" t="s">
        <v>4589</v>
      </c>
      <c r="C1279" t="s">
        <v>16</v>
      </c>
      <c r="D1279" t="s">
        <v>134</v>
      </c>
      <c r="E1279">
        <v>23.5</v>
      </c>
      <c r="F1279">
        <v>196.5</v>
      </c>
      <c r="G1279">
        <v>72.459999999999994</v>
      </c>
      <c r="H1279">
        <f t="shared" si="202"/>
        <v>2.7118410157328183</v>
      </c>
      <c r="I1279">
        <v>21.5</v>
      </c>
      <c r="J1279">
        <v>58.89</v>
      </c>
      <c r="K1279">
        <v>67.47</v>
      </c>
      <c r="L1279" s="3">
        <f t="shared" si="203"/>
        <v>1</v>
      </c>
      <c r="M1279" s="3">
        <f t="shared" si="204"/>
        <v>0</v>
      </c>
      <c r="N1279" s="3">
        <f t="shared" si="205"/>
        <v>0</v>
      </c>
      <c r="AA1279" t="s">
        <v>4635</v>
      </c>
      <c r="AB1279" t="s">
        <v>4589</v>
      </c>
      <c r="AC1279" t="s">
        <v>16</v>
      </c>
      <c r="AD1279" t="s">
        <v>135</v>
      </c>
      <c r="AE1279">
        <v>24</v>
      </c>
      <c r="AF1279">
        <v>126.52</v>
      </c>
      <c r="AG1279">
        <v>73.7</v>
      </c>
      <c r="AH1279">
        <f t="shared" si="206"/>
        <v>1.7166892808683851</v>
      </c>
      <c r="AI1279">
        <v>23</v>
      </c>
      <c r="AJ1279">
        <v>64.260000000000005</v>
      </c>
      <c r="AK1279">
        <v>71.22</v>
      </c>
      <c r="AL1279" s="3">
        <f t="shared" si="207"/>
        <v>1</v>
      </c>
      <c r="AM1279" s="3">
        <f t="shared" si="208"/>
        <v>0</v>
      </c>
      <c r="AN1279" s="3">
        <f t="shared" si="209"/>
        <v>0</v>
      </c>
    </row>
    <row r="1280" spans="1:40" x14ac:dyDescent="0.35">
      <c r="A1280" t="s">
        <v>4636</v>
      </c>
      <c r="B1280" t="s">
        <v>4589</v>
      </c>
      <c r="C1280" t="s">
        <v>16</v>
      </c>
      <c r="D1280" t="s">
        <v>134</v>
      </c>
      <c r="E1280">
        <v>23.5</v>
      </c>
      <c r="F1280">
        <v>198.6</v>
      </c>
      <c r="G1280">
        <v>72.459999999999994</v>
      </c>
      <c r="H1280">
        <f t="shared" si="202"/>
        <v>2.7408225227711842</v>
      </c>
      <c r="I1280">
        <v>21.5</v>
      </c>
      <c r="J1280">
        <v>51.56</v>
      </c>
      <c r="K1280">
        <v>67.47</v>
      </c>
      <c r="L1280" s="3">
        <f t="shared" si="203"/>
        <v>1</v>
      </c>
      <c r="M1280" s="3">
        <f t="shared" si="204"/>
        <v>0</v>
      </c>
      <c r="N1280" s="3">
        <f t="shared" si="205"/>
        <v>0</v>
      </c>
      <c r="AA1280" t="s">
        <v>4636</v>
      </c>
      <c r="AB1280" t="s">
        <v>4589</v>
      </c>
      <c r="AC1280" t="s">
        <v>16</v>
      </c>
      <c r="AD1280" t="s">
        <v>135</v>
      </c>
      <c r="AE1280">
        <v>24</v>
      </c>
      <c r="AF1280">
        <v>152.27000000000001</v>
      </c>
      <c r="AG1280">
        <v>73.7</v>
      </c>
      <c r="AH1280">
        <f t="shared" si="206"/>
        <v>2.0660786974219811</v>
      </c>
      <c r="AI1280">
        <v>22.5</v>
      </c>
      <c r="AJ1280">
        <v>52.73</v>
      </c>
      <c r="AK1280">
        <v>69.97</v>
      </c>
      <c r="AL1280" s="3">
        <f t="shared" si="207"/>
        <v>1</v>
      </c>
      <c r="AM1280" s="3">
        <f t="shared" si="208"/>
        <v>0</v>
      </c>
      <c r="AN1280" s="3">
        <f t="shared" si="209"/>
        <v>0</v>
      </c>
    </row>
    <row r="1281" spans="1:40" x14ac:dyDescent="0.35">
      <c r="A1281" t="s">
        <v>4637</v>
      </c>
      <c r="B1281" t="s">
        <v>4589</v>
      </c>
      <c r="C1281" t="s">
        <v>16</v>
      </c>
      <c r="D1281" t="s">
        <v>134</v>
      </c>
      <c r="E1281">
        <v>24</v>
      </c>
      <c r="F1281">
        <v>228.54</v>
      </c>
      <c r="G1281">
        <v>73.7</v>
      </c>
      <c r="H1281">
        <f t="shared" si="202"/>
        <v>3.1009497964721842</v>
      </c>
      <c r="I1281">
        <v>21.5</v>
      </c>
      <c r="J1281">
        <v>31.8</v>
      </c>
      <c r="K1281">
        <v>67.47</v>
      </c>
      <c r="L1281" s="3">
        <f t="shared" si="203"/>
        <v>1</v>
      </c>
      <c r="M1281" s="3">
        <f t="shared" si="204"/>
        <v>0</v>
      </c>
      <c r="N1281" s="3">
        <f t="shared" si="205"/>
        <v>0</v>
      </c>
      <c r="AA1281" t="s">
        <v>4637</v>
      </c>
      <c r="AB1281" t="s">
        <v>4589</v>
      </c>
      <c r="AC1281" t="s">
        <v>16</v>
      </c>
      <c r="AD1281" t="s">
        <v>135</v>
      </c>
      <c r="AE1281">
        <v>24</v>
      </c>
      <c r="AF1281">
        <v>145.05000000000001</v>
      </c>
      <c r="AG1281">
        <v>73.7</v>
      </c>
      <c r="AH1281">
        <f t="shared" si="206"/>
        <v>1.9681139755766621</v>
      </c>
      <c r="AI1281">
        <v>23</v>
      </c>
      <c r="AJ1281">
        <v>70.760000000000005</v>
      </c>
      <c r="AK1281">
        <v>71.22</v>
      </c>
      <c r="AL1281" s="3">
        <f t="shared" si="207"/>
        <v>1</v>
      </c>
      <c r="AM1281" s="3">
        <f t="shared" si="208"/>
        <v>0</v>
      </c>
      <c r="AN1281" s="3">
        <f t="shared" si="209"/>
        <v>0</v>
      </c>
    </row>
    <row r="1282" spans="1:40" x14ac:dyDescent="0.35">
      <c r="A1282" t="s">
        <v>4638</v>
      </c>
      <c r="B1282" t="s">
        <v>4589</v>
      </c>
      <c r="C1282" t="s">
        <v>16</v>
      </c>
      <c r="D1282" t="s">
        <v>134</v>
      </c>
      <c r="E1282">
        <v>24</v>
      </c>
      <c r="F1282">
        <v>243.46</v>
      </c>
      <c r="G1282">
        <v>73.7</v>
      </c>
      <c r="H1282">
        <f t="shared" ref="H1282:H1345" si="210">F1282/G1282</f>
        <v>3.303392130257802</v>
      </c>
      <c r="I1282">
        <v>21.5</v>
      </c>
      <c r="J1282">
        <v>34.119999999999997</v>
      </c>
      <c r="K1282">
        <v>67.47</v>
      </c>
      <c r="L1282" s="3">
        <f t="shared" ref="L1282:L1345" si="211">IF(H1282&gt;1.5,1,0)</f>
        <v>1</v>
      </c>
      <c r="M1282" s="3">
        <f t="shared" ref="M1282:M1345" si="212">IF((AND(H1282&gt;1,H1282&lt;1.5)),1,0)</f>
        <v>0</v>
      </c>
      <c r="N1282" s="3">
        <f t="shared" ref="N1282:N1345" si="213">IF(H1282&lt;1,1,0)</f>
        <v>0</v>
      </c>
      <c r="AA1282" t="s">
        <v>4638</v>
      </c>
      <c r="AB1282" t="s">
        <v>4589</v>
      </c>
      <c r="AC1282" t="s">
        <v>16</v>
      </c>
      <c r="AD1282" t="s">
        <v>135</v>
      </c>
      <c r="AE1282">
        <v>24</v>
      </c>
      <c r="AF1282">
        <v>182.36</v>
      </c>
      <c r="AG1282">
        <v>73.7</v>
      </c>
      <c r="AH1282">
        <f t="shared" ref="AH1282:AH1345" si="214">AF1282/AG1282</f>
        <v>2.4743554952510176</v>
      </c>
      <c r="AI1282">
        <v>22.5</v>
      </c>
      <c r="AJ1282">
        <v>55.39</v>
      </c>
      <c r="AK1282">
        <v>69.97</v>
      </c>
      <c r="AL1282" s="3">
        <f t="shared" si="207"/>
        <v>1</v>
      </c>
      <c r="AM1282" s="3">
        <f t="shared" si="208"/>
        <v>0</v>
      </c>
      <c r="AN1282" s="3">
        <f t="shared" si="209"/>
        <v>0</v>
      </c>
    </row>
    <row r="1283" spans="1:40" x14ac:dyDescent="0.35">
      <c r="A1283" t="s">
        <v>4639</v>
      </c>
      <c r="B1283" t="s">
        <v>4589</v>
      </c>
      <c r="C1283" t="s">
        <v>16</v>
      </c>
      <c r="D1283" t="s">
        <v>134</v>
      </c>
      <c r="E1283">
        <v>24</v>
      </c>
      <c r="F1283">
        <v>214.36</v>
      </c>
      <c r="G1283">
        <v>73.7</v>
      </c>
      <c r="H1283">
        <f t="shared" si="210"/>
        <v>2.908548168249661</v>
      </c>
      <c r="I1283">
        <v>21.5</v>
      </c>
      <c r="J1283">
        <v>42.53</v>
      </c>
      <c r="K1283">
        <v>67.47</v>
      </c>
      <c r="L1283" s="3">
        <f t="shared" si="211"/>
        <v>1</v>
      </c>
      <c r="M1283" s="3">
        <f t="shared" si="212"/>
        <v>0</v>
      </c>
      <c r="N1283" s="3">
        <f t="shared" si="213"/>
        <v>0</v>
      </c>
      <c r="AA1283" t="s">
        <v>4639</v>
      </c>
      <c r="AB1283" t="s">
        <v>4589</v>
      </c>
      <c r="AC1283" t="s">
        <v>16</v>
      </c>
      <c r="AD1283" t="s">
        <v>135</v>
      </c>
      <c r="AE1283">
        <v>24</v>
      </c>
      <c r="AF1283">
        <v>145.87</v>
      </c>
      <c r="AG1283">
        <v>73.7</v>
      </c>
      <c r="AH1283">
        <f t="shared" si="214"/>
        <v>1.9792401628222525</v>
      </c>
      <c r="AI1283">
        <v>22.5</v>
      </c>
      <c r="AJ1283">
        <v>56.03</v>
      </c>
      <c r="AK1283">
        <v>69.97</v>
      </c>
      <c r="AL1283" s="3">
        <f t="shared" ref="AL1283:AL1346" si="215">IF(AH1283&gt;1.5,1,0)</f>
        <v>1</v>
      </c>
      <c r="AM1283" s="3">
        <f t="shared" ref="AM1283:AM1346" si="216">IF((AND(AH1283&gt;1,AH1283&lt;1.5)),1,0)</f>
        <v>0</v>
      </c>
      <c r="AN1283" s="3">
        <f t="shared" ref="AN1283:AN1346" si="217">IF(AH1283&lt;1,1,0)</f>
        <v>0</v>
      </c>
    </row>
    <row r="1284" spans="1:40" x14ac:dyDescent="0.35">
      <c r="A1284" t="s">
        <v>4640</v>
      </c>
      <c r="B1284" t="s">
        <v>4589</v>
      </c>
      <c r="C1284" t="s">
        <v>16</v>
      </c>
      <c r="D1284" t="s">
        <v>134</v>
      </c>
      <c r="E1284">
        <v>23.5</v>
      </c>
      <c r="F1284">
        <v>138.47999999999999</v>
      </c>
      <c r="G1284">
        <v>72.459999999999994</v>
      </c>
      <c r="H1284">
        <f t="shared" si="210"/>
        <v>1.9111233784156776</v>
      </c>
      <c r="I1284">
        <v>22</v>
      </c>
      <c r="J1284">
        <v>44.26</v>
      </c>
      <c r="K1284">
        <v>68.72</v>
      </c>
      <c r="L1284" s="3">
        <f t="shared" si="211"/>
        <v>1</v>
      </c>
      <c r="M1284" s="3">
        <f t="shared" si="212"/>
        <v>0</v>
      </c>
      <c r="N1284" s="3">
        <f t="shared" si="213"/>
        <v>0</v>
      </c>
      <c r="AA1284" t="s">
        <v>4640</v>
      </c>
      <c r="AB1284" t="s">
        <v>4589</v>
      </c>
      <c r="AC1284" t="s">
        <v>16</v>
      </c>
      <c r="AD1284" t="s">
        <v>135</v>
      </c>
      <c r="AE1284">
        <v>24</v>
      </c>
      <c r="AF1284">
        <v>125.15</v>
      </c>
      <c r="AG1284">
        <v>73.7</v>
      </c>
      <c r="AH1284">
        <f t="shared" si="214"/>
        <v>1.6981004070556309</v>
      </c>
      <c r="AI1284">
        <v>23</v>
      </c>
      <c r="AJ1284">
        <v>67.540000000000006</v>
      </c>
      <c r="AK1284">
        <v>71.22</v>
      </c>
      <c r="AL1284" s="3">
        <f t="shared" si="215"/>
        <v>1</v>
      </c>
      <c r="AM1284" s="3">
        <f t="shared" si="216"/>
        <v>0</v>
      </c>
      <c r="AN1284" s="3">
        <f t="shared" si="217"/>
        <v>0</v>
      </c>
    </row>
    <row r="1285" spans="1:40" x14ac:dyDescent="0.35">
      <c r="A1285" t="s">
        <v>4641</v>
      </c>
      <c r="B1285" t="s">
        <v>4589</v>
      </c>
      <c r="C1285" t="s">
        <v>16</v>
      </c>
      <c r="D1285" t="s">
        <v>134</v>
      </c>
      <c r="E1285">
        <v>23.5</v>
      </c>
      <c r="F1285">
        <v>140.41</v>
      </c>
      <c r="G1285">
        <v>72.459999999999994</v>
      </c>
      <c r="H1285">
        <f t="shared" si="210"/>
        <v>1.9377587634556999</v>
      </c>
      <c r="I1285">
        <v>21.5</v>
      </c>
      <c r="J1285">
        <v>60.8</v>
      </c>
      <c r="K1285">
        <v>67.47</v>
      </c>
      <c r="L1285" s="3">
        <f t="shared" si="211"/>
        <v>1</v>
      </c>
      <c r="M1285" s="3">
        <f t="shared" si="212"/>
        <v>0</v>
      </c>
      <c r="N1285" s="3">
        <f t="shared" si="213"/>
        <v>0</v>
      </c>
      <c r="AA1285" t="s">
        <v>4641</v>
      </c>
      <c r="AB1285" t="s">
        <v>4589</v>
      </c>
      <c r="AC1285" t="s">
        <v>16</v>
      </c>
      <c r="AD1285" t="s">
        <v>135</v>
      </c>
      <c r="AE1285">
        <v>24</v>
      </c>
      <c r="AF1285">
        <v>148.43</v>
      </c>
      <c r="AG1285">
        <v>73.7</v>
      </c>
      <c r="AH1285">
        <f t="shared" si="214"/>
        <v>2.0139755766621437</v>
      </c>
      <c r="AI1285">
        <v>22.5</v>
      </c>
      <c r="AJ1285">
        <v>49.98</v>
      </c>
      <c r="AK1285">
        <v>69.97</v>
      </c>
      <c r="AL1285" s="3">
        <f t="shared" si="215"/>
        <v>1</v>
      </c>
      <c r="AM1285" s="3">
        <f t="shared" si="216"/>
        <v>0</v>
      </c>
      <c r="AN1285" s="3">
        <f t="shared" si="217"/>
        <v>0</v>
      </c>
    </row>
    <row r="1286" spans="1:40" x14ac:dyDescent="0.35">
      <c r="A1286" t="s">
        <v>4642</v>
      </c>
      <c r="B1286" t="s">
        <v>4589</v>
      </c>
      <c r="C1286" t="s">
        <v>16</v>
      </c>
      <c r="D1286" t="s">
        <v>134</v>
      </c>
      <c r="E1286">
        <v>23.5</v>
      </c>
      <c r="F1286">
        <v>232.85</v>
      </c>
      <c r="G1286">
        <v>72.459999999999994</v>
      </c>
      <c r="H1286">
        <f t="shared" si="210"/>
        <v>3.2134971018492964</v>
      </c>
      <c r="I1286">
        <v>21.5</v>
      </c>
      <c r="J1286">
        <v>60.04</v>
      </c>
      <c r="K1286">
        <v>67.47</v>
      </c>
      <c r="L1286" s="3">
        <f t="shared" si="211"/>
        <v>1</v>
      </c>
      <c r="M1286" s="3">
        <f t="shared" si="212"/>
        <v>0</v>
      </c>
      <c r="N1286" s="3">
        <f t="shared" si="213"/>
        <v>0</v>
      </c>
      <c r="AA1286" t="s">
        <v>4642</v>
      </c>
      <c r="AB1286" t="s">
        <v>4589</v>
      </c>
      <c r="AC1286" t="s">
        <v>16</v>
      </c>
      <c r="AD1286" t="s">
        <v>135</v>
      </c>
      <c r="AE1286">
        <v>24</v>
      </c>
      <c r="AF1286">
        <v>163.91</v>
      </c>
      <c r="AG1286">
        <v>73.7</v>
      </c>
      <c r="AH1286">
        <f t="shared" si="214"/>
        <v>2.2240162822252372</v>
      </c>
      <c r="AI1286">
        <v>22.5</v>
      </c>
      <c r="AJ1286">
        <v>54.49</v>
      </c>
      <c r="AK1286">
        <v>69.97</v>
      </c>
      <c r="AL1286" s="3">
        <f t="shared" si="215"/>
        <v>1</v>
      </c>
      <c r="AM1286" s="3">
        <f t="shared" si="216"/>
        <v>0</v>
      </c>
      <c r="AN1286" s="3">
        <f t="shared" si="217"/>
        <v>0</v>
      </c>
    </row>
    <row r="1287" spans="1:40" x14ac:dyDescent="0.35">
      <c r="A1287" t="s">
        <v>4643</v>
      </c>
      <c r="B1287" t="s">
        <v>4589</v>
      </c>
      <c r="C1287" t="s">
        <v>16</v>
      </c>
      <c r="D1287" t="s">
        <v>134</v>
      </c>
      <c r="E1287">
        <v>23.5</v>
      </c>
      <c r="F1287">
        <v>161.68</v>
      </c>
      <c r="G1287">
        <v>72.459999999999994</v>
      </c>
      <c r="H1287">
        <f t="shared" si="210"/>
        <v>2.2313000276014354</v>
      </c>
      <c r="I1287">
        <v>21.5</v>
      </c>
      <c r="J1287">
        <v>48.96</v>
      </c>
      <c r="K1287">
        <v>67.47</v>
      </c>
      <c r="L1287" s="3">
        <f t="shared" si="211"/>
        <v>1</v>
      </c>
      <c r="M1287" s="3">
        <f t="shared" si="212"/>
        <v>0</v>
      </c>
      <c r="N1287" s="3">
        <f t="shared" si="213"/>
        <v>0</v>
      </c>
      <c r="AA1287" t="s">
        <v>4643</v>
      </c>
      <c r="AB1287" t="s">
        <v>4589</v>
      </c>
      <c r="AC1287" t="s">
        <v>16</v>
      </c>
      <c r="AD1287" t="s">
        <v>135</v>
      </c>
      <c r="AE1287">
        <v>24</v>
      </c>
      <c r="AF1287">
        <v>150.83000000000001</v>
      </c>
      <c r="AG1287">
        <v>73.7</v>
      </c>
      <c r="AH1287">
        <f t="shared" si="214"/>
        <v>2.0465400271370422</v>
      </c>
      <c r="AI1287">
        <v>22.5</v>
      </c>
      <c r="AJ1287">
        <v>61.3</v>
      </c>
      <c r="AK1287">
        <v>69.97</v>
      </c>
      <c r="AL1287" s="3">
        <f t="shared" si="215"/>
        <v>1</v>
      </c>
      <c r="AM1287" s="3">
        <f t="shared" si="216"/>
        <v>0</v>
      </c>
      <c r="AN1287" s="3">
        <f t="shared" si="217"/>
        <v>0</v>
      </c>
    </row>
    <row r="1288" spans="1:40" x14ac:dyDescent="0.35">
      <c r="A1288" t="s">
        <v>4644</v>
      </c>
      <c r="B1288" t="s">
        <v>4589</v>
      </c>
      <c r="C1288" t="s">
        <v>16</v>
      </c>
      <c r="D1288" t="s">
        <v>134</v>
      </c>
      <c r="E1288">
        <v>23</v>
      </c>
      <c r="F1288">
        <v>110.5</v>
      </c>
      <c r="G1288">
        <v>71.22</v>
      </c>
      <c r="H1288">
        <f t="shared" si="210"/>
        <v>1.5515304689693907</v>
      </c>
      <c r="I1288">
        <v>21</v>
      </c>
      <c r="J1288">
        <v>36.119999999999997</v>
      </c>
      <c r="K1288">
        <v>66.22</v>
      </c>
      <c r="L1288" s="3">
        <f t="shared" si="211"/>
        <v>1</v>
      </c>
      <c r="M1288" s="3">
        <f t="shared" si="212"/>
        <v>0</v>
      </c>
      <c r="N1288" s="3">
        <f t="shared" si="213"/>
        <v>0</v>
      </c>
      <c r="AA1288" t="s">
        <v>4644</v>
      </c>
      <c r="AB1288" t="s">
        <v>4589</v>
      </c>
      <c r="AC1288" t="s">
        <v>16</v>
      </c>
      <c r="AD1288" t="s">
        <v>135</v>
      </c>
      <c r="AE1288">
        <v>24</v>
      </c>
      <c r="AF1288">
        <v>103.75</v>
      </c>
      <c r="AG1288">
        <v>73.7</v>
      </c>
      <c r="AH1288">
        <f t="shared" si="214"/>
        <v>1.4077340569877883</v>
      </c>
      <c r="AI1288">
        <v>23</v>
      </c>
      <c r="AJ1288">
        <v>69.12</v>
      </c>
      <c r="AK1288">
        <v>71.22</v>
      </c>
      <c r="AL1288" s="3">
        <f t="shared" si="215"/>
        <v>0</v>
      </c>
      <c r="AM1288" s="3">
        <f t="shared" si="216"/>
        <v>1</v>
      </c>
      <c r="AN1288" s="3">
        <f t="shared" si="217"/>
        <v>0</v>
      </c>
    </row>
    <row r="1289" spans="1:40" x14ac:dyDescent="0.35">
      <c r="A1289" t="s">
        <v>4645</v>
      </c>
      <c r="B1289" t="s">
        <v>4589</v>
      </c>
      <c r="C1289" t="s">
        <v>16</v>
      </c>
      <c r="D1289" t="s">
        <v>134</v>
      </c>
      <c r="E1289">
        <v>24</v>
      </c>
      <c r="F1289">
        <v>165.57</v>
      </c>
      <c r="G1289">
        <v>73.7</v>
      </c>
      <c r="H1289">
        <f t="shared" si="210"/>
        <v>2.2465400271370419</v>
      </c>
      <c r="I1289">
        <v>22</v>
      </c>
      <c r="J1289">
        <v>61.53</v>
      </c>
      <c r="K1289">
        <v>68.72</v>
      </c>
      <c r="L1289" s="3">
        <f t="shared" si="211"/>
        <v>1</v>
      </c>
      <c r="M1289" s="3">
        <f t="shared" si="212"/>
        <v>0</v>
      </c>
      <c r="N1289" s="3">
        <f t="shared" si="213"/>
        <v>0</v>
      </c>
      <c r="AA1289" t="s">
        <v>4645</v>
      </c>
      <c r="AB1289" t="s">
        <v>4589</v>
      </c>
      <c r="AC1289" t="s">
        <v>16</v>
      </c>
      <c r="AD1289" t="s">
        <v>135</v>
      </c>
      <c r="AE1289">
        <v>24</v>
      </c>
      <c r="AF1289">
        <v>184.95</v>
      </c>
      <c r="AG1289">
        <v>73.7</v>
      </c>
      <c r="AH1289">
        <f t="shared" si="214"/>
        <v>2.5094979647218452</v>
      </c>
      <c r="AI1289">
        <v>22.5</v>
      </c>
      <c r="AJ1289">
        <v>50.08</v>
      </c>
      <c r="AK1289">
        <v>69.97</v>
      </c>
      <c r="AL1289" s="3">
        <f t="shared" si="215"/>
        <v>1</v>
      </c>
      <c r="AM1289" s="3">
        <f t="shared" si="216"/>
        <v>0</v>
      </c>
      <c r="AN1289" s="3">
        <f t="shared" si="217"/>
        <v>0</v>
      </c>
    </row>
    <row r="1290" spans="1:40" x14ac:dyDescent="0.35">
      <c r="A1290" t="s">
        <v>4646</v>
      </c>
      <c r="B1290" t="s">
        <v>4589</v>
      </c>
      <c r="C1290" t="s">
        <v>16</v>
      </c>
      <c r="D1290" t="s">
        <v>134</v>
      </c>
      <c r="E1290">
        <v>24</v>
      </c>
      <c r="F1290">
        <v>163.99</v>
      </c>
      <c r="G1290">
        <v>73.7</v>
      </c>
      <c r="H1290">
        <f t="shared" si="210"/>
        <v>2.225101763907734</v>
      </c>
      <c r="I1290">
        <v>21.5</v>
      </c>
      <c r="J1290">
        <v>44.31</v>
      </c>
      <c r="K1290">
        <v>67.47</v>
      </c>
      <c r="L1290" s="3">
        <f t="shared" si="211"/>
        <v>1</v>
      </c>
      <c r="M1290" s="3">
        <f t="shared" si="212"/>
        <v>0</v>
      </c>
      <c r="N1290" s="3">
        <f t="shared" si="213"/>
        <v>0</v>
      </c>
      <c r="AA1290" t="s">
        <v>4646</v>
      </c>
      <c r="AB1290" t="s">
        <v>4589</v>
      </c>
      <c r="AC1290" t="s">
        <v>16</v>
      </c>
      <c r="AD1290" t="s">
        <v>135</v>
      </c>
      <c r="AE1290">
        <v>24</v>
      </c>
      <c r="AF1290">
        <v>131.03</v>
      </c>
      <c r="AG1290">
        <v>73.7</v>
      </c>
      <c r="AH1290">
        <f t="shared" si="214"/>
        <v>1.7778833107191316</v>
      </c>
      <c r="AI1290">
        <v>22.5</v>
      </c>
      <c r="AJ1290">
        <v>50.06</v>
      </c>
      <c r="AK1290">
        <v>69.97</v>
      </c>
      <c r="AL1290" s="3">
        <f t="shared" si="215"/>
        <v>1</v>
      </c>
      <c r="AM1290" s="3">
        <f t="shared" si="216"/>
        <v>0</v>
      </c>
      <c r="AN1290" s="3">
        <f t="shared" si="217"/>
        <v>0</v>
      </c>
    </row>
    <row r="1291" spans="1:40" x14ac:dyDescent="0.35">
      <c r="A1291" t="s">
        <v>4647</v>
      </c>
      <c r="B1291" t="s">
        <v>4589</v>
      </c>
      <c r="C1291" t="s">
        <v>16</v>
      </c>
      <c r="D1291" t="s">
        <v>134</v>
      </c>
      <c r="E1291">
        <v>24</v>
      </c>
      <c r="F1291">
        <v>154.49</v>
      </c>
      <c r="G1291">
        <v>73.7</v>
      </c>
      <c r="H1291">
        <f t="shared" si="210"/>
        <v>2.096200814111262</v>
      </c>
      <c r="I1291">
        <v>21.5</v>
      </c>
      <c r="J1291">
        <v>46.85</v>
      </c>
      <c r="K1291">
        <v>67.47</v>
      </c>
      <c r="L1291" s="3">
        <f t="shared" si="211"/>
        <v>1</v>
      </c>
      <c r="M1291" s="3">
        <f t="shared" si="212"/>
        <v>0</v>
      </c>
      <c r="N1291" s="3">
        <f t="shared" si="213"/>
        <v>0</v>
      </c>
      <c r="AA1291" t="s">
        <v>4647</v>
      </c>
      <c r="AB1291" t="s">
        <v>4589</v>
      </c>
      <c r="AC1291" t="s">
        <v>16</v>
      </c>
      <c r="AD1291" t="s">
        <v>135</v>
      </c>
      <c r="AE1291">
        <v>24</v>
      </c>
      <c r="AF1291">
        <v>125.34</v>
      </c>
      <c r="AG1291">
        <v>73.7</v>
      </c>
      <c r="AH1291">
        <f t="shared" si="214"/>
        <v>1.7006784260515604</v>
      </c>
      <c r="AI1291">
        <v>23</v>
      </c>
      <c r="AJ1291">
        <v>64.760000000000005</v>
      </c>
      <c r="AK1291">
        <v>71.22</v>
      </c>
      <c r="AL1291" s="3">
        <f t="shared" si="215"/>
        <v>1</v>
      </c>
      <c r="AM1291" s="3">
        <f t="shared" si="216"/>
        <v>0</v>
      </c>
      <c r="AN1291" s="3">
        <f t="shared" si="217"/>
        <v>0</v>
      </c>
    </row>
    <row r="1292" spans="1:40" x14ac:dyDescent="0.35">
      <c r="A1292" t="s">
        <v>4648</v>
      </c>
      <c r="B1292" t="s">
        <v>4649</v>
      </c>
      <c r="C1292" t="s">
        <v>16</v>
      </c>
      <c r="D1292" t="s">
        <v>17</v>
      </c>
      <c r="E1292">
        <v>23.5</v>
      </c>
      <c r="F1292">
        <v>117.19</v>
      </c>
      <c r="G1292">
        <v>72.459999999999994</v>
      </c>
      <c r="H1292">
        <f t="shared" si="210"/>
        <v>1.6173060999171958</v>
      </c>
      <c r="I1292">
        <v>22</v>
      </c>
      <c r="J1292">
        <v>61.08</v>
      </c>
      <c r="K1292">
        <v>68.72</v>
      </c>
      <c r="L1292" s="3">
        <f t="shared" si="211"/>
        <v>1</v>
      </c>
      <c r="M1292" s="3">
        <f t="shared" si="212"/>
        <v>0</v>
      </c>
      <c r="N1292" s="3">
        <f t="shared" si="213"/>
        <v>0</v>
      </c>
      <c r="AA1292" t="s">
        <v>4648</v>
      </c>
      <c r="AB1292" t="s">
        <v>4649</v>
      </c>
      <c r="AC1292" t="s">
        <v>16</v>
      </c>
      <c r="AD1292" t="s">
        <v>18</v>
      </c>
      <c r="AE1292">
        <v>24</v>
      </c>
      <c r="AF1292">
        <v>149.13</v>
      </c>
      <c r="AG1292">
        <v>73.7</v>
      </c>
      <c r="AH1292">
        <f t="shared" si="214"/>
        <v>2.0234735413839888</v>
      </c>
      <c r="AI1292">
        <v>23</v>
      </c>
      <c r="AJ1292">
        <v>61.52</v>
      </c>
      <c r="AK1292">
        <v>71.22</v>
      </c>
      <c r="AL1292" s="3">
        <f t="shared" si="215"/>
        <v>1</v>
      </c>
      <c r="AM1292" s="3">
        <f t="shared" si="216"/>
        <v>0</v>
      </c>
      <c r="AN1292" s="3">
        <f t="shared" si="217"/>
        <v>0</v>
      </c>
    </row>
    <row r="1293" spans="1:40" x14ac:dyDescent="0.35">
      <c r="A1293" t="s">
        <v>4650</v>
      </c>
      <c r="B1293" t="s">
        <v>4649</v>
      </c>
      <c r="C1293" t="s">
        <v>16</v>
      </c>
      <c r="D1293" t="s">
        <v>17</v>
      </c>
      <c r="E1293">
        <v>23.5</v>
      </c>
      <c r="F1293">
        <v>72.790000000000006</v>
      </c>
      <c r="G1293">
        <v>72.459999999999994</v>
      </c>
      <c r="H1293">
        <f t="shared" si="210"/>
        <v>1.0045542368203149</v>
      </c>
      <c r="I1293">
        <v>23</v>
      </c>
      <c r="J1293">
        <v>39.130000000000003</v>
      </c>
      <c r="K1293">
        <v>71.22</v>
      </c>
      <c r="L1293" s="3">
        <f t="shared" si="211"/>
        <v>0</v>
      </c>
      <c r="M1293" s="3">
        <f t="shared" si="212"/>
        <v>1</v>
      </c>
      <c r="N1293" s="3">
        <f t="shared" si="213"/>
        <v>0</v>
      </c>
      <c r="AA1293" t="s">
        <v>4650</v>
      </c>
      <c r="AB1293" t="s">
        <v>4649</v>
      </c>
      <c r="AC1293" t="s">
        <v>16</v>
      </c>
      <c r="AD1293" t="s">
        <v>18</v>
      </c>
      <c r="AE1293" s="6">
        <v>24</v>
      </c>
      <c r="AF1293" s="6">
        <v>67.27</v>
      </c>
      <c r="AG1293" s="6">
        <v>73.7</v>
      </c>
      <c r="AH1293" s="6">
        <f t="shared" si="214"/>
        <v>0.91275440976933508</v>
      </c>
      <c r="AI1293" s="6">
        <v>23.5</v>
      </c>
      <c r="AJ1293" s="6">
        <v>58.62</v>
      </c>
      <c r="AK1293" s="6">
        <v>72.459999999999994</v>
      </c>
      <c r="AL1293" s="6">
        <f t="shared" si="215"/>
        <v>0</v>
      </c>
      <c r="AM1293" s="6">
        <f t="shared" si="216"/>
        <v>0</v>
      </c>
      <c r="AN1293" s="6">
        <f t="shared" si="217"/>
        <v>1</v>
      </c>
    </row>
    <row r="1294" spans="1:40" x14ac:dyDescent="0.35">
      <c r="A1294" t="s">
        <v>4651</v>
      </c>
      <c r="B1294" t="s">
        <v>4649</v>
      </c>
      <c r="C1294" t="s">
        <v>16</v>
      </c>
      <c r="D1294" t="s">
        <v>17</v>
      </c>
      <c r="E1294">
        <v>23.5</v>
      </c>
      <c r="F1294">
        <v>78.58</v>
      </c>
      <c r="G1294">
        <v>72.459999999999994</v>
      </c>
      <c r="H1294">
        <f t="shared" si="210"/>
        <v>1.084460391940381</v>
      </c>
      <c r="I1294">
        <v>24.5</v>
      </c>
      <c r="J1294">
        <v>75.180000000000007</v>
      </c>
      <c r="K1294">
        <v>74.930000000000007</v>
      </c>
      <c r="L1294" s="3">
        <f t="shared" si="211"/>
        <v>0</v>
      </c>
      <c r="M1294" s="3">
        <f t="shared" si="212"/>
        <v>1</v>
      </c>
      <c r="N1294" s="3">
        <f t="shared" si="213"/>
        <v>0</v>
      </c>
      <c r="AA1294" t="s">
        <v>4651</v>
      </c>
      <c r="AB1294" t="s">
        <v>4649</v>
      </c>
      <c r="AC1294" t="s">
        <v>16</v>
      </c>
      <c r="AD1294" t="s">
        <v>18</v>
      </c>
      <c r="AE1294">
        <v>24</v>
      </c>
      <c r="AF1294">
        <v>117.11</v>
      </c>
      <c r="AG1294">
        <v>73.7</v>
      </c>
      <c r="AH1294">
        <f t="shared" si="214"/>
        <v>1.5890094979647218</v>
      </c>
      <c r="AI1294">
        <v>23.5</v>
      </c>
      <c r="AJ1294">
        <v>54.47</v>
      </c>
      <c r="AK1294">
        <v>72.459999999999994</v>
      </c>
      <c r="AL1294" s="3">
        <f t="shared" si="215"/>
        <v>1</v>
      </c>
      <c r="AM1294" s="3">
        <f t="shared" si="216"/>
        <v>0</v>
      </c>
      <c r="AN1294" s="3">
        <f t="shared" si="217"/>
        <v>0</v>
      </c>
    </row>
    <row r="1295" spans="1:40" x14ac:dyDescent="0.35">
      <c r="A1295" t="s">
        <v>4652</v>
      </c>
      <c r="B1295" t="s">
        <v>4649</v>
      </c>
      <c r="C1295" t="s">
        <v>16</v>
      </c>
      <c r="D1295" s="6" t="s">
        <v>17</v>
      </c>
      <c r="E1295" s="6">
        <v>33.5</v>
      </c>
      <c r="F1295" s="6">
        <v>88.89</v>
      </c>
      <c r="G1295" s="6">
        <v>96.84</v>
      </c>
      <c r="H1295" s="6">
        <f t="shared" si="210"/>
        <v>0.91790582403965304</v>
      </c>
      <c r="I1295" s="6">
        <v>33</v>
      </c>
      <c r="J1295" s="6">
        <v>64.180000000000007</v>
      </c>
      <c r="K1295" s="6">
        <v>95.64</v>
      </c>
      <c r="L1295" s="6">
        <f t="shared" si="211"/>
        <v>0</v>
      </c>
      <c r="M1295" s="6">
        <f t="shared" si="212"/>
        <v>0</v>
      </c>
      <c r="N1295" s="6">
        <f t="shared" si="213"/>
        <v>1</v>
      </c>
      <c r="AA1295" t="s">
        <v>4652</v>
      </c>
      <c r="AB1295" t="s">
        <v>4649</v>
      </c>
      <c r="AC1295" t="s">
        <v>16</v>
      </c>
      <c r="AD1295" t="s">
        <v>18</v>
      </c>
      <c r="AE1295">
        <v>20.5</v>
      </c>
      <c r="AF1295">
        <v>66.739999999999995</v>
      </c>
      <c r="AG1295">
        <v>64.97</v>
      </c>
      <c r="AH1295">
        <f t="shared" si="214"/>
        <v>1.0272433430814221</v>
      </c>
      <c r="AI1295">
        <v>20</v>
      </c>
      <c r="AJ1295">
        <v>42.39</v>
      </c>
      <c r="AK1295">
        <v>63.71</v>
      </c>
      <c r="AL1295" s="3">
        <f t="shared" si="215"/>
        <v>0</v>
      </c>
      <c r="AM1295" s="3">
        <f t="shared" si="216"/>
        <v>1</v>
      </c>
      <c r="AN1295" s="3">
        <f t="shared" si="217"/>
        <v>0</v>
      </c>
    </row>
    <row r="1296" spans="1:40" x14ac:dyDescent="0.35">
      <c r="A1296" t="s">
        <v>4653</v>
      </c>
      <c r="B1296" t="s">
        <v>4649</v>
      </c>
      <c r="C1296" t="s">
        <v>16</v>
      </c>
      <c r="D1296" s="6" t="s">
        <v>17</v>
      </c>
      <c r="E1296" s="6">
        <v>15.5</v>
      </c>
      <c r="F1296" s="6">
        <v>45.8</v>
      </c>
      <c r="G1296" s="6">
        <v>52.21</v>
      </c>
      <c r="H1296" s="6">
        <f t="shared" si="210"/>
        <v>0.87722658494541272</v>
      </c>
      <c r="I1296" s="6">
        <v>15</v>
      </c>
      <c r="J1296" s="6">
        <v>26.06</v>
      </c>
      <c r="K1296" s="6">
        <v>50.91</v>
      </c>
      <c r="L1296" s="6">
        <f t="shared" si="211"/>
        <v>0</v>
      </c>
      <c r="M1296" s="6">
        <f t="shared" si="212"/>
        <v>0</v>
      </c>
      <c r="N1296" s="6">
        <f t="shared" si="213"/>
        <v>1</v>
      </c>
      <c r="AA1296" t="s">
        <v>4653</v>
      </c>
      <c r="AB1296" t="s">
        <v>4649</v>
      </c>
      <c r="AC1296" t="s">
        <v>16</v>
      </c>
      <c r="AD1296" t="s">
        <v>18</v>
      </c>
      <c r="AE1296">
        <v>24</v>
      </c>
      <c r="AF1296">
        <v>110.88</v>
      </c>
      <c r="AG1296">
        <v>73.7</v>
      </c>
      <c r="AH1296">
        <f t="shared" si="214"/>
        <v>1.5044776119402985</v>
      </c>
      <c r="AI1296">
        <v>23.5</v>
      </c>
      <c r="AJ1296">
        <v>63.01</v>
      </c>
      <c r="AK1296">
        <v>72.459999999999994</v>
      </c>
      <c r="AL1296" s="3">
        <f t="shared" si="215"/>
        <v>1</v>
      </c>
      <c r="AM1296" s="3">
        <f t="shared" si="216"/>
        <v>0</v>
      </c>
      <c r="AN1296" s="3">
        <f t="shared" si="217"/>
        <v>0</v>
      </c>
    </row>
    <row r="1297" spans="1:40" x14ac:dyDescent="0.35">
      <c r="A1297" t="s">
        <v>4654</v>
      </c>
      <c r="B1297" t="s">
        <v>4649</v>
      </c>
      <c r="C1297" t="s">
        <v>16</v>
      </c>
      <c r="D1297" t="s">
        <v>17</v>
      </c>
      <c r="E1297">
        <v>22</v>
      </c>
      <c r="F1297">
        <v>70.06</v>
      </c>
      <c r="G1297">
        <v>68.72</v>
      </c>
      <c r="H1297">
        <f t="shared" si="210"/>
        <v>1.0194994179278232</v>
      </c>
      <c r="I1297">
        <v>21.5</v>
      </c>
      <c r="J1297">
        <v>33.979999999999997</v>
      </c>
      <c r="K1297">
        <v>67.47</v>
      </c>
      <c r="L1297" s="3">
        <f t="shared" si="211"/>
        <v>0</v>
      </c>
      <c r="M1297" s="3">
        <f t="shared" si="212"/>
        <v>1</v>
      </c>
      <c r="N1297" s="3">
        <f t="shared" si="213"/>
        <v>0</v>
      </c>
      <c r="AA1297" t="s">
        <v>4654</v>
      </c>
      <c r="AB1297" t="s">
        <v>4649</v>
      </c>
      <c r="AC1297" t="s">
        <v>16</v>
      </c>
      <c r="AD1297" t="s">
        <v>18</v>
      </c>
      <c r="AE1297">
        <v>24.5</v>
      </c>
      <c r="AF1297">
        <v>83.96</v>
      </c>
      <c r="AG1297">
        <v>74.930000000000007</v>
      </c>
      <c r="AH1297">
        <f t="shared" si="214"/>
        <v>1.120512478313092</v>
      </c>
      <c r="AI1297">
        <v>24</v>
      </c>
      <c r="AJ1297">
        <v>72.760000000000005</v>
      </c>
      <c r="AK1297">
        <v>73.7</v>
      </c>
      <c r="AL1297" s="3">
        <f t="shared" si="215"/>
        <v>0</v>
      </c>
      <c r="AM1297" s="3">
        <f t="shared" si="216"/>
        <v>1</v>
      </c>
      <c r="AN1297" s="3">
        <f t="shared" si="217"/>
        <v>0</v>
      </c>
    </row>
    <row r="1298" spans="1:40" x14ac:dyDescent="0.35">
      <c r="A1298" t="s">
        <v>4655</v>
      </c>
      <c r="B1298" t="s">
        <v>4649</v>
      </c>
      <c r="C1298" t="s">
        <v>16</v>
      </c>
      <c r="D1298" s="6" t="s">
        <v>17</v>
      </c>
      <c r="E1298" s="6">
        <v>24</v>
      </c>
      <c r="F1298" s="6">
        <v>73.03</v>
      </c>
      <c r="G1298" s="6">
        <v>73.7</v>
      </c>
      <c r="H1298" s="6">
        <f t="shared" si="210"/>
        <v>0.99090909090909085</v>
      </c>
      <c r="I1298" s="6">
        <v>23.5</v>
      </c>
      <c r="J1298" s="6">
        <v>70.680000000000007</v>
      </c>
      <c r="K1298" s="6">
        <v>72.459999999999994</v>
      </c>
      <c r="L1298" s="6">
        <f t="shared" si="211"/>
        <v>0</v>
      </c>
      <c r="M1298" s="6">
        <f t="shared" si="212"/>
        <v>0</v>
      </c>
      <c r="N1298" s="6">
        <f t="shared" si="213"/>
        <v>1</v>
      </c>
      <c r="AA1298" t="s">
        <v>4655</v>
      </c>
      <c r="AB1298" t="s">
        <v>4649</v>
      </c>
      <c r="AC1298" t="s">
        <v>16</v>
      </c>
      <c r="AD1298" t="s">
        <v>18</v>
      </c>
      <c r="AE1298">
        <v>24</v>
      </c>
      <c r="AF1298">
        <v>147.63999999999999</v>
      </c>
      <c r="AG1298">
        <v>73.7</v>
      </c>
      <c r="AH1298">
        <f t="shared" si="214"/>
        <v>2.0032564450474895</v>
      </c>
      <c r="AI1298">
        <v>23.5</v>
      </c>
      <c r="AJ1298">
        <v>70.459999999999994</v>
      </c>
      <c r="AK1298">
        <v>72.459999999999994</v>
      </c>
      <c r="AL1298" s="3">
        <f t="shared" si="215"/>
        <v>1</v>
      </c>
      <c r="AM1298" s="3">
        <f t="shared" si="216"/>
        <v>0</v>
      </c>
      <c r="AN1298" s="3">
        <f t="shared" si="217"/>
        <v>0</v>
      </c>
    </row>
    <row r="1299" spans="1:40" x14ac:dyDescent="0.35">
      <c r="A1299" t="s">
        <v>4656</v>
      </c>
      <c r="B1299" t="s">
        <v>4649</v>
      </c>
      <c r="C1299" t="s">
        <v>16</v>
      </c>
      <c r="D1299" t="s">
        <v>17</v>
      </c>
      <c r="E1299">
        <v>24.5</v>
      </c>
      <c r="F1299">
        <v>85.21</v>
      </c>
      <c r="G1299">
        <v>74.930000000000007</v>
      </c>
      <c r="H1299">
        <f t="shared" si="210"/>
        <v>1.137194715067396</v>
      </c>
      <c r="I1299">
        <v>26</v>
      </c>
      <c r="J1299">
        <v>80.52</v>
      </c>
      <c r="K1299">
        <v>78.63</v>
      </c>
      <c r="L1299" s="3">
        <f t="shared" si="211"/>
        <v>0</v>
      </c>
      <c r="M1299" s="3">
        <f t="shared" si="212"/>
        <v>1</v>
      </c>
      <c r="N1299" s="3">
        <f t="shared" si="213"/>
        <v>0</v>
      </c>
      <c r="AA1299" t="s">
        <v>4656</v>
      </c>
      <c r="AB1299" t="s">
        <v>4649</v>
      </c>
      <c r="AC1299" t="s">
        <v>16</v>
      </c>
      <c r="AD1299" t="s">
        <v>18</v>
      </c>
      <c r="AE1299" s="6">
        <v>21.5</v>
      </c>
      <c r="AF1299" s="6">
        <v>67.17</v>
      </c>
      <c r="AG1299" s="6">
        <v>67.47</v>
      </c>
      <c r="AH1299" s="6">
        <f t="shared" si="214"/>
        <v>0.99555357936860833</v>
      </c>
      <c r="AI1299" s="6">
        <v>21</v>
      </c>
      <c r="AJ1299" s="6">
        <v>48.65</v>
      </c>
      <c r="AK1299" s="6">
        <v>66.22</v>
      </c>
      <c r="AL1299" s="6">
        <f t="shared" si="215"/>
        <v>0</v>
      </c>
      <c r="AM1299" s="6">
        <f t="shared" si="216"/>
        <v>0</v>
      </c>
      <c r="AN1299" s="6">
        <f t="shared" si="217"/>
        <v>1</v>
      </c>
    </row>
    <row r="1300" spans="1:40" x14ac:dyDescent="0.35">
      <c r="A1300" t="s">
        <v>4657</v>
      </c>
      <c r="B1300" t="s">
        <v>4649</v>
      </c>
      <c r="C1300" t="s">
        <v>16</v>
      </c>
      <c r="D1300" t="s">
        <v>17</v>
      </c>
      <c r="E1300">
        <v>23</v>
      </c>
      <c r="F1300">
        <v>73.62</v>
      </c>
      <c r="G1300">
        <v>71.22</v>
      </c>
      <c r="H1300">
        <f t="shared" si="210"/>
        <v>1.033698399326032</v>
      </c>
      <c r="I1300">
        <v>22.5</v>
      </c>
      <c r="J1300">
        <v>54.24</v>
      </c>
      <c r="K1300">
        <v>69.97</v>
      </c>
      <c r="L1300" s="3">
        <f t="shared" si="211"/>
        <v>0</v>
      </c>
      <c r="M1300" s="3">
        <f t="shared" si="212"/>
        <v>1</v>
      </c>
      <c r="N1300" s="3">
        <f t="shared" si="213"/>
        <v>0</v>
      </c>
      <c r="AA1300" t="s">
        <v>4657</v>
      </c>
      <c r="AB1300" t="s">
        <v>4649</v>
      </c>
      <c r="AC1300" t="s">
        <v>16</v>
      </c>
      <c r="AD1300" t="s">
        <v>18</v>
      </c>
      <c r="AE1300">
        <v>24</v>
      </c>
      <c r="AF1300">
        <v>129.15</v>
      </c>
      <c r="AG1300">
        <v>73.7</v>
      </c>
      <c r="AH1300">
        <f t="shared" si="214"/>
        <v>1.7523744911804613</v>
      </c>
      <c r="AI1300">
        <v>23</v>
      </c>
      <c r="AJ1300">
        <v>53.05</v>
      </c>
      <c r="AK1300">
        <v>71.22</v>
      </c>
      <c r="AL1300" s="3">
        <f t="shared" si="215"/>
        <v>1</v>
      </c>
      <c r="AM1300" s="3">
        <f t="shared" si="216"/>
        <v>0</v>
      </c>
      <c r="AN1300" s="3">
        <f t="shared" si="217"/>
        <v>0</v>
      </c>
    </row>
    <row r="1301" spans="1:40" x14ac:dyDescent="0.35">
      <c r="A1301" t="s">
        <v>4658</v>
      </c>
      <c r="B1301" t="s">
        <v>4649</v>
      </c>
      <c r="C1301" t="s">
        <v>16</v>
      </c>
      <c r="D1301" t="s">
        <v>17</v>
      </c>
      <c r="E1301">
        <v>23</v>
      </c>
      <c r="F1301">
        <v>113.37</v>
      </c>
      <c r="G1301">
        <v>71.22</v>
      </c>
      <c r="H1301">
        <f t="shared" si="210"/>
        <v>1.5918281381634374</v>
      </c>
      <c r="I1301">
        <v>22</v>
      </c>
      <c r="J1301">
        <v>53.44</v>
      </c>
      <c r="K1301">
        <v>68.72</v>
      </c>
      <c r="L1301" s="3">
        <f t="shared" si="211"/>
        <v>1</v>
      </c>
      <c r="M1301" s="3">
        <f t="shared" si="212"/>
        <v>0</v>
      </c>
      <c r="N1301" s="3">
        <f t="shared" si="213"/>
        <v>0</v>
      </c>
      <c r="AA1301" t="s">
        <v>4658</v>
      </c>
      <c r="AB1301" t="s">
        <v>4649</v>
      </c>
      <c r="AC1301" t="s">
        <v>16</v>
      </c>
      <c r="AD1301" t="s">
        <v>18</v>
      </c>
      <c r="AE1301">
        <v>24</v>
      </c>
      <c r="AF1301">
        <v>84.64</v>
      </c>
      <c r="AG1301">
        <v>73.7</v>
      </c>
      <c r="AH1301">
        <f t="shared" si="214"/>
        <v>1.1484396200814111</v>
      </c>
      <c r="AI1301">
        <v>23.5</v>
      </c>
      <c r="AJ1301">
        <v>51.68</v>
      </c>
      <c r="AK1301">
        <v>72.459999999999994</v>
      </c>
      <c r="AL1301" s="3">
        <f t="shared" si="215"/>
        <v>0</v>
      </c>
      <c r="AM1301" s="3">
        <f t="shared" si="216"/>
        <v>1</v>
      </c>
      <c r="AN1301" s="3">
        <f t="shared" si="217"/>
        <v>0</v>
      </c>
    </row>
    <row r="1302" spans="1:40" x14ac:dyDescent="0.35">
      <c r="A1302" t="s">
        <v>4659</v>
      </c>
      <c r="B1302" t="s">
        <v>4649</v>
      </c>
      <c r="C1302" t="s">
        <v>16</v>
      </c>
      <c r="D1302" t="s">
        <v>17</v>
      </c>
      <c r="E1302">
        <v>24</v>
      </c>
      <c r="F1302">
        <v>186.66</v>
      </c>
      <c r="G1302">
        <v>73.7</v>
      </c>
      <c r="H1302">
        <f t="shared" si="210"/>
        <v>2.5327001356852104</v>
      </c>
      <c r="I1302">
        <v>22</v>
      </c>
      <c r="J1302">
        <v>56.28</v>
      </c>
      <c r="K1302">
        <v>68.72</v>
      </c>
      <c r="L1302" s="3">
        <f t="shared" si="211"/>
        <v>1</v>
      </c>
      <c r="M1302" s="3">
        <f t="shared" si="212"/>
        <v>0</v>
      </c>
      <c r="N1302" s="3">
        <f t="shared" si="213"/>
        <v>0</v>
      </c>
      <c r="AA1302" t="s">
        <v>4659</v>
      </c>
      <c r="AB1302" t="s">
        <v>4649</v>
      </c>
      <c r="AC1302" t="s">
        <v>16</v>
      </c>
      <c r="AD1302" t="s">
        <v>18</v>
      </c>
      <c r="AE1302">
        <v>24</v>
      </c>
      <c r="AF1302">
        <v>166.73</v>
      </c>
      <c r="AG1302">
        <v>73.7</v>
      </c>
      <c r="AH1302">
        <f t="shared" si="214"/>
        <v>2.2622795115332428</v>
      </c>
      <c r="AI1302">
        <v>23</v>
      </c>
      <c r="AJ1302">
        <v>48.49</v>
      </c>
      <c r="AK1302">
        <v>71.22</v>
      </c>
      <c r="AL1302" s="3">
        <f t="shared" si="215"/>
        <v>1</v>
      </c>
      <c r="AM1302" s="3">
        <f t="shared" si="216"/>
        <v>0</v>
      </c>
      <c r="AN1302" s="3">
        <f t="shared" si="217"/>
        <v>0</v>
      </c>
    </row>
    <row r="1303" spans="1:40" x14ac:dyDescent="0.35">
      <c r="A1303" t="s">
        <v>4660</v>
      </c>
      <c r="B1303" t="s">
        <v>4649</v>
      </c>
      <c r="C1303" t="s">
        <v>16</v>
      </c>
      <c r="D1303" t="s">
        <v>17</v>
      </c>
      <c r="E1303">
        <v>24</v>
      </c>
      <c r="F1303">
        <v>144.16999999999999</v>
      </c>
      <c r="G1303">
        <v>73.7</v>
      </c>
      <c r="H1303">
        <f t="shared" si="210"/>
        <v>1.9561736770691993</v>
      </c>
      <c r="I1303">
        <v>22</v>
      </c>
      <c r="J1303">
        <v>60.45</v>
      </c>
      <c r="K1303">
        <v>68.72</v>
      </c>
      <c r="L1303" s="3">
        <f t="shared" si="211"/>
        <v>1</v>
      </c>
      <c r="M1303" s="3">
        <f t="shared" si="212"/>
        <v>0</v>
      </c>
      <c r="N1303" s="3">
        <f t="shared" si="213"/>
        <v>0</v>
      </c>
      <c r="AA1303" t="s">
        <v>4660</v>
      </c>
      <c r="AB1303" t="s">
        <v>4649</v>
      </c>
      <c r="AC1303" t="s">
        <v>16</v>
      </c>
      <c r="AD1303" t="s">
        <v>18</v>
      </c>
      <c r="AE1303">
        <v>24</v>
      </c>
      <c r="AF1303">
        <v>149.41</v>
      </c>
      <c r="AG1303">
        <v>73.7</v>
      </c>
      <c r="AH1303">
        <f t="shared" si="214"/>
        <v>2.0272727272727273</v>
      </c>
      <c r="AI1303">
        <v>23.5</v>
      </c>
      <c r="AJ1303">
        <v>59.3</v>
      </c>
      <c r="AK1303">
        <v>72.459999999999994</v>
      </c>
      <c r="AL1303" s="3">
        <f t="shared" si="215"/>
        <v>1</v>
      </c>
      <c r="AM1303" s="3">
        <f t="shared" si="216"/>
        <v>0</v>
      </c>
      <c r="AN1303" s="3">
        <f t="shared" si="217"/>
        <v>0</v>
      </c>
    </row>
    <row r="1304" spans="1:40" x14ac:dyDescent="0.35">
      <c r="A1304" t="s">
        <v>4661</v>
      </c>
      <c r="B1304" t="s">
        <v>4649</v>
      </c>
      <c r="C1304" t="s">
        <v>16</v>
      </c>
      <c r="D1304" t="s">
        <v>17</v>
      </c>
      <c r="E1304">
        <v>23.5</v>
      </c>
      <c r="F1304">
        <v>93.28</v>
      </c>
      <c r="G1304">
        <v>72.459999999999994</v>
      </c>
      <c r="H1304">
        <f t="shared" si="210"/>
        <v>1.2873309412089431</v>
      </c>
      <c r="I1304">
        <v>22.5</v>
      </c>
      <c r="J1304">
        <v>63.23</v>
      </c>
      <c r="K1304">
        <v>69.97</v>
      </c>
      <c r="L1304" s="3">
        <f t="shared" si="211"/>
        <v>0</v>
      </c>
      <c r="M1304" s="3">
        <f t="shared" si="212"/>
        <v>1</v>
      </c>
      <c r="N1304" s="3">
        <f t="shared" si="213"/>
        <v>0</v>
      </c>
      <c r="AA1304" t="s">
        <v>4661</v>
      </c>
      <c r="AB1304" t="s">
        <v>4649</v>
      </c>
      <c r="AC1304" t="s">
        <v>16</v>
      </c>
      <c r="AD1304" t="s">
        <v>18</v>
      </c>
      <c r="AE1304">
        <v>24</v>
      </c>
      <c r="AF1304">
        <v>155.88</v>
      </c>
      <c r="AG1304">
        <v>73.7</v>
      </c>
      <c r="AH1304">
        <f t="shared" si="214"/>
        <v>2.1150610583446401</v>
      </c>
      <c r="AI1304">
        <v>23</v>
      </c>
      <c r="AJ1304">
        <v>59.71</v>
      </c>
      <c r="AK1304">
        <v>71.22</v>
      </c>
      <c r="AL1304" s="3">
        <f t="shared" si="215"/>
        <v>1</v>
      </c>
      <c r="AM1304" s="3">
        <f t="shared" si="216"/>
        <v>0</v>
      </c>
      <c r="AN1304" s="3">
        <f t="shared" si="217"/>
        <v>0</v>
      </c>
    </row>
    <row r="1305" spans="1:40" x14ac:dyDescent="0.35">
      <c r="A1305" t="s">
        <v>4662</v>
      </c>
      <c r="B1305" t="s">
        <v>4649</v>
      </c>
      <c r="C1305" t="s">
        <v>16</v>
      </c>
      <c r="D1305" t="s">
        <v>17</v>
      </c>
      <c r="E1305">
        <v>23.5</v>
      </c>
      <c r="F1305">
        <v>121.41</v>
      </c>
      <c r="G1305">
        <v>72.459999999999994</v>
      </c>
      <c r="H1305">
        <f t="shared" si="210"/>
        <v>1.675545128346674</v>
      </c>
      <c r="I1305">
        <v>22</v>
      </c>
      <c r="J1305">
        <v>55.45</v>
      </c>
      <c r="K1305">
        <v>68.72</v>
      </c>
      <c r="L1305" s="3">
        <f t="shared" si="211"/>
        <v>1</v>
      </c>
      <c r="M1305" s="3">
        <f t="shared" si="212"/>
        <v>0</v>
      </c>
      <c r="N1305" s="3">
        <f t="shared" si="213"/>
        <v>0</v>
      </c>
      <c r="AA1305" t="s">
        <v>4662</v>
      </c>
      <c r="AB1305" t="s">
        <v>4649</v>
      </c>
      <c r="AC1305" t="s">
        <v>16</v>
      </c>
      <c r="AD1305" t="s">
        <v>18</v>
      </c>
      <c r="AE1305">
        <v>24</v>
      </c>
      <c r="AF1305">
        <v>143.24</v>
      </c>
      <c r="AG1305">
        <v>73.7</v>
      </c>
      <c r="AH1305">
        <f t="shared" si="214"/>
        <v>1.9435549525101765</v>
      </c>
      <c r="AI1305">
        <v>23</v>
      </c>
      <c r="AJ1305">
        <v>64.86</v>
      </c>
      <c r="AK1305">
        <v>71.22</v>
      </c>
      <c r="AL1305" s="3">
        <f t="shared" si="215"/>
        <v>1</v>
      </c>
      <c r="AM1305" s="3">
        <f t="shared" si="216"/>
        <v>0</v>
      </c>
      <c r="AN1305" s="3">
        <f t="shared" si="217"/>
        <v>0</v>
      </c>
    </row>
    <row r="1306" spans="1:40" x14ac:dyDescent="0.35">
      <c r="A1306" t="s">
        <v>4663</v>
      </c>
      <c r="B1306" t="s">
        <v>4649</v>
      </c>
      <c r="C1306" t="s">
        <v>16</v>
      </c>
      <c r="D1306" t="s">
        <v>17</v>
      </c>
      <c r="E1306">
        <v>22.5</v>
      </c>
      <c r="F1306">
        <v>107.53</v>
      </c>
      <c r="G1306">
        <v>69.97</v>
      </c>
      <c r="H1306">
        <f t="shared" si="210"/>
        <v>1.5368014863512935</v>
      </c>
      <c r="I1306">
        <v>21.5</v>
      </c>
      <c r="J1306">
        <v>61.32</v>
      </c>
      <c r="K1306">
        <v>67.47</v>
      </c>
      <c r="L1306" s="3">
        <f t="shared" si="211"/>
        <v>1</v>
      </c>
      <c r="M1306" s="3">
        <f t="shared" si="212"/>
        <v>0</v>
      </c>
      <c r="N1306" s="3">
        <f t="shared" si="213"/>
        <v>0</v>
      </c>
      <c r="AA1306" t="s">
        <v>4663</v>
      </c>
      <c r="AB1306" t="s">
        <v>4649</v>
      </c>
      <c r="AC1306" t="s">
        <v>16</v>
      </c>
      <c r="AD1306" t="s">
        <v>18</v>
      </c>
      <c r="AE1306">
        <v>24</v>
      </c>
      <c r="AF1306">
        <v>153.86000000000001</v>
      </c>
      <c r="AG1306">
        <v>73.7</v>
      </c>
      <c r="AH1306">
        <f t="shared" si="214"/>
        <v>2.0876526458616014</v>
      </c>
      <c r="AI1306">
        <v>23</v>
      </c>
      <c r="AJ1306">
        <v>58.03</v>
      </c>
      <c r="AK1306">
        <v>71.22</v>
      </c>
      <c r="AL1306" s="3">
        <f t="shared" si="215"/>
        <v>1</v>
      </c>
      <c r="AM1306" s="3">
        <f t="shared" si="216"/>
        <v>0</v>
      </c>
      <c r="AN1306" s="3">
        <f t="shared" si="217"/>
        <v>0</v>
      </c>
    </row>
    <row r="1307" spans="1:40" x14ac:dyDescent="0.35">
      <c r="A1307" t="s">
        <v>4664</v>
      </c>
      <c r="B1307" t="s">
        <v>4649</v>
      </c>
      <c r="C1307" t="s">
        <v>16</v>
      </c>
      <c r="D1307" s="6" t="s">
        <v>17</v>
      </c>
      <c r="E1307" s="6">
        <v>31</v>
      </c>
      <c r="F1307" s="6">
        <v>78.12</v>
      </c>
      <c r="G1307" s="6">
        <v>90.81</v>
      </c>
      <c r="H1307" s="6">
        <f t="shared" si="210"/>
        <v>0.86025768087215071</v>
      </c>
      <c r="I1307" s="6">
        <v>30.5</v>
      </c>
      <c r="J1307" s="6">
        <v>74.239999999999995</v>
      </c>
      <c r="K1307" s="6">
        <v>89.6</v>
      </c>
      <c r="L1307" s="6">
        <f t="shared" si="211"/>
        <v>0</v>
      </c>
      <c r="M1307" s="6">
        <f t="shared" si="212"/>
        <v>0</v>
      </c>
      <c r="N1307" s="6">
        <f t="shared" si="213"/>
        <v>1</v>
      </c>
      <c r="AA1307" t="s">
        <v>4664</v>
      </c>
      <c r="AB1307" t="s">
        <v>4649</v>
      </c>
      <c r="AC1307" t="s">
        <v>16</v>
      </c>
      <c r="AD1307" t="s">
        <v>18</v>
      </c>
      <c r="AE1307" s="6">
        <v>17</v>
      </c>
      <c r="AF1307" s="6">
        <v>44.77</v>
      </c>
      <c r="AG1307" s="6">
        <v>56.08</v>
      </c>
      <c r="AH1307" s="6">
        <f t="shared" si="214"/>
        <v>0.79832382310984318</v>
      </c>
      <c r="AI1307" s="6">
        <v>16.5</v>
      </c>
      <c r="AJ1307" s="6">
        <v>22.99</v>
      </c>
      <c r="AK1307" s="6">
        <v>54.79</v>
      </c>
      <c r="AL1307" s="6">
        <f t="shared" si="215"/>
        <v>0</v>
      </c>
      <c r="AM1307" s="6">
        <f t="shared" si="216"/>
        <v>0</v>
      </c>
      <c r="AN1307" s="6">
        <f t="shared" si="217"/>
        <v>1</v>
      </c>
    </row>
    <row r="1308" spans="1:40" x14ac:dyDescent="0.35">
      <c r="A1308" t="s">
        <v>4665</v>
      </c>
      <c r="B1308" t="s">
        <v>4649</v>
      </c>
      <c r="C1308" t="s">
        <v>16</v>
      </c>
      <c r="D1308" t="s">
        <v>17</v>
      </c>
      <c r="E1308">
        <v>23.5</v>
      </c>
      <c r="F1308">
        <v>164.37</v>
      </c>
      <c r="G1308">
        <v>72.459999999999994</v>
      </c>
      <c r="H1308">
        <f t="shared" si="210"/>
        <v>2.2684239580458185</v>
      </c>
      <c r="I1308">
        <v>21.5</v>
      </c>
      <c r="J1308">
        <v>50.48</v>
      </c>
      <c r="K1308">
        <v>67.47</v>
      </c>
      <c r="L1308" s="3">
        <f t="shared" si="211"/>
        <v>1</v>
      </c>
      <c r="M1308" s="3">
        <f t="shared" si="212"/>
        <v>0</v>
      </c>
      <c r="N1308" s="3">
        <f t="shared" si="213"/>
        <v>0</v>
      </c>
      <c r="AA1308" t="s">
        <v>4665</v>
      </c>
      <c r="AB1308" t="s">
        <v>4649</v>
      </c>
      <c r="AC1308" t="s">
        <v>16</v>
      </c>
      <c r="AD1308" t="s">
        <v>18</v>
      </c>
      <c r="AE1308">
        <v>24</v>
      </c>
      <c r="AF1308">
        <v>163.35</v>
      </c>
      <c r="AG1308">
        <v>73.7</v>
      </c>
      <c r="AH1308">
        <f t="shared" si="214"/>
        <v>2.216417910447761</v>
      </c>
      <c r="AI1308">
        <v>23.5</v>
      </c>
      <c r="AJ1308">
        <v>69.180000000000007</v>
      </c>
      <c r="AK1308">
        <v>72.459999999999994</v>
      </c>
      <c r="AL1308" s="3">
        <f t="shared" si="215"/>
        <v>1</v>
      </c>
      <c r="AM1308" s="3">
        <f t="shared" si="216"/>
        <v>0</v>
      </c>
      <c r="AN1308" s="3">
        <f t="shared" si="217"/>
        <v>0</v>
      </c>
    </row>
    <row r="1309" spans="1:40" x14ac:dyDescent="0.35">
      <c r="A1309" t="s">
        <v>4666</v>
      </c>
      <c r="B1309" t="s">
        <v>4649</v>
      </c>
      <c r="C1309" t="s">
        <v>16</v>
      </c>
      <c r="D1309" t="s">
        <v>17</v>
      </c>
      <c r="E1309">
        <v>24</v>
      </c>
      <c r="F1309">
        <v>129.38999999999999</v>
      </c>
      <c r="G1309">
        <v>73.7</v>
      </c>
      <c r="H1309">
        <f t="shared" si="210"/>
        <v>1.755630936227951</v>
      </c>
      <c r="I1309">
        <v>22</v>
      </c>
      <c r="J1309">
        <v>43.65</v>
      </c>
      <c r="K1309">
        <v>68.72</v>
      </c>
      <c r="L1309" s="3">
        <f t="shared" si="211"/>
        <v>1</v>
      </c>
      <c r="M1309" s="3">
        <f t="shared" si="212"/>
        <v>0</v>
      </c>
      <c r="N1309" s="3">
        <f t="shared" si="213"/>
        <v>0</v>
      </c>
      <c r="AA1309" t="s">
        <v>4666</v>
      </c>
      <c r="AB1309" t="s">
        <v>4649</v>
      </c>
      <c r="AC1309" t="s">
        <v>16</v>
      </c>
      <c r="AD1309" t="s">
        <v>18</v>
      </c>
      <c r="AE1309">
        <v>24</v>
      </c>
      <c r="AF1309">
        <v>172.02</v>
      </c>
      <c r="AG1309">
        <v>73.7</v>
      </c>
      <c r="AH1309">
        <f t="shared" si="214"/>
        <v>2.334056987788331</v>
      </c>
      <c r="AI1309">
        <v>23</v>
      </c>
      <c r="AJ1309">
        <v>60.25</v>
      </c>
      <c r="AK1309">
        <v>71.22</v>
      </c>
      <c r="AL1309" s="3">
        <f t="shared" si="215"/>
        <v>1</v>
      </c>
      <c r="AM1309" s="3">
        <f t="shared" si="216"/>
        <v>0</v>
      </c>
      <c r="AN1309" s="3">
        <f t="shared" si="217"/>
        <v>0</v>
      </c>
    </row>
    <row r="1310" spans="1:40" x14ac:dyDescent="0.35">
      <c r="A1310" t="s">
        <v>4667</v>
      </c>
      <c r="B1310" t="s">
        <v>4649</v>
      </c>
      <c r="C1310" t="s">
        <v>16</v>
      </c>
      <c r="D1310" t="s">
        <v>17</v>
      </c>
      <c r="E1310">
        <v>23.5</v>
      </c>
      <c r="F1310">
        <v>111.57</v>
      </c>
      <c r="G1310">
        <v>72.459999999999994</v>
      </c>
      <c r="H1310">
        <f t="shared" si="210"/>
        <v>1.5397460667954734</v>
      </c>
      <c r="I1310">
        <v>22</v>
      </c>
      <c r="J1310">
        <v>50.5</v>
      </c>
      <c r="K1310">
        <v>68.72</v>
      </c>
      <c r="L1310" s="3">
        <f t="shared" si="211"/>
        <v>1</v>
      </c>
      <c r="M1310" s="3">
        <f t="shared" si="212"/>
        <v>0</v>
      </c>
      <c r="N1310" s="3">
        <f t="shared" si="213"/>
        <v>0</v>
      </c>
      <c r="AA1310" t="s">
        <v>4667</v>
      </c>
      <c r="AB1310" t="s">
        <v>4649</v>
      </c>
      <c r="AC1310" t="s">
        <v>16</v>
      </c>
      <c r="AD1310" t="s">
        <v>18</v>
      </c>
      <c r="AE1310">
        <v>24</v>
      </c>
      <c r="AF1310">
        <v>156.91999999999999</v>
      </c>
      <c r="AG1310">
        <v>73.7</v>
      </c>
      <c r="AH1310">
        <f t="shared" si="214"/>
        <v>2.129172320217096</v>
      </c>
      <c r="AI1310">
        <v>23</v>
      </c>
      <c r="AJ1310">
        <v>64.41</v>
      </c>
      <c r="AK1310">
        <v>71.22</v>
      </c>
      <c r="AL1310" s="3">
        <f t="shared" si="215"/>
        <v>1</v>
      </c>
      <c r="AM1310" s="3">
        <f t="shared" si="216"/>
        <v>0</v>
      </c>
      <c r="AN1310" s="3">
        <f t="shared" si="217"/>
        <v>0</v>
      </c>
    </row>
    <row r="1311" spans="1:40" x14ac:dyDescent="0.35">
      <c r="A1311" t="s">
        <v>4668</v>
      </c>
      <c r="B1311" t="s">
        <v>4649</v>
      </c>
      <c r="C1311" t="s">
        <v>16</v>
      </c>
      <c r="D1311" t="s">
        <v>17</v>
      </c>
      <c r="E1311">
        <v>23.5</v>
      </c>
      <c r="F1311">
        <v>137.11000000000001</v>
      </c>
      <c r="G1311">
        <v>72.459999999999994</v>
      </c>
      <c r="H1311">
        <f t="shared" si="210"/>
        <v>1.8922163952525535</v>
      </c>
      <c r="I1311">
        <v>21.5</v>
      </c>
      <c r="J1311">
        <v>62.25</v>
      </c>
      <c r="K1311">
        <v>67.47</v>
      </c>
      <c r="L1311" s="3">
        <f t="shared" si="211"/>
        <v>1</v>
      </c>
      <c r="M1311" s="3">
        <f t="shared" si="212"/>
        <v>0</v>
      </c>
      <c r="N1311" s="3">
        <f t="shared" si="213"/>
        <v>0</v>
      </c>
      <c r="AA1311" t="s">
        <v>4668</v>
      </c>
      <c r="AB1311" t="s">
        <v>4649</v>
      </c>
      <c r="AC1311" t="s">
        <v>16</v>
      </c>
      <c r="AD1311" t="s">
        <v>18</v>
      </c>
      <c r="AE1311">
        <v>24</v>
      </c>
      <c r="AF1311">
        <v>195.84</v>
      </c>
      <c r="AG1311">
        <v>73.7</v>
      </c>
      <c r="AH1311">
        <f t="shared" si="214"/>
        <v>2.657259158751696</v>
      </c>
      <c r="AI1311">
        <v>23</v>
      </c>
      <c r="AJ1311">
        <v>53.99</v>
      </c>
      <c r="AK1311">
        <v>71.22</v>
      </c>
      <c r="AL1311" s="3">
        <f t="shared" si="215"/>
        <v>1</v>
      </c>
      <c r="AM1311" s="3">
        <f t="shared" si="216"/>
        <v>0</v>
      </c>
      <c r="AN1311" s="3">
        <f t="shared" si="217"/>
        <v>0</v>
      </c>
    </row>
    <row r="1312" spans="1:40" x14ac:dyDescent="0.35">
      <c r="A1312" t="s">
        <v>4669</v>
      </c>
      <c r="B1312" t="s">
        <v>4649</v>
      </c>
      <c r="C1312" t="s">
        <v>16</v>
      </c>
      <c r="D1312" t="s">
        <v>17</v>
      </c>
      <c r="E1312">
        <v>23.5</v>
      </c>
      <c r="F1312">
        <v>107.32</v>
      </c>
      <c r="G1312">
        <v>72.459999999999994</v>
      </c>
      <c r="H1312">
        <f t="shared" si="210"/>
        <v>1.4810930168368754</v>
      </c>
      <c r="I1312">
        <v>22.5</v>
      </c>
      <c r="J1312">
        <v>61.78</v>
      </c>
      <c r="K1312">
        <v>69.97</v>
      </c>
      <c r="L1312" s="3">
        <f t="shared" si="211"/>
        <v>0</v>
      </c>
      <c r="M1312" s="3">
        <f t="shared" si="212"/>
        <v>1</v>
      </c>
      <c r="N1312" s="3">
        <f t="shared" si="213"/>
        <v>0</v>
      </c>
      <c r="AA1312" t="s">
        <v>4669</v>
      </c>
      <c r="AB1312" t="s">
        <v>4649</v>
      </c>
      <c r="AC1312" t="s">
        <v>16</v>
      </c>
      <c r="AD1312" t="s">
        <v>18</v>
      </c>
      <c r="AE1312">
        <v>24</v>
      </c>
      <c r="AF1312">
        <v>157.99</v>
      </c>
      <c r="AG1312">
        <v>73.7</v>
      </c>
      <c r="AH1312">
        <f t="shared" si="214"/>
        <v>2.1436906377204883</v>
      </c>
      <c r="AI1312">
        <v>18</v>
      </c>
      <c r="AJ1312">
        <v>64.650000000000006</v>
      </c>
      <c r="AK1312">
        <v>58.64</v>
      </c>
      <c r="AL1312" s="3">
        <f t="shared" si="215"/>
        <v>1</v>
      </c>
      <c r="AM1312" s="3">
        <f t="shared" si="216"/>
        <v>0</v>
      </c>
      <c r="AN1312" s="3">
        <f t="shared" si="217"/>
        <v>0</v>
      </c>
    </row>
    <row r="1313" spans="1:40" x14ac:dyDescent="0.35">
      <c r="A1313" t="s">
        <v>4670</v>
      </c>
      <c r="B1313" t="s">
        <v>4649</v>
      </c>
      <c r="C1313" t="s">
        <v>16</v>
      </c>
      <c r="D1313" t="s">
        <v>17</v>
      </c>
      <c r="E1313">
        <v>24</v>
      </c>
      <c r="F1313">
        <v>113.33</v>
      </c>
      <c r="G1313">
        <v>73.7</v>
      </c>
      <c r="H1313">
        <f t="shared" si="210"/>
        <v>1.537720488466757</v>
      </c>
      <c r="I1313">
        <v>22.5</v>
      </c>
      <c r="J1313">
        <v>65.66</v>
      </c>
      <c r="K1313">
        <v>69.97</v>
      </c>
      <c r="L1313" s="3">
        <f t="shared" si="211"/>
        <v>1</v>
      </c>
      <c r="M1313" s="3">
        <f t="shared" si="212"/>
        <v>0</v>
      </c>
      <c r="N1313" s="3">
        <f t="shared" si="213"/>
        <v>0</v>
      </c>
      <c r="AA1313" t="s">
        <v>4670</v>
      </c>
      <c r="AB1313" t="s">
        <v>4649</v>
      </c>
      <c r="AC1313" t="s">
        <v>16</v>
      </c>
      <c r="AD1313" t="s">
        <v>18</v>
      </c>
      <c r="AE1313">
        <v>24</v>
      </c>
      <c r="AF1313">
        <v>115.68</v>
      </c>
      <c r="AG1313">
        <v>73.7</v>
      </c>
      <c r="AH1313">
        <f t="shared" si="214"/>
        <v>1.5696065128900951</v>
      </c>
      <c r="AI1313">
        <v>23</v>
      </c>
      <c r="AJ1313">
        <v>56.75</v>
      </c>
      <c r="AK1313">
        <v>71.22</v>
      </c>
      <c r="AL1313" s="3">
        <f t="shared" si="215"/>
        <v>1</v>
      </c>
      <c r="AM1313" s="3">
        <f t="shared" si="216"/>
        <v>0</v>
      </c>
      <c r="AN1313" s="3">
        <f t="shared" si="217"/>
        <v>0</v>
      </c>
    </row>
    <row r="1314" spans="1:40" x14ac:dyDescent="0.35">
      <c r="A1314" t="s">
        <v>4671</v>
      </c>
      <c r="B1314" t="s">
        <v>4649</v>
      </c>
      <c r="C1314" t="s">
        <v>16</v>
      </c>
      <c r="D1314" t="s">
        <v>17</v>
      </c>
      <c r="E1314">
        <v>23.5</v>
      </c>
      <c r="F1314">
        <v>132.97</v>
      </c>
      <c r="G1314">
        <v>72.459999999999994</v>
      </c>
      <c r="H1314">
        <f t="shared" si="210"/>
        <v>1.8350814242340603</v>
      </c>
      <c r="I1314">
        <v>22</v>
      </c>
      <c r="J1314">
        <v>61.53</v>
      </c>
      <c r="K1314">
        <v>68.72</v>
      </c>
      <c r="L1314" s="3">
        <f t="shared" si="211"/>
        <v>1</v>
      </c>
      <c r="M1314" s="3">
        <f t="shared" si="212"/>
        <v>0</v>
      </c>
      <c r="N1314" s="3">
        <f t="shared" si="213"/>
        <v>0</v>
      </c>
      <c r="AA1314" t="s">
        <v>4671</v>
      </c>
      <c r="AB1314" t="s">
        <v>4649</v>
      </c>
      <c r="AC1314" t="s">
        <v>16</v>
      </c>
      <c r="AD1314" t="s">
        <v>18</v>
      </c>
      <c r="AE1314">
        <v>24</v>
      </c>
      <c r="AF1314">
        <v>167.57</v>
      </c>
      <c r="AG1314">
        <v>73.7</v>
      </c>
      <c r="AH1314">
        <f t="shared" si="214"/>
        <v>2.273677069199457</v>
      </c>
      <c r="AI1314">
        <v>16</v>
      </c>
      <c r="AJ1314">
        <v>54.36</v>
      </c>
      <c r="AK1314">
        <v>53.5</v>
      </c>
      <c r="AL1314" s="3">
        <f t="shared" si="215"/>
        <v>1</v>
      </c>
      <c r="AM1314" s="3">
        <f t="shared" si="216"/>
        <v>0</v>
      </c>
      <c r="AN1314" s="3">
        <f t="shared" si="217"/>
        <v>0</v>
      </c>
    </row>
    <row r="1315" spans="1:40" x14ac:dyDescent="0.35">
      <c r="A1315" t="s">
        <v>4672</v>
      </c>
      <c r="B1315" t="s">
        <v>4649</v>
      </c>
      <c r="C1315" t="s">
        <v>16</v>
      </c>
      <c r="D1315" t="s">
        <v>134</v>
      </c>
      <c r="E1315">
        <v>24</v>
      </c>
      <c r="F1315">
        <v>102.81</v>
      </c>
      <c r="G1315">
        <v>73.7</v>
      </c>
      <c r="H1315">
        <f t="shared" si="210"/>
        <v>1.3949796472184532</v>
      </c>
      <c r="I1315">
        <v>25</v>
      </c>
      <c r="J1315">
        <v>78.56</v>
      </c>
      <c r="K1315">
        <v>76.17</v>
      </c>
      <c r="L1315" s="3">
        <f t="shared" si="211"/>
        <v>0</v>
      </c>
      <c r="M1315" s="3">
        <f t="shared" si="212"/>
        <v>1</v>
      </c>
      <c r="N1315" s="3">
        <f t="shared" si="213"/>
        <v>0</v>
      </c>
      <c r="AA1315" t="s">
        <v>4672</v>
      </c>
      <c r="AB1315" t="s">
        <v>4649</v>
      </c>
      <c r="AC1315" t="s">
        <v>16</v>
      </c>
      <c r="AD1315" t="s">
        <v>135</v>
      </c>
      <c r="AE1315">
        <v>24</v>
      </c>
      <c r="AF1315">
        <v>85.8</v>
      </c>
      <c r="AG1315">
        <v>73.7</v>
      </c>
      <c r="AH1315">
        <f t="shared" si="214"/>
        <v>1.1641791044776117</v>
      </c>
      <c r="AI1315">
        <v>23.5</v>
      </c>
      <c r="AJ1315">
        <v>55.41</v>
      </c>
      <c r="AK1315">
        <v>72.459999999999994</v>
      </c>
      <c r="AL1315" s="3">
        <f t="shared" si="215"/>
        <v>0</v>
      </c>
      <c r="AM1315" s="3">
        <f t="shared" si="216"/>
        <v>1</v>
      </c>
      <c r="AN1315" s="3">
        <f t="shared" si="217"/>
        <v>0</v>
      </c>
    </row>
    <row r="1316" spans="1:40" x14ac:dyDescent="0.35">
      <c r="A1316" t="s">
        <v>4673</v>
      </c>
      <c r="B1316" t="s">
        <v>4649</v>
      </c>
      <c r="C1316" t="s">
        <v>16</v>
      </c>
      <c r="D1316" t="s">
        <v>134</v>
      </c>
      <c r="E1316">
        <v>23.5</v>
      </c>
      <c r="F1316">
        <v>78.319999999999993</v>
      </c>
      <c r="G1316">
        <v>72.459999999999994</v>
      </c>
      <c r="H1316">
        <f t="shared" si="210"/>
        <v>1.0808722053546784</v>
      </c>
      <c r="I1316">
        <v>23</v>
      </c>
      <c r="J1316">
        <v>63.73</v>
      </c>
      <c r="K1316">
        <v>71.22</v>
      </c>
      <c r="L1316" s="3">
        <f t="shared" si="211"/>
        <v>0</v>
      </c>
      <c r="M1316" s="3">
        <f t="shared" si="212"/>
        <v>1</v>
      </c>
      <c r="N1316" s="3">
        <f t="shared" si="213"/>
        <v>0</v>
      </c>
      <c r="AA1316" t="s">
        <v>4673</v>
      </c>
      <c r="AB1316" t="s">
        <v>4649</v>
      </c>
      <c r="AC1316" t="s">
        <v>16</v>
      </c>
      <c r="AD1316" t="s">
        <v>135</v>
      </c>
      <c r="AE1316">
        <v>24</v>
      </c>
      <c r="AF1316">
        <v>81.41</v>
      </c>
      <c r="AG1316">
        <v>73.7</v>
      </c>
      <c r="AH1316">
        <f t="shared" si="214"/>
        <v>1.1046132971506104</v>
      </c>
      <c r="AI1316">
        <v>23.5</v>
      </c>
      <c r="AJ1316">
        <v>56.31</v>
      </c>
      <c r="AK1316">
        <v>72.459999999999994</v>
      </c>
      <c r="AL1316" s="3">
        <f t="shared" si="215"/>
        <v>0</v>
      </c>
      <c r="AM1316" s="3">
        <f t="shared" si="216"/>
        <v>1</v>
      </c>
      <c r="AN1316" s="3">
        <f t="shared" si="217"/>
        <v>0</v>
      </c>
    </row>
    <row r="1317" spans="1:40" x14ac:dyDescent="0.35">
      <c r="A1317" t="s">
        <v>4674</v>
      </c>
      <c r="B1317" t="s">
        <v>4649</v>
      </c>
      <c r="C1317" t="s">
        <v>16</v>
      </c>
      <c r="D1317" t="s">
        <v>134</v>
      </c>
      <c r="E1317">
        <v>24</v>
      </c>
      <c r="F1317">
        <v>122.91</v>
      </c>
      <c r="G1317">
        <v>73.7</v>
      </c>
      <c r="H1317">
        <f t="shared" si="210"/>
        <v>1.6677069199457257</v>
      </c>
      <c r="I1317">
        <v>22</v>
      </c>
      <c r="J1317">
        <v>59.74</v>
      </c>
      <c r="K1317">
        <v>68.72</v>
      </c>
      <c r="L1317" s="3">
        <f t="shared" si="211"/>
        <v>1</v>
      </c>
      <c r="M1317" s="3">
        <f t="shared" si="212"/>
        <v>0</v>
      </c>
      <c r="N1317" s="3">
        <f t="shared" si="213"/>
        <v>0</v>
      </c>
      <c r="AA1317" t="s">
        <v>4674</v>
      </c>
      <c r="AB1317" t="s">
        <v>4649</v>
      </c>
      <c r="AC1317" t="s">
        <v>16</v>
      </c>
      <c r="AD1317" t="s">
        <v>135</v>
      </c>
      <c r="AE1317">
        <v>24</v>
      </c>
      <c r="AF1317">
        <v>114.27</v>
      </c>
      <c r="AG1317">
        <v>73.7</v>
      </c>
      <c r="AH1317">
        <f t="shared" si="214"/>
        <v>1.5504748982360921</v>
      </c>
      <c r="AI1317">
        <v>23.5</v>
      </c>
      <c r="AJ1317">
        <v>69.03</v>
      </c>
      <c r="AK1317">
        <v>72.459999999999994</v>
      </c>
      <c r="AL1317" s="3">
        <f t="shared" si="215"/>
        <v>1</v>
      </c>
      <c r="AM1317" s="3">
        <f t="shared" si="216"/>
        <v>0</v>
      </c>
      <c r="AN1317" s="3">
        <f t="shared" si="217"/>
        <v>0</v>
      </c>
    </row>
    <row r="1318" spans="1:40" x14ac:dyDescent="0.35">
      <c r="A1318" t="s">
        <v>4675</v>
      </c>
      <c r="B1318" t="s">
        <v>4649</v>
      </c>
      <c r="C1318" t="s">
        <v>16</v>
      </c>
      <c r="D1318" t="s">
        <v>134</v>
      </c>
      <c r="E1318">
        <v>24.5</v>
      </c>
      <c r="F1318">
        <v>107.2</v>
      </c>
      <c r="G1318">
        <v>74.930000000000007</v>
      </c>
      <c r="H1318">
        <f t="shared" si="210"/>
        <v>1.4306686240491124</v>
      </c>
      <c r="I1318">
        <v>22</v>
      </c>
      <c r="J1318">
        <v>56.9</v>
      </c>
      <c r="K1318">
        <v>68.72</v>
      </c>
      <c r="L1318" s="3">
        <f t="shared" si="211"/>
        <v>0</v>
      </c>
      <c r="M1318" s="3">
        <f t="shared" si="212"/>
        <v>1</v>
      </c>
      <c r="N1318" s="3">
        <f t="shared" si="213"/>
        <v>0</v>
      </c>
      <c r="AA1318" t="s">
        <v>4675</v>
      </c>
      <c r="AB1318" t="s">
        <v>4649</v>
      </c>
      <c r="AC1318" t="s">
        <v>16</v>
      </c>
      <c r="AD1318" t="s">
        <v>135</v>
      </c>
      <c r="AE1318">
        <v>24</v>
      </c>
      <c r="AF1318">
        <v>144.56</v>
      </c>
      <c r="AG1318">
        <v>73.7</v>
      </c>
      <c r="AH1318">
        <f t="shared" si="214"/>
        <v>1.9614654002713703</v>
      </c>
      <c r="AI1318">
        <v>23</v>
      </c>
      <c r="AJ1318">
        <v>48.55</v>
      </c>
      <c r="AK1318">
        <v>71.22</v>
      </c>
      <c r="AL1318" s="3">
        <f t="shared" si="215"/>
        <v>1</v>
      </c>
      <c r="AM1318" s="3">
        <f t="shared" si="216"/>
        <v>0</v>
      </c>
      <c r="AN1318" s="3">
        <f t="shared" si="217"/>
        <v>0</v>
      </c>
    </row>
    <row r="1319" spans="1:40" x14ac:dyDescent="0.35">
      <c r="A1319" t="s">
        <v>4676</v>
      </c>
      <c r="B1319" t="s">
        <v>4649</v>
      </c>
      <c r="C1319" t="s">
        <v>16</v>
      </c>
      <c r="D1319" t="s">
        <v>134</v>
      </c>
      <c r="E1319">
        <v>23.5</v>
      </c>
      <c r="F1319">
        <v>156.11000000000001</v>
      </c>
      <c r="G1319">
        <v>72.459999999999994</v>
      </c>
      <c r="H1319">
        <f t="shared" si="210"/>
        <v>2.1544300303615791</v>
      </c>
      <c r="I1319">
        <v>21.5</v>
      </c>
      <c r="J1319">
        <v>58.27</v>
      </c>
      <c r="K1319">
        <v>67.47</v>
      </c>
      <c r="L1319" s="3">
        <f t="shared" si="211"/>
        <v>1</v>
      </c>
      <c r="M1319" s="3">
        <f t="shared" si="212"/>
        <v>0</v>
      </c>
      <c r="N1319" s="3">
        <f t="shared" si="213"/>
        <v>0</v>
      </c>
      <c r="AA1319" t="s">
        <v>4676</v>
      </c>
      <c r="AB1319" t="s">
        <v>4649</v>
      </c>
      <c r="AC1319" t="s">
        <v>16</v>
      </c>
      <c r="AD1319" t="s">
        <v>135</v>
      </c>
      <c r="AE1319">
        <v>24</v>
      </c>
      <c r="AF1319">
        <v>109.98</v>
      </c>
      <c r="AG1319">
        <v>73.7</v>
      </c>
      <c r="AH1319">
        <f t="shared" si="214"/>
        <v>1.4922659430122116</v>
      </c>
      <c r="AI1319">
        <v>23.5</v>
      </c>
      <c r="AJ1319">
        <v>61.87</v>
      </c>
      <c r="AK1319">
        <v>72.459999999999994</v>
      </c>
      <c r="AL1319" s="3">
        <f t="shared" si="215"/>
        <v>0</v>
      </c>
      <c r="AM1319" s="3">
        <f t="shared" si="216"/>
        <v>1</v>
      </c>
      <c r="AN1319" s="3">
        <f t="shared" si="217"/>
        <v>0</v>
      </c>
    </row>
    <row r="1320" spans="1:40" x14ac:dyDescent="0.35">
      <c r="A1320" t="s">
        <v>4677</v>
      </c>
      <c r="B1320" t="s">
        <v>4649</v>
      </c>
      <c r="C1320" t="s">
        <v>16</v>
      </c>
      <c r="D1320" t="s">
        <v>134</v>
      </c>
      <c r="E1320">
        <v>24</v>
      </c>
      <c r="F1320">
        <v>133.72</v>
      </c>
      <c r="G1320">
        <v>73.7</v>
      </c>
      <c r="H1320">
        <f t="shared" si="210"/>
        <v>1.8143826322930801</v>
      </c>
      <c r="I1320">
        <v>22</v>
      </c>
      <c r="J1320">
        <v>63.8</v>
      </c>
      <c r="K1320">
        <v>68.72</v>
      </c>
      <c r="L1320" s="3">
        <f t="shared" si="211"/>
        <v>1</v>
      </c>
      <c r="M1320" s="3">
        <f t="shared" si="212"/>
        <v>0</v>
      </c>
      <c r="N1320" s="3">
        <f t="shared" si="213"/>
        <v>0</v>
      </c>
      <c r="AA1320" t="s">
        <v>4677</v>
      </c>
      <c r="AB1320" t="s">
        <v>4649</v>
      </c>
      <c r="AC1320" t="s">
        <v>16</v>
      </c>
      <c r="AD1320" t="s">
        <v>135</v>
      </c>
      <c r="AE1320">
        <v>24</v>
      </c>
      <c r="AF1320">
        <v>101.95</v>
      </c>
      <c r="AG1320">
        <v>73.7</v>
      </c>
      <c r="AH1320">
        <f t="shared" si="214"/>
        <v>1.3833107191316147</v>
      </c>
      <c r="AI1320">
        <v>22.5</v>
      </c>
      <c r="AJ1320">
        <v>37.54</v>
      </c>
      <c r="AK1320">
        <v>69.97</v>
      </c>
      <c r="AL1320" s="3">
        <f t="shared" si="215"/>
        <v>0</v>
      </c>
      <c r="AM1320" s="3">
        <f t="shared" si="216"/>
        <v>1</v>
      </c>
      <c r="AN1320" s="3">
        <f t="shared" si="217"/>
        <v>0</v>
      </c>
    </row>
    <row r="1321" spans="1:40" x14ac:dyDescent="0.35">
      <c r="A1321" t="s">
        <v>4678</v>
      </c>
      <c r="B1321" t="s">
        <v>4649</v>
      </c>
      <c r="C1321" t="s">
        <v>16</v>
      </c>
      <c r="D1321" t="s">
        <v>134</v>
      </c>
      <c r="E1321">
        <v>24</v>
      </c>
      <c r="F1321">
        <v>140.58000000000001</v>
      </c>
      <c r="G1321">
        <v>73.7</v>
      </c>
      <c r="H1321">
        <f t="shared" si="210"/>
        <v>1.9074626865671642</v>
      </c>
      <c r="I1321">
        <v>22.5</v>
      </c>
      <c r="J1321">
        <v>65.39</v>
      </c>
      <c r="K1321">
        <v>69.97</v>
      </c>
      <c r="L1321" s="3">
        <f t="shared" si="211"/>
        <v>1</v>
      </c>
      <c r="M1321" s="3">
        <f t="shared" si="212"/>
        <v>0</v>
      </c>
      <c r="N1321" s="3">
        <f t="shared" si="213"/>
        <v>0</v>
      </c>
      <c r="AA1321" t="s">
        <v>4678</v>
      </c>
      <c r="AB1321" t="s">
        <v>4649</v>
      </c>
      <c r="AC1321" t="s">
        <v>16</v>
      </c>
      <c r="AD1321" t="s">
        <v>135</v>
      </c>
      <c r="AE1321">
        <v>24</v>
      </c>
      <c r="AF1321">
        <v>146.03</v>
      </c>
      <c r="AG1321">
        <v>73.7</v>
      </c>
      <c r="AH1321">
        <f t="shared" si="214"/>
        <v>1.9814111261872456</v>
      </c>
      <c r="AI1321">
        <v>22.5</v>
      </c>
      <c r="AJ1321">
        <v>68.84</v>
      </c>
      <c r="AK1321">
        <v>69.97</v>
      </c>
      <c r="AL1321" s="3">
        <f t="shared" si="215"/>
        <v>1</v>
      </c>
      <c r="AM1321" s="3">
        <f t="shared" si="216"/>
        <v>0</v>
      </c>
      <c r="AN1321" s="3">
        <f t="shared" si="217"/>
        <v>0</v>
      </c>
    </row>
    <row r="1322" spans="1:40" x14ac:dyDescent="0.35">
      <c r="A1322" t="s">
        <v>4679</v>
      </c>
      <c r="B1322" t="s">
        <v>4649</v>
      </c>
      <c r="C1322" t="s">
        <v>16</v>
      </c>
      <c r="D1322" t="s">
        <v>134</v>
      </c>
      <c r="E1322">
        <v>24.5</v>
      </c>
      <c r="F1322">
        <v>115.03</v>
      </c>
      <c r="G1322">
        <v>74.930000000000007</v>
      </c>
      <c r="H1322">
        <f t="shared" si="210"/>
        <v>1.5351661550780726</v>
      </c>
      <c r="I1322">
        <v>22.5</v>
      </c>
      <c r="J1322">
        <v>68.61</v>
      </c>
      <c r="K1322">
        <v>69.97</v>
      </c>
      <c r="L1322" s="3">
        <f t="shared" si="211"/>
        <v>1</v>
      </c>
      <c r="M1322" s="3">
        <f t="shared" si="212"/>
        <v>0</v>
      </c>
      <c r="N1322" s="3">
        <f t="shared" si="213"/>
        <v>0</v>
      </c>
      <c r="AA1322" t="s">
        <v>4679</v>
      </c>
      <c r="AB1322" t="s">
        <v>4649</v>
      </c>
      <c r="AC1322" t="s">
        <v>16</v>
      </c>
      <c r="AD1322" t="s">
        <v>135</v>
      </c>
      <c r="AE1322">
        <v>25</v>
      </c>
      <c r="AF1322">
        <v>89.21</v>
      </c>
      <c r="AG1322">
        <v>76.17</v>
      </c>
      <c r="AH1322">
        <f t="shared" si="214"/>
        <v>1.1711960089273992</v>
      </c>
      <c r="AI1322">
        <v>23.5</v>
      </c>
      <c r="AJ1322">
        <v>71.540000000000006</v>
      </c>
      <c r="AK1322">
        <v>72.459999999999994</v>
      </c>
      <c r="AL1322" s="3">
        <f t="shared" si="215"/>
        <v>0</v>
      </c>
      <c r="AM1322" s="3">
        <f t="shared" si="216"/>
        <v>1</v>
      </c>
      <c r="AN1322" s="3">
        <f t="shared" si="217"/>
        <v>0</v>
      </c>
    </row>
    <row r="1323" spans="1:40" x14ac:dyDescent="0.35">
      <c r="A1323" t="s">
        <v>4680</v>
      </c>
      <c r="B1323" t="s">
        <v>4649</v>
      </c>
      <c r="C1323" t="s">
        <v>16</v>
      </c>
      <c r="D1323" t="s">
        <v>134</v>
      </c>
      <c r="E1323">
        <v>24</v>
      </c>
      <c r="F1323">
        <v>127.56</v>
      </c>
      <c r="G1323">
        <v>73.7</v>
      </c>
      <c r="H1323">
        <f t="shared" si="210"/>
        <v>1.7308005427408413</v>
      </c>
      <c r="I1323">
        <v>22</v>
      </c>
      <c r="J1323">
        <v>64.56</v>
      </c>
      <c r="K1323">
        <v>68.72</v>
      </c>
      <c r="L1323" s="3">
        <f t="shared" si="211"/>
        <v>1</v>
      </c>
      <c r="M1323" s="3">
        <f t="shared" si="212"/>
        <v>0</v>
      </c>
      <c r="N1323" s="3">
        <f t="shared" si="213"/>
        <v>0</v>
      </c>
      <c r="AA1323" t="s">
        <v>4680</v>
      </c>
      <c r="AB1323" t="s">
        <v>4649</v>
      </c>
      <c r="AC1323" t="s">
        <v>16</v>
      </c>
      <c r="AD1323" t="s">
        <v>135</v>
      </c>
      <c r="AE1323">
        <v>24</v>
      </c>
      <c r="AF1323">
        <v>138.31</v>
      </c>
      <c r="AG1323">
        <v>73.7</v>
      </c>
      <c r="AH1323">
        <f t="shared" si="214"/>
        <v>1.8766621438263229</v>
      </c>
      <c r="AI1323">
        <v>23</v>
      </c>
      <c r="AJ1323">
        <v>68.760000000000005</v>
      </c>
      <c r="AK1323">
        <v>71.22</v>
      </c>
      <c r="AL1323" s="3">
        <f t="shared" si="215"/>
        <v>1</v>
      </c>
      <c r="AM1323" s="3">
        <f t="shared" si="216"/>
        <v>0</v>
      </c>
      <c r="AN1323" s="3">
        <f t="shared" si="217"/>
        <v>0</v>
      </c>
    </row>
    <row r="1324" spans="1:40" x14ac:dyDescent="0.35">
      <c r="A1324" t="s">
        <v>4681</v>
      </c>
      <c r="B1324" t="s">
        <v>4649</v>
      </c>
      <c r="C1324" t="s">
        <v>16</v>
      </c>
      <c r="D1324" t="s">
        <v>134</v>
      </c>
      <c r="E1324">
        <v>24</v>
      </c>
      <c r="F1324">
        <v>108.15</v>
      </c>
      <c r="G1324">
        <v>73.7</v>
      </c>
      <c r="H1324">
        <f t="shared" si="210"/>
        <v>1.4674355495251017</v>
      </c>
      <c r="I1324">
        <v>22</v>
      </c>
      <c r="J1324">
        <v>57.46</v>
      </c>
      <c r="K1324">
        <v>68.72</v>
      </c>
      <c r="L1324" s="3">
        <f t="shared" si="211"/>
        <v>0</v>
      </c>
      <c r="M1324" s="3">
        <f t="shared" si="212"/>
        <v>1</v>
      </c>
      <c r="N1324" s="3">
        <f t="shared" si="213"/>
        <v>0</v>
      </c>
      <c r="AA1324" t="s">
        <v>4681</v>
      </c>
      <c r="AB1324" t="s">
        <v>4649</v>
      </c>
      <c r="AC1324" t="s">
        <v>16</v>
      </c>
      <c r="AD1324" t="s">
        <v>135</v>
      </c>
      <c r="AE1324">
        <v>24</v>
      </c>
      <c r="AF1324">
        <v>110.84</v>
      </c>
      <c r="AG1324">
        <v>73.7</v>
      </c>
      <c r="AH1324">
        <f t="shared" si="214"/>
        <v>1.5039348710990501</v>
      </c>
      <c r="AI1324">
        <v>23.5</v>
      </c>
      <c r="AJ1324">
        <v>59.35</v>
      </c>
      <c r="AK1324">
        <v>72.459999999999994</v>
      </c>
      <c r="AL1324" s="3">
        <f t="shared" si="215"/>
        <v>1</v>
      </c>
      <c r="AM1324" s="3">
        <f t="shared" si="216"/>
        <v>0</v>
      </c>
      <c r="AN1324" s="3">
        <f t="shared" si="217"/>
        <v>0</v>
      </c>
    </row>
    <row r="1325" spans="1:40" x14ac:dyDescent="0.35">
      <c r="A1325" t="s">
        <v>4682</v>
      </c>
      <c r="B1325" t="s">
        <v>4649</v>
      </c>
      <c r="C1325" t="s">
        <v>16</v>
      </c>
      <c r="D1325" t="s">
        <v>134</v>
      </c>
      <c r="E1325">
        <v>33.5</v>
      </c>
      <c r="F1325">
        <v>105.43</v>
      </c>
      <c r="G1325">
        <v>96.84</v>
      </c>
      <c r="H1325">
        <f t="shared" si="210"/>
        <v>1.0887030152829409</v>
      </c>
      <c r="I1325">
        <v>32</v>
      </c>
      <c r="J1325">
        <v>93.59</v>
      </c>
      <c r="K1325">
        <v>93.23</v>
      </c>
      <c r="L1325" s="3">
        <f t="shared" si="211"/>
        <v>0</v>
      </c>
      <c r="M1325" s="3">
        <f t="shared" si="212"/>
        <v>1</v>
      </c>
      <c r="N1325" s="3">
        <f t="shared" si="213"/>
        <v>0</v>
      </c>
      <c r="AA1325" t="s">
        <v>4682</v>
      </c>
      <c r="AB1325" t="s">
        <v>4649</v>
      </c>
      <c r="AC1325" t="s">
        <v>16</v>
      </c>
      <c r="AD1325" t="s">
        <v>135</v>
      </c>
      <c r="AE1325">
        <v>35</v>
      </c>
      <c r="AF1325">
        <v>105.46</v>
      </c>
      <c r="AG1325">
        <v>100.44</v>
      </c>
      <c r="AH1325">
        <f t="shared" si="214"/>
        <v>1.0499800876144962</v>
      </c>
      <c r="AI1325">
        <v>17.5</v>
      </c>
      <c r="AJ1325">
        <v>57.9</v>
      </c>
      <c r="AK1325">
        <v>57.36</v>
      </c>
      <c r="AL1325" s="3">
        <f t="shared" si="215"/>
        <v>0</v>
      </c>
      <c r="AM1325" s="3">
        <f t="shared" si="216"/>
        <v>1</v>
      </c>
      <c r="AN1325" s="3">
        <f t="shared" si="217"/>
        <v>0</v>
      </c>
    </row>
    <row r="1326" spans="1:40" x14ac:dyDescent="0.35">
      <c r="A1326" t="s">
        <v>4683</v>
      </c>
      <c r="B1326" t="s">
        <v>4649</v>
      </c>
      <c r="C1326" t="s">
        <v>16</v>
      </c>
      <c r="D1326" t="s">
        <v>134</v>
      </c>
      <c r="E1326">
        <v>22.5</v>
      </c>
      <c r="F1326">
        <v>71.040000000000006</v>
      </c>
      <c r="G1326">
        <v>69.97</v>
      </c>
      <c r="H1326">
        <f t="shared" si="210"/>
        <v>1.0152922681149066</v>
      </c>
      <c r="I1326">
        <v>22</v>
      </c>
      <c r="J1326">
        <v>50.39</v>
      </c>
      <c r="K1326">
        <v>68.72</v>
      </c>
      <c r="L1326" s="3">
        <f t="shared" si="211"/>
        <v>0</v>
      </c>
      <c r="M1326" s="3">
        <f t="shared" si="212"/>
        <v>1</v>
      </c>
      <c r="N1326" s="3">
        <f t="shared" si="213"/>
        <v>0</v>
      </c>
      <c r="AA1326" t="s">
        <v>4683</v>
      </c>
      <c r="AB1326" t="s">
        <v>4649</v>
      </c>
      <c r="AC1326" t="s">
        <v>16</v>
      </c>
      <c r="AD1326" t="s">
        <v>135</v>
      </c>
      <c r="AE1326">
        <v>24.5</v>
      </c>
      <c r="AF1326">
        <v>75.69</v>
      </c>
      <c r="AG1326">
        <v>74.930000000000007</v>
      </c>
      <c r="AH1326">
        <f t="shared" si="214"/>
        <v>1.0101427999466168</v>
      </c>
      <c r="AI1326">
        <v>24</v>
      </c>
      <c r="AJ1326">
        <v>56.78</v>
      </c>
      <c r="AK1326">
        <v>73.7</v>
      </c>
      <c r="AL1326" s="3">
        <f t="shared" si="215"/>
        <v>0</v>
      </c>
      <c r="AM1326" s="3">
        <f t="shared" si="216"/>
        <v>1</v>
      </c>
      <c r="AN1326" s="3">
        <f t="shared" si="217"/>
        <v>0</v>
      </c>
    </row>
    <row r="1327" spans="1:40" x14ac:dyDescent="0.35">
      <c r="A1327" t="s">
        <v>4684</v>
      </c>
      <c r="B1327" t="s">
        <v>4649</v>
      </c>
      <c r="C1327" t="s">
        <v>16</v>
      </c>
      <c r="D1327" t="s">
        <v>134</v>
      </c>
      <c r="E1327">
        <v>24</v>
      </c>
      <c r="F1327">
        <v>126.31</v>
      </c>
      <c r="G1327">
        <v>73.7</v>
      </c>
      <c r="H1327">
        <f t="shared" si="210"/>
        <v>1.7138398914518318</v>
      </c>
      <c r="I1327">
        <v>22</v>
      </c>
      <c r="J1327">
        <v>60.89</v>
      </c>
      <c r="K1327">
        <v>68.72</v>
      </c>
      <c r="L1327" s="3">
        <f t="shared" si="211"/>
        <v>1</v>
      </c>
      <c r="M1327" s="3">
        <f t="shared" si="212"/>
        <v>0</v>
      </c>
      <c r="N1327" s="3">
        <f t="shared" si="213"/>
        <v>0</v>
      </c>
      <c r="AA1327" t="s">
        <v>4684</v>
      </c>
      <c r="AB1327" t="s">
        <v>4649</v>
      </c>
      <c r="AC1327" t="s">
        <v>16</v>
      </c>
      <c r="AD1327" t="s">
        <v>135</v>
      </c>
      <c r="AE1327">
        <v>24</v>
      </c>
      <c r="AF1327">
        <v>116.49</v>
      </c>
      <c r="AG1327">
        <v>73.7</v>
      </c>
      <c r="AH1327">
        <f t="shared" si="214"/>
        <v>1.580597014925373</v>
      </c>
      <c r="AI1327">
        <v>22.5</v>
      </c>
      <c r="AJ1327">
        <v>51.13</v>
      </c>
      <c r="AK1327">
        <v>69.97</v>
      </c>
      <c r="AL1327" s="3">
        <f t="shared" si="215"/>
        <v>1</v>
      </c>
      <c r="AM1327" s="3">
        <f t="shared" si="216"/>
        <v>0</v>
      </c>
      <c r="AN1327" s="3">
        <f t="shared" si="217"/>
        <v>0</v>
      </c>
    </row>
    <row r="1328" spans="1:40" x14ac:dyDescent="0.35">
      <c r="A1328" t="s">
        <v>4685</v>
      </c>
      <c r="B1328" t="s">
        <v>4649</v>
      </c>
      <c r="C1328" t="s">
        <v>16</v>
      </c>
      <c r="D1328" t="s">
        <v>134</v>
      </c>
      <c r="E1328">
        <v>23.5</v>
      </c>
      <c r="F1328">
        <v>126.41</v>
      </c>
      <c r="G1328">
        <v>72.459999999999994</v>
      </c>
      <c r="H1328">
        <f t="shared" si="210"/>
        <v>1.7445487165332598</v>
      </c>
      <c r="I1328">
        <v>22.5</v>
      </c>
      <c r="J1328">
        <v>69.36</v>
      </c>
      <c r="K1328">
        <v>69.97</v>
      </c>
      <c r="L1328" s="3">
        <f t="shared" si="211"/>
        <v>1</v>
      </c>
      <c r="M1328" s="3">
        <f t="shared" si="212"/>
        <v>0</v>
      </c>
      <c r="N1328" s="3">
        <f t="shared" si="213"/>
        <v>0</v>
      </c>
      <c r="AA1328" t="s">
        <v>4685</v>
      </c>
      <c r="AB1328" t="s">
        <v>4649</v>
      </c>
      <c r="AC1328" t="s">
        <v>16</v>
      </c>
      <c r="AD1328" t="s">
        <v>135</v>
      </c>
      <c r="AE1328">
        <v>24</v>
      </c>
      <c r="AF1328">
        <v>82.02</v>
      </c>
      <c r="AG1328">
        <v>73.7</v>
      </c>
      <c r="AH1328">
        <f t="shared" si="214"/>
        <v>1.1128900949796472</v>
      </c>
      <c r="AI1328">
        <v>23.5</v>
      </c>
      <c r="AJ1328">
        <v>70.709999999999994</v>
      </c>
      <c r="AK1328">
        <v>72.459999999999994</v>
      </c>
      <c r="AL1328" s="3">
        <f t="shared" si="215"/>
        <v>0</v>
      </c>
      <c r="AM1328" s="3">
        <f t="shared" si="216"/>
        <v>1</v>
      </c>
      <c r="AN1328" s="3">
        <f t="shared" si="217"/>
        <v>0</v>
      </c>
    </row>
    <row r="1329" spans="1:40" x14ac:dyDescent="0.35">
      <c r="A1329" t="s">
        <v>4686</v>
      </c>
      <c r="B1329" t="s">
        <v>4649</v>
      </c>
      <c r="C1329" t="s">
        <v>16</v>
      </c>
      <c r="D1329" t="s">
        <v>134</v>
      </c>
      <c r="E1329">
        <v>23.5</v>
      </c>
      <c r="F1329">
        <v>124.41</v>
      </c>
      <c r="G1329">
        <v>72.459999999999994</v>
      </c>
      <c r="H1329">
        <f t="shared" si="210"/>
        <v>1.7169472812586255</v>
      </c>
      <c r="I1329">
        <v>21.5</v>
      </c>
      <c r="J1329">
        <v>58.2</v>
      </c>
      <c r="K1329">
        <v>67.47</v>
      </c>
      <c r="L1329" s="3">
        <f t="shared" si="211"/>
        <v>1</v>
      </c>
      <c r="M1329" s="3">
        <f t="shared" si="212"/>
        <v>0</v>
      </c>
      <c r="N1329" s="3">
        <f t="shared" si="213"/>
        <v>0</v>
      </c>
      <c r="AA1329" t="s">
        <v>4686</v>
      </c>
      <c r="AB1329" t="s">
        <v>4649</v>
      </c>
      <c r="AC1329" t="s">
        <v>16</v>
      </c>
      <c r="AD1329" t="s">
        <v>135</v>
      </c>
      <c r="AE1329">
        <v>24</v>
      </c>
      <c r="AF1329">
        <v>153.01</v>
      </c>
      <c r="AG1329">
        <v>73.7</v>
      </c>
      <c r="AH1329">
        <f t="shared" si="214"/>
        <v>2.0761194029850745</v>
      </c>
      <c r="AI1329">
        <v>22.5</v>
      </c>
      <c r="AJ1329">
        <v>63.27</v>
      </c>
      <c r="AK1329">
        <v>69.97</v>
      </c>
      <c r="AL1329" s="3">
        <f t="shared" si="215"/>
        <v>1</v>
      </c>
      <c r="AM1329" s="3">
        <f t="shared" si="216"/>
        <v>0</v>
      </c>
      <c r="AN1329" s="3">
        <f t="shared" si="217"/>
        <v>0</v>
      </c>
    </row>
    <row r="1330" spans="1:40" x14ac:dyDescent="0.35">
      <c r="A1330" t="s">
        <v>4687</v>
      </c>
      <c r="B1330" t="s">
        <v>4649</v>
      </c>
      <c r="C1330" t="s">
        <v>16</v>
      </c>
      <c r="D1330" t="s">
        <v>134</v>
      </c>
      <c r="E1330">
        <v>23.5</v>
      </c>
      <c r="F1330">
        <v>114.9</v>
      </c>
      <c r="G1330">
        <v>72.459999999999994</v>
      </c>
      <c r="H1330">
        <f t="shared" si="210"/>
        <v>1.5857024565277396</v>
      </c>
      <c r="I1330">
        <v>22</v>
      </c>
      <c r="J1330">
        <v>60.23</v>
      </c>
      <c r="K1330">
        <v>68.72</v>
      </c>
      <c r="L1330" s="3">
        <f t="shared" si="211"/>
        <v>1</v>
      </c>
      <c r="M1330" s="3">
        <f t="shared" si="212"/>
        <v>0</v>
      </c>
      <c r="N1330" s="3">
        <f t="shared" si="213"/>
        <v>0</v>
      </c>
      <c r="AA1330" t="s">
        <v>4687</v>
      </c>
      <c r="AB1330" t="s">
        <v>4649</v>
      </c>
      <c r="AC1330" t="s">
        <v>16</v>
      </c>
      <c r="AD1330" t="s">
        <v>135</v>
      </c>
      <c r="AE1330">
        <v>24</v>
      </c>
      <c r="AF1330">
        <v>151.06</v>
      </c>
      <c r="AG1330">
        <v>73.7</v>
      </c>
      <c r="AH1330">
        <f t="shared" si="214"/>
        <v>2.0496607869742198</v>
      </c>
      <c r="AI1330">
        <v>23</v>
      </c>
      <c r="AJ1330">
        <v>68.5</v>
      </c>
      <c r="AK1330">
        <v>71.22</v>
      </c>
      <c r="AL1330" s="3">
        <f t="shared" si="215"/>
        <v>1</v>
      </c>
      <c r="AM1330" s="3">
        <f t="shared" si="216"/>
        <v>0</v>
      </c>
      <c r="AN1330" s="3">
        <f t="shared" si="217"/>
        <v>0</v>
      </c>
    </row>
    <row r="1331" spans="1:40" x14ac:dyDescent="0.35">
      <c r="A1331" t="s">
        <v>4688</v>
      </c>
      <c r="B1331" t="s">
        <v>4649</v>
      </c>
      <c r="C1331" t="s">
        <v>16</v>
      </c>
      <c r="D1331" t="s">
        <v>134</v>
      </c>
      <c r="E1331">
        <v>24</v>
      </c>
      <c r="F1331">
        <v>221.53</v>
      </c>
      <c r="G1331">
        <v>73.7</v>
      </c>
      <c r="H1331">
        <f t="shared" si="210"/>
        <v>3.0058344640434194</v>
      </c>
      <c r="I1331">
        <v>21.5</v>
      </c>
      <c r="J1331">
        <v>44.95</v>
      </c>
      <c r="K1331">
        <v>67.47</v>
      </c>
      <c r="L1331" s="3">
        <f t="shared" si="211"/>
        <v>1</v>
      </c>
      <c r="M1331" s="3">
        <f t="shared" si="212"/>
        <v>0</v>
      </c>
      <c r="N1331" s="3">
        <f t="shared" si="213"/>
        <v>0</v>
      </c>
      <c r="AA1331" t="s">
        <v>4688</v>
      </c>
      <c r="AB1331" t="s">
        <v>4649</v>
      </c>
      <c r="AC1331" t="s">
        <v>16</v>
      </c>
      <c r="AD1331" t="s">
        <v>135</v>
      </c>
      <c r="AE1331">
        <v>24</v>
      </c>
      <c r="AF1331">
        <v>171.42</v>
      </c>
      <c r="AG1331">
        <v>73.7</v>
      </c>
      <c r="AH1331">
        <f t="shared" si="214"/>
        <v>2.3259158751696063</v>
      </c>
      <c r="AI1331">
        <v>22.5</v>
      </c>
      <c r="AJ1331">
        <v>51.68</v>
      </c>
      <c r="AK1331">
        <v>69.97</v>
      </c>
      <c r="AL1331" s="3">
        <f t="shared" si="215"/>
        <v>1</v>
      </c>
      <c r="AM1331" s="3">
        <f t="shared" si="216"/>
        <v>0</v>
      </c>
      <c r="AN1331" s="3">
        <f t="shared" si="217"/>
        <v>0</v>
      </c>
    </row>
    <row r="1332" spans="1:40" x14ac:dyDescent="0.35">
      <c r="A1332" t="s">
        <v>4689</v>
      </c>
      <c r="B1332" t="s">
        <v>4649</v>
      </c>
      <c r="C1332" t="s">
        <v>16</v>
      </c>
      <c r="D1332" t="s">
        <v>134</v>
      </c>
      <c r="E1332">
        <v>23.5</v>
      </c>
      <c r="F1332">
        <v>168.23</v>
      </c>
      <c r="G1332">
        <v>72.459999999999994</v>
      </c>
      <c r="H1332">
        <f t="shared" si="210"/>
        <v>2.3216947281258626</v>
      </c>
      <c r="I1332">
        <v>21.5</v>
      </c>
      <c r="J1332">
        <v>66.209999999999994</v>
      </c>
      <c r="K1332">
        <v>67.47</v>
      </c>
      <c r="L1332" s="3">
        <f t="shared" si="211"/>
        <v>1</v>
      </c>
      <c r="M1332" s="3">
        <f t="shared" si="212"/>
        <v>0</v>
      </c>
      <c r="N1332" s="3">
        <f t="shared" si="213"/>
        <v>0</v>
      </c>
      <c r="AA1332" t="s">
        <v>4689</v>
      </c>
      <c r="AB1332" t="s">
        <v>4649</v>
      </c>
      <c r="AC1332" t="s">
        <v>16</v>
      </c>
      <c r="AD1332" t="s">
        <v>135</v>
      </c>
      <c r="AE1332">
        <v>24</v>
      </c>
      <c r="AF1332">
        <v>142.34</v>
      </c>
      <c r="AG1332">
        <v>73.7</v>
      </c>
      <c r="AH1332">
        <f t="shared" si="214"/>
        <v>1.9313432835820896</v>
      </c>
      <c r="AI1332">
        <v>22.5</v>
      </c>
      <c r="AJ1332">
        <v>51.37</v>
      </c>
      <c r="AK1332">
        <v>69.97</v>
      </c>
      <c r="AL1332" s="3">
        <f t="shared" si="215"/>
        <v>1</v>
      </c>
      <c r="AM1332" s="3">
        <f t="shared" si="216"/>
        <v>0</v>
      </c>
      <c r="AN1332" s="3">
        <f t="shared" si="217"/>
        <v>0</v>
      </c>
    </row>
    <row r="1333" spans="1:40" x14ac:dyDescent="0.35">
      <c r="A1333" t="s">
        <v>4690</v>
      </c>
      <c r="B1333" t="s">
        <v>4649</v>
      </c>
      <c r="C1333" t="s">
        <v>16</v>
      </c>
      <c r="D1333" s="6" t="s">
        <v>134</v>
      </c>
      <c r="E1333" s="6">
        <v>24.5</v>
      </c>
      <c r="F1333" s="6">
        <v>65.16</v>
      </c>
      <c r="G1333" s="6">
        <v>74.930000000000007</v>
      </c>
      <c r="H1333" s="6">
        <f t="shared" si="210"/>
        <v>0.86961163752835968</v>
      </c>
      <c r="I1333" s="6">
        <v>24</v>
      </c>
      <c r="J1333" s="6">
        <v>44.26</v>
      </c>
      <c r="K1333" s="6">
        <v>73.7</v>
      </c>
      <c r="L1333" s="6">
        <f t="shared" si="211"/>
        <v>0</v>
      </c>
      <c r="M1333" s="6">
        <f t="shared" si="212"/>
        <v>0</v>
      </c>
      <c r="N1333" s="6">
        <f t="shared" si="213"/>
        <v>1</v>
      </c>
      <c r="AA1333" t="s">
        <v>4690</v>
      </c>
      <c r="AB1333" t="s">
        <v>4649</v>
      </c>
      <c r="AC1333" t="s">
        <v>16</v>
      </c>
      <c r="AD1333" t="s">
        <v>135</v>
      </c>
      <c r="AE1333">
        <v>18.5</v>
      </c>
      <c r="AF1333">
        <v>62.1</v>
      </c>
      <c r="AG1333">
        <v>59.91</v>
      </c>
      <c r="AH1333">
        <f t="shared" si="214"/>
        <v>1.0365548322483726</v>
      </c>
      <c r="AI1333">
        <v>18</v>
      </c>
      <c r="AJ1333">
        <v>23.68</v>
      </c>
      <c r="AK1333">
        <v>58.64</v>
      </c>
      <c r="AL1333" s="3">
        <f t="shared" si="215"/>
        <v>0</v>
      </c>
      <c r="AM1333" s="3">
        <f t="shared" si="216"/>
        <v>1</v>
      </c>
      <c r="AN1333" s="3">
        <f t="shared" si="217"/>
        <v>0</v>
      </c>
    </row>
    <row r="1334" spans="1:40" x14ac:dyDescent="0.35">
      <c r="A1334" t="s">
        <v>4691</v>
      </c>
      <c r="B1334" t="s">
        <v>4649</v>
      </c>
      <c r="C1334" t="s">
        <v>16</v>
      </c>
      <c r="D1334" t="s">
        <v>134</v>
      </c>
      <c r="E1334">
        <v>23.5</v>
      </c>
      <c r="F1334">
        <v>146.91</v>
      </c>
      <c r="G1334">
        <v>72.459999999999994</v>
      </c>
      <c r="H1334">
        <f t="shared" si="210"/>
        <v>2.0274634280982613</v>
      </c>
      <c r="I1334">
        <v>22</v>
      </c>
      <c r="J1334">
        <v>63.53</v>
      </c>
      <c r="K1334">
        <v>68.72</v>
      </c>
      <c r="L1334" s="3">
        <f t="shared" si="211"/>
        <v>1</v>
      </c>
      <c r="M1334" s="3">
        <f t="shared" si="212"/>
        <v>0</v>
      </c>
      <c r="N1334" s="3">
        <f t="shared" si="213"/>
        <v>0</v>
      </c>
      <c r="AA1334" t="s">
        <v>4691</v>
      </c>
      <c r="AB1334" t="s">
        <v>4649</v>
      </c>
      <c r="AC1334" t="s">
        <v>16</v>
      </c>
      <c r="AD1334" t="s">
        <v>135</v>
      </c>
      <c r="AE1334">
        <v>24</v>
      </c>
      <c r="AF1334">
        <v>136.55000000000001</v>
      </c>
      <c r="AG1334">
        <v>73.7</v>
      </c>
      <c r="AH1334">
        <f t="shared" si="214"/>
        <v>1.8527815468113977</v>
      </c>
      <c r="AI1334">
        <v>23</v>
      </c>
      <c r="AJ1334">
        <v>70.3</v>
      </c>
      <c r="AK1334">
        <v>71.22</v>
      </c>
      <c r="AL1334" s="3">
        <f t="shared" si="215"/>
        <v>1</v>
      </c>
      <c r="AM1334" s="3">
        <f t="shared" si="216"/>
        <v>0</v>
      </c>
      <c r="AN1334" s="3">
        <f t="shared" si="217"/>
        <v>0</v>
      </c>
    </row>
    <row r="1335" spans="1:40" x14ac:dyDescent="0.35">
      <c r="A1335" t="s">
        <v>4692</v>
      </c>
      <c r="B1335" t="s">
        <v>4649</v>
      </c>
      <c r="C1335" t="s">
        <v>16</v>
      </c>
      <c r="D1335" t="s">
        <v>134</v>
      </c>
      <c r="E1335">
        <v>24</v>
      </c>
      <c r="F1335">
        <v>227.06</v>
      </c>
      <c r="G1335">
        <v>73.7</v>
      </c>
      <c r="H1335">
        <f t="shared" si="210"/>
        <v>3.0808683853459971</v>
      </c>
      <c r="I1335">
        <v>21.5</v>
      </c>
      <c r="J1335">
        <v>37.6</v>
      </c>
      <c r="K1335">
        <v>67.47</v>
      </c>
      <c r="L1335" s="3">
        <f t="shared" si="211"/>
        <v>1</v>
      </c>
      <c r="M1335" s="3">
        <f t="shared" si="212"/>
        <v>0</v>
      </c>
      <c r="N1335" s="3">
        <f t="shared" si="213"/>
        <v>0</v>
      </c>
      <c r="AA1335" t="s">
        <v>4692</v>
      </c>
      <c r="AB1335" t="s">
        <v>4649</v>
      </c>
      <c r="AC1335" t="s">
        <v>16</v>
      </c>
      <c r="AD1335" t="s">
        <v>135</v>
      </c>
      <c r="AE1335">
        <v>24</v>
      </c>
      <c r="AF1335">
        <v>185.94</v>
      </c>
      <c r="AG1335">
        <v>73.7</v>
      </c>
      <c r="AH1335">
        <f t="shared" si="214"/>
        <v>2.5229308005427407</v>
      </c>
      <c r="AI1335">
        <v>22</v>
      </c>
      <c r="AJ1335">
        <v>56.44</v>
      </c>
      <c r="AK1335">
        <v>68.72</v>
      </c>
      <c r="AL1335" s="3">
        <f t="shared" si="215"/>
        <v>1</v>
      </c>
      <c r="AM1335" s="3">
        <f t="shared" si="216"/>
        <v>0</v>
      </c>
      <c r="AN1335" s="3">
        <f t="shared" si="217"/>
        <v>0</v>
      </c>
    </row>
    <row r="1336" spans="1:40" x14ac:dyDescent="0.35">
      <c r="A1336" t="s">
        <v>4693</v>
      </c>
      <c r="B1336" t="s">
        <v>4649</v>
      </c>
      <c r="C1336" t="s">
        <v>16</v>
      </c>
      <c r="D1336" t="s">
        <v>134</v>
      </c>
      <c r="E1336">
        <v>23.5</v>
      </c>
      <c r="F1336">
        <v>135.37</v>
      </c>
      <c r="G1336">
        <v>72.459999999999994</v>
      </c>
      <c r="H1336">
        <f t="shared" si="210"/>
        <v>1.8682031465636215</v>
      </c>
      <c r="I1336">
        <v>21.5</v>
      </c>
      <c r="J1336">
        <v>50.25</v>
      </c>
      <c r="K1336">
        <v>67.47</v>
      </c>
      <c r="L1336" s="3">
        <f t="shared" si="211"/>
        <v>1</v>
      </c>
      <c r="M1336" s="3">
        <f t="shared" si="212"/>
        <v>0</v>
      </c>
      <c r="N1336" s="3">
        <f t="shared" si="213"/>
        <v>0</v>
      </c>
      <c r="AA1336" t="s">
        <v>4693</v>
      </c>
      <c r="AB1336" t="s">
        <v>4649</v>
      </c>
      <c r="AC1336" t="s">
        <v>16</v>
      </c>
      <c r="AD1336" t="s">
        <v>135</v>
      </c>
      <c r="AE1336">
        <v>24</v>
      </c>
      <c r="AF1336">
        <v>138.04</v>
      </c>
      <c r="AG1336">
        <v>73.7</v>
      </c>
      <c r="AH1336">
        <f t="shared" si="214"/>
        <v>1.8729986431478967</v>
      </c>
      <c r="AI1336">
        <v>23</v>
      </c>
      <c r="AJ1336">
        <v>60.13</v>
      </c>
      <c r="AK1336">
        <v>71.22</v>
      </c>
      <c r="AL1336" s="3">
        <f t="shared" si="215"/>
        <v>1</v>
      </c>
      <c r="AM1336" s="3">
        <f t="shared" si="216"/>
        <v>0</v>
      </c>
      <c r="AN1336" s="3">
        <f t="shared" si="217"/>
        <v>0</v>
      </c>
    </row>
    <row r="1337" spans="1:40" x14ac:dyDescent="0.35">
      <c r="A1337" t="s">
        <v>4694</v>
      </c>
      <c r="B1337" t="s">
        <v>4649</v>
      </c>
      <c r="C1337" t="s">
        <v>16</v>
      </c>
      <c r="D1337" t="s">
        <v>134</v>
      </c>
      <c r="E1337">
        <v>23.5</v>
      </c>
      <c r="F1337">
        <v>181.53</v>
      </c>
      <c r="G1337">
        <v>72.459999999999994</v>
      </c>
      <c r="H1337">
        <f t="shared" si="210"/>
        <v>2.5052442727021806</v>
      </c>
      <c r="I1337">
        <v>21.5</v>
      </c>
      <c r="J1337">
        <v>58.42</v>
      </c>
      <c r="K1337">
        <v>67.47</v>
      </c>
      <c r="L1337" s="3">
        <f t="shared" si="211"/>
        <v>1</v>
      </c>
      <c r="M1337" s="3">
        <f t="shared" si="212"/>
        <v>0</v>
      </c>
      <c r="N1337" s="3">
        <f t="shared" si="213"/>
        <v>0</v>
      </c>
      <c r="AA1337" t="s">
        <v>4694</v>
      </c>
      <c r="AB1337" t="s">
        <v>4649</v>
      </c>
      <c r="AC1337" t="s">
        <v>16</v>
      </c>
      <c r="AD1337" t="s">
        <v>135</v>
      </c>
      <c r="AE1337">
        <v>24</v>
      </c>
      <c r="AF1337">
        <v>167.61</v>
      </c>
      <c r="AG1337">
        <v>73.7</v>
      </c>
      <c r="AH1337">
        <f t="shared" si="214"/>
        <v>2.2742198100407056</v>
      </c>
      <c r="AI1337">
        <v>23</v>
      </c>
      <c r="AJ1337">
        <v>70.48</v>
      </c>
      <c r="AK1337">
        <v>71.22</v>
      </c>
      <c r="AL1337" s="3">
        <f t="shared" si="215"/>
        <v>1</v>
      </c>
      <c r="AM1337" s="3">
        <f t="shared" si="216"/>
        <v>0</v>
      </c>
      <c r="AN1337" s="3">
        <f t="shared" si="217"/>
        <v>0</v>
      </c>
    </row>
    <row r="1338" spans="1:40" x14ac:dyDescent="0.35">
      <c r="A1338" t="s">
        <v>4695</v>
      </c>
      <c r="B1338" t="s">
        <v>4649</v>
      </c>
      <c r="C1338" t="s">
        <v>16</v>
      </c>
      <c r="D1338" t="s">
        <v>134</v>
      </c>
      <c r="E1338">
        <v>24</v>
      </c>
      <c r="F1338">
        <v>106.36</v>
      </c>
      <c r="G1338">
        <v>73.7</v>
      </c>
      <c r="H1338">
        <f t="shared" si="210"/>
        <v>1.4431478968792402</v>
      </c>
      <c r="I1338">
        <v>22</v>
      </c>
      <c r="J1338">
        <v>52.01</v>
      </c>
      <c r="K1338">
        <v>68.72</v>
      </c>
      <c r="L1338" s="3">
        <f t="shared" si="211"/>
        <v>0</v>
      </c>
      <c r="M1338" s="3">
        <f t="shared" si="212"/>
        <v>1</v>
      </c>
      <c r="N1338" s="3">
        <f t="shared" si="213"/>
        <v>0</v>
      </c>
      <c r="AA1338" t="s">
        <v>4695</v>
      </c>
      <c r="AB1338" t="s">
        <v>4649</v>
      </c>
      <c r="AC1338" t="s">
        <v>16</v>
      </c>
      <c r="AD1338" t="s">
        <v>135</v>
      </c>
      <c r="AE1338">
        <v>24</v>
      </c>
      <c r="AF1338">
        <v>124.13</v>
      </c>
      <c r="AG1338">
        <v>73.7</v>
      </c>
      <c r="AH1338">
        <f t="shared" si="214"/>
        <v>1.6842605156037991</v>
      </c>
      <c r="AI1338">
        <v>23.5</v>
      </c>
      <c r="AJ1338">
        <v>71.25</v>
      </c>
      <c r="AK1338">
        <v>72.459999999999994</v>
      </c>
      <c r="AL1338" s="3">
        <f t="shared" si="215"/>
        <v>1</v>
      </c>
      <c r="AM1338" s="3">
        <f t="shared" si="216"/>
        <v>0</v>
      </c>
      <c r="AN1338" s="3">
        <f t="shared" si="217"/>
        <v>0</v>
      </c>
    </row>
    <row r="1339" spans="1:40" x14ac:dyDescent="0.35">
      <c r="A1339" t="s">
        <v>4696</v>
      </c>
      <c r="B1339" t="s">
        <v>4649</v>
      </c>
      <c r="C1339" t="s">
        <v>16</v>
      </c>
      <c r="D1339" t="s">
        <v>134</v>
      </c>
      <c r="E1339">
        <v>24</v>
      </c>
      <c r="F1339">
        <v>167.21</v>
      </c>
      <c r="G1339">
        <v>73.7</v>
      </c>
      <c r="H1339">
        <f t="shared" si="210"/>
        <v>2.2687924016282226</v>
      </c>
      <c r="I1339">
        <v>21.5</v>
      </c>
      <c r="J1339">
        <v>41.81</v>
      </c>
      <c r="K1339">
        <v>67.47</v>
      </c>
      <c r="L1339" s="3">
        <f t="shared" si="211"/>
        <v>1</v>
      </c>
      <c r="M1339" s="3">
        <f t="shared" si="212"/>
        <v>0</v>
      </c>
      <c r="N1339" s="3">
        <f t="shared" si="213"/>
        <v>0</v>
      </c>
      <c r="AA1339" t="s">
        <v>4696</v>
      </c>
      <c r="AB1339" t="s">
        <v>4649</v>
      </c>
      <c r="AC1339" t="s">
        <v>16</v>
      </c>
      <c r="AD1339" t="s">
        <v>135</v>
      </c>
      <c r="AE1339">
        <v>24</v>
      </c>
      <c r="AF1339">
        <v>141.74</v>
      </c>
      <c r="AG1339">
        <v>73.7</v>
      </c>
      <c r="AH1339">
        <f t="shared" si="214"/>
        <v>1.9232021709633651</v>
      </c>
      <c r="AI1339">
        <v>22.5</v>
      </c>
      <c r="AJ1339">
        <v>53.95</v>
      </c>
      <c r="AK1339">
        <v>69.97</v>
      </c>
      <c r="AL1339" s="3">
        <f t="shared" si="215"/>
        <v>1</v>
      </c>
      <c r="AM1339" s="3">
        <f t="shared" si="216"/>
        <v>0</v>
      </c>
      <c r="AN1339" s="3">
        <f t="shared" si="217"/>
        <v>0</v>
      </c>
    </row>
    <row r="1340" spans="1:40" x14ac:dyDescent="0.35">
      <c r="A1340" t="s">
        <v>4697</v>
      </c>
      <c r="B1340" t="s">
        <v>4649</v>
      </c>
      <c r="C1340" t="s">
        <v>16</v>
      </c>
      <c r="D1340" t="s">
        <v>134</v>
      </c>
      <c r="E1340">
        <v>24</v>
      </c>
      <c r="F1340">
        <v>132.75</v>
      </c>
      <c r="G1340">
        <v>73.7</v>
      </c>
      <c r="H1340">
        <f t="shared" si="210"/>
        <v>1.8012211668928086</v>
      </c>
      <c r="I1340">
        <v>21.5</v>
      </c>
      <c r="J1340">
        <v>45.39</v>
      </c>
      <c r="K1340">
        <v>67.47</v>
      </c>
      <c r="L1340" s="3">
        <f t="shared" si="211"/>
        <v>1</v>
      </c>
      <c r="M1340" s="3">
        <f t="shared" si="212"/>
        <v>0</v>
      </c>
      <c r="N1340" s="3">
        <f t="shared" si="213"/>
        <v>0</v>
      </c>
      <c r="AA1340" t="s">
        <v>4697</v>
      </c>
      <c r="AB1340" t="s">
        <v>4649</v>
      </c>
      <c r="AC1340" t="s">
        <v>16</v>
      </c>
      <c r="AD1340" t="s">
        <v>135</v>
      </c>
      <c r="AE1340">
        <v>24</v>
      </c>
      <c r="AF1340">
        <v>140.9</v>
      </c>
      <c r="AG1340">
        <v>73.7</v>
      </c>
      <c r="AH1340">
        <f t="shared" si="214"/>
        <v>1.9118046132971507</v>
      </c>
      <c r="AI1340">
        <v>22.5</v>
      </c>
      <c r="AJ1340">
        <v>51</v>
      </c>
      <c r="AK1340">
        <v>69.97</v>
      </c>
      <c r="AL1340" s="3">
        <f t="shared" si="215"/>
        <v>1</v>
      </c>
      <c r="AM1340" s="3">
        <f t="shared" si="216"/>
        <v>0</v>
      </c>
      <c r="AN1340" s="3">
        <f t="shared" si="217"/>
        <v>0</v>
      </c>
    </row>
    <row r="1341" spans="1:40" x14ac:dyDescent="0.35">
      <c r="A1341" t="s">
        <v>4698</v>
      </c>
      <c r="B1341" t="s">
        <v>4649</v>
      </c>
      <c r="C1341" t="s">
        <v>16</v>
      </c>
      <c r="D1341" t="s">
        <v>134</v>
      </c>
      <c r="E1341">
        <v>24</v>
      </c>
      <c r="F1341">
        <v>200.71</v>
      </c>
      <c r="G1341">
        <v>73.7</v>
      </c>
      <c r="H1341">
        <f t="shared" si="210"/>
        <v>2.7233378561736772</v>
      </c>
      <c r="I1341">
        <v>22</v>
      </c>
      <c r="J1341">
        <v>60.51</v>
      </c>
      <c r="K1341">
        <v>68.72</v>
      </c>
      <c r="L1341" s="3">
        <f t="shared" si="211"/>
        <v>1</v>
      </c>
      <c r="M1341" s="3">
        <f t="shared" si="212"/>
        <v>0</v>
      </c>
      <c r="N1341" s="3">
        <f t="shared" si="213"/>
        <v>0</v>
      </c>
      <c r="AA1341" t="s">
        <v>4698</v>
      </c>
      <c r="AB1341" t="s">
        <v>4649</v>
      </c>
      <c r="AC1341" t="s">
        <v>16</v>
      </c>
      <c r="AD1341" t="s">
        <v>135</v>
      </c>
      <c r="AE1341">
        <v>24</v>
      </c>
      <c r="AF1341">
        <v>135.41999999999999</v>
      </c>
      <c r="AG1341">
        <v>73.7</v>
      </c>
      <c r="AH1341">
        <f t="shared" si="214"/>
        <v>1.8374491180461328</v>
      </c>
      <c r="AI1341">
        <v>22.5</v>
      </c>
      <c r="AJ1341">
        <v>62.96</v>
      </c>
      <c r="AK1341">
        <v>69.97</v>
      </c>
      <c r="AL1341" s="3">
        <f t="shared" si="215"/>
        <v>1</v>
      </c>
      <c r="AM1341" s="3">
        <f t="shared" si="216"/>
        <v>0</v>
      </c>
      <c r="AN1341" s="3">
        <f t="shared" si="217"/>
        <v>0</v>
      </c>
    </row>
    <row r="1342" spans="1:40" x14ac:dyDescent="0.35">
      <c r="A1342" t="s">
        <v>4699</v>
      </c>
      <c r="B1342" t="s">
        <v>4649</v>
      </c>
      <c r="C1342" t="s">
        <v>16</v>
      </c>
      <c r="D1342" t="s">
        <v>134</v>
      </c>
      <c r="E1342">
        <v>23.5</v>
      </c>
      <c r="F1342">
        <v>190.43</v>
      </c>
      <c r="G1342">
        <v>72.459999999999994</v>
      </c>
      <c r="H1342">
        <f t="shared" si="210"/>
        <v>2.6280706596743033</v>
      </c>
      <c r="I1342">
        <v>21.5</v>
      </c>
      <c r="J1342">
        <v>57.95</v>
      </c>
      <c r="K1342">
        <v>67.47</v>
      </c>
      <c r="L1342" s="3">
        <f t="shared" si="211"/>
        <v>1</v>
      </c>
      <c r="M1342" s="3">
        <f t="shared" si="212"/>
        <v>0</v>
      </c>
      <c r="N1342" s="3">
        <f t="shared" si="213"/>
        <v>0</v>
      </c>
      <c r="AA1342" t="s">
        <v>4699</v>
      </c>
      <c r="AB1342" t="s">
        <v>4649</v>
      </c>
      <c r="AC1342" t="s">
        <v>16</v>
      </c>
      <c r="AD1342" t="s">
        <v>135</v>
      </c>
      <c r="AE1342">
        <v>24</v>
      </c>
      <c r="AF1342">
        <v>185.48</v>
      </c>
      <c r="AG1342">
        <v>73.7</v>
      </c>
      <c r="AH1342">
        <f t="shared" si="214"/>
        <v>2.5166892808683849</v>
      </c>
      <c r="AI1342">
        <v>22.5</v>
      </c>
      <c r="AJ1342">
        <v>58.25</v>
      </c>
      <c r="AK1342">
        <v>69.97</v>
      </c>
      <c r="AL1342" s="3">
        <f t="shared" si="215"/>
        <v>1</v>
      </c>
      <c r="AM1342" s="3">
        <f t="shared" si="216"/>
        <v>0</v>
      </c>
      <c r="AN1342" s="3">
        <f t="shared" si="217"/>
        <v>0</v>
      </c>
    </row>
    <row r="1343" spans="1:40" x14ac:dyDescent="0.35">
      <c r="A1343" t="s">
        <v>4700</v>
      </c>
      <c r="B1343" t="s">
        <v>4649</v>
      </c>
      <c r="C1343" t="s">
        <v>16</v>
      </c>
      <c r="D1343" t="s">
        <v>134</v>
      </c>
      <c r="E1343">
        <v>24</v>
      </c>
      <c r="F1343">
        <v>178.28</v>
      </c>
      <c r="G1343">
        <v>73.7</v>
      </c>
      <c r="H1343">
        <f t="shared" si="210"/>
        <v>2.4189959294436907</v>
      </c>
      <c r="I1343">
        <v>21.5</v>
      </c>
      <c r="J1343">
        <v>39.67</v>
      </c>
      <c r="K1343">
        <v>67.47</v>
      </c>
      <c r="L1343" s="3">
        <f t="shared" si="211"/>
        <v>1</v>
      </c>
      <c r="M1343" s="3">
        <f t="shared" si="212"/>
        <v>0</v>
      </c>
      <c r="N1343" s="3">
        <f t="shared" si="213"/>
        <v>0</v>
      </c>
      <c r="AA1343" t="s">
        <v>4700</v>
      </c>
      <c r="AB1343" t="s">
        <v>4649</v>
      </c>
      <c r="AC1343" t="s">
        <v>16</v>
      </c>
      <c r="AD1343" t="s">
        <v>135</v>
      </c>
      <c r="AE1343" s="6">
        <v>24</v>
      </c>
      <c r="AF1343" s="6">
        <v>73.319999999999993</v>
      </c>
      <c r="AG1343" s="6">
        <v>73.7</v>
      </c>
      <c r="AH1343" s="6">
        <f t="shared" si="214"/>
        <v>0.99484396200814096</v>
      </c>
      <c r="AI1343" s="6">
        <v>23.5</v>
      </c>
      <c r="AJ1343" s="6">
        <v>62.34</v>
      </c>
      <c r="AK1343" s="6">
        <v>72.459999999999994</v>
      </c>
      <c r="AL1343" s="6">
        <f t="shared" si="215"/>
        <v>0</v>
      </c>
      <c r="AM1343" s="6">
        <f t="shared" si="216"/>
        <v>0</v>
      </c>
      <c r="AN1343" s="6">
        <f t="shared" si="217"/>
        <v>1</v>
      </c>
    </row>
    <row r="1344" spans="1:40" x14ac:dyDescent="0.35">
      <c r="A1344" t="s">
        <v>4701</v>
      </c>
      <c r="B1344" t="s">
        <v>4649</v>
      </c>
      <c r="C1344" t="s">
        <v>16</v>
      </c>
      <c r="D1344" t="s">
        <v>134</v>
      </c>
      <c r="E1344">
        <v>23</v>
      </c>
      <c r="F1344">
        <v>146.99</v>
      </c>
      <c r="G1344">
        <v>71.22</v>
      </c>
      <c r="H1344">
        <f t="shared" si="210"/>
        <v>2.0638865487222691</v>
      </c>
      <c r="I1344">
        <v>21.5</v>
      </c>
      <c r="J1344">
        <v>57.5</v>
      </c>
      <c r="K1344">
        <v>67.47</v>
      </c>
      <c r="L1344" s="3">
        <f t="shared" si="211"/>
        <v>1</v>
      </c>
      <c r="M1344" s="3">
        <f t="shared" si="212"/>
        <v>0</v>
      </c>
      <c r="N1344" s="3">
        <f t="shared" si="213"/>
        <v>0</v>
      </c>
      <c r="AA1344" t="s">
        <v>4701</v>
      </c>
      <c r="AB1344" t="s">
        <v>4649</v>
      </c>
      <c r="AC1344" t="s">
        <v>16</v>
      </c>
      <c r="AD1344" t="s">
        <v>135</v>
      </c>
      <c r="AE1344">
        <v>24</v>
      </c>
      <c r="AF1344">
        <v>183.27</v>
      </c>
      <c r="AG1344">
        <v>73.7</v>
      </c>
      <c r="AH1344">
        <f t="shared" si="214"/>
        <v>2.4867028493894168</v>
      </c>
      <c r="AI1344">
        <v>22.5</v>
      </c>
      <c r="AJ1344">
        <v>68.41</v>
      </c>
      <c r="AK1344">
        <v>69.97</v>
      </c>
      <c r="AL1344" s="3">
        <f t="shared" si="215"/>
        <v>1</v>
      </c>
      <c r="AM1344" s="3">
        <f t="shared" si="216"/>
        <v>0</v>
      </c>
      <c r="AN1344" s="3">
        <f t="shared" si="217"/>
        <v>0</v>
      </c>
    </row>
    <row r="1345" spans="1:40" x14ac:dyDescent="0.35">
      <c r="A1345" t="s">
        <v>4702</v>
      </c>
      <c r="B1345" t="s">
        <v>4703</v>
      </c>
      <c r="C1345" t="s">
        <v>16</v>
      </c>
      <c r="D1345" s="6" t="s">
        <v>17</v>
      </c>
      <c r="E1345" s="6">
        <v>19.5</v>
      </c>
      <c r="F1345" s="6">
        <v>50.2</v>
      </c>
      <c r="G1345" s="6">
        <v>62.44</v>
      </c>
      <c r="H1345" s="6">
        <f t="shared" si="210"/>
        <v>0.80397181294042286</v>
      </c>
      <c r="I1345" s="6">
        <v>19</v>
      </c>
      <c r="J1345" s="6">
        <v>36.17</v>
      </c>
      <c r="K1345" s="6">
        <v>61.18</v>
      </c>
      <c r="L1345" s="6">
        <f t="shared" si="211"/>
        <v>0</v>
      </c>
      <c r="M1345" s="6">
        <f t="shared" si="212"/>
        <v>0</v>
      </c>
      <c r="N1345" s="6">
        <f t="shared" si="213"/>
        <v>1</v>
      </c>
      <c r="AA1345" t="s">
        <v>4702</v>
      </c>
      <c r="AB1345" t="s">
        <v>4703</v>
      </c>
      <c r="AC1345" t="s">
        <v>16</v>
      </c>
      <c r="AD1345" t="s">
        <v>18</v>
      </c>
      <c r="AE1345" s="6">
        <v>33.5</v>
      </c>
      <c r="AF1345" s="6">
        <v>94.42</v>
      </c>
      <c r="AG1345" s="6">
        <v>96.84</v>
      </c>
      <c r="AH1345" s="6">
        <f t="shared" si="214"/>
        <v>0.97501032631144158</v>
      </c>
      <c r="AI1345" s="6">
        <v>33</v>
      </c>
      <c r="AJ1345" s="6">
        <v>92</v>
      </c>
      <c r="AK1345" s="6">
        <v>95.64</v>
      </c>
      <c r="AL1345" s="6">
        <f t="shared" si="215"/>
        <v>0</v>
      </c>
      <c r="AM1345" s="6">
        <f t="shared" si="216"/>
        <v>0</v>
      </c>
      <c r="AN1345" s="6">
        <f t="shared" si="217"/>
        <v>1</v>
      </c>
    </row>
    <row r="1346" spans="1:40" x14ac:dyDescent="0.35">
      <c r="A1346" t="s">
        <v>4704</v>
      </c>
      <c r="B1346" t="s">
        <v>4703</v>
      </c>
      <c r="C1346" t="s">
        <v>16</v>
      </c>
      <c r="D1346" s="6" t="s">
        <v>17</v>
      </c>
      <c r="E1346" s="6">
        <v>18</v>
      </c>
      <c r="F1346" s="6">
        <v>56.71</v>
      </c>
      <c r="G1346" s="6">
        <v>58.64</v>
      </c>
      <c r="H1346" s="6">
        <f t="shared" ref="H1346:H1409" si="218">F1346/G1346</f>
        <v>0.967087312414734</v>
      </c>
      <c r="I1346" s="6">
        <v>17.5</v>
      </c>
      <c r="J1346" s="6">
        <v>36.35</v>
      </c>
      <c r="K1346" s="6">
        <v>57.36</v>
      </c>
      <c r="L1346" s="6">
        <f t="shared" ref="L1346:L1409" si="219">IF(H1346&gt;1.5,1,0)</f>
        <v>0</v>
      </c>
      <c r="M1346" s="6">
        <f t="shared" ref="M1346:M1409" si="220">IF((AND(H1346&gt;1,H1346&lt;1.5)),1,0)</f>
        <v>0</v>
      </c>
      <c r="N1346" s="6">
        <f t="shared" ref="N1346:N1409" si="221">IF(H1346&lt;1,1,0)</f>
        <v>1</v>
      </c>
      <c r="AA1346" t="s">
        <v>4704</v>
      </c>
      <c r="AB1346" t="s">
        <v>4703</v>
      </c>
      <c r="AC1346" t="s">
        <v>16</v>
      </c>
      <c r="AD1346" t="s">
        <v>18</v>
      </c>
      <c r="AE1346">
        <v>24</v>
      </c>
      <c r="AF1346">
        <v>155.59</v>
      </c>
      <c r="AG1346">
        <v>73.7</v>
      </c>
      <c r="AH1346">
        <f t="shared" ref="AH1346:AH1409" si="222">AF1346/AG1346</f>
        <v>2.1111261872455902</v>
      </c>
      <c r="AI1346">
        <v>18</v>
      </c>
      <c r="AJ1346">
        <v>85.37</v>
      </c>
      <c r="AK1346">
        <v>58.64</v>
      </c>
      <c r="AL1346" s="3">
        <f t="shared" si="215"/>
        <v>1</v>
      </c>
      <c r="AM1346" s="3">
        <f t="shared" si="216"/>
        <v>0</v>
      </c>
      <c r="AN1346" s="3">
        <f t="shared" si="217"/>
        <v>0</v>
      </c>
    </row>
    <row r="1347" spans="1:40" x14ac:dyDescent="0.35">
      <c r="A1347" t="s">
        <v>4705</v>
      </c>
      <c r="B1347" t="s">
        <v>4703</v>
      </c>
      <c r="C1347" t="s">
        <v>16</v>
      </c>
      <c r="D1347" s="6" t="s">
        <v>17</v>
      </c>
      <c r="E1347" s="6">
        <v>24</v>
      </c>
      <c r="F1347" s="6">
        <v>70.73</v>
      </c>
      <c r="G1347" s="6">
        <v>73.7</v>
      </c>
      <c r="H1347" s="6">
        <f t="shared" si="218"/>
        <v>0.95970149253731341</v>
      </c>
      <c r="I1347" s="6">
        <v>23.5</v>
      </c>
      <c r="J1347" s="6">
        <v>45.39</v>
      </c>
      <c r="K1347" s="6">
        <v>72.459999999999994</v>
      </c>
      <c r="L1347" s="6">
        <f t="shared" si="219"/>
        <v>0</v>
      </c>
      <c r="M1347" s="6">
        <f t="shared" si="220"/>
        <v>0</v>
      </c>
      <c r="N1347" s="6">
        <f t="shared" si="221"/>
        <v>1</v>
      </c>
      <c r="AA1347" t="s">
        <v>4705</v>
      </c>
      <c r="AB1347" t="s">
        <v>4703</v>
      </c>
      <c r="AC1347" t="s">
        <v>16</v>
      </c>
      <c r="AD1347" t="s">
        <v>18</v>
      </c>
      <c r="AE1347">
        <v>24</v>
      </c>
      <c r="AF1347">
        <v>171.5</v>
      </c>
      <c r="AG1347">
        <v>73.7</v>
      </c>
      <c r="AH1347">
        <f t="shared" si="222"/>
        <v>2.3270013568521031</v>
      </c>
      <c r="AI1347">
        <v>18</v>
      </c>
      <c r="AJ1347">
        <v>65.739999999999995</v>
      </c>
      <c r="AK1347">
        <v>58.64</v>
      </c>
      <c r="AL1347" s="3">
        <f t="shared" ref="AL1347:AL1410" si="223">IF(AH1347&gt;1.5,1,0)</f>
        <v>1</v>
      </c>
      <c r="AM1347" s="3">
        <f t="shared" ref="AM1347:AM1410" si="224">IF((AND(AH1347&gt;1,AH1347&lt;1.5)),1,0)</f>
        <v>0</v>
      </c>
      <c r="AN1347" s="3">
        <f t="shared" ref="AN1347:AN1410" si="225">IF(AH1347&lt;1,1,0)</f>
        <v>0</v>
      </c>
    </row>
    <row r="1348" spans="1:40" x14ac:dyDescent="0.35">
      <c r="A1348" t="s">
        <v>4706</v>
      </c>
      <c r="B1348" t="s">
        <v>4703</v>
      </c>
      <c r="C1348" t="s">
        <v>16</v>
      </c>
      <c r="D1348" s="6" t="s">
        <v>17</v>
      </c>
      <c r="E1348" s="6">
        <v>19.5</v>
      </c>
      <c r="F1348" s="6">
        <v>51.63</v>
      </c>
      <c r="G1348" s="6">
        <v>62.44</v>
      </c>
      <c r="H1348" s="6">
        <f t="shared" si="218"/>
        <v>0.82687379884689305</v>
      </c>
      <c r="I1348" s="6">
        <v>19</v>
      </c>
      <c r="J1348" s="6">
        <v>28.75</v>
      </c>
      <c r="K1348" s="6">
        <v>61.18</v>
      </c>
      <c r="L1348" s="6">
        <f t="shared" si="219"/>
        <v>0</v>
      </c>
      <c r="M1348" s="6">
        <f t="shared" si="220"/>
        <v>0</v>
      </c>
      <c r="N1348" s="6">
        <f t="shared" si="221"/>
        <v>1</v>
      </c>
      <c r="AA1348" t="s">
        <v>4706</v>
      </c>
      <c r="AB1348" t="s">
        <v>4703</v>
      </c>
      <c r="AC1348" t="s">
        <v>16</v>
      </c>
      <c r="AD1348" t="s">
        <v>18</v>
      </c>
      <c r="AE1348">
        <v>24</v>
      </c>
      <c r="AF1348">
        <v>138.93</v>
      </c>
      <c r="AG1348">
        <v>73.7</v>
      </c>
      <c r="AH1348">
        <f t="shared" si="222"/>
        <v>1.8850746268656717</v>
      </c>
      <c r="AI1348">
        <v>23.5</v>
      </c>
      <c r="AJ1348">
        <v>59.2</v>
      </c>
      <c r="AK1348">
        <v>72.459999999999994</v>
      </c>
      <c r="AL1348" s="3">
        <f t="shared" si="223"/>
        <v>1</v>
      </c>
      <c r="AM1348" s="3">
        <f t="shared" si="224"/>
        <v>0</v>
      </c>
      <c r="AN1348" s="3">
        <f t="shared" si="225"/>
        <v>0</v>
      </c>
    </row>
    <row r="1349" spans="1:40" x14ac:dyDescent="0.35">
      <c r="A1349" t="s">
        <v>4707</v>
      </c>
      <c r="B1349" t="s">
        <v>4703</v>
      </c>
      <c r="C1349" t="s">
        <v>16</v>
      </c>
      <c r="D1349" s="6" t="s">
        <v>17</v>
      </c>
      <c r="E1349" s="6">
        <v>22</v>
      </c>
      <c r="F1349" s="6">
        <v>61.43</v>
      </c>
      <c r="G1349" s="6">
        <v>68.72</v>
      </c>
      <c r="H1349" s="6">
        <f t="shared" si="218"/>
        <v>0.89391734575087312</v>
      </c>
      <c r="I1349" s="6">
        <v>21.5</v>
      </c>
      <c r="J1349" s="6">
        <v>36.43</v>
      </c>
      <c r="K1349" s="6">
        <v>67.47</v>
      </c>
      <c r="L1349" s="6">
        <f t="shared" si="219"/>
        <v>0</v>
      </c>
      <c r="M1349" s="6">
        <f t="shared" si="220"/>
        <v>0</v>
      </c>
      <c r="N1349" s="6">
        <f t="shared" si="221"/>
        <v>1</v>
      </c>
      <c r="AA1349" t="s">
        <v>4707</v>
      </c>
      <c r="AB1349" t="s">
        <v>4703</v>
      </c>
      <c r="AC1349" t="s">
        <v>16</v>
      </c>
      <c r="AD1349" t="s">
        <v>18</v>
      </c>
      <c r="AE1349">
        <v>24</v>
      </c>
      <c r="AF1349">
        <v>162.79</v>
      </c>
      <c r="AG1349">
        <v>73.7</v>
      </c>
      <c r="AH1349">
        <f t="shared" si="222"/>
        <v>2.2088195386702849</v>
      </c>
      <c r="AI1349">
        <v>18</v>
      </c>
      <c r="AJ1349">
        <v>60.1</v>
      </c>
      <c r="AK1349">
        <v>58.64</v>
      </c>
      <c r="AL1349" s="3">
        <f t="shared" si="223"/>
        <v>1</v>
      </c>
      <c r="AM1349" s="3">
        <f t="shared" si="224"/>
        <v>0</v>
      </c>
      <c r="AN1349" s="3">
        <f t="shared" si="225"/>
        <v>0</v>
      </c>
    </row>
    <row r="1350" spans="1:40" x14ac:dyDescent="0.35">
      <c r="A1350" t="s">
        <v>4708</v>
      </c>
      <c r="B1350" t="s">
        <v>4703</v>
      </c>
      <c r="C1350" t="s">
        <v>16</v>
      </c>
      <c r="D1350" s="6" t="s">
        <v>17</v>
      </c>
      <c r="E1350" s="6">
        <v>31</v>
      </c>
      <c r="F1350" s="6">
        <v>79.150000000000006</v>
      </c>
      <c r="G1350" s="6">
        <v>90.81</v>
      </c>
      <c r="H1350" s="6">
        <f t="shared" si="218"/>
        <v>0.87160004404801239</v>
      </c>
      <c r="I1350" s="6">
        <v>30.5</v>
      </c>
      <c r="J1350" s="6">
        <v>65.849999999999994</v>
      </c>
      <c r="K1350" s="6">
        <v>89.6</v>
      </c>
      <c r="L1350" s="6">
        <f t="shared" si="219"/>
        <v>0</v>
      </c>
      <c r="M1350" s="6">
        <f t="shared" si="220"/>
        <v>0</v>
      </c>
      <c r="N1350" s="6">
        <f t="shared" si="221"/>
        <v>1</v>
      </c>
      <c r="AA1350" t="s">
        <v>4708</v>
      </c>
      <c r="AB1350" t="s">
        <v>4703</v>
      </c>
      <c r="AC1350" t="s">
        <v>16</v>
      </c>
      <c r="AD1350" t="s">
        <v>18</v>
      </c>
      <c r="AE1350">
        <v>24</v>
      </c>
      <c r="AF1350">
        <v>156.69999999999999</v>
      </c>
      <c r="AG1350">
        <v>73.7</v>
      </c>
      <c r="AH1350">
        <f t="shared" si="222"/>
        <v>2.1261872455902306</v>
      </c>
      <c r="AI1350">
        <v>16</v>
      </c>
      <c r="AJ1350">
        <v>63.49</v>
      </c>
      <c r="AK1350">
        <v>53.5</v>
      </c>
      <c r="AL1350" s="3">
        <f t="shared" si="223"/>
        <v>1</v>
      </c>
      <c r="AM1350" s="3">
        <f t="shared" si="224"/>
        <v>0</v>
      </c>
      <c r="AN1350" s="3">
        <f t="shared" si="225"/>
        <v>0</v>
      </c>
    </row>
    <row r="1351" spans="1:40" x14ac:dyDescent="0.35">
      <c r="A1351" t="s">
        <v>4709</v>
      </c>
      <c r="B1351" t="s">
        <v>4703</v>
      </c>
      <c r="C1351" t="s">
        <v>16</v>
      </c>
      <c r="D1351" t="s">
        <v>17</v>
      </c>
      <c r="E1351">
        <v>32.5</v>
      </c>
      <c r="F1351">
        <v>99.97</v>
      </c>
      <c r="G1351">
        <v>94.43</v>
      </c>
      <c r="H1351">
        <f t="shared" si="218"/>
        <v>1.0586677962511912</v>
      </c>
      <c r="I1351">
        <v>32</v>
      </c>
      <c r="J1351">
        <v>72.760000000000005</v>
      </c>
      <c r="K1351">
        <v>93.23</v>
      </c>
      <c r="L1351" s="3">
        <f t="shared" si="219"/>
        <v>0</v>
      </c>
      <c r="M1351" s="3">
        <f t="shared" si="220"/>
        <v>1</v>
      </c>
      <c r="N1351" s="3">
        <f t="shared" si="221"/>
        <v>0</v>
      </c>
      <c r="AA1351" t="s">
        <v>4709</v>
      </c>
      <c r="AB1351" t="s">
        <v>4703</v>
      </c>
      <c r="AC1351" t="s">
        <v>16</v>
      </c>
      <c r="AD1351" t="s">
        <v>18</v>
      </c>
      <c r="AE1351">
        <v>24</v>
      </c>
      <c r="AF1351">
        <v>150.88999999999999</v>
      </c>
      <c r="AG1351">
        <v>73.7</v>
      </c>
      <c r="AH1351">
        <f t="shared" si="222"/>
        <v>2.0473541383989144</v>
      </c>
      <c r="AI1351">
        <v>18</v>
      </c>
      <c r="AJ1351">
        <v>69.569999999999993</v>
      </c>
      <c r="AK1351">
        <v>58.64</v>
      </c>
      <c r="AL1351" s="3">
        <f t="shared" si="223"/>
        <v>1</v>
      </c>
      <c r="AM1351" s="3">
        <f t="shared" si="224"/>
        <v>0</v>
      </c>
      <c r="AN1351" s="3">
        <f t="shared" si="225"/>
        <v>0</v>
      </c>
    </row>
    <row r="1352" spans="1:40" x14ac:dyDescent="0.35">
      <c r="A1352" t="s">
        <v>4710</v>
      </c>
      <c r="B1352" t="s">
        <v>4703</v>
      </c>
      <c r="C1352" t="s">
        <v>16</v>
      </c>
      <c r="D1352" t="s">
        <v>17</v>
      </c>
      <c r="E1352">
        <v>33.5</v>
      </c>
      <c r="F1352">
        <v>106.09</v>
      </c>
      <c r="G1352">
        <v>96.84</v>
      </c>
      <c r="H1352">
        <f t="shared" si="218"/>
        <v>1.095518380834366</v>
      </c>
      <c r="I1352">
        <v>33</v>
      </c>
      <c r="J1352">
        <v>82.38</v>
      </c>
      <c r="K1352">
        <v>95.64</v>
      </c>
      <c r="L1352" s="3">
        <f t="shared" si="219"/>
        <v>0</v>
      </c>
      <c r="M1352" s="3">
        <f t="shared" si="220"/>
        <v>1</v>
      </c>
      <c r="N1352" s="3">
        <f t="shared" si="221"/>
        <v>0</v>
      </c>
      <c r="AA1352" t="s">
        <v>4710</v>
      </c>
      <c r="AB1352" t="s">
        <v>4703</v>
      </c>
      <c r="AC1352" t="s">
        <v>16</v>
      </c>
      <c r="AD1352" t="s">
        <v>18</v>
      </c>
      <c r="AE1352">
        <v>24</v>
      </c>
      <c r="AF1352">
        <v>157.94</v>
      </c>
      <c r="AG1352">
        <v>73.7</v>
      </c>
      <c r="AH1352">
        <f t="shared" si="222"/>
        <v>2.1430122116689279</v>
      </c>
      <c r="AI1352">
        <v>18</v>
      </c>
      <c r="AJ1352">
        <v>70.040000000000006</v>
      </c>
      <c r="AK1352">
        <v>58.64</v>
      </c>
      <c r="AL1352" s="3">
        <f t="shared" si="223"/>
        <v>1</v>
      </c>
      <c r="AM1352" s="3">
        <f t="shared" si="224"/>
        <v>0</v>
      </c>
      <c r="AN1352" s="3">
        <f t="shared" si="225"/>
        <v>0</v>
      </c>
    </row>
    <row r="1353" spans="1:40" x14ac:dyDescent="0.35">
      <c r="A1353" t="s">
        <v>4711</v>
      </c>
      <c r="B1353" t="s">
        <v>4703</v>
      </c>
      <c r="C1353" t="s">
        <v>16</v>
      </c>
      <c r="D1353" s="6" t="s">
        <v>17</v>
      </c>
      <c r="E1353" s="6">
        <v>24.5</v>
      </c>
      <c r="F1353" s="6">
        <v>61.29</v>
      </c>
      <c r="G1353" s="6">
        <v>74.930000000000007</v>
      </c>
      <c r="H1353" s="6">
        <f t="shared" si="218"/>
        <v>0.81796343253703452</v>
      </c>
      <c r="I1353" s="6">
        <v>24</v>
      </c>
      <c r="J1353" s="6">
        <v>37.21</v>
      </c>
      <c r="K1353" s="6">
        <v>73.7</v>
      </c>
      <c r="L1353" s="6">
        <f t="shared" si="219"/>
        <v>0</v>
      </c>
      <c r="M1353" s="6">
        <f t="shared" si="220"/>
        <v>0</v>
      </c>
      <c r="N1353" s="6">
        <f t="shared" si="221"/>
        <v>1</v>
      </c>
      <c r="AA1353" t="s">
        <v>4711</v>
      </c>
      <c r="AB1353" t="s">
        <v>4703</v>
      </c>
      <c r="AC1353" t="s">
        <v>16</v>
      </c>
      <c r="AD1353" t="s">
        <v>18</v>
      </c>
      <c r="AE1353">
        <v>24</v>
      </c>
      <c r="AF1353">
        <v>153.04</v>
      </c>
      <c r="AG1353">
        <v>73.7</v>
      </c>
      <c r="AH1353">
        <f t="shared" si="222"/>
        <v>2.0765264586160108</v>
      </c>
      <c r="AI1353">
        <v>18</v>
      </c>
      <c r="AJ1353">
        <v>62.3</v>
      </c>
      <c r="AK1353">
        <v>58.64</v>
      </c>
      <c r="AL1353" s="3">
        <f t="shared" si="223"/>
        <v>1</v>
      </c>
      <c r="AM1353" s="3">
        <f t="shared" si="224"/>
        <v>0</v>
      </c>
      <c r="AN1353" s="3">
        <f t="shared" si="225"/>
        <v>0</v>
      </c>
    </row>
    <row r="1354" spans="1:40" x14ac:dyDescent="0.35">
      <c r="A1354" t="s">
        <v>4712</v>
      </c>
      <c r="B1354" t="s">
        <v>4703</v>
      </c>
      <c r="C1354" t="s">
        <v>16</v>
      </c>
      <c r="D1354" t="s">
        <v>17</v>
      </c>
      <c r="E1354">
        <v>22.5</v>
      </c>
      <c r="F1354">
        <v>71.91</v>
      </c>
      <c r="G1354">
        <v>69.97</v>
      </c>
      <c r="H1354">
        <f t="shared" si="218"/>
        <v>1.0277261683578676</v>
      </c>
      <c r="I1354">
        <v>22</v>
      </c>
      <c r="J1354">
        <v>36.92</v>
      </c>
      <c r="K1354">
        <v>68.72</v>
      </c>
      <c r="L1354" s="3">
        <f t="shared" si="219"/>
        <v>0</v>
      </c>
      <c r="M1354" s="3">
        <f t="shared" si="220"/>
        <v>1</v>
      </c>
      <c r="N1354" s="3">
        <f t="shared" si="221"/>
        <v>0</v>
      </c>
      <c r="AA1354" t="s">
        <v>4712</v>
      </c>
      <c r="AB1354" t="s">
        <v>4703</v>
      </c>
      <c r="AC1354" t="s">
        <v>16</v>
      </c>
      <c r="AD1354" t="s">
        <v>18</v>
      </c>
      <c r="AE1354">
        <v>24</v>
      </c>
      <c r="AF1354">
        <v>145.5</v>
      </c>
      <c r="AG1354">
        <v>73.7</v>
      </c>
      <c r="AH1354">
        <f t="shared" si="222"/>
        <v>1.9742198100407056</v>
      </c>
      <c r="AI1354">
        <v>23.5</v>
      </c>
      <c r="AJ1354">
        <v>61.54</v>
      </c>
      <c r="AK1354">
        <v>72.459999999999994</v>
      </c>
      <c r="AL1354" s="3">
        <f t="shared" si="223"/>
        <v>1</v>
      </c>
      <c r="AM1354" s="3">
        <f t="shared" si="224"/>
        <v>0</v>
      </c>
      <c r="AN1354" s="3">
        <f t="shared" si="225"/>
        <v>0</v>
      </c>
    </row>
    <row r="1355" spans="1:40" x14ac:dyDescent="0.35">
      <c r="A1355" t="s">
        <v>4713</v>
      </c>
      <c r="B1355" t="s">
        <v>4703</v>
      </c>
      <c r="C1355" t="s">
        <v>16</v>
      </c>
      <c r="D1355" s="6" t="s">
        <v>17</v>
      </c>
      <c r="E1355" s="6">
        <v>15</v>
      </c>
      <c r="F1355" s="6">
        <v>39.18</v>
      </c>
      <c r="G1355" s="6">
        <v>50.91</v>
      </c>
      <c r="H1355" s="6">
        <f t="shared" si="218"/>
        <v>0.76959340011785504</v>
      </c>
      <c r="I1355" s="6">
        <v>15</v>
      </c>
      <c r="J1355" s="6">
        <v>39.18</v>
      </c>
      <c r="K1355" s="6">
        <v>50.91</v>
      </c>
      <c r="L1355" s="6">
        <f t="shared" si="219"/>
        <v>0</v>
      </c>
      <c r="M1355" s="6">
        <f t="shared" si="220"/>
        <v>0</v>
      </c>
      <c r="N1355" s="6">
        <f t="shared" si="221"/>
        <v>1</v>
      </c>
      <c r="AA1355" t="s">
        <v>4713</v>
      </c>
      <c r="AB1355" t="s">
        <v>4703</v>
      </c>
      <c r="AC1355" t="s">
        <v>16</v>
      </c>
      <c r="AD1355" t="s">
        <v>18</v>
      </c>
      <c r="AE1355">
        <v>24</v>
      </c>
      <c r="AF1355">
        <v>114.55</v>
      </c>
      <c r="AG1355">
        <v>73.7</v>
      </c>
      <c r="AH1355">
        <f t="shared" si="222"/>
        <v>1.5542740841248304</v>
      </c>
      <c r="AI1355">
        <v>23.5</v>
      </c>
      <c r="AJ1355">
        <v>68.510000000000005</v>
      </c>
      <c r="AK1355">
        <v>72.459999999999994</v>
      </c>
      <c r="AL1355" s="3">
        <f t="shared" si="223"/>
        <v>1</v>
      </c>
      <c r="AM1355" s="3">
        <f t="shared" si="224"/>
        <v>0</v>
      </c>
      <c r="AN1355" s="3">
        <f t="shared" si="225"/>
        <v>0</v>
      </c>
    </row>
    <row r="1356" spans="1:40" x14ac:dyDescent="0.35">
      <c r="A1356" t="s">
        <v>4714</v>
      </c>
      <c r="B1356" t="s">
        <v>4703</v>
      </c>
      <c r="C1356" t="s">
        <v>16</v>
      </c>
      <c r="D1356" s="6" t="s">
        <v>17</v>
      </c>
      <c r="E1356" s="6">
        <v>27.5</v>
      </c>
      <c r="F1356" s="6">
        <v>74.989999999999995</v>
      </c>
      <c r="G1356" s="6">
        <v>82.3</v>
      </c>
      <c r="H1356" s="6">
        <f t="shared" si="218"/>
        <v>0.91117861482381524</v>
      </c>
      <c r="I1356" s="6">
        <v>27</v>
      </c>
      <c r="J1356" s="6">
        <v>40.590000000000003</v>
      </c>
      <c r="K1356" s="6">
        <v>81.08</v>
      </c>
      <c r="L1356" s="6">
        <f t="shared" si="219"/>
        <v>0</v>
      </c>
      <c r="M1356" s="6">
        <f t="shared" si="220"/>
        <v>0</v>
      </c>
      <c r="N1356" s="6">
        <f t="shared" si="221"/>
        <v>1</v>
      </c>
      <c r="AA1356" t="s">
        <v>4714</v>
      </c>
      <c r="AB1356" t="s">
        <v>4703</v>
      </c>
      <c r="AC1356" t="s">
        <v>16</v>
      </c>
      <c r="AD1356" t="s">
        <v>18</v>
      </c>
      <c r="AE1356">
        <v>23.5</v>
      </c>
      <c r="AF1356">
        <v>84.71</v>
      </c>
      <c r="AG1356">
        <v>72.459999999999994</v>
      </c>
      <c r="AH1356">
        <f t="shared" si="222"/>
        <v>1.1690587910571351</v>
      </c>
      <c r="AI1356">
        <v>25</v>
      </c>
      <c r="AJ1356">
        <v>83.77</v>
      </c>
      <c r="AK1356">
        <v>76.17</v>
      </c>
      <c r="AL1356" s="3">
        <f t="shared" si="223"/>
        <v>0</v>
      </c>
      <c r="AM1356" s="3">
        <f t="shared" si="224"/>
        <v>1</v>
      </c>
      <c r="AN1356" s="3">
        <f t="shared" si="225"/>
        <v>0</v>
      </c>
    </row>
    <row r="1357" spans="1:40" x14ac:dyDescent="0.35">
      <c r="A1357" t="s">
        <v>4715</v>
      </c>
      <c r="B1357" t="s">
        <v>4703</v>
      </c>
      <c r="C1357" t="s">
        <v>16</v>
      </c>
      <c r="D1357" t="s">
        <v>17</v>
      </c>
      <c r="E1357">
        <v>24</v>
      </c>
      <c r="F1357">
        <v>80.349999999999994</v>
      </c>
      <c r="G1357">
        <v>73.7</v>
      </c>
      <c r="H1357">
        <f t="shared" si="218"/>
        <v>1.0902306648575304</v>
      </c>
      <c r="I1357">
        <v>23.5</v>
      </c>
      <c r="J1357">
        <v>70.42</v>
      </c>
      <c r="K1357">
        <v>72.459999999999994</v>
      </c>
      <c r="L1357" s="3">
        <f t="shared" si="219"/>
        <v>0</v>
      </c>
      <c r="M1357" s="3">
        <f t="shared" si="220"/>
        <v>1</v>
      </c>
      <c r="N1357" s="3">
        <f t="shared" si="221"/>
        <v>0</v>
      </c>
      <c r="AA1357" t="s">
        <v>4715</v>
      </c>
      <c r="AB1357" t="s">
        <v>4703</v>
      </c>
      <c r="AC1357" t="s">
        <v>16</v>
      </c>
      <c r="AD1357" t="s">
        <v>18</v>
      </c>
      <c r="AE1357">
        <v>24</v>
      </c>
      <c r="AF1357">
        <v>137.83000000000001</v>
      </c>
      <c r="AG1357">
        <v>73.7</v>
      </c>
      <c r="AH1357">
        <f t="shared" si="222"/>
        <v>1.8701492537313433</v>
      </c>
      <c r="AI1357">
        <v>18</v>
      </c>
      <c r="AJ1357">
        <v>69.41</v>
      </c>
      <c r="AK1357">
        <v>58.64</v>
      </c>
      <c r="AL1357" s="3">
        <f t="shared" si="223"/>
        <v>1</v>
      </c>
      <c r="AM1357" s="3">
        <f t="shared" si="224"/>
        <v>0</v>
      </c>
      <c r="AN1357" s="3">
        <f t="shared" si="225"/>
        <v>0</v>
      </c>
    </row>
    <row r="1358" spans="1:40" x14ac:dyDescent="0.35">
      <c r="A1358" t="s">
        <v>4716</v>
      </c>
      <c r="B1358" t="s">
        <v>4703</v>
      </c>
      <c r="C1358" t="s">
        <v>16</v>
      </c>
      <c r="D1358" s="6" t="s">
        <v>17</v>
      </c>
      <c r="E1358" s="6">
        <v>24</v>
      </c>
      <c r="F1358" s="6">
        <v>66.540000000000006</v>
      </c>
      <c r="G1358" s="6">
        <v>73.7</v>
      </c>
      <c r="H1358" s="6">
        <f t="shared" si="218"/>
        <v>0.90284938941655368</v>
      </c>
      <c r="I1358" s="6">
        <v>23.5</v>
      </c>
      <c r="J1358" s="6">
        <v>54.09</v>
      </c>
      <c r="K1358" s="6">
        <v>72.459999999999994</v>
      </c>
      <c r="L1358" s="6">
        <f t="shared" si="219"/>
        <v>0</v>
      </c>
      <c r="M1358" s="6">
        <f t="shared" si="220"/>
        <v>0</v>
      </c>
      <c r="N1358" s="6">
        <f t="shared" si="221"/>
        <v>1</v>
      </c>
      <c r="AA1358" t="s">
        <v>4716</v>
      </c>
      <c r="AB1358" t="s">
        <v>4703</v>
      </c>
      <c r="AC1358" t="s">
        <v>16</v>
      </c>
      <c r="AD1358" t="s">
        <v>18</v>
      </c>
      <c r="AE1358">
        <v>24</v>
      </c>
      <c r="AF1358">
        <v>149.1</v>
      </c>
      <c r="AG1358">
        <v>73.7</v>
      </c>
      <c r="AH1358">
        <f t="shared" si="222"/>
        <v>2.0230664857530529</v>
      </c>
      <c r="AI1358">
        <v>23</v>
      </c>
      <c r="AJ1358">
        <v>40.130000000000003</v>
      </c>
      <c r="AK1358">
        <v>71.22</v>
      </c>
      <c r="AL1358" s="3">
        <f t="shared" si="223"/>
        <v>1</v>
      </c>
      <c r="AM1358" s="3">
        <f t="shared" si="224"/>
        <v>0</v>
      </c>
      <c r="AN1358" s="3">
        <f t="shared" si="225"/>
        <v>0</v>
      </c>
    </row>
    <row r="1359" spans="1:40" x14ac:dyDescent="0.35">
      <c r="A1359" t="s">
        <v>4717</v>
      </c>
      <c r="B1359" t="s">
        <v>4703</v>
      </c>
      <c r="C1359" t="s">
        <v>16</v>
      </c>
      <c r="D1359" t="s">
        <v>17</v>
      </c>
      <c r="E1359">
        <v>17.5</v>
      </c>
      <c r="F1359">
        <v>57.7</v>
      </c>
      <c r="G1359">
        <v>57.36</v>
      </c>
      <c r="H1359">
        <f t="shared" si="218"/>
        <v>1.0059274755927476</v>
      </c>
      <c r="I1359">
        <v>17</v>
      </c>
      <c r="J1359">
        <v>30.48</v>
      </c>
      <c r="K1359">
        <v>56.08</v>
      </c>
      <c r="L1359" s="3">
        <f t="shared" si="219"/>
        <v>0</v>
      </c>
      <c r="M1359" s="3">
        <f t="shared" si="220"/>
        <v>1</v>
      </c>
      <c r="N1359" s="3">
        <f t="shared" si="221"/>
        <v>0</v>
      </c>
      <c r="AA1359" t="s">
        <v>4717</v>
      </c>
      <c r="AB1359" t="s">
        <v>4703</v>
      </c>
      <c r="AC1359" t="s">
        <v>16</v>
      </c>
      <c r="AD1359" t="s">
        <v>18</v>
      </c>
      <c r="AE1359">
        <v>24</v>
      </c>
      <c r="AF1359">
        <v>156.36000000000001</v>
      </c>
      <c r="AG1359">
        <v>73.7</v>
      </c>
      <c r="AH1359">
        <f t="shared" si="222"/>
        <v>2.1215739484396203</v>
      </c>
      <c r="AI1359">
        <v>18</v>
      </c>
      <c r="AJ1359">
        <v>67.040000000000006</v>
      </c>
      <c r="AK1359">
        <v>58.64</v>
      </c>
      <c r="AL1359" s="3">
        <f t="shared" si="223"/>
        <v>1</v>
      </c>
      <c r="AM1359" s="3">
        <f t="shared" si="224"/>
        <v>0</v>
      </c>
      <c r="AN1359" s="3">
        <f t="shared" si="225"/>
        <v>0</v>
      </c>
    </row>
    <row r="1360" spans="1:40" x14ac:dyDescent="0.35">
      <c r="A1360" t="s">
        <v>4718</v>
      </c>
      <c r="B1360" t="s">
        <v>4703</v>
      </c>
      <c r="C1360" t="s">
        <v>16</v>
      </c>
      <c r="D1360" s="6" t="s">
        <v>17</v>
      </c>
      <c r="E1360" s="6">
        <v>22</v>
      </c>
      <c r="F1360" s="6">
        <v>61.28</v>
      </c>
      <c r="G1360" s="6">
        <v>68.72</v>
      </c>
      <c r="H1360" s="6">
        <f t="shared" si="218"/>
        <v>0.89173457508731091</v>
      </c>
      <c r="I1360" s="6">
        <v>21.5</v>
      </c>
      <c r="J1360" s="6">
        <v>55.33</v>
      </c>
      <c r="K1360" s="6">
        <v>67.47</v>
      </c>
      <c r="L1360" s="6">
        <f t="shared" si="219"/>
        <v>0</v>
      </c>
      <c r="M1360" s="6">
        <f t="shared" si="220"/>
        <v>0</v>
      </c>
      <c r="N1360" s="6">
        <f t="shared" si="221"/>
        <v>1</v>
      </c>
      <c r="AA1360" t="s">
        <v>4718</v>
      </c>
      <c r="AB1360" t="s">
        <v>4703</v>
      </c>
      <c r="AC1360" t="s">
        <v>16</v>
      </c>
      <c r="AD1360" t="s">
        <v>18</v>
      </c>
      <c r="AE1360">
        <v>24</v>
      </c>
      <c r="AF1360">
        <v>95.21</v>
      </c>
      <c r="AG1360">
        <v>73.7</v>
      </c>
      <c r="AH1360">
        <f t="shared" si="222"/>
        <v>1.2918588873812753</v>
      </c>
      <c r="AI1360">
        <v>23.5</v>
      </c>
      <c r="AJ1360">
        <v>39.82</v>
      </c>
      <c r="AK1360">
        <v>72.459999999999994</v>
      </c>
      <c r="AL1360" s="3">
        <f t="shared" si="223"/>
        <v>0</v>
      </c>
      <c r="AM1360" s="3">
        <f t="shared" si="224"/>
        <v>1</v>
      </c>
      <c r="AN1360" s="3">
        <f t="shared" si="225"/>
        <v>0</v>
      </c>
    </row>
    <row r="1361" spans="1:40" x14ac:dyDescent="0.35">
      <c r="A1361" t="s">
        <v>4719</v>
      </c>
      <c r="B1361" t="s">
        <v>4703</v>
      </c>
      <c r="C1361" t="s">
        <v>16</v>
      </c>
      <c r="D1361" s="6" t="s">
        <v>17</v>
      </c>
      <c r="E1361" s="6">
        <v>22</v>
      </c>
      <c r="F1361" s="6">
        <v>60.11</v>
      </c>
      <c r="G1361" s="6">
        <v>68.72</v>
      </c>
      <c r="H1361" s="6">
        <f t="shared" si="218"/>
        <v>0.87470896391152508</v>
      </c>
      <c r="I1361" s="6">
        <v>21.5</v>
      </c>
      <c r="J1361" s="6">
        <v>28.7</v>
      </c>
      <c r="K1361" s="6">
        <v>67.47</v>
      </c>
      <c r="L1361" s="6">
        <f t="shared" si="219"/>
        <v>0</v>
      </c>
      <c r="M1361" s="6">
        <f t="shared" si="220"/>
        <v>0</v>
      </c>
      <c r="N1361" s="6">
        <f t="shared" si="221"/>
        <v>1</v>
      </c>
      <c r="AA1361" t="s">
        <v>4719</v>
      </c>
      <c r="AB1361" t="s">
        <v>4703</v>
      </c>
      <c r="AC1361" t="s">
        <v>16</v>
      </c>
      <c r="AD1361" t="s">
        <v>18</v>
      </c>
      <c r="AE1361">
        <v>24</v>
      </c>
      <c r="AF1361">
        <v>158.62</v>
      </c>
      <c r="AG1361">
        <v>73.7</v>
      </c>
      <c r="AH1361">
        <f t="shared" si="222"/>
        <v>2.1522388059701494</v>
      </c>
      <c r="AI1361">
        <v>23.5</v>
      </c>
      <c r="AJ1361">
        <v>64.77</v>
      </c>
      <c r="AK1361">
        <v>72.459999999999994</v>
      </c>
      <c r="AL1361" s="3">
        <f t="shared" si="223"/>
        <v>1</v>
      </c>
      <c r="AM1361" s="3">
        <f t="shared" si="224"/>
        <v>0</v>
      </c>
      <c r="AN1361" s="3">
        <f t="shared" si="225"/>
        <v>0</v>
      </c>
    </row>
    <row r="1362" spans="1:40" x14ac:dyDescent="0.35">
      <c r="A1362" t="s">
        <v>4720</v>
      </c>
      <c r="B1362" t="s">
        <v>4703</v>
      </c>
      <c r="C1362" t="s">
        <v>16</v>
      </c>
      <c r="D1362" s="6" t="s">
        <v>17</v>
      </c>
      <c r="E1362" s="6">
        <v>22.5</v>
      </c>
      <c r="F1362" s="6">
        <v>61.1</v>
      </c>
      <c r="G1362" s="6">
        <v>69.97</v>
      </c>
      <c r="H1362" s="6">
        <f t="shared" si="218"/>
        <v>0.87323138487923402</v>
      </c>
      <c r="I1362" s="6">
        <v>22</v>
      </c>
      <c r="J1362" s="6">
        <v>38.36</v>
      </c>
      <c r="K1362" s="6">
        <v>68.72</v>
      </c>
      <c r="L1362" s="6">
        <f t="shared" si="219"/>
        <v>0</v>
      </c>
      <c r="M1362" s="6">
        <f t="shared" si="220"/>
        <v>0</v>
      </c>
      <c r="N1362" s="6">
        <f t="shared" si="221"/>
        <v>1</v>
      </c>
      <c r="AA1362" t="s">
        <v>4720</v>
      </c>
      <c r="AB1362" t="s">
        <v>4703</v>
      </c>
      <c r="AC1362" t="s">
        <v>16</v>
      </c>
      <c r="AD1362" t="s">
        <v>18</v>
      </c>
      <c r="AE1362">
        <v>24</v>
      </c>
      <c r="AF1362">
        <v>146.47</v>
      </c>
      <c r="AG1362">
        <v>73.7</v>
      </c>
      <c r="AH1362">
        <f t="shared" si="222"/>
        <v>1.9873812754409768</v>
      </c>
      <c r="AI1362">
        <v>23.5</v>
      </c>
      <c r="AJ1362">
        <v>64.08</v>
      </c>
      <c r="AK1362">
        <v>72.459999999999994</v>
      </c>
      <c r="AL1362" s="3">
        <f t="shared" si="223"/>
        <v>1</v>
      </c>
      <c r="AM1362" s="3">
        <f t="shared" si="224"/>
        <v>0</v>
      </c>
      <c r="AN1362" s="3">
        <f t="shared" si="225"/>
        <v>0</v>
      </c>
    </row>
    <row r="1363" spans="1:40" x14ac:dyDescent="0.35">
      <c r="A1363" t="s">
        <v>4721</v>
      </c>
      <c r="B1363" t="s">
        <v>4703</v>
      </c>
      <c r="C1363" t="s">
        <v>16</v>
      </c>
      <c r="D1363" s="6" t="s">
        <v>17</v>
      </c>
      <c r="E1363" s="6">
        <v>20</v>
      </c>
      <c r="F1363" s="6">
        <v>54.33</v>
      </c>
      <c r="G1363" s="6">
        <v>63.71</v>
      </c>
      <c r="H1363" s="6">
        <f t="shared" si="218"/>
        <v>0.85277036571966724</v>
      </c>
      <c r="I1363" s="6">
        <v>19.5</v>
      </c>
      <c r="J1363" s="6">
        <v>37.049999999999997</v>
      </c>
      <c r="K1363" s="6">
        <v>62.44</v>
      </c>
      <c r="L1363" s="6">
        <f t="shared" si="219"/>
        <v>0</v>
      </c>
      <c r="M1363" s="6">
        <f t="shared" si="220"/>
        <v>0</v>
      </c>
      <c r="N1363" s="6">
        <f t="shared" si="221"/>
        <v>1</v>
      </c>
      <c r="AA1363" t="s">
        <v>4721</v>
      </c>
      <c r="AB1363" t="s">
        <v>4703</v>
      </c>
      <c r="AC1363" t="s">
        <v>16</v>
      </c>
      <c r="AD1363" t="s">
        <v>18</v>
      </c>
      <c r="AE1363">
        <v>24</v>
      </c>
      <c r="AF1363">
        <v>136.02000000000001</v>
      </c>
      <c r="AG1363">
        <v>73.7</v>
      </c>
      <c r="AH1363">
        <f t="shared" si="222"/>
        <v>1.8455902306648575</v>
      </c>
      <c r="AI1363">
        <v>23.5</v>
      </c>
      <c r="AJ1363">
        <v>50.12</v>
      </c>
      <c r="AK1363">
        <v>72.459999999999994</v>
      </c>
      <c r="AL1363" s="3">
        <f t="shared" si="223"/>
        <v>1</v>
      </c>
      <c r="AM1363" s="3">
        <f t="shared" si="224"/>
        <v>0</v>
      </c>
      <c r="AN1363" s="3">
        <f t="shared" si="225"/>
        <v>0</v>
      </c>
    </row>
    <row r="1364" spans="1:40" x14ac:dyDescent="0.35">
      <c r="A1364" t="s">
        <v>4722</v>
      </c>
      <c r="B1364" t="s">
        <v>4703</v>
      </c>
      <c r="C1364" t="s">
        <v>16</v>
      </c>
      <c r="D1364" s="6" t="s">
        <v>17</v>
      </c>
      <c r="E1364" s="6">
        <v>22</v>
      </c>
      <c r="F1364" s="6">
        <v>67.849999999999994</v>
      </c>
      <c r="G1364" s="6">
        <v>68.72</v>
      </c>
      <c r="H1364" s="6">
        <f t="shared" si="218"/>
        <v>0.9873399301513387</v>
      </c>
      <c r="I1364" s="6">
        <v>21.5</v>
      </c>
      <c r="J1364" s="6">
        <v>58.68</v>
      </c>
      <c r="K1364" s="6">
        <v>67.47</v>
      </c>
      <c r="L1364" s="6">
        <f t="shared" si="219"/>
        <v>0</v>
      </c>
      <c r="M1364" s="6">
        <f t="shared" si="220"/>
        <v>0</v>
      </c>
      <c r="N1364" s="6">
        <f t="shared" si="221"/>
        <v>1</v>
      </c>
      <c r="AA1364" t="s">
        <v>4722</v>
      </c>
      <c r="AB1364" t="s">
        <v>4703</v>
      </c>
      <c r="AC1364" t="s">
        <v>16</v>
      </c>
      <c r="AD1364" t="s">
        <v>18</v>
      </c>
      <c r="AE1364">
        <v>24</v>
      </c>
      <c r="AF1364">
        <v>111.93</v>
      </c>
      <c r="AG1364">
        <v>73.7</v>
      </c>
      <c r="AH1364">
        <f t="shared" si="222"/>
        <v>1.5187245590230665</v>
      </c>
      <c r="AI1364">
        <v>23.5</v>
      </c>
      <c r="AJ1364">
        <v>50.51</v>
      </c>
      <c r="AK1364">
        <v>72.459999999999994</v>
      </c>
      <c r="AL1364" s="3">
        <f t="shared" si="223"/>
        <v>1</v>
      </c>
      <c r="AM1364" s="3">
        <f t="shared" si="224"/>
        <v>0</v>
      </c>
      <c r="AN1364" s="3">
        <f t="shared" si="225"/>
        <v>0</v>
      </c>
    </row>
    <row r="1365" spans="1:40" x14ac:dyDescent="0.35">
      <c r="A1365" t="s">
        <v>4723</v>
      </c>
      <c r="B1365" t="s">
        <v>4703</v>
      </c>
      <c r="C1365" t="s">
        <v>16</v>
      </c>
      <c r="D1365" s="6" t="s">
        <v>17</v>
      </c>
      <c r="E1365" s="6">
        <v>31</v>
      </c>
      <c r="F1365" s="6">
        <v>78.03</v>
      </c>
      <c r="G1365" s="6">
        <v>90.81</v>
      </c>
      <c r="H1365" s="6">
        <f t="shared" si="218"/>
        <v>0.85926660059464821</v>
      </c>
      <c r="I1365" s="6">
        <v>30.5</v>
      </c>
      <c r="J1365" s="6">
        <v>69.59</v>
      </c>
      <c r="K1365" s="6">
        <v>89.6</v>
      </c>
      <c r="L1365" s="6">
        <f t="shared" si="219"/>
        <v>0</v>
      </c>
      <c r="M1365" s="6">
        <f t="shared" si="220"/>
        <v>0</v>
      </c>
      <c r="N1365" s="6">
        <f t="shared" si="221"/>
        <v>1</v>
      </c>
      <c r="AA1365" t="s">
        <v>4723</v>
      </c>
      <c r="AB1365" t="s">
        <v>4703</v>
      </c>
      <c r="AC1365" t="s">
        <v>16</v>
      </c>
      <c r="AD1365" t="s">
        <v>18</v>
      </c>
      <c r="AE1365">
        <v>24</v>
      </c>
      <c r="AF1365">
        <v>86.41</v>
      </c>
      <c r="AG1365">
        <v>73.7</v>
      </c>
      <c r="AH1365">
        <f t="shared" si="222"/>
        <v>1.1724559023066485</v>
      </c>
      <c r="AI1365">
        <v>23.5</v>
      </c>
      <c r="AJ1365">
        <v>42.59</v>
      </c>
      <c r="AK1365">
        <v>72.459999999999994</v>
      </c>
      <c r="AL1365" s="3">
        <f t="shared" si="223"/>
        <v>0</v>
      </c>
      <c r="AM1365" s="3">
        <f t="shared" si="224"/>
        <v>1</v>
      </c>
      <c r="AN1365" s="3">
        <f t="shared" si="225"/>
        <v>0</v>
      </c>
    </row>
    <row r="1366" spans="1:40" x14ac:dyDescent="0.35">
      <c r="A1366" t="s">
        <v>4724</v>
      </c>
      <c r="B1366" t="s">
        <v>4703</v>
      </c>
      <c r="C1366" t="s">
        <v>16</v>
      </c>
      <c r="D1366" s="6" t="s">
        <v>17</v>
      </c>
      <c r="E1366" s="6">
        <v>30.5</v>
      </c>
      <c r="F1366" s="6">
        <v>81.040000000000006</v>
      </c>
      <c r="G1366" s="6">
        <v>89.6</v>
      </c>
      <c r="H1366" s="6">
        <f t="shared" si="218"/>
        <v>0.90446428571428583</v>
      </c>
      <c r="I1366" s="6">
        <v>30</v>
      </c>
      <c r="J1366" s="6">
        <v>53.72</v>
      </c>
      <c r="K1366" s="6">
        <v>88.39</v>
      </c>
      <c r="L1366" s="6">
        <f t="shared" si="219"/>
        <v>0</v>
      </c>
      <c r="M1366" s="6">
        <f t="shared" si="220"/>
        <v>0</v>
      </c>
      <c r="N1366" s="6">
        <f t="shared" si="221"/>
        <v>1</v>
      </c>
      <c r="AA1366" t="s">
        <v>4724</v>
      </c>
      <c r="AB1366" t="s">
        <v>4703</v>
      </c>
      <c r="AC1366" t="s">
        <v>16</v>
      </c>
      <c r="AD1366" t="s">
        <v>18</v>
      </c>
      <c r="AE1366">
        <v>24</v>
      </c>
      <c r="AF1366">
        <v>136.41</v>
      </c>
      <c r="AG1366">
        <v>73.7</v>
      </c>
      <c r="AH1366">
        <f t="shared" si="222"/>
        <v>1.8508819538670285</v>
      </c>
      <c r="AI1366">
        <v>16</v>
      </c>
      <c r="AJ1366">
        <v>62.23</v>
      </c>
      <c r="AK1366">
        <v>53.5</v>
      </c>
      <c r="AL1366" s="3">
        <f t="shared" si="223"/>
        <v>1</v>
      </c>
      <c r="AM1366" s="3">
        <f t="shared" si="224"/>
        <v>0</v>
      </c>
      <c r="AN1366" s="3">
        <f t="shared" si="225"/>
        <v>0</v>
      </c>
    </row>
    <row r="1367" spans="1:40" x14ac:dyDescent="0.35">
      <c r="A1367" t="s">
        <v>4725</v>
      </c>
      <c r="B1367" s="8" t="s">
        <v>4703</v>
      </c>
      <c r="C1367" t="s">
        <v>16</v>
      </c>
      <c r="D1367" s="6" t="s">
        <v>134</v>
      </c>
      <c r="E1367" s="6">
        <v>24</v>
      </c>
      <c r="F1367" s="6">
        <v>65.849999999999994</v>
      </c>
      <c r="G1367" s="6">
        <v>73.7</v>
      </c>
      <c r="H1367" s="6">
        <f t="shared" si="218"/>
        <v>0.89348710990502023</v>
      </c>
      <c r="I1367" s="6">
        <v>23.5</v>
      </c>
      <c r="J1367" s="6">
        <v>38.380000000000003</v>
      </c>
      <c r="K1367" s="6">
        <v>72.459999999999994</v>
      </c>
      <c r="L1367" s="6">
        <f t="shared" si="219"/>
        <v>0</v>
      </c>
      <c r="M1367" s="6">
        <f t="shared" si="220"/>
        <v>0</v>
      </c>
      <c r="N1367" s="6">
        <f t="shared" si="221"/>
        <v>1</v>
      </c>
      <c r="AA1367" t="s">
        <v>4725</v>
      </c>
      <c r="AB1367" t="s">
        <v>4703</v>
      </c>
      <c r="AC1367" t="s">
        <v>16</v>
      </c>
      <c r="AD1367" t="s">
        <v>135</v>
      </c>
      <c r="AE1367">
        <v>24</v>
      </c>
      <c r="AF1367">
        <v>148.61000000000001</v>
      </c>
      <c r="AG1367">
        <v>73.7</v>
      </c>
      <c r="AH1367">
        <f t="shared" si="222"/>
        <v>2.0164179104477613</v>
      </c>
      <c r="AI1367">
        <v>23.5</v>
      </c>
      <c r="AJ1367">
        <v>65.709999999999994</v>
      </c>
      <c r="AK1367">
        <v>72.459999999999994</v>
      </c>
      <c r="AL1367" s="3">
        <f t="shared" si="223"/>
        <v>1</v>
      </c>
      <c r="AM1367" s="3">
        <f t="shared" si="224"/>
        <v>0</v>
      </c>
      <c r="AN1367" s="3">
        <f t="shared" si="225"/>
        <v>0</v>
      </c>
    </row>
    <row r="1368" spans="1:40" x14ac:dyDescent="0.35">
      <c r="A1368" t="s">
        <v>4726</v>
      </c>
      <c r="B1368" s="8" t="s">
        <v>4703</v>
      </c>
      <c r="C1368" t="s">
        <v>16</v>
      </c>
      <c r="D1368" s="6" t="s">
        <v>134</v>
      </c>
      <c r="E1368" s="6">
        <v>23.5</v>
      </c>
      <c r="F1368" s="6">
        <v>64.94</v>
      </c>
      <c r="G1368" s="6">
        <v>72.459999999999994</v>
      </c>
      <c r="H1368" s="6">
        <f t="shared" si="218"/>
        <v>0.89621860336737513</v>
      </c>
      <c r="I1368" s="6">
        <v>23</v>
      </c>
      <c r="J1368" s="6">
        <v>41.92</v>
      </c>
      <c r="K1368" s="6">
        <v>71.22</v>
      </c>
      <c r="L1368" s="6">
        <f t="shared" si="219"/>
        <v>0</v>
      </c>
      <c r="M1368" s="6">
        <f t="shared" si="220"/>
        <v>0</v>
      </c>
      <c r="N1368" s="6">
        <f t="shared" si="221"/>
        <v>1</v>
      </c>
      <c r="AA1368" t="s">
        <v>4726</v>
      </c>
      <c r="AB1368" t="s">
        <v>4703</v>
      </c>
      <c r="AC1368" t="s">
        <v>16</v>
      </c>
      <c r="AD1368" t="s">
        <v>135</v>
      </c>
      <c r="AE1368">
        <v>24</v>
      </c>
      <c r="AF1368">
        <v>112</v>
      </c>
      <c r="AG1368">
        <v>73.7</v>
      </c>
      <c r="AH1368">
        <f t="shared" si="222"/>
        <v>1.519674355495251</v>
      </c>
      <c r="AI1368">
        <v>23</v>
      </c>
      <c r="AJ1368">
        <v>67.58</v>
      </c>
      <c r="AK1368">
        <v>71.22</v>
      </c>
      <c r="AL1368" s="3">
        <f t="shared" si="223"/>
        <v>1</v>
      </c>
      <c r="AM1368" s="3">
        <f t="shared" si="224"/>
        <v>0</v>
      </c>
      <c r="AN1368" s="3">
        <f t="shared" si="225"/>
        <v>0</v>
      </c>
    </row>
    <row r="1369" spans="1:40" x14ac:dyDescent="0.35">
      <c r="A1369" t="s">
        <v>4727</v>
      </c>
      <c r="B1369" s="8" t="s">
        <v>4703</v>
      </c>
      <c r="C1369" t="s">
        <v>16</v>
      </c>
      <c r="D1369" t="s">
        <v>134</v>
      </c>
      <c r="E1369">
        <v>20</v>
      </c>
      <c r="F1369">
        <v>64.62</v>
      </c>
      <c r="G1369">
        <v>63.71</v>
      </c>
      <c r="H1369">
        <f t="shared" si="218"/>
        <v>1.0142834719824203</v>
      </c>
      <c r="I1369">
        <v>19.5</v>
      </c>
      <c r="J1369">
        <v>28.86</v>
      </c>
      <c r="K1369">
        <v>62.44</v>
      </c>
      <c r="L1369" s="3">
        <f t="shared" si="219"/>
        <v>0</v>
      </c>
      <c r="M1369" s="3">
        <f t="shared" si="220"/>
        <v>1</v>
      </c>
      <c r="N1369" s="3">
        <f t="shared" si="221"/>
        <v>0</v>
      </c>
      <c r="AA1369" t="s">
        <v>4727</v>
      </c>
      <c r="AB1369" t="s">
        <v>4703</v>
      </c>
      <c r="AC1369" t="s">
        <v>16</v>
      </c>
      <c r="AD1369" t="s">
        <v>135</v>
      </c>
      <c r="AE1369">
        <v>24</v>
      </c>
      <c r="AF1369">
        <v>115.13</v>
      </c>
      <c r="AG1369">
        <v>73.7</v>
      </c>
      <c r="AH1369">
        <f t="shared" si="222"/>
        <v>1.5621438263229306</v>
      </c>
      <c r="AI1369">
        <v>18</v>
      </c>
      <c r="AJ1369">
        <v>64.87</v>
      </c>
      <c r="AK1369">
        <v>58.64</v>
      </c>
      <c r="AL1369" s="3">
        <f t="shared" si="223"/>
        <v>1</v>
      </c>
      <c r="AM1369" s="3">
        <f t="shared" si="224"/>
        <v>0</v>
      </c>
      <c r="AN1369" s="3">
        <f t="shared" si="225"/>
        <v>0</v>
      </c>
    </row>
    <row r="1370" spans="1:40" x14ac:dyDescent="0.35">
      <c r="A1370" t="s">
        <v>4728</v>
      </c>
      <c r="B1370" s="8" t="s">
        <v>4703</v>
      </c>
      <c r="C1370" t="s">
        <v>16</v>
      </c>
      <c r="D1370" s="6" t="s">
        <v>134</v>
      </c>
      <c r="E1370" s="6">
        <v>35</v>
      </c>
      <c r="F1370" s="6">
        <v>90.97</v>
      </c>
      <c r="G1370" s="6">
        <v>100.44</v>
      </c>
      <c r="H1370" s="6">
        <f t="shared" si="218"/>
        <v>0.90571485463958579</v>
      </c>
      <c r="I1370" s="6">
        <v>34.5</v>
      </c>
      <c r="J1370" s="6">
        <v>76.12</v>
      </c>
      <c r="K1370" s="6">
        <v>99.24</v>
      </c>
      <c r="L1370" s="6">
        <f t="shared" si="219"/>
        <v>0</v>
      </c>
      <c r="M1370" s="6">
        <f t="shared" si="220"/>
        <v>0</v>
      </c>
      <c r="N1370" s="6">
        <f t="shared" si="221"/>
        <v>1</v>
      </c>
      <c r="AA1370" t="s">
        <v>4728</v>
      </c>
      <c r="AB1370" t="s">
        <v>4703</v>
      </c>
      <c r="AC1370" t="s">
        <v>16</v>
      </c>
      <c r="AD1370" t="s">
        <v>135</v>
      </c>
      <c r="AE1370">
        <v>24</v>
      </c>
      <c r="AF1370">
        <v>109.16</v>
      </c>
      <c r="AG1370">
        <v>73.7</v>
      </c>
      <c r="AH1370">
        <f t="shared" si="222"/>
        <v>1.4811397557666213</v>
      </c>
      <c r="AI1370">
        <v>18</v>
      </c>
      <c r="AJ1370">
        <v>61.76</v>
      </c>
      <c r="AK1370">
        <v>58.64</v>
      </c>
      <c r="AL1370" s="3">
        <f t="shared" si="223"/>
        <v>0</v>
      </c>
      <c r="AM1370" s="3">
        <f t="shared" si="224"/>
        <v>1</v>
      </c>
      <c r="AN1370" s="3">
        <f t="shared" si="225"/>
        <v>0</v>
      </c>
    </row>
    <row r="1371" spans="1:40" x14ac:dyDescent="0.35">
      <c r="A1371" t="s">
        <v>4729</v>
      </c>
      <c r="B1371" s="8" t="s">
        <v>4703</v>
      </c>
      <c r="C1371" t="s">
        <v>16</v>
      </c>
      <c r="D1371" t="s">
        <v>134</v>
      </c>
      <c r="E1371">
        <v>24</v>
      </c>
      <c r="F1371">
        <v>101.03</v>
      </c>
      <c r="G1371">
        <v>73.7</v>
      </c>
      <c r="H1371">
        <f t="shared" si="218"/>
        <v>1.3708276797829035</v>
      </c>
      <c r="I1371">
        <v>22.5</v>
      </c>
      <c r="J1371">
        <v>62.26</v>
      </c>
      <c r="K1371">
        <v>69.97</v>
      </c>
      <c r="L1371" s="3">
        <f t="shared" si="219"/>
        <v>0</v>
      </c>
      <c r="M1371" s="3">
        <f t="shared" si="220"/>
        <v>1</v>
      </c>
      <c r="N1371" s="3">
        <f t="shared" si="221"/>
        <v>0</v>
      </c>
      <c r="AA1371" t="s">
        <v>4729</v>
      </c>
      <c r="AB1371" t="s">
        <v>4703</v>
      </c>
      <c r="AC1371" t="s">
        <v>16</v>
      </c>
      <c r="AD1371" t="s">
        <v>135</v>
      </c>
      <c r="AE1371">
        <v>24.5</v>
      </c>
      <c r="AF1371">
        <v>102.9</v>
      </c>
      <c r="AG1371">
        <v>74.930000000000007</v>
      </c>
      <c r="AH1371">
        <f t="shared" si="222"/>
        <v>1.3732817296143067</v>
      </c>
      <c r="AI1371">
        <v>26</v>
      </c>
      <c r="AJ1371">
        <v>80.680000000000007</v>
      </c>
      <c r="AK1371">
        <v>78.63</v>
      </c>
      <c r="AL1371" s="3">
        <f t="shared" si="223"/>
        <v>0</v>
      </c>
      <c r="AM1371" s="3">
        <f t="shared" si="224"/>
        <v>1</v>
      </c>
      <c r="AN1371" s="3">
        <f t="shared" si="225"/>
        <v>0</v>
      </c>
    </row>
    <row r="1372" spans="1:40" x14ac:dyDescent="0.35">
      <c r="A1372" t="s">
        <v>4730</v>
      </c>
      <c r="B1372" s="8" t="s">
        <v>4703</v>
      </c>
      <c r="C1372" t="s">
        <v>16</v>
      </c>
      <c r="D1372" s="6" t="s">
        <v>134</v>
      </c>
      <c r="E1372" s="6">
        <v>27.5</v>
      </c>
      <c r="F1372" s="6">
        <v>72.92</v>
      </c>
      <c r="G1372" s="6">
        <v>82.3</v>
      </c>
      <c r="H1372" s="6">
        <f t="shared" si="218"/>
        <v>0.88602673147023092</v>
      </c>
      <c r="I1372" s="6">
        <v>27</v>
      </c>
      <c r="J1372" s="6">
        <v>61.72</v>
      </c>
      <c r="K1372" s="6">
        <v>81.08</v>
      </c>
      <c r="L1372" s="6">
        <f t="shared" si="219"/>
        <v>0</v>
      </c>
      <c r="M1372" s="6">
        <f t="shared" si="220"/>
        <v>0</v>
      </c>
      <c r="N1372" s="6">
        <f t="shared" si="221"/>
        <v>1</v>
      </c>
      <c r="AA1372" t="s">
        <v>4730</v>
      </c>
      <c r="AB1372" t="s">
        <v>4703</v>
      </c>
      <c r="AC1372" t="s">
        <v>16</v>
      </c>
      <c r="AD1372" t="s">
        <v>135</v>
      </c>
      <c r="AE1372">
        <v>24</v>
      </c>
      <c r="AF1372">
        <v>105.41</v>
      </c>
      <c r="AG1372">
        <v>73.7</v>
      </c>
      <c r="AH1372">
        <f t="shared" si="222"/>
        <v>1.4302578018995928</v>
      </c>
      <c r="AI1372">
        <v>23</v>
      </c>
      <c r="AJ1372">
        <v>64.180000000000007</v>
      </c>
      <c r="AK1372">
        <v>71.22</v>
      </c>
      <c r="AL1372" s="3">
        <f t="shared" si="223"/>
        <v>0</v>
      </c>
      <c r="AM1372" s="3">
        <f t="shared" si="224"/>
        <v>1</v>
      </c>
      <c r="AN1372" s="3">
        <f t="shared" si="225"/>
        <v>0</v>
      </c>
    </row>
    <row r="1373" spans="1:40" x14ac:dyDescent="0.35">
      <c r="A1373" t="s">
        <v>4731</v>
      </c>
      <c r="B1373" s="8" t="s">
        <v>4703</v>
      </c>
      <c r="C1373" t="s">
        <v>16</v>
      </c>
      <c r="D1373" t="s">
        <v>134</v>
      </c>
      <c r="E1373">
        <v>21.5</v>
      </c>
      <c r="F1373">
        <v>68.239999999999995</v>
      </c>
      <c r="G1373">
        <v>67.47</v>
      </c>
      <c r="H1373">
        <f t="shared" si="218"/>
        <v>1.0114124796205721</v>
      </c>
      <c r="I1373">
        <v>21</v>
      </c>
      <c r="J1373">
        <v>51.4</v>
      </c>
      <c r="K1373">
        <v>66.22</v>
      </c>
      <c r="L1373" s="3">
        <f t="shared" si="219"/>
        <v>0</v>
      </c>
      <c r="M1373" s="3">
        <f t="shared" si="220"/>
        <v>1</v>
      </c>
      <c r="N1373" s="3">
        <f t="shared" si="221"/>
        <v>0</v>
      </c>
      <c r="AA1373" t="s">
        <v>4731</v>
      </c>
      <c r="AB1373" t="s">
        <v>4703</v>
      </c>
      <c r="AC1373" t="s">
        <v>16</v>
      </c>
      <c r="AD1373" t="s">
        <v>135</v>
      </c>
      <c r="AE1373">
        <v>24</v>
      </c>
      <c r="AF1373">
        <v>101.96</v>
      </c>
      <c r="AG1373">
        <v>73.7</v>
      </c>
      <c r="AH1373">
        <f t="shared" si="222"/>
        <v>1.3834464043419266</v>
      </c>
      <c r="AI1373">
        <v>26</v>
      </c>
      <c r="AJ1373">
        <v>83.83</v>
      </c>
      <c r="AK1373">
        <v>78.63</v>
      </c>
      <c r="AL1373" s="3">
        <f t="shared" si="223"/>
        <v>0</v>
      </c>
      <c r="AM1373" s="3">
        <f t="shared" si="224"/>
        <v>1</v>
      </c>
      <c r="AN1373" s="3">
        <f t="shared" si="225"/>
        <v>0</v>
      </c>
    </row>
    <row r="1374" spans="1:40" x14ac:dyDescent="0.35">
      <c r="A1374" t="s">
        <v>4732</v>
      </c>
      <c r="B1374" s="8" t="s">
        <v>4703</v>
      </c>
      <c r="C1374" t="s">
        <v>16</v>
      </c>
      <c r="D1374" t="s">
        <v>134</v>
      </c>
      <c r="E1374">
        <v>21</v>
      </c>
      <c r="F1374">
        <v>75.06</v>
      </c>
      <c r="G1374">
        <v>66.22</v>
      </c>
      <c r="H1374">
        <f t="shared" si="218"/>
        <v>1.1334944125641802</v>
      </c>
      <c r="I1374">
        <v>20.5</v>
      </c>
      <c r="J1374">
        <v>48.27</v>
      </c>
      <c r="K1374">
        <v>64.97</v>
      </c>
      <c r="L1374" s="3">
        <f t="shared" si="219"/>
        <v>0</v>
      </c>
      <c r="M1374" s="3">
        <f t="shared" si="220"/>
        <v>1</v>
      </c>
      <c r="N1374" s="3">
        <f t="shared" si="221"/>
        <v>0</v>
      </c>
      <c r="AA1374" t="s">
        <v>4732</v>
      </c>
      <c r="AB1374" t="s">
        <v>4703</v>
      </c>
      <c r="AC1374" t="s">
        <v>16</v>
      </c>
      <c r="AD1374" t="s">
        <v>135</v>
      </c>
      <c r="AE1374">
        <v>24</v>
      </c>
      <c r="AF1374">
        <v>105.37</v>
      </c>
      <c r="AG1374">
        <v>73.7</v>
      </c>
      <c r="AH1374">
        <f t="shared" si="222"/>
        <v>1.4297150610583447</v>
      </c>
      <c r="AI1374">
        <v>23</v>
      </c>
      <c r="AJ1374">
        <v>61.13</v>
      </c>
      <c r="AK1374">
        <v>71.22</v>
      </c>
      <c r="AL1374" s="3">
        <f t="shared" si="223"/>
        <v>0</v>
      </c>
      <c r="AM1374" s="3">
        <f t="shared" si="224"/>
        <v>1</v>
      </c>
      <c r="AN1374" s="3">
        <f t="shared" si="225"/>
        <v>0</v>
      </c>
    </row>
    <row r="1375" spans="1:40" x14ac:dyDescent="0.35">
      <c r="A1375" t="s">
        <v>4733</v>
      </c>
      <c r="B1375" s="8" t="s">
        <v>4703</v>
      </c>
      <c r="C1375" t="s">
        <v>16</v>
      </c>
      <c r="D1375" s="6" t="s">
        <v>134</v>
      </c>
      <c r="E1375" s="6">
        <v>32</v>
      </c>
      <c r="F1375" s="6">
        <v>78.290000000000006</v>
      </c>
      <c r="G1375" s="6">
        <v>93.23</v>
      </c>
      <c r="H1375" s="6">
        <f t="shared" si="218"/>
        <v>0.83975115306231907</v>
      </c>
      <c r="I1375" s="6">
        <v>31.5</v>
      </c>
      <c r="J1375" s="6">
        <v>69.959999999999994</v>
      </c>
      <c r="K1375" s="6">
        <v>92.02</v>
      </c>
      <c r="L1375" s="6">
        <f t="shared" si="219"/>
        <v>0</v>
      </c>
      <c r="M1375" s="6">
        <f t="shared" si="220"/>
        <v>0</v>
      </c>
      <c r="N1375" s="6">
        <f t="shared" si="221"/>
        <v>1</v>
      </c>
      <c r="AA1375" t="s">
        <v>4733</v>
      </c>
      <c r="AB1375" t="s">
        <v>4703</v>
      </c>
      <c r="AC1375" t="s">
        <v>16</v>
      </c>
      <c r="AD1375" t="s">
        <v>135</v>
      </c>
      <c r="AE1375">
        <v>24</v>
      </c>
      <c r="AF1375">
        <v>74.8</v>
      </c>
      <c r="AG1375">
        <v>73.7</v>
      </c>
      <c r="AH1375">
        <f t="shared" si="222"/>
        <v>1.0149253731343282</v>
      </c>
      <c r="AI1375">
        <v>23.5</v>
      </c>
      <c r="AJ1375">
        <v>69.319999999999993</v>
      </c>
      <c r="AK1375">
        <v>72.459999999999994</v>
      </c>
      <c r="AL1375" s="3">
        <f t="shared" si="223"/>
        <v>0</v>
      </c>
      <c r="AM1375" s="3">
        <f t="shared" si="224"/>
        <v>1</v>
      </c>
      <c r="AN1375" s="3">
        <f t="shared" si="225"/>
        <v>0</v>
      </c>
    </row>
    <row r="1376" spans="1:40" x14ac:dyDescent="0.35">
      <c r="A1376" t="s">
        <v>4734</v>
      </c>
      <c r="B1376" s="8" t="s">
        <v>4703</v>
      </c>
      <c r="C1376" t="s">
        <v>16</v>
      </c>
      <c r="D1376" s="6" t="s">
        <v>134</v>
      </c>
      <c r="E1376" s="6">
        <v>24</v>
      </c>
      <c r="F1376" s="6">
        <v>66.03</v>
      </c>
      <c r="G1376" s="6">
        <v>73.7</v>
      </c>
      <c r="H1376" s="6">
        <f t="shared" si="218"/>
        <v>0.89592944369063765</v>
      </c>
      <c r="I1376" s="6">
        <v>23.5</v>
      </c>
      <c r="J1376" s="6">
        <v>36.57</v>
      </c>
      <c r="K1376" s="6">
        <v>72.459999999999994</v>
      </c>
      <c r="L1376" s="6">
        <f t="shared" si="219"/>
        <v>0</v>
      </c>
      <c r="M1376" s="6">
        <f t="shared" si="220"/>
        <v>0</v>
      </c>
      <c r="N1376" s="6">
        <f t="shared" si="221"/>
        <v>1</v>
      </c>
      <c r="AA1376" t="s">
        <v>4734</v>
      </c>
      <c r="AB1376" t="s">
        <v>4703</v>
      </c>
      <c r="AC1376" t="s">
        <v>16</v>
      </c>
      <c r="AD1376" t="s">
        <v>135</v>
      </c>
      <c r="AE1376">
        <v>24</v>
      </c>
      <c r="AF1376">
        <v>117.72</v>
      </c>
      <c r="AG1376">
        <v>73.7</v>
      </c>
      <c r="AH1376">
        <f t="shared" si="222"/>
        <v>1.5972862957937584</v>
      </c>
      <c r="AI1376">
        <v>23</v>
      </c>
      <c r="AJ1376">
        <v>54.42</v>
      </c>
      <c r="AK1376">
        <v>71.22</v>
      </c>
      <c r="AL1376" s="3">
        <f t="shared" si="223"/>
        <v>1</v>
      </c>
      <c r="AM1376" s="3">
        <f t="shared" si="224"/>
        <v>0</v>
      </c>
      <c r="AN1376" s="3">
        <f t="shared" si="225"/>
        <v>0</v>
      </c>
    </row>
    <row r="1377" spans="1:40" x14ac:dyDescent="0.35">
      <c r="A1377" t="s">
        <v>4735</v>
      </c>
      <c r="B1377" s="8" t="s">
        <v>4703</v>
      </c>
      <c r="C1377" t="s">
        <v>16</v>
      </c>
      <c r="D1377" s="6" t="s">
        <v>134</v>
      </c>
      <c r="E1377" s="6">
        <v>20.5</v>
      </c>
      <c r="F1377" s="6">
        <v>51.42</v>
      </c>
      <c r="G1377" s="6">
        <v>64.97</v>
      </c>
      <c r="H1377" s="6">
        <f t="shared" si="218"/>
        <v>0.79144220409419741</v>
      </c>
      <c r="I1377" s="6">
        <v>20</v>
      </c>
      <c r="J1377" s="6">
        <v>40.28</v>
      </c>
      <c r="K1377" s="6">
        <v>63.71</v>
      </c>
      <c r="L1377" s="6">
        <f t="shared" si="219"/>
        <v>0</v>
      </c>
      <c r="M1377" s="6">
        <f t="shared" si="220"/>
        <v>0</v>
      </c>
      <c r="N1377" s="6">
        <f t="shared" si="221"/>
        <v>1</v>
      </c>
      <c r="AA1377" t="s">
        <v>4735</v>
      </c>
      <c r="AB1377" t="s">
        <v>4703</v>
      </c>
      <c r="AC1377" t="s">
        <v>16</v>
      </c>
      <c r="AD1377" t="s">
        <v>135</v>
      </c>
      <c r="AE1377">
        <v>24</v>
      </c>
      <c r="AF1377">
        <v>84.84</v>
      </c>
      <c r="AG1377">
        <v>73.7</v>
      </c>
      <c r="AH1377">
        <f t="shared" si="222"/>
        <v>1.1511533242876526</v>
      </c>
      <c r="AI1377">
        <v>23.5</v>
      </c>
      <c r="AJ1377">
        <v>68.83</v>
      </c>
      <c r="AK1377">
        <v>72.459999999999994</v>
      </c>
      <c r="AL1377" s="3">
        <f t="shared" si="223"/>
        <v>0</v>
      </c>
      <c r="AM1377" s="3">
        <f t="shared" si="224"/>
        <v>1</v>
      </c>
      <c r="AN1377" s="3">
        <f t="shared" si="225"/>
        <v>0</v>
      </c>
    </row>
    <row r="1378" spans="1:40" x14ac:dyDescent="0.35">
      <c r="A1378" t="s">
        <v>4736</v>
      </c>
      <c r="B1378" s="8" t="s">
        <v>4703</v>
      </c>
      <c r="C1378" t="s">
        <v>16</v>
      </c>
      <c r="D1378" s="6" t="s">
        <v>134</v>
      </c>
      <c r="E1378" s="6">
        <v>25.5</v>
      </c>
      <c r="F1378" s="6">
        <v>69.84</v>
      </c>
      <c r="G1378" s="6">
        <v>77.400000000000006</v>
      </c>
      <c r="H1378" s="6">
        <f t="shared" si="218"/>
        <v>0.9023255813953488</v>
      </c>
      <c r="I1378" s="6">
        <v>25</v>
      </c>
      <c r="J1378" s="6">
        <v>57.22</v>
      </c>
      <c r="K1378" s="6">
        <v>76.17</v>
      </c>
      <c r="L1378" s="6">
        <f t="shared" si="219"/>
        <v>0</v>
      </c>
      <c r="M1378" s="6">
        <f t="shared" si="220"/>
        <v>0</v>
      </c>
      <c r="N1378" s="6">
        <f t="shared" si="221"/>
        <v>1</v>
      </c>
      <c r="AA1378" t="s">
        <v>4736</v>
      </c>
      <c r="AB1378" t="s">
        <v>4703</v>
      </c>
      <c r="AC1378" t="s">
        <v>16</v>
      </c>
      <c r="AD1378" t="s">
        <v>135</v>
      </c>
      <c r="AE1378">
        <v>24</v>
      </c>
      <c r="AF1378">
        <v>163.77000000000001</v>
      </c>
      <c r="AG1378">
        <v>73.7</v>
      </c>
      <c r="AH1378">
        <f t="shared" si="222"/>
        <v>2.2221166892808686</v>
      </c>
      <c r="AI1378">
        <v>16</v>
      </c>
      <c r="AJ1378">
        <v>54.59</v>
      </c>
      <c r="AK1378">
        <v>53.5</v>
      </c>
      <c r="AL1378" s="3">
        <f t="shared" si="223"/>
        <v>1</v>
      </c>
      <c r="AM1378" s="3">
        <f t="shared" si="224"/>
        <v>0</v>
      </c>
      <c r="AN1378" s="3">
        <f t="shared" si="225"/>
        <v>0</v>
      </c>
    </row>
    <row r="1379" spans="1:40" x14ac:dyDescent="0.35">
      <c r="A1379" t="s">
        <v>4737</v>
      </c>
      <c r="B1379" s="8" t="s">
        <v>4703</v>
      </c>
      <c r="C1379" t="s">
        <v>16</v>
      </c>
      <c r="D1379" s="6" t="s">
        <v>134</v>
      </c>
      <c r="E1379" s="6">
        <v>29</v>
      </c>
      <c r="F1379" s="6">
        <v>76.930000000000007</v>
      </c>
      <c r="G1379" s="6">
        <v>85.96</v>
      </c>
      <c r="H1379" s="6">
        <f t="shared" si="218"/>
        <v>0.89495114006514676</v>
      </c>
      <c r="I1379" s="6">
        <v>28.5</v>
      </c>
      <c r="J1379" s="6">
        <v>50.5</v>
      </c>
      <c r="K1379" s="6">
        <v>84.74</v>
      </c>
      <c r="L1379" s="6">
        <f t="shared" si="219"/>
        <v>0</v>
      </c>
      <c r="M1379" s="6">
        <f t="shared" si="220"/>
        <v>0</v>
      </c>
      <c r="N1379" s="6">
        <f t="shared" si="221"/>
        <v>1</v>
      </c>
      <c r="AA1379" t="s">
        <v>4737</v>
      </c>
      <c r="AB1379" t="s">
        <v>4703</v>
      </c>
      <c r="AC1379" t="s">
        <v>16</v>
      </c>
      <c r="AD1379" t="s">
        <v>135</v>
      </c>
      <c r="AE1379">
        <v>24</v>
      </c>
      <c r="AF1379">
        <v>98.74</v>
      </c>
      <c r="AG1379">
        <v>73.7</v>
      </c>
      <c r="AH1379">
        <f t="shared" si="222"/>
        <v>1.3397557666214381</v>
      </c>
      <c r="AI1379">
        <v>22</v>
      </c>
      <c r="AJ1379">
        <v>69.790000000000006</v>
      </c>
      <c r="AK1379">
        <v>68.72</v>
      </c>
      <c r="AL1379" s="3">
        <f t="shared" si="223"/>
        <v>0</v>
      </c>
      <c r="AM1379" s="3">
        <f t="shared" si="224"/>
        <v>1</v>
      </c>
      <c r="AN1379" s="3">
        <f t="shared" si="225"/>
        <v>0</v>
      </c>
    </row>
    <row r="1380" spans="1:40" x14ac:dyDescent="0.35">
      <c r="A1380" t="s">
        <v>4738</v>
      </c>
      <c r="B1380" s="8" t="s">
        <v>4703</v>
      </c>
      <c r="C1380" t="s">
        <v>16</v>
      </c>
      <c r="D1380" s="6" t="s">
        <v>134</v>
      </c>
      <c r="E1380" s="6">
        <v>23.5</v>
      </c>
      <c r="F1380" s="6">
        <v>70.33</v>
      </c>
      <c r="G1380" s="6">
        <v>72.459999999999994</v>
      </c>
      <c r="H1380" s="6">
        <f t="shared" si="218"/>
        <v>0.9706044714325146</v>
      </c>
      <c r="I1380" s="6">
        <v>23</v>
      </c>
      <c r="J1380" s="6">
        <v>49.71</v>
      </c>
      <c r="K1380" s="6">
        <v>71.22</v>
      </c>
      <c r="L1380" s="6">
        <f t="shared" si="219"/>
        <v>0</v>
      </c>
      <c r="M1380" s="6">
        <f t="shared" si="220"/>
        <v>0</v>
      </c>
      <c r="N1380" s="6">
        <f t="shared" si="221"/>
        <v>1</v>
      </c>
      <c r="AA1380" t="s">
        <v>4738</v>
      </c>
      <c r="AB1380" t="s">
        <v>4703</v>
      </c>
      <c r="AC1380" t="s">
        <v>16</v>
      </c>
      <c r="AD1380" t="s">
        <v>135</v>
      </c>
      <c r="AE1380">
        <v>24</v>
      </c>
      <c r="AF1380">
        <v>115.85</v>
      </c>
      <c r="AG1380">
        <v>73.7</v>
      </c>
      <c r="AH1380">
        <f t="shared" si="222"/>
        <v>1.5719131614654001</v>
      </c>
      <c r="AI1380">
        <v>23.5</v>
      </c>
      <c r="AJ1380">
        <v>71.58</v>
      </c>
      <c r="AK1380">
        <v>72.459999999999994</v>
      </c>
      <c r="AL1380" s="3">
        <f t="shared" si="223"/>
        <v>1</v>
      </c>
      <c r="AM1380" s="3">
        <f t="shared" si="224"/>
        <v>0</v>
      </c>
      <c r="AN1380" s="3">
        <f t="shared" si="225"/>
        <v>0</v>
      </c>
    </row>
    <row r="1381" spans="1:40" x14ac:dyDescent="0.35">
      <c r="A1381" t="s">
        <v>4739</v>
      </c>
      <c r="B1381" s="8" t="s">
        <v>4703</v>
      </c>
      <c r="C1381" t="s">
        <v>16</v>
      </c>
      <c r="D1381" s="6" t="s">
        <v>134</v>
      </c>
      <c r="E1381" s="6">
        <v>24</v>
      </c>
      <c r="F1381" s="6">
        <v>59.51</v>
      </c>
      <c r="G1381" s="6">
        <v>73.7</v>
      </c>
      <c r="H1381" s="6">
        <f t="shared" si="218"/>
        <v>0.80746268656716413</v>
      </c>
      <c r="I1381" s="6">
        <v>23.5</v>
      </c>
      <c r="J1381" s="6">
        <v>47.67</v>
      </c>
      <c r="K1381" s="6">
        <v>72.459999999999994</v>
      </c>
      <c r="L1381" s="6">
        <f t="shared" si="219"/>
        <v>0</v>
      </c>
      <c r="M1381" s="6">
        <f t="shared" si="220"/>
        <v>0</v>
      </c>
      <c r="N1381" s="6">
        <f t="shared" si="221"/>
        <v>1</v>
      </c>
      <c r="AA1381" t="s">
        <v>4739</v>
      </c>
      <c r="AB1381" t="s">
        <v>4703</v>
      </c>
      <c r="AC1381" t="s">
        <v>16</v>
      </c>
      <c r="AD1381" t="s">
        <v>135</v>
      </c>
      <c r="AE1381">
        <v>23.5</v>
      </c>
      <c r="AF1381">
        <v>128.63999999999999</v>
      </c>
      <c r="AG1381">
        <v>72.459999999999994</v>
      </c>
      <c r="AH1381">
        <f t="shared" si="222"/>
        <v>1.775324316864477</v>
      </c>
      <c r="AI1381">
        <v>22</v>
      </c>
      <c r="AJ1381">
        <v>57.04</v>
      </c>
      <c r="AK1381">
        <v>68.72</v>
      </c>
      <c r="AL1381" s="3">
        <f t="shared" si="223"/>
        <v>1</v>
      </c>
      <c r="AM1381" s="3">
        <f t="shared" si="224"/>
        <v>0</v>
      </c>
      <c r="AN1381" s="3">
        <f t="shared" si="225"/>
        <v>0</v>
      </c>
    </row>
    <row r="1382" spans="1:40" x14ac:dyDescent="0.35">
      <c r="A1382" t="s">
        <v>4740</v>
      </c>
      <c r="B1382" s="8" t="s">
        <v>4703</v>
      </c>
      <c r="C1382" t="s">
        <v>16</v>
      </c>
      <c r="D1382" s="6" t="s">
        <v>134</v>
      </c>
      <c r="E1382" s="6">
        <v>26.5</v>
      </c>
      <c r="F1382" s="6">
        <v>74.28</v>
      </c>
      <c r="G1382" s="6">
        <v>79.86</v>
      </c>
      <c r="H1382" s="6">
        <f t="shared" si="218"/>
        <v>0.93012772351615325</v>
      </c>
      <c r="I1382" s="6">
        <v>26</v>
      </c>
      <c r="J1382" s="6">
        <v>46.34</v>
      </c>
      <c r="K1382" s="6">
        <v>78.63</v>
      </c>
      <c r="L1382" s="6">
        <f t="shared" si="219"/>
        <v>0</v>
      </c>
      <c r="M1382" s="6">
        <f t="shared" si="220"/>
        <v>0</v>
      </c>
      <c r="N1382" s="6">
        <f t="shared" si="221"/>
        <v>1</v>
      </c>
      <c r="AA1382" t="s">
        <v>4740</v>
      </c>
      <c r="AB1382" t="s">
        <v>4703</v>
      </c>
      <c r="AC1382" t="s">
        <v>16</v>
      </c>
      <c r="AD1382" t="s">
        <v>135</v>
      </c>
      <c r="AE1382">
        <v>24</v>
      </c>
      <c r="AF1382">
        <v>114.74</v>
      </c>
      <c r="AG1382">
        <v>73.7</v>
      </c>
      <c r="AH1382">
        <f t="shared" si="222"/>
        <v>1.5568521031207596</v>
      </c>
      <c r="AI1382">
        <v>23.5</v>
      </c>
      <c r="AJ1382">
        <v>61.8</v>
      </c>
      <c r="AK1382">
        <v>72.459999999999994</v>
      </c>
      <c r="AL1382" s="3">
        <f t="shared" si="223"/>
        <v>1</v>
      </c>
      <c r="AM1382" s="3">
        <f t="shared" si="224"/>
        <v>0</v>
      </c>
      <c r="AN1382" s="3">
        <f t="shared" si="225"/>
        <v>0</v>
      </c>
    </row>
    <row r="1383" spans="1:40" x14ac:dyDescent="0.35">
      <c r="A1383" t="s">
        <v>4741</v>
      </c>
      <c r="B1383" s="8" t="s">
        <v>4742</v>
      </c>
      <c r="C1383" t="s">
        <v>16</v>
      </c>
      <c r="D1383" t="s">
        <v>17</v>
      </c>
      <c r="E1383">
        <v>24</v>
      </c>
      <c r="F1383">
        <v>80.58</v>
      </c>
      <c r="G1383">
        <v>73.7</v>
      </c>
      <c r="H1383">
        <f t="shared" si="218"/>
        <v>1.0933514246947083</v>
      </c>
      <c r="I1383">
        <v>23.5</v>
      </c>
      <c r="J1383">
        <v>53.28</v>
      </c>
      <c r="K1383">
        <v>72.459999999999994</v>
      </c>
      <c r="L1383" s="3">
        <f t="shared" si="219"/>
        <v>0</v>
      </c>
      <c r="M1383" s="3">
        <f t="shared" si="220"/>
        <v>1</v>
      </c>
      <c r="N1383" s="3">
        <f t="shared" si="221"/>
        <v>0</v>
      </c>
      <c r="AA1383" t="s">
        <v>4741</v>
      </c>
      <c r="AB1383" t="s">
        <v>4742</v>
      </c>
      <c r="AC1383" t="s">
        <v>16</v>
      </c>
      <c r="AD1383" t="s">
        <v>18</v>
      </c>
      <c r="AE1383">
        <v>24</v>
      </c>
      <c r="AF1383">
        <v>117.18</v>
      </c>
      <c r="AG1383">
        <v>73.7</v>
      </c>
      <c r="AH1383">
        <f t="shared" si="222"/>
        <v>1.5899592944369063</v>
      </c>
      <c r="AI1383">
        <v>23</v>
      </c>
      <c r="AJ1383">
        <v>58.38</v>
      </c>
      <c r="AK1383">
        <v>71.22</v>
      </c>
      <c r="AL1383" s="3">
        <f t="shared" si="223"/>
        <v>1</v>
      </c>
      <c r="AM1383" s="3">
        <f t="shared" si="224"/>
        <v>0</v>
      </c>
      <c r="AN1383" s="3">
        <f t="shared" si="225"/>
        <v>0</v>
      </c>
    </row>
    <row r="1384" spans="1:40" x14ac:dyDescent="0.35">
      <c r="A1384" t="s">
        <v>4743</v>
      </c>
      <c r="B1384" s="8" t="s">
        <v>4742</v>
      </c>
      <c r="C1384" t="s">
        <v>16</v>
      </c>
      <c r="D1384" s="6" t="s">
        <v>17</v>
      </c>
      <c r="E1384" s="6">
        <v>23.5</v>
      </c>
      <c r="F1384" s="6">
        <v>72.38</v>
      </c>
      <c r="G1384" s="6">
        <v>72.459999999999994</v>
      </c>
      <c r="H1384" s="6">
        <f t="shared" si="218"/>
        <v>0.99889594258901471</v>
      </c>
      <c r="I1384" s="6">
        <v>23</v>
      </c>
      <c r="J1384" s="6">
        <v>56.79</v>
      </c>
      <c r="K1384" s="6">
        <v>71.22</v>
      </c>
      <c r="L1384" s="6">
        <f t="shared" si="219"/>
        <v>0</v>
      </c>
      <c r="M1384" s="6">
        <f t="shared" si="220"/>
        <v>0</v>
      </c>
      <c r="N1384" s="6">
        <f t="shared" si="221"/>
        <v>1</v>
      </c>
      <c r="AA1384" t="s">
        <v>4743</v>
      </c>
      <c r="AB1384" t="s">
        <v>4742</v>
      </c>
      <c r="AC1384" t="s">
        <v>16</v>
      </c>
      <c r="AD1384" t="s">
        <v>18</v>
      </c>
      <c r="AE1384">
        <v>23.5</v>
      </c>
      <c r="AF1384">
        <v>110.21</v>
      </c>
      <c r="AG1384">
        <v>72.459999999999994</v>
      </c>
      <c r="AH1384">
        <f t="shared" si="222"/>
        <v>1.5209770908087221</v>
      </c>
      <c r="AI1384">
        <v>22.5</v>
      </c>
      <c r="AJ1384">
        <v>67.989999999999995</v>
      </c>
      <c r="AK1384">
        <v>69.97</v>
      </c>
      <c r="AL1384" s="3">
        <f t="shared" si="223"/>
        <v>1</v>
      </c>
      <c r="AM1384" s="3">
        <f t="shared" si="224"/>
        <v>0</v>
      </c>
      <c r="AN1384" s="3">
        <f t="shared" si="225"/>
        <v>0</v>
      </c>
    </row>
    <row r="1385" spans="1:40" x14ac:dyDescent="0.35">
      <c r="A1385" t="s">
        <v>4744</v>
      </c>
      <c r="B1385" s="8" t="s">
        <v>4745</v>
      </c>
      <c r="C1385" t="s">
        <v>16</v>
      </c>
      <c r="D1385" t="s">
        <v>17</v>
      </c>
      <c r="E1385">
        <v>24</v>
      </c>
      <c r="F1385">
        <v>84.42</v>
      </c>
      <c r="G1385">
        <v>73.7</v>
      </c>
      <c r="H1385">
        <f t="shared" si="218"/>
        <v>1.1454545454545455</v>
      </c>
      <c r="I1385">
        <v>23.5</v>
      </c>
      <c r="J1385">
        <v>43.59</v>
      </c>
      <c r="K1385">
        <v>72.459999999999994</v>
      </c>
      <c r="L1385" s="3">
        <f t="shared" si="219"/>
        <v>0</v>
      </c>
      <c r="M1385" s="3">
        <f t="shared" si="220"/>
        <v>1</v>
      </c>
      <c r="N1385" s="3">
        <f t="shared" si="221"/>
        <v>0</v>
      </c>
      <c r="AA1385" t="s">
        <v>4744</v>
      </c>
      <c r="AB1385" t="s">
        <v>4745</v>
      </c>
      <c r="AC1385" t="s">
        <v>16</v>
      </c>
      <c r="AD1385" t="s">
        <v>18</v>
      </c>
      <c r="AE1385">
        <v>24</v>
      </c>
      <c r="AF1385">
        <v>141.86000000000001</v>
      </c>
      <c r="AG1385">
        <v>73.7</v>
      </c>
      <c r="AH1385">
        <f t="shared" si="222"/>
        <v>1.92483039348711</v>
      </c>
      <c r="AI1385">
        <v>16</v>
      </c>
      <c r="AJ1385">
        <v>56.57</v>
      </c>
      <c r="AK1385">
        <v>53.5</v>
      </c>
      <c r="AL1385" s="3">
        <f t="shared" si="223"/>
        <v>1</v>
      </c>
      <c r="AM1385" s="3">
        <f t="shared" si="224"/>
        <v>0</v>
      </c>
      <c r="AN1385" s="3">
        <f t="shared" si="225"/>
        <v>0</v>
      </c>
    </row>
    <row r="1386" spans="1:40" x14ac:dyDescent="0.35">
      <c r="A1386" t="s">
        <v>4746</v>
      </c>
      <c r="B1386" s="8" t="s">
        <v>4745</v>
      </c>
      <c r="C1386" t="s">
        <v>16</v>
      </c>
      <c r="D1386" s="6" t="s">
        <v>17</v>
      </c>
      <c r="E1386" s="6">
        <v>24</v>
      </c>
      <c r="F1386" s="6">
        <v>71.55</v>
      </c>
      <c r="G1386" s="6">
        <v>73.7</v>
      </c>
      <c r="H1386" s="6">
        <f t="shared" si="218"/>
        <v>0.97082767978290363</v>
      </c>
      <c r="I1386" s="6">
        <v>23.5</v>
      </c>
      <c r="J1386" s="6">
        <v>69.03</v>
      </c>
      <c r="K1386" s="6">
        <v>72.459999999999994</v>
      </c>
      <c r="L1386" s="6">
        <f t="shared" si="219"/>
        <v>0</v>
      </c>
      <c r="M1386" s="6">
        <f t="shared" si="220"/>
        <v>0</v>
      </c>
      <c r="N1386" s="6">
        <f t="shared" si="221"/>
        <v>1</v>
      </c>
      <c r="AA1386" t="s">
        <v>4746</v>
      </c>
      <c r="AB1386" t="s">
        <v>4745</v>
      </c>
      <c r="AC1386" t="s">
        <v>16</v>
      </c>
      <c r="AD1386" t="s">
        <v>18</v>
      </c>
      <c r="AE1386">
        <v>24</v>
      </c>
      <c r="AF1386">
        <v>181.05</v>
      </c>
      <c r="AG1386">
        <v>73.7</v>
      </c>
      <c r="AH1386">
        <f t="shared" si="222"/>
        <v>2.4565807327001359</v>
      </c>
      <c r="AI1386">
        <v>22.5</v>
      </c>
      <c r="AJ1386">
        <v>48.81</v>
      </c>
      <c r="AK1386">
        <v>69.97</v>
      </c>
      <c r="AL1386" s="3">
        <f t="shared" si="223"/>
        <v>1</v>
      </c>
      <c r="AM1386" s="3">
        <f t="shared" si="224"/>
        <v>0</v>
      </c>
      <c r="AN1386" s="3">
        <f t="shared" si="225"/>
        <v>0</v>
      </c>
    </row>
    <row r="1387" spans="1:40" x14ac:dyDescent="0.35">
      <c r="A1387" t="s">
        <v>4747</v>
      </c>
      <c r="B1387" s="8" t="s">
        <v>4745</v>
      </c>
      <c r="C1387" t="s">
        <v>16</v>
      </c>
      <c r="D1387" t="s">
        <v>17</v>
      </c>
      <c r="E1387">
        <v>24</v>
      </c>
      <c r="F1387">
        <v>75.099999999999994</v>
      </c>
      <c r="G1387">
        <v>73.7</v>
      </c>
      <c r="H1387">
        <f t="shared" si="218"/>
        <v>1.0189959294436906</v>
      </c>
      <c r="I1387">
        <v>23.5</v>
      </c>
      <c r="J1387">
        <v>47.27</v>
      </c>
      <c r="K1387">
        <v>72.459999999999994</v>
      </c>
      <c r="L1387" s="3">
        <f t="shared" si="219"/>
        <v>0</v>
      </c>
      <c r="M1387" s="3">
        <f t="shared" si="220"/>
        <v>1</v>
      </c>
      <c r="N1387" s="3">
        <f t="shared" si="221"/>
        <v>0</v>
      </c>
      <c r="AA1387" t="s">
        <v>4747</v>
      </c>
      <c r="AB1387" t="s">
        <v>4745</v>
      </c>
      <c r="AC1387" t="s">
        <v>16</v>
      </c>
      <c r="AD1387" t="s">
        <v>18</v>
      </c>
      <c r="AE1387">
        <v>24</v>
      </c>
      <c r="AF1387">
        <v>134.03</v>
      </c>
      <c r="AG1387">
        <v>73.7</v>
      </c>
      <c r="AH1387">
        <f t="shared" si="222"/>
        <v>1.8185888738127542</v>
      </c>
      <c r="AI1387">
        <v>22.5</v>
      </c>
      <c r="AJ1387">
        <v>50.14</v>
      </c>
      <c r="AK1387">
        <v>69.97</v>
      </c>
      <c r="AL1387" s="3">
        <f t="shared" si="223"/>
        <v>1</v>
      </c>
      <c r="AM1387" s="3">
        <f t="shared" si="224"/>
        <v>0</v>
      </c>
      <c r="AN1387" s="3">
        <f t="shared" si="225"/>
        <v>0</v>
      </c>
    </row>
    <row r="1388" spans="1:40" x14ac:dyDescent="0.35">
      <c r="A1388" t="s">
        <v>4748</v>
      </c>
      <c r="B1388" s="8" t="s">
        <v>4745</v>
      </c>
      <c r="C1388" t="s">
        <v>16</v>
      </c>
      <c r="D1388" s="6" t="s">
        <v>17</v>
      </c>
      <c r="E1388" s="6">
        <v>24</v>
      </c>
      <c r="F1388" s="6">
        <v>65.06</v>
      </c>
      <c r="G1388" s="6">
        <v>73.7</v>
      </c>
      <c r="H1388" s="6">
        <f t="shared" si="218"/>
        <v>0.88276797829036635</v>
      </c>
      <c r="I1388" s="6">
        <v>23.5</v>
      </c>
      <c r="J1388" s="6">
        <v>60.62</v>
      </c>
      <c r="K1388" s="6">
        <v>72.459999999999994</v>
      </c>
      <c r="L1388" s="6">
        <f t="shared" si="219"/>
        <v>0</v>
      </c>
      <c r="M1388" s="6">
        <f t="shared" si="220"/>
        <v>0</v>
      </c>
      <c r="N1388" s="6">
        <f t="shared" si="221"/>
        <v>1</v>
      </c>
      <c r="AA1388" t="s">
        <v>4748</v>
      </c>
      <c r="AB1388" t="s">
        <v>4745</v>
      </c>
      <c r="AC1388" t="s">
        <v>16</v>
      </c>
      <c r="AD1388" t="s">
        <v>18</v>
      </c>
      <c r="AE1388">
        <v>24</v>
      </c>
      <c r="AF1388">
        <v>160.13999999999999</v>
      </c>
      <c r="AG1388">
        <v>73.7</v>
      </c>
      <c r="AH1388">
        <f t="shared" si="222"/>
        <v>2.1728629579375847</v>
      </c>
      <c r="AI1388">
        <v>22.5</v>
      </c>
      <c r="AJ1388">
        <v>53.39</v>
      </c>
      <c r="AK1388">
        <v>69.97</v>
      </c>
      <c r="AL1388" s="3">
        <f t="shared" si="223"/>
        <v>1</v>
      </c>
      <c r="AM1388" s="3">
        <f t="shared" si="224"/>
        <v>0</v>
      </c>
      <c r="AN1388" s="3">
        <f t="shared" si="225"/>
        <v>0</v>
      </c>
    </row>
    <row r="1389" spans="1:40" x14ac:dyDescent="0.35">
      <c r="A1389" t="s">
        <v>4749</v>
      </c>
      <c r="B1389" s="8" t="s">
        <v>4745</v>
      </c>
      <c r="C1389" t="s">
        <v>16</v>
      </c>
      <c r="D1389" s="6" t="s">
        <v>17</v>
      </c>
      <c r="E1389" s="6">
        <v>16.5</v>
      </c>
      <c r="F1389" s="6">
        <v>42.42</v>
      </c>
      <c r="G1389" s="6">
        <v>54.79</v>
      </c>
      <c r="H1389" s="6">
        <f t="shared" si="218"/>
        <v>0.77422887388209527</v>
      </c>
      <c r="I1389" s="6">
        <v>16</v>
      </c>
      <c r="J1389" s="6">
        <v>25.72</v>
      </c>
      <c r="K1389" s="6">
        <v>53.5</v>
      </c>
      <c r="L1389" s="6">
        <f t="shared" si="219"/>
        <v>0</v>
      </c>
      <c r="M1389" s="6">
        <f t="shared" si="220"/>
        <v>0</v>
      </c>
      <c r="N1389" s="6">
        <f t="shared" si="221"/>
        <v>1</v>
      </c>
      <c r="AA1389" t="s">
        <v>4749</v>
      </c>
      <c r="AB1389" t="s">
        <v>4745</v>
      </c>
      <c r="AC1389" t="s">
        <v>16</v>
      </c>
      <c r="AD1389" t="s">
        <v>18</v>
      </c>
      <c r="AE1389">
        <v>24</v>
      </c>
      <c r="AF1389">
        <v>133.80000000000001</v>
      </c>
      <c r="AG1389">
        <v>73.7</v>
      </c>
      <c r="AH1389">
        <f t="shared" si="222"/>
        <v>1.8154681139755768</v>
      </c>
      <c r="AI1389">
        <v>23</v>
      </c>
      <c r="AJ1389">
        <v>56.24</v>
      </c>
      <c r="AK1389">
        <v>71.22</v>
      </c>
      <c r="AL1389" s="3">
        <f t="shared" si="223"/>
        <v>1</v>
      </c>
      <c r="AM1389" s="3">
        <f t="shared" si="224"/>
        <v>0</v>
      </c>
      <c r="AN1389" s="3">
        <f t="shared" si="225"/>
        <v>0</v>
      </c>
    </row>
    <row r="1390" spans="1:40" x14ac:dyDescent="0.35">
      <c r="A1390" t="s">
        <v>4750</v>
      </c>
      <c r="B1390" s="8" t="s">
        <v>4745</v>
      </c>
      <c r="C1390" t="s">
        <v>16</v>
      </c>
      <c r="D1390" t="s">
        <v>17</v>
      </c>
      <c r="E1390">
        <v>24</v>
      </c>
      <c r="F1390">
        <v>89.51</v>
      </c>
      <c r="G1390">
        <v>73.7</v>
      </c>
      <c r="H1390">
        <f t="shared" si="218"/>
        <v>1.2145183175033922</v>
      </c>
      <c r="I1390">
        <v>25</v>
      </c>
      <c r="J1390">
        <v>76.489999999999995</v>
      </c>
      <c r="K1390">
        <v>76.17</v>
      </c>
      <c r="L1390" s="3">
        <f t="shared" si="219"/>
        <v>0</v>
      </c>
      <c r="M1390" s="3">
        <f t="shared" si="220"/>
        <v>1</v>
      </c>
      <c r="N1390" s="3">
        <f t="shared" si="221"/>
        <v>0</v>
      </c>
      <c r="AA1390" t="s">
        <v>4750</v>
      </c>
      <c r="AB1390" t="s">
        <v>4745</v>
      </c>
      <c r="AC1390" t="s">
        <v>16</v>
      </c>
      <c r="AD1390" t="s">
        <v>18</v>
      </c>
      <c r="AE1390">
        <v>24</v>
      </c>
      <c r="AF1390">
        <v>144.75</v>
      </c>
      <c r="AG1390">
        <v>73.7</v>
      </c>
      <c r="AH1390">
        <f t="shared" si="222"/>
        <v>1.9640434192672998</v>
      </c>
      <c r="AI1390">
        <v>23</v>
      </c>
      <c r="AJ1390">
        <v>68.290000000000006</v>
      </c>
      <c r="AK1390">
        <v>71.22</v>
      </c>
      <c r="AL1390" s="3">
        <f t="shared" si="223"/>
        <v>1</v>
      </c>
      <c r="AM1390" s="3">
        <f t="shared" si="224"/>
        <v>0</v>
      </c>
      <c r="AN1390" s="3">
        <f t="shared" si="225"/>
        <v>0</v>
      </c>
    </row>
    <row r="1391" spans="1:40" x14ac:dyDescent="0.35">
      <c r="A1391" t="s">
        <v>4751</v>
      </c>
      <c r="B1391" s="8" t="s">
        <v>4745</v>
      </c>
      <c r="C1391" t="s">
        <v>16</v>
      </c>
      <c r="D1391" s="6" t="s">
        <v>17</v>
      </c>
      <c r="E1391" s="6">
        <v>24</v>
      </c>
      <c r="F1391" s="6">
        <v>69.94</v>
      </c>
      <c r="G1391" s="6">
        <v>73.7</v>
      </c>
      <c r="H1391" s="6">
        <f t="shared" si="218"/>
        <v>0.94898236092265942</v>
      </c>
      <c r="I1391" s="6">
        <v>23.5</v>
      </c>
      <c r="J1391" s="6">
        <v>56.48</v>
      </c>
      <c r="K1391" s="6">
        <v>72.459999999999994</v>
      </c>
      <c r="L1391" s="6">
        <f t="shared" si="219"/>
        <v>0</v>
      </c>
      <c r="M1391" s="6">
        <f t="shared" si="220"/>
        <v>0</v>
      </c>
      <c r="N1391" s="6">
        <f t="shared" si="221"/>
        <v>1</v>
      </c>
      <c r="AA1391" t="s">
        <v>4751</v>
      </c>
      <c r="AB1391" t="s">
        <v>4745</v>
      </c>
      <c r="AC1391" t="s">
        <v>16</v>
      </c>
      <c r="AD1391" t="s">
        <v>18</v>
      </c>
      <c r="AE1391">
        <v>24</v>
      </c>
      <c r="AF1391">
        <v>188.05</v>
      </c>
      <c r="AG1391">
        <v>73.7</v>
      </c>
      <c r="AH1391">
        <f t="shared" si="222"/>
        <v>2.5515603799185889</v>
      </c>
      <c r="AI1391">
        <v>16</v>
      </c>
      <c r="AJ1391">
        <v>61.24</v>
      </c>
      <c r="AK1391">
        <v>53.5</v>
      </c>
      <c r="AL1391" s="3">
        <f t="shared" si="223"/>
        <v>1</v>
      </c>
      <c r="AM1391" s="3">
        <f t="shared" si="224"/>
        <v>0</v>
      </c>
      <c r="AN1391" s="3">
        <f t="shared" si="225"/>
        <v>0</v>
      </c>
    </row>
    <row r="1392" spans="1:40" x14ac:dyDescent="0.35">
      <c r="A1392" t="s">
        <v>4752</v>
      </c>
      <c r="B1392" s="8" t="s">
        <v>4745</v>
      </c>
      <c r="C1392" t="s">
        <v>16</v>
      </c>
      <c r="D1392" s="6" t="s">
        <v>17</v>
      </c>
      <c r="E1392" s="6">
        <v>24</v>
      </c>
      <c r="F1392" s="6">
        <v>62.84</v>
      </c>
      <c r="G1392" s="6">
        <v>73.7</v>
      </c>
      <c r="H1392" s="6">
        <f t="shared" si="218"/>
        <v>0.85264586160108546</v>
      </c>
      <c r="I1392" s="6">
        <v>23.5</v>
      </c>
      <c r="J1392" s="6">
        <v>52.31</v>
      </c>
      <c r="K1392" s="6">
        <v>72.459999999999994</v>
      </c>
      <c r="L1392" s="6">
        <f t="shared" si="219"/>
        <v>0</v>
      </c>
      <c r="M1392" s="6">
        <f t="shared" si="220"/>
        <v>0</v>
      </c>
      <c r="N1392" s="6">
        <f t="shared" si="221"/>
        <v>1</v>
      </c>
      <c r="AA1392" t="s">
        <v>4752</v>
      </c>
      <c r="AB1392" t="s">
        <v>4745</v>
      </c>
      <c r="AC1392" t="s">
        <v>16</v>
      </c>
      <c r="AD1392" t="s">
        <v>18</v>
      </c>
      <c r="AE1392">
        <v>24</v>
      </c>
      <c r="AF1392">
        <v>150.76</v>
      </c>
      <c r="AG1392">
        <v>73.7</v>
      </c>
      <c r="AH1392">
        <f t="shared" si="222"/>
        <v>2.0455902306648572</v>
      </c>
      <c r="AI1392">
        <v>22.5</v>
      </c>
      <c r="AJ1392">
        <v>61.61</v>
      </c>
      <c r="AK1392">
        <v>69.97</v>
      </c>
      <c r="AL1392" s="3">
        <f t="shared" si="223"/>
        <v>1</v>
      </c>
      <c r="AM1392" s="3">
        <f t="shared" si="224"/>
        <v>0</v>
      </c>
      <c r="AN1392" s="3">
        <f t="shared" si="225"/>
        <v>0</v>
      </c>
    </row>
    <row r="1393" spans="1:40" x14ac:dyDescent="0.35">
      <c r="A1393" t="s">
        <v>4753</v>
      </c>
      <c r="B1393" s="2" t="s">
        <v>4754</v>
      </c>
      <c r="C1393" t="s">
        <v>16</v>
      </c>
      <c r="D1393" s="6" t="s">
        <v>547</v>
      </c>
      <c r="E1393" s="6">
        <v>23</v>
      </c>
      <c r="F1393" s="6">
        <v>67.63</v>
      </c>
      <c r="G1393" s="6">
        <v>71.22</v>
      </c>
      <c r="H1393" s="6">
        <f t="shared" si="218"/>
        <v>0.94959281100814374</v>
      </c>
      <c r="I1393" s="6">
        <v>22.5</v>
      </c>
      <c r="J1393" s="6">
        <v>55.19</v>
      </c>
      <c r="K1393" s="6">
        <v>69.97</v>
      </c>
      <c r="L1393" s="6">
        <f t="shared" si="219"/>
        <v>0</v>
      </c>
      <c r="M1393" s="6">
        <f t="shared" si="220"/>
        <v>0</v>
      </c>
      <c r="N1393" s="6">
        <f t="shared" si="221"/>
        <v>1</v>
      </c>
      <c r="AA1393" t="s">
        <v>4753</v>
      </c>
      <c r="AB1393" t="s">
        <v>4754</v>
      </c>
      <c r="AC1393" t="s">
        <v>16</v>
      </c>
      <c r="AD1393" t="s">
        <v>548</v>
      </c>
      <c r="AE1393">
        <v>24</v>
      </c>
      <c r="AF1393">
        <v>155.86000000000001</v>
      </c>
      <c r="AG1393">
        <v>73.7</v>
      </c>
      <c r="AH1393">
        <f t="shared" si="222"/>
        <v>2.1147896879240164</v>
      </c>
      <c r="AI1393">
        <v>35</v>
      </c>
      <c r="AJ1393">
        <v>109.63</v>
      </c>
      <c r="AK1393">
        <v>100.44</v>
      </c>
      <c r="AL1393" s="3">
        <f t="shared" si="223"/>
        <v>1</v>
      </c>
      <c r="AM1393" s="3">
        <f t="shared" si="224"/>
        <v>0</v>
      </c>
      <c r="AN1393" s="3">
        <f t="shared" si="225"/>
        <v>0</v>
      </c>
    </row>
    <row r="1394" spans="1:40" x14ac:dyDescent="0.35">
      <c r="A1394" t="s">
        <v>4755</v>
      </c>
      <c r="B1394" s="2" t="s">
        <v>4754</v>
      </c>
      <c r="C1394" t="s">
        <v>16</v>
      </c>
      <c r="D1394" s="6" t="s">
        <v>547</v>
      </c>
      <c r="E1394" s="6">
        <v>25</v>
      </c>
      <c r="F1394" s="6">
        <v>74.92</v>
      </c>
      <c r="G1394" s="6">
        <v>76.17</v>
      </c>
      <c r="H1394" s="6">
        <f t="shared" si="218"/>
        <v>0.98358933963502693</v>
      </c>
      <c r="I1394" s="6">
        <v>24.5</v>
      </c>
      <c r="J1394" s="6">
        <v>42.92</v>
      </c>
      <c r="K1394" s="6">
        <v>74.930000000000007</v>
      </c>
      <c r="L1394" s="6">
        <f t="shared" si="219"/>
        <v>0</v>
      </c>
      <c r="M1394" s="6">
        <f t="shared" si="220"/>
        <v>0</v>
      </c>
      <c r="N1394" s="6">
        <f t="shared" si="221"/>
        <v>1</v>
      </c>
      <c r="AA1394" t="s">
        <v>4755</v>
      </c>
      <c r="AB1394" t="s">
        <v>4754</v>
      </c>
      <c r="AC1394" t="s">
        <v>16</v>
      </c>
      <c r="AD1394" t="s">
        <v>548</v>
      </c>
      <c r="AE1394">
        <v>24</v>
      </c>
      <c r="AF1394">
        <v>119.67</v>
      </c>
      <c r="AG1394">
        <v>73.7</v>
      </c>
      <c r="AH1394">
        <f t="shared" si="222"/>
        <v>1.6237449118046132</v>
      </c>
      <c r="AI1394">
        <v>23</v>
      </c>
      <c r="AJ1394">
        <v>56.19</v>
      </c>
      <c r="AK1394">
        <v>71.22</v>
      </c>
      <c r="AL1394" s="3">
        <f t="shared" si="223"/>
        <v>1</v>
      </c>
      <c r="AM1394" s="3">
        <f t="shared" si="224"/>
        <v>0</v>
      </c>
      <c r="AN1394" s="3">
        <f t="shared" si="225"/>
        <v>0</v>
      </c>
    </row>
    <row r="1395" spans="1:40" x14ac:dyDescent="0.35">
      <c r="A1395" t="s">
        <v>4756</v>
      </c>
      <c r="B1395" s="2" t="s">
        <v>4754</v>
      </c>
      <c r="C1395" t="s">
        <v>16</v>
      </c>
      <c r="D1395" t="s">
        <v>547</v>
      </c>
      <c r="E1395">
        <v>24</v>
      </c>
      <c r="F1395">
        <v>80.64</v>
      </c>
      <c r="G1395">
        <v>73.7</v>
      </c>
      <c r="H1395">
        <f t="shared" si="218"/>
        <v>1.0941655359565807</v>
      </c>
      <c r="I1395">
        <v>23.5</v>
      </c>
      <c r="J1395">
        <v>72.13</v>
      </c>
      <c r="K1395">
        <v>72.459999999999994</v>
      </c>
      <c r="L1395" s="3">
        <f t="shared" si="219"/>
        <v>0</v>
      </c>
      <c r="M1395" s="3">
        <f t="shared" si="220"/>
        <v>1</v>
      </c>
      <c r="N1395" s="3">
        <f t="shared" si="221"/>
        <v>0</v>
      </c>
      <c r="AA1395" t="s">
        <v>4756</v>
      </c>
      <c r="AB1395" t="s">
        <v>4754</v>
      </c>
      <c r="AC1395" t="s">
        <v>16</v>
      </c>
      <c r="AD1395" t="s">
        <v>548</v>
      </c>
      <c r="AE1395">
        <v>24</v>
      </c>
      <c r="AF1395">
        <v>170.35</v>
      </c>
      <c r="AG1395">
        <v>73.7</v>
      </c>
      <c r="AH1395">
        <f t="shared" si="222"/>
        <v>2.311397557666214</v>
      </c>
      <c r="AI1395">
        <v>35</v>
      </c>
      <c r="AJ1395">
        <v>106.99</v>
      </c>
      <c r="AK1395">
        <v>100.44</v>
      </c>
      <c r="AL1395" s="3">
        <f t="shared" si="223"/>
        <v>1</v>
      </c>
      <c r="AM1395" s="3">
        <f t="shared" si="224"/>
        <v>0</v>
      </c>
      <c r="AN1395" s="3">
        <f t="shared" si="225"/>
        <v>0</v>
      </c>
    </row>
    <row r="1396" spans="1:40" x14ac:dyDescent="0.35">
      <c r="A1396" t="s">
        <v>4757</v>
      </c>
      <c r="B1396" s="2" t="s">
        <v>4754</v>
      </c>
      <c r="C1396" t="s">
        <v>16</v>
      </c>
      <c r="D1396" s="6" t="s">
        <v>547</v>
      </c>
      <c r="E1396" s="6">
        <v>23.5</v>
      </c>
      <c r="F1396" s="6">
        <v>68.319999999999993</v>
      </c>
      <c r="G1396" s="6">
        <v>72.459999999999994</v>
      </c>
      <c r="H1396" s="6">
        <f t="shared" si="218"/>
        <v>0.94286502898150704</v>
      </c>
      <c r="I1396" s="6">
        <v>23</v>
      </c>
      <c r="J1396" s="6">
        <v>56.02</v>
      </c>
      <c r="K1396" s="6">
        <v>71.22</v>
      </c>
      <c r="L1396" s="6">
        <f t="shared" si="219"/>
        <v>0</v>
      </c>
      <c r="M1396" s="6">
        <f t="shared" si="220"/>
        <v>0</v>
      </c>
      <c r="N1396" s="6">
        <f t="shared" si="221"/>
        <v>1</v>
      </c>
      <c r="AA1396" t="s">
        <v>4757</v>
      </c>
      <c r="AB1396" t="s">
        <v>4754</v>
      </c>
      <c r="AC1396" t="s">
        <v>16</v>
      </c>
      <c r="AD1396" t="s">
        <v>548</v>
      </c>
      <c r="AE1396">
        <v>24</v>
      </c>
      <c r="AF1396">
        <v>137.63999999999999</v>
      </c>
      <c r="AG1396">
        <v>73.7</v>
      </c>
      <c r="AH1396">
        <f t="shared" si="222"/>
        <v>1.8675712347354136</v>
      </c>
      <c r="AI1396">
        <v>18</v>
      </c>
      <c r="AJ1396">
        <v>65.739999999999995</v>
      </c>
      <c r="AK1396">
        <v>58.64</v>
      </c>
      <c r="AL1396" s="3">
        <f t="shared" si="223"/>
        <v>1</v>
      </c>
      <c r="AM1396" s="3">
        <f t="shared" si="224"/>
        <v>0</v>
      </c>
      <c r="AN1396" s="3">
        <f t="shared" si="225"/>
        <v>0</v>
      </c>
    </row>
    <row r="1397" spans="1:40" x14ac:dyDescent="0.35">
      <c r="A1397" t="s">
        <v>4758</v>
      </c>
      <c r="B1397" s="2" t="s">
        <v>4754</v>
      </c>
      <c r="C1397" t="s">
        <v>16</v>
      </c>
      <c r="D1397" t="s">
        <v>547</v>
      </c>
      <c r="E1397">
        <v>23.5</v>
      </c>
      <c r="F1397">
        <v>77.349999999999994</v>
      </c>
      <c r="G1397">
        <v>72.459999999999994</v>
      </c>
      <c r="H1397">
        <f t="shared" si="218"/>
        <v>1.0674855092464808</v>
      </c>
      <c r="I1397">
        <v>23</v>
      </c>
      <c r="J1397">
        <v>55.74</v>
      </c>
      <c r="K1397">
        <v>71.22</v>
      </c>
      <c r="L1397" s="3">
        <f t="shared" si="219"/>
        <v>0</v>
      </c>
      <c r="M1397" s="3">
        <f t="shared" si="220"/>
        <v>1</v>
      </c>
      <c r="N1397" s="3">
        <f t="shared" si="221"/>
        <v>0</v>
      </c>
      <c r="AA1397" t="s">
        <v>4758</v>
      </c>
      <c r="AB1397" t="s">
        <v>4754</v>
      </c>
      <c r="AC1397" t="s">
        <v>16</v>
      </c>
      <c r="AD1397" t="s">
        <v>548</v>
      </c>
      <c r="AE1397">
        <v>24</v>
      </c>
      <c r="AF1397">
        <v>150.13</v>
      </c>
      <c r="AG1397">
        <v>73.7</v>
      </c>
      <c r="AH1397">
        <f t="shared" si="222"/>
        <v>2.0370420624151966</v>
      </c>
      <c r="AI1397">
        <v>23</v>
      </c>
      <c r="AJ1397">
        <v>43.14</v>
      </c>
      <c r="AK1397">
        <v>71.22</v>
      </c>
      <c r="AL1397" s="3">
        <f t="shared" si="223"/>
        <v>1</v>
      </c>
      <c r="AM1397" s="3">
        <f t="shared" si="224"/>
        <v>0</v>
      </c>
      <c r="AN1397" s="3">
        <f t="shared" si="225"/>
        <v>0</v>
      </c>
    </row>
    <row r="1398" spans="1:40" x14ac:dyDescent="0.35">
      <c r="A1398" t="s">
        <v>4759</v>
      </c>
      <c r="B1398" s="2" t="s">
        <v>4754</v>
      </c>
      <c r="C1398" t="s">
        <v>16</v>
      </c>
      <c r="D1398" t="s">
        <v>547</v>
      </c>
      <c r="E1398">
        <v>24</v>
      </c>
      <c r="F1398">
        <v>113.23</v>
      </c>
      <c r="G1398">
        <v>73.7</v>
      </c>
      <c r="H1398">
        <f t="shared" si="218"/>
        <v>1.5363636363636364</v>
      </c>
      <c r="I1398">
        <v>22.5</v>
      </c>
      <c r="J1398">
        <v>62.61</v>
      </c>
      <c r="K1398">
        <v>69.97</v>
      </c>
      <c r="L1398" s="3">
        <f t="shared" si="219"/>
        <v>1</v>
      </c>
      <c r="M1398" s="3">
        <f t="shared" si="220"/>
        <v>0</v>
      </c>
      <c r="N1398" s="3">
        <f t="shared" si="221"/>
        <v>0</v>
      </c>
      <c r="AA1398" t="s">
        <v>4759</v>
      </c>
      <c r="AB1398" t="s">
        <v>4754</v>
      </c>
      <c r="AC1398" t="s">
        <v>16</v>
      </c>
      <c r="AD1398" t="s">
        <v>548</v>
      </c>
      <c r="AE1398">
        <v>24</v>
      </c>
      <c r="AF1398">
        <v>129.37</v>
      </c>
      <c r="AG1398">
        <v>73.7</v>
      </c>
      <c r="AH1398">
        <f t="shared" si="222"/>
        <v>1.7553595658073271</v>
      </c>
      <c r="AI1398">
        <v>22.5</v>
      </c>
      <c r="AJ1398">
        <v>60.87</v>
      </c>
      <c r="AK1398">
        <v>69.97</v>
      </c>
      <c r="AL1398" s="3">
        <f t="shared" si="223"/>
        <v>1</v>
      </c>
      <c r="AM1398" s="3">
        <f t="shared" si="224"/>
        <v>0</v>
      </c>
      <c r="AN1398" s="3">
        <f t="shared" si="225"/>
        <v>0</v>
      </c>
    </row>
    <row r="1399" spans="1:40" x14ac:dyDescent="0.35">
      <c r="A1399" t="s">
        <v>4760</v>
      </c>
      <c r="B1399" s="2" t="s">
        <v>4754</v>
      </c>
      <c r="C1399" t="s">
        <v>16</v>
      </c>
      <c r="D1399" t="s">
        <v>547</v>
      </c>
      <c r="E1399">
        <v>24</v>
      </c>
      <c r="F1399">
        <v>124.3</v>
      </c>
      <c r="G1399">
        <v>73.7</v>
      </c>
      <c r="H1399">
        <f t="shared" si="218"/>
        <v>1.6865671641791045</v>
      </c>
      <c r="I1399">
        <v>23</v>
      </c>
      <c r="J1399">
        <v>66.849999999999994</v>
      </c>
      <c r="K1399">
        <v>71.22</v>
      </c>
      <c r="L1399" s="3">
        <f t="shared" si="219"/>
        <v>1</v>
      </c>
      <c r="M1399" s="3">
        <f t="shared" si="220"/>
        <v>0</v>
      </c>
      <c r="N1399" s="3">
        <f t="shared" si="221"/>
        <v>0</v>
      </c>
      <c r="AA1399" t="s">
        <v>4760</v>
      </c>
      <c r="AB1399" t="s">
        <v>4754</v>
      </c>
      <c r="AC1399" t="s">
        <v>16</v>
      </c>
      <c r="AD1399" t="s">
        <v>548</v>
      </c>
      <c r="AE1399">
        <v>24</v>
      </c>
      <c r="AF1399">
        <v>149.16</v>
      </c>
      <c r="AG1399">
        <v>73.7</v>
      </c>
      <c r="AH1399">
        <f t="shared" si="222"/>
        <v>2.0238805970149252</v>
      </c>
      <c r="AI1399">
        <v>18</v>
      </c>
      <c r="AJ1399">
        <v>62.37</v>
      </c>
      <c r="AK1399">
        <v>58.64</v>
      </c>
      <c r="AL1399" s="3">
        <f t="shared" si="223"/>
        <v>1</v>
      </c>
      <c r="AM1399" s="3">
        <f t="shared" si="224"/>
        <v>0</v>
      </c>
      <c r="AN1399" s="3">
        <f t="shared" si="225"/>
        <v>0</v>
      </c>
    </row>
    <row r="1400" spans="1:40" x14ac:dyDescent="0.35">
      <c r="A1400" t="s">
        <v>4761</v>
      </c>
      <c r="B1400" s="2" t="s">
        <v>4754</v>
      </c>
      <c r="C1400" t="s">
        <v>16</v>
      </c>
      <c r="D1400" t="s">
        <v>547</v>
      </c>
      <c r="E1400">
        <v>23.5</v>
      </c>
      <c r="F1400">
        <v>92.96</v>
      </c>
      <c r="G1400">
        <v>72.459999999999994</v>
      </c>
      <c r="H1400">
        <f t="shared" si="218"/>
        <v>1.2829147115650015</v>
      </c>
      <c r="I1400">
        <v>22.5</v>
      </c>
      <c r="J1400">
        <v>55.74</v>
      </c>
      <c r="K1400">
        <v>69.97</v>
      </c>
      <c r="L1400" s="3">
        <f t="shared" si="219"/>
        <v>0</v>
      </c>
      <c r="M1400" s="3">
        <f t="shared" si="220"/>
        <v>1</v>
      </c>
      <c r="N1400" s="3">
        <f t="shared" si="221"/>
        <v>0</v>
      </c>
      <c r="AA1400" t="s">
        <v>4761</v>
      </c>
      <c r="AB1400" t="s">
        <v>4754</v>
      </c>
      <c r="AC1400" t="s">
        <v>16</v>
      </c>
      <c r="AD1400" t="s">
        <v>548</v>
      </c>
      <c r="AE1400">
        <v>24</v>
      </c>
      <c r="AF1400">
        <v>198.31</v>
      </c>
      <c r="AG1400">
        <v>73.7</v>
      </c>
      <c r="AH1400">
        <f t="shared" si="222"/>
        <v>2.6907734056987787</v>
      </c>
      <c r="AI1400">
        <v>35</v>
      </c>
      <c r="AJ1400">
        <v>115.46</v>
      </c>
      <c r="AK1400">
        <v>100.44</v>
      </c>
      <c r="AL1400" s="3">
        <f t="shared" si="223"/>
        <v>1</v>
      </c>
      <c r="AM1400" s="3">
        <f t="shared" si="224"/>
        <v>0</v>
      </c>
      <c r="AN1400" s="3">
        <f t="shared" si="225"/>
        <v>0</v>
      </c>
    </row>
    <row r="1401" spans="1:40" x14ac:dyDescent="0.35">
      <c r="A1401" t="s">
        <v>4762</v>
      </c>
      <c r="B1401" s="2" t="s">
        <v>4754</v>
      </c>
      <c r="C1401" t="s">
        <v>16</v>
      </c>
      <c r="D1401" t="s">
        <v>547</v>
      </c>
      <c r="E1401">
        <v>24.5</v>
      </c>
      <c r="F1401">
        <v>121.72</v>
      </c>
      <c r="G1401">
        <v>74.930000000000007</v>
      </c>
      <c r="H1401">
        <f t="shared" si="218"/>
        <v>1.6244494861871077</v>
      </c>
      <c r="I1401">
        <v>22.5</v>
      </c>
      <c r="J1401">
        <v>55.69</v>
      </c>
      <c r="K1401">
        <v>69.97</v>
      </c>
      <c r="L1401" s="3">
        <f t="shared" si="219"/>
        <v>1</v>
      </c>
      <c r="M1401" s="3">
        <f t="shared" si="220"/>
        <v>0</v>
      </c>
      <c r="N1401" s="3">
        <f t="shared" si="221"/>
        <v>0</v>
      </c>
      <c r="AA1401" t="s">
        <v>4762</v>
      </c>
      <c r="AB1401" t="s">
        <v>4754</v>
      </c>
      <c r="AC1401" t="s">
        <v>16</v>
      </c>
      <c r="AD1401" t="s">
        <v>548</v>
      </c>
      <c r="AE1401">
        <v>24</v>
      </c>
      <c r="AF1401">
        <v>166.34</v>
      </c>
      <c r="AG1401">
        <v>73.7</v>
      </c>
      <c r="AH1401">
        <f t="shared" si="222"/>
        <v>2.2569877883310721</v>
      </c>
      <c r="AI1401">
        <v>23</v>
      </c>
      <c r="AJ1401">
        <v>65.23</v>
      </c>
      <c r="AK1401">
        <v>71.22</v>
      </c>
      <c r="AL1401" s="3">
        <f t="shared" si="223"/>
        <v>1</v>
      </c>
      <c r="AM1401" s="3">
        <f t="shared" si="224"/>
        <v>0</v>
      </c>
      <c r="AN1401" s="3">
        <f t="shared" si="225"/>
        <v>0</v>
      </c>
    </row>
    <row r="1402" spans="1:40" x14ac:dyDescent="0.35">
      <c r="A1402" t="s">
        <v>4763</v>
      </c>
      <c r="B1402" s="2" t="s">
        <v>4754</v>
      </c>
      <c r="C1402" t="s">
        <v>16</v>
      </c>
      <c r="D1402" t="s">
        <v>547</v>
      </c>
      <c r="E1402">
        <v>24.5</v>
      </c>
      <c r="F1402">
        <v>111.38</v>
      </c>
      <c r="G1402">
        <v>74.930000000000007</v>
      </c>
      <c r="H1402">
        <f t="shared" si="218"/>
        <v>1.4864540237555048</v>
      </c>
      <c r="I1402">
        <v>22</v>
      </c>
      <c r="J1402">
        <v>64.44</v>
      </c>
      <c r="K1402">
        <v>68.72</v>
      </c>
      <c r="L1402" s="3">
        <f t="shared" si="219"/>
        <v>0</v>
      </c>
      <c r="M1402" s="3">
        <f t="shared" si="220"/>
        <v>1</v>
      </c>
      <c r="N1402" s="3">
        <f t="shared" si="221"/>
        <v>0</v>
      </c>
      <c r="AA1402" t="s">
        <v>4763</v>
      </c>
      <c r="AB1402" t="s">
        <v>4754</v>
      </c>
      <c r="AC1402" t="s">
        <v>16</v>
      </c>
      <c r="AD1402" t="s">
        <v>548</v>
      </c>
      <c r="AE1402">
        <v>24</v>
      </c>
      <c r="AF1402">
        <v>169.71</v>
      </c>
      <c r="AG1402">
        <v>73.7</v>
      </c>
      <c r="AH1402">
        <f t="shared" si="222"/>
        <v>2.3027137042062416</v>
      </c>
      <c r="AI1402">
        <v>23</v>
      </c>
      <c r="AJ1402">
        <v>60.5</v>
      </c>
      <c r="AK1402">
        <v>71.22</v>
      </c>
      <c r="AL1402" s="3">
        <f t="shared" si="223"/>
        <v>1</v>
      </c>
      <c r="AM1402" s="3">
        <f t="shared" si="224"/>
        <v>0</v>
      </c>
      <c r="AN1402" s="3">
        <f t="shared" si="225"/>
        <v>0</v>
      </c>
    </row>
    <row r="1403" spans="1:40" x14ac:dyDescent="0.35">
      <c r="A1403" t="s">
        <v>4764</v>
      </c>
      <c r="B1403" s="2" t="s">
        <v>4754</v>
      </c>
      <c r="C1403" t="s">
        <v>16</v>
      </c>
      <c r="D1403" t="s">
        <v>547</v>
      </c>
      <c r="E1403">
        <v>23.5</v>
      </c>
      <c r="F1403">
        <v>95.44</v>
      </c>
      <c r="G1403">
        <v>72.459999999999994</v>
      </c>
      <c r="H1403">
        <f t="shared" si="218"/>
        <v>1.317140491305548</v>
      </c>
      <c r="I1403">
        <v>23</v>
      </c>
      <c r="J1403">
        <v>67.25</v>
      </c>
      <c r="K1403">
        <v>71.22</v>
      </c>
      <c r="L1403" s="3">
        <f t="shared" si="219"/>
        <v>0</v>
      </c>
      <c r="M1403" s="3">
        <f t="shared" si="220"/>
        <v>1</v>
      </c>
      <c r="N1403" s="3">
        <f t="shared" si="221"/>
        <v>0</v>
      </c>
      <c r="AA1403" t="s">
        <v>4764</v>
      </c>
      <c r="AB1403" t="s">
        <v>4754</v>
      </c>
      <c r="AC1403" t="s">
        <v>16</v>
      </c>
      <c r="AD1403" t="s">
        <v>548</v>
      </c>
      <c r="AE1403">
        <v>24</v>
      </c>
      <c r="AF1403">
        <v>156.09</v>
      </c>
      <c r="AG1403">
        <v>73.7</v>
      </c>
      <c r="AH1403">
        <f t="shared" si="222"/>
        <v>2.1179104477611941</v>
      </c>
      <c r="AI1403">
        <v>23</v>
      </c>
      <c r="AJ1403">
        <v>64.290000000000006</v>
      </c>
      <c r="AK1403">
        <v>71.22</v>
      </c>
      <c r="AL1403" s="3">
        <f t="shared" si="223"/>
        <v>1</v>
      </c>
      <c r="AM1403" s="3">
        <f t="shared" si="224"/>
        <v>0</v>
      </c>
      <c r="AN1403" s="3">
        <f t="shared" si="225"/>
        <v>0</v>
      </c>
    </row>
    <row r="1404" spans="1:40" x14ac:dyDescent="0.35">
      <c r="A1404" t="s">
        <v>4765</v>
      </c>
      <c r="B1404" s="2" t="s">
        <v>4754</v>
      </c>
      <c r="C1404" t="s">
        <v>16</v>
      </c>
      <c r="D1404" t="s">
        <v>547</v>
      </c>
      <c r="E1404">
        <v>24</v>
      </c>
      <c r="F1404">
        <v>118.39</v>
      </c>
      <c r="G1404">
        <v>73.7</v>
      </c>
      <c r="H1404">
        <f t="shared" si="218"/>
        <v>1.6063772048846676</v>
      </c>
      <c r="I1404">
        <v>22</v>
      </c>
      <c r="J1404">
        <v>51.68</v>
      </c>
      <c r="K1404">
        <v>68.72</v>
      </c>
      <c r="L1404" s="3">
        <f t="shared" si="219"/>
        <v>1</v>
      </c>
      <c r="M1404" s="3">
        <f t="shared" si="220"/>
        <v>0</v>
      </c>
      <c r="N1404" s="3">
        <f t="shared" si="221"/>
        <v>0</v>
      </c>
      <c r="AA1404" t="s">
        <v>4765</v>
      </c>
      <c r="AB1404" t="s">
        <v>4754</v>
      </c>
      <c r="AC1404" t="s">
        <v>16</v>
      </c>
      <c r="AD1404" t="s">
        <v>548</v>
      </c>
      <c r="AE1404">
        <v>24</v>
      </c>
      <c r="AF1404">
        <v>200.88</v>
      </c>
      <c r="AG1404">
        <v>73.7</v>
      </c>
      <c r="AH1404">
        <f t="shared" si="222"/>
        <v>2.7256445047489821</v>
      </c>
      <c r="AI1404">
        <v>18</v>
      </c>
      <c r="AJ1404">
        <v>62.3</v>
      </c>
      <c r="AK1404">
        <v>58.64</v>
      </c>
      <c r="AL1404" s="3">
        <f t="shared" si="223"/>
        <v>1</v>
      </c>
      <c r="AM1404" s="3">
        <f t="shared" si="224"/>
        <v>0</v>
      </c>
      <c r="AN1404" s="3">
        <f t="shared" si="225"/>
        <v>0</v>
      </c>
    </row>
    <row r="1405" spans="1:40" x14ac:dyDescent="0.35">
      <c r="A1405" t="s">
        <v>4766</v>
      </c>
      <c r="B1405" s="2" t="s">
        <v>4754</v>
      </c>
      <c r="C1405" t="s">
        <v>16</v>
      </c>
      <c r="D1405" s="6" t="s">
        <v>561</v>
      </c>
      <c r="E1405" s="6">
        <v>24.5</v>
      </c>
      <c r="F1405" s="6">
        <v>74.89</v>
      </c>
      <c r="G1405" s="6">
        <v>74.930000000000007</v>
      </c>
      <c r="H1405" s="6">
        <f t="shared" si="218"/>
        <v>0.99946616842386216</v>
      </c>
      <c r="I1405" s="6">
        <v>24</v>
      </c>
      <c r="J1405" s="6">
        <v>69.709999999999994</v>
      </c>
      <c r="K1405" s="6">
        <v>73.7</v>
      </c>
      <c r="L1405" s="6">
        <f t="shared" si="219"/>
        <v>0</v>
      </c>
      <c r="M1405" s="6">
        <f t="shared" si="220"/>
        <v>0</v>
      </c>
      <c r="N1405" s="6">
        <f t="shared" si="221"/>
        <v>1</v>
      </c>
      <c r="AA1405" t="s">
        <v>4766</v>
      </c>
      <c r="AB1405" t="s">
        <v>4754</v>
      </c>
      <c r="AC1405" t="s">
        <v>16</v>
      </c>
      <c r="AD1405" t="s">
        <v>562</v>
      </c>
      <c r="AE1405">
        <v>30</v>
      </c>
      <c r="AF1405">
        <v>89.84</v>
      </c>
      <c r="AG1405">
        <v>88.39</v>
      </c>
      <c r="AH1405">
        <f t="shared" si="222"/>
        <v>1.0164045706527889</v>
      </c>
      <c r="AI1405">
        <v>29.5</v>
      </c>
      <c r="AJ1405">
        <v>60.5</v>
      </c>
      <c r="AK1405">
        <v>87.18</v>
      </c>
      <c r="AL1405" s="3">
        <f t="shared" si="223"/>
        <v>0</v>
      </c>
      <c r="AM1405" s="3">
        <f t="shared" si="224"/>
        <v>1</v>
      </c>
      <c r="AN1405" s="3">
        <f t="shared" si="225"/>
        <v>0</v>
      </c>
    </row>
    <row r="1406" spans="1:40" x14ac:dyDescent="0.35">
      <c r="A1406" t="s">
        <v>4767</v>
      </c>
      <c r="B1406" s="2" t="s">
        <v>4754</v>
      </c>
      <c r="C1406" t="s">
        <v>16</v>
      </c>
      <c r="D1406" t="s">
        <v>561</v>
      </c>
      <c r="E1406">
        <v>24</v>
      </c>
      <c r="F1406">
        <v>88.03</v>
      </c>
      <c r="G1406">
        <v>73.7</v>
      </c>
      <c r="H1406">
        <f t="shared" si="218"/>
        <v>1.1944369063772049</v>
      </c>
      <c r="I1406">
        <v>22.5</v>
      </c>
      <c r="J1406">
        <v>68.98</v>
      </c>
      <c r="K1406">
        <v>69.97</v>
      </c>
      <c r="L1406" s="3">
        <f t="shared" si="219"/>
        <v>0</v>
      </c>
      <c r="M1406" s="3">
        <f t="shared" si="220"/>
        <v>1</v>
      </c>
      <c r="N1406" s="3">
        <f t="shared" si="221"/>
        <v>0</v>
      </c>
      <c r="AA1406" t="s">
        <v>4767</v>
      </c>
      <c r="AB1406" t="s">
        <v>4754</v>
      </c>
      <c r="AC1406" s="6" t="s">
        <v>16</v>
      </c>
      <c r="AD1406" s="6" t="s">
        <v>562</v>
      </c>
      <c r="AE1406" s="6">
        <v>24.5</v>
      </c>
      <c r="AF1406" s="6">
        <v>69.44</v>
      </c>
      <c r="AG1406" s="6">
        <v>74.930000000000007</v>
      </c>
      <c r="AH1406" s="6">
        <f t="shared" si="222"/>
        <v>0.9267316161750967</v>
      </c>
      <c r="AI1406" s="6">
        <v>24</v>
      </c>
      <c r="AJ1406" s="6">
        <v>57.23</v>
      </c>
      <c r="AK1406" s="6">
        <v>73.7</v>
      </c>
      <c r="AL1406" s="6">
        <f t="shared" si="223"/>
        <v>0</v>
      </c>
      <c r="AM1406" s="6">
        <f t="shared" si="224"/>
        <v>0</v>
      </c>
      <c r="AN1406" s="6">
        <f t="shared" si="225"/>
        <v>1</v>
      </c>
    </row>
    <row r="1407" spans="1:40" x14ac:dyDescent="0.35">
      <c r="A1407" t="s">
        <v>4768</v>
      </c>
      <c r="B1407" s="2" t="s">
        <v>4754</v>
      </c>
      <c r="C1407" t="s">
        <v>16</v>
      </c>
      <c r="D1407" t="s">
        <v>561</v>
      </c>
      <c r="E1407">
        <v>24.5</v>
      </c>
      <c r="F1407">
        <v>172.83</v>
      </c>
      <c r="G1407">
        <v>74.930000000000007</v>
      </c>
      <c r="H1407">
        <f t="shared" si="218"/>
        <v>2.3065527825970906</v>
      </c>
      <c r="I1407">
        <v>22.5</v>
      </c>
      <c r="J1407">
        <v>45.28</v>
      </c>
      <c r="K1407">
        <v>69.97</v>
      </c>
      <c r="L1407" s="3">
        <f t="shared" si="219"/>
        <v>1</v>
      </c>
      <c r="M1407" s="3">
        <f t="shared" si="220"/>
        <v>0</v>
      </c>
      <c r="N1407" s="3">
        <f t="shared" si="221"/>
        <v>0</v>
      </c>
      <c r="AA1407" t="s">
        <v>4768</v>
      </c>
      <c r="AB1407" t="s">
        <v>4754</v>
      </c>
      <c r="AC1407" t="s">
        <v>16</v>
      </c>
      <c r="AD1407" t="s">
        <v>562</v>
      </c>
      <c r="AE1407">
        <v>24</v>
      </c>
      <c r="AF1407">
        <v>117.08</v>
      </c>
      <c r="AG1407">
        <v>73.7</v>
      </c>
      <c r="AH1407">
        <f t="shared" si="222"/>
        <v>1.5886024423337854</v>
      </c>
      <c r="AI1407">
        <v>23</v>
      </c>
      <c r="AJ1407">
        <v>58.87</v>
      </c>
      <c r="AK1407">
        <v>71.22</v>
      </c>
      <c r="AL1407" s="3">
        <f t="shared" si="223"/>
        <v>1</v>
      </c>
      <c r="AM1407" s="3">
        <f t="shared" si="224"/>
        <v>0</v>
      </c>
      <c r="AN1407" s="3">
        <f t="shared" si="225"/>
        <v>0</v>
      </c>
    </row>
    <row r="1408" spans="1:40" x14ac:dyDescent="0.35">
      <c r="A1408" t="s">
        <v>4769</v>
      </c>
      <c r="B1408" s="2" t="s">
        <v>4754</v>
      </c>
      <c r="C1408" t="s">
        <v>16</v>
      </c>
      <c r="D1408" t="s">
        <v>561</v>
      </c>
      <c r="E1408">
        <v>25</v>
      </c>
      <c r="F1408">
        <v>157.46</v>
      </c>
      <c r="G1408">
        <v>76.17</v>
      </c>
      <c r="H1408">
        <f t="shared" si="218"/>
        <v>2.0672180648549299</v>
      </c>
      <c r="I1408">
        <v>23</v>
      </c>
      <c r="J1408">
        <v>60.07</v>
      </c>
      <c r="K1408">
        <v>71.22</v>
      </c>
      <c r="L1408" s="3">
        <f t="shared" si="219"/>
        <v>1</v>
      </c>
      <c r="M1408" s="3">
        <f t="shared" si="220"/>
        <v>0</v>
      </c>
      <c r="N1408" s="3">
        <f t="shared" si="221"/>
        <v>0</v>
      </c>
      <c r="AA1408" t="s">
        <v>4769</v>
      </c>
      <c r="AB1408" t="s">
        <v>4754</v>
      </c>
      <c r="AC1408" t="s">
        <v>16</v>
      </c>
      <c r="AD1408" t="s">
        <v>562</v>
      </c>
      <c r="AE1408">
        <v>24</v>
      </c>
      <c r="AF1408">
        <v>88.12</v>
      </c>
      <c r="AG1408">
        <v>73.7</v>
      </c>
      <c r="AH1408">
        <f t="shared" si="222"/>
        <v>1.1956580732700135</v>
      </c>
      <c r="AI1408">
        <v>23</v>
      </c>
      <c r="AJ1408">
        <v>58.1</v>
      </c>
      <c r="AK1408">
        <v>71.22</v>
      </c>
      <c r="AL1408" s="3">
        <f t="shared" si="223"/>
        <v>0</v>
      </c>
      <c r="AM1408" s="3">
        <f t="shared" si="224"/>
        <v>1</v>
      </c>
      <c r="AN1408" s="3">
        <f t="shared" si="225"/>
        <v>0</v>
      </c>
    </row>
    <row r="1409" spans="1:40" x14ac:dyDescent="0.35">
      <c r="A1409" t="s">
        <v>4770</v>
      </c>
      <c r="B1409" s="2" t="s">
        <v>4754</v>
      </c>
      <c r="C1409" t="s">
        <v>16</v>
      </c>
      <c r="D1409" t="s">
        <v>561</v>
      </c>
      <c r="E1409">
        <v>25</v>
      </c>
      <c r="F1409">
        <v>160.41999999999999</v>
      </c>
      <c r="G1409">
        <v>76.17</v>
      </c>
      <c r="H1409">
        <f t="shared" si="218"/>
        <v>2.106078508599186</v>
      </c>
      <c r="I1409">
        <v>23.5</v>
      </c>
      <c r="J1409">
        <v>57.14</v>
      </c>
      <c r="K1409">
        <v>72.459999999999994</v>
      </c>
      <c r="L1409" s="3">
        <f t="shared" si="219"/>
        <v>1</v>
      </c>
      <c r="M1409" s="3">
        <f t="shared" si="220"/>
        <v>0</v>
      </c>
      <c r="N1409" s="3">
        <f t="shared" si="221"/>
        <v>0</v>
      </c>
      <c r="AA1409" t="s">
        <v>4770</v>
      </c>
      <c r="AB1409" t="s">
        <v>4754</v>
      </c>
      <c r="AC1409" t="s">
        <v>16</v>
      </c>
      <c r="AD1409" t="s">
        <v>562</v>
      </c>
      <c r="AE1409">
        <v>24</v>
      </c>
      <c r="AF1409">
        <v>106.85</v>
      </c>
      <c r="AG1409">
        <v>73.7</v>
      </c>
      <c r="AH1409">
        <f t="shared" si="222"/>
        <v>1.4497964721845318</v>
      </c>
      <c r="AI1409">
        <v>22.5</v>
      </c>
      <c r="AJ1409">
        <v>60.03</v>
      </c>
      <c r="AK1409">
        <v>69.97</v>
      </c>
      <c r="AL1409" s="3">
        <f t="shared" si="223"/>
        <v>0</v>
      </c>
      <c r="AM1409" s="3">
        <f t="shared" si="224"/>
        <v>1</v>
      </c>
      <c r="AN1409" s="3">
        <f t="shared" si="225"/>
        <v>0</v>
      </c>
    </row>
    <row r="1410" spans="1:40" x14ac:dyDescent="0.35">
      <c r="A1410" t="s">
        <v>4771</v>
      </c>
      <c r="B1410" s="2" t="s">
        <v>4754</v>
      </c>
      <c r="C1410" t="s">
        <v>16</v>
      </c>
      <c r="D1410" t="s">
        <v>561</v>
      </c>
      <c r="E1410">
        <v>25</v>
      </c>
      <c r="F1410">
        <v>149.21</v>
      </c>
      <c r="G1410">
        <v>76.17</v>
      </c>
      <c r="H1410">
        <f t="shared" ref="H1410:H1473" si="226">F1410/G1410</f>
        <v>1.9589077064461073</v>
      </c>
      <c r="I1410">
        <v>23</v>
      </c>
      <c r="J1410">
        <v>65.040000000000006</v>
      </c>
      <c r="K1410">
        <v>71.22</v>
      </c>
      <c r="L1410" s="3">
        <f t="shared" ref="L1410:L1473" si="227">IF(H1410&gt;1.5,1,0)</f>
        <v>1</v>
      </c>
      <c r="M1410" s="3">
        <f t="shared" ref="M1410:M1473" si="228">IF((AND(H1410&gt;1,H1410&lt;1.5)),1,0)</f>
        <v>0</v>
      </c>
      <c r="N1410" s="3">
        <f t="shared" ref="N1410:N1473" si="229">IF(H1410&lt;1,1,0)</f>
        <v>0</v>
      </c>
      <c r="AA1410" t="s">
        <v>4771</v>
      </c>
      <c r="AB1410" t="s">
        <v>4754</v>
      </c>
      <c r="AC1410" t="s">
        <v>16</v>
      </c>
      <c r="AD1410" t="s">
        <v>562</v>
      </c>
      <c r="AE1410">
        <v>24</v>
      </c>
      <c r="AF1410">
        <v>90.4</v>
      </c>
      <c r="AG1410">
        <v>73.7</v>
      </c>
      <c r="AH1410">
        <f t="shared" ref="AH1410:AH1473" si="230">AF1410/AG1410</f>
        <v>1.2265943012211669</v>
      </c>
      <c r="AI1410">
        <v>23</v>
      </c>
      <c r="AJ1410">
        <v>51.23</v>
      </c>
      <c r="AK1410">
        <v>71.22</v>
      </c>
      <c r="AL1410" s="3">
        <f t="shared" si="223"/>
        <v>0</v>
      </c>
      <c r="AM1410" s="3">
        <f t="shared" si="224"/>
        <v>1</v>
      </c>
      <c r="AN1410" s="3">
        <f t="shared" si="225"/>
        <v>0</v>
      </c>
    </row>
    <row r="1411" spans="1:40" x14ac:dyDescent="0.35">
      <c r="A1411" t="s">
        <v>4772</v>
      </c>
      <c r="B1411" s="2" t="s">
        <v>4754</v>
      </c>
      <c r="C1411" t="s">
        <v>16</v>
      </c>
      <c r="D1411" t="s">
        <v>561</v>
      </c>
      <c r="E1411">
        <v>25</v>
      </c>
      <c r="F1411">
        <v>127.71</v>
      </c>
      <c r="G1411">
        <v>76.17</v>
      </c>
      <c r="H1411">
        <f t="shared" si="226"/>
        <v>1.6766443481685702</v>
      </c>
      <c r="I1411">
        <v>24</v>
      </c>
      <c r="J1411">
        <v>71.2</v>
      </c>
      <c r="K1411">
        <v>73.7</v>
      </c>
      <c r="L1411" s="3">
        <f t="shared" si="227"/>
        <v>1</v>
      </c>
      <c r="M1411" s="3">
        <f t="shared" si="228"/>
        <v>0</v>
      </c>
      <c r="N1411" s="3">
        <f t="shared" si="229"/>
        <v>0</v>
      </c>
      <c r="AA1411" t="s">
        <v>4772</v>
      </c>
      <c r="AB1411" t="s">
        <v>4754</v>
      </c>
      <c r="AC1411" t="s">
        <v>16</v>
      </c>
      <c r="AD1411" t="s">
        <v>562</v>
      </c>
      <c r="AE1411">
        <v>24</v>
      </c>
      <c r="AF1411">
        <v>112.08</v>
      </c>
      <c r="AG1411">
        <v>73.7</v>
      </c>
      <c r="AH1411">
        <f t="shared" si="230"/>
        <v>1.5207598371777475</v>
      </c>
      <c r="AI1411">
        <v>23.5</v>
      </c>
      <c r="AJ1411">
        <v>58.53</v>
      </c>
      <c r="AK1411">
        <v>72.459999999999994</v>
      </c>
      <c r="AL1411" s="3">
        <f t="shared" ref="AL1411:AL1474" si="231">IF(AH1411&gt;1.5,1,0)</f>
        <v>1</v>
      </c>
      <c r="AM1411" s="3">
        <f t="shared" ref="AM1411:AM1474" si="232">IF((AND(AH1411&gt;1,AH1411&lt;1.5)),1,0)</f>
        <v>0</v>
      </c>
      <c r="AN1411" s="3">
        <f t="shared" ref="AN1411:AN1474" si="233">IF(AH1411&lt;1,1,0)</f>
        <v>0</v>
      </c>
    </row>
    <row r="1412" spans="1:40" x14ac:dyDescent="0.35">
      <c r="A1412" t="s">
        <v>4773</v>
      </c>
      <c r="B1412" s="2" t="s">
        <v>4754</v>
      </c>
      <c r="C1412" t="s">
        <v>16</v>
      </c>
      <c r="D1412" t="s">
        <v>561</v>
      </c>
      <c r="E1412">
        <v>24.5</v>
      </c>
      <c r="F1412">
        <v>134.97</v>
      </c>
      <c r="G1412">
        <v>74.930000000000007</v>
      </c>
      <c r="H1412">
        <f t="shared" si="226"/>
        <v>1.8012811957827304</v>
      </c>
      <c r="I1412">
        <v>23.5</v>
      </c>
      <c r="J1412">
        <v>71.97</v>
      </c>
      <c r="K1412">
        <v>72.459999999999994</v>
      </c>
      <c r="L1412" s="3">
        <f t="shared" si="227"/>
        <v>1</v>
      </c>
      <c r="M1412" s="3">
        <f t="shared" si="228"/>
        <v>0</v>
      </c>
      <c r="N1412" s="3">
        <f t="shared" si="229"/>
        <v>0</v>
      </c>
      <c r="AA1412" t="s">
        <v>4773</v>
      </c>
      <c r="AB1412" t="s">
        <v>4754</v>
      </c>
      <c r="AC1412" t="s">
        <v>16</v>
      </c>
      <c r="AD1412" t="s">
        <v>562</v>
      </c>
      <c r="AE1412">
        <v>24</v>
      </c>
      <c r="AF1412">
        <v>114.79</v>
      </c>
      <c r="AG1412">
        <v>73.7</v>
      </c>
      <c r="AH1412">
        <f t="shared" si="230"/>
        <v>1.5575305291723203</v>
      </c>
      <c r="AI1412">
        <v>23</v>
      </c>
      <c r="AJ1412">
        <v>54.83</v>
      </c>
      <c r="AK1412">
        <v>71.22</v>
      </c>
      <c r="AL1412" s="3">
        <f t="shared" si="231"/>
        <v>1</v>
      </c>
      <c r="AM1412" s="3">
        <f t="shared" si="232"/>
        <v>0</v>
      </c>
      <c r="AN1412" s="3">
        <f t="shared" si="233"/>
        <v>0</v>
      </c>
    </row>
    <row r="1413" spans="1:40" x14ac:dyDescent="0.35">
      <c r="A1413" t="s">
        <v>4774</v>
      </c>
      <c r="B1413" s="2" t="s">
        <v>4754</v>
      </c>
      <c r="C1413" t="s">
        <v>16</v>
      </c>
      <c r="D1413" t="s">
        <v>561</v>
      </c>
      <c r="E1413">
        <v>24</v>
      </c>
      <c r="F1413">
        <v>187.52</v>
      </c>
      <c r="G1413">
        <v>73.7</v>
      </c>
      <c r="H1413">
        <f t="shared" si="226"/>
        <v>2.5443690637720491</v>
      </c>
      <c r="I1413">
        <v>22</v>
      </c>
      <c r="J1413">
        <v>48.34</v>
      </c>
      <c r="K1413">
        <v>68.72</v>
      </c>
      <c r="L1413" s="3">
        <f t="shared" si="227"/>
        <v>1</v>
      </c>
      <c r="M1413" s="3">
        <f t="shared" si="228"/>
        <v>0</v>
      </c>
      <c r="N1413" s="3">
        <f t="shared" si="229"/>
        <v>0</v>
      </c>
      <c r="AA1413" t="s">
        <v>4774</v>
      </c>
      <c r="AB1413" t="s">
        <v>4754</v>
      </c>
      <c r="AC1413" t="s">
        <v>16</v>
      </c>
      <c r="AD1413" t="s">
        <v>562</v>
      </c>
      <c r="AE1413">
        <v>24</v>
      </c>
      <c r="AF1413">
        <v>123.94</v>
      </c>
      <c r="AG1413">
        <v>73.7</v>
      </c>
      <c r="AH1413">
        <f t="shared" si="230"/>
        <v>1.6816824966078696</v>
      </c>
      <c r="AI1413">
        <v>23</v>
      </c>
      <c r="AJ1413">
        <v>71.040000000000006</v>
      </c>
      <c r="AK1413">
        <v>71.22</v>
      </c>
      <c r="AL1413" s="3">
        <f t="shared" si="231"/>
        <v>1</v>
      </c>
      <c r="AM1413" s="3">
        <f t="shared" si="232"/>
        <v>0</v>
      </c>
      <c r="AN1413" s="3">
        <f t="shared" si="233"/>
        <v>0</v>
      </c>
    </row>
    <row r="1414" spans="1:40" x14ac:dyDescent="0.35">
      <c r="A1414" t="s">
        <v>4775</v>
      </c>
      <c r="B1414" s="2" t="s">
        <v>4754</v>
      </c>
      <c r="C1414" t="s">
        <v>16</v>
      </c>
      <c r="D1414" t="s">
        <v>561</v>
      </c>
      <c r="E1414">
        <v>24</v>
      </c>
      <c r="F1414">
        <v>121.8</v>
      </c>
      <c r="G1414">
        <v>73.7</v>
      </c>
      <c r="H1414">
        <f t="shared" si="226"/>
        <v>1.6526458616010853</v>
      </c>
      <c r="I1414">
        <v>23</v>
      </c>
      <c r="J1414">
        <v>69.53</v>
      </c>
      <c r="K1414">
        <v>71.22</v>
      </c>
      <c r="L1414" s="3">
        <f t="shared" si="227"/>
        <v>1</v>
      </c>
      <c r="M1414" s="3">
        <f t="shared" si="228"/>
        <v>0</v>
      </c>
      <c r="N1414" s="3">
        <f t="shared" si="229"/>
        <v>0</v>
      </c>
      <c r="AA1414" t="s">
        <v>4775</v>
      </c>
      <c r="AB1414" t="s">
        <v>4754</v>
      </c>
      <c r="AC1414" t="s">
        <v>16</v>
      </c>
      <c r="AD1414" t="s">
        <v>562</v>
      </c>
      <c r="AE1414">
        <v>24</v>
      </c>
      <c r="AF1414">
        <v>98.46</v>
      </c>
      <c r="AG1414">
        <v>73.7</v>
      </c>
      <c r="AH1414">
        <f t="shared" si="230"/>
        <v>1.3359565807327001</v>
      </c>
      <c r="AI1414">
        <v>23</v>
      </c>
      <c r="AJ1414">
        <v>46.4</v>
      </c>
      <c r="AK1414">
        <v>71.22</v>
      </c>
      <c r="AL1414" s="3">
        <f t="shared" si="231"/>
        <v>0</v>
      </c>
      <c r="AM1414" s="3">
        <f t="shared" si="232"/>
        <v>1</v>
      </c>
      <c r="AN1414" s="3">
        <f t="shared" si="233"/>
        <v>0</v>
      </c>
    </row>
    <row r="1415" spans="1:40" x14ac:dyDescent="0.35">
      <c r="A1415" t="s">
        <v>4776</v>
      </c>
      <c r="B1415" s="2" t="s">
        <v>4754</v>
      </c>
      <c r="C1415" t="s">
        <v>16</v>
      </c>
      <c r="D1415" t="s">
        <v>561</v>
      </c>
      <c r="E1415">
        <v>24.5</v>
      </c>
      <c r="F1415">
        <v>162.16</v>
      </c>
      <c r="G1415">
        <v>74.930000000000007</v>
      </c>
      <c r="H1415">
        <f t="shared" si="226"/>
        <v>2.1641532096623513</v>
      </c>
      <c r="I1415">
        <v>22.5</v>
      </c>
      <c r="J1415">
        <v>48.09</v>
      </c>
      <c r="K1415">
        <v>69.97</v>
      </c>
      <c r="L1415" s="3">
        <f t="shared" si="227"/>
        <v>1</v>
      </c>
      <c r="M1415" s="3">
        <f t="shared" si="228"/>
        <v>0</v>
      </c>
      <c r="N1415" s="3">
        <f t="shared" si="229"/>
        <v>0</v>
      </c>
      <c r="AA1415" t="s">
        <v>4776</v>
      </c>
      <c r="AB1415" t="s">
        <v>4754</v>
      </c>
      <c r="AC1415" t="s">
        <v>16</v>
      </c>
      <c r="AD1415" t="s">
        <v>562</v>
      </c>
      <c r="AE1415">
        <v>24</v>
      </c>
      <c r="AF1415">
        <v>135.4</v>
      </c>
      <c r="AG1415">
        <v>73.7</v>
      </c>
      <c r="AH1415">
        <f t="shared" si="230"/>
        <v>1.8371777476255089</v>
      </c>
      <c r="AI1415">
        <v>23</v>
      </c>
      <c r="AJ1415">
        <v>65.28</v>
      </c>
      <c r="AK1415">
        <v>71.22</v>
      </c>
      <c r="AL1415" s="3">
        <f t="shared" si="231"/>
        <v>1</v>
      </c>
      <c r="AM1415" s="3">
        <f t="shared" si="232"/>
        <v>0</v>
      </c>
      <c r="AN1415" s="3">
        <f t="shared" si="233"/>
        <v>0</v>
      </c>
    </row>
    <row r="1416" spans="1:40" x14ac:dyDescent="0.35">
      <c r="A1416" t="s">
        <v>4777</v>
      </c>
      <c r="B1416" s="2" t="s">
        <v>4754</v>
      </c>
      <c r="C1416" t="s">
        <v>16</v>
      </c>
      <c r="D1416" s="6" t="s">
        <v>561</v>
      </c>
      <c r="E1416" s="6">
        <v>19.5</v>
      </c>
      <c r="F1416" s="6">
        <v>56.68</v>
      </c>
      <c r="G1416" s="6">
        <v>62.44</v>
      </c>
      <c r="H1416" s="6">
        <f t="shared" si="226"/>
        <v>0.90775144138372843</v>
      </c>
      <c r="I1416" s="6">
        <v>19</v>
      </c>
      <c r="J1416" s="6">
        <v>42.99</v>
      </c>
      <c r="K1416" s="6">
        <v>61.18</v>
      </c>
      <c r="L1416" s="6">
        <f t="shared" si="227"/>
        <v>0</v>
      </c>
      <c r="M1416" s="6">
        <f t="shared" si="228"/>
        <v>0</v>
      </c>
      <c r="N1416" s="6">
        <f t="shared" si="229"/>
        <v>1</v>
      </c>
      <c r="AA1416" t="s">
        <v>4777</v>
      </c>
      <c r="AB1416" t="s">
        <v>4754</v>
      </c>
      <c r="AC1416" s="6" t="s">
        <v>16</v>
      </c>
      <c r="AD1416" s="6" t="s">
        <v>562</v>
      </c>
      <c r="AE1416" s="6">
        <v>24</v>
      </c>
      <c r="AF1416" s="6">
        <v>66.75</v>
      </c>
      <c r="AG1416" s="6">
        <v>73.7</v>
      </c>
      <c r="AH1416" s="6">
        <f t="shared" si="230"/>
        <v>0.90569877883310712</v>
      </c>
      <c r="AI1416" s="6">
        <v>23.5</v>
      </c>
      <c r="AJ1416" s="6">
        <v>41.03</v>
      </c>
      <c r="AK1416" s="6">
        <v>72.459999999999994</v>
      </c>
      <c r="AL1416" s="6">
        <f t="shared" si="231"/>
        <v>0</v>
      </c>
      <c r="AM1416" s="6">
        <f t="shared" si="232"/>
        <v>0</v>
      </c>
      <c r="AN1416" s="6">
        <f t="shared" si="233"/>
        <v>1</v>
      </c>
    </row>
    <row r="1417" spans="1:40" x14ac:dyDescent="0.35">
      <c r="A1417" t="s">
        <v>4778</v>
      </c>
      <c r="B1417" s="2" t="s">
        <v>4754</v>
      </c>
      <c r="C1417" t="s">
        <v>16</v>
      </c>
      <c r="D1417" t="s">
        <v>561</v>
      </c>
      <c r="E1417">
        <v>24.5</v>
      </c>
      <c r="F1417">
        <v>88.52</v>
      </c>
      <c r="G1417">
        <v>74.930000000000007</v>
      </c>
      <c r="H1417">
        <f t="shared" si="226"/>
        <v>1.1813692779927931</v>
      </c>
      <c r="I1417">
        <v>23.5</v>
      </c>
      <c r="J1417">
        <v>60.09</v>
      </c>
      <c r="K1417">
        <v>72.459999999999994</v>
      </c>
      <c r="L1417" s="3">
        <f t="shared" si="227"/>
        <v>0</v>
      </c>
      <c r="M1417" s="3">
        <f t="shared" si="228"/>
        <v>1</v>
      </c>
      <c r="N1417" s="3">
        <f t="shared" si="229"/>
        <v>0</v>
      </c>
      <c r="AA1417" t="s">
        <v>4778</v>
      </c>
      <c r="AB1417" t="s">
        <v>4754</v>
      </c>
      <c r="AC1417" t="s">
        <v>16</v>
      </c>
      <c r="AD1417" t="s">
        <v>562</v>
      </c>
      <c r="AE1417">
        <v>24</v>
      </c>
      <c r="AF1417">
        <v>103.31</v>
      </c>
      <c r="AG1417">
        <v>73.7</v>
      </c>
      <c r="AH1417">
        <f t="shared" si="230"/>
        <v>1.4017639077340569</v>
      </c>
      <c r="AI1417">
        <v>23.5</v>
      </c>
      <c r="AJ1417">
        <v>63.26</v>
      </c>
      <c r="AK1417">
        <v>72.459999999999994</v>
      </c>
      <c r="AL1417" s="3">
        <f t="shared" si="231"/>
        <v>0</v>
      </c>
      <c r="AM1417" s="3">
        <f t="shared" si="232"/>
        <v>1</v>
      </c>
      <c r="AN1417" s="3">
        <f t="shared" si="233"/>
        <v>0</v>
      </c>
    </row>
    <row r="1418" spans="1:40" x14ac:dyDescent="0.35">
      <c r="A1418" t="s">
        <v>4779</v>
      </c>
      <c r="B1418" t="s">
        <v>4780</v>
      </c>
      <c r="C1418" t="s">
        <v>16</v>
      </c>
      <c r="D1418" s="6" t="s">
        <v>17</v>
      </c>
      <c r="E1418" s="6">
        <v>26.5</v>
      </c>
      <c r="F1418" s="6">
        <v>78.42</v>
      </c>
      <c r="G1418" s="6">
        <v>79.86</v>
      </c>
      <c r="H1418" s="6">
        <f t="shared" si="226"/>
        <v>0.9819684447783622</v>
      </c>
      <c r="I1418" s="6">
        <v>26</v>
      </c>
      <c r="J1418" s="6">
        <v>48.26</v>
      </c>
      <c r="K1418" s="6">
        <v>78.63</v>
      </c>
      <c r="L1418" s="6">
        <f t="shared" si="227"/>
        <v>0</v>
      </c>
      <c r="M1418" s="6">
        <f t="shared" si="228"/>
        <v>0</v>
      </c>
      <c r="N1418" s="6">
        <f t="shared" si="229"/>
        <v>1</v>
      </c>
      <c r="AA1418" t="s">
        <v>4779</v>
      </c>
      <c r="AB1418" t="s">
        <v>4780</v>
      </c>
      <c r="AC1418" t="s">
        <v>16</v>
      </c>
      <c r="AD1418" t="s">
        <v>18</v>
      </c>
      <c r="AE1418">
        <v>24</v>
      </c>
      <c r="AF1418">
        <v>109.15</v>
      </c>
      <c r="AG1418">
        <v>73.7</v>
      </c>
      <c r="AH1418">
        <f t="shared" si="230"/>
        <v>1.4810040705563094</v>
      </c>
      <c r="AI1418">
        <v>23.5</v>
      </c>
      <c r="AJ1418">
        <v>66.98</v>
      </c>
      <c r="AK1418">
        <v>72.459999999999994</v>
      </c>
      <c r="AL1418" s="3">
        <f t="shared" si="231"/>
        <v>0</v>
      </c>
      <c r="AM1418" s="3">
        <f t="shared" si="232"/>
        <v>1</v>
      </c>
      <c r="AN1418" s="3">
        <f t="shared" si="233"/>
        <v>0</v>
      </c>
    </row>
    <row r="1419" spans="1:40" x14ac:dyDescent="0.35">
      <c r="A1419" t="s">
        <v>4781</v>
      </c>
      <c r="B1419" t="s">
        <v>4780</v>
      </c>
      <c r="C1419" t="s">
        <v>16</v>
      </c>
      <c r="D1419" s="6" t="s">
        <v>17</v>
      </c>
      <c r="E1419" s="6">
        <v>20</v>
      </c>
      <c r="F1419" s="6">
        <v>55.12</v>
      </c>
      <c r="G1419" s="6">
        <v>63.71</v>
      </c>
      <c r="H1419" s="6">
        <f t="shared" si="226"/>
        <v>0.86517030293517494</v>
      </c>
      <c r="I1419" s="6">
        <v>19.5</v>
      </c>
      <c r="J1419" s="6">
        <v>40.4</v>
      </c>
      <c r="K1419" s="6">
        <v>62.44</v>
      </c>
      <c r="L1419" s="6">
        <f t="shared" si="227"/>
        <v>0</v>
      </c>
      <c r="M1419" s="6">
        <f t="shared" si="228"/>
        <v>0</v>
      </c>
      <c r="N1419" s="6">
        <f t="shared" si="229"/>
        <v>1</v>
      </c>
      <c r="AA1419" t="s">
        <v>4781</v>
      </c>
      <c r="AB1419" t="s">
        <v>4780</v>
      </c>
      <c r="AC1419" t="s">
        <v>16</v>
      </c>
      <c r="AD1419" t="s">
        <v>18</v>
      </c>
      <c r="AE1419">
        <v>24</v>
      </c>
      <c r="AF1419">
        <v>127.79</v>
      </c>
      <c r="AG1419">
        <v>73.7</v>
      </c>
      <c r="AH1419">
        <f t="shared" si="230"/>
        <v>1.7339213025780189</v>
      </c>
      <c r="AI1419">
        <v>16</v>
      </c>
      <c r="AJ1419">
        <v>56.41</v>
      </c>
      <c r="AK1419">
        <v>53.5</v>
      </c>
      <c r="AL1419" s="3">
        <f t="shared" si="231"/>
        <v>1</v>
      </c>
      <c r="AM1419" s="3">
        <f t="shared" si="232"/>
        <v>0</v>
      </c>
      <c r="AN1419" s="3">
        <f t="shared" si="233"/>
        <v>0</v>
      </c>
    </row>
    <row r="1420" spans="1:40" x14ac:dyDescent="0.35">
      <c r="A1420" t="s">
        <v>4782</v>
      </c>
      <c r="B1420" t="s">
        <v>4780</v>
      </c>
      <c r="C1420" t="s">
        <v>16</v>
      </c>
      <c r="D1420" t="s">
        <v>17</v>
      </c>
      <c r="E1420">
        <v>30.5</v>
      </c>
      <c r="F1420">
        <v>90.88</v>
      </c>
      <c r="G1420">
        <v>89.6</v>
      </c>
      <c r="H1420">
        <f t="shared" si="226"/>
        <v>1.0142857142857142</v>
      </c>
      <c r="I1420">
        <v>30</v>
      </c>
      <c r="J1420">
        <v>53.97</v>
      </c>
      <c r="K1420">
        <v>88.39</v>
      </c>
      <c r="L1420" s="3">
        <f t="shared" si="227"/>
        <v>0</v>
      </c>
      <c r="M1420" s="3">
        <f t="shared" si="228"/>
        <v>1</v>
      </c>
      <c r="N1420" s="3">
        <f t="shared" si="229"/>
        <v>0</v>
      </c>
      <c r="AA1420" t="s">
        <v>4782</v>
      </c>
      <c r="AB1420" t="s">
        <v>4780</v>
      </c>
      <c r="AC1420" t="s">
        <v>16</v>
      </c>
      <c r="AD1420" t="s">
        <v>18</v>
      </c>
      <c r="AE1420">
        <v>24</v>
      </c>
      <c r="AF1420">
        <v>152.4</v>
      </c>
      <c r="AG1420">
        <v>73.7</v>
      </c>
      <c r="AH1420">
        <f t="shared" si="230"/>
        <v>2.0678426051560379</v>
      </c>
      <c r="AI1420">
        <v>18</v>
      </c>
      <c r="AJ1420">
        <v>70.73</v>
      </c>
      <c r="AK1420">
        <v>58.64</v>
      </c>
      <c r="AL1420" s="3">
        <f t="shared" si="231"/>
        <v>1</v>
      </c>
      <c r="AM1420" s="3">
        <f t="shared" si="232"/>
        <v>0</v>
      </c>
      <c r="AN1420" s="3">
        <f t="shared" si="233"/>
        <v>0</v>
      </c>
    </row>
    <row r="1421" spans="1:40" x14ac:dyDescent="0.35">
      <c r="A1421" t="s">
        <v>4783</v>
      </c>
      <c r="B1421" t="s">
        <v>4780</v>
      </c>
      <c r="C1421" t="s">
        <v>16</v>
      </c>
      <c r="D1421" s="6" t="s">
        <v>17</v>
      </c>
      <c r="E1421" s="6">
        <v>23.5</v>
      </c>
      <c r="F1421" s="6">
        <v>66.34</v>
      </c>
      <c r="G1421" s="6">
        <v>72.459999999999994</v>
      </c>
      <c r="H1421" s="6">
        <f t="shared" si="226"/>
        <v>0.9155396080596192</v>
      </c>
      <c r="I1421" s="6">
        <v>23</v>
      </c>
      <c r="J1421" s="6">
        <v>45.6</v>
      </c>
      <c r="K1421" s="6">
        <v>71.22</v>
      </c>
      <c r="L1421" s="6">
        <f t="shared" si="227"/>
        <v>0</v>
      </c>
      <c r="M1421" s="6">
        <f t="shared" si="228"/>
        <v>0</v>
      </c>
      <c r="N1421" s="6">
        <f t="shared" si="229"/>
        <v>1</v>
      </c>
      <c r="AA1421" t="s">
        <v>4783</v>
      </c>
      <c r="AB1421" t="s">
        <v>4780</v>
      </c>
      <c r="AC1421" t="s">
        <v>16</v>
      </c>
      <c r="AD1421" t="s">
        <v>18</v>
      </c>
      <c r="AE1421">
        <v>24</v>
      </c>
      <c r="AF1421">
        <v>79.319999999999993</v>
      </c>
      <c r="AG1421">
        <v>73.7</v>
      </c>
      <c r="AH1421">
        <f t="shared" si="230"/>
        <v>1.0762550881953865</v>
      </c>
      <c r="AI1421">
        <v>23.5</v>
      </c>
      <c r="AJ1421">
        <v>62.96</v>
      </c>
      <c r="AK1421">
        <v>72.459999999999994</v>
      </c>
      <c r="AL1421" s="3">
        <f t="shared" si="231"/>
        <v>0</v>
      </c>
      <c r="AM1421" s="3">
        <f t="shared" si="232"/>
        <v>1</v>
      </c>
      <c r="AN1421" s="3">
        <f t="shared" si="233"/>
        <v>0</v>
      </c>
    </row>
    <row r="1422" spans="1:40" x14ac:dyDescent="0.35">
      <c r="A1422" t="s">
        <v>4784</v>
      </c>
      <c r="B1422" t="s">
        <v>4780</v>
      </c>
      <c r="C1422" t="s">
        <v>16</v>
      </c>
      <c r="D1422" s="6" t="s">
        <v>17</v>
      </c>
      <c r="E1422" s="6">
        <v>20.5</v>
      </c>
      <c r="F1422" s="6">
        <v>59.91</v>
      </c>
      <c r="G1422" s="6">
        <v>64.97</v>
      </c>
      <c r="H1422" s="6">
        <f t="shared" si="226"/>
        <v>0.92211790056949361</v>
      </c>
      <c r="I1422" s="6">
        <v>20</v>
      </c>
      <c r="J1422" s="6">
        <v>32.31</v>
      </c>
      <c r="K1422" s="6">
        <v>63.71</v>
      </c>
      <c r="L1422" s="6">
        <f t="shared" si="227"/>
        <v>0</v>
      </c>
      <c r="M1422" s="6">
        <f t="shared" si="228"/>
        <v>0</v>
      </c>
      <c r="N1422" s="6">
        <f t="shared" si="229"/>
        <v>1</v>
      </c>
      <c r="AA1422" t="s">
        <v>4784</v>
      </c>
      <c r="AB1422" t="s">
        <v>4780</v>
      </c>
      <c r="AC1422" t="s">
        <v>16</v>
      </c>
      <c r="AD1422" t="s">
        <v>18</v>
      </c>
      <c r="AE1422">
        <v>24</v>
      </c>
      <c r="AF1422">
        <v>94.87</v>
      </c>
      <c r="AG1422">
        <v>73.7</v>
      </c>
      <c r="AH1422">
        <f t="shared" si="230"/>
        <v>1.2872455902306648</v>
      </c>
      <c r="AI1422">
        <v>23.5</v>
      </c>
      <c r="AJ1422">
        <v>48.46</v>
      </c>
      <c r="AK1422">
        <v>72.459999999999994</v>
      </c>
      <c r="AL1422" s="3">
        <f t="shared" si="231"/>
        <v>0</v>
      </c>
      <c r="AM1422" s="3">
        <f t="shared" si="232"/>
        <v>1</v>
      </c>
      <c r="AN1422" s="3">
        <f t="shared" si="233"/>
        <v>0</v>
      </c>
    </row>
    <row r="1423" spans="1:40" x14ac:dyDescent="0.35">
      <c r="A1423" t="s">
        <v>4785</v>
      </c>
      <c r="B1423" t="s">
        <v>4780</v>
      </c>
      <c r="C1423" t="s">
        <v>16</v>
      </c>
      <c r="D1423" s="6" t="s">
        <v>17</v>
      </c>
      <c r="E1423" s="6">
        <v>27.5</v>
      </c>
      <c r="F1423" s="6">
        <v>73.540000000000006</v>
      </c>
      <c r="G1423" s="6">
        <v>82.3</v>
      </c>
      <c r="H1423" s="6">
        <f t="shared" si="226"/>
        <v>0.89356014580801957</v>
      </c>
      <c r="I1423" s="6">
        <v>27</v>
      </c>
      <c r="J1423" s="6">
        <v>50.76</v>
      </c>
      <c r="K1423" s="6">
        <v>81.08</v>
      </c>
      <c r="L1423" s="6">
        <f t="shared" si="227"/>
        <v>0</v>
      </c>
      <c r="M1423" s="6">
        <f t="shared" si="228"/>
        <v>0</v>
      </c>
      <c r="N1423" s="6">
        <f t="shared" si="229"/>
        <v>1</v>
      </c>
      <c r="AA1423" t="s">
        <v>4785</v>
      </c>
      <c r="AB1423" t="s">
        <v>4780</v>
      </c>
      <c r="AC1423" t="s">
        <v>16</v>
      </c>
      <c r="AD1423" t="s">
        <v>18</v>
      </c>
      <c r="AE1423">
        <v>24</v>
      </c>
      <c r="AF1423">
        <v>133.63</v>
      </c>
      <c r="AG1423">
        <v>73.7</v>
      </c>
      <c r="AH1423">
        <f t="shared" si="230"/>
        <v>1.8131614654002712</v>
      </c>
      <c r="AI1423">
        <v>23</v>
      </c>
      <c r="AJ1423">
        <v>72.25</v>
      </c>
      <c r="AK1423">
        <v>71.22</v>
      </c>
      <c r="AL1423" s="3">
        <f t="shared" si="231"/>
        <v>1</v>
      </c>
      <c r="AM1423" s="3">
        <f t="shared" si="232"/>
        <v>0</v>
      </c>
      <c r="AN1423" s="3">
        <f t="shared" si="233"/>
        <v>0</v>
      </c>
    </row>
    <row r="1424" spans="1:40" x14ac:dyDescent="0.35">
      <c r="A1424" t="s">
        <v>4786</v>
      </c>
      <c r="B1424" t="s">
        <v>4780</v>
      </c>
      <c r="C1424" t="s">
        <v>16</v>
      </c>
      <c r="D1424" t="s">
        <v>17</v>
      </c>
      <c r="E1424">
        <v>32</v>
      </c>
      <c r="F1424">
        <v>94.44</v>
      </c>
      <c r="G1424">
        <v>93.23</v>
      </c>
      <c r="H1424">
        <f t="shared" si="226"/>
        <v>1.0129786549393971</v>
      </c>
      <c r="I1424">
        <v>31.5</v>
      </c>
      <c r="J1424">
        <v>63.53</v>
      </c>
      <c r="K1424">
        <v>92.02</v>
      </c>
      <c r="L1424" s="3">
        <f t="shared" si="227"/>
        <v>0</v>
      </c>
      <c r="M1424" s="3">
        <f t="shared" si="228"/>
        <v>1</v>
      </c>
      <c r="N1424" s="3">
        <f t="shared" si="229"/>
        <v>0</v>
      </c>
      <c r="AA1424" t="s">
        <v>4786</v>
      </c>
      <c r="AB1424" t="s">
        <v>4780</v>
      </c>
      <c r="AC1424" t="s">
        <v>16</v>
      </c>
      <c r="AD1424" t="s">
        <v>18</v>
      </c>
      <c r="AE1424">
        <v>24</v>
      </c>
      <c r="AF1424">
        <v>130.65</v>
      </c>
      <c r="AG1424">
        <v>73.7</v>
      </c>
      <c r="AH1424">
        <f t="shared" si="230"/>
        <v>1.7727272727272727</v>
      </c>
      <c r="AI1424">
        <v>16</v>
      </c>
      <c r="AJ1424">
        <v>55.13</v>
      </c>
      <c r="AK1424">
        <v>53.5</v>
      </c>
      <c r="AL1424" s="3">
        <f t="shared" si="231"/>
        <v>1</v>
      </c>
      <c r="AM1424" s="3">
        <f t="shared" si="232"/>
        <v>0</v>
      </c>
      <c r="AN1424" s="3">
        <f t="shared" si="233"/>
        <v>0</v>
      </c>
    </row>
    <row r="1425" spans="1:40" x14ac:dyDescent="0.35">
      <c r="A1425" t="s">
        <v>4787</v>
      </c>
      <c r="B1425" t="s">
        <v>4780</v>
      </c>
      <c r="C1425" t="s">
        <v>16</v>
      </c>
      <c r="D1425" s="6" t="s">
        <v>17</v>
      </c>
      <c r="E1425" s="6">
        <v>18.5</v>
      </c>
      <c r="F1425" s="6">
        <v>56.02</v>
      </c>
      <c r="G1425" s="6">
        <v>59.91</v>
      </c>
      <c r="H1425" s="6">
        <f t="shared" si="226"/>
        <v>0.93506927057252553</v>
      </c>
      <c r="I1425" s="6">
        <v>18</v>
      </c>
      <c r="J1425" s="6">
        <v>27.23</v>
      </c>
      <c r="K1425" s="6">
        <v>58.64</v>
      </c>
      <c r="L1425" s="6">
        <f t="shared" si="227"/>
        <v>0</v>
      </c>
      <c r="M1425" s="6">
        <f t="shared" si="228"/>
        <v>0</v>
      </c>
      <c r="N1425" s="6">
        <f t="shared" si="229"/>
        <v>1</v>
      </c>
      <c r="AA1425" t="s">
        <v>4787</v>
      </c>
      <c r="AB1425" t="s">
        <v>4780</v>
      </c>
      <c r="AC1425" t="s">
        <v>16</v>
      </c>
      <c r="AD1425" t="s">
        <v>18</v>
      </c>
      <c r="AE1425">
        <v>24</v>
      </c>
      <c r="AF1425">
        <v>163.16999999999999</v>
      </c>
      <c r="AG1425">
        <v>73.7</v>
      </c>
      <c r="AH1425">
        <f t="shared" si="230"/>
        <v>2.2139755766621434</v>
      </c>
      <c r="AI1425">
        <v>16</v>
      </c>
      <c r="AJ1425">
        <v>70.23</v>
      </c>
      <c r="AK1425">
        <v>53.5</v>
      </c>
      <c r="AL1425" s="3">
        <f t="shared" si="231"/>
        <v>1</v>
      </c>
      <c r="AM1425" s="3">
        <f t="shared" si="232"/>
        <v>0</v>
      </c>
      <c r="AN1425" s="3">
        <f t="shared" si="233"/>
        <v>0</v>
      </c>
    </row>
    <row r="1426" spans="1:40" x14ac:dyDescent="0.35">
      <c r="A1426" t="s">
        <v>4788</v>
      </c>
      <c r="B1426" t="s">
        <v>4780</v>
      </c>
      <c r="C1426" t="s">
        <v>16</v>
      </c>
      <c r="D1426" s="6" t="s">
        <v>17</v>
      </c>
      <c r="E1426" s="6">
        <v>18.5</v>
      </c>
      <c r="F1426" s="6">
        <v>51.85</v>
      </c>
      <c r="G1426" s="6">
        <v>59.91</v>
      </c>
      <c r="H1426" s="6">
        <f t="shared" si="226"/>
        <v>0.86546486396261069</v>
      </c>
      <c r="I1426" s="6">
        <v>18</v>
      </c>
      <c r="J1426" s="6">
        <v>33.549999999999997</v>
      </c>
      <c r="K1426" s="6">
        <v>58.64</v>
      </c>
      <c r="L1426" s="6">
        <f t="shared" si="227"/>
        <v>0</v>
      </c>
      <c r="M1426" s="6">
        <f t="shared" si="228"/>
        <v>0</v>
      </c>
      <c r="N1426" s="6">
        <f t="shared" si="229"/>
        <v>1</v>
      </c>
      <c r="AA1426" t="s">
        <v>4788</v>
      </c>
      <c r="AB1426" t="s">
        <v>4780</v>
      </c>
      <c r="AC1426" t="s">
        <v>16</v>
      </c>
      <c r="AD1426" t="s">
        <v>18</v>
      </c>
      <c r="AE1426" s="6">
        <v>24.5</v>
      </c>
      <c r="AF1426" s="6">
        <v>70.180000000000007</v>
      </c>
      <c r="AG1426" s="6">
        <v>74.930000000000007</v>
      </c>
      <c r="AH1426" s="6">
        <f t="shared" si="230"/>
        <v>0.9366075003336447</v>
      </c>
      <c r="AI1426" s="6">
        <v>24</v>
      </c>
      <c r="AJ1426" s="6">
        <v>65.150000000000006</v>
      </c>
      <c r="AK1426" s="6">
        <v>73.7</v>
      </c>
      <c r="AL1426" s="6">
        <f t="shared" si="231"/>
        <v>0</v>
      </c>
      <c r="AM1426" s="6">
        <f t="shared" si="232"/>
        <v>0</v>
      </c>
      <c r="AN1426" s="6">
        <f t="shared" si="233"/>
        <v>1</v>
      </c>
    </row>
    <row r="1427" spans="1:40" x14ac:dyDescent="0.35">
      <c r="A1427" t="s">
        <v>4789</v>
      </c>
      <c r="B1427" t="s">
        <v>4780</v>
      </c>
      <c r="C1427" t="s">
        <v>16</v>
      </c>
      <c r="D1427" s="6" t="s">
        <v>17</v>
      </c>
      <c r="E1427" s="6">
        <v>24</v>
      </c>
      <c r="F1427" s="6">
        <v>61.34</v>
      </c>
      <c r="G1427" s="6">
        <v>73.7</v>
      </c>
      <c r="H1427" s="6">
        <f t="shared" si="226"/>
        <v>0.83229308005427405</v>
      </c>
      <c r="I1427" s="6">
        <v>23.5</v>
      </c>
      <c r="J1427" s="6">
        <v>52.85</v>
      </c>
      <c r="K1427" s="6">
        <v>72.459999999999994</v>
      </c>
      <c r="L1427" s="6">
        <f t="shared" si="227"/>
        <v>0</v>
      </c>
      <c r="M1427" s="6">
        <f t="shared" si="228"/>
        <v>0</v>
      </c>
      <c r="N1427" s="6">
        <f t="shared" si="229"/>
        <v>1</v>
      </c>
      <c r="AA1427" t="s">
        <v>4789</v>
      </c>
      <c r="AB1427" t="s">
        <v>4780</v>
      </c>
      <c r="AC1427" t="s">
        <v>16</v>
      </c>
      <c r="AD1427" t="s">
        <v>18</v>
      </c>
      <c r="AE1427">
        <v>24</v>
      </c>
      <c r="AF1427">
        <v>156.09</v>
      </c>
      <c r="AG1427">
        <v>73.7</v>
      </c>
      <c r="AH1427">
        <f t="shared" si="230"/>
        <v>2.1179104477611941</v>
      </c>
      <c r="AI1427">
        <v>16</v>
      </c>
      <c r="AJ1427">
        <v>57.25</v>
      </c>
      <c r="AK1427">
        <v>53.5</v>
      </c>
      <c r="AL1427" s="3">
        <f t="shared" si="231"/>
        <v>1</v>
      </c>
      <c r="AM1427" s="3">
        <f t="shared" si="232"/>
        <v>0</v>
      </c>
      <c r="AN1427" s="3">
        <f t="shared" si="233"/>
        <v>0</v>
      </c>
    </row>
    <row r="1428" spans="1:40" x14ac:dyDescent="0.35">
      <c r="A1428" t="s">
        <v>4790</v>
      </c>
      <c r="B1428" t="s">
        <v>4780</v>
      </c>
      <c r="C1428" t="s">
        <v>16</v>
      </c>
      <c r="D1428" s="6" t="s">
        <v>17</v>
      </c>
      <c r="E1428" s="6">
        <v>23.5</v>
      </c>
      <c r="F1428" s="6">
        <v>69.72</v>
      </c>
      <c r="G1428" s="6">
        <v>72.459999999999994</v>
      </c>
      <c r="H1428" s="6">
        <f t="shared" si="226"/>
        <v>0.96218603367375111</v>
      </c>
      <c r="I1428" s="6">
        <v>23</v>
      </c>
      <c r="J1428" s="6">
        <v>42.76</v>
      </c>
      <c r="K1428" s="6">
        <v>71.22</v>
      </c>
      <c r="L1428" s="6">
        <f t="shared" si="227"/>
        <v>0</v>
      </c>
      <c r="M1428" s="6">
        <f t="shared" si="228"/>
        <v>0</v>
      </c>
      <c r="N1428" s="6">
        <f t="shared" si="229"/>
        <v>1</v>
      </c>
      <c r="AA1428" t="s">
        <v>4790</v>
      </c>
      <c r="AB1428" t="s">
        <v>4780</v>
      </c>
      <c r="AC1428" t="s">
        <v>16</v>
      </c>
      <c r="AD1428" t="s">
        <v>18</v>
      </c>
      <c r="AE1428">
        <v>24</v>
      </c>
      <c r="AF1428">
        <v>137.59</v>
      </c>
      <c r="AG1428">
        <v>73.7</v>
      </c>
      <c r="AH1428">
        <f t="shared" si="230"/>
        <v>1.8668928086838534</v>
      </c>
      <c r="AI1428">
        <v>23.5</v>
      </c>
      <c r="AJ1428">
        <v>43.98</v>
      </c>
      <c r="AK1428">
        <v>72.459999999999994</v>
      </c>
      <c r="AL1428" s="3">
        <f t="shared" si="231"/>
        <v>1</v>
      </c>
      <c r="AM1428" s="3">
        <f t="shared" si="232"/>
        <v>0</v>
      </c>
      <c r="AN1428" s="3">
        <f t="shared" si="233"/>
        <v>0</v>
      </c>
    </row>
    <row r="1429" spans="1:40" x14ac:dyDescent="0.35">
      <c r="A1429" t="s">
        <v>4791</v>
      </c>
      <c r="B1429" t="s">
        <v>4780</v>
      </c>
      <c r="C1429" t="s">
        <v>16</v>
      </c>
      <c r="D1429" s="6" t="s">
        <v>17</v>
      </c>
      <c r="E1429" s="6">
        <v>27</v>
      </c>
      <c r="F1429" s="6">
        <v>75.53</v>
      </c>
      <c r="G1429" s="6">
        <v>81.08</v>
      </c>
      <c r="H1429" s="6">
        <f t="shared" si="226"/>
        <v>0.93154908732116437</v>
      </c>
      <c r="I1429" s="6">
        <v>26.5</v>
      </c>
      <c r="J1429" s="6">
        <v>48.39</v>
      </c>
      <c r="K1429" s="6">
        <v>79.86</v>
      </c>
      <c r="L1429" s="6">
        <f t="shared" si="227"/>
        <v>0</v>
      </c>
      <c r="M1429" s="6">
        <f t="shared" si="228"/>
        <v>0</v>
      </c>
      <c r="N1429" s="6">
        <f t="shared" si="229"/>
        <v>1</v>
      </c>
      <c r="AA1429" t="s">
        <v>4791</v>
      </c>
      <c r="AB1429" t="s">
        <v>4780</v>
      </c>
      <c r="AC1429" t="s">
        <v>16</v>
      </c>
      <c r="AD1429" t="s">
        <v>18</v>
      </c>
      <c r="AE1429">
        <v>24</v>
      </c>
      <c r="AF1429">
        <v>134.74</v>
      </c>
      <c r="AG1429">
        <v>73.7</v>
      </c>
      <c r="AH1429">
        <f t="shared" si="230"/>
        <v>1.8282225237449119</v>
      </c>
      <c r="AI1429">
        <v>22.5</v>
      </c>
      <c r="AJ1429">
        <v>61.58</v>
      </c>
      <c r="AK1429">
        <v>69.97</v>
      </c>
      <c r="AL1429" s="3">
        <f t="shared" si="231"/>
        <v>1</v>
      </c>
      <c r="AM1429" s="3">
        <f t="shared" si="232"/>
        <v>0</v>
      </c>
      <c r="AN1429" s="3">
        <f t="shared" si="233"/>
        <v>0</v>
      </c>
    </row>
    <row r="1430" spans="1:40" x14ac:dyDescent="0.35">
      <c r="A1430" t="s">
        <v>4792</v>
      </c>
      <c r="B1430" t="s">
        <v>4780</v>
      </c>
      <c r="C1430" t="s">
        <v>16</v>
      </c>
      <c r="D1430" s="6" t="s">
        <v>17</v>
      </c>
      <c r="E1430" s="6">
        <v>24</v>
      </c>
      <c r="F1430" s="6">
        <v>62.16</v>
      </c>
      <c r="G1430" s="6">
        <v>73.7</v>
      </c>
      <c r="H1430" s="6">
        <f t="shared" si="226"/>
        <v>0.84341926729986427</v>
      </c>
      <c r="I1430" s="6">
        <v>23.5</v>
      </c>
      <c r="J1430" s="6">
        <v>46.22</v>
      </c>
      <c r="K1430" s="6">
        <v>72.459999999999994</v>
      </c>
      <c r="L1430" s="6">
        <f t="shared" si="227"/>
        <v>0</v>
      </c>
      <c r="M1430" s="6">
        <f t="shared" si="228"/>
        <v>0</v>
      </c>
      <c r="N1430" s="6">
        <f t="shared" si="229"/>
        <v>1</v>
      </c>
      <c r="AA1430" t="s">
        <v>4792</v>
      </c>
      <c r="AB1430" t="s">
        <v>4780</v>
      </c>
      <c r="AC1430" t="s">
        <v>16</v>
      </c>
      <c r="AD1430" t="s">
        <v>18</v>
      </c>
      <c r="AE1430">
        <v>24</v>
      </c>
      <c r="AF1430">
        <v>87.27</v>
      </c>
      <c r="AG1430">
        <v>73.7</v>
      </c>
      <c r="AH1430">
        <f t="shared" si="230"/>
        <v>1.184124830393487</v>
      </c>
      <c r="AI1430">
        <v>23</v>
      </c>
      <c r="AJ1430">
        <v>52.91</v>
      </c>
      <c r="AK1430">
        <v>71.22</v>
      </c>
      <c r="AL1430" s="3">
        <f t="shared" si="231"/>
        <v>0</v>
      </c>
      <c r="AM1430" s="3">
        <f t="shared" si="232"/>
        <v>1</v>
      </c>
      <c r="AN1430" s="3">
        <f t="shared" si="233"/>
        <v>0</v>
      </c>
    </row>
    <row r="1431" spans="1:40" x14ac:dyDescent="0.35">
      <c r="A1431" t="s">
        <v>4793</v>
      </c>
      <c r="B1431" t="s">
        <v>4780</v>
      </c>
      <c r="C1431" t="s">
        <v>16</v>
      </c>
      <c r="D1431" t="s">
        <v>17</v>
      </c>
      <c r="E1431">
        <v>32.5</v>
      </c>
      <c r="F1431">
        <v>95.35</v>
      </c>
      <c r="G1431">
        <v>94.43</v>
      </c>
      <c r="H1431">
        <f t="shared" si="226"/>
        <v>1.0097426665254685</v>
      </c>
      <c r="I1431">
        <v>32</v>
      </c>
      <c r="J1431">
        <v>53</v>
      </c>
      <c r="K1431">
        <v>93.23</v>
      </c>
      <c r="L1431" s="3">
        <f t="shared" si="227"/>
        <v>0</v>
      </c>
      <c r="M1431" s="3">
        <f t="shared" si="228"/>
        <v>1</v>
      </c>
      <c r="N1431" s="3">
        <f t="shared" si="229"/>
        <v>0</v>
      </c>
      <c r="AA1431" t="s">
        <v>4793</v>
      </c>
      <c r="AB1431" t="s">
        <v>4780</v>
      </c>
      <c r="AC1431" t="s">
        <v>16</v>
      </c>
      <c r="AD1431" t="s">
        <v>18</v>
      </c>
      <c r="AE1431" s="6">
        <v>18</v>
      </c>
      <c r="AF1431" s="6">
        <v>48.37</v>
      </c>
      <c r="AG1431" s="6">
        <v>58.64</v>
      </c>
      <c r="AH1431" s="6">
        <f t="shared" si="230"/>
        <v>0.8248635743519781</v>
      </c>
      <c r="AI1431" s="6">
        <v>17.5</v>
      </c>
      <c r="AJ1431" s="6">
        <v>29.42</v>
      </c>
      <c r="AK1431" s="6">
        <v>57.36</v>
      </c>
      <c r="AL1431" s="6">
        <f t="shared" si="231"/>
        <v>0</v>
      </c>
      <c r="AM1431" s="6">
        <f t="shared" si="232"/>
        <v>0</v>
      </c>
      <c r="AN1431" s="6">
        <f t="shared" si="233"/>
        <v>1</v>
      </c>
    </row>
    <row r="1432" spans="1:40" x14ac:dyDescent="0.35">
      <c r="A1432" t="s">
        <v>4794</v>
      </c>
      <c r="B1432" t="s">
        <v>4780</v>
      </c>
      <c r="C1432" t="s">
        <v>16</v>
      </c>
      <c r="D1432" s="6" t="s">
        <v>17</v>
      </c>
      <c r="E1432" s="6">
        <v>16.5</v>
      </c>
      <c r="F1432" s="6">
        <v>50.03</v>
      </c>
      <c r="G1432" s="6">
        <v>54.79</v>
      </c>
      <c r="H1432" s="6">
        <f t="shared" si="226"/>
        <v>0.91312283263369232</v>
      </c>
      <c r="I1432" s="6">
        <v>16</v>
      </c>
      <c r="J1432" s="6">
        <v>29.25</v>
      </c>
      <c r="K1432" s="6">
        <v>53.5</v>
      </c>
      <c r="L1432" s="6">
        <f t="shared" si="227"/>
        <v>0</v>
      </c>
      <c r="M1432" s="6">
        <f t="shared" si="228"/>
        <v>0</v>
      </c>
      <c r="N1432" s="6">
        <f t="shared" si="229"/>
        <v>1</v>
      </c>
      <c r="AA1432" t="s">
        <v>4794</v>
      </c>
      <c r="AB1432" t="s">
        <v>4780</v>
      </c>
      <c r="AC1432" t="s">
        <v>16</v>
      </c>
      <c r="AD1432" t="s">
        <v>18</v>
      </c>
      <c r="AE1432">
        <v>24</v>
      </c>
      <c r="AF1432">
        <v>129.15</v>
      </c>
      <c r="AG1432">
        <v>73.7</v>
      </c>
      <c r="AH1432">
        <f t="shared" si="230"/>
        <v>1.7523744911804613</v>
      </c>
      <c r="AI1432">
        <v>16</v>
      </c>
      <c r="AJ1432">
        <v>54.42</v>
      </c>
      <c r="AK1432">
        <v>53.5</v>
      </c>
      <c r="AL1432" s="3">
        <f t="shared" si="231"/>
        <v>1</v>
      </c>
      <c r="AM1432" s="3">
        <f t="shared" si="232"/>
        <v>0</v>
      </c>
      <c r="AN1432" s="3">
        <f t="shared" si="233"/>
        <v>0</v>
      </c>
    </row>
    <row r="1433" spans="1:40" x14ac:dyDescent="0.35">
      <c r="A1433" t="s">
        <v>4795</v>
      </c>
      <c r="B1433" t="s">
        <v>4780</v>
      </c>
      <c r="C1433" t="s">
        <v>16</v>
      </c>
      <c r="D1433" t="s">
        <v>17</v>
      </c>
      <c r="E1433">
        <v>24</v>
      </c>
      <c r="F1433">
        <v>78.56</v>
      </c>
      <c r="G1433">
        <v>73.7</v>
      </c>
      <c r="H1433">
        <f t="shared" si="226"/>
        <v>1.0659430122116689</v>
      </c>
      <c r="I1433">
        <v>23.5</v>
      </c>
      <c r="J1433">
        <v>48.79</v>
      </c>
      <c r="K1433">
        <v>72.459999999999994</v>
      </c>
      <c r="L1433" s="3">
        <f t="shared" si="227"/>
        <v>0</v>
      </c>
      <c r="M1433" s="3">
        <f t="shared" si="228"/>
        <v>1</v>
      </c>
      <c r="N1433" s="3">
        <f t="shared" si="229"/>
        <v>0</v>
      </c>
      <c r="AA1433" t="s">
        <v>4795</v>
      </c>
      <c r="AB1433" t="s">
        <v>4780</v>
      </c>
      <c r="AC1433" t="s">
        <v>16</v>
      </c>
      <c r="AD1433" t="s">
        <v>18</v>
      </c>
      <c r="AE1433">
        <v>24</v>
      </c>
      <c r="AF1433">
        <v>122.64</v>
      </c>
      <c r="AG1433">
        <v>73.7</v>
      </c>
      <c r="AH1433">
        <f t="shared" si="230"/>
        <v>1.6640434192672997</v>
      </c>
      <c r="AI1433">
        <v>23</v>
      </c>
      <c r="AJ1433">
        <v>57.56</v>
      </c>
      <c r="AK1433">
        <v>71.22</v>
      </c>
      <c r="AL1433" s="3">
        <f t="shared" si="231"/>
        <v>1</v>
      </c>
      <c r="AM1433" s="3">
        <f t="shared" si="232"/>
        <v>0</v>
      </c>
      <c r="AN1433" s="3">
        <f t="shared" si="233"/>
        <v>0</v>
      </c>
    </row>
    <row r="1434" spans="1:40" x14ac:dyDescent="0.35">
      <c r="A1434" t="s">
        <v>4796</v>
      </c>
      <c r="B1434" t="s">
        <v>4780</v>
      </c>
      <c r="C1434" t="s">
        <v>16</v>
      </c>
      <c r="D1434" s="6" t="s">
        <v>17</v>
      </c>
      <c r="E1434" s="6">
        <v>18</v>
      </c>
      <c r="F1434" s="6">
        <v>53.27</v>
      </c>
      <c r="G1434" s="6">
        <v>58.64</v>
      </c>
      <c r="H1434" s="6">
        <f t="shared" si="226"/>
        <v>0.9084242837653479</v>
      </c>
      <c r="I1434" s="6">
        <v>17.5</v>
      </c>
      <c r="J1434" s="6">
        <v>33.6</v>
      </c>
      <c r="K1434" s="6">
        <v>57.36</v>
      </c>
      <c r="L1434" s="6">
        <f t="shared" si="227"/>
        <v>0</v>
      </c>
      <c r="M1434" s="6">
        <f t="shared" si="228"/>
        <v>0</v>
      </c>
      <c r="N1434" s="6">
        <f t="shared" si="229"/>
        <v>1</v>
      </c>
      <c r="AA1434" t="s">
        <v>4796</v>
      </c>
      <c r="AB1434" t="s">
        <v>4780</v>
      </c>
      <c r="AC1434" t="s">
        <v>16</v>
      </c>
      <c r="AD1434" t="s">
        <v>18</v>
      </c>
      <c r="AE1434">
        <v>24</v>
      </c>
      <c r="AF1434">
        <v>136.85</v>
      </c>
      <c r="AG1434">
        <v>73.7</v>
      </c>
      <c r="AH1434">
        <f t="shared" si="230"/>
        <v>1.8568521031207597</v>
      </c>
      <c r="AI1434">
        <v>23.5</v>
      </c>
      <c r="AJ1434">
        <v>70.89</v>
      </c>
      <c r="AK1434">
        <v>72.459999999999994</v>
      </c>
      <c r="AL1434" s="3">
        <f t="shared" si="231"/>
        <v>1</v>
      </c>
      <c r="AM1434" s="3">
        <f t="shared" si="232"/>
        <v>0</v>
      </c>
      <c r="AN1434" s="3">
        <f t="shared" si="233"/>
        <v>0</v>
      </c>
    </row>
    <row r="1435" spans="1:40" x14ac:dyDescent="0.35">
      <c r="A1435" t="s">
        <v>4797</v>
      </c>
      <c r="B1435" t="s">
        <v>4780</v>
      </c>
      <c r="C1435" t="s">
        <v>16</v>
      </c>
      <c r="D1435" s="6" t="s">
        <v>17</v>
      </c>
      <c r="E1435" s="6">
        <v>26</v>
      </c>
      <c r="F1435" s="6">
        <v>65.53</v>
      </c>
      <c r="G1435" s="6">
        <v>78.63</v>
      </c>
      <c r="H1435" s="6">
        <f t="shared" si="226"/>
        <v>0.83339692229428974</v>
      </c>
      <c r="I1435" s="6">
        <v>25.5</v>
      </c>
      <c r="J1435" s="6">
        <v>52.55</v>
      </c>
      <c r="K1435" s="6">
        <v>77.400000000000006</v>
      </c>
      <c r="L1435" s="6">
        <f t="shared" si="227"/>
        <v>0</v>
      </c>
      <c r="M1435" s="6">
        <f t="shared" si="228"/>
        <v>0</v>
      </c>
      <c r="N1435" s="6">
        <f t="shared" si="229"/>
        <v>1</v>
      </c>
      <c r="AA1435" t="s">
        <v>4797</v>
      </c>
      <c r="AB1435" t="s">
        <v>4780</v>
      </c>
      <c r="AC1435" t="s">
        <v>16</v>
      </c>
      <c r="AD1435" t="s">
        <v>18</v>
      </c>
      <c r="AE1435">
        <v>24</v>
      </c>
      <c r="AF1435">
        <v>83.82</v>
      </c>
      <c r="AG1435">
        <v>73.7</v>
      </c>
      <c r="AH1435">
        <f t="shared" si="230"/>
        <v>1.1373134328358208</v>
      </c>
      <c r="AI1435">
        <v>23.5</v>
      </c>
      <c r="AJ1435">
        <v>50.37</v>
      </c>
      <c r="AK1435">
        <v>72.459999999999994</v>
      </c>
      <c r="AL1435" s="3">
        <f t="shared" si="231"/>
        <v>0</v>
      </c>
      <c r="AM1435" s="3">
        <f t="shared" si="232"/>
        <v>1</v>
      </c>
      <c r="AN1435" s="3">
        <f t="shared" si="233"/>
        <v>0</v>
      </c>
    </row>
    <row r="1436" spans="1:40" x14ac:dyDescent="0.35">
      <c r="A1436" t="s">
        <v>4798</v>
      </c>
      <c r="B1436" t="s">
        <v>4780</v>
      </c>
      <c r="C1436" t="s">
        <v>16</v>
      </c>
      <c r="D1436" s="6" t="s">
        <v>17</v>
      </c>
      <c r="E1436" s="6">
        <v>30</v>
      </c>
      <c r="F1436" s="6">
        <v>75.150000000000006</v>
      </c>
      <c r="G1436" s="6">
        <v>88.39</v>
      </c>
      <c r="H1436" s="6">
        <f t="shared" si="226"/>
        <v>0.85020929969453563</v>
      </c>
      <c r="I1436" s="6">
        <v>29.5</v>
      </c>
      <c r="J1436" s="6">
        <v>55.6</v>
      </c>
      <c r="K1436" s="6">
        <v>87.18</v>
      </c>
      <c r="L1436" s="6">
        <f t="shared" si="227"/>
        <v>0</v>
      </c>
      <c r="M1436" s="6">
        <f t="shared" si="228"/>
        <v>0</v>
      </c>
      <c r="N1436" s="6">
        <f t="shared" si="229"/>
        <v>1</v>
      </c>
      <c r="AA1436" t="s">
        <v>4798</v>
      </c>
      <c r="AB1436" t="s">
        <v>4780</v>
      </c>
      <c r="AC1436" t="s">
        <v>16</v>
      </c>
      <c r="AD1436" t="s">
        <v>18</v>
      </c>
      <c r="AE1436">
        <v>24</v>
      </c>
      <c r="AF1436">
        <v>115.64</v>
      </c>
      <c r="AG1436">
        <v>73.7</v>
      </c>
      <c r="AH1436">
        <f t="shared" si="230"/>
        <v>1.5690637720488467</v>
      </c>
      <c r="AI1436">
        <v>16</v>
      </c>
      <c r="AJ1436">
        <v>53.62</v>
      </c>
      <c r="AK1436">
        <v>53.5</v>
      </c>
      <c r="AL1436" s="3">
        <f t="shared" si="231"/>
        <v>1</v>
      </c>
      <c r="AM1436" s="3">
        <f t="shared" si="232"/>
        <v>0</v>
      </c>
      <c r="AN1436" s="3">
        <f t="shared" si="233"/>
        <v>0</v>
      </c>
    </row>
    <row r="1437" spans="1:40" x14ac:dyDescent="0.35">
      <c r="A1437" t="s">
        <v>4799</v>
      </c>
      <c r="B1437" t="s">
        <v>4780</v>
      </c>
      <c r="C1437" t="s">
        <v>16</v>
      </c>
      <c r="D1437" t="s">
        <v>17</v>
      </c>
      <c r="E1437">
        <v>23.5</v>
      </c>
      <c r="F1437">
        <v>78.44</v>
      </c>
      <c r="G1437">
        <v>72.459999999999994</v>
      </c>
      <c r="H1437">
        <f t="shared" si="226"/>
        <v>1.0825282914711565</v>
      </c>
      <c r="I1437">
        <v>22.5</v>
      </c>
      <c r="J1437">
        <v>44.36</v>
      </c>
      <c r="K1437">
        <v>69.97</v>
      </c>
      <c r="L1437" s="3">
        <f t="shared" si="227"/>
        <v>0</v>
      </c>
      <c r="M1437" s="3">
        <f t="shared" si="228"/>
        <v>1</v>
      </c>
      <c r="N1437" s="3">
        <f t="shared" si="229"/>
        <v>0</v>
      </c>
      <c r="AA1437" t="s">
        <v>4799</v>
      </c>
      <c r="AB1437" t="s">
        <v>4780</v>
      </c>
      <c r="AC1437" t="s">
        <v>16</v>
      </c>
      <c r="AD1437" t="s">
        <v>18</v>
      </c>
      <c r="AE1437">
        <v>24</v>
      </c>
      <c r="AF1437">
        <v>118.62</v>
      </c>
      <c r="AG1437">
        <v>73.7</v>
      </c>
      <c r="AH1437">
        <f t="shared" si="230"/>
        <v>1.6094979647218453</v>
      </c>
      <c r="AI1437">
        <v>23</v>
      </c>
      <c r="AJ1437">
        <v>54.11</v>
      </c>
      <c r="AK1437">
        <v>71.22</v>
      </c>
      <c r="AL1437" s="3">
        <f t="shared" si="231"/>
        <v>1</v>
      </c>
      <c r="AM1437" s="3">
        <f t="shared" si="232"/>
        <v>0</v>
      </c>
      <c r="AN1437" s="3">
        <f t="shared" si="233"/>
        <v>0</v>
      </c>
    </row>
    <row r="1438" spans="1:40" x14ac:dyDescent="0.35">
      <c r="A1438" t="s">
        <v>4800</v>
      </c>
      <c r="B1438" t="s">
        <v>4780</v>
      </c>
      <c r="C1438" t="s">
        <v>16</v>
      </c>
      <c r="D1438" s="6" t="s">
        <v>17</v>
      </c>
      <c r="E1438" s="6">
        <v>28</v>
      </c>
      <c r="F1438" s="6">
        <v>74.41</v>
      </c>
      <c r="G1438" s="6">
        <v>83.53</v>
      </c>
      <c r="H1438" s="6">
        <f t="shared" si="226"/>
        <v>0.89081767029809644</v>
      </c>
      <c r="I1438" s="6">
        <v>27.5</v>
      </c>
      <c r="J1438" s="6">
        <v>64.930000000000007</v>
      </c>
      <c r="K1438" s="6">
        <v>82.3</v>
      </c>
      <c r="L1438" s="6">
        <f t="shared" si="227"/>
        <v>0</v>
      </c>
      <c r="M1438" s="6">
        <f t="shared" si="228"/>
        <v>0</v>
      </c>
      <c r="N1438" s="6">
        <f t="shared" si="229"/>
        <v>1</v>
      </c>
      <c r="AA1438" t="s">
        <v>4800</v>
      </c>
      <c r="AB1438" t="s">
        <v>4780</v>
      </c>
      <c r="AC1438" t="s">
        <v>16</v>
      </c>
      <c r="AD1438" t="s">
        <v>18</v>
      </c>
      <c r="AE1438">
        <v>24</v>
      </c>
      <c r="AF1438">
        <v>129.85</v>
      </c>
      <c r="AG1438">
        <v>73.7</v>
      </c>
      <c r="AH1438">
        <f t="shared" si="230"/>
        <v>1.7618724559023065</v>
      </c>
      <c r="AI1438">
        <v>23.5</v>
      </c>
      <c r="AJ1438">
        <v>51.31</v>
      </c>
      <c r="AK1438">
        <v>72.459999999999994</v>
      </c>
      <c r="AL1438" s="3">
        <f t="shared" si="231"/>
        <v>1</v>
      </c>
      <c r="AM1438" s="3">
        <f t="shared" si="232"/>
        <v>0</v>
      </c>
      <c r="AN1438" s="3">
        <f t="shared" si="233"/>
        <v>0</v>
      </c>
    </row>
    <row r="1439" spans="1:40" x14ac:dyDescent="0.35">
      <c r="A1439" t="s">
        <v>4801</v>
      </c>
      <c r="B1439" t="s">
        <v>4780</v>
      </c>
      <c r="C1439" t="s">
        <v>16</v>
      </c>
      <c r="D1439" s="6" t="s">
        <v>17</v>
      </c>
      <c r="E1439" s="6">
        <v>26.5</v>
      </c>
      <c r="F1439" s="6">
        <v>70.709999999999994</v>
      </c>
      <c r="G1439" s="6">
        <v>79.86</v>
      </c>
      <c r="H1439" s="6">
        <f t="shared" si="226"/>
        <v>0.88542449286250935</v>
      </c>
      <c r="I1439" s="6">
        <v>26</v>
      </c>
      <c r="J1439" s="6">
        <v>44.76</v>
      </c>
      <c r="K1439" s="6">
        <v>78.63</v>
      </c>
      <c r="L1439" s="6">
        <f t="shared" si="227"/>
        <v>0</v>
      </c>
      <c r="M1439" s="6">
        <f t="shared" si="228"/>
        <v>0</v>
      </c>
      <c r="N1439" s="6">
        <f t="shared" si="229"/>
        <v>1</v>
      </c>
      <c r="AA1439" t="s">
        <v>4801</v>
      </c>
      <c r="AB1439" t="s">
        <v>4780</v>
      </c>
      <c r="AC1439" t="s">
        <v>16</v>
      </c>
      <c r="AD1439" t="s">
        <v>18</v>
      </c>
      <c r="AE1439">
        <v>24</v>
      </c>
      <c r="AF1439">
        <v>151.57</v>
      </c>
      <c r="AG1439">
        <v>73.7</v>
      </c>
      <c r="AH1439">
        <f t="shared" si="230"/>
        <v>2.0565807327001355</v>
      </c>
      <c r="AI1439">
        <v>18</v>
      </c>
      <c r="AJ1439">
        <v>65.22</v>
      </c>
      <c r="AK1439">
        <v>58.64</v>
      </c>
      <c r="AL1439" s="3">
        <f t="shared" si="231"/>
        <v>1</v>
      </c>
      <c r="AM1439" s="3">
        <f t="shared" si="232"/>
        <v>0</v>
      </c>
      <c r="AN1439" s="3">
        <f t="shared" si="233"/>
        <v>0</v>
      </c>
    </row>
    <row r="1440" spans="1:40" x14ac:dyDescent="0.35">
      <c r="A1440" t="s">
        <v>4802</v>
      </c>
      <c r="B1440" t="s">
        <v>4780</v>
      </c>
      <c r="C1440" t="s">
        <v>16</v>
      </c>
      <c r="D1440" s="6" t="s">
        <v>17</v>
      </c>
      <c r="E1440" s="6">
        <v>28.5</v>
      </c>
      <c r="F1440" s="6">
        <v>74.73</v>
      </c>
      <c r="G1440" s="6">
        <v>84.74</v>
      </c>
      <c r="H1440" s="6">
        <f t="shared" si="226"/>
        <v>0.8818739674297853</v>
      </c>
      <c r="I1440" s="6">
        <v>28</v>
      </c>
      <c r="J1440" s="6">
        <v>52.62</v>
      </c>
      <c r="K1440" s="6">
        <v>83.53</v>
      </c>
      <c r="L1440" s="6">
        <f t="shared" si="227"/>
        <v>0</v>
      </c>
      <c r="M1440" s="6">
        <f t="shared" si="228"/>
        <v>0</v>
      </c>
      <c r="N1440" s="6">
        <f t="shared" si="229"/>
        <v>1</v>
      </c>
      <c r="AA1440" t="s">
        <v>4802</v>
      </c>
      <c r="AB1440" t="s">
        <v>4780</v>
      </c>
      <c r="AC1440" t="s">
        <v>16</v>
      </c>
      <c r="AD1440" t="s">
        <v>18</v>
      </c>
      <c r="AE1440">
        <v>24</v>
      </c>
      <c r="AF1440">
        <v>151.1</v>
      </c>
      <c r="AG1440">
        <v>73.7</v>
      </c>
      <c r="AH1440">
        <f t="shared" si="230"/>
        <v>2.050203527815468</v>
      </c>
      <c r="AI1440">
        <v>18</v>
      </c>
      <c r="AJ1440">
        <v>65.22</v>
      </c>
      <c r="AK1440">
        <v>58.64</v>
      </c>
      <c r="AL1440" s="3">
        <f t="shared" si="231"/>
        <v>1</v>
      </c>
      <c r="AM1440" s="3">
        <f t="shared" si="232"/>
        <v>0</v>
      </c>
      <c r="AN1440" s="3">
        <f t="shared" si="233"/>
        <v>0</v>
      </c>
    </row>
    <row r="1441" spans="1:40" x14ac:dyDescent="0.35">
      <c r="A1441" t="s">
        <v>4803</v>
      </c>
      <c r="B1441" t="s">
        <v>4780</v>
      </c>
      <c r="C1441" t="s">
        <v>16</v>
      </c>
      <c r="D1441" s="6" t="s">
        <v>17</v>
      </c>
      <c r="E1441" s="6">
        <v>18</v>
      </c>
      <c r="F1441" s="6">
        <v>47.4</v>
      </c>
      <c r="G1441" s="6">
        <v>58.64</v>
      </c>
      <c r="H1441" s="6">
        <f t="shared" si="226"/>
        <v>0.80832196452933147</v>
      </c>
      <c r="I1441" s="6">
        <v>17.5</v>
      </c>
      <c r="J1441" s="6">
        <v>29.01</v>
      </c>
      <c r="K1441" s="6">
        <v>57.36</v>
      </c>
      <c r="L1441" s="6">
        <f t="shared" si="227"/>
        <v>0</v>
      </c>
      <c r="M1441" s="6">
        <f t="shared" si="228"/>
        <v>0</v>
      </c>
      <c r="N1441" s="6">
        <f t="shared" si="229"/>
        <v>1</v>
      </c>
      <c r="AA1441" t="s">
        <v>4803</v>
      </c>
      <c r="AB1441" t="s">
        <v>4780</v>
      </c>
      <c r="AC1441" t="s">
        <v>16</v>
      </c>
      <c r="AD1441" t="s">
        <v>18</v>
      </c>
      <c r="AE1441">
        <v>24</v>
      </c>
      <c r="AF1441">
        <v>126.9</v>
      </c>
      <c r="AG1441">
        <v>73.7</v>
      </c>
      <c r="AH1441">
        <f t="shared" si="230"/>
        <v>1.7218453188602443</v>
      </c>
      <c r="AI1441">
        <v>23</v>
      </c>
      <c r="AJ1441">
        <v>46.76</v>
      </c>
      <c r="AK1441">
        <v>71.22</v>
      </c>
      <c r="AL1441" s="3">
        <f t="shared" si="231"/>
        <v>1</v>
      </c>
      <c r="AM1441" s="3">
        <f t="shared" si="232"/>
        <v>0</v>
      </c>
      <c r="AN1441" s="3">
        <f t="shared" si="233"/>
        <v>0</v>
      </c>
    </row>
    <row r="1442" spans="1:40" x14ac:dyDescent="0.35">
      <c r="A1442" t="s">
        <v>4804</v>
      </c>
      <c r="B1442" t="s">
        <v>4780</v>
      </c>
      <c r="C1442" t="s">
        <v>16</v>
      </c>
      <c r="D1442" s="6" t="s">
        <v>17</v>
      </c>
      <c r="E1442" s="6">
        <v>35</v>
      </c>
      <c r="F1442" s="6">
        <v>98.4</v>
      </c>
      <c r="G1442" s="6">
        <v>100.44</v>
      </c>
      <c r="H1442" s="6">
        <f t="shared" si="226"/>
        <v>0.97968936678614105</v>
      </c>
      <c r="I1442" s="6">
        <v>34.5</v>
      </c>
      <c r="J1442" s="6">
        <v>92.59</v>
      </c>
      <c r="K1442" s="6">
        <v>99.24</v>
      </c>
      <c r="L1442" s="6">
        <f t="shared" si="227"/>
        <v>0</v>
      </c>
      <c r="M1442" s="6">
        <f t="shared" si="228"/>
        <v>0</v>
      </c>
      <c r="N1442" s="6">
        <f t="shared" si="229"/>
        <v>1</v>
      </c>
      <c r="AA1442" t="s">
        <v>4804</v>
      </c>
      <c r="AB1442" t="s">
        <v>4780</v>
      </c>
      <c r="AC1442" t="s">
        <v>16</v>
      </c>
      <c r="AD1442" t="s">
        <v>18</v>
      </c>
      <c r="AE1442">
        <v>24</v>
      </c>
      <c r="AF1442">
        <v>120.35</v>
      </c>
      <c r="AG1442">
        <v>73.7</v>
      </c>
      <c r="AH1442">
        <f t="shared" si="230"/>
        <v>1.6329715061058343</v>
      </c>
      <c r="AI1442">
        <v>23</v>
      </c>
      <c r="AJ1442">
        <v>65.95</v>
      </c>
      <c r="AK1442">
        <v>71.22</v>
      </c>
      <c r="AL1442" s="3">
        <f t="shared" si="231"/>
        <v>1</v>
      </c>
      <c r="AM1442" s="3">
        <f t="shared" si="232"/>
        <v>0</v>
      </c>
      <c r="AN1442" s="3">
        <f t="shared" si="233"/>
        <v>0</v>
      </c>
    </row>
    <row r="1443" spans="1:40" x14ac:dyDescent="0.35">
      <c r="A1443" t="s">
        <v>4805</v>
      </c>
      <c r="B1443" t="s">
        <v>4780</v>
      </c>
      <c r="C1443" t="s">
        <v>16</v>
      </c>
      <c r="D1443" s="6" t="s">
        <v>17</v>
      </c>
      <c r="E1443" s="6">
        <v>16.5</v>
      </c>
      <c r="F1443" s="6">
        <v>48.25</v>
      </c>
      <c r="G1443" s="6">
        <v>54.79</v>
      </c>
      <c r="H1443" s="6">
        <f t="shared" si="226"/>
        <v>0.88063515240007306</v>
      </c>
      <c r="I1443" s="6">
        <v>16</v>
      </c>
      <c r="J1443" s="6">
        <v>35.06</v>
      </c>
      <c r="K1443" s="6">
        <v>53.5</v>
      </c>
      <c r="L1443" s="6">
        <f t="shared" si="227"/>
        <v>0</v>
      </c>
      <c r="M1443" s="6">
        <f t="shared" si="228"/>
        <v>0</v>
      </c>
      <c r="N1443" s="6">
        <f t="shared" si="229"/>
        <v>1</v>
      </c>
      <c r="AA1443" t="s">
        <v>4805</v>
      </c>
      <c r="AB1443" t="s">
        <v>4780</v>
      </c>
      <c r="AC1443" t="s">
        <v>16</v>
      </c>
      <c r="AD1443" t="s">
        <v>18</v>
      </c>
      <c r="AE1443">
        <v>24</v>
      </c>
      <c r="AF1443">
        <v>191.14</v>
      </c>
      <c r="AG1443">
        <v>73.7</v>
      </c>
      <c r="AH1443">
        <f t="shared" si="230"/>
        <v>2.5934871099050198</v>
      </c>
      <c r="AI1443">
        <v>16</v>
      </c>
      <c r="AJ1443">
        <v>65.83</v>
      </c>
      <c r="AK1443">
        <v>53.5</v>
      </c>
      <c r="AL1443" s="3">
        <f t="shared" si="231"/>
        <v>1</v>
      </c>
      <c r="AM1443" s="3">
        <f t="shared" si="232"/>
        <v>0</v>
      </c>
      <c r="AN1443" s="3">
        <f t="shared" si="233"/>
        <v>0</v>
      </c>
    </row>
    <row r="1444" spans="1:40" x14ac:dyDescent="0.35">
      <c r="A1444" t="s">
        <v>4806</v>
      </c>
      <c r="B1444" t="s">
        <v>4780</v>
      </c>
      <c r="C1444" t="s">
        <v>16</v>
      </c>
      <c r="D1444" s="6" t="s">
        <v>17</v>
      </c>
      <c r="E1444" s="6">
        <v>28</v>
      </c>
      <c r="F1444" s="6">
        <v>79.010000000000005</v>
      </c>
      <c r="G1444" s="6">
        <v>83.53</v>
      </c>
      <c r="H1444" s="6">
        <f t="shared" si="226"/>
        <v>0.94588770501616193</v>
      </c>
      <c r="I1444" s="6">
        <v>27.5</v>
      </c>
      <c r="J1444" s="6">
        <v>61.96</v>
      </c>
      <c r="K1444" s="6">
        <v>82.3</v>
      </c>
      <c r="L1444" s="6">
        <f t="shared" si="227"/>
        <v>0</v>
      </c>
      <c r="M1444" s="6">
        <f t="shared" si="228"/>
        <v>0</v>
      </c>
      <c r="N1444" s="6">
        <f t="shared" si="229"/>
        <v>1</v>
      </c>
      <c r="AA1444" t="s">
        <v>4806</v>
      </c>
      <c r="AB1444" t="s">
        <v>4780</v>
      </c>
      <c r="AC1444" t="s">
        <v>16</v>
      </c>
      <c r="AD1444" t="s">
        <v>18</v>
      </c>
      <c r="AE1444">
        <v>24</v>
      </c>
      <c r="AF1444">
        <v>149.83000000000001</v>
      </c>
      <c r="AG1444">
        <v>73.7</v>
      </c>
      <c r="AH1444">
        <f t="shared" si="230"/>
        <v>2.0329715061058344</v>
      </c>
      <c r="AI1444">
        <v>23.5</v>
      </c>
      <c r="AJ1444">
        <v>68.349999999999994</v>
      </c>
      <c r="AK1444">
        <v>72.459999999999994</v>
      </c>
      <c r="AL1444" s="3">
        <f t="shared" si="231"/>
        <v>1</v>
      </c>
      <c r="AM1444" s="3">
        <f t="shared" si="232"/>
        <v>0</v>
      </c>
      <c r="AN1444" s="3">
        <f t="shared" si="233"/>
        <v>0</v>
      </c>
    </row>
    <row r="1445" spans="1:40" x14ac:dyDescent="0.35">
      <c r="A1445" t="s">
        <v>4807</v>
      </c>
      <c r="B1445" t="s">
        <v>4780</v>
      </c>
      <c r="C1445" t="s">
        <v>16</v>
      </c>
      <c r="D1445" s="6" t="s">
        <v>17</v>
      </c>
      <c r="E1445" s="6">
        <v>17</v>
      </c>
      <c r="F1445" s="6">
        <v>44.88</v>
      </c>
      <c r="G1445" s="6">
        <v>56.08</v>
      </c>
      <c r="H1445" s="6">
        <f t="shared" si="226"/>
        <v>0.80028530670470766</v>
      </c>
      <c r="I1445" s="6">
        <v>16.5</v>
      </c>
      <c r="J1445" s="6">
        <v>22.37</v>
      </c>
      <c r="K1445" s="6">
        <v>54.79</v>
      </c>
      <c r="L1445" s="6">
        <f t="shared" si="227"/>
        <v>0</v>
      </c>
      <c r="M1445" s="6">
        <f t="shared" si="228"/>
        <v>0</v>
      </c>
      <c r="N1445" s="6">
        <f t="shared" si="229"/>
        <v>1</v>
      </c>
      <c r="AA1445" t="s">
        <v>4807</v>
      </c>
      <c r="AB1445" t="s">
        <v>4780</v>
      </c>
      <c r="AC1445" t="s">
        <v>16</v>
      </c>
      <c r="AD1445" t="s">
        <v>18</v>
      </c>
      <c r="AE1445">
        <v>24</v>
      </c>
      <c r="AF1445">
        <v>110.62</v>
      </c>
      <c r="AG1445">
        <v>73.7</v>
      </c>
      <c r="AH1445">
        <f t="shared" si="230"/>
        <v>1.5009497964721845</v>
      </c>
      <c r="AI1445">
        <v>23</v>
      </c>
      <c r="AJ1445">
        <v>63.5</v>
      </c>
      <c r="AK1445">
        <v>71.22</v>
      </c>
      <c r="AL1445" s="3">
        <f t="shared" si="231"/>
        <v>1</v>
      </c>
      <c r="AM1445" s="3">
        <f t="shared" si="232"/>
        <v>0</v>
      </c>
      <c r="AN1445" s="3">
        <f t="shared" si="233"/>
        <v>0</v>
      </c>
    </row>
    <row r="1446" spans="1:40" x14ac:dyDescent="0.35">
      <c r="A1446" t="s">
        <v>4808</v>
      </c>
      <c r="B1446" t="s">
        <v>4780</v>
      </c>
      <c r="C1446" t="s">
        <v>16</v>
      </c>
      <c r="D1446" t="s">
        <v>134</v>
      </c>
      <c r="E1446">
        <v>24</v>
      </c>
      <c r="F1446">
        <v>77.69</v>
      </c>
      <c r="G1446">
        <v>73.7</v>
      </c>
      <c r="H1446">
        <f t="shared" si="226"/>
        <v>1.0541383989145183</v>
      </c>
      <c r="I1446">
        <v>23.5</v>
      </c>
      <c r="J1446">
        <v>62.87</v>
      </c>
      <c r="K1446">
        <v>72.459999999999994</v>
      </c>
      <c r="L1446" s="3">
        <f t="shared" si="227"/>
        <v>0</v>
      </c>
      <c r="M1446" s="3">
        <f t="shared" si="228"/>
        <v>1</v>
      </c>
      <c r="N1446" s="3">
        <f t="shared" si="229"/>
        <v>0</v>
      </c>
      <c r="AA1446" t="s">
        <v>4808</v>
      </c>
      <c r="AB1446" t="s">
        <v>4780</v>
      </c>
      <c r="AC1446" t="s">
        <v>16</v>
      </c>
      <c r="AD1446" t="s">
        <v>135</v>
      </c>
      <c r="AE1446" s="6">
        <v>24</v>
      </c>
      <c r="AF1446" s="6">
        <v>66.09</v>
      </c>
      <c r="AG1446" s="6">
        <v>73.7</v>
      </c>
      <c r="AH1446" s="6">
        <f t="shared" si="230"/>
        <v>0.89674355495251024</v>
      </c>
      <c r="AI1446" s="6">
        <v>23.5</v>
      </c>
      <c r="AJ1446" s="6">
        <v>49.14</v>
      </c>
      <c r="AK1446" s="6">
        <v>72.459999999999994</v>
      </c>
      <c r="AL1446" s="6">
        <f t="shared" si="231"/>
        <v>0</v>
      </c>
      <c r="AM1446" s="6">
        <f t="shared" si="232"/>
        <v>0</v>
      </c>
      <c r="AN1446" s="6">
        <f t="shared" si="233"/>
        <v>1</v>
      </c>
    </row>
    <row r="1447" spans="1:40" x14ac:dyDescent="0.35">
      <c r="A1447" t="s">
        <v>4809</v>
      </c>
      <c r="B1447" t="s">
        <v>4780</v>
      </c>
      <c r="C1447" t="s">
        <v>16</v>
      </c>
      <c r="D1447" s="6" t="s">
        <v>134</v>
      </c>
      <c r="E1447" s="6">
        <v>21</v>
      </c>
      <c r="F1447" s="6">
        <v>62.81</v>
      </c>
      <c r="G1447" s="6">
        <v>66.22</v>
      </c>
      <c r="H1447" s="6">
        <f t="shared" si="226"/>
        <v>0.94850498338870437</v>
      </c>
      <c r="I1447" s="6">
        <v>20.5</v>
      </c>
      <c r="J1447" s="6">
        <v>46.78</v>
      </c>
      <c r="K1447" s="6">
        <v>64.97</v>
      </c>
      <c r="L1447" s="6">
        <f t="shared" si="227"/>
        <v>0</v>
      </c>
      <c r="M1447" s="6">
        <f t="shared" si="228"/>
        <v>0</v>
      </c>
      <c r="N1447" s="6">
        <f t="shared" si="229"/>
        <v>1</v>
      </c>
      <c r="AA1447" t="s">
        <v>4809</v>
      </c>
      <c r="AB1447" t="s">
        <v>4780</v>
      </c>
      <c r="AC1447" t="s">
        <v>16</v>
      </c>
      <c r="AD1447" t="s">
        <v>135</v>
      </c>
      <c r="AE1447">
        <v>24</v>
      </c>
      <c r="AF1447">
        <v>88.81</v>
      </c>
      <c r="AG1447">
        <v>73.7</v>
      </c>
      <c r="AH1447">
        <f t="shared" si="230"/>
        <v>1.2050203527815468</v>
      </c>
      <c r="AI1447">
        <v>22.5</v>
      </c>
      <c r="AJ1447">
        <v>81.790000000000006</v>
      </c>
      <c r="AK1447">
        <v>69.97</v>
      </c>
      <c r="AL1447" s="3">
        <f t="shared" si="231"/>
        <v>0</v>
      </c>
      <c r="AM1447" s="3">
        <f t="shared" si="232"/>
        <v>1</v>
      </c>
      <c r="AN1447" s="3">
        <f t="shared" si="233"/>
        <v>0</v>
      </c>
    </row>
    <row r="1448" spans="1:40" x14ac:dyDescent="0.35">
      <c r="A1448" t="s">
        <v>4810</v>
      </c>
      <c r="B1448" t="s">
        <v>4780</v>
      </c>
      <c r="C1448" t="s">
        <v>16</v>
      </c>
      <c r="D1448" s="6" t="s">
        <v>134</v>
      </c>
      <c r="E1448" s="6">
        <v>24</v>
      </c>
      <c r="F1448" s="6">
        <v>64</v>
      </c>
      <c r="G1448" s="6">
        <v>73.7</v>
      </c>
      <c r="H1448" s="6">
        <f t="shared" si="226"/>
        <v>0.86838534599728623</v>
      </c>
      <c r="I1448" s="6">
        <v>23.5</v>
      </c>
      <c r="J1448" s="6">
        <v>55.42</v>
      </c>
      <c r="K1448" s="6">
        <v>72.459999999999994</v>
      </c>
      <c r="L1448" s="6">
        <f t="shared" si="227"/>
        <v>0</v>
      </c>
      <c r="M1448" s="6">
        <f t="shared" si="228"/>
        <v>0</v>
      </c>
      <c r="N1448" s="6">
        <f t="shared" si="229"/>
        <v>1</v>
      </c>
      <c r="AA1448" t="s">
        <v>4810</v>
      </c>
      <c r="AB1448" t="s">
        <v>4780</v>
      </c>
      <c r="AC1448" t="s">
        <v>16</v>
      </c>
      <c r="AD1448" t="s">
        <v>135</v>
      </c>
      <c r="AE1448" s="6">
        <v>23</v>
      </c>
      <c r="AF1448" s="6">
        <v>66.81</v>
      </c>
      <c r="AG1448" s="6">
        <v>71.22</v>
      </c>
      <c r="AH1448" s="6">
        <f t="shared" si="230"/>
        <v>0.93807919123841621</v>
      </c>
      <c r="AI1448" s="6">
        <v>22.5</v>
      </c>
      <c r="AJ1448" s="6">
        <v>56.93</v>
      </c>
      <c r="AK1448" s="6">
        <v>69.97</v>
      </c>
      <c r="AL1448" s="6">
        <f t="shared" si="231"/>
        <v>0</v>
      </c>
      <c r="AM1448" s="6">
        <f t="shared" si="232"/>
        <v>0</v>
      </c>
      <c r="AN1448" s="6">
        <f t="shared" si="233"/>
        <v>1</v>
      </c>
    </row>
    <row r="1449" spans="1:40" x14ac:dyDescent="0.35">
      <c r="A1449" t="s">
        <v>4811</v>
      </c>
      <c r="B1449" t="s">
        <v>4780</v>
      </c>
      <c r="C1449" t="s">
        <v>16</v>
      </c>
      <c r="D1449" s="6" t="s">
        <v>134</v>
      </c>
      <c r="E1449" s="6">
        <v>19</v>
      </c>
      <c r="F1449" s="6">
        <v>59.18</v>
      </c>
      <c r="G1449" s="6">
        <v>61.18</v>
      </c>
      <c r="H1449" s="6">
        <f t="shared" si="226"/>
        <v>0.96730957829356001</v>
      </c>
      <c r="I1449" s="6">
        <v>18.5</v>
      </c>
      <c r="J1449" s="6">
        <v>18.260000000000002</v>
      </c>
      <c r="K1449" s="6">
        <v>59.91</v>
      </c>
      <c r="L1449" s="6">
        <f t="shared" si="227"/>
        <v>0</v>
      </c>
      <c r="M1449" s="6">
        <f t="shared" si="228"/>
        <v>0</v>
      </c>
      <c r="N1449" s="6">
        <f t="shared" si="229"/>
        <v>1</v>
      </c>
      <c r="AA1449" t="s">
        <v>4811</v>
      </c>
      <c r="AB1449" t="s">
        <v>4780</v>
      </c>
      <c r="AC1449" t="s">
        <v>16</v>
      </c>
      <c r="AD1449" t="s">
        <v>135</v>
      </c>
      <c r="AE1449">
        <v>24</v>
      </c>
      <c r="AF1449">
        <v>117.73</v>
      </c>
      <c r="AG1449">
        <v>73.7</v>
      </c>
      <c r="AH1449">
        <f t="shared" si="230"/>
        <v>1.5974219810040706</v>
      </c>
      <c r="AI1449">
        <v>23</v>
      </c>
      <c r="AJ1449">
        <v>70.349999999999994</v>
      </c>
      <c r="AK1449">
        <v>71.22</v>
      </c>
      <c r="AL1449" s="3">
        <f t="shared" si="231"/>
        <v>1</v>
      </c>
      <c r="AM1449" s="3">
        <f t="shared" si="232"/>
        <v>0</v>
      </c>
      <c r="AN1449" s="3">
        <f t="shared" si="233"/>
        <v>0</v>
      </c>
    </row>
    <row r="1450" spans="1:40" x14ac:dyDescent="0.35">
      <c r="A1450" t="s">
        <v>4812</v>
      </c>
      <c r="B1450" t="s">
        <v>4780</v>
      </c>
      <c r="C1450" t="s">
        <v>16</v>
      </c>
      <c r="D1450" s="6" t="s">
        <v>134</v>
      </c>
      <c r="E1450" s="6">
        <v>35</v>
      </c>
      <c r="F1450" s="6">
        <v>96.15</v>
      </c>
      <c r="G1450" s="6">
        <v>100.44</v>
      </c>
      <c r="H1450" s="6">
        <f t="shared" si="226"/>
        <v>0.95728793309438476</v>
      </c>
      <c r="I1450" s="6">
        <v>34.5</v>
      </c>
      <c r="J1450" s="6">
        <v>73.84</v>
      </c>
      <c r="K1450" s="6">
        <v>99.24</v>
      </c>
      <c r="L1450" s="6">
        <f t="shared" si="227"/>
        <v>0</v>
      </c>
      <c r="M1450" s="6">
        <f t="shared" si="228"/>
        <v>0</v>
      </c>
      <c r="N1450" s="6">
        <f t="shared" si="229"/>
        <v>1</v>
      </c>
      <c r="AA1450" t="s">
        <v>4812</v>
      </c>
      <c r="AB1450" t="s">
        <v>4780</v>
      </c>
      <c r="AC1450" t="s">
        <v>16</v>
      </c>
      <c r="AD1450" t="s">
        <v>135</v>
      </c>
      <c r="AE1450">
        <v>24</v>
      </c>
      <c r="AF1450">
        <v>104.34</v>
      </c>
      <c r="AG1450">
        <v>73.7</v>
      </c>
      <c r="AH1450">
        <f t="shared" si="230"/>
        <v>1.4157394843962008</v>
      </c>
      <c r="AI1450">
        <v>22.5</v>
      </c>
      <c r="AJ1450">
        <v>71.760000000000005</v>
      </c>
      <c r="AK1450">
        <v>69.97</v>
      </c>
      <c r="AL1450" s="3">
        <f t="shared" si="231"/>
        <v>0</v>
      </c>
      <c r="AM1450" s="3">
        <f t="shared" si="232"/>
        <v>1</v>
      </c>
      <c r="AN1450" s="3">
        <f t="shared" si="233"/>
        <v>0</v>
      </c>
    </row>
    <row r="1451" spans="1:40" x14ac:dyDescent="0.35">
      <c r="A1451" t="s">
        <v>4813</v>
      </c>
      <c r="B1451" t="s">
        <v>4780</v>
      </c>
      <c r="C1451" t="s">
        <v>16</v>
      </c>
      <c r="D1451" t="s">
        <v>134</v>
      </c>
      <c r="E1451">
        <v>29.5</v>
      </c>
      <c r="F1451">
        <v>90.82</v>
      </c>
      <c r="G1451">
        <v>87.18</v>
      </c>
      <c r="H1451">
        <f t="shared" si="226"/>
        <v>1.0417526955723788</v>
      </c>
      <c r="I1451">
        <v>29</v>
      </c>
      <c r="J1451">
        <v>81.14</v>
      </c>
      <c r="K1451">
        <v>85.96</v>
      </c>
      <c r="L1451" s="3">
        <f t="shared" si="227"/>
        <v>0</v>
      </c>
      <c r="M1451" s="3">
        <f t="shared" si="228"/>
        <v>1</v>
      </c>
      <c r="N1451" s="3">
        <f t="shared" si="229"/>
        <v>0</v>
      </c>
      <c r="AA1451" t="s">
        <v>4813</v>
      </c>
      <c r="AB1451" t="s">
        <v>4780</v>
      </c>
      <c r="AC1451" t="s">
        <v>16</v>
      </c>
      <c r="AD1451" t="s">
        <v>135</v>
      </c>
      <c r="AE1451" s="6">
        <v>24</v>
      </c>
      <c r="AF1451" s="6">
        <v>65.819999999999993</v>
      </c>
      <c r="AG1451" s="6">
        <v>73.7</v>
      </c>
      <c r="AH1451" s="6">
        <f t="shared" si="230"/>
        <v>0.89308005427408399</v>
      </c>
      <c r="AI1451" s="6">
        <v>23.5</v>
      </c>
      <c r="AJ1451" s="6">
        <v>55.75</v>
      </c>
      <c r="AK1451" s="6">
        <v>72.459999999999994</v>
      </c>
      <c r="AL1451" s="6">
        <f t="shared" si="231"/>
        <v>0</v>
      </c>
      <c r="AM1451" s="6">
        <f t="shared" si="232"/>
        <v>0</v>
      </c>
      <c r="AN1451" s="6">
        <f t="shared" si="233"/>
        <v>1</v>
      </c>
    </row>
    <row r="1452" spans="1:40" x14ac:dyDescent="0.35">
      <c r="A1452" t="s">
        <v>4814</v>
      </c>
      <c r="B1452" t="s">
        <v>4780</v>
      </c>
      <c r="C1452" t="s">
        <v>16</v>
      </c>
      <c r="D1452" t="s">
        <v>134</v>
      </c>
      <c r="E1452">
        <v>21.5</v>
      </c>
      <c r="F1452">
        <v>67.81</v>
      </c>
      <c r="G1452">
        <v>67.47</v>
      </c>
      <c r="H1452">
        <f t="shared" si="226"/>
        <v>1.0050392767155774</v>
      </c>
      <c r="I1452">
        <v>21</v>
      </c>
      <c r="J1452">
        <v>41.79</v>
      </c>
      <c r="K1452">
        <v>66.22</v>
      </c>
      <c r="L1452" s="3">
        <f t="shared" si="227"/>
        <v>0</v>
      </c>
      <c r="M1452" s="3">
        <f t="shared" si="228"/>
        <v>1</v>
      </c>
      <c r="N1452" s="3">
        <f t="shared" si="229"/>
        <v>0</v>
      </c>
      <c r="AA1452" t="s">
        <v>4814</v>
      </c>
      <c r="AB1452" t="s">
        <v>4780</v>
      </c>
      <c r="AC1452" t="s">
        <v>16</v>
      </c>
      <c r="AD1452" t="s">
        <v>135</v>
      </c>
      <c r="AE1452">
        <v>21.5</v>
      </c>
      <c r="AF1452">
        <v>86.21</v>
      </c>
      <c r="AG1452">
        <v>67.47</v>
      </c>
      <c r="AH1452">
        <f t="shared" si="230"/>
        <v>1.2777530754409367</v>
      </c>
      <c r="AI1452">
        <v>21</v>
      </c>
      <c r="AJ1452">
        <v>46.94</v>
      </c>
      <c r="AK1452">
        <v>66.22</v>
      </c>
      <c r="AL1452" s="3">
        <f t="shared" si="231"/>
        <v>0</v>
      </c>
      <c r="AM1452" s="3">
        <f t="shared" si="232"/>
        <v>1</v>
      </c>
      <c r="AN1452" s="3">
        <f t="shared" si="233"/>
        <v>0</v>
      </c>
    </row>
    <row r="1453" spans="1:40" x14ac:dyDescent="0.35">
      <c r="A1453" t="s">
        <v>4815</v>
      </c>
      <c r="B1453" t="s">
        <v>4780</v>
      </c>
      <c r="C1453" t="s">
        <v>16</v>
      </c>
      <c r="D1453" s="6" t="s">
        <v>134</v>
      </c>
      <c r="E1453" s="6">
        <v>15.5</v>
      </c>
      <c r="F1453" s="6">
        <v>31.46</v>
      </c>
      <c r="G1453" s="6">
        <v>52.21</v>
      </c>
      <c r="H1453" s="6">
        <f t="shared" si="226"/>
        <v>0.60256655813062632</v>
      </c>
      <c r="I1453" s="6">
        <v>15</v>
      </c>
      <c r="J1453" s="6">
        <v>20.88</v>
      </c>
      <c r="K1453" s="6">
        <v>50.91</v>
      </c>
      <c r="L1453" s="6">
        <f t="shared" si="227"/>
        <v>0</v>
      </c>
      <c r="M1453" s="6">
        <f t="shared" si="228"/>
        <v>0</v>
      </c>
      <c r="N1453" s="6">
        <f t="shared" si="229"/>
        <v>1</v>
      </c>
      <c r="AA1453" t="s">
        <v>4815</v>
      </c>
      <c r="AB1453" t="s">
        <v>4780</v>
      </c>
      <c r="AC1453" t="s">
        <v>16</v>
      </c>
      <c r="AD1453" t="s">
        <v>135</v>
      </c>
      <c r="AE1453" s="6">
        <v>23.5</v>
      </c>
      <c r="AF1453" s="6">
        <v>71.42</v>
      </c>
      <c r="AG1453" s="6">
        <v>72.459999999999994</v>
      </c>
      <c r="AH1453" s="6">
        <f t="shared" si="230"/>
        <v>0.9856472536571903</v>
      </c>
      <c r="AI1453" s="6">
        <v>23</v>
      </c>
      <c r="AJ1453" s="6">
        <v>58.26</v>
      </c>
      <c r="AK1453" s="6">
        <v>71.22</v>
      </c>
      <c r="AL1453" s="6">
        <f t="shared" si="231"/>
        <v>0</v>
      </c>
      <c r="AM1453" s="6">
        <f t="shared" si="232"/>
        <v>0</v>
      </c>
      <c r="AN1453" s="6">
        <f t="shared" si="233"/>
        <v>1</v>
      </c>
    </row>
    <row r="1454" spans="1:40" x14ac:dyDescent="0.35">
      <c r="A1454" t="s">
        <v>4816</v>
      </c>
      <c r="B1454" t="s">
        <v>4780</v>
      </c>
      <c r="C1454" t="s">
        <v>16</v>
      </c>
      <c r="D1454" s="6" t="s">
        <v>134</v>
      </c>
      <c r="E1454" s="6">
        <v>33</v>
      </c>
      <c r="F1454" s="6">
        <v>88.22</v>
      </c>
      <c r="G1454" s="6">
        <v>95.64</v>
      </c>
      <c r="H1454" s="6">
        <f t="shared" si="226"/>
        <v>0.92241739857800087</v>
      </c>
      <c r="I1454" s="6">
        <v>32.5</v>
      </c>
      <c r="J1454" s="6">
        <v>77.27</v>
      </c>
      <c r="K1454" s="6">
        <v>94.43</v>
      </c>
      <c r="L1454" s="6">
        <f t="shared" si="227"/>
        <v>0</v>
      </c>
      <c r="M1454" s="6">
        <f t="shared" si="228"/>
        <v>0</v>
      </c>
      <c r="N1454" s="6">
        <f t="shared" si="229"/>
        <v>1</v>
      </c>
      <c r="AA1454" t="s">
        <v>4816</v>
      </c>
      <c r="AB1454" t="s">
        <v>4780</v>
      </c>
      <c r="AC1454" t="s">
        <v>16</v>
      </c>
      <c r="AD1454" t="s">
        <v>135</v>
      </c>
      <c r="AE1454" s="6">
        <v>23</v>
      </c>
      <c r="AF1454" s="6">
        <v>65.88</v>
      </c>
      <c r="AG1454" s="6">
        <v>71.22</v>
      </c>
      <c r="AH1454" s="6">
        <f t="shared" si="230"/>
        <v>0.92502106149957875</v>
      </c>
      <c r="AI1454" s="6">
        <v>22.5</v>
      </c>
      <c r="AJ1454" s="6">
        <v>39.31</v>
      </c>
      <c r="AK1454" s="6">
        <v>69.97</v>
      </c>
      <c r="AL1454" s="6">
        <f t="shared" si="231"/>
        <v>0</v>
      </c>
      <c r="AM1454" s="6">
        <f t="shared" si="232"/>
        <v>0</v>
      </c>
      <c r="AN1454" s="6">
        <f t="shared" si="233"/>
        <v>1</v>
      </c>
    </row>
    <row r="1455" spans="1:40" x14ac:dyDescent="0.35">
      <c r="A1455" t="s">
        <v>4817</v>
      </c>
      <c r="B1455" t="s">
        <v>4780</v>
      </c>
      <c r="C1455" t="s">
        <v>16</v>
      </c>
      <c r="D1455" t="s">
        <v>134</v>
      </c>
      <c r="E1455">
        <v>24.5</v>
      </c>
      <c r="F1455">
        <v>78.13</v>
      </c>
      <c r="G1455">
        <v>74.930000000000007</v>
      </c>
      <c r="H1455">
        <f t="shared" si="226"/>
        <v>1.0427065260910182</v>
      </c>
      <c r="I1455">
        <v>27</v>
      </c>
      <c r="J1455">
        <v>82.69</v>
      </c>
      <c r="K1455">
        <v>81.08</v>
      </c>
      <c r="L1455" s="3">
        <f t="shared" si="227"/>
        <v>0</v>
      </c>
      <c r="M1455" s="3">
        <f t="shared" si="228"/>
        <v>1</v>
      </c>
      <c r="N1455" s="3">
        <f t="shared" si="229"/>
        <v>0</v>
      </c>
      <c r="AA1455" t="s">
        <v>4817</v>
      </c>
      <c r="AB1455" t="s">
        <v>4780</v>
      </c>
      <c r="AC1455" t="s">
        <v>16</v>
      </c>
      <c r="AD1455" t="s">
        <v>135</v>
      </c>
      <c r="AE1455" s="6">
        <v>18</v>
      </c>
      <c r="AF1455" s="6">
        <v>47.35</v>
      </c>
      <c r="AG1455" s="6">
        <v>58.64</v>
      </c>
      <c r="AH1455" s="6">
        <f t="shared" si="230"/>
        <v>0.80746930422919505</v>
      </c>
      <c r="AI1455" s="6">
        <v>17.5</v>
      </c>
      <c r="AJ1455" s="6">
        <v>30.14</v>
      </c>
      <c r="AK1455" s="6">
        <v>57.36</v>
      </c>
      <c r="AL1455" s="6">
        <f t="shared" si="231"/>
        <v>0</v>
      </c>
      <c r="AM1455" s="6">
        <f t="shared" si="232"/>
        <v>0</v>
      </c>
      <c r="AN1455" s="6">
        <f t="shared" si="233"/>
        <v>1</v>
      </c>
    </row>
    <row r="1456" spans="1:40" x14ac:dyDescent="0.35">
      <c r="A1456" t="s">
        <v>4818</v>
      </c>
      <c r="B1456" t="s">
        <v>4780</v>
      </c>
      <c r="C1456" t="s">
        <v>16</v>
      </c>
      <c r="D1456" t="s">
        <v>134</v>
      </c>
      <c r="E1456">
        <v>21.5</v>
      </c>
      <c r="F1456">
        <v>73.83</v>
      </c>
      <c r="G1456">
        <v>67.47</v>
      </c>
      <c r="H1456">
        <f t="shared" si="226"/>
        <v>1.0942641173855046</v>
      </c>
      <c r="I1456">
        <v>21</v>
      </c>
      <c r="J1456">
        <v>43.01</v>
      </c>
      <c r="K1456">
        <v>66.22</v>
      </c>
      <c r="L1456" s="3">
        <f t="shared" si="227"/>
        <v>0</v>
      </c>
      <c r="M1456" s="3">
        <f t="shared" si="228"/>
        <v>1</v>
      </c>
      <c r="N1456" s="3">
        <f t="shared" si="229"/>
        <v>0</v>
      </c>
      <c r="AA1456" t="s">
        <v>4818</v>
      </c>
      <c r="AB1456" t="s">
        <v>4780</v>
      </c>
      <c r="AC1456" t="s">
        <v>16</v>
      </c>
      <c r="AD1456" t="s">
        <v>135</v>
      </c>
      <c r="AE1456" s="6">
        <v>27</v>
      </c>
      <c r="AF1456" s="6">
        <v>77.97</v>
      </c>
      <c r="AG1456" s="6">
        <v>81.08</v>
      </c>
      <c r="AH1456" s="6">
        <f t="shared" si="230"/>
        <v>0.96164282190429207</v>
      </c>
      <c r="AI1456" s="6">
        <v>26.5</v>
      </c>
      <c r="AJ1456" s="6">
        <v>43.44</v>
      </c>
      <c r="AK1456" s="6">
        <v>79.86</v>
      </c>
      <c r="AL1456" s="6">
        <f t="shared" si="231"/>
        <v>0</v>
      </c>
      <c r="AM1456" s="6">
        <f t="shared" si="232"/>
        <v>0</v>
      </c>
      <c r="AN1456" s="6">
        <f t="shared" si="233"/>
        <v>1</v>
      </c>
    </row>
    <row r="1457" spans="1:40" x14ac:dyDescent="0.35">
      <c r="A1457" t="s">
        <v>4819</v>
      </c>
      <c r="B1457" t="s">
        <v>4780</v>
      </c>
      <c r="C1457" t="s">
        <v>16</v>
      </c>
      <c r="D1457" t="s">
        <v>134</v>
      </c>
      <c r="E1457">
        <v>22</v>
      </c>
      <c r="F1457">
        <v>113.79</v>
      </c>
      <c r="G1457">
        <v>68.72</v>
      </c>
      <c r="H1457">
        <f t="shared" si="226"/>
        <v>1.6558498253783471</v>
      </c>
      <c r="I1457">
        <v>20.5</v>
      </c>
      <c r="J1457">
        <v>48.54</v>
      </c>
      <c r="K1457">
        <v>64.97</v>
      </c>
      <c r="L1457" s="3">
        <f t="shared" si="227"/>
        <v>1</v>
      </c>
      <c r="M1457" s="3">
        <f t="shared" si="228"/>
        <v>0</v>
      </c>
      <c r="N1457" s="3">
        <f t="shared" si="229"/>
        <v>0</v>
      </c>
      <c r="AA1457" t="s">
        <v>4819</v>
      </c>
      <c r="AB1457" t="s">
        <v>4780</v>
      </c>
      <c r="AC1457" t="s">
        <v>16</v>
      </c>
      <c r="AD1457" t="s">
        <v>135</v>
      </c>
      <c r="AE1457">
        <v>24</v>
      </c>
      <c r="AF1457">
        <v>93.52</v>
      </c>
      <c r="AG1457">
        <v>73.7</v>
      </c>
      <c r="AH1457">
        <f t="shared" si="230"/>
        <v>1.2689280868385344</v>
      </c>
      <c r="AI1457">
        <v>22</v>
      </c>
      <c r="AJ1457">
        <v>68.03</v>
      </c>
      <c r="AK1457">
        <v>68.72</v>
      </c>
      <c r="AL1457" s="3">
        <f t="shared" si="231"/>
        <v>0</v>
      </c>
      <c r="AM1457" s="3">
        <f t="shared" si="232"/>
        <v>1</v>
      </c>
      <c r="AN1457" s="3">
        <f t="shared" si="233"/>
        <v>0</v>
      </c>
    </row>
    <row r="1458" spans="1:40" x14ac:dyDescent="0.35">
      <c r="A1458" t="s">
        <v>4820</v>
      </c>
      <c r="B1458" t="s">
        <v>4780</v>
      </c>
      <c r="C1458" t="s">
        <v>16</v>
      </c>
      <c r="D1458" t="s">
        <v>134</v>
      </c>
      <c r="E1458">
        <v>25.5</v>
      </c>
      <c r="F1458">
        <v>97.95</v>
      </c>
      <c r="G1458">
        <v>77.400000000000006</v>
      </c>
      <c r="H1458">
        <f t="shared" si="226"/>
        <v>1.2655038759689923</v>
      </c>
      <c r="I1458">
        <v>25</v>
      </c>
      <c r="J1458">
        <v>51.77</v>
      </c>
      <c r="K1458">
        <v>76.17</v>
      </c>
      <c r="L1458" s="3">
        <f t="shared" si="227"/>
        <v>0</v>
      </c>
      <c r="M1458" s="3">
        <f t="shared" si="228"/>
        <v>1</v>
      </c>
      <c r="N1458" s="3">
        <f t="shared" si="229"/>
        <v>0</v>
      </c>
      <c r="AA1458" t="s">
        <v>4820</v>
      </c>
      <c r="AB1458" t="s">
        <v>4780</v>
      </c>
      <c r="AC1458" t="s">
        <v>16</v>
      </c>
      <c r="AD1458" t="s">
        <v>135</v>
      </c>
      <c r="AE1458" s="6">
        <v>17.5</v>
      </c>
      <c r="AF1458" s="6">
        <v>44.65</v>
      </c>
      <c r="AG1458" s="6">
        <v>57.36</v>
      </c>
      <c r="AH1458" s="6">
        <f t="shared" si="230"/>
        <v>0.77841701534170149</v>
      </c>
      <c r="AI1458" s="6">
        <v>17</v>
      </c>
      <c r="AJ1458" s="6">
        <v>38.520000000000003</v>
      </c>
      <c r="AK1458" s="6">
        <v>56.08</v>
      </c>
      <c r="AL1458" s="6">
        <f t="shared" si="231"/>
        <v>0</v>
      </c>
      <c r="AM1458" s="6">
        <f t="shared" si="232"/>
        <v>0</v>
      </c>
      <c r="AN1458" s="6">
        <f t="shared" si="233"/>
        <v>1</v>
      </c>
    </row>
    <row r="1459" spans="1:40" x14ac:dyDescent="0.35">
      <c r="A1459" t="s">
        <v>4821</v>
      </c>
      <c r="B1459" t="s">
        <v>4780</v>
      </c>
      <c r="C1459" t="s">
        <v>16</v>
      </c>
      <c r="D1459" s="6" t="s">
        <v>134</v>
      </c>
      <c r="E1459" s="6">
        <v>32</v>
      </c>
      <c r="F1459" s="6">
        <v>90.59</v>
      </c>
      <c r="G1459" s="6">
        <v>93.23</v>
      </c>
      <c r="H1459" s="6">
        <f t="shared" si="226"/>
        <v>0.97168293467767886</v>
      </c>
      <c r="I1459" s="6">
        <v>31.5</v>
      </c>
      <c r="J1459" s="6">
        <v>72.930000000000007</v>
      </c>
      <c r="K1459" s="6">
        <v>92.02</v>
      </c>
      <c r="L1459" s="6">
        <f t="shared" si="227"/>
        <v>0</v>
      </c>
      <c r="M1459" s="6">
        <f t="shared" si="228"/>
        <v>0</v>
      </c>
      <c r="N1459" s="6">
        <f t="shared" si="229"/>
        <v>1</v>
      </c>
      <c r="AA1459" t="s">
        <v>4821</v>
      </c>
      <c r="AB1459" t="s">
        <v>4780</v>
      </c>
      <c r="AC1459" t="s">
        <v>16</v>
      </c>
      <c r="AD1459" t="s">
        <v>135</v>
      </c>
      <c r="AE1459" s="6">
        <v>24</v>
      </c>
      <c r="AF1459" s="6">
        <v>66.739999999999995</v>
      </c>
      <c r="AG1459" s="6">
        <v>73.7</v>
      </c>
      <c r="AH1459" s="6">
        <f t="shared" si="230"/>
        <v>0.90556309362279497</v>
      </c>
      <c r="AI1459" s="6">
        <v>23.5</v>
      </c>
      <c r="AJ1459" s="6">
        <v>65.069999999999993</v>
      </c>
      <c r="AK1459" s="6">
        <v>72.459999999999994</v>
      </c>
      <c r="AL1459" s="6">
        <f t="shared" si="231"/>
        <v>0</v>
      </c>
      <c r="AM1459" s="6">
        <f t="shared" si="232"/>
        <v>0</v>
      </c>
      <c r="AN1459" s="6">
        <f t="shared" si="233"/>
        <v>1</v>
      </c>
    </row>
    <row r="1460" spans="1:40" x14ac:dyDescent="0.35">
      <c r="A1460" t="s">
        <v>4822</v>
      </c>
      <c r="B1460" t="s">
        <v>4780</v>
      </c>
      <c r="C1460" t="s">
        <v>16</v>
      </c>
      <c r="D1460" t="s">
        <v>134</v>
      </c>
      <c r="E1460">
        <v>24.5</v>
      </c>
      <c r="F1460">
        <v>84.79</v>
      </c>
      <c r="G1460">
        <v>74.930000000000007</v>
      </c>
      <c r="H1460">
        <f t="shared" si="226"/>
        <v>1.1315894835179501</v>
      </c>
      <c r="I1460">
        <v>24</v>
      </c>
      <c r="J1460">
        <v>34.35</v>
      </c>
      <c r="K1460">
        <v>73.7</v>
      </c>
      <c r="L1460" s="3">
        <f t="shared" si="227"/>
        <v>0</v>
      </c>
      <c r="M1460" s="3">
        <f t="shared" si="228"/>
        <v>1</v>
      </c>
      <c r="N1460" s="3">
        <f t="shared" si="229"/>
        <v>0</v>
      </c>
      <c r="AA1460" t="s">
        <v>4822</v>
      </c>
      <c r="AB1460" t="s">
        <v>4780</v>
      </c>
      <c r="AC1460" t="s">
        <v>16</v>
      </c>
      <c r="AD1460" t="s">
        <v>135</v>
      </c>
      <c r="AE1460">
        <v>23.5</v>
      </c>
      <c r="AF1460">
        <v>80.13</v>
      </c>
      <c r="AG1460">
        <v>72.459999999999994</v>
      </c>
      <c r="AH1460">
        <f t="shared" si="230"/>
        <v>1.1058515042782224</v>
      </c>
      <c r="AI1460">
        <v>23</v>
      </c>
      <c r="AJ1460">
        <v>47.52</v>
      </c>
      <c r="AK1460">
        <v>71.22</v>
      </c>
      <c r="AL1460" s="3">
        <f t="shared" si="231"/>
        <v>0</v>
      </c>
      <c r="AM1460" s="3">
        <f t="shared" si="232"/>
        <v>1</v>
      </c>
      <c r="AN1460" s="3">
        <f t="shared" si="233"/>
        <v>0</v>
      </c>
    </row>
    <row r="1461" spans="1:40" x14ac:dyDescent="0.35">
      <c r="A1461" t="s">
        <v>4823</v>
      </c>
      <c r="B1461" t="s">
        <v>4780</v>
      </c>
      <c r="C1461" t="s">
        <v>16</v>
      </c>
      <c r="D1461" t="s">
        <v>134</v>
      </c>
      <c r="E1461">
        <v>24.5</v>
      </c>
      <c r="F1461">
        <v>100.72</v>
      </c>
      <c r="G1461">
        <v>74.930000000000007</v>
      </c>
      <c r="H1461">
        <f t="shared" si="226"/>
        <v>1.3441879087148003</v>
      </c>
      <c r="I1461">
        <v>35</v>
      </c>
      <c r="J1461">
        <v>104.77</v>
      </c>
      <c r="K1461">
        <v>100.44</v>
      </c>
      <c r="L1461" s="3">
        <f t="shared" si="227"/>
        <v>0</v>
      </c>
      <c r="M1461" s="3">
        <f t="shared" si="228"/>
        <v>1</v>
      </c>
      <c r="N1461" s="3">
        <f t="shared" si="229"/>
        <v>0</v>
      </c>
      <c r="AA1461" t="s">
        <v>4823</v>
      </c>
      <c r="AB1461" t="s">
        <v>4780</v>
      </c>
      <c r="AC1461" t="s">
        <v>16</v>
      </c>
      <c r="AD1461" t="s">
        <v>135</v>
      </c>
      <c r="AE1461">
        <v>24</v>
      </c>
      <c r="AF1461">
        <v>91.43</v>
      </c>
      <c r="AG1461">
        <v>73.7</v>
      </c>
      <c r="AH1461">
        <f t="shared" si="230"/>
        <v>1.2405698778833107</v>
      </c>
      <c r="AI1461">
        <v>22.5</v>
      </c>
      <c r="AJ1461">
        <v>54.76</v>
      </c>
      <c r="AK1461">
        <v>69.97</v>
      </c>
      <c r="AL1461" s="3">
        <f t="shared" si="231"/>
        <v>0</v>
      </c>
      <c r="AM1461" s="3">
        <f t="shared" si="232"/>
        <v>1</v>
      </c>
      <c r="AN1461" s="3">
        <f t="shared" si="233"/>
        <v>0</v>
      </c>
    </row>
    <row r="1462" spans="1:40" x14ac:dyDescent="0.35">
      <c r="A1462" t="s">
        <v>4824</v>
      </c>
      <c r="B1462" t="s">
        <v>4780</v>
      </c>
      <c r="C1462" t="s">
        <v>16</v>
      </c>
      <c r="D1462" s="6" t="s">
        <v>134</v>
      </c>
      <c r="E1462" s="6">
        <v>20</v>
      </c>
      <c r="F1462" s="6">
        <v>61.77</v>
      </c>
      <c r="G1462" s="6">
        <v>63.71</v>
      </c>
      <c r="H1462" s="6">
        <f t="shared" si="226"/>
        <v>0.96954952126824678</v>
      </c>
      <c r="I1462" s="6">
        <v>19.5</v>
      </c>
      <c r="J1462" s="6">
        <v>50.78</v>
      </c>
      <c r="K1462" s="6">
        <v>62.44</v>
      </c>
      <c r="L1462" s="6">
        <f t="shared" si="227"/>
        <v>0</v>
      </c>
      <c r="M1462" s="6">
        <f t="shared" si="228"/>
        <v>0</v>
      </c>
      <c r="N1462" s="6">
        <f t="shared" si="229"/>
        <v>1</v>
      </c>
      <c r="AA1462" t="s">
        <v>4824</v>
      </c>
      <c r="AB1462" t="s">
        <v>4780</v>
      </c>
      <c r="AC1462" t="s">
        <v>16</v>
      </c>
      <c r="AD1462" t="s">
        <v>135</v>
      </c>
      <c r="AE1462">
        <v>34</v>
      </c>
      <c r="AF1462">
        <v>104.32</v>
      </c>
      <c r="AG1462">
        <v>98.04</v>
      </c>
      <c r="AH1462">
        <f t="shared" si="230"/>
        <v>1.0640554875560995</v>
      </c>
      <c r="AI1462">
        <v>33.5</v>
      </c>
      <c r="AJ1462">
        <v>67.709999999999994</v>
      </c>
      <c r="AK1462">
        <v>96.84</v>
      </c>
      <c r="AL1462" s="3">
        <f t="shared" si="231"/>
        <v>0</v>
      </c>
      <c r="AM1462" s="3">
        <f t="shared" si="232"/>
        <v>1</v>
      </c>
      <c r="AN1462" s="3">
        <f t="shared" si="233"/>
        <v>0</v>
      </c>
    </row>
    <row r="1463" spans="1:40" x14ac:dyDescent="0.35">
      <c r="A1463" t="s">
        <v>4825</v>
      </c>
      <c r="B1463" t="s">
        <v>4780</v>
      </c>
      <c r="C1463" t="s">
        <v>16</v>
      </c>
      <c r="D1463" t="s">
        <v>134</v>
      </c>
      <c r="E1463">
        <v>24.5</v>
      </c>
      <c r="F1463">
        <v>91.37</v>
      </c>
      <c r="G1463">
        <v>74.930000000000007</v>
      </c>
      <c r="H1463">
        <f t="shared" si="226"/>
        <v>1.2194047777926065</v>
      </c>
      <c r="I1463">
        <v>23.5</v>
      </c>
      <c r="J1463">
        <v>84.99</v>
      </c>
      <c r="K1463">
        <v>72.459999999999994</v>
      </c>
      <c r="L1463" s="3">
        <f t="shared" si="227"/>
        <v>0</v>
      </c>
      <c r="M1463" s="3">
        <f t="shared" si="228"/>
        <v>1</v>
      </c>
      <c r="N1463" s="3">
        <f t="shared" si="229"/>
        <v>0</v>
      </c>
      <c r="AA1463" t="s">
        <v>4825</v>
      </c>
      <c r="AB1463" t="s">
        <v>4780</v>
      </c>
      <c r="AC1463" t="s">
        <v>16</v>
      </c>
      <c r="AD1463" t="s">
        <v>135</v>
      </c>
      <c r="AE1463">
        <v>23.5</v>
      </c>
      <c r="AF1463">
        <v>81.45</v>
      </c>
      <c r="AG1463">
        <v>72.459999999999994</v>
      </c>
      <c r="AH1463">
        <f t="shared" si="230"/>
        <v>1.1240684515594812</v>
      </c>
      <c r="AI1463">
        <v>23</v>
      </c>
      <c r="AJ1463">
        <v>70.489999999999995</v>
      </c>
      <c r="AK1463">
        <v>71.22</v>
      </c>
      <c r="AL1463" s="3">
        <f t="shared" si="231"/>
        <v>0</v>
      </c>
      <c r="AM1463" s="3">
        <f t="shared" si="232"/>
        <v>1</v>
      </c>
      <c r="AN1463" s="3">
        <f t="shared" si="233"/>
        <v>0</v>
      </c>
    </row>
    <row r="1464" spans="1:40" x14ac:dyDescent="0.35">
      <c r="A1464" t="s">
        <v>4826</v>
      </c>
      <c r="B1464" t="s">
        <v>4780</v>
      </c>
      <c r="C1464" t="s">
        <v>16</v>
      </c>
      <c r="D1464" s="6" t="s">
        <v>134</v>
      </c>
      <c r="E1464" s="6">
        <v>34</v>
      </c>
      <c r="F1464" s="6">
        <v>87.3</v>
      </c>
      <c r="G1464" s="6">
        <v>98.04</v>
      </c>
      <c r="H1464" s="6">
        <f t="shared" si="226"/>
        <v>0.89045287637698889</v>
      </c>
      <c r="I1464" s="6">
        <v>33.5</v>
      </c>
      <c r="J1464" s="6">
        <v>73.31</v>
      </c>
      <c r="K1464" s="6">
        <v>96.84</v>
      </c>
      <c r="L1464" s="6">
        <f t="shared" si="227"/>
        <v>0</v>
      </c>
      <c r="M1464" s="6">
        <f t="shared" si="228"/>
        <v>0</v>
      </c>
      <c r="N1464" s="6">
        <f t="shared" si="229"/>
        <v>1</v>
      </c>
      <c r="AA1464" t="s">
        <v>4826</v>
      </c>
      <c r="AB1464" t="s">
        <v>4780</v>
      </c>
      <c r="AC1464" t="s">
        <v>16</v>
      </c>
      <c r="AD1464" t="s">
        <v>135</v>
      </c>
      <c r="AE1464" s="6">
        <v>24</v>
      </c>
      <c r="AF1464" s="6">
        <v>65.05</v>
      </c>
      <c r="AG1464" s="6">
        <v>73.7</v>
      </c>
      <c r="AH1464" s="6">
        <f t="shared" si="230"/>
        <v>0.8826322930800542</v>
      </c>
      <c r="AI1464" s="6">
        <v>23.5</v>
      </c>
      <c r="AJ1464" s="6">
        <v>51.36</v>
      </c>
      <c r="AK1464" s="6">
        <v>72.459999999999994</v>
      </c>
      <c r="AL1464" s="6">
        <f t="shared" si="231"/>
        <v>0</v>
      </c>
      <c r="AM1464" s="6">
        <f t="shared" si="232"/>
        <v>0</v>
      </c>
      <c r="AN1464" s="6">
        <f t="shared" si="233"/>
        <v>1</v>
      </c>
    </row>
    <row r="1465" spans="1:40" x14ac:dyDescent="0.35">
      <c r="A1465" t="s">
        <v>4827</v>
      </c>
      <c r="B1465" t="s">
        <v>4780</v>
      </c>
      <c r="C1465" t="s">
        <v>16</v>
      </c>
      <c r="D1465" t="s">
        <v>134</v>
      </c>
      <c r="E1465">
        <v>34</v>
      </c>
      <c r="F1465">
        <v>149.43</v>
      </c>
      <c r="G1465">
        <v>98.04</v>
      </c>
      <c r="H1465">
        <f t="shared" si="226"/>
        <v>1.5241738066095472</v>
      </c>
      <c r="I1465">
        <v>23</v>
      </c>
      <c r="J1465">
        <v>115.84</v>
      </c>
      <c r="K1465">
        <v>71.22</v>
      </c>
      <c r="L1465" s="3">
        <f t="shared" si="227"/>
        <v>1</v>
      </c>
      <c r="M1465" s="3">
        <f t="shared" si="228"/>
        <v>0</v>
      </c>
      <c r="N1465" s="3">
        <f t="shared" si="229"/>
        <v>0</v>
      </c>
      <c r="AA1465" t="s">
        <v>4827</v>
      </c>
      <c r="AB1465" t="s">
        <v>4780</v>
      </c>
      <c r="AC1465" t="s">
        <v>16</v>
      </c>
      <c r="AD1465" t="s">
        <v>135</v>
      </c>
      <c r="AE1465">
        <v>23.5</v>
      </c>
      <c r="AF1465">
        <v>106.93</v>
      </c>
      <c r="AG1465">
        <v>72.459999999999994</v>
      </c>
      <c r="AH1465">
        <f t="shared" si="230"/>
        <v>1.475710736958322</v>
      </c>
      <c r="AI1465">
        <v>22</v>
      </c>
      <c r="AJ1465">
        <v>55.49</v>
      </c>
      <c r="AK1465">
        <v>68.72</v>
      </c>
      <c r="AL1465" s="3">
        <f t="shared" si="231"/>
        <v>0</v>
      </c>
      <c r="AM1465" s="3">
        <f t="shared" si="232"/>
        <v>1</v>
      </c>
      <c r="AN1465" s="3">
        <f t="shared" si="233"/>
        <v>0</v>
      </c>
    </row>
    <row r="1466" spans="1:40" x14ac:dyDescent="0.35">
      <c r="A1466" t="s">
        <v>4828</v>
      </c>
      <c r="B1466" t="s">
        <v>4780</v>
      </c>
      <c r="C1466" t="s">
        <v>16</v>
      </c>
      <c r="D1466" s="6" t="s">
        <v>134</v>
      </c>
      <c r="E1466" s="6">
        <v>17</v>
      </c>
      <c r="F1466" s="6">
        <v>42.93</v>
      </c>
      <c r="G1466" s="6">
        <v>56.08</v>
      </c>
      <c r="H1466" s="6">
        <f t="shared" si="226"/>
        <v>0.7655135520684736</v>
      </c>
      <c r="I1466" s="6">
        <v>16.5</v>
      </c>
      <c r="J1466" s="6">
        <v>32.32</v>
      </c>
      <c r="K1466" s="6">
        <v>54.79</v>
      </c>
      <c r="L1466" s="6">
        <f t="shared" si="227"/>
        <v>0</v>
      </c>
      <c r="M1466" s="6">
        <f t="shared" si="228"/>
        <v>0</v>
      </c>
      <c r="N1466" s="6">
        <f t="shared" si="229"/>
        <v>1</v>
      </c>
      <c r="AA1466" t="s">
        <v>4828</v>
      </c>
      <c r="AB1466" t="s">
        <v>4780</v>
      </c>
      <c r="AC1466" t="s">
        <v>16</v>
      </c>
      <c r="AD1466" t="s">
        <v>135</v>
      </c>
      <c r="AE1466" s="6">
        <v>24</v>
      </c>
      <c r="AF1466" s="6">
        <v>65.47</v>
      </c>
      <c r="AG1466" s="6">
        <v>73.7</v>
      </c>
      <c r="AH1466" s="6">
        <f t="shared" si="230"/>
        <v>0.88833107191316141</v>
      </c>
      <c r="AI1466" s="6">
        <v>23.5</v>
      </c>
      <c r="AJ1466" s="6">
        <v>49.18</v>
      </c>
      <c r="AK1466" s="6">
        <v>72.459999999999994</v>
      </c>
      <c r="AL1466" s="6">
        <f t="shared" si="231"/>
        <v>0</v>
      </c>
      <c r="AM1466" s="6">
        <f t="shared" si="232"/>
        <v>0</v>
      </c>
      <c r="AN1466" s="6">
        <f t="shared" si="233"/>
        <v>1</v>
      </c>
    </row>
    <row r="1467" spans="1:40" x14ac:dyDescent="0.35">
      <c r="A1467" t="s">
        <v>4829</v>
      </c>
      <c r="B1467" t="s">
        <v>4780</v>
      </c>
      <c r="C1467" t="s">
        <v>16</v>
      </c>
      <c r="D1467" t="s">
        <v>134</v>
      </c>
      <c r="E1467">
        <v>26.5</v>
      </c>
      <c r="F1467">
        <v>79.89</v>
      </c>
      <c r="G1467">
        <v>79.86</v>
      </c>
      <c r="H1467">
        <f t="shared" si="226"/>
        <v>1.0003756574004508</v>
      </c>
      <c r="I1467">
        <v>26</v>
      </c>
      <c r="J1467">
        <v>41.81</v>
      </c>
      <c r="K1467">
        <v>78.63</v>
      </c>
      <c r="L1467" s="3">
        <f t="shared" si="227"/>
        <v>0</v>
      </c>
      <c r="M1467" s="3">
        <f t="shared" si="228"/>
        <v>1</v>
      </c>
      <c r="N1467" s="3">
        <f t="shared" si="229"/>
        <v>0</v>
      </c>
      <c r="AA1467" t="s">
        <v>4829</v>
      </c>
      <c r="AB1467" t="s">
        <v>4780</v>
      </c>
      <c r="AC1467" t="s">
        <v>16</v>
      </c>
      <c r="AD1467" t="s">
        <v>135</v>
      </c>
      <c r="AE1467">
        <v>24</v>
      </c>
      <c r="AF1467">
        <v>88.18</v>
      </c>
      <c r="AG1467">
        <v>73.7</v>
      </c>
      <c r="AH1467">
        <f t="shared" si="230"/>
        <v>1.196472184531886</v>
      </c>
      <c r="AI1467">
        <v>23</v>
      </c>
      <c r="AJ1467">
        <v>73.02</v>
      </c>
      <c r="AK1467">
        <v>71.22</v>
      </c>
      <c r="AL1467" s="3">
        <f t="shared" si="231"/>
        <v>0</v>
      </c>
      <c r="AM1467" s="3">
        <f t="shared" si="232"/>
        <v>1</v>
      </c>
      <c r="AN1467" s="3">
        <f t="shared" si="233"/>
        <v>0</v>
      </c>
    </row>
    <row r="1468" spans="1:40" x14ac:dyDescent="0.35">
      <c r="A1468" t="s">
        <v>4830</v>
      </c>
      <c r="B1468" t="s">
        <v>4780</v>
      </c>
      <c r="C1468" t="s">
        <v>16</v>
      </c>
      <c r="D1468" t="s">
        <v>134</v>
      </c>
      <c r="E1468">
        <v>15.5</v>
      </c>
      <c r="F1468">
        <v>72.010000000000005</v>
      </c>
      <c r="G1468">
        <v>52.21</v>
      </c>
      <c r="H1468">
        <f t="shared" si="226"/>
        <v>1.3792376939283664</v>
      </c>
      <c r="I1468">
        <v>15</v>
      </c>
      <c r="J1468">
        <v>50.46</v>
      </c>
      <c r="K1468">
        <v>50.91</v>
      </c>
      <c r="L1468" s="3">
        <f t="shared" si="227"/>
        <v>0</v>
      </c>
      <c r="M1468" s="3">
        <f t="shared" si="228"/>
        <v>1</v>
      </c>
      <c r="N1468" s="3">
        <f t="shared" si="229"/>
        <v>0</v>
      </c>
      <c r="AA1468" t="s">
        <v>4830</v>
      </c>
      <c r="AB1468" t="s">
        <v>4780</v>
      </c>
      <c r="AC1468" t="s">
        <v>16</v>
      </c>
      <c r="AD1468" t="s">
        <v>135</v>
      </c>
      <c r="AE1468">
        <v>24</v>
      </c>
      <c r="AF1468">
        <v>75.930000000000007</v>
      </c>
      <c r="AG1468">
        <v>73.7</v>
      </c>
      <c r="AH1468">
        <f t="shared" si="230"/>
        <v>1.0302578018995929</v>
      </c>
      <c r="AI1468">
        <v>23.5</v>
      </c>
      <c r="AJ1468">
        <v>66.33</v>
      </c>
      <c r="AK1468">
        <v>72.459999999999994</v>
      </c>
      <c r="AL1468" s="3">
        <f t="shared" si="231"/>
        <v>0</v>
      </c>
      <c r="AM1468" s="3">
        <f t="shared" si="232"/>
        <v>1</v>
      </c>
      <c r="AN1468" s="3">
        <f t="shared" si="233"/>
        <v>0</v>
      </c>
    </row>
    <row r="1469" spans="1:40" x14ac:dyDescent="0.35">
      <c r="A1469" t="s">
        <v>4831</v>
      </c>
      <c r="B1469" t="s">
        <v>4780</v>
      </c>
      <c r="C1469" t="s">
        <v>16</v>
      </c>
      <c r="D1469" t="s">
        <v>134</v>
      </c>
      <c r="E1469">
        <v>29.5</v>
      </c>
      <c r="F1469">
        <v>91.07</v>
      </c>
      <c r="G1469">
        <v>87.18</v>
      </c>
      <c r="H1469">
        <f t="shared" si="226"/>
        <v>1.0446203257627895</v>
      </c>
      <c r="I1469">
        <v>29</v>
      </c>
      <c r="J1469">
        <v>69.81</v>
      </c>
      <c r="K1469">
        <v>85.96</v>
      </c>
      <c r="L1469" s="3">
        <f t="shared" si="227"/>
        <v>0</v>
      </c>
      <c r="M1469" s="3">
        <f t="shared" si="228"/>
        <v>1</v>
      </c>
      <c r="N1469" s="3">
        <f t="shared" si="229"/>
        <v>0</v>
      </c>
      <c r="AA1469" t="s">
        <v>4831</v>
      </c>
      <c r="AB1469" t="s">
        <v>4780</v>
      </c>
      <c r="AC1469" t="s">
        <v>16</v>
      </c>
      <c r="AD1469" t="s">
        <v>135</v>
      </c>
      <c r="AE1469">
        <v>23.5</v>
      </c>
      <c r="AF1469">
        <v>111.58</v>
      </c>
      <c r="AG1469">
        <v>72.459999999999994</v>
      </c>
      <c r="AH1469">
        <f t="shared" si="230"/>
        <v>1.5398840739718467</v>
      </c>
      <c r="AI1469">
        <v>22</v>
      </c>
      <c r="AJ1469">
        <v>60.02</v>
      </c>
      <c r="AK1469">
        <v>68.72</v>
      </c>
      <c r="AL1469" s="3">
        <f t="shared" si="231"/>
        <v>1</v>
      </c>
      <c r="AM1469" s="3">
        <f t="shared" si="232"/>
        <v>0</v>
      </c>
      <c r="AN1469" s="3">
        <f t="shared" si="233"/>
        <v>0</v>
      </c>
    </row>
    <row r="1470" spans="1:40" x14ac:dyDescent="0.35">
      <c r="A1470" t="s">
        <v>4832</v>
      </c>
      <c r="B1470" t="s">
        <v>4780</v>
      </c>
      <c r="C1470" t="s">
        <v>16</v>
      </c>
      <c r="D1470" s="6" t="s">
        <v>134</v>
      </c>
      <c r="E1470" s="6">
        <v>22</v>
      </c>
      <c r="F1470" s="6">
        <v>57.51</v>
      </c>
      <c r="G1470" s="6">
        <v>68.72</v>
      </c>
      <c r="H1470" s="6">
        <f t="shared" si="226"/>
        <v>0.83687427240977885</v>
      </c>
      <c r="I1470" s="6">
        <v>21.5</v>
      </c>
      <c r="J1470" s="6">
        <v>44.09</v>
      </c>
      <c r="K1470" s="6">
        <v>67.47</v>
      </c>
      <c r="L1470" s="6">
        <f t="shared" si="227"/>
        <v>0</v>
      </c>
      <c r="M1470" s="6">
        <f t="shared" si="228"/>
        <v>0</v>
      </c>
      <c r="N1470" s="6">
        <f t="shared" si="229"/>
        <v>1</v>
      </c>
      <c r="AA1470" t="s">
        <v>4832</v>
      </c>
      <c r="AB1470" t="s">
        <v>4780</v>
      </c>
      <c r="AC1470" t="s">
        <v>16</v>
      </c>
      <c r="AD1470" t="s">
        <v>135</v>
      </c>
      <c r="AE1470">
        <v>24</v>
      </c>
      <c r="AF1470">
        <v>76.53</v>
      </c>
      <c r="AG1470">
        <v>73.7</v>
      </c>
      <c r="AH1470">
        <f t="shared" si="230"/>
        <v>1.0383989145183175</v>
      </c>
      <c r="AI1470">
        <v>23.5</v>
      </c>
      <c r="AJ1470">
        <v>70.86</v>
      </c>
      <c r="AK1470">
        <v>72.459999999999994</v>
      </c>
      <c r="AL1470" s="3">
        <f t="shared" si="231"/>
        <v>0</v>
      </c>
      <c r="AM1470" s="3">
        <f t="shared" si="232"/>
        <v>1</v>
      </c>
      <c r="AN1470" s="3">
        <f t="shared" si="233"/>
        <v>0</v>
      </c>
    </row>
    <row r="1471" spans="1:40" x14ac:dyDescent="0.35">
      <c r="A1471" t="s">
        <v>4833</v>
      </c>
      <c r="B1471" t="s">
        <v>4780</v>
      </c>
      <c r="C1471" t="s">
        <v>16</v>
      </c>
      <c r="D1471" t="s">
        <v>134</v>
      </c>
      <c r="E1471">
        <v>26.5</v>
      </c>
      <c r="F1471">
        <v>85.56</v>
      </c>
      <c r="G1471">
        <v>79.86</v>
      </c>
      <c r="H1471">
        <f t="shared" si="226"/>
        <v>1.0713749060856499</v>
      </c>
      <c r="I1471">
        <v>26</v>
      </c>
      <c r="J1471">
        <v>68.87</v>
      </c>
      <c r="K1471">
        <v>78.63</v>
      </c>
      <c r="L1471" s="3">
        <f t="shared" si="227"/>
        <v>0</v>
      </c>
      <c r="M1471" s="3">
        <f t="shared" si="228"/>
        <v>1</v>
      </c>
      <c r="N1471" s="3">
        <f t="shared" si="229"/>
        <v>0</v>
      </c>
      <c r="AA1471" t="s">
        <v>4833</v>
      </c>
      <c r="AB1471" t="s">
        <v>4780</v>
      </c>
      <c r="AC1471" t="s">
        <v>16</v>
      </c>
      <c r="AD1471" t="s">
        <v>135</v>
      </c>
      <c r="AE1471">
        <v>24</v>
      </c>
      <c r="AF1471">
        <v>153</v>
      </c>
      <c r="AG1471">
        <v>73.7</v>
      </c>
      <c r="AH1471">
        <f t="shared" si="230"/>
        <v>2.0759837177747626</v>
      </c>
      <c r="AI1471">
        <v>22.5</v>
      </c>
      <c r="AJ1471">
        <v>66.41</v>
      </c>
      <c r="AK1471">
        <v>69.97</v>
      </c>
      <c r="AL1471" s="3">
        <f t="shared" si="231"/>
        <v>1</v>
      </c>
      <c r="AM1471" s="3">
        <f t="shared" si="232"/>
        <v>0</v>
      </c>
      <c r="AN1471" s="3">
        <f t="shared" si="233"/>
        <v>0</v>
      </c>
    </row>
    <row r="1472" spans="1:40" x14ac:dyDescent="0.35">
      <c r="A1472" t="s">
        <v>4834</v>
      </c>
      <c r="B1472" t="s">
        <v>4780</v>
      </c>
      <c r="C1472" t="s">
        <v>16</v>
      </c>
      <c r="D1472" s="6" t="s">
        <v>134</v>
      </c>
      <c r="E1472" s="6">
        <v>17</v>
      </c>
      <c r="F1472" s="6">
        <v>52.85</v>
      </c>
      <c r="G1472" s="6">
        <v>56.08</v>
      </c>
      <c r="H1472" s="6">
        <f t="shared" si="226"/>
        <v>0.9424037089871613</v>
      </c>
      <c r="I1472" s="6">
        <v>16.5</v>
      </c>
      <c r="J1472" s="6">
        <v>34.42</v>
      </c>
      <c r="K1472" s="6">
        <v>54.79</v>
      </c>
      <c r="L1472" s="6">
        <f t="shared" si="227"/>
        <v>0</v>
      </c>
      <c r="M1472" s="6">
        <f t="shared" si="228"/>
        <v>0</v>
      </c>
      <c r="N1472" s="6">
        <f t="shared" si="229"/>
        <v>1</v>
      </c>
      <c r="AA1472" t="s">
        <v>4834</v>
      </c>
      <c r="AB1472" t="s">
        <v>4780</v>
      </c>
      <c r="AC1472" t="s">
        <v>16</v>
      </c>
      <c r="AD1472" t="s">
        <v>135</v>
      </c>
      <c r="AE1472" s="6">
        <v>24</v>
      </c>
      <c r="AF1472" s="6">
        <v>73.650000000000006</v>
      </c>
      <c r="AG1472" s="6">
        <v>73.7</v>
      </c>
      <c r="AH1472" s="6">
        <f t="shared" si="230"/>
        <v>0.99932157394843968</v>
      </c>
      <c r="AI1472" s="6">
        <v>23.5</v>
      </c>
      <c r="AJ1472" s="6">
        <v>64.930000000000007</v>
      </c>
      <c r="AK1472" s="6">
        <v>72.459999999999994</v>
      </c>
      <c r="AL1472" s="6">
        <f t="shared" si="231"/>
        <v>0</v>
      </c>
      <c r="AM1472" s="6">
        <f t="shared" si="232"/>
        <v>0</v>
      </c>
      <c r="AN1472" s="6">
        <f t="shared" si="233"/>
        <v>1</v>
      </c>
    </row>
    <row r="1473" spans="1:40" x14ac:dyDescent="0.35">
      <c r="A1473" t="s">
        <v>4835</v>
      </c>
      <c r="B1473" t="s">
        <v>4780</v>
      </c>
      <c r="C1473" t="s">
        <v>16</v>
      </c>
      <c r="D1473" s="6" t="s">
        <v>134</v>
      </c>
      <c r="E1473" s="6">
        <v>26</v>
      </c>
      <c r="F1473" s="6">
        <v>77.06</v>
      </c>
      <c r="G1473" s="6">
        <v>78.63</v>
      </c>
      <c r="H1473" s="6">
        <f t="shared" si="226"/>
        <v>0.98003306625969744</v>
      </c>
      <c r="I1473" s="6">
        <v>25.5</v>
      </c>
      <c r="J1473" s="6">
        <v>55.35</v>
      </c>
      <c r="K1473" s="6">
        <v>77.400000000000006</v>
      </c>
      <c r="L1473" s="6">
        <f t="shared" si="227"/>
        <v>0</v>
      </c>
      <c r="M1473" s="6">
        <f t="shared" si="228"/>
        <v>0</v>
      </c>
      <c r="N1473" s="6">
        <f t="shared" si="229"/>
        <v>1</v>
      </c>
      <c r="AA1473" t="s">
        <v>4835</v>
      </c>
      <c r="AB1473" t="s">
        <v>4780</v>
      </c>
      <c r="AC1473" t="s">
        <v>16</v>
      </c>
      <c r="AD1473" t="s">
        <v>135</v>
      </c>
      <c r="AE1473">
        <v>24</v>
      </c>
      <c r="AF1473">
        <v>148.38</v>
      </c>
      <c r="AG1473">
        <v>73.7</v>
      </c>
      <c r="AH1473">
        <f t="shared" si="230"/>
        <v>2.0132971506105832</v>
      </c>
      <c r="AI1473">
        <v>22.5</v>
      </c>
      <c r="AJ1473">
        <v>68.81</v>
      </c>
      <c r="AK1473">
        <v>69.97</v>
      </c>
      <c r="AL1473" s="3">
        <f t="shared" si="231"/>
        <v>1</v>
      </c>
      <c r="AM1473" s="3">
        <f t="shared" si="232"/>
        <v>0</v>
      </c>
      <c r="AN1473" s="3">
        <f t="shared" si="233"/>
        <v>0</v>
      </c>
    </row>
    <row r="1474" spans="1:40" x14ac:dyDescent="0.35">
      <c r="A1474" t="s">
        <v>4836</v>
      </c>
      <c r="B1474" t="s">
        <v>4780</v>
      </c>
      <c r="C1474" t="s">
        <v>16</v>
      </c>
      <c r="D1474" t="s">
        <v>134</v>
      </c>
      <c r="E1474">
        <v>26</v>
      </c>
      <c r="F1474">
        <v>96.6</v>
      </c>
      <c r="G1474">
        <v>78.63</v>
      </c>
      <c r="H1474">
        <f t="shared" ref="H1474:H1537" si="234">F1474/G1474</f>
        <v>1.2285387256772224</v>
      </c>
      <c r="I1474">
        <v>27.5</v>
      </c>
      <c r="J1474">
        <v>90.33</v>
      </c>
      <c r="K1474">
        <v>82.3</v>
      </c>
      <c r="L1474" s="3">
        <f t="shared" ref="L1474:L1537" si="235">IF(H1474&gt;1.5,1,0)</f>
        <v>0</v>
      </c>
      <c r="M1474" s="3">
        <f t="shared" ref="M1474:M1537" si="236">IF((AND(H1474&gt;1,H1474&lt;1.5)),1,0)</f>
        <v>1</v>
      </c>
      <c r="N1474" s="3">
        <f t="shared" ref="N1474:N1537" si="237">IF(H1474&lt;1,1,0)</f>
        <v>0</v>
      </c>
      <c r="AA1474" t="s">
        <v>4836</v>
      </c>
      <c r="AB1474" t="s">
        <v>4780</v>
      </c>
      <c r="AC1474" t="s">
        <v>16</v>
      </c>
      <c r="AD1474" t="s">
        <v>135</v>
      </c>
      <c r="AE1474">
        <v>24</v>
      </c>
      <c r="AF1474">
        <v>162.58000000000001</v>
      </c>
      <c r="AG1474">
        <v>73.7</v>
      </c>
      <c r="AH1474">
        <f t="shared" ref="AH1474:AH1537" si="238">AF1474/AG1474</f>
        <v>2.2059701492537314</v>
      </c>
      <c r="AI1474">
        <v>16</v>
      </c>
      <c r="AJ1474">
        <v>59.3</v>
      </c>
      <c r="AK1474">
        <v>53.5</v>
      </c>
      <c r="AL1474" s="3">
        <f t="shared" si="231"/>
        <v>1</v>
      </c>
      <c r="AM1474" s="3">
        <f t="shared" si="232"/>
        <v>0</v>
      </c>
      <c r="AN1474" s="3">
        <f t="shared" si="233"/>
        <v>0</v>
      </c>
    </row>
    <row r="1475" spans="1:40" x14ac:dyDescent="0.35">
      <c r="A1475" t="s">
        <v>4837</v>
      </c>
      <c r="B1475" t="s">
        <v>4780</v>
      </c>
      <c r="C1475" t="s">
        <v>16</v>
      </c>
      <c r="D1475" t="s">
        <v>134</v>
      </c>
      <c r="E1475">
        <v>23</v>
      </c>
      <c r="F1475">
        <v>76.930000000000007</v>
      </c>
      <c r="G1475">
        <v>71.22</v>
      </c>
      <c r="H1475">
        <f t="shared" si="234"/>
        <v>1.080174108396518</v>
      </c>
      <c r="I1475">
        <v>22.5</v>
      </c>
      <c r="J1475">
        <v>60.77</v>
      </c>
      <c r="K1475">
        <v>69.97</v>
      </c>
      <c r="L1475" s="3">
        <f t="shared" si="235"/>
        <v>0</v>
      </c>
      <c r="M1475" s="3">
        <f t="shared" si="236"/>
        <v>1</v>
      </c>
      <c r="N1475" s="3">
        <f t="shared" si="237"/>
        <v>0</v>
      </c>
      <c r="AA1475" t="s">
        <v>4837</v>
      </c>
      <c r="AB1475" t="s">
        <v>4780</v>
      </c>
      <c r="AC1475" t="s">
        <v>16</v>
      </c>
      <c r="AD1475" t="s">
        <v>135</v>
      </c>
      <c r="AE1475">
        <v>24</v>
      </c>
      <c r="AF1475">
        <v>114.57</v>
      </c>
      <c r="AG1475">
        <v>73.7</v>
      </c>
      <c r="AH1475">
        <f t="shared" si="238"/>
        <v>1.5545454545454545</v>
      </c>
      <c r="AI1475">
        <v>22.5</v>
      </c>
      <c r="AJ1475">
        <v>57.91</v>
      </c>
      <c r="AK1475">
        <v>69.97</v>
      </c>
      <c r="AL1475" s="3">
        <f t="shared" ref="AL1475:AL1538" si="239">IF(AH1475&gt;1.5,1,0)</f>
        <v>1</v>
      </c>
      <c r="AM1475" s="3">
        <f t="shared" ref="AM1475:AM1538" si="240">IF((AND(AH1475&gt;1,AH1475&lt;1.5)),1,0)</f>
        <v>0</v>
      </c>
      <c r="AN1475" s="3">
        <f t="shared" ref="AN1475:AN1538" si="241">IF(AH1475&lt;1,1,0)</f>
        <v>0</v>
      </c>
    </row>
    <row r="1476" spans="1:40" x14ac:dyDescent="0.35">
      <c r="A1476" t="s">
        <v>4838</v>
      </c>
      <c r="B1476" t="s">
        <v>4780</v>
      </c>
      <c r="C1476" t="s">
        <v>16</v>
      </c>
      <c r="D1476" s="6" t="s">
        <v>134</v>
      </c>
      <c r="E1476" s="6">
        <v>29.5</v>
      </c>
      <c r="F1476" s="6">
        <v>83.56</v>
      </c>
      <c r="G1476" s="6">
        <v>87.18</v>
      </c>
      <c r="H1476" s="6">
        <f t="shared" si="234"/>
        <v>0.95847671484285379</v>
      </c>
      <c r="I1476" s="6">
        <v>29</v>
      </c>
      <c r="J1476" s="6">
        <v>56.17</v>
      </c>
      <c r="K1476" s="6">
        <v>85.96</v>
      </c>
      <c r="L1476" s="6">
        <f t="shared" si="235"/>
        <v>0</v>
      </c>
      <c r="M1476" s="6">
        <f t="shared" si="236"/>
        <v>0</v>
      </c>
      <c r="N1476" s="6">
        <f t="shared" si="237"/>
        <v>1</v>
      </c>
      <c r="AA1476" t="s">
        <v>4838</v>
      </c>
      <c r="AB1476" t="s">
        <v>4780</v>
      </c>
      <c r="AC1476" t="s">
        <v>16</v>
      </c>
      <c r="AD1476" t="s">
        <v>135</v>
      </c>
      <c r="AE1476">
        <v>15</v>
      </c>
      <c r="AF1476">
        <v>60.19</v>
      </c>
      <c r="AG1476">
        <v>50.91</v>
      </c>
      <c r="AH1476">
        <f t="shared" si="238"/>
        <v>1.1822824592417993</v>
      </c>
      <c r="AI1476">
        <v>30</v>
      </c>
      <c r="AJ1476">
        <v>92.12</v>
      </c>
      <c r="AK1476">
        <v>88.39</v>
      </c>
      <c r="AL1476" s="3">
        <f t="shared" si="239"/>
        <v>0</v>
      </c>
      <c r="AM1476" s="3">
        <f t="shared" si="240"/>
        <v>1</v>
      </c>
      <c r="AN1476" s="3">
        <f t="shared" si="241"/>
        <v>0</v>
      </c>
    </row>
    <row r="1477" spans="1:40" x14ac:dyDescent="0.35">
      <c r="A1477" t="s">
        <v>4839</v>
      </c>
      <c r="B1477" t="s">
        <v>4780</v>
      </c>
      <c r="C1477" t="s">
        <v>16</v>
      </c>
      <c r="D1477" s="6" t="s">
        <v>134</v>
      </c>
      <c r="E1477" s="6">
        <v>18.5</v>
      </c>
      <c r="F1477" s="6">
        <v>55.61</v>
      </c>
      <c r="G1477" s="6">
        <v>59.91</v>
      </c>
      <c r="H1477" s="6">
        <f t="shared" si="234"/>
        <v>0.92822567184109506</v>
      </c>
      <c r="I1477" s="6">
        <v>18</v>
      </c>
      <c r="J1477" s="6">
        <v>26.28</v>
      </c>
      <c r="K1477" s="6">
        <v>58.64</v>
      </c>
      <c r="L1477" s="6">
        <f t="shared" si="235"/>
        <v>0</v>
      </c>
      <c r="M1477" s="6">
        <f t="shared" si="236"/>
        <v>0</v>
      </c>
      <c r="N1477" s="6">
        <f t="shared" si="237"/>
        <v>1</v>
      </c>
      <c r="AA1477" t="s">
        <v>4839</v>
      </c>
      <c r="AB1477" t="s">
        <v>4780</v>
      </c>
      <c r="AC1477" t="s">
        <v>16</v>
      </c>
      <c r="AD1477" t="s">
        <v>135</v>
      </c>
      <c r="AE1477">
        <v>24</v>
      </c>
      <c r="AF1477">
        <v>95.2</v>
      </c>
      <c r="AG1477">
        <v>73.7</v>
      </c>
      <c r="AH1477">
        <f t="shared" si="238"/>
        <v>1.2917232021709633</v>
      </c>
      <c r="AI1477">
        <v>22.5</v>
      </c>
      <c r="AJ1477">
        <v>65.8</v>
      </c>
      <c r="AK1477">
        <v>69.97</v>
      </c>
      <c r="AL1477" s="3">
        <f t="shared" si="239"/>
        <v>0</v>
      </c>
      <c r="AM1477" s="3">
        <f t="shared" si="240"/>
        <v>1</v>
      </c>
      <c r="AN1477" s="3">
        <f t="shared" si="241"/>
        <v>0</v>
      </c>
    </row>
    <row r="1478" spans="1:40" x14ac:dyDescent="0.35">
      <c r="A1478" t="s">
        <v>4840</v>
      </c>
      <c r="B1478" t="s">
        <v>4780</v>
      </c>
      <c r="C1478" t="s">
        <v>16</v>
      </c>
      <c r="D1478" t="s">
        <v>134</v>
      </c>
      <c r="E1478">
        <v>23.5</v>
      </c>
      <c r="F1478">
        <v>79.75</v>
      </c>
      <c r="G1478">
        <v>72.459999999999994</v>
      </c>
      <c r="H1478">
        <f t="shared" si="234"/>
        <v>1.100607231576042</v>
      </c>
      <c r="I1478">
        <v>22.5</v>
      </c>
      <c r="J1478">
        <v>60.81</v>
      </c>
      <c r="K1478">
        <v>69.97</v>
      </c>
      <c r="L1478" s="3">
        <f t="shared" si="235"/>
        <v>0</v>
      </c>
      <c r="M1478" s="3">
        <f t="shared" si="236"/>
        <v>1</v>
      </c>
      <c r="N1478" s="3">
        <f t="shared" si="237"/>
        <v>0</v>
      </c>
      <c r="AA1478" t="s">
        <v>4840</v>
      </c>
      <c r="AB1478" t="s">
        <v>4780</v>
      </c>
      <c r="AC1478" t="s">
        <v>16</v>
      </c>
      <c r="AD1478" t="s">
        <v>135</v>
      </c>
      <c r="AE1478">
        <v>24</v>
      </c>
      <c r="AF1478">
        <v>107.09</v>
      </c>
      <c r="AG1478">
        <v>73.7</v>
      </c>
      <c r="AH1478">
        <f t="shared" si="238"/>
        <v>1.4530529172320217</v>
      </c>
      <c r="AI1478">
        <v>23</v>
      </c>
      <c r="AJ1478">
        <v>68.28</v>
      </c>
      <c r="AK1478">
        <v>71.22</v>
      </c>
      <c r="AL1478" s="3">
        <f t="shared" si="239"/>
        <v>0</v>
      </c>
      <c r="AM1478" s="3">
        <f t="shared" si="240"/>
        <v>1</v>
      </c>
      <c r="AN1478" s="3">
        <f t="shared" si="241"/>
        <v>0</v>
      </c>
    </row>
    <row r="1479" spans="1:40" x14ac:dyDescent="0.35">
      <c r="A1479" t="s">
        <v>4841</v>
      </c>
      <c r="B1479" t="s">
        <v>4780</v>
      </c>
      <c r="C1479" t="s">
        <v>16</v>
      </c>
      <c r="D1479" t="s">
        <v>134</v>
      </c>
      <c r="E1479">
        <v>31.5</v>
      </c>
      <c r="F1479">
        <v>108.68</v>
      </c>
      <c r="G1479">
        <v>92.02</v>
      </c>
      <c r="H1479">
        <f t="shared" si="234"/>
        <v>1.1810475983481854</v>
      </c>
      <c r="I1479">
        <v>30.5</v>
      </c>
      <c r="J1479">
        <v>77.39</v>
      </c>
      <c r="K1479">
        <v>89.6</v>
      </c>
      <c r="L1479" s="3">
        <f t="shared" si="235"/>
        <v>0</v>
      </c>
      <c r="M1479" s="3">
        <f t="shared" si="236"/>
        <v>1</v>
      </c>
      <c r="N1479" s="3">
        <f t="shared" si="237"/>
        <v>0</v>
      </c>
      <c r="AA1479" t="s">
        <v>4841</v>
      </c>
      <c r="AB1479" t="s">
        <v>4780</v>
      </c>
      <c r="AC1479" t="s">
        <v>16</v>
      </c>
      <c r="AD1479" t="s">
        <v>135</v>
      </c>
      <c r="AE1479">
        <v>24</v>
      </c>
      <c r="AF1479">
        <v>124.39</v>
      </c>
      <c r="AG1479">
        <v>73.7</v>
      </c>
      <c r="AH1479">
        <f t="shared" si="238"/>
        <v>1.6877883310719131</v>
      </c>
      <c r="AI1479">
        <v>23.5</v>
      </c>
      <c r="AJ1479">
        <v>65.27</v>
      </c>
      <c r="AK1479">
        <v>72.459999999999994</v>
      </c>
      <c r="AL1479" s="3">
        <f t="shared" si="239"/>
        <v>1</v>
      </c>
      <c r="AM1479" s="3">
        <f t="shared" si="240"/>
        <v>0</v>
      </c>
      <c r="AN1479" s="3">
        <f t="shared" si="241"/>
        <v>0</v>
      </c>
    </row>
    <row r="1480" spans="1:40" x14ac:dyDescent="0.35">
      <c r="A1480" t="s">
        <v>4842</v>
      </c>
      <c r="B1480" t="s">
        <v>4780</v>
      </c>
      <c r="C1480" t="s">
        <v>16</v>
      </c>
      <c r="D1480" t="s">
        <v>134</v>
      </c>
      <c r="E1480">
        <v>24</v>
      </c>
      <c r="F1480">
        <v>78.87</v>
      </c>
      <c r="G1480">
        <v>73.7</v>
      </c>
      <c r="H1480">
        <f t="shared" si="234"/>
        <v>1.0701492537313433</v>
      </c>
      <c r="I1480">
        <v>23.5</v>
      </c>
      <c r="J1480">
        <v>68.06</v>
      </c>
      <c r="K1480">
        <v>72.459999999999994</v>
      </c>
      <c r="L1480" s="3">
        <f t="shared" si="235"/>
        <v>0</v>
      </c>
      <c r="M1480" s="3">
        <f t="shared" si="236"/>
        <v>1</v>
      </c>
      <c r="N1480" s="3">
        <f t="shared" si="237"/>
        <v>0</v>
      </c>
      <c r="AA1480" t="s">
        <v>4842</v>
      </c>
      <c r="AB1480" t="s">
        <v>4780</v>
      </c>
      <c r="AC1480" t="s">
        <v>16</v>
      </c>
      <c r="AD1480" t="s">
        <v>135</v>
      </c>
      <c r="AE1480">
        <v>23.5</v>
      </c>
      <c r="AF1480">
        <v>133.21</v>
      </c>
      <c r="AG1480">
        <v>72.459999999999994</v>
      </c>
      <c r="AH1480">
        <f t="shared" si="238"/>
        <v>1.8383935964670166</v>
      </c>
      <c r="AI1480">
        <v>22.5</v>
      </c>
      <c r="AJ1480">
        <v>65.459999999999994</v>
      </c>
      <c r="AK1480">
        <v>69.97</v>
      </c>
      <c r="AL1480" s="3">
        <f t="shared" si="239"/>
        <v>1</v>
      </c>
      <c r="AM1480" s="3">
        <f t="shared" si="240"/>
        <v>0</v>
      </c>
      <c r="AN1480" s="3">
        <f t="shared" si="241"/>
        <v>0</v>
      </c>
    </row>
    <row r="1481" spans="1:40" x14ac:dyDescent="0.35">
      <c r="A1481" t="s">
        <v>4843</v>
      </c>
      <c r="B1481" t="s">
        <v>4780</v>
      </c>
      <c r="C1481" t="s">
        <v>16</v>
      </c>
      <c r="D1481" t="s">
        <v>134</v>
      </c>
      <c r="E1481">
        <v>22.5</v>
      </c>
      <c r="F1481">
        <v>70.16</v>
      </c>
      <c r="G1481">
        <v>69.97</v>
      </c>
      <c r="H1481">
        <f t="shared" si="234"/>
        <v>1.0027154494783479</v>
      </c>
      <c r="I1481">
        <v>22</v>
      </c>
      <c r="J1481">
        <v>51.44</v>
      </c>
      <c r="K1481">
        <v>68.72</v>
      </c>
      <c r="L1481" s="3">
        <f t="shared" si="235"/>
        <v>0</v>
      </c>
      <c r="M1481" s="3">
        <f t="shared" si="236"/>
        <v>1</v>
      </c>
      <c r="N1481" s="3">
        <f t="shared" si="237"/>
        <v>0</v>
      </c>
      <c r="AA1481" t="s">
        <v>4843</v>
      </c>
      <c r="AB1481" t="s">
        <v>4780</v>
      </c>
      <c r="AC1481" t="s">
        <v>16</v>
      </c>
      <c r="AD1481" t="s">
        <v>135</v>
      </c>
      <c r="AE1481">
        <v>24</v>
      </c>
      <c r="AF1481">
        <v>105.61</v>
      </c>
      <c r="AG1481">
        <v>73.7</v>
      </c>
      <c r="AH1481">
        <f t="shared" si="238"/>
        <v>1.4329715061058343</v>
      </c>
      <c r="AI1481">
        <v>23</v>
      </c>
      <c r="AJ1481">
        <v>70.44</v>
      </c>
      <c r="AK1481">
        <v>71.22</v>
      </c>
      <c r="AL1481" s="3">
        <f t="shared" si="239"/>
        <v>0</v>
      </c>
      <c r="AM1481" s="3">
        <f t="shared" si="240"/>
        <v>1</v>
      </c>
      <c r="AN1481" s="3">
        <f t="shared" si="241"/>
        <v>0</v>
      </c>
    </row>
    <row r="1482" spans="1:40" x14ac:dyDescent="0.35">
      <c r="A1482" t="s">
        <v>4844</v>
      </c>
      <c r="B1482" t="s">
        <v>4780</v>
      </c>
      <c r="C1482" t="s">
        <v>16</v>
      </c>
      <c r="D1482" s="6" t="s">
        <v>134</v>
      </c>
      <c r="E1482" s="6">
        <v>17</v>
      </c>
      <c r="F1482" s="6">
        <v>55.09</v>
      </c>
      <c r="G1482" s="6">
        <v>56.08</v>
      </c>
      <c r="H1482" s="6">
        <f t="shared" si="234"/>
        <v>0.98234664764621982</v>
      </c>
      <c r="I1482" s="6">
        <v>16.5</v>
      </c>
      <c r="J1482" s="6">
        <v>38.729999999999997</v>
      </c>
      <c r="K1482" s="6">
        <v>54.79</v>
      </c>
      <c r="L1482" s="6">
        <f t="shared" si="235"/>
        <v>0</v>
      </c>
      <c r="M1482" s="6">
        <f t="shared" si="236"/>
        <v>0</v>
      </c>
      <c r="N1482" s="6">
        <f t="shared" si="237"/>
        <v>1</v>
      </c>
      <c r="AA1482" t="s">
        <v>4844</v>
      </c>
      <c r="AB1482" t="s">
        <v>4780</v>
      </c>
      <c r="AC1482" t="s">
        <v>16</v>
      </c>
      <c r="AD1482" t="s">
        <v>135</v>
      </c>
      <c r="AE1482">
        <v>24</v>
      </c>
      <c r="AF1482">
        <v>117.66</v>
      </c>
      <c r="AG1482">
        <v>73.7</v>
      </c>
      <c r="AH1482">
        <f t="shared" si="238"/>
        <v>1.5964721845318859</v>
      </c>
      <c r="AI1482">
        <v>22.5</v>
      </c>
      <c r="AJ1482">
        <v>67.62</v>
      </c>
      <c r="AK1482">
        <v>69.97</v>
      </c>
      <c r="AL1482" s="3">
        <f t="shared" si="239"/>
        <v>1</v>
      </c>
      <c r="AM1482" s="3">
        <f t="shared" si="240"/>
        <v>0</v>
      </c>
      <c r="AN1482" s="3">
        <f t="shared" si="241"/>
        <v>0</v>
      </c>
    </row>
    <row r="1483" spans="1:40" x14ac:dyDescent="0.35">
      <c r="A1483" t="s">
        <v>4845</v>
      </c>
      <c r="B1483" t="s">
        <v>4780</v>
      </c>
      <c r="C1483" t="s">
        <v>16</v>
      </c>
      <c r="D1483" s="6" t="s">
        <v>134</v>
      </c>
      <c r="E1483" s="6">
        <v>27.5</v>
      </c>
      <c r="F1483" s="6">
        <v>70.05</v>
      </c>
      <c r="G1483" s="6">
        <v>82.3</v>
      </c>
      <c r="H1483" s="6">
        <f t="shared" si="234"/>
        <v>0.8511543134872418</v>
      </c>
      <c r="I1483" s="6">
        <v>27</v>
      </c>
      <c r="J1483" s="6">
        <v>67.64</v>
      </c>
      <c r="K1483" s="6">
        <v>81.08</v>
      </c>
      <c r="L1483" s="6">
        <f t="shared" si="235"/>
        <v>0</v>
      </c>
      <c r="M1483" s="6">
        <f t="shared" si="236"/>
        <v>0</v>
      </c>
      <c r="N1483" s="6">
        <f t="shared" si="237"/>
        <v>1</v>
      </c>
      <c r="AA1483" t="s">
        <v>4845</v>
      </c>
      <c r="AB1483" t="s">
        <v>4780</v>
      </c>
      <c r="AC1483" t="s">
        <v>16</v>
      </c>
      <c r="AD1483" t="s">
        <v>135</v>
      </c>
      <c r="AE1483">
        <v>24</v>
      </c>
      <c r="AF1483">
        <v>128.22</v>
      </c>
      <c r="AG1483">
        <v>73.7</v>
      </c>
      <c r="AH1483">
        <f t="shared" si="238"/>
        <v>1.7397557666214383</v>
      </c>
      <c r="AI1483">
        <v>22.5</v>
      </c>
      <c r="AJ1483">
        <v>58.22</v>
      </c>
      <c r="AK1483">
        <v>69.97</v>
      </c>
      <c r="AL1483" s="3">
        <f t="shared" si="239"/>
        <v>1</v>
      </c>
      <c r="AM1483" s="3">
        <f t="shared" si="240"/>
        <v>0</v>
      </c>
      <c r="AN1483" s="3">
        <f t="shared" si="241"/>
        <v>0</v>
      </c>
    </row>
    <row r="1484" spans="1:40" x14ac:dyDescent="0.35">
      <c r="A1484" t="s">
        <v>4846</v>
      </c>
      <c r="B1484" t="s">
        <v>4780</v>
      </c>
      <c r="C1484" t="s">
        <v>16</v>
      </c>
      <c r="D1484" s="6" t="s">
        <v>134</v>
      </c>
      <c r="E1484" s="6">
        <v>30</v>
      </c>
      <c r="F1484" s="6">
        <v>88.14</v>
      </c>
      <c r="G1484" s="6">
        <v>88.39</v>
      </c>
      <c r="H1484" s="6">
        <f t="shared" si="234"/>
        <v>0.99717162574951923</v>
      </c>
      <c r="I1484" s="6">
        <v>29.5</v>
      </c>
      <c r="J1484" s="6">
        <v>78.459999999999994</v>
      </c>
      <c r="K1484" s="6">
        <v>87.18</v>
      </c>
      <c r="L1484" s="6">
        <f t="shared" si="235"/>
        <v>0</v>
      </c>
      <c r="M1484" s="6">
        <f t="shared" si="236"/>
        <v>0</v>
      </c>
      <c r="N1484" s="6">
        <f t="shared" si="237"/>
        <v>1</v>
      </c>
      <c r="AA1484" t="s">
        <v>4846</v>
      </c>
      <c r="AB1484" t="s">
        <v>4780</v>
      </c>
      <c r="AC1484" t="s">
        <v>16</v>
      </c>
      <c r="AD1484" t="s">
        <v>135</v>
      </c>
      <c r="AE1484">
        <v>24</v>
      </c>
      <c r="AF1484">
        <v>125.54</v>
      </c>
      <c r="AG1484">
        <v>73.7</v>
      </c>
      <c r="AH1484">
        <f t="shared" si="238"/>
        <v>1.7033921302578019</v>
      </c>
      <c r="AI1484">
        <v>23.5</v>
      </c>
      <c r="AJ1484">
        <v>62.4</v>
      </c>
      <c r="AK1484">
        <v>72.459999999999994</v>
      </c>
      <c r="AL1484" s="3">
        <f t="shared" si="239"/>
        <v>1</v>
      </c>
      <c r="AM1484" s="3">
        <f t="shared" si="240"/>
        <v>0</v>
      </c>
      <c r="AN1484" s="3">
        <f t="shared" si="241"/>
        <v>0</v>
      </c>
    </row>
    <row r="1485" spans="1:40" x14ac:dyDescent="0.35">
      <c r="A1485" t="s">
        <v>4847</v>
      </c>
      <c r="B1485" t="s">
        <v>4780</v>
      </c>
      <c r="C1485" t="s">
        <v>16</v>
      </c>
      <c r="D1485" t="s">
        <v>134</v>
      </c>
      <c r="E1485">
        <v>24</v>
      </c>
      <c r="F1485">
        <v>168.76</v>
      </c>
      <c r="G1485">
        <v>73.7</v>
      </c>
      <c r="H1485">
        <f t="shared" si="234"/>
        <v>2.2898236092265942</v>
      </c>
      <c r="I1485">
        <v>21.5</v>
      </c>
      <c r="J1485">
        <v>35.700000000000003</v>
      </c>
      <c r="K1485">
        <v>67.47</v>
      </c>
      <c r="L1485" s="3">
        <f t="shared" si="235"/>
        <v>1</v>
      </c>
      <c r="M1485" s="3">
        <f t="shared" si="236"/>
        <v>0</v>
      </c>
      <c r="N1485" s="3">
        <f t="shared" si="237"/>
        <v>0</v>
      </c>
      <c r="AA1485" t="s">
        <v>4847</v>
      </c>
      <c r="AB1485" t="s">
        <v>4780</v>
      </c>
      <c r="AC1485" t="s">
        <v>16</v>
      </c>
      <c r="AD1485" t="s">
        <v>135</v>
      </c>
      <c r="AE1485">
        <v>24</v>
      </c>
      <c r="AF1485">
        <v>138.68</v>
      </c>
      <c r="AG1485">
        <v>73.7</v>
      </c>
      <c r="AH1485">
        <f t="shared" si="238"/>
        <v>1.8816824966078698</v>
      </c>
      <c r="AI1485">
        <v>22.5</v>
      </c>
      <c r="AJ1485">
        <v>59.63</v>
      </c>
      <c r="AK1485">
        <v>69.97</v>
      </c>
      <c r="AL1485" s="3">
        <f t="shared" si="239"/>
        <v>1</v>
      </c>
      <c r="AM1485" s="3">
        <f t="shared" si="240"/>
        <v>0</v>
      </c>
      <c r="AN1485" s="3">
        <f t="shared" si="241"/>
        <v>0</v>
      </c>
    </row>
    <row r="1486" spans="1:40" x14ac:dyDescent="0.35">
      <c r="A1486" t="s">
        <v>4848</v>
      </c>
      <c r="B1486" t="s">
        <v>4780</v>
      </c>
      <c r="C1486" t="s">
        <v>16</v>
      </c>
      <c r="D1486" t="s">
        <v>134</v>
      </c>
      <c r="E1486">
        <v>20.5</v>
      </c>
      <c r="F1486">
        <v>78.06</v>
      </c>
      <c r="G1486">
        <v>64.97</v>
      </c>
      <c r="H1486">
        <f t="shared" si="234"/>
        <v>1.2014776050484839</v>
      </c>
      <c r="I1486">
        <v>31</v>
      </c>
      <c r="J1486">
        <v>102.69</v>
      </c>
      <c r="K1486">
        <v>90.81</v>
      </c>
      <c r="L1486" s="3">
        <f t="shared" si="235"/>
        <v>0</v>
      </c>
      <c r="M1486" s="3">
        <f t="shared" si="236"/>
        <v>1</v>
      </c>
      <c r="N1486" s="3">
        <f t="shared" si="237"/>
        <v>0</v>
      </c>
      <c r="AA1486" t="s">
        <v>4848</v>
      </c>
      <c r="AB1486" t="s">
        <v>4780</v>
      </c>
      <c r="AC1486" t="s">
        <v>16</v>
      </c>
      <c r="AD1486" t="s">
        <v>135</v>
      </c>
      <c r="AE1486">
        <v>24</v>
      </c>
      <c r="AF1486">
        <v>101.93</v>
      </c>
      <c r="AG1486">
        <v>73.7</v>
      </c>
      <c r="AH1486">
        <f t="shared" si="238"/>
        <v>1.3830393487109904</v>
      </c>
      <c r="AI1486">
        <v>23</v>
      </c>
      <c r="AJ1486">
        <v>64.89</v>
      </c>
      <c r="AK1486">
        <v>71.22</v>
      </c>
      <c r="AL1486" s="3">
        <f t="shared" si="239"/>
        <v>0</v>
      </c>
      <c r="AM1486" s="3">
        <f t="shared" si="240"/>
        <v>1</v>
      </c>
      <c r="AN1486" s="3">
        <f t="shared" si="241"/>
        <v>0</v>
      </c>
    </row>
    <row r="1487" spans="1:40" x14ac:dyDescent="0.35">
      <c r="A1487" t="s">
        <v>4849</v>
      </c>
      <c r="B1487" s="2" t="s">
        <v>4850</v>
      </c>
      <c r="C1487" t="s">
        <v>16</v>
      </c>
      <c r="D1487" s="6" t="s">
        <v>547</v>
      </c>
      <c r="E1487" s="6">
        <v>25.5</v>
      </c>
      <c r="F1487" s="6">
        <v>61.36</v>
      </c>
      <c r="G1487" s="6">
        <v>77.400000000000006</v>
      </c>
      <c r="H1487" s="6">
        <f t="shared" si="234"/>
        <v>0.79276485788113693</v>
      </c>
      <c r="I1487" s="6">
        <v>25</v>
      </c>
      <c r="J1487" s="6">
        <v>51.08</v>
      </c>
      <c r="K1487" s="6">
        <v>76.17</v>
      </c>
      <c r="L1487" s="6">
        <f t="shared" si="235"/>
        <v>0</v>
      </c>
      <c r="M1487" s="6">
        <f t="shared" si="236"/>
        <v>0</v>
      </c>
      <c r="N1487" s="6">
        <f t="shared" si="237"/>
        <v>1</v>
      </c>
      <c r="AA1487" t="s">
        <v>4849</v>
      </c>
      <c r="AB1487" t="s">
        <v>4850</v>
      </c>
      <c r="AC1487" s="6" t="s">
        <v>16</v>
      </c>
      <c r="AD1487" s="6" t="s">
        <v>548</v>
      </c>
      <c r="AE1487" s="6">
        <v>31.5</v>
      </c>
      <c r="AF1487" s="6">
        <v>83.44</v>
      </c>
      <c r="AG1487" s="6">
        <v>92.02</v>
      </c>
      <c r="AH1487" s="6">
        <f t="shared" si="238"/>
        <v>0.90675940013040646</v>
      </c>
      <c r="AI1487" s="6">
        <v>31</v>
      </c>
      <c r="AJ1487" s="6">
        <v>51.84</v>
      </c>
      <c r="AK1487" s="6">
        <v>90.81</v>
      </c>
      <c r="AL1487" s="6">
        <f t="shared" si="239"/>
        <v>0</v>
      </c>
      <c r="AM1487" s="6">
        <f t="shared" si="240"/>
        <v>0</v>
      </c>
      <c r="AN1487" s="6">
        <f t="shared" si="241"/>
        <v>1</v>
      </c>
    </row>
    <row r="1488" spans="1:40" x14ac:dyDescent="0.35">
      <c r="A1488" t="s">
        <v>4851</v>
      </c>
      <c r="B1488" s="2" t="s">
        <v>4850</v>
      </c>
      <c r="C1488" t="s">
        <v>16</v>
      </c>
      <c r="D1488" s="6" t="s">
        <v>547</v>
      </c>
      <c r="E1488" s="6">
        <v>25.5</v>
      </c>
      <c r="F1488" s="6">
        <v>59.19</v>
      </c>
      <c r="G1488" s="6">
        <v>77.400000000000006</v>
      </c>
      <c r="H1488" s="6">
        <f t="shared" si="234"/>
        <v>0.76472868217054257</v>
      </c>
      <c r="I1488" s="6">
        <v>25</v>
      </c>
      <c r="J1488" s="6">
        <v>38.97</v>
      </c>
      <c r="K1488" s="6">
        <v>76.17</v>
      </c>
      <c r="L1488" s="6">
        <f t="shared" si="235"/>
        <v>0</v>
      </c>
      <c r="M1488" s="6">
        <f t="shared" si="236"/>
        <v>0</v>
      </c>
      <c r="N1488" s="6">
        <f t="shared" si="237"/>
        <v>1</v>
      </c>
      <c r="AA1488" t="s">
        <v>4851</v>
      </c>
      <c r="AB1488" t="s">
        <v>4850</v>
      </c>
      <c r="AC1488" t="s">
        <v>16</v>
      </c>
      <c r="AD1488" t="s">
        <v>548</v>
      </c>
      <c r="AE1488">
        <v>24</v>
      </c>
      <c r="AF1488">
        <v>88.31</v>
      </c>
      <c r="AG1488">
        <v>73.7</v>
      </c>
      <c r="AH1488">
        <f t="shared" si="238"/>
        <v>1.198236092265943</v>
      </c>
      <c r="AI1488">
        <v>23.5</v>
      </c>
      <c r="AJ1488">
        <v>67.61</v>
      </c>
      <c r="AK1488">
        <v>72.459999999999994</v>
      </c>
      <c r="AL1488" s="3">
        <f t="shared" si="239"/>
        <v>0</v>
      </c>
      <c r="AM1488" s="3">
        <f t="shared" si="240"/>
        <v>1</v>
      </c>
      <c r="AN1488" s="3">
        <f t="shared" si="241"/>
        <v>0</v>
      </c>
    </row>
    <row r="1489" spans="1:40" x14ac:dyDescent="0.35">
      <c r="A1489" t="s">
        <v>4852</v>
      </c>
      <c r="B1489" s="2" t="s">
        <v>4850</v>
      </c>
      <c r="C1489" t="s">
        <v>16</v>
      </c>
      <c r="D1489" s="6" t="s">
        <v>547</v>
      </c>
      <c r="E1489" s="6">
        <v>29.5</v>
      </c>
      <c r="F1489" s="6">
        <v>82.88</v>
      </c>
      <c r="G1489" s="6">
        <v>87.18</v>
      </c>
      <c r="H1489" s="6">
        <f t="shared" si="234"/>
        <v>0.95067676072493679</v>
      </c>
      <c r="I1489" s="6">
        <v>29</v>
      </c>
      <c r="J1489" s="6">
        <v>39.49</v>
      </c>
      <c r="K1489" s="6">
        <v>85.96</v>
      </c>
      <c r="L1489" s="6">
        <f t="shared" si="235"/>
        <v>0</v>
      </c>
      <c r="M1489" s="6">
        <f t="shared" si="236"/>
        <v>0</v>
      </c>
      <c r="N1489" s="6">
        <f t="shared" si="237"/>
        <v>1</v>
      </c>
      <c r="AA1489" t="s">
        <v>4852</v>
      </c>
      <c r="AB1489" t="s">
        <v>4850</v>
      </c>
      <c r="AC1489" t="s">
        <v>16</v>
      </c>
      <c r="AD1489" t="s">
        <v>548</v>
      </c>
      <c r="AE1489">
        <v>24</v>
      </c>
      <c r="AF1489">
        <v>131.74</v>
      </c>
      <c r="AG1489">
        <v>73.7</v>
      </c>
      <c r="AH1489">
        <f t="shared" si="238"/>
        <v>1.7875169606512891</v>
      </c>
      <c r="AI1489">
        <v>22.5</v>
      </c>
      <c r="AJ1489">
        <v>53.32</v>
      </c>
      <c r="AK1489">
        <v>69.97</v>
      </c>
      <c r="AL1489" s="3">
        <f t="shared" si="239"/>
        <v>1</v>
      </c>
      <c r="AM1489" s="3">
        <f t="shared" si="240"/>
        <v>0</v>
      </c>
      <c r="AN1489" s="3">
        <f t="shared" si="241"/>
        <v>0</v>
      </c>
    </row>
    <row r="1490" spans="1:40" x14ac:dyDescent="0.35">
      <c r="A1490" t="s">
        <v>4853</v>
      </c>
      <c r="B1490" s="2" t="s">
        <v>4850</v>
      </c>
      <c r="C1490" t="s">
        <v>16</v>
      </c>
      <c r="D1490" s="6" t="s">
        <v>547</v>
      </c>
      <c r="E1490" s="6">
        <v>21.5</v>
      </c>
      <c r="F1490" s="6">
        <v>61.04</v>
      </c>
      <c r="G1490" s="6">
        <v>67.47</v>
      </c>
      <c r="H1490" s="6">
        <f t="shared" si="234"/>
        <v>0.90469838446717055</v>
      </c>
      <c r="I1490" s="6">
        <v>21</v>
      </c>
      <c r="J1490" s="6">
        <v>32.35</v>
      </c>
      <c r="K1490" s="6">
        <v>66.22</v>
      </c>
      <c r="L1490" s="6">
        <f t="shared" si="235"/>
        <v>0</v>
      </c>
      <c r="M1490" s="6">
        <f t="shared" si="236"/>
        <v>0</v>
      </c>
      <c r="N1490" s="6">
        <f t="shared" si="237"/>
        <v>1</v>
      </c>
      <c r="AA1490" t="s">
        <v>4853</v>
      </c>
      <c r="AB1490" t="s">
        <v>4850</v>
      </c>
      <c r="AC1490" t="s">
        <v>16</v>
      </c>
      <c r="AD1490" t="s">
        <v>548</v>
      </c>
      <c r="AE1490">
        <v>24</v>
      </c>
      <c r="AF1490">
        <v>94.06</v>
      </c>
      <c r="AG1490">
        <v>73.7</v>
      </c>
      <c r="AH1490">
        <f t="shared" si="238"/>
        <v>1.2762550881953867</v>
      </c>
      <c r="AI1490">
        <v>23.5</v>
      </c>
      <c r="AJ1490">
        <v>48.91</v>
      </c>
      <c r="AK1490">
        <v>72.459999999999994</v>
      </c>
      <c r="AL1490" s="3">
        <f t="shared" si="239"/>
        <v>0</v>
      </c>
      <c r="AM1490" s="3">
        <f t="shared" si="240"/>
        <v>1</v>
      </c>
      <c r="AN1490" s="3">
        <f t="shared" si="241"/>
        <v>0</v>
      </c>
    </row>
    <row r="1491" spans="1:40" x14ac:dyDescent="0.35">
      <c r="A1491" t="s">
        <v>4854</v>
      </c>
      <c r="B1491" s="2" t="s">
        <v>4850</v>
      </c>
      <c r="C1491" t="s">
        <v>16</v>
      </c>
      <c r="D1491" s="6" t="s">
        <v>547</v>
      </c>
      <c r="E1491" s="6">
        <v>25</v>
      </c>
      <c r="F1491" s="6">
        <v>65.33</v>
      </c>
      <c r="G1491" s="6">
        <v>76.17</v>
      </c>
      <c r="H1491" s="6">
        <f t="shared" si="234"/>
        <v>0.85768675331495337</v>
      </c>
      <c r="I1491" s="6">
        <v>24.5</v>
      </c>
      <c r="J1491" s="6">
        <v>34.06</v>
      </c>
      <c r="K1491" s="6">
        <v>74.930000000000007</v>
      </c>
      <c r="L1491" s="6">
        <f t="shared" si="235"/>
        <v>0</v>
      </c>
      <c r="M1491" s="6">
        <f t="shared" si="236"/>
        <v>0</v>
      </c>
      <c r="N1491" s="6">
        <f t="shared" si="237"/>
        <v>1</v>
      </c>
      <c r="AA1491" t="s">
        <v>4854</v>
      </c>
      <c r="AB1491" t="s">
        <v>4850</v>
      </c>
      <c r="AC1491" t="s">
        <v>16</v>
      </c>
      <c r="AD1491" t="s">
        <v>548</v>
      </c>
      <c r="AE1491">
        <v>24</v>
      </c>
      <c r="AF1491">
        <v>108.89</v>
      </c>
      <c r="AG1491">
        <v>73.7</v>
      </c>
      <c r="AH1491">
        <f t="shared" si="238"/>
        <v>1.4774762550881952</v>
      </c>
      <c r="AI1491">
        <v>23</v>
      </c>
      <c r="AJ1491">
        <v>55.48</v>
      </c>
      <c r="AK1491">
        <v>71.22</v>
      </c>
      <c r="AL1491" s="3">
        <f t="shared" si="239"/>
        <v>0</v>
      </c>
      <c r="AM1491" s="3">
        <f t="shared" si="240"/>
        <v>1</v>
      </c>
      <c r="AN1491" s="3">
        <f t="shared" si="241"/>
        <v>0</v>
      </c>
    </row>
    <row r="1492" spans="1:40" x14ac:dyDescent="0.35">
      <c r="A1492" t="s">
        <v>4855</v>
      </c>
      <c r="B1492" s="2" t="s">
        <v>4850</v>
      </c>
      <c r="C1492" t="s">
        <v>16</v>
      </c>
      <c r="D1492" s="6" t="s">
        <v>547</v>
      </c>
      <c r="E1492" s="6">
        <v>17</v>
      </c>
      <c r="F1492" s="6">
        <v>54.01</v>
      </c>
      <c r="G1492" s="6">
        <v>56.08</v>
      </c>
      <c r="H1492" s="6">
        <f t="shared" si="234"/>
        <v>0.96308844507845937</v>
      </c>
      <c r="I1492" s="6">
        <v>16.5</v>
      </c>
      <c r="J1492" s="6">
        <v>24.11</v>
      </c>
      <c r="K1492" s="6">
        <v>54.79</v>
      </c>
      <c r="L1492" s="6">
        <f t="shared" si="235"/>
        <v>0</v>
      </c>
      <c r="M1492" s="6">
        <f t="shared" si="236"/>
        <v>0</v>
      </c>
      <c r="N1492" s="6">
        <f t="shared" si="237"/>
        <v>1</v>
      </c>
      <c r="AA1492" t="s">
        <v>4855</v>
      </c>
      <c r="AB1492" t="s">
        <v>4850</v>
      </c>
      <c r="AC1492" t="s">
        <v>16</v>
      </c>
      <c r="AD1492" t="s">
        <v>548</v>
      </c>
      <c r="AE1492">
        <v>24</v>
      </c>
      <c r="AF1492">
        <v>91.78</v>
      </c>
      <c r="AG1492">
        <v>73.7</v>
      </c>
      <c r="AH1492">
        <f t="shared" si="238"/>
        <v>1.2453188602442333</v>
      </c>
      <c r="AI1492">
        <v>22</v>
      </c>
      <c r="AJ1492">
        <v>55.94</v>
      </c>
      <c r="AK1492">
        <v>68.72</v>
      </c>
      <c r="AL1492" s="3">
        <f t="shared" si="239"/>
        <v>0</v>
      </c>
      <c r="AM1492" s="3">
        <f t="shared" si="240"/>
        <v>1</v>
      </c>
      <c r="AN1492" s="3">
        <f t="shared" si="241"/>
        <v>0</v>
      </c>
    </row>
    <row r="1493" spans="1:40" x14ac:dyDescent="0.35">
      <c r="A1493" t="s">
        <v>4856</v>
      </c>
      <c r="B1493" s="2" t="s">
        <v>4850</v>
      </c>
      <c r="C1493" t="s">
        <v>16</v>
      </c>
      <c r="D1493" t="s">
        <v>547</v>
      </c>
      <c r="E1493">
        <v>24</v>
      </c>
      <c r="F1493">
        <v>131.84</v>
      </c>
      <c r="G1493">
        <v>73.7</v>
      </c>
      <c r="H1493">
        <f t="shared" si="234"/>
        <v>1.7888738127544097</v>
      </c>
      <c r="I1493">
        <v>23</v>
      </c>
      <c r="J1493">
        <v>69.84</v>
      </c>
      <c r="K1493">
        <v>71.22</v>
      </c>
      <c r="L1493" s="3">
        <f t="shared" si="235"/>
        <v>1</v>
      </c>
      <c r="M1493" s="3">
        <f t="shared" si="236"/>
        <v>0</v>
      </c>
      <c r="N1493" s="3">
        <f t="shared" si="237"/>
        <v>0</v>
      </c>
      <c r="AA1493" t="s">
        <v>4856</v>
      </c>
      <c r="AB1493" t="s">
        <v>4850</v>
      </c>
      <c r="AC1493" t="s">
        <v>16</v>
      </c>
      <c r="AD1493" t="s">
        <v>548</v>
      </c>
      <c r="AE1493">
        <v>24</v>
      </c>
      <c r="AF1493">
        <v>134.13999999999999</v>
      </c>
      <c r="AG1493">
        <v>73.7</v>
      </c>
      <c r="AH1493">
        <f t="shared" si="238"/>
        <v>1.8200814111261869</v>
      </c>
      <c r="AI1493">
        <v>23.5</v>
      </c>
      <c r="AJ1493">
        <v>69.02</v>
      </c>
      <c r="AK1493">
        <v>72.459999999999994</v>
      </c>
      <c r="AL1493" s="3">
        <f t="shared" si="239"/>
        <v>1</v>
      </c>
      <c r="AM1493" s="3">
        <f t="shared" si="240"/>
        <v>0</v>
      </c>
      <c r="AN1493" s="3">
        <f t="shared" si="241"/>
        <v>0</v>
      </c>
    </row>
    <row r="1494" spans="1:40" x14ac:dyDescent="0.35">
      <c r="A1494" t="s">
        <v>4857</v>
      </c>
      <c r="B1494" s="2" t="s">
        <v>4850</v>
      </c>
      <c r="C1494" t="s">
        <v>16</v>
      </c>
      <c r="D1494" s="6" t="s">
        <v>547</v>
      </c>
      <c r="E1494" s="6">
        <v>19</v>
      </c>
      <c r="F1494" s="6">
        <v>46.23</v>
      </c>
      <c r="G1494" s="6">
        <v>61.18</v>
      </c>
      <c r="H1494" s="6">
        <f t="shared" si="234"/>
        <v>0.75563909774436089</v>
      </c>
      <c r="I1494" s="6">
        <v>18.5</v>
      </c>
      <c r="J1494" s="6">
        <v>34.369999999999997</v>
      </c>
      <c r="K1494" s="6">
        <v>59.91</v>
      </c>
      <c r="L1494" s="6">
        <f t="shared" si="235"/>
        <v>0</v>
      </c>
      <c r="M1494" s="6">
        <f t="shared" si="236"/>
        <v>0</v>
      </c>
      <c r="N1494" s="6">
        <f t="shared" si="237"/>
        <v>1</v>
      </c>
      <c r="AA1494" t="s">
        <v>4857</v>
      </c>
      <c r="AB1494" t="s">
        <v>4850</v>
      </c>
      <c r="AC1494" t="s">
        <v>16</v>
      </c>
      <c r="AD1494" t="s">
        <v>548</v>
      </c>
      <c r="AE1494">
        <v>24</v>
      </c>
      <c r="AF1494">
        <v>116.09</v>
      </c>
      <c r="AG1494">
        <v>73.7</v>
      </c>
      <c r="AH1494">
        <f t="shared" si="238"/>
        <v>1.5751696065128902</v>
      </c>
      <c r="AI1494">
        <v>23.5</v>
      </c>
      <c r="AJ1494">
        <v>70.41</v>
      </c>
      <c r="AK1494">
        <v>72.459999999999994</v>
      </c>
      <c r="AL1494" s="3">
        <f t="shared" si="239"/>
        <v>1</v>
      </c>
      <c r="AM1494" s="3">
        <f t="shared" si="240"/>
        <v>0</v>
      </c>
      <c r="AN1494" s="3">
        <f t="shared" si="241"/>
        <v>0</v>
      </c>
    </row>
    <row r="1495" spans="1:40" x14ac:dyDescent="0.35">
      <c r="A1495" t="s">
        <v>4858</v>
      </c>
      <c r="B1495" s="2" t="s">
        <v>4850</v>
      </c>
      <c r="C1495" t="s">
        <v>16</v>
      </c>
      <c r="D1495" s="6" t="s">
        <v>547</v>
      </c>
      <c r="E1495" s="6">
        <v>16.5</v>
      </c>
      <c r="F1495" s="6">
        <v>45.09</v>
      </c>
      <c r="G1495" s="6">
        <v>54.79</v>
      </c>
      <c r="H1495" s="6">
        <f t="shared" si="234"/>
        <v>0.82296039423252421</v>
      </c>
      <c r="I1495" s="6">
        <v>16</v>
      </c>
      <c r="J1495" s="6">
        <v>31.32</v>
      </c>
      <c r="K1495" s="6">
        <v>53.5</v>
      </c>
      <c r="L1495" s="6">
        <f t="shared" si="235"/>
        <v>0</v>
      </c>
      <c r="M1495" s="6">
        <f t="shared" si="236"/>
        <v>0</v>
      </c>
      <c r="N1495" s="6">
        <f t="shared" si="237"/>
        <v>1</v>
      </c>
      <c r="AA1495" t="s">
        <v>4858</v>
      </c>
      <c r="AB1495" t="s">
        <v>4850</v>
      </c>
      <c r="AC1495" t="s">
        <v>16</v>
      </c>
      <c r="AD1495" t="s">
        <v>548</v>
      </c>
      <c r="AE1495">
        <v>24</v>
      </c>
      <c r="AF1495">
        <v>127.31</v>
      </c>
      <c r="AG1495">
        <v>73.7</v>
      </c>
      <c r="AH1495">
        <f t="shared" si="238"/>
        <v>1.7274084124830393</v>
      </c>
      <c r="AI1495">
        <v>16</v>
      </c>
      <c r="AJ1495">
        <v>62.14</v>
      </c>
      <c r="AK1495">
        <v>53.5</v>
      </c>
      <c r="AL1495" s="3">
        <f t="shared" si="239"/>
        <v>1</v>
      </c>
      <c r="AM1495" s="3">
        <f t="shared" si="240"/>
        <v>0</v>
      </c>
      <c r="AN1495" s="3">
        <f t="shared" si="241"/>
        <v>0</v>
      </c>
    </row>
    <row r="1496" spans="1:40" x14ac:dyDescent="0.35">
      <c r="A1496" t="s">
        <v>4859</v>
      </c>
      <c r="B1496" s="2" t="s">
        <v>4850</v>
      </c>
      <c r="C1496" t="s">
        <v>16</v>
      </c>
      <c r="D1496" s="6" t="s">
        <v>547</v>
      </c>
      <c r="E1496" s="6">
        <v>26</v>
      </c>
      <c r="F1496" s="6">
        <v>76.31</v>
      </c>
      <c r="G1496" s="6">
        <v>78.63</v>
      </c>
      <c r="H1496" s="6">
        <f t="shared" si="234"/>
        <v>0.97049472211624066</v>
      </c>
      <c r="I1496" s="6">
        <v>25.5</v>
      </c>
      <c r="J1496" s="6">
        <v>68.290000000000006</v>
      </c>
      <c r="K1496" s="6">
        <v>77.400000000000006</v>
      </c>
      <c r="L1496" s="6">
        <f t="shared" si="235"/>
        <v>0</v>
      </c>
      <c r="M1496" s="6">
        <f t="shared" si="236"/>
        <v>0</v>
      </c>
      <c r="N1496" s="6">
        <f t="shared" si="237"/>
        <v>1</v>
      </c>
      <c r="AA1496" t="s">
        <v>4859</v>
      </c>
      <c r="AB1496" t="s">
        <v>4850</v>
      </c>
      <c r="AC1496" t="s">
        <v>16</v>
      </c>
      <c r="AD1496" t="s">
        <v>548</v>
      </c>
      <c r="AE1496">
        <v>24</v>
      </c>
      <c r="AF1496">
        <v>135.91999999999999</v>
      </c>
      <c r="AG1496">
        <v>73.7</v>
      </c>
      <c r="AH1496">
        <f t="shared" si="238"/>
        <v>1.8442333785617366</v>
      </c>
      <c r="AI1496">
        <v>23.5</v>
      </c>
      <c r="AJ1496">
        <v>61.54</v>
      </c>
      <c r="AK1496">
        <v>72.459999999999994</v>
      </c>
      <c r="AL1496" s="3">
        <f t="shared" si="239"/>
        <v>1</v>
      </c>
      <c r="AM1496" s="3">
        <f t="shared" si="240"/>
        <v>0</v>
      </c>
      <c r="AN1496" s="3">
        <f t="shared" si="241"/>
        <v>0</v>
      </c>
    </row>
    <row r="1497" spans="1:40" x14ac:dyDescent="0.35">
      <c r="A1497" t="s">
        <v>4860</v>
      </c>
      <c r="B1497" s="2" t="s">
        <v>4850</v>
      </c>
      <c r="C1497" t="s">
        <v>16</v>
      </c>
      <c r="D1497" t="s">
        <v>547</v>
      </c>
      <c r="E1497">
        <v>23.5</v>
      </c>
      <c r="F1497">
        <v>115.08</v>
      </c>
      <c r="G1497">
        <v>72.459999999999994</v>
      </c>
      <c r="H1497">
        <f t="shared" si="234"/>
        <v>1.5881865857024566</v>
      </c>
      <c r="I1497">
        <v>22</v>
      </c>
      <c r="J1497">
        <v>57.31</v>
      </c>
      <c r="K1497">
        <v>68.72</v>
      </c>
      <c r="L1497" s="3">
        <f t="shared" si="235"/>
        <v>1</v>
      </c>
      <c r="M1497" s="3">
        <f t="shared" si="236"/>
        <v>0</v>
      </c>
      <c r="N1497" s="3">
        <f t="shared" si="237"/>
        <v>0</v>
      </c>
      <c r="AA1497" t="s">
        <v>4860</v>
      </c>
      <c r="AB1497" t="s">
        <v>4850</v>
      </c>
      <c r="AC1497" t="s">
        <v>16</v>
      </c>
      <c r="AD1497" t="s">
        <v>548</v>
      </c>
      <c r="AE1497">
        <v>24</v>
      </c>
      <c r="AF1497">
        <v>146.46</v>
      </c>
      <c r="AG1497">
        <v>73.7</v>
      </c>
      <c r="AH1497">
        <f t="shared" si="238"/>
        <v>1.9872455902306649</v>
      </c>
      <c r="AI1497">
        <v>16</v>
      </c>
      <c r="AJ1497">
        <v>53.84</v>
      </c>
      <c r="AK1497">
        <v>53.5</v>
      </c>
      <c r="AL1497" s="3">
        <f t="shared" si="239"/>
        <v>1</v>
      </c>
      <c r="AM1497" s="3">
        <f t="shared" si="240"/>
        <v>0</v>
      </c>
      <c r="AN1497" s="3">
        <f t="shared" si="241"/>
        <v>0</v>
      </c>
    </row>
    <row r="1498" spans="1:40" x14ac:dyDescent="0.35">
      <c r="A1498" t="s">
        <v>4861</v>
      </c>
      <c r="B1498" s="2" t="s">
        <v>4850</v>
      </c>
      <c r="C1498" t="s">
        <v>16</v>
      </c>
      <c r="D1498" t="s">
        <v>547</v>
      </c>
      <c r="E1498">
        <v>24</v>
      </c>
      <c r="F1498">
        <v>76.819999999999993</v>
      </c>
      <c r="G1498">
        <v>73.7</v>
      </c>
      <c r="H1498">
        <f t="shared" si="234"/>
        <v>1.0423337856173676</v>
      </c>
      <c r="I1498">
        <v>23.5</v>
      </c>
      <c r="J1498">
        <v>43.75</v>
      </c>
      <c r="K1498">
        <v>72.459999999999994</v>
      </c>
      <c r="L1498" s="3">
        <f t="shared" si="235"/>
        <v>0</v>
      </c>
      <c r="M1498" s="3">
        <f t="shared" si="236"/>
        <v>1</v>
      </c>
      <c r="N1498" s="3">
        <f t="shared" si="237"/>
        <v>0</v>
      </c>
      <c r="AA1498" t="s">
        <v>4861</v>
      </c>
      <c r="AB1498" t="s">
        <v>4850</v>
      </c>
      <c r="AC1498" t="s">
        <v>16</v>
      </c>
      <c r="AD1498" t="s">
        <v>548</v>
      </c>
      <c r="AE1498">
        <v>24</v>
      </c>
      <c r="AF1498">
        <v>103.65</v>
      </c>
      <c r="AG1498">
        <v>73.7</v>
      </c>
      <c r="AH1498">
        <f t="shared" si="238"/>
        <v>1.4063772048846677</v>
      </c>
      <c r="AI1498">
        <v>23.5</v>
      </c>
      <c r="AJ1498">
        <v>67.58</v>
      </c>
      <c r="AK1498">
        <v>72.459999999999994</v>
      </c>
      <c r="AL1498" s="3">
        <f t="shared" si="239"/>
        <v>0</v>
      </c>
      <c r="AM1498" s="3">
        <f t="shared" si="240"/>
        <v>1</v>
      </c>
      <c r="AN1498" s="3">
        <f t="shared" si="241"/>
        <v>0</v>
      </c>
    </row>
    <row r="1499" spans="1:40" x14ac:dyDescent="0.35">
      <c r="A1499" t="s">
        <v>4862</v>
      </c>
      <c r="B1499" s="2" t="s">
        <v>4850</v>
      </c>
      <c r="C1499" t="s">
        <v>16</v>
      </c>
      <c r="D1499" s="6" t="s">
        <v>547</v>
      </c>
      <c r="E1499" s="6">
        <v>28</v>
      </c>
      <c r="F1499" s="6">
        <v>68.02</v>
      </c>
      <c r="G1499" s="6">
        <v>83.53</v>
      </c>
      <c r="H1499" s="6">
        <f t="shared" si="234"/>
        <v>0.81431820902669694</v>
      </c>
      <c r="I1499" s="6">
        <v>27.5</v>
      </c>
      <c r="J1499" s="6">
        <v>49.42</v>
      </c>
      <c r="K1499" s="6">
        <v>82.3</v>
      </c>
      <c r="L1499" s="6">
        <f t="shared" si="235"/>
        <v>0</v>
      </c>
      <c r="M1499" s="6">
        <f t="shared" si="236"/>
        <v>0</v>
      </c>
      <c r="N1499" s="6">
        <f t="shared" si="237"/>
        <v>1</v>
      </c>
      <c r="AA1499" t="s">
        <v>4862</v>
      </c>
      <c r="AB1499" t="s">
        <v>4850</v>
      </c>
      <c r="AC1499" t="s">
        <v>16</v>
      </c>
      <c r="AD1499" t="s">
        <v>548</v>
      </c>
      <c r="AE1499">
        <v>24</v>
      </c>
      <c r="AF1499">
        <v>118.47</v>
      </c>
      <c r="AG1499">
        <v>73.7</v>
      </c>
      <c r="AH1499">
        <f t="shared" si="238"/>
        <v>1.6074626865671642</v>
      </c>
      <c r="AI1499">
        <v>18</v>
      </c>
      <c r="AJ1499">
        <v>69.36</v>
      </c>
      <c r="AK1499">
        <v>58.64</v>
      </c>
      <c r="AL1499" s="3">
        <f t="shared" si="239"/>
        <v>1</v>
      </c>
      <c r="AM1499" s="3">
        <f t="shared" si="240"/>
        <v>0</v>
      </c>
      <c r="AN1499" s="3">
        <f t="shared" si="241"/>
        <v>0</v>
      </c>
    </row>
    <row r="1500" spans="1:40" x14ac:dyDescent="0.35">
      <c r="A1500" t="s">
        <v>4863</v>
      </c>
      <c r="B1500" s="2" t="s">
        <v>4850</v>
      </c>
      <c r="C1500" t="s">
        <v>16</v>
      </c>
      <c r="D1500" t="s">
        <v>547</v>
      </c>
      <c r="E1500">
        <v>23.5</v>
      </c>
      <c r="F1500">
        <v>75.25</v>
      </c>
      <c r="G1500">
        <v>72.459999999999994</v>
      </c>
      <c r="H1500">
        <f t="shared" si="234"/>
        <v>1.0385040022081149</v>
      </c>
      <c r="I1500">
        <v>24.5</v>
      </c>
      <c r="J1500">
        <v>76.77</v>
      </c>
      <c r="K1500">
        <v>74.930000000000007</v>
      </c>
      <c r="L1500" s="3">
        <f t="shared" si="235"/>
        <v>0</v>
      </c>
      <c r="M1500" s="3">
        <f t="shared" si="236"/>
        <v>1</v>
      </c>
      <c r="N1500" s="3">
        <f t="shared" si="237"/>
        <v>0</v>
      </c>
      <c r="AA1500" t="s">
        <v>4863</v>
      </c>
      <c r="AB1500" t="s">
        <v>4850</v>
      </c>
      <c r="AC1500" t="s">
        <v>16</v>
      </c>
      <c r="AD1500" t="s">
        <v>548</v>
      </c>
      <c r="AE1500">
        <v>24</v>
      </c>
      <c r="AF1500">
        <v>107.33</v>
      </c>
      <c r="AG1500">
        <v>73.7</v>
      </c>
      <c r="AH1500">
        <f t="shared" si="238"/>
        <v>1.4563093622795114</v>
      </c>
      <c r="AI1500">
        <v>23</v>
      </c>
      <c r="AJ1500">
        <v>38.31</v>
      </c>
      <c r="AK1500">
        <v>71.22</v>
      </c>
      <c r="AL1500" s="3">
        <f t="shared" si="239"/>
        <v>0</v>
      </c>
      <c r="AM1500" s="3">
        <f t="shared" si="240"/>
        <v>1</v>
      </c>
      <c r="AN1500" s="3">
        <f t="shared" si="241"/>
        <v>0</v>
      </c>
    </row>
    <row r="1501" spans="1:40" x14ac:dyDescent="0.35">
      <c r="A1501" t="s">
        <v>4864</v>
      </c>
      <c r="B1501" s="2" t="s">
        <v>4850</v>
      </c>
      <c r="C1501" t="s">
        <v>16</v>
      </c>
      <c r="D1501" s="6" t="s">
        <v>547</v>
      </c>
      <c r="E1501" s="6">
        <v>29</v>
      </c>
      <c r="F1501" s="6">
        <v>73.44</v>
      </c>
      <c r="G1501" s="6">
        <v>85.96</v>
      </c>
      <c r="H1501" s="6">
        <f t="shared" si="234"/>
        <v>0.85435086086551892</v>
      </c>
      <c r="I1501" s="6">
        <v>28.5</v>
      </c>
      <c r="J1501" s="6">
        <v>64.61</v>
      </c>
      <c r="K1501" s="6">
        <v>84.74</v>
      </c>
      <c r="L1501" s="6">
        <f t="shared" si="235"/>
        <v>0</v>
      </c>
      <c r="M1501" s="6">
        <f t="shared" si="236"/>
        <v>0</v>
      </c>
      <c r="N1501" s="6">
        <f t="shared" si="237"/>
        <v>1</v>
      </c>
      <c r="AA1501" t="s">
        <v>4864</v>
      </c>
      <c r="AB1501" t="s">
        <v>4850</v>
      </c>
      <c r="AC1501" t="s">
        <v>16</v>
      </c>
      <c r="AD1501" t="s">
        <v>548</v>
      </c>
      <c r="AE1501">
        <v>24</v>
      </c>
      <c r="AF1501">
        <v>108.02</v>
      </c>
      <c r="AG1501">
        <v>73.7</v>
      </c>
      <c r="AH1501">
        <f t="shared" si="238"/>
        <v>1.4656716417910447</v>
      </c>
      <c r="AI1501">
        <v>23.5</v>
      </c>
      <c r="AJ1501">
        <v>57.02</v>
      </c>
      <c r="AK1501">
        <v>72.459999999999994</v>
      </c>
      <c r="AL1501" s="3">
        <f t="shared" si="239"/>
        <v>0</v>
      </c>
      <c r="AM1501" s="3">
        <f t="shared" si="240"/>
        <v>1</v>
      </c>
      <c r="AN1501" s="3">
        <f t="shared" si="241"/>
        <v>0</v>
      </c>
    </row>
    <row r="1502" spans="1:40" x14ac:dyDescent="0.35">
      <c r="A1502" t="s">
        <v>4865</v>
      </c>
      <c r="B1502" s="2" t="s">
        <v>4850</v>
      </c>
      <c r="C1502" t="s">
        <v>16</v>
      </c>
      <c r="D1502" s="6" t="s">
        <v>561</v>
      </c>
      <c r="E1502" s="6">
        <v>16</v>
      </c>
      <c r="F1502" s="6">
        <v>37.17</v>
      </c>
      <c r="G1502" s="6">
        <v>53.5</v>
      </c>
      <c r="H1502" s="6">
        <f t="shared" si="234"/>
        <v>0.69476635514018692</v>
      </c>
      <c r="I1502" s="6">
        <v>15.5</v>
      </c>
      <c r="J1502" s="6">
        <v>28.01</v>
      </c>
      <c r="K1502" s="6">
        <v>52.21</v>
      </c>
      <c r="L1502" s="6">
        <f t="shared" si="235"/>
        <v>0</v>
      </c>
      <c r="M1502" s="6">
        <f t="shared" si="236"/>
        <v>0</v>
      </c>
      <c r="N1502" s="6">
        <f t="shared" si="237"/>
        <v>1</v>
      </c>
      <c r="AA1502" t="s">
        <v>4865</v>
      </c>
      <c r="AB1502" t="s">
        <v>4850</v>
      </c>
      <c r="AC1502" s="6" t="s">
        <v>16</v>
      </c>
      <c r="AD1502" s="6" t="s">
        <v>562</v>
      </c>
      <c r="AE1502" s="6">
        <v>24</v>
      </c>
      <c r="AF1502" s="6">
        <v>71.66</v>
      </c>
      <c r="AG1502" s="6">
        <v>73.7</v>
      </c>
      <c r="AH1502" s="6">
        <f t="shared" si="238"/>
        <v>0.97232021709633643</v>
      </c>
      <c r="AI1502" s="6">
        <v>23.5</v>
      </c>
      <c r="AJ1502" s="6">
        <v>61.32</v>
      </c>
      <c r="AK1502" s="6">
        <v>72.459999999999994</v>
      </c>
      <c r="AL1502" s="6">
        <f t="shared" si="239"/>
        <v>0</v>
      </c>
      <c r="AM1502" s="6">
        <f t="shared" si="240"/>
        <v>0</v>
      </c>
      <c r="AN1502" s="6">
        <f t="shared" si="241"/>
        <v>1</v>
      </c>
    </row>
    <row r="1503" spans="1:40" x14ac:dyDescent="0.35">
      <c r="A1503" t="s">
        <v>4866</v>
      </c>
      <c r="B1503" s="2" t="s">
        <v>4850</v>
      </c>
      <c r="C1503" t="s">
        <v>16</v>
      </c>
      <c r="D1503" s="6" t="s">
        <v>561</v>
      </c>
      <c r="E1503" s="6">
        <v>18.5</v>
      </c>
      <c r="F1503" s="6">
        <v>48.16</v>
      </c>
      <c r="G1503" s="6">
        <v>59.91</v>
      </c>
      <c r="H1503" s="6">
        <f t="shared" si="234"/>
        <v>0.80387247537973627</v>
      </c>
      <c r="I1503" s="6">
        <v>18</v>
      </c>
      <c r="J1503" s="6">
        <v>42.91</v>
      </c>
      <c r="K1503" s="6">
        <v>58.64</v>
      </c>
      <c r="L1503" s="6">
        <f t="shared" si="235"/>
        <v>0</v>
      </c>
      <c r="M1503" s="6">
        <f t="shared" si="236"/>
        <v>0</v>
      </c>
      <c r="N1503" s="6">
        <f t="shared" si="237"/>
        <v>1</v>
      </c>
      <c r="AA1503" t="s">
        <v>4866</v>
      </c>
      <c r="AB1503" t="s">
        <v>4850</v>
      </c>
      <c r="AC1503" t="s">
        <v>16</v>
      </c>
      <c r="AD1503" t="s">
        <v>562</v>
      </c>
      <c r="AE1503">
        <v>24</v>
      </c>
      <c r="AF1503">
        <v>128.71</v>
      </c>
      <c r="AG1503">
        <v>73.7</v>
      </c>
      <c r="AH1503">
        <f t="shared" si="238"/>
        <v>1.7464043419267301</v>
      </c>
      <c r="AI1503">
        <v>23</v>
      </c>
      <c r="AJ1503">
        <v>68.52</v>
      </c>
      <c r="AK1503">
        <v>71.22</v>
      </c>
      <c r="AL1503" s="3">
        <f t="shared" si="239"/>
        <v>1</v>
      </c>
      <c r="AM1503" s="3">
        <f t="shared" si="240"/>
        <v>0</v>
      </c>
      <c r="AN1503" s="3">
        <f t="shared" si="241"/>
        <v>0</v>
      </c>
    </row>
    <row r="1504" spans="1:40" x14ac:dyDescent="0.35">
      <c r="A1504" t="s">
        <v>4867</v>
      </c>
      <c r="B1504" s="2" t="s">
        <v>4850</v>
      </c>
      <c r="C1504" t="s">
        <v>16</v>
      </c>
      <c r="D1504" s="6" t="s">
        <v>561</v>
      </c>
      <c r="E1504" s="6">
        <v>31.5</v>
      </c>
      <c r="F1504" s="6">
        <v>69.52</v>
      </c>
      <c r="G1504" s="6">
        <v>92.02</v>
      </c>
      <c r="H1504" s="6">
        <f t="shared" si="234"/>
        <v>0.75548793740491194</v>
      </c>
      <c r="I1504" s="6">
        <v>31</v>
      </c>
      <c r="J1504" s="6">
        <v>55.08</v>
      </c>
      <c r="K1504" s="6">
        <v>90.81</v>
      </c>
      <c r="L1504" s="6">
        <f t="shared" si="235"/>
        <v>0</v>
      </c>
      <c r="M1504" s="6">
        <f t="shared" si="236"/>
        <v>0</v>
      </c>
      <c r="N1504" s="6">
        <f t="shared" si="237"/>
        <v>1</v>
      </c>
      <c r="AA1504" t="s">
        <v>4867</v>
      </c>
      <c r="AB1504" t="s">
        <v>4850</v>
      </c>
      <c r="AC1504" t="s">
        <v>16</v>
      </c>
      <c r="AD1504" t="s">
        <v>562</v>
      </c>
      <c r="AE1504">
        <v>24</v>
      </c>
      <c r="AF1504">
        <v>99.48</v>
      </c>
      <c r="AG1504">
        <v>73.7</v>
      </c>
      <c r="AH1504">
        <f t="shared" si="238"/>
        <v>1.3497964721845319</v>
      </c>
      <c r="AI1504">
        <v>23</v>
      </c>
      <c r="AJ1504">
        <v>55.31</v>
      </c>
      <c r="AK1504">
        <v>71.22</v>
      </c>
      <c r="AL1504" s="3">
        <f t="shared" si="239"/>
        <v>0</v>
      </c>
      <c r="AM1504" s="3">
        <f t="shared" si="240"/>
        <v>1</v>
      </c>
      <c r="AN1504" s="3">
        <f t="shared" si="241"/>
        <v>0</v>
      </c>
    </row>
    <row r="1505" spans="1:40" x14ac:dyDescent="0.35">
      <c r="A1505" t="s">
        <v>4868</v>
      </c>
      <c r="B1505" s="2" t="s">
        <v>4850</v>
      </c>
      <c r="C1505" t="s">
        <v>16</v>
      </c>
      <c r="D1505" s="6" t="s">
        <v>561</v>
      </c>
      <c r="E1505" s="6">
        <v>29.5</v>
      </c>
      <c r="F1505" s="6">
        <v>82.6</v>
      </c>
      <c r="G1505" s="6">
        <v>87.18</v>
      </c>
      <c r="H1505" s="6">
        <f t="shared" si="234"/>
        <v>0.94746501491167689</v>
      </c>
      <c r="I1505" s="6">
        <v>29</v>
      </c>
      <c r="J1505" s="6">
        <v>51.16</v>
      </c>
      <c r="K1505" s="6">
        <v>85.96</v>
      </c>
      <c r="L1505" s="6">
        <f t="shared" si="235"/>
        <v>0</v>
      </c>
      <c r="M1505" s="6">
        <f t="shared" si="236"/>
        <v>0</v>
      </c>
      <c r="N1505" s="6">
        <f t="shared" si="237"/>
        <v>1</v>
      </c>
      <c r="AA1505" t="s">
        <v>4868</v>
      </c>
      <c r="AB1505" t="s">
        <v>4850</v>
      </c>
      <c r="AC1505" t="s">
        <v>16</v>
      </c>
      <c r="AD1505" t="s">
        <v>562</v>
      </c>
      <c r="AE1505">
        <v>24</v>
      </c>
      <c r="AF1505">
        <v>91.07</v>
      </c>
      <c r="AG1505">
        <v>73.7</v>
      </c>
      <c r="AH1505">
        <f t="shared" si="238"/>
        <v>1.2356852103120759</v>
      </c>
      <c r="AI1505">
        <v>23.5</v>
      </c>
      <c r="AJ1505">
        <v>72.41</v>
      </c>
      <c r="AK1505">
        <v>72.459999999999994</v>
      </c>
      <c r="AL1505" s="3">
        <f t="shared" si="239"/>
        <v>0</v>
      </c>
      <c r="AM1505" s="3">
        <f t="shared" si="240"/>
        <v>1</v>
      </c>
      <c r="AN1505" s="3">
        <f t="shared" si="241"/>
        <v>0</v>
      </c>
    </row>
    <row r="1506" spans="1:40" x14ac:dyDescent="0.35">
      <c r="A1506" t="s">
        <v>4869</v>
      </c>
      <c r="B1506" s="2" t="s">
        <v>4850</v>
      </c>
      <c r="C1506" t="s">
        <v>16</v>
      </c>
      <c r="D1506" s="6" t="s">
        <v>561</v>
      </c>
      <c r="E1506" s="6">
        <v>23</v>
      </c>
      <c r="F1506" s="6">
        <v>42.97</v>
      </c>
      <c r="G1506" s="6">
        <v>71.22</v>
      </c>
      <c r="H1506" s="6">
        <f t="shared" si="234"/>
        <v>0.6033417579331648</v>
      </c>
      <c r="I1506" s="6">
        <v>22.5</v>
      </c>
      <c r="J1506" s="6">
        <v>36.76</v>
      </c>
      <c r="K1506" s="6">
        <v>69.97</v>
      </c>
      <c r="L1506" s="6">
        <f t="shared" si="235"/>
        <v>0</v>
      </c>
      <c r="M1506" s="6">
        <f t="shared" si="236"/>
        <v>0</v>
      </c>
      <c r="N1506" s="6">
        <f t="shared" si="237"/>
        <v>1</v>
      </c>
      <c r="AA1506" t="s">
        <v>4869</v>
      </c>
      <c r="AB1506" t="s">
        <v>4850</v>
      </c>
      <c r="AC1506" t="s">
        <v>16</v>
      </c>
      <c r="AD1506" t="s">
        <v>562</v>
      </c>
      <c r="AE1506">
        <v>24</v>
      </c>
      <c r="AF1506">
        <v>118.35</v>
      </c>
      <c r="AG1506">
        <v>73.7</v>
      </c>
      <c r="AH1506">
        <f t="shared" si="238"/>
        <v>1.6058344640434192</v>
      </c>
      <c r="AI1506">
        <v>23</v>
      </c>
      <c r="AJ1506">
        <v>59.9</v>
      </c>
      <c r="AK1506">
        <v>71.22</v>
      </c>
      <c r="AL1506" s="3">
        <f t="shared" si="239"/>
        <v>1</v>
      </c>
      <c r="AM1506" s="3">
        <f t="shared" si="240"/>
        <v>0</v>
      </c>
      <c r="AN1506" s="3">
        <f t="shared" si="241"/>
        <v>0</v>
      </c>
    </row>
    <row r="1507" spans="1:40" x14ac:dyDescent="0.35">
      <c r="A1507" t="s">
        <v>4870</v>
      </c>
      <c r="B1507" s="2" t="s">
        <v>4850</v>
      </c>
      <c r="C1507" t="s">
        <v>16</v>
      </c>
      <c r="D1507" s="6" t="s">
        <v>561</v>
      </c>
      <c r="E1507" s="6">
        <v>20.5</v>
      </c>
      <c r="F1507" s="6">
        <v>51.55</v>
      </c>
      <c r="G1507" s="6">
        <v>64.97</v>
      </c>
      <c r="H1507" s="6">
        <f t="shared" si="234"/>
        <v>0.79344312759735258</v>
      </c>
      <c r="I1507" s="6">
        <v>20</v>
      </c>
      <c r="J1507" s="6">
        <v>38.26</v>
      </c>
      <c r="K1507" s="6">
        <v>63.71</v>
      </c>
      <c r="L1507" s="6">
        <f t="shared" si="235"/>
        <v>0</v>
      </c>
      <c r="M1507" s="6">
        <f t="shared" si="236"/>
        <v>0</v>
      </c>
      <c r="N1507" s="6">
        <f t="shared" si="237"/>
        <v>1</v>
      </c>
      <c r="AA1507" t="s">
        <v>4870</v>
      </c>
      <c r="AB1507" t="s">
        <v>4850</v>
      </c>
      <c r="AC1507" t="s">
        <v>16</v>
      </c>
      <c r="AD1507" t="s">
        <v>562</v>
      </c>
      <c r="AE1507">
        <v>24</v>
      </c>
      <c r="AF1507">
        <v>116.23</v>
      </c>
      <c r="AG1507">
        <v>73.7</v>
      </c>
      <c r="AH1507">
        <f t="shared" si="238"/>
        <v>1.5770691994572592</v>
      </c>
      <c r="AI1507">
        <v>22.5</v>
      </c>
      <c r="AJ1507">
        <v>55.02</v>
      </c>
      <c r="AK1507">
        <v>69.97</v>
      </c>
      <c r="AL1507" s="3">
        <f t="shared" si="239"/>
        <v>1</v>
      </c>
      <c r="AM1507" s="3">
        <f t="shared" si="240"/>
        <v>0</v>
      </c>
      <c r="AN1507" s="3">
        <f t="shared" si="241"/>
        <v>0</v>
      </c>
    </row>
    <row r="1508" spans="1:40" x14ac:dyDescent="0.35">
      <c r="A1508" t="s">
        <v>4871</v>
      </c>
      <c r="B1508" s="2" t="s">
        <v>4850</v>
      </c>
      <c r="C1508" t="s">
        <v>16</v>
      </c>
      <c r="D1508" t="s">
        <v>561</v>
      </c>
      <c r="E1508">
        <v>25</v>
      </c>
      <c r="F1508">
        <v>102.59</v>
      </c>
      <c r="G1508">
        <v>76.17</v>
      </c>
      <c r="H1508">
        <f t="shared" si="234"/>
        <v>1.3468557174740712</v>
      </c>
      <c r="I1508">
        <v>24</v>
      </c>
      <c r="J1508">
        <v>72.819999999999993</v>
      </c>
      <c r="K1508">
        <v>73.7</v>
      </c>
      <c r="L1508" s="3">
        <f t="shared" si="235"/>
        <v>0</v>
      </c>
      <c r="M1508" s="3">
        <f t="shared" si="236"/>
        <v>1</v>
      </c>
      <c r="N1508" s="3">
        <f t="shared" si="237"/>
        <v>0</v>
      </c>
      <c r="AA1508" t="s">
        <v>4871</v>
      </c>
      <c r="AB1508" t="s">
        <v>4850</v>
      </c>
      <c r="AC1508" t="s">
        <v>16</v>
      </c>
      <c r="AD1508" t="s">
        <v>562</v>
      </c>
      <c r="AE1508">
        <v>24</v>
      </c>
      <c r="AF1508">
        <v>109.66</v>
      </c>
      <c r="AG1508">
        <v>73.7</v>
      </c>
      <c r="AH1508">
        <f t="shared" si="238"/>
        <v>1.4879240162822251</v>
      </c>
      <c r="AI1508">
        <v>22.5</v>
      </c>
      <c r="AJ1508">
        <v>63.99</v>
      </c>
      <c r="AK1508">
        <v>69.97</v>
      </c>
      <c r="AL1508" s="3">
        <f t="shared" si="239"/>
        <v>0</v>
      </c>
      <c r="AM1508" s="3">
        <f t="shared" si="240"/>
        <v>1</v>
      </c>
      <c r="AN1508" s="3">
        <f t="shared" si="241"/>
        <v>0</v>
      </c>
    </row>
    <row r="1509" spans="1:40" x14ac:dyDescent="0.35">
      <c r="A1509" t="s">
        <v>4872</v>
      </c>
      <c r="B1509" s="2" t="s">
        <v>4850</v>
      </c>
      <c r="C1509" t="s">
        <v>16</v>
      </c>
      <c r="D1509" s="6" t="s">
        <v>561</v>
      </c>
      <c r="E1509" s="6">
        <v>31.5</v>
      </c>
      <c r="F1509" s="6">
        <v>78.78</v>
      </c>
      <c r="G1509" s="6">
        <v>92.02</v>
      </c>
      <c r="H1509" s="6">
        <f t="shared" si="234"/>
        <v>0.85611823516626828</v>
      </c>
      <c r="I1509" s="6">
        <v>31</v>
      </c>
      <c r="J1509" s="6">
        <v>63.92</v>
      </c>
      <c r="K1509" s="6">
        <v>90.81</v>
      </c>
      <c r="L1509" s="6">
        <f t="shared" si="235"/>
        <v>0</v>
      </c>
      <c r="M1509" s="6">
        <f t="shared" si="236"/>
        <v>0</v>
      </c>
      <c r="N1509" s="6">
        <f t="shared" si="237"/>
        <v>1</v>
      </c>
      <c r="AA1509" t="s">
        <v>4872</v>
      </c>
      <c r="AB1509" t="s">
        <v>4850</v>
      </c>
      <c r="AC1509" s="6" t="s">
        <v>16</v>
      </c>
      <c r="AD1509" s="6" t="s">
        <v>562</v>
      </c>
      <c r="AE1509" s="6">
        <v>22.5</v>
      </c>
      <c r="AF1509" s="6">
        <v>57.52</v>
      </c>
      <c r="AG1509" s="6">
        <v>69.97</v>
      </c>
      <c r="AH1509" s="6">
        <f t="shared" si="238"/>
        <v>0.8220665999714164</v>
      </c>
      <c r="AI1509" s="6">
        <v>22</v>
      </c>
      <c r="AJ1509" s="6">
        <v>37.159999999999997</v>
      </c>
      <c r="AK1509" s="6">
        <v>68.72</v>
      </c>
      <c r="AL1509" s="6">
        <f t="shared" si="239"/>
        <v>0</v>
      </c>
      <c r="AM1509" s="6">
        <f t="shared" si="240"/>
        <v>0</v>
      </c>
      <c r="AN1509" s="6">
        <f t="shared" si="241"/>
        <v>1</v>
      </c>
    </row>
    <row r="1510" spans="1:40" x14ac:dyDescent="0.35">
      <c r="A1510" t="s">
        <v>4873</v>
      </c>
      <c r="B1510" s="2" t="s">
        <v>4850</v>
      </c>
      <c r="C1510" t="s">
        <v>16</v>
      </c>
      <c r="D1510" s="6" t="s">
        <v>561</v>
      </c>
      <c r="E1510" s="6">
        <v>25</v>
      </c>
      <c r="F1510" s="6">
        <v>66.47</v>
      </c>
      <c r="G1510" s="6">
        <v>76.17</v>
      </c>
      <c r="H1510" s="6">
        <f t="shared" si="234"/>
        <v>0.87265327556780881</v>
      </c>
      <c r="I1510" s="6">
        <v>24.5</v>
      </c>
      <c r="J1510" s="6">
        <v>39.49</v>
      </c>
      <c r="K1510" s="6">
        <v>74.930000000000007</v>
      </c>
      <c r="L1510" s="6">
        <f t="shared" si="235"/>
        <v>0</v>
      </c>
      <c r="M1510" s="6">
        <f t="shared" si="236"/>
        <v>0</v>
      </c>
      <c r="N1510" s="6">
        <f t="shared" si="237"/>
        <v>1</v>
      </c>
      <c r="AA1510" t="s">
        <v>4873</v>
      </c>
      <c r="AB1510" t="s">
        <v>4850</v>
      </c>
      <c r="AC1510" t="s">
        <v>16</v>
      </c>
      <c r="AD1510" t="s">
        <v>562</v>
      </c>
      <c r="AE1510">
        <v>24</v>
      </c>
      <c r="AF1510">
        <v>81.400000000000006</v>
      </c>
      <c r="AG1510">
        <v>73.7</v>
      </c>
      <c r="AH1510">
        <f t="shared" si="238"/>
        <v>1.1044776119402986</v>
      </c>
      <c r="AI1510">
        <v>23.5</v>
      </c>
      <c r="AJ1510">
        <v>53.59</v>
      </c>
      <c r="AK1510">
        <v>72.459999999999994</v>
      </c>
      <c r="AL1510" s="3">
        <f t="shared" si="239"/>
        <v>0</v>
      </c>
      <c r="AM1510" s="3">
        <f t="shared" si="240"/>
        <v>1</v>
      </c>
      <c r="AN1510" s="3">
        <f t="shared" si="241"/>
        <v>0</v>
      </c>
    </row>
    <row r="1511" spans="1:40" x14ac:dyDescent="0.35">
      <c r="A1511" t="s">
        <v>4874</v>
      </c>
      <c r="B1511" s="2" t="s">
        <v>4850</v>
      </c>
      <c r="C1511" t="s">
        <v>16</v>
      </c>
      <c r="D1511" s="6" t="s">
        <v>561</v>
      </c>
      <c r="E1511" s="6">
        <v>16.5</v>
      </c>
      <c r="F1511" s="6">
        <v>34.81</v>
      </c>
      <c r="G1511" s="6">
        <v>54.79</v>
      </c>
      <c r="H1511" s="6">
        <f t="shared" si="234"/>
        <v>0.63533491513049833</v>
      </c>
      <c r="I1511" s="6">
        <v>16</v>
      </c>
      <c r="J1511" s="6">
        <v>11.7</v>
      </c>
      <c r="K1511" s="6">
        <v>53.5</v>
      </c>
      <c r="L1511" s="6">
        <f t="shared" si="235"/>
        <v>0</v>
      </c>
      <c r="M1511" s="6">
        <f t="shared" si="236"/>
        <v>0</v>
      </c>
      <c r="N1511" s="6">
        <f t="shared" si="237"/>
        <v>1</v>
      </c>
      <c r="AA1511" t="s">
        <v>4874</v>
      </c>
      <c r="AB1511" t="s">
        <v>4850</v>
      </c>
      <c r="AC1511" t="s">
        <v>16</v>
      </c>
      <c r="AD1511" t="s">
        <v>562</v>
      </c>
      <c r="AE1511">
        <v>24</v>
      </c>
      <c r="AF1511">
        <v>79.75</v>
      </c>
      <c r="AG1511">
        <v>73.7</v>
      </c>
      <c r="AH1511">
        <f t="shared" si="238"/>
        <v>1.0820895522388059</v>
      </c>
      <c r="AI1511">
        <v>23.5</v>
      </c>
      <c r="AJ1511">
        <v>68.34</v>
      </c>
      <c r="AK1511">
        <v>72.459999999999994</v>
      </c>
      <c r="AL1511" s="3">
        <f t="shared" si="239"/>
        <v>0</v>
      </c>
      <c r="AM1511" s="3">
        <f t="shared" si="240"/>
        <v>1</v>
      </c>
      <c r="AN1511" s="3">
        <f t="shared" si="241"/>
        <v>0</v>
      </c>
    </row>
    <row r="1512" spans="1:40" x14ac:dyDescent="0.35">
      <c r="A1512" t="s">
        <v>4875</v>
      </c>
      <c r="B1512" s="2" t="s">
        <v>4850</v>
      </c>
      <c r="C1512" t="s">
        <v>16</v>
      </c>
      <c r="D1512" s="6" t="s">
        <v>561</v>
      </c>
      <c r="E1512" s="6">
        <v>26.5</v>
      </c>
      <c r="F1512" s="6">
        <v>62.12</v>
      </c>
      <c r="G1512" s="6">
        <v>79.86</v>
      </c>
      <c r="H1512" s="6">
        <f t="shared" si="234"/>
        <v>0.77786125720010013</v>
      </c>
      <c r="I1512" s="6">
        <v>26</v>
      </c>
      <c r="J1512" s="6">
        <v>47.3</v>
      </c>
      <c r="K1512" s="6">
        <v>78.63</v>
      </c>
      <c r="L1512" s="6">
        <f t="shared" si="235"/>
        <v>0</v>
      </c>
      <c r="M1512" s="6">
        <f t="shared" si="236"/>
        <v>0</v>
      </c>
      <c r="N1512" s="6">
        <f t="shared" si="237"/>
        <v>1</v>
      </c>
      <c r="AA1512" t="s">
        <v>4875</v>
      </c>
      <c r="AB1512" t="s">
        <v>4850</v>
      </c>
      <c r="AC1512" t="s">
        <v>16</v>
      </c>
      <c r="AD1512" t="s">
        <v>562</v>
      </c>
      <c r="AE1512">
        <v>24</v>
      </c>
      <c r="AF1512">
        <v>121.03</v>
      </c>
      <c r="AG1512">
        <v>73.7</v>
      </c>
      <c r="AH1512">
        <f t="shared" si="238"/>
        <v>1.6421981004070556</v>
      </c>
      <c r="AI1512">
        <v>22.5</v>
      </c>
      <c r="AJ1512">
        <v>60.81</v>
      </c>
      <c r="AK1512">
        <v>69.97</v>
      </c>
      <c r="AL1512" s="3">
        <f t="shared" si="239"/>
        <v>1</v>
      </c>
      <c r="AM1512" s="3">
        <f t="shared" si="240"/>
        <v>0</v>
      </c>
      <c r="AN1512" s="3">
        <f t="shared" si="241"/>
        <v>0</v>
      </c>
    </row>
    <row r="1513" spans="1:40" x14ac:dyDescent="0.35">
      <c r="A1513" t="s">
        <v>4876</v>
      </c>
      <c r="B1513" s="2" t="s">
        <v>4850</v>
      </c>
      <c r="C1513" t="s">
        <v>16</v>
      </c>
      <c r="D1513" t="s">
        <v>561</v>
      </c>
      <c r="E1513">
        <v>20.5</v>
      </c>
      <c r="F1513">
        <v>69.91</v>
      </c>
      <c r="G1513">
        <v>64.97</v>
      </c>
      <c r="H1513">
        <f t="shared" si="234"/>
        <v>1.0760350931199014</v>
      </c>
      <c r="I1513">
        <v>20</v>
      </c>
      <c r="J1513">
        <v>56.4</v>
      </c>
      <c r="K1513">
        <v>63.71</v>
      </c>
      <c r="L1513" s="3">
        <f t="shared" si="235"/>
        <v>0</v>
      </c>
      <c r="M1513" s="3">
        <f t="shared" si="236"/>
        <v>1</v>
      </c>
      <c r="N1513" s="3">
        <f t="shared" si="237"/>
        <v>0</v>
      </c>
      <c r="AA1513" t="s">
        <v>4876</v>
      </c>
      <c r="AB1513" t="s">
        <v>4850</v>
      </c>
      <c r="AC1513" t="s">
        <v>16</v>
      </c>
      <c r="AD1513" t="s">
        <v>562</v>
      </c>
      <c r="AE1513">
        <v>24</v>
      </c>
      <c r="AF1513">
        <v>88.08</v>
      </c>
      <c r="AG1513">
        <v>73.7</v>
      </c>
      <c r="AH1513">
        <f t="shared" si="238"/>
        <v>1.1951153324287651</v>
      </c>
      <c r="AI1513">
        <v>23</v>
      </c>
      <c r="AJ1513">
        <v>61.21</v>
      </c>
      <c r="AK1513">
        <v>71.22</v>
      </c>
      <c r="AL1513" s="3">
        <f t="shared" si="239"/>
        <v>0</v>
      </c>
      <c r="AM1513" s="3">
        <f t="shared" si="240"/>
        <v>1</v>
      </c>
      <c r="AN1513" s="3">
        <f t="shared" si="241"/>
        <v>0</v>
      </c>
    </row>
    <row r="1514" spans="1:40" x14ac:dyDescent="0.35">
      <c r="A1514" t="s">
        <v>4877</v>
      </c>
      <c r="B1514" s="2" t="s">
        <v>4850</v>
      </c>
      <c r="C1514" t="s">
        <v>16</v>
      </c>
      <c r="D1514" s="6" t="s">
        <v>561</v>
      </c>
      <c r="E1514" s="6">
        <v>29.5</v>
      </c>
      <c r="F1514" s="6">
        <v>74.959999999999994</v>
      </c>
      <c r="G1514" s="6">
        <v>87.18</v>
      </c>
      <c r="H1514" s="6">
        <f t="shared" si="234"/>
        <v>0.85983023629272759</v>
      </c>
      <c r="I1514" s="6">
        <v>29</v>
      </c>
      <c r="J1514" s="6">
        <v>60.3</v>
      </c>
      <c r="K1514" s="6">
        <v>85.96</v>
      </c>
      <c r="L1514" s="6">
        <f t="shared" si="235"/>
        <v>0</v>
      </c>
      <c r="M1514" s="6">
        <f t="shared" si="236"/>
        <v>0</v>
      </c>
      <c r="N1514" s="6">
        <f t="shared" si="237"/>
        <v>1</v>
      </c>
      <c r="AA1514" t="s">
        <v>4877</v>
      </c>
      <c r="AB1514" t="s">
        <v>4850</v>
      </c>
      <c r="AC1514" s="6" t="s">
        <v>16</v>
      </c>
      <c r="AD1514" s="6" t="s">
        <v>562</v>
      </c>
      <c r="AE1514" s="6">
        <v>22.5</v>
      </c>
      <c r="AF1514" s="6">
        <v>68.38</v>
      </c>
      <c r="AG1514" s="6">
        <v>69.97</v>
      </c>
      <c r="AH1514" s="6">
        <f t="shared" si="238"/>
        <v>0.97727597541803624</v>
      </c>
      <c r="AI1514" s="6">
        <v>22</v>
      </c>
      <c r="AJ1514" s="6">
        <v>55.52</v>
      </c>
      <c r="AK1514" s="6">
        <v>68.72</v>
      </c>
      <c r="AL1514" s="6">
        <f t="shared" si="239"/>
        <v>0</v>
      </c>
      <c r="AM1514" s="6">
        <f t="shared" si="240"/>
        <v>0</v>
      </c>
      <c r="AN1514" s="6">
        <f t="shared" si="241"/>
        <v>1</v>
      </c>
    </row>
    <row r="1515" spans="1:40" x14ac:dyDescent="0.35">
      <c r="A1515" t="s">
        <v>4878</v>
      </c>
      <c r="B1515" s="2" t="s">
        <v>4320</v>
      </c>
      <c r="C1515" t="s">
        <v>51</v>
      </c>
      <c r="D1515" s="6" t="s">
        <v>17</v>
      </c>
      <c r="E1515" s="6">
        <v>25</v>
      </c>
      <c r="F1515" s="6">
        <v>68.08</v>
      </c>
      <c r="G1515" s="6">
        <v>76.17</v>
      </c>
      <c r="H1515" s="6">
        <f t="shared" si="234"/>
        <v>0.89379020611789417</v>
      </c>
      <c r="I1515" s="6">
        <v>24.5</v>
      </c>
      <c r="J1515" s="6">
        <v>60.88</v>
      </c>
      <c r="K1515" s="6">
        <v>74.930000000000007</v>
      </c>
      <c r="L1515" s="6">
        <f t="shared" si="235"/>
        <v>0</v>
      </c>
      <c r="M1515" s="6">
        <f t="shared" si="236"/>
        <v>0</v>
      </c>
      <c r="N1515" s="6">
        <f t="shared" si="237"/>
        <v>1</v>
      </c>
      <c r="AA1515" t="s">
        <v>4878</v>
      </c>
      <c r="AB1515" t="s">
        <v>4320</v>
      </c>
      <c r="AC1515" s="6" t="s">
        <v>51</v>
      </c>
      <c r="AD1515" s="6" t="s">
        <v>18</v>
      </c>
      <c r="AE1515" s="6">
        <v>15</v>
      </c>
      <c r="AF1515" s="6">
        <v>47.2</v>
      </c>
      <c r="AG1515" s="6">
        <v>50.91</v>
      </c>
      <c r="AH1515" s="6">
        <f t="shared" si="238"/>
        <v>0.92712630131604801</v>
      </c>
      <c r="AI1515" s="6">
        <v>15</v>
      </c>
      <c r="AJ1515" s="6">
        <v>47.2</v>
      </c>
      <c r="AK1515" s="6">
        <v>50.91</v>
      </c>
      <c r="AL1515" s="6">
        <f t="shared" si="239"/>
        <v>0</v>
      </c>
      <c r="AM1515" s="6">
        <f t="shared" si="240"/>
        <v>0</v>
      </c>
      <c r="AN1515" s="6">
        <f t="shared" si="241"/>
        <v>1</v>
      </c>
    </row>
    <row r="1516" spans="1:40" x14ac:dyDescent="0.35">
      <c r="A1516" t="s">
        <v>4879</v>
      </c>
      <c r="B1516" s="2" t="s">
        <v>4320</v>
      </c>
      <c r="C1516" t="s">
        <v>51</v>
      </c>
      <c r="D1516" t="s">
        <v>17</v>
      </c>
      <c r="E1516">
        <v>23</v>
      </c>
      <c r="F1516">
        <v>78.17</v>
      </c>
      <c r="G1516">
        <v>71.22</v>
      </c>
      <c r="H1516">
        <f t="shared" si="234"/>
        <v>1.0975849480483011</v>
      </c>
      <c r="I1516">
        <v>22.5</v>
      </c>
      <c r="J1516">
        <v>46.33</v>
      </c>
      <c r="K1516">
        <v>69.97</v>
      </c>
      <c r="L1516" s="3">
        <f t="shared" si="235"/>
        <v>0</v>
      </c>
      <c r="M1516" s="3">
        <f t="shared" si="236"/>
        <v>1</v>
      </c>
      <c r="N1516" s="3">
        <f t="shared" si="237"/>
        <v>0</v>
      </c>
      <c r="AA1516" t="s">
        <v>4879</v>
      </c>
      <c r="AB1516" t="s">
        <v>4320</v>
      </c>
      <c r="AC1516" t="s">
        <v>51</v>
      </c>
      <c r="AD1516" t="s">
        <v>18</v>
      </c>
      <c r="AE1516">
        <v>24</v>
      </c>
      <c r="AF1516">
        <v>79.98</v>
      </c>
      <c r="AG1516">
        <v>73.7</v>
      </c>
      <c r="AH1516">
        <f t="shared" si="238"/>
        <v>1.0852103120759837</v>
      </c>
      <c r="AI1516">
        <v>23.5</v>
      </c>
      <c r="AJ1516">
        <v>49.74</v>
      </c>
      <c r="AK1516">
        <v>72.459999999999994</v>
      </c>
      <c r="AL1516" s="3">
        <f t="shared" si="239"/>
        <v>0</v>
      </c>
      <c r="AM1516" s="3">
        <f t="shared" si="240"/>
        <v>1</v>
      </c>
      <c r="AN1516" s="3">
        <f t="shared" si="241"/>
        <v>0</v>
      </c>
    </row>
    <row r="1517" spans="1:40" x14ac:dyDescent="0.35">
      <c r="A1517" t="s">
        <v>4880</v>
      </c>
      <c r="B1517" s="2" t="s">
        <v>4320</v>
      </c>
      <c r="C1517" t="s">
        <v>51</v>
      </c>
      <c r="D1517" t="s">
        <v>17</v>
      </c>
      <c r="E1517">
        <v>20.5</v>
      </c>
      <c r="F1517">
        <v>72.790000000000006</v>
      </c>
      <c r="G1517">
        <v>64.97</v>
      </c>
      <c r="H1517">
        <f t="shared" si="234"/>
        <v>1.1203632445744192</v>
      </c>
      <c r="I1517">
        <v>25</v>
      </c>
      <c r="J1517">
        <v>79.95</v>
      </c>
      <c r="K1517">
        <v>76.17</v>
      </c>
      <c r="L1517" s="3">
        <f t="shared" si="235"/>
        <v>0</v>
      </c>
      <c r="M1517" s="3">
        <f t="shared" si="236"/>
        <v>1</v>
      </c>
      <c r="N1517" s="3">
        <f t="shared" si="237"/>
        <v>0</v>
      </c>
      <c r="AA1517" t="s">
        <v>4880</v>
      </c>
      <c r="AB1517" t="s">
        <v>4320</v>
      </c>
      <c r="AC1517" t="s">
        <v>51</v>
      </c>
      <c r="AD1517" t="s">
        <v>18</v>
      </c>
      <c r="AE1517">
        <v>24</v>
      </c>
      <c r="AF1517">
        <v>103.01</v>
      </c>
      <c r="AG1517">
        <v>73.7</v>
      </c>
      <c r="AH1517">
        <f t="shared" si="238"/>
        <v>1.3976933514246948</v>
      </c>
      <c r="AI1517">
        <v>23</v>
      </c>
      <c r="AJ1517">
        <v>49.73</v>
      </c>
      <c r="AK1517">
        <v>71.22</v>
      </c>
      <c r="AL1517" s="3">
        <f t="shared" si="239"/>
        <v>0</v>
      </c>
      <c r="AM1517" s="3">
        <f t="shared" si="240"/>
        <v>1</v>
      </c>
      <c r="AN1517" s="3">
        <f t="shared" si="241"/>
        <v>0</v>
      </c>
    </row>
    <row r="1518" spans="1:40" x14ac:dyDescent="0.35">
      <c r="A1518" t="s">
        <v>4881</v>
      </c>
      <c r="B1518" s="2" t="s">
        <v>4320</v>
      </c>
      <c r="C1518" t="s">
        <v>51</v>
      </c>
      <c r="D1518" s="6" t="s">
        <v>17</v>
      </c>
      <c r="E1518" s="6">
        <v>25.5</v>
      </c>
      <c r="F1518" s="6">
        <v>76.069999999999993</v>
      </c>
      <c r="G1518" s="6">
        <v>77.400000000000006</v>
      </c>
      <c r="H1518" s="6">
        <f t="shared" si="234"/>
        <v>0.98281653746770015</v>
      </c>
      <c r="I1518" s="6">
        <v>25</v>
      </c>
      <c r="J1518" s="6">
        <v>51.13</v>
      </c>
      <c r="K1518" s="6">
        <v>76.17</v>
      </c>
      <c r="L1518" s="6">
        <f t="shared" si="235"/>
        <v>0</v>
      </c>
      <c r="M1518" s="6">
        <f t="shared" si="236"/>
        <v>0</v>
      </c>
      <c r="N1518" s="6">
        <f t="shared" si="237"/>
        <v>1</v>
      </c>
      <c r="AA1518" t="s">
        <v>4881</v>
      </c>
      <c r="AB1518" t="s">
        <v>4320</v>
      </c>
      <c r="AC1518" t="s">
        <v>51</v>
      </c>
      <c r="AD1518" t="s">
        <v>18</v>
      </c>
      <c r="AE1518">
        <v>24.5</v>
      </c>
      <c r="AF1518">
        <v>110.21</v>
      </c>
      <c r="AG1518">
        <v>74.930000000000007</v>
      </c>
      <c r="AH1518">
        <f t="shared" si="238"/>
        <v>1.4708394501534763</v>
      </c>
      <c r="AI1518">
        <v>23.5</v>
      </c>
      <c r="AJ1518">
        <v>65.33</v>
      </c>
      <c r="AK1518">
        <v>72.459999999999994</v>
      </c>
      <c r="AL1518" s="3">
        <f t="shared" si="239"/>
        <v>0</v>
      </c>
      <c r="AM1518" s="3">
        <f t="shared" si="240"/>
        <v>1</v>
      </c>
      <c r="AN1518" s="3">
        <f t="shared" si="241"/>
        <v>0</v>
      </c>
    </row>
    <row r="1519" spans="1:40" x14ac:dyDescent="0.35">
      <c r="A1519" t="s">
        <v>4882</v>
      </c>
      <c r="B1519" s="2" t="s">
        <v>4320</v>
      </c>
      <c r="C1519" t="s">
        <v>51</v>
      </c>
      <c r="D1519" s="6" t="s">
        <v>17</v>
      </c>
      <c r="E1519" s="6">
        <v>27.5</v>
      </c>
      <c r="F1519" s="6">
        <v>75.05</v>
      </c>
      <c r="G1519" s="6">
        <v>82.3</v>
      </c>
      <c r="H1519" s="6">
        <f t="shared" si="234"/>
        <v>0.91190765492102066</v>
      </c>
      <c r="I1519" s="6">
        <v>27</v>
      </c>
      <c r="J1519" s="6">
        <v>44.65</v>
      </c>
      <c r="K1519" s="6">
        <v>81.08</v>
      </c>
      <c r="L1519" s="6">
        <f t="shared" si="235"/>
        <v>0</v>
      </c>
      <c r="M1519" s="6">
        <f t="shared" si="236"/>
        <v>0</v>
      </c>
      <c r="N1519" s="6">
        <f t="shared" si="237"/>
        <v>1</v>
      </c>
      <c r="AA1519" t="s">
        <v>4882</v>
      </c>
      <c r="AB1519" t="s">
        <v>4320</v>
      </c>
      <c r="AC1519" t="s">
        <v>51</v>
      </c>
      <c r="AD1519" t="s">
        <v>18</v>
      </c>
      <c r="AE1519">
        <v>24.5</v>
      </c>
      <c r="AF1519">
        <v>106.99</v>
      </c>
      <c r="AG1519">
        <v>74.930000000000007</v>
      </c>
      <c r="AH1519">
        <f t="shared" si="238"/>
        <v>1.4278660082743893</v>
      </c>
      <c r="AI1519">
        <v>23</v>
      </c>
      <c r="AJ1519">
        <v>47.8</v>
      </c>
      <c r="AK1519">
        <v>71.22</v>
      </c>
      <c r="AL1519" s="3">
        <f t="shared" si="239"/>
        <v>0</v>
      </c>
      <c r="AM1519" s="3">
        <f t="shared" si="240"/>
        <v>1</v>
      </c>
      <c r="AN1519" s="3">
        <f t="shared" si="241"/>
        <v>0</v>
      </c>
    </row>
    <row r="1520" spans="1:40" x14ac:dyDescent="0.35">
      <c r="A1520" t="s">
        <v>4883</v>
      </c>
      <c r="B1520" s="2" t="s">
        <v>4320</v>
      </c>
      <c r="C1520" t="s">
        <v>51</v>
      </c>
      <c r="D1520" s="6" t="s">
        <v>17</v>
      </c>
      <c r="E1520" s="6">
        <v>20</v>
      </c>
      <c r="F1520" s="6">
        <v>58.36</v>
      </c>
      <c r="G1520" s="6">
        <v>63.71</v>
      </c>
      <c r="H1520" s="6">
        <f t="shared" si="234"/>
        <v>0.91602574164181449</v>
      </c>
      <c r="I1520" s="6">
        <v>19.5</v>
      </c>
      <c r="J1520" s="6">
        <v>52.84</v>
      </c>
      <c r="K1520" s="6">
        <v>62.44</v>
      </c>
      <c r="L1520" s="6">
        <f t="shared" si="235"/>
        <v>0</v>
      </c>
      <c r="M1520" s="6">
        <f t="shared" si="236"/>
        <v>0</v>
      </c>
      <c r="N1520" s="6">
        <f t="shared" si="237"/>
        <v>1</v>
      </c>
      <c r="AA1520" t="s">
        <v>4883</v>
      </c>
      <c r="AB1520" t="s">
        <v>4320</v>
      </c>
      <c r="AC1520" t="s">
        <v>51</v>
      </c>
      <c r="AD1520" t="s">
        <v>18</v>
      </c>
      <c r="AE1520">
        <v>24.5</v>
      </c>
      <c r="AF1520">
        <v>88.13</v>
      </c>
      <c r="AG1520">
        <v>74.930000000000007</v>
      </c>
      <c r="AH1520">
        <f t="shared" si="238"/>
        <v>1.1761644201254502</v>
      </c>
      <c r="AI1520">
        <v>24</v>
      </c>
      <c r="AJ1520">
        <v>68.91</v>
      </c>
      <c r="AK1520">
        <v>73.7</v>
      </c>
      <c r="AL1520" s="3">
        <f t="shared" si="239"/>
        <v>0</v>
      </c>
      <c r="AM1520" s="3">
        <f t="shared" si="240"/>
        <v>1</v>
      </c>
      <c r="AN1520" s="3">
        <f t="shared" si="241"/>
        <v>0</v>
      </c>
    </row>
    <row r="1521" spans="1:40" x14ac:dyDescent="0.35">
      <c r="A1521" t="s">
        <v>4884</v>
      </c>
      <c r="B1521" s="2" t="s">
        <v>4320</v>
      </c>
      <c r="C1521" t="s">
        <v>51</v>
      </c>
      <c r="D1521" s="6" t="s">
        <v>17</v>
      </c>
      <c r="E1521" s="6">
        <v>21</v>
      </c>
      <c r="F1521" s="6">
        <v>60.79</v>
      </c>
      <c r="G1521" s="6">
        <v>66.22</v>
      </c>
      <c r="H1521" s="6">
        <f t="shared" si="234"/>
        <v>0.9180006040471157</v>
      </c>
      <c r="I1521" s="6">
        <v>20.5</v>
      </c>
      <c r="J1521" s="6">
        <v>40.22</v>
      </c>
      <c r="K1521" s="6">
        <v>64.97</v>
      </c>
      <c r="L1521" s="6">
        <f t="shared" si="235"/>
        <v>0</v>
      </c>
      <c r="M1521" s="6">
        <f t="shared" si="236"/>
        <v>0</v>
      </c>
      <c r="N1521" s="6">
        <f t="shared" si="237"/>
        <v>1</v>
      </c>
      <c r="AA1521" t="s">
        <v>4884</v>
      </c>
      <c r="AB1521" t="s">
        <v>4320</v>
      </c>
      <c r="AC1521" t="s">
        <v>51</v>
      </c>
      <c r="AD1521" t="s">
        <v>18</v>
      </c>
      <c r="AE1521">
        <v>29.5</v>
      </c>
      <c r="AF1521">
        <v>100.49</v>
      </c>
      <c r="AG1521">
        <v>87.18</v>
      </c>
      <c r="AH1521">
        <f t="shared" si="238"/>
        <v>1.1526726313374627</v>
      </c>
      <c r="AI1521">
        <v>22</v>
      </c>
      <c r="AJ1521">
        <v>71.27</v>
      </c>
      <c r="AK1521">
        <v>68.72</v>
      </c>
      <c r="AL1521" s="3">
        <f t="shared" si="239"/>
        <v>0</v>
      </c>
      <c r="AM1521" s="3">
        <f t="shared" si="240"/>
        <v>1</v>
      </c>
      <c r="AN1521" s="3">
        <f t="shared" si="241"/>
        <v>0</v>
      </c>
    </row>
    <row r="1522" spans="1:40" x14ac:dyDescent="0.35">
      <c r="A1522" t="s">
        <v>4885</v>
      </c>
      <c r="B1522" s="2" t="s">
        <v>4320</v>
      </c>
      <c r="C1522" t="s">
        <v>51</v>
      </c>
      <c r="D1522" t="s">
        <v>17</v>
      </c>
      <c r="E1522">
        <v>20.5</v>
      </c>
      <c r="F1522">
        <v>80.16</v>
      </c>
      <c r="G1522">
        <v>64.97</v>
      </c>
      <c r="H1522">
        <f t="shared" si="234"/>
        <v>1.2338002154840695</v>
      </c>
      <c r="I1522">
        <v>20</v>
      </c>
      <c r="J1522">
        <v>52.4</v>
      </c>
      <c r="K1522">
        <v>63.71</v>
      </c>
      <c r="L1522" s="3">
        <f t="shared" si="235"/>
        <v>0</v>
      </c>
      <c r="M1522" s="3">
        <f t="shared" si="236"/>
        <v>1</v>
      </c>
      <c r="N1522" s="3">
        <f t="shared" si="237"/>
        <v>0</v>
      </c>
      <c r="AA1522" t="s">
        <v>4885</v>
      </c>
      <c r="AB1522" t="s">
        <v>4320</v>
      </c>
      <c r="AC1522" t="s">
        <v>51</v>
      </c>
      <c r="AD1522" t="s">
        <v>18</v>
      </c>
      <c r="AE1522">
        <v>24.5</v>
      </c>
      <c r="AF1522">
        <v>101.41</v>
      </c>
      <c r="AG1522">
        <v>74.930000000000007</v>
      </c>
      <c r="AH1522">
        <f t="shared" si="238"/>
        <v>1.3533965034031761</v>
      </c>
      <c r="AI1522">
        <v>23</v>
      </c>
      <c r="AJ1522">
        <v>50.8</v>
      </c>
      <c r="AK1522">
        <v>71.22</v>
      </c>
      <c r="AL1522" s="3">
        <f t="shared" si="239"/>
        <v>0</v>
      </c>
      <c r="AM1522" s="3">
        <f t="shared" si="240"/>
        <v>1</v>
      </c>
      <c r="AN1522" s="3">
        <f t="shared" si="241"/>
        <v>0</v>
      </c>
    </row>
    <row r="1523" spans="1:40" x14ac:dyDescent="0.35">
      <c r="A1523" t="s">
        <v>4886</v>
      </c>
      <c r="B1523" s="2" t="s">
        <v>4320</v>
      </c>
      <c r="C1523" t="s">
        <v>51</v>
      </c>
      <c r="D1523" t="s">
        <v>17</v>
      </c>
      <c r="E1523">
        <v>21</v>
      </c>
      <c r="F1523">
        <v>77.709999999999994</v>
      </c>
      <c r="G1523">
        <v>66.22</v>
      </c>
      <c r="H1523">
        <f t="shared" si="234"/>
        <v>1.1735125339776502</v>
      </c>
      <c r="I1523">
        <v>20</v>
      </c>
      <c r="J1523">
        <v>63</v>
      </c>
      <c r="K1523">
        <v>63.71</v>
      </c>
      <c r="L1523" s="3">
        <f t="shared" si="235"/>
        <v>0</v>
      </c>
      <c r="M1523" s="3">
        <f t="shared" si="236"/>
        <v>1</v>
      </c>
      <c r="N1523" s="3">
        <f t="shared" si="237"/>
        <v>0</v>
      </c>
      <c r="AA1523" t="s">
        <v>4886</v>
      </c>
      <c r="AB1523" t="s">
        <v>4320</v>
      </c>
      <c r="AC1523" t="s">
        <v>51</v>
      </c>
      <c r="AD1523" t="s">
        <v>18</v>
      </c>
      <c r="AE1523">
        <v>19.5</v>
      </c>
      <c r="AF1523">
        <v>67.13</v>
      </c>
      <c r="AG1523">
        <v>62.44</v>
      </c>
      <c r="AH1523">
        <f t="shared" si="238"/>
        <v>1.0751121076233183</v>
      </c>
      <c r="AI1523">
        <v>24</v>
      </c>
      <c r="AJ1523">
        <v>76.19</v>
      </c>
      <c r="AK1523">
        <v>73.7</v>
      </c>
      <c r="AL1523" s="3">
        <f t="shared" si="239"/>
        <v>0</v>
      </c>
      <c r="AM1523" s="3">
        <f t="shared" si="240"/>
        <v>1</v>
      </c>
      <c r="AN1523" s="3">
        <f t="shared" si="241"/>
        <v>0</v>
      </c>
    </row>
    <row r="1524" spans="1:40" x14ac:dyDescent="0.35">
      <c r="A1524" t="s">
        <v>4887</v>
      </c>
      <c r="B1524" s="2" t="s">
        <v>4320</v>
      </c>
      <c r="C1524" t="s">
        <v>51</v>
      </c>
      <c r="D1524" s="6" t="s">
        <v>17</v>
      </c>
      <c r="E1524" s="6">
        <v>33.5</v>
      </c>
      <c r="F1524" s="6">
        <v>86.81</v>
      </c>
      <c r="G1524" s="6">
        <v>96.84</v>
      </c>
      <c r="H1524" s="6">
        <f t="shared" si="234"/>
        <v>0.89642709624122263</v>
      </c>
      <c r="I1524" s="6">
        <v>33</v>
      </c>
      <c r="J1524" s="6">
        <v>78.819999999999993</v>
      </c>
      <c r="K1524" s="6">
        <v>95.64</v>
      </c>
      <c r="L1524" s="6">
        <f t="shared" si="235"/>
        <v>0</v>
      </c>
      <c r="M1524" s="6">
        <f t="shared" si="236"/>
        <v>0</v>
      </c>
      <c r="N1524" s="6">
        <f t="shared" si="237"/>
        <v>1</v>
      </c>
      <c r="AA1524" t="s">
        <v>4887</v>
      </c>
      <c r="AB1524" t="s">
        <v>4320</v>
      </c>
      <c r="AC1524" t="s">
        <v>51</v>
      </c>
      <c r="AD1524" t="s">
        <v>18</v>
      </c>
      <c r="AE1524">
        <v>24</v>
      </c>
      <c r="AF1524">
        <v>86.5</v>
      </c>
      <c r="AG1524">
        <v>73.7</v>
      </c>
      <c r="AH1524">
        <f t="shared" si="238"/>
        <v>1.1736770691994571</v>
      </c>
      <c r="AI1524">
        <v>23</v>
      </c>
      <c r="AJ1524">
        <v>50.24</v>
      </c>
      <c r="AK1524">
        <v>71.22</v>
      </c>
      <c r="AL1524" s="3">
        <f t="shared" si="239"/>
        <v>0</v>
      </c>
      <c r="AM1524" s="3">
        <f t="shared" si="240"/>
        <v>1</v>
      </c>
      <c r="AN1524" s="3">
        <f t="shared" si="241"/>
        <v>0</v>
      </c>
    </row>
    <row r="1525" spans="1:40" x14ac:dyDescent="0.35">
      <c r="A1525" t="s">
        <v>4888</v>
      </c>
      <c r="B1525" s="2" t="s">
        <v>4320</v>
      </c>
      <c r="C1525" t="s">
        <v>51</v>
      </c>
      <c r="D1525" t="s">
        <v>17</v>
      </c>
      <c r="E1525">
        <v>23</v>
      </c>
      <c r="F1525">
        <v>83.06</v>
      </c>
      <c r="G1525">
        <v>71.22</v>
      </c>
      <c r="H1525">
        <f t="shared" si="234"/>
        <v>1.1662454366750914</v>
      </c>
      <c r="I1525">
        <v>22.5</v>
      </c>
      <c r="J1525">
        <v>55.83</v>
      </c>
      <c r="K1525">
        <v>69.97</v>
      </c>
      <c r="L1525" s="3">
        <f t="shared" si="235"/>
        <v>0</v>
      </c>
      <c r="M1525" s="3">
        <f t="shared" si="236"/>
        <v>1</v>
      </c>
      <c r="N1525" s="3">
        <f t="shared" si="237"/>
        <v>0</v>
      </c>
      <c r="AA1525" t="s">
        <v>4888</v>
      </c>
      <c r="AB1525" t="s">
        <v>4320</v>
      </c>
      <c r="AC1525" t="s">
        <v>51</v>
      </c>
      <c r="AD1525" t="s">
        <v>18</v>
      </c>
      <c r="AE1525">
        <v>24</v>
      </c>
      <c r="AF1525">
        <v>98.21</v>
      </c>
      <c r="AG1525">
        <v>73.7</v>
      </c>
      <c r="AH1525">
        <f t="shared" si="238"/>
        <v>1.3325644504748981</v>
      </c>
      <c r="AI1525">
        <v>23</v>
      </c>
      <c r="AJ1525">
        <v>63.43</v>
      </c>
      <c r="AK1525">
        <v>71.22</v>
      </c>
      <c r="AL1525" s="3">
        <f t="shared" si="239"/>
        <v>0</v>
      </c>
      <c r="AM1525" s="3">
        <f t="shared" si="240"/>
        <v>1</v>
      </c>
      <c r="AN1525" s="3">
        <f t="shared" si="241"/>
        <v>0</v>
      </c>
    </row>
    <row r="1526" spans="1:40" x14ac:dyDescent="0.35">
      <c r="A1526" t="s">
        <v>4889</v>
      </c>
      <c r="B1526" s="2" t="s">
        <v>4320</v>
      </c>
      <c r="C1526" t="s">
        <v>51</v>
      </c>
      <c r="D1526" t="s">
        <v>134</v>
      </c>
      <c r="E1526">
        <v>25</v>
      </c>
      <c r="F1526">
        <v>76.849999999999994</v>
      </c>
      <c r="G1526">
        <v>76.17</v>
      </c>
      <c r="H1526">
        <f t="shared" si="234"/>
        <v>1.0089273992385452</v>
      </c>
      <c r="I1526">
        <v>24.5</v>
      </c>
      <c r="J1526">
        <v>63.7</v>
      </c>
      <c r="K1526">
        <v>74.930000000000007</v>
      </c>
      <c r="L1526" s="3">
        <f t="shared" si="235"/>
        <v>0</v>
      </c>
      <c r="M1526" s="3">
        <f t="shared" si="236"/>
        <v>1</v>
      </c>
      <c r="N1526" s="3">
        <f t="shared" si="237"/>
        <v>0</v>
      </c>
      <c r="AA1526" t="s">
        <v>4889</v>
      </c>
      <c r="AB1526" t="s">
        <v>4320</v>
      </c>
      <c r="AC1526" t="s">
        <v>51</v>
      </c>
      <c r="AD1526" t="s">
        <v>135</v>
      </c>
      <c r="AE1526">
        <v>24</v>
      </c>
      <c r="AF1526">
        <v>115.34</v>
      </c>
      <c r="AG1526">
        <v>73.7</v>
      </c>
      <c r="AH1526">
        <f t="shared" si="238"/>
        <v>1.5649932157394844</v>
      </c>
      <c r="AI1526">
        <v>22.5</v>
      </c>
      <c r="AJ1526">
        <v>49.12</v>
      </c>
      <c r="AK1526">
        <v>69.97</v>
      </c>
      <c r="AL1526" s="3">
        <f t="shared" si="239"/>
        <v>1</v>
      </c>
      <c r="AM1526" s="3">
        <f t="shared" si="240"/>
        <v>0</v>
      </c>
      <c r="AN1526" s="3">
        <f t="shared" si="241"/>
        <v>0</v>
      </c>
    </row>
    <row r="1527" spans="1:40" x14ac:dyDescent="0.35">
      <c r="A1527" t="s">
        <v>4890</v>
      </c>
      <c r="B1527" s="2" t="s">
        <v>4320</v>
      </c>
      <c r="C1527" t="s">
        <v>51</v>
      </c>
      <c r="D1527" s="6" t="s">
        <v>134</v>
      </c>
      <c r="E1527" s="6">
        <v>29</v>
      </c>
      <c r="F1527" s="6">
        <v>74.42</v>
      </c>
      <c r="G1527" s="6">
        <v>85.96</v>
      </c>
      <c r="H1527" s="6">
        <f t="shared" si="234"/>
        <v>0.86575151233131697</v>
      </c>
      <c r="I1527" s="6">
        <v>28.5</v>
      </c>
      <c r="J1527" s="6">
        <v>46.16</v>
      </c>
      <c r="K1527" s="6">
        <v>84.74</v>
      </c>
      <c r="L1527" s="6">
        <f t="shared" si="235"/>
        <v>0</v>
      </c>
      <c r="M1527" s="6">
        <f t="shared" si="236"/>
        <v>0</v>
      </c>
      <c r="N1527" s="6">
        <f t="shared" si="237"/>
        <v>1</v>
      </c>
      <c r="AA1527" t="s">
        <v>4890</v>
      </c>
      <c r="AB1527" t="s">
        <v>4320</v>
      </c>
      <c r="AC1527" t="s">
        <v>51</v>
      </c>
      <c r="AD1527" t="s">
        <v>135</v>
      </c>
      <c r="AE1527">
        <v>24.5</v>
      </c>
      <c r="AF1527">
        <v>88.27</v>
      </c>
      <c r="AG1527">
        <v>74.930000000000007</v>
      </c>
      <c r="AH1527">
        <f t="shared" si="238"/>
        <v>1.1780328306419323</v>
      </c>
      <c r="AI1527">
        <v>23.5</v>
      </c>
      <c r="AJ1527">
        <v>61.53</v>
      </c>
      <c r="AK1527">
        <v>72.459999999999994</v>
      </c>
      <c r="AL1527" s="3">
        <f t="shared" si="239"/>
        <v>0</v>
      </c>
      <c r="AM1527" s="3">
        <f t="shared" si="240"/>
        <v>1</v>
      </c>
      <c r="AN1527" s="3">
        <f t="shared" si="241"/>
        <v>0</v>
      </c>
    </row>
    <row r="1528" spans="1:40" x14ac:dyDescent="0.35">
      <c r="A1528" t="s">
        <v>4891</v>
      </c>
      <c r="B1528" s="2" t="s">
        <v>4320</v>
      </c>
      <c r="C1528" t="s">
        <v>51</v>
      </c>
      <c r="D1528" s="6" t="s">
        <v>134</v>
      </c>
      <c r="E1528" s="6">
        <v>19.5</v>
      </c>
      <c r="F1528" s="6">
        <v>45.11</v>
      </c>
      <c r="G1528" s="6">
        <v>62.44</v>
      </c>
      <c r="H1528" s="6">
        <f t="shared" si="234"/>
        <v>0.72245355541319667</v>
      </c>
      <c r="I1528" s="6">
        <v>19</v>
      </c>
      <c r="J1528" s="6">
        <v>33.450000000000003</v>
      </c>
      <c r="K1528" s="6">
        <v>61.18</v>
      </c>
      <c r="L1528" s="6">
        <f t="shared" si="235"/>
        <v>0</v>
      </c>
      <c r="M1528" s="6">
        <f t="shared" si="236"/>
        <v>0</v>
      </c>
      <c r="N1528" s="6">
        <f t="shared" si="237"/>
        <v>1</v>
      </c>
      <c r="AA1528" t="s">
        <v>4891</v>
      </c>
      <c r="AB1528" t="s">
        <v>4320</v>
      </c>
      <c r="AC1528" t="s">
        <v>51</v>
      </c>
      <c r="AD1528" t="s">
        <v>135</v>
      </c>
      <c r="AE1528">
        <v>24.5</v>
      </c>
      <c r="AF1528">
        <v>120.81</v>
      </c>
      <c r="AG1528">
        <v>74.930000000000007</v>
      </c>
      <c r="AH1528">
        <f t="shared" si="238"/>
        <v>1.6123048178299746</v>
      </c>
      <c r="AI1528">
        <v>23.5</v>
      </c>
      <c r="AJ1528">
        <v>70.92</v>
      </c>
      <c r="AK1528">
        <v>72.459999999999994</v>
      </c>
      <c r="AL1528" s="3">
        <f t="shared" si="239"/>
        <v>1</v>
      </c>
      <c r="AM1528" s="3">
        <f t="shared" si="240"/>
        <v>0</v>
      </c>
      <c r="AN1528" s="3">
        <f t="shared" si="241"/>
        <v>0</v>
      </c>
    </row>
    <row r="1529" spans="1:40" x14ac:dyDescent="0.35">
      <c r="A1529" t="s">
        <v>4892</v>
      </c>
      <c r="B1529" s="2" t="s">
        <v>4320</v>
      </c>
      <c r="C1529" t="s">
        <v>51</v>
      </c>
      <c r="D1529" t="s">
        <v>134</v>
      </c>
      <c r="E1529">
        <v>26</v>
      </c>
      <c r="F1529">
        <v>90.09</v>
      </c>
      <c r="G1529">
        <v>78.63</v>
      </c>
      <c r="H1529">
        <f t="shared" si="234"/>
        <v>1.1457458985120184</v>
      </c>
      <c r="I1529">
        <v>25.5</v>
      </c>
      <c r="J1529">
        <v>73.73</v>
      </c>
      <c r="K1529">
        <v>77.400000000000006</v>
      </c>
      <c r="L1529" s="3">
        <f t="shared" si="235"/>
        <v>0</v>
      </c>
      <c r="M1529" s="3">
        <f t="shared" si="236"/>
        <v>1</v>
      </c>
      <c r="N1529" s="3">
        <f t="shared" si="237"/>
        <v>0</v>
      </c>
      <c r="AA1529" t="s">
        <v>4892</v>
      </c>
      <c r="AB1529" t="s">
        <v>4320</v>
      </c>
      <c r="AC1529" t="s">
        <v>51</v>
      </c>
      <c r="AD1529" t="s">
        <v>135</v>
      </c>
      <c r="AE1529">
        <v>24</v>
      </c>
      <c r="AF1529">
        <v>104.71</v>
      </c>
      <c r="AG1529">
        <v>73.7</v>
      </c>
      <c r="AH1529">
        <f t="shared" si="238"/>
        <v>1.4207598371777475</v>
      </c>
      <c r="AI1529">
        <v>23.5</v>
      </c>
      <c r="AJ1529">
        <v>61.5</v>
      </c>
      <c r="AK1529">
        <v>72.459999999999994</v>
      </c>
      <c r="AL1529" s="3">
        <f t="shared" si="239"/>
        <v>0</v>
      </c>
      <c r="AM1529" s="3">
        <f t="shared" si="240"/>
        <v>1</v>
      </c>
      <c r="AN1529" s="3">
        <f t="shared" si="241"/>
        <v>0</v>
      </c>
    </row>
    <row r="1530" spans="1:40" x14ac:dyDescent="0.35">
      <c r="A1530" t="s">
        <v>4893</v>
      </c>
      <c r="B1530" s="2" t="s">
        <v>4320</v>
      </c>
      <c r="C1530" t="s">
        <v>51</v>
      </c>
      <c r="D1530" s="6" t="s">
        <v>134</v>
      </c>
      <c r="E1530" s="6">
        <v>26</v>
      </c>
      <c r="F1530" s="6">
        <v>65.53</v>
      </c>
      <c r="G1530" s="6">
        <v>78.63</v>
      </c>
      <c r="H1530" s="6">
        <f t="shared" si="234"/>
        <v>0.83339692229428974</v>
      </c>
      <c r="I1530" s="6">
        <v>25.5</v>
      </c>
      <c r="J1530" s="6">
        <v>51.13</v>
      </c>
      <c r="K1530" s="6">
        <v>77.400000000000006</v>
      </c>
      <c r="L1530" s="6">
        <f t="shared" si="235"/>
        <v>0</v>
      </c>
      <c r="M1530" s="6">
        <f t="shared" si="236"/>
        <v>0</v>
      </c>
      <c r="N1530" s="6">
        <f t="shared" si="237"/>
        <v>1</v>
      </c>
      <c r="AA1530" t="s">
        <v>4893</v>
      </c>
      <c r="AB1530" t="s">
        <v>4320</v>
      </c>
      <c r="AC1530" t="s">
        <v>51</v>
      </c>
      <c r="AD1530" t="s">
        <v>135</v>
      </c>
      <c r="AE1530">
        <v>24</v>
      </c>
      <c r="AF1530">
        <v>110.82</v>
      </c>
      <c r="AG1530">
        <v>73.7</v>
      </c>
      <c r="AH1530">
        <f t="shared" si="238"/>
        <v>1.5036635006784258</v>
      </c>
      <c r="AI1530">
        <v>23</v>
      </c>
      <c r="AJ1530">
        <v>61.69</v>
      </c>
      <c r="AK1530">
        <v>71.22</v>
      </c>
      <c r="AL1530" s="3">
        <f t="shared" si="239"/>
        <v>1</v>
      </c>
      <c r="AM1530" s="3">
        <f t="shared" si="240"/>
        <v>0</v>
      </c>
      <c r="AN1530" s="3">
        <f t="shared" si="241"/>
        <v>0</v>
      </c>
    </row>
    <row r="1531" spans="1:40" x14ac:dyDescent="0.35">
      <c r="A1531" t="s">
        <v>4894</v>
      </c>
      <c r="B1531" s="2" t="s">
        <v>4320</v>
      </c>
      <c r="C1531" t="s">
        <v>51</v>
      </c>
      <c r="D1531" s="6" t="s">
        <v>134</v>
      </c>
      <c r="E1531" s="6">
        <v>19</v>
      </c>
      <c r="F1531" s="6">
        <v>45.3</v>
      </c>
      <c r="G1531" s="6">
        <v>61.18</v>
      </c>
      <c r="H1531" s="6">
        <f t="shared" si="234"/>
        <v>0.74043805165086629</v>
      </c>
      <c r="I1531" s="6">
        <v>18.5</v>
      </c>
      <c r="J1531" s="6">
        <v>41.86</v>
      </c>
      <c r="K1531" s="6">
        <v>59.91</v>
      </c>
      <c r="L1531" s="6">
        <f t="shared" si="235"/>
        <v>0</v>
      </c>
      <c r="M1531" s="6">
        <f t="shared" si="236"/>
        <v>0</v>
      </c>
      <c r="N1531" s="6">
        <f t="shared" si="237"/>
        <v>1</v>
      </c>
      <c r="AA1531" t="s">
        <v>4894</v>
      </c>
      <c r="AB1531" t="s">
        <v>4320</v>
      </c>
      <c r="AC1531" t="s">
        <v>51</v>
      </c>
      <c r="AD1531" t="s">
        <v>135</v>
      </c>
      <c r="AE1531">
        <v>24.5</v>
      </c>
      <c r="AF1531">
        <v>122.33</v>
      </c>
      <c r="AG1531">
        <v>74.930000000000007</v>
      </c>
      <c r="AH1531">
        <f t="shared" si="238"/>
        <v>1.6325904177232082</v>
      </c>
      <c r="AI1531">
        <v>22.5</v>
      </c>
      <c r="AJ1531">
        <v>44.18</v>
      </c>
      <c r="AK1531">
        <v>69.97</v>
      </c>
      <c r="AL1531" s="3">
        <f t="shared" si="239"/>
        <v>1</v>
      </c>
      <c r="AM1531" s="3">
        <f t="shared" si="240"/>
        <v>0</v>
      </c>
      <c r="AN1531" s="3">
        <f t="shared" si="241"/>
        <v>0</v>
      </c>
    </row>
    <row r="1532" spans="1:40" x14ac:dyDescent="0.35">
      <c r="A1532" t="s">
        <v>4895</v>
      </c>
      <c r="B1532" s="2" t="s">
        <v>4320</v>
      </c>
      <c r="C1532" t="s">
        <v>51</v>
      </c>
      <c r="D1532" s="6" t="s">
        <v>134</v>
      </c>
      <c r="E1532" s="6">
        <v>25.5</v>
      </c>
      <c r="F1532" s="6">
        <v>74.67</v>
      </c>
      <c r="G1532" s="6">
        <v>77.400000000000006</v>
      </c>
      <c r="H1532" s="6">
        <f t="shared" si="234"/>
        <v>0.96472868217054264</v>
      </c>
      <c r="I1532" s="6">
        <v>25</v>
      </c>
      <c r="J1532" s="6">
        <v>62.57</v>
      </c>
      <c r="K1532" s="6">
        <v>76.17</v>
      </c>
      <c r="L1532" s="6">
        <f t="shared" si="235"/>
        <v>0</v>
      </c>
      <c r="M1532" s="6">
        <f t="shared" si="236"/>
        <v>0</v>
      </c>
      <c r="N1532" s="6">
        <f t="shared" si="237"/>
        <v>1</v>
      </c>
      <c r="AA1532" t="s">
        <v>4895</v>
      </c>
      <c r="AB1532" t="s">
        <v>4320</v>
      </c>
      <c r="AC1532" t="s">
        <v>51</v>
      </c>
      <c r="AD1532" t="s">
        <v>135</v>
      </c>
      <c r="AE1532">
        <v>24</v>
      </c>
      <c r="AF1532">
        <v>96.58</v>
      </c>
      <c r="AG1532">
        <v>73.7</v>
      </c>
      <c r="AH1532">
        <f t="shared" si="238"/>
        <v>1.3104477611940297</v>
      </c>
      <c r="AI1532">
        <v>22.5</v>
      </c>
      <c r="AJ1532">
        <v>58.35</v>
      </c>
      <c r="AK1532">
        <v>69.97</v>
      </c>
      <c r="AL1532" s="3">
        <f t="shared" si="239"/>
        <v>0</v>
      </c>
      <c r="AM1532" s="3">
        <f t="shared" si="240"/>
        <v>1</v>
      </c>
      <c r="AN1532" s="3">
        <f t="shared" si="241"/>
        <v>0</v>
      </c>
    </row>
    <row r="1533" spans="1:40" x14ac:dyDescent="0.35">
      <c r="A1533" t="s">
        <v>4896</v>
      </c>
      <c r="B1533" s="2" t="s">
        <v>4320</v>
      </c>
      <c r="C1533" t="s">
        <v>51</v>
      </c>
      <c r="D1533" s="6" t="s">
        <v>134</v>
      </c>
      <c r="E1533" s="6">
        <v>30.5</v>
      </c>
      <c r="F1533" s="6">
        <v>72.41</v>
      </c>
      <c r="G1533" s="6">
        <v>89.6</v>
      </c>
      <c r="H1533" s="6">
        <f t="shared" si="234"/>
        <v>0.80814732142857149</v>
      </c>
      <c r="I1533" s="6">
        <v>30</v>
      </c>
      <c r="J1533" s="6">
        <v>52.41</v>
      </c>
      <c r="K1533" s="6">
        <v>88.39</v>
      </c>
      <c r="L1533" s="6">
        <f t="shared" si="235"/>
        <v>0</v>
      </c>
      <c r="M1533" s="6">
        <f t="shared" si="236"/>
        <v>0</v>
      </c>
      <c r="N1533" s="6">
        <f t="shared" si="237"/>
        <v>1</v>
      </c>
      <c r="AA1533" t="s">
        <v>4896</v>
      </c>
      <c r="AB1533" t="s">
        <v>4320</v>
      </c>
      <c r="AC1533" t="s">
        <v>51</v>
      </c>
      <c r="AD1533" t="s">
        <v>135</v>
      </c>
      <c r="AE1533">
        <v>24</v>
      </c>
      <c r="AF1533">
        <v>100.98</v>
      </c>
      <c r="AG1533">
        <v>73.7</v>
      </c>
      <c r="AH1533">
        <f t="shared" si="238"/>
        <v>1.3701492537313433</v>
      </c>
      <c r="AI1533">
        <v>23</v>
      </c>
      <c r="AJ1533">
        <v>78.19</v>
      </c>
      <c r="AK1533">
        <v>71.22</v>
      </c>
      <c r="AL1533" s="3">
        <f t="shared" si="239"/>
        <v>0</v>
      </c>
      <c r="AM1533" s="3">
        <f t="shared" si="240"/>
        <v>1</v>
      </c>
      <c r="AN1533" s="3">
        <f t="shared" si="241"/>
        <v>0</v>
      </c>
    </row>
    <row r="1534" spans="1:40" x14ac:dyDescent="0.35">
      <c r="A1534" t="s">
        <v>4897</v>
      </c>
      <c r="B1534" s="2" t="s">
        <v>4320</v>
      </c>
      <c r="C1534" t="s">
        <v>51</v>
      </c>
      <c r="D1534" s="6" t="s">
        <v>134</v>
      </c>
      <c r="E1534" s="6">
        <v>26</v>
      </c>
      <c r="F1534" s="6">
        <v>76.61</v>
      </c>
      <c r="G1534" s="6">
        <v>78.63</v>
      </c>
      <c r="H1534" s="6">
        <f t="shared" si="234"/>
        <v>0.97431005977362339</v>
      </c>
      <c r="I1534" s="6">
        <v>25.5</v>
      </c>
      <c r="J1534" s="6">
        <v>68.650000000000006</v>
      </c>
      <c r="K1534" s="6">
        <v>77.400000000000006</v>
      </c>
      <c r="L1534" s="6">
        <f t="shared" si="235"/>
        <v>0</v>
      </c>
      <c r="M1534" s="6">
        <f t="shared" si="236"/>
        <v>0</v>
      </c>
      <c r="N1534" s="6">
        <f t="shared" si="237"/>
        <v>1</v>
      </c>
      <c r="AA1534" t="s">
        <v>4897</v>
      </c>
      <c r="AB1534" t="s">
        <v>4320</v>
      </c>
      <c r="AC1534" t="s">
        <v>51</v>
      </c>
      <c r="AD1534" t="s">
        <v>135</v>
      </c>
      <c r="AE1534">
        <v>23.5</v>
      </c>
      <c r="AF1534">
        <v>76.930000000000007</v>
      </c>
      <c r="AG1534">
        <v>72.459999999999994</v>
      </c>
      <c r="AH1534">
        <f t="shared" si="238"/>
        <v>1.0616892078388078</v>
      </c>
      <c r="AI1534">
        <v>23</v>
      </c>
      <c r="AJ1534">
        <v>64.37</v>
      </c>
      <c r="AK1534">
        <v>71.22</v>
      </c>
      <c r="AL1534" s="3">
        <f t="shared" si="239"/>
        <v>0</v>
      </c>
      <c r="AM1534" s="3">
        <f t="shared" si="240"/>
        <v>1</v>
      </c>
      <c r="AN1534" s="3">
        <f t="shared" si="241"/>
        <v>0</v>
      </c>
    </row>
    <row r="1535" spans="1:40" x14ac:dyDescent="0.35">
      <c r="A1535" t="s">
        <v>4898</v>
      </c>
      <c r="B1535" s="2" t="s">
        <v>4320</v>
      </c>
      <c r="C1535" t="s">
        <v>51</v>
      </c>
      <c r="D1535" t="s">
        <v>134</v>
      </c>
      <c r="E1535">
        <v>26.5</v>
      </c>
      <c r="F1535">
        <v>85.72</v>
      </c>
      <c r="G1535">
        <v>79.86</v>
      </c>
      <c r="H1535">
        <f t="shared" si="234"/>
        <v>1.0733784122213874</v>
      </c>
      <c r="I1535">
        <v>26</v>
      </c>
      <c r="J1535">
        <v>71.569999999999993</v>
      </c>
      <c r="K1535">
        <v>78.63</v>
      </c>
      <c r="L1535" s="3">
        <f t="shared" si="235"/>
        <v>0</v>
      </c>
      <c r="M1535" s="3">
        <f t="shared" si="236"/>
        <v>1</v>
      </c>
      <c r="N1535" s="3">
        <f t="shared" si="237"/>
        <v>0</v>
      </c>
      <c r="AA1535" t="s">
        <v>4898</v>
      </c>
      <c r="AB1535" t="s">
        <v>4320</v>
      </c>
      <c r="AC1535" t="s">
        <v>51</v>
      </c>
      <c r="AD1535" t="s">
        <v>135</v>
      </c>
      <c r="AE1535">
        <v>24</v>
      </c>
      <c r="AF1535">
        <v>87.75</v>
      </c>
      <c r="AG1535">
        <v>73.7</v>
      </c>
      <c r="AH1535">
        <f t="shared" si="238"/>
        <v>1.1906377204884666</v>
      </c>
      <c r="AI1535">
        <v>23</v>
      </c>
      <c r="AJ1535">
        <v>67.260000000000005</v>
      </c>
      <c r="AK1535">
        <v>71.22</v>
      </c>
      <c r="AL1535" s="3">
        <f t="shared" si="239"/>
        <v>0</v>
      </c>
      <c r="AM1535" s="3">
        <f t="shared" si="240"/>
        <v>1</v>
      </c>
      <c r="AN1535" s="3">
        <f t="shared" si="241"/>
        <v>0</v>
      </c>
    </row>
    <row r="1536" spans="1:40" x14ac:dyDescent="0.35">
      <c r="A1536" t="s">
        <v>4899</v>
      </c>
      <c r="B1536" s="2" t="s">
        <v>4348</v>
      </c>
      <c r="C1536" t="s">
        <v>51</v>
      </c>
      <c r="D1536" s="6" t="s">
        <v>134</v>
      </c>
      <c r="E1536" s="6">
        <v>16.5</v>
      </c>
      <c r="F1536" s="6">
        <v>51.26</v>
      </c>
      <c r="G1536" s="6">
        <v>54.79</v>
      </c>
      <c r="H1536" s="6">
        <f t="shared" si="234"/>
        <v>0.93557218470523817</v>
      </c>
      <c r="I1536" s="6">
        <v>16</v>
      </c>
      <c r="J1536" s="6">
        <v>33.29</v>
      </c>
      <c r="K1536" s="6">
        <v>53.5</v>
      </c>
      <c r="L1536" s="6">
        <f t="shared" si="235"/>
        <v>0</v>
      </c>
      <c r="M1536" s="6">
        <f t="shared" si="236"/>
        <v>0</v>
      </c>
      <c r="N1536" s="6">
        <f t="shared" si="237"/>
        <v>1</v>
      </c>
      <c r="AA1536" t="s">
        <v>4899</v>
      </c>
      <c r="AB1536" t="s">
        <v>4349</v>
      </c>
      <c r="AC1536" t="s">
        <v>51</v>
      </c>
      <c r="AD1536" t="s">
        <v>135</v>
      </c>
      <c r="AE1536">
        <v>24</v>
      </c>
      <c r="AF1536">
        <v>90.47</v>
      </c>
      <c r="AG1536">
        <v>73.7</v>
      </c>
      <c r="AH1536">
        <f t="shared" si="238"/>
        <v>1.2275440976933514</v>
      </c>
      <c r="AI1536">
        <v>22.5</v>
      </c>
      <c r="AJ1536">
        <v>75.56</v>
      </c>
      <c r="AK1536">
        <v>69.97</v>
      </c>
      <c r="AL1536" s="3">
        <f t="shared" si="239"/>
        <v>0</v>
      </c>
      <c r="AM1536" s="3">
        <f t="shared" si="240"/>
        <v>1</v>
      </c>
      <c r="AN1536" s="3">
        <f t="shared" si="241"/>
        <v>0</v>
      </c>
    </row>
    <row r="1537" spans="1:40" x14ac:dyDescent="0.35">
      <c r="A1537" t="s">
        <v>4900</v>
      </c>
      <c r="B1537" s="2" t="s">
        <v>4348</v>
      </c>
      <c r="C1537" t="s">
        <v>51</v>
      </c>
      <c r="D1537" t="s">
        <v>134</v>
      </c>
      <c r="E1537">
        <v>21</v>
      </c>
      <c r="F1537">
        <v>69.900000000000006</v>
      </c>
      <c r="G1537">
        <v>66.22</v>
      </c>
      <c r="H1537">
        <f t="shared" si="234"/>
        <v>1.0555723346421022</v>
      </c>
      <c r="I1537">
        <v>20.5</v>
      </c>
      <c r="J1537">
        <v>53.16</v>
      </c>
      <c r="K1537">
        <v>64.97</v>
      </c>
      <c r="L1537" s="3">
        <f t="shared" si="235"/>
        <v>0</v>
      </c>
      <c r="M1537" s="3">
        <f t="shared" si="236"/>
        <v>1</v>
      </c>
      <c r="N1537" s="3">
        <f t="shared" si="237"/>
        <v>0</v>
      </c>
      <c r="AA1537" t="s">
        <v>4900</v>
      </c>
      <c r="AB1537" t="s">
        <v>4349</v>
      </c>
      <c r="AC1537" t="s">
        <v>51</v>
      </c>
      <c r="AD1537" t="s">
        <v>135</v>
      </c>
      <c r="AE1537">
        <v>24</v>
      </c>
      <c r="AF1537">
        <v>108.89</v>
      </c>
      <c r="AG1537">
        <v>73.7</v>
      </c>
      <c r="AH1537">
        <f t="shared" si="238"/>
        <v>1.4774762550881952</v>
      </c>
      <c r="AI1537">
        <v>22.5</v>
      </c>
      <c r="AJ1537">
        <v>65</v>
      </c>
      <c r="AK1537">
        <v>69.97</v>
      </c>
      <c r="AL1537" s="3">
        <f t="shared" si="239"/>
        <v>0</v>
      </c>
      <c r="AM1537" s="3">
        <f t="shared" si="240"/>
        <v>1</v>
      </c>
      <c r="AN1537" s="3">
        <f t="shared" si="241"/>
        <v>0</v>
      </c>
    </row>
    <row r="1538" spans="1:40" x14ac:dyDescent="0.35">
      <c r="A1538" t="s">
        <v>4901</v>
      </c>
      <c r="B1538" s="2" t="s">
        <v>4348</v>
      </c>
      <c r="C1538" t="s">
        <v>51</v>
      </c>
      <c r="D1538" s="6" t="s">
        <v>134</v>
      </c>
      <c r="E1538" s="6">
        <v>20</v>
      </c>
      <c r="F1538" s="6">
        <v>53.82</v>
      </c>
      <c r="G1538" s="6">
        <v>63.71</v>
      </c>
      <c r="H1538" s="6">
        <f t="shared" ref="H1538:H1601" si="242">F1538/G1538</f>
        <v>0.84476534296028882</v>
      </c>
      <c r="I1538" s="6">
        <v>19.5</v>
      </c>
      <c r="J1538" s="6">
        <v>44.13</v>
      </c>
      <c r="K1538" s="6">
        <v>62.44</v>
      </c>
      <c r="L1538" s="6">
        <f t="shared" ref="L1538:L1601" si="243">IF(H1538&gt;1.5,1,0)</f>
        <v>0</v>
      </c>
      <c r="M1538" s="6">
        <f t="shared" ref="M1538:M1601" si="244">IF((AND(H1538&gt;1,H1538&lt;1.5)),1,0)</f>
        <v>0</v>
      </c>
      <c r="N1538" s="6">
        <f t="shared" ref="N1538:N1601" si="245">IF(H1538&lt;1,1,0)</f>
        <v>1</v>
      </c>
      <c r="AA1538" t="s">
        <v>4901</v>
      </c>
      <c r="AB1538" t="s">
        <v>4349</v>
      </c>
      <c r="AC1538" s="6" t="s">
        <v>51</v>
      </c>
      <c r="AD1538" s="6" t="s">
        <v>135</v>
      </c>
      <c r="AE1538" s="6">
        <v>23.5</v>
      </c>
      <c r="AF1538" s="6">
        <v>61.83</v>
      </c>
      <c r="AG1538" s="6">
        <v>72.459999999999994</v>
      </c>
      <c r="AH1538" s="6">
        <f t="shared" ref="AH1538:AH1601" si="246">AF1538/AG1538</f>
        <v>0.85329837151531884</v>
      </c>
      <c r="AI1538" s="6">
        <v>23</v>
      </c>
      <c r="AJ1538" s="6">
        <v>46.45</v>
      </c>
      <c r="AK1538" s="6">
        <v>71.22</v>
      </c>
      <c r="AL1538" s="6">
        <f t="shared" si="239"/>
        <v>0</v>
      </c>
      <c r="AM1538" s="6">
        <f t="shared" si="240"/>
        <v>0</v>
      </c>
      <c r="AN1538" s="6">
        <f t="shared" si="241"/>
        <v>1</v>
      </c>
    </row>
    <row r="1539" spans="1:40" x14ac:dyDescent="0.35">
      <c r="A1539" t="s">
        <v>4902</v>
      </c>
      <c r="B1539" s="2" t="s">
        <v>4348</v>
      </c>
      <c r="C1539" t="s">
        <v>51</v>
      </c>
      <c r="D1539" s="6" t="s">
        <v>134</v>
      </c>
      <c r="E1539" s="6">
        <v>28</v>
      </c>
      <c r="F1539" s="6">
        <v>68.760000000000005</v>
      </c>
      <c r="G1539" s="6">
        <v>83.53</v>
      </c>
      <c r="H1539" s="6">
        <f t="shared" si="242"/>
        <v>0.82317730156829882</v>
      </c>
      <c r="I1539" s="6">
        <v>27.5</v>
      </c>
      <c r="J1539" s="6">
        <v>50.69</v>
      </c>
      <c r="K1539" s="6">
        <v>82.3</v>
      </c>
      <c r="L1539" s="6">
        <f t="shared" si="243"/>
        <v>0</v>
      </c>
      <c r="M1539" s="6">
        <f t="shared" si="244"/>
        <v>0</v>
      </c>
      <c r="N1539" s="6">
        <f t="shared" si="245"/>
        <v>1</v>
      </c>
      <c r="AA1539" t="s">
        <v>4902</v>
      </c>
      <c r="AB1539" t="s">
        <v>4349</v>
      </c>
      <c r="AC1539" t="s">
        <v>51</v>
      </c>
      <c r="AD1539" t="s">
        <v>135</v>
      </c>
      <c r="AE1539">
        <v>24</v>
      </c>
      <c r="AF1539">
        <v>81.25</v>
      </c>
      <c r="AG1539">
        <v>73.7</v>
      </c>
      <c r="AH1539">
        <f t="shared" si="246"/>
        <v>1.1024423337856173</v>
      </c>
      <c r="AI1539">
        <v>23.5</v>
      </c>
      <c r="AJ1539">
        <v>67.47</v>
      </c>
      <c r="AK1539">
        <v>72.459999999999994</v>
      </c>
      <c r="AL1539" s="3">
        <f t="shared" ref="AL1539:AL1602" si="247">IF(AH1539&gt;1.5,1,0)</f>
        <v>0</v>
      </c>
      <c r="AM1539" s="3">
        <f t="shared" ref="AM1539:AM1602" si="248">IF((AND(AH1539&gt;1,AH1539&lt;1.5)),1,0)</f>
        <v>1</v>
      </c>
      <c r="AN1539" s="3">
        <f t="shared" ref="AN1539:AN1602" si="249">IF(AH1539&lt;1,1,0)</f>
        <v>0</v>
      </c>
    </row>
    <row r="1540" spans="1:40" x14ac:dyDescent="0.35">
      <c r="A1540" t="s">
        <v>4903</v>
      </c>
      <c r="B1540" s="2" t="s">
        <v>4348</v>
      </c>
      <c r="C1540" t="s">
        <v>51</v>
      </c>
      <c r="D1540" s="6" t="s">
        <v>134</v>
      </c>
      <c r="E1540" s="6">
        <v>24.5</v>
      </c>
      <c r="F1540" s="6">
        <v>66.010000000000005</v>
      </c>
      <c r="G1540" s="6">
        <v>74.930000000000007</v>
      </c>
      <c r="H1540" s="6">
        <f t="shared" si="242"/>
        <v>0.88095555852128649</v>
      </c>
      <c r="I1540" s="6">
        <v>24</v>
      </c>
      <c r="J1540" s="6">
        <v>50.96</v>
      </c>
      <c r="K1540" s="6">
        <v>73.7</v>
      </c>
      <c r="L1540" s="6">
        <f t="shared" si="243"/>
        <v>0</v>
      </c>
      <c r="M1540" s="6">
        <f t="shared" si="244"/>
        <v>0</v>
      </c>
      <c r="N1540" s="6">
        <f t="shared" si="245"/>
        <v>1</v>
      </c>
      <c r="AA1540" t="s">
        <v>4903</v>
      </c>
      <c r="AB1540" t="s">
        <v>4349</v>
      </c>
      <c r="AC1540" t="s">
        <v>51</v>
      </c>
      <c r="AD1540" t="s">
        <v>135</v>
      </c>
      <c r="AE1540">
        <v>24</v>
      </c>
      <c r="AF1540">
        <v>104.6</v>
      </c>
      <c r="AG1540">
        <v>73.7</v>
      </c>
      <c r="AH1540">
        <f t="shared" si="246"/>
        <v>1.4192672998643148</v>
      </c>
      <c r="AI1540">
        <v>22.5</v>
      </c>
      <c r="AJ1540">
        <v>64.41</v>
      </c>
      <c r="AK1540">
        <v>69.97</v>
      </c>
      <c r="AL1540" s="3">
        <f t="shared" si="247"/>
        <v>0</v>
      </c>
      <c r="AM1540" s="3">
        <f t="shared" si="248"/>
        <v>1</v>
      </c>
      <c r="AN1540" s="3">
        <f t="shared" si="249"/>
        <v>0</v>
      </c>
    </row>
    <row r="1541" spans="1:40" x14ac:dyDescent="0.35">
      <c r="A1541" t="s">
        <v>4904</v>
      </c>
      <c r="B1541" s="2" t="s">
        <v>4348</v>
      </c>
      <c r="C1541" t="s">
        <v>51</v>
      </c>
      <c r="D1541" t="s">
        <v>134</v>
      </c>
      <c r="E1541">
        <v>24</v>
      </c>
      <c r="F1541">
        <v>84.19</v>
      </c>
      <c r="G1541">
        <v>73.7</v>
      </c>
      <c r="H1541">
        <f t="shared" si="242"/>
        <v>1.1423337856173676</v>
      </c>
      <c r="I1541">
        <v>23.5</v>
      </c>
      <c r="J1541">
        <v>63.24</v>
      </c>
      <c r="K1541">
        <v>72.459999999999994</v>
      </c>
      <c r="L1541" s="3">
        <f t="shared" si="243"/>
        <v>0</v>
      </c>
      <c r="M1541" s="3">
        <f t="shared" si="244"/>
        <v>1</v>
      </c>
      <c r="N1541" s="3">
        <f t="shared" si="245"/>
        <v>0</v>
      </c>
      <c r="AA1541" t="s">
        <v>4904</v>
      </c>
      <c r="AB1541" t="s">
        <v>4349</v>
      </c>
      <c r="AC1541" t="s">
        <v>51</v>
      </c>
      <c r="AD1541" t="s">
        <v>135</v>
      </c>
      <c r="AE1541">
        <v>24</v>
      </c>
      <c r="AF1541">
        <v>80.709999999999994</v>
      </c>
      <c r="AG1541">
        <v>73.7</v>
      </c>
      <c r="AH1541">
        <f t="shared" si="246"/>
        <v>1.0951153324287652</v>
      </c>
      <c r="AI1541">
        <v>23.5</v>
      </c>
      <c r="AJ1541">
        <v>63.32</v>
      </c>
      <c r="AK1541">
        <v>72.459999999999994</v>
      </c>
      <c r="AL1541" s="3">
        <f t="shared" si="247"/>
        <v>0</v>
      </c>
      <c r="AM1541" s="3">
        <f t="shared" si="248"/>
        <v>1</v>
      </c>
      <c r="AN1541" s="3">
        <f t="shared" si="249"/>
        <v>0</v>
      </c>
    </row>
    <row r="1542" spans="1:40" x14ac:dyDescent="0.35">
      <c r="A1542" t="s">
        <v>4905</v>
      </c>
      <c r="B1542" s="2" t="s">
        <v>4348</v>
      </c>
      <c r="C1542" t="s">
        <v>51</v>
      </c>
      <c r="D1542" s="6" t="s">
        <v>134</v>
      </c>
      <c r="E1542" s="6">
        <v>26.5</v>
      </c>
      <c r="F1542" s="6">
        <v>69.44</v>
      </c>
      <c r="G1542" s="6">
        <v>79.86</v>
      </c>
      <c r="H1542" s="6">
        <f t="shared" si="242"/>
        <v>0.86952166291009259</v>
      </c>
      <c r="I1542" s="6">
        <v>26</v>
      </c>
      <c r="J1542" s="6">
        <v>48.55</v>
      </c>
      <c r="K1542" s="6">
        <v>78.63</v>
      </c>
      <c r="L1542" s="6">
        <f t="shared" si="243"/>
        <v>0</v>
      </c>
      <c r="M1542" s="6">
        <f t="shared" si="244"/>
        <v>0</v>
      </c>
      <c r="N1542" s="6">
        <f t="shared" si="245"/>
        <v>1</v>
      </c>
      <c r="AA1542" t="s">
        <v>4905</v>
      </c>
      <c r="AB1542" t="s">
        <v>4349</v>
      </c>
      <c r="AC1542" t="s">
        <v>51</v>
      </c>
      <c r="AD1542" t="s">
        <v>135</v>
      </c>
      <c r="AE1542">
        <v>24</v>
      </c>
      <c r="AF1542">
        <v>106.16</v>
      </c>
      <c r="AG1542">
        <v>73.7</v>
      </c>
      <c r="AH1542">
        <f t="shared" si="246"/>
        <v>1.4404341926729984</v>
      </c>
      <c r="AI1542">
        <v>23</v>
      </c>
      <c r="AJ1542">
        <v>53.44</v>
      </c>
      <c r="AK1542">
        <v>71.22</v>
      </c>
      <c r="AL1542" s="3">
        <f t="shared" si="247"/>
        <v>0</v>
      </c>
      <c r="AM1542" s="3">
        <f t="shared" si="248"/>
        <v>1</v>
      </c>
      <c r="AN1542" s="3">
        <f t="shared" si="249"/>
        <v>0</v>
      </c>
    </row>
    <row r="1543" spans="1:40" x14ac:dyDescent="0.35">
      <c r="A1543" t="s">
        <v>4906</v>
      </c>
      <c r="B1543" t="s">
        <v>4355</v>
      </c>
      <c r="C1543" t="s">
        <v>51</v>
      </c>
      <c r="D1543" s="6" t="s">
        <v>17</v>
      </c>
      <c r="E1543" s="6">
        <v>24.5</v>
      </c>
      <c r="F1543" s="6">
        <v>71.97</v>
      </c>
      <c r="G1543" s="6">
        <v>74.930000000000007</v>
      </c>
      <c r="H1543" s="6">
        <f t="shared" si="242"/>
        <v>0.96049646336580796</v>
      </c>
      <c r="I1543" s="6">
        <v>24</v>
      </c>
      <c r="J1543" s="6">
        <v>63.31</v>
      </c>
      <c r="K1543" s="6">
        <v>73.7</v>
      </c>
      <c r="L1543" s="6">
        <f t="shared" si="243"/>
        <v>0</v>
      </c>
      <c r="M1543" s="6">
        <f t="shared" si="244"/>
        <v>0</v>
      </c>
      <c r="N1543" s="6">
        <f t="shared" si="245"/>
        <v>1</v>
      </c>
      <c r="AA1543" t="s">
        <v>4906</v>
      </c>
      <c r="AB1543" t="s">
        <v>4356</v>
      </c>
      <c r="AC1543" t="s">
        <v>51</v>
      </c>
      <c r="AD1543" t="s">
        <v>18</v>
      </c>
      <c r="AE1543">
        <v>24</v>
      </c>
      <c r="AF1543">
        <v>105.23</v>
      </c>
      <c r="AG1543">
        <v>73.7</v>
      </c>
      <c r="AH1543">
        <f t="shared" si="246"/>
        <v>1.4278154681139756</v>
      </c>
      <c r="AI1543">
        <v>23.5</v>
      </c>
      <c r="AJ1543">
        <v>71.900000000000006</v>
      </c>
      <c r="AK1543">
        <v>72.459999999999994</v>
      </c>
      <c r="AL1543" s="3">
        <f t="shared" si="247"/>
        <v>0</v>
      </c>
      <c r="AM1543" s="3">
        <f t="shared" si="248"/>
        <v>1</v>
      </c>
      <c r="AN1543" s="3">
        <f t="shared" si="249"/>
        <v>0</v>
      </c>
    </row>
    <row r="1544" spans="1:40" x14ac:dyDescent="0.35">
      <c r="A1544" t="s">
        <v>4907</v>
      </c>
      <c r="B1544" t="s">
        <v>4355</v>
      </c>
      <c r="C1544" t="s">
        <v>51</v>
      </c>
      <c r="D1544" t="s">
        <v>17</v>
      </c>
      <c r="E1544">
        <v>23.5</v>
      </c>
      <c r="F1544">
        <v>87.82</v>
      </c>
      <c r="G1544">
        <v>72.459999999999994</v>
      </c>
      <c r="H1544">
        <f t="shared" si="242"/>
        <v>1.2119790229091914</v>
      </c>
      <c r="I1544">
        <v>23</v>
      </c>
      <c r="J1544">
        <v>51.62</v>
      </c>
      <c r="K1544">
        <v>71.22</v>
      </c>
      <c r="L1544" s="3">
        <f t="shared" si="243"/>
        <v>0</v>
      </c>
      <c r="M1544" s="3">
        <f t="shared" si="244"/>
        <v>1</v>
      </c>
      <c r="N1544" s="3">
        <f t="shared" si="245"/>
        <v>0</v>
      </c>
      <c r="AA1544" t="s">
        <v>4907</v>
      </c>
      <c r="AB1544" t="s">
        <v>4356</v>
      </c>
      <c r="AC1544" t="s">
        <v>51</v>
      </c>
      <c r="AD1544" t="s">
        <v>18</v>
      </c>
      <c r="AE1544">
        <v>24</v>
      </c>
      <c r="AF1544">
        <v>167.71</v>
      </c>
      <c r="AG1544">
        <v>73.7</v>
      </c>
      <c r="AH1544">
        <f t="shared" si="246"/>
        <v>2.2755766621438265</v>
      </c>
      <c r="AI1544">
        <v>16</v>
      </c>
      <c r="AJ1544">
        <v>55.33</v>
      </c>
      <c r="AK1544">
        <v>53.5</v>
      </c>
      <c r="AL1544" s="3">
        <f t="shared" si="247"/>
        <v>1</v>
      </c>
      <c r="AM1544" s="3">
        <f t="shared" si="248"/>
        <v>0</v>
      </c>
      <c r="AN1544" s="3">
        <f t="shared" si="249"/>
        <v>0</v>
      </c>
    </row>
    <row r="1545" spans="1:40" x14ac:dyDescent="0.35">
      <c r="A1545" t="s">
        <v>4908</v>
      </c>
      <c r="B1545" t="s">
        <v>4355</v>
      </c>
      <c r="C1545" t="s">
        <v>51</v>
      </c>
      <c r="D1545" s="6" t="s">
        <v>17</v>
      </c>
      <c r="E1545" s="6">
        <v>26</v>
      </c>
      <c r="F1545" s="6">
        <v>66.760000000000005</v>
      </c>
      <c r="G1545" s="6">
        <v>78.63</v>
      </c>
      <c r="H1545" s="6">
        <f t="shared" si="242"/>
        <v>0.84903980668955881</v>
      </c>
      <c r="I1545" s="6">
        <v>25.5</v>
      </c>
      <c r="J1545" s="6">
        <v>60.08</v>
      </c>
      <c r="K1545" s="6">
        <v>77.400000000000006</v>
      </c>
      <c r="L1545" s="6">
        <f t="shared" si="243"/>
        <v>0</v>
      </c>
      <c r="M1545" s="6">
        <f t="shared" si="244"/>
        <v>0</v>
      </c>
      <c r="N1545" s="6">
        <f t="shared" si="245"/>
        <v>1</v>
      </c>
      <c r="AA1545" t="s">
        <v>4908</v>
      </c>
      <c r="AB1545" t="s">
        <v>4356</v>
      </c>
      <c r="AC1545" t="s">
        <v>51</v>
      </c>
      <c r="AD1545" t="s">
        <v>18</v>
      </c>
      <c r="AE1545">
        <v>24</v>
      </c>
      <c r="AF1545">
        <v>106.43</v>
      </c>
      <c r="AG1545">
        <v>73.7</v>
      </c>
      <c r="AH1545">
        <f t="shared" si="246"/>
        <v>1.4440976933514247</v>
      </c>
      <c r="AI1545">
        <v>16</v>
      </c>
      <c r="AJ1545">
        <v>56.66</v>
      </c>
      <c r="AK1545">
        <v>53.5</v>
      </c>
      <c r="AL1545" s="3">
        <f t="shared" si="247"/>
        <v>0</v>
      </c>
      <c r="AM1545" s="3">
        <f t="shared" si="248"/>
        <v>1</v>
      </c>
      <c r="AN1545" s="3">
        <f t="shared" si="249"/>
        <v>0</v>
      </c>
    </row>
    <row r="1546" spans="1:40" x14ac:dyDescent="0.35">
      <c r="A1546" t="s">
        <v>4909</v>
      </c>
      <c r="B1546" t="s">
        <v>4355</v>
      </c>
      <c r="C1546" t="s">
        <v>51</v>
      </c>
      <c r="D1546" t="s">
        <v>17</v>
      </c>
      <c r="E1546">
        <v>23</v>
      </c>
      <c r="F1546">
        <v>108.11</v>
      </c>
      <c r="G1546">
        <v>71.22</v>
      </c>
      <c r="H1546">
        <f t="shared" si="242"/>
        <v>1.5179724796405505</v>
      </c>
      <c r="I1546">
        <v>22.5</v>
      </c>
      <c r="J1546">
        <v>60.59</v>
      </c>
      <c r="K1546">
        <v>69.97</v>
      </c>
      <c r="L1546" s="3">
        <f t="shared" si="243"/>
        <v>1</v>
      </c>
      <c r="M1546" s="3">
        <f t="shared" si="244"/>
        <v>0</v>
      </c>
      <c r="N1546" s="3">
        <f t="shared" si="245"/>
        <v>0</v>
      </c>
      <c r="AA1546" t="s">
        <v>4909</v>
      </c>
      <c r="AB1546" t="s">
        <v>4356</v>
      </c>
      <c r="AC1546" t="s">
        <v>51</v>
      </c>
      <c r="AD1546" t="s">
        <v>18</v>
      </c>
      <c r="AE1546">
        <v>24</v>
      </c>
      <c r="AF1546">
        <v>118.1</v>
      </c>
      <c r="AG1546">
        <v>73.7</v>
      </c>
      <c r="AH1546">
        <f t="shared" si="246"/>
        <v>1.6024423337856173</v>
      </c>
      <c r="AI1546">
        <v>23.5</v>
      </c>
      <c r="AJ1546">
        <v>72.02</v>
      </c>
      <c r="AK1546">
        <v>72.459999999999994</v>
      </c>
      <c r="AL1546" s="3">
        <f t="shared" si="247"/>
        <v>1</v>
      </c>
      <c r="AM1546" s="3">
        <f t="shared" si="248"/>
        <v>0</v>
      </c>
      <c r="AN1546" s="3">
        <f t="shared" si="249"/>
        <v>0</v>
      </c>
    </row>
    <row r="1547" spans="1:40" x14ac:dyDescent="0.35">
      <c r="A1547" t="s">
        <v>4910</v>
      </c>
      <c r="B1547" t="s">
        <v>4355</v>
      </c>
      <c r="C1547" t="s">
        <v>51</v>
      </c>
      <c r="D1547" t="s">
        <v>17</v>
      </c>
      <c r="E1547">
        <v>23.5</v>
      </c>
      <c r="F1547">
        <v>125.74</v>
      </c>
      <c r="G1547">
        <v>72.459999999999994</v>
      </c>
      <c r="H1547">
        <f t="shared" si="242"/>
        <v>1.7353022357162573</v>
      </c>
      <c r="I1547">
        <v>22.5</v>
      </c>
      <c r="J1547">
        <v>69.66</v>
      </c>
      <c r="K1547">
        <v>69.97</v>
      </c>
      <c r="L1547" s="3">
        <f t="shared" si="243"/>
        <v>1</v>
      </c>
      <c r="M1547" s="3">
        <f t="shared" si="244"/>
        <v>0</v>
      </c>
      <c r="N1547" s="3">
        <f t="shared" si="245"/>
        <v>0</v>
      </c>
      <c r="AA1547" t="s">
        <v>4910</v>
      </c>
      <c r="AB1547" t="s">
        <v>4356</v>
      </c>
      <c r="AC1547" t="s">
        <v>51</v>
      </c>
      <c r="AD1547" t="s">
        <v>18</v>
      </c>
      <c r="AE1547">
        <v>24</v>
      </c>
      <c r="AF1547">
        <v>104.22</v>
      </c>
      <c r="AG1547">
        <v>73.7</v>
      </c>
      <c r="AH1547">
        <f t="shared" si="246"/>
        <v>1.4141112618724558</v>
      </c>
      <c r="AI1547">
        <v>23</v>
      </c>
      <c r="AJ1547">
        <v>69.849999999999994</v>
      </c>
      <c r="AK1547">
        <v>71.22</v>
      </c>
      <c r="AL1547" s="3">
        <f t="shared" si="247"/>
        <v>0</v>
      </c>
      <c r="AM1547" s="3">
        <f t="shared" si="248"/>
        <v>1</v>
      </c>
      <c r="AN1547" s="3">
        <f t="shared" si="249"/>
        <v>0</v>
      </c>
    </row>
    <row r="1548" spans="1:40" x14ac:dyDescent="0.35">
      <c r="A1548" t="s">
        <v>4911</v>
      </c>
      <c r="B1548" t="s">
        <v>4355</v>
      </c>
      <c r="C1548" t="s">
        <v>51</v>
      </c>
      <c r="D1548" t="s">
        <v>17</v>
      </c>
      <c r="E1548">
        <v>23</v>
      </c>
      <c r="F1548">
        <v>71.760000000000005</v>
      </c>
      <c r="G1548">
        <v>71.22</v>
      </c>
      <c r="H1548">
        <f t="shared" si="242"/>
        <v>1.0075821398483573</v>
      </c>
      <c r="I1548">
        <v>22.5</v>
      </c>
      <c r="J1548">
        <v>55.89</v>
      </c>
      <c r="K1548">
        <v>69.97</v>
      </c>
      <c r="L1548" s="3">
        <f t="shared" si="243"/>
        <v>0</v>
      </c>
      <c r="M1548" s="3">
        <f t="shared" si="244"/>
        <v>1</v>
      </c>
      <c r="N1548" s="3">
        <f t="shared" si="245"/>
        <v>0</v>
      </c>
      <c r="AA1548" t="s">
        <v>4911</v>
      </c>
      <c r="AB1548" t="s">
        <v>4356</v>
      </c>
      <c r="AC1548" t="s">
        <v>51</v>
      </c>
      <c r="AD1548" t="s">
        <v>18</v>
      </c>
      <c r="AE1548">
        <v>24</v>
      </c>
      <c r="AF1548">
        <v>130.24</v>
      </c>
      <c r="AG1548">
        <v>73.7</v>
      </c>
      <c r="AH1548">
        <f t="shared" si="246"/>
        <v>1.7671641791044777</v>
      </c>
      <c r="AI1548">
        <v>23</v>
      </c>
      <c r="AJ1548">
        <v>69.69</v>
      </c>
      <c r="AK1548">
        <v>71.22</v>
      </c>
      <c r="AL1548" s="3">
        <f t="shared" si="247"/>
        <v>1</v>
      </c>
      <c r="AM1548" s="3">
        <f t="shared" si="248"/>
        <v>0</v>
      </c>
      <c r="AN1548" s="3">
        <f t="shared" si="249"/>
        <v>0</v>
      </c>
    </row>
    <row r="1549" spans="1:40" x14ac:dyDescent="0.35">
      <c r="A1549" t="s">
        <v>4912</v>
      </c>
      <c r="B1549" t="s">
        <v>4355</v>
      </c>
      <c r="C1549" t="s">
        <v>51</v>
      </c>
      <c r="D1549" t="s">
        <v>17</v>
      </c>
      <c r="E1549">
        <v>24</v>
      </c>
      <c r="F1549">
        <v>165.01</v>
      </c>
      <c r="G1549">
        <v>73.7</v>
      </c>
      <c r="H1549">
        <f t="shared" si="242"/>
        <v>2.2389416553595658</v>
      </c>
      <c r="I1549">
        <v>22</v>
      </c>
      <c r="J1549">
        <v>63.42</v>
      </c>
      <c r="K1549">
        <v>68.72</v>
      </c>
      <c r="L1549" s="3">
        <f t="shared" si="243"/>
        <v>1</v>
      </c>
      <c r="M1549" s="3">
        <f t="shared" si="244"/>
        <v>0</v>
      </c>
      <c r="N1549" s="3">
        <f t="shared" si="245"/>
        <v>0</v>
      </c>
      <c r="AA1549" t="s">
        <v>4912</v>
      </c>
      <c r="AB1549" t="s">
        <v>4356</v>
      </c>
      <c r="AC1549" t="s">
        <v>51</v>
      </c>
      <c r="AD1549" t="s">
        <v>18</v>
      </c>
      <c r="AE1549">
        <v>24</v>
      </c>
      <c r="AF1549">
        <v>129.31</v>
      </c>
      <c r="AG1549">
        <v>73.7</v>
      </c>
      <c r="AH1549">
        <f t="shared" si="246"/>
        <v>1.7545454545454544</v>
      </c>
      <c r="AI1549">
        <v>22.5</v>
      </c>
      <c r="AJ1549">
        <v>69.650000000000006</v>
      </c>
      <c r="AK1549">
        <v>69.97</v>
      </c>
      <c r="AL1549" s="3">
        <f t="shared" si="247"/>
        <v>1</v>
      </c>
      <c r="AM1549" s="3">
        <f t="shared" si="248"/>
        <v>0</v>
      </c>
      <c r="AN1549" s="3">
        <f t="shared" si="249"/>
        <v>0</v>
      </c>
    </row>
    <row r="1550" spans="1:40" x14ac:dyDescent="0.35">
      <c r="A1550" t="s">
        <v>4913</v>
      </c>
      <c r="B1550" t="s">
        <v>4355</v>
      </c>
      <c r="C1550" t="s">
        <v>51</v>
      </c>
      <c r="D1550" t="s">
        <v>17</v>
      </c>
      <c r="E1550">
        <v>24</v>
      </c>
      <c r="F1550">
        <v>187.69</v>
      </c>
      <c r="G1550">
        <v>73.7</v>
      </c>
      <c r="H1550">
        <f t="shared" si="242"/>
        <v>2.546675712347354</v>
      </c>
      <c r="I1550">
        <v>21.5</v>
      </c>
      <c r="J1550">
        <v>47.32</v>
      </c>
      <c r="K1550">
        <v>67.47</v>
      </c>
      <c r="L1550" s="3">
        <f t="shared" si="243"/>
        <v>1</v>
      </c>
      <c r="M1550" s="3">
        <f t="shared" si="244"/>
        <v>0</v>
      </c>
      <c r="N1550" s="3">
        <f t="shared" si="245"/>
        <v>0</v>
      </c>
      <c r="AA1550" t="s">
        <v>4913</v>
      </c>
      <c r="AB1550" t="s">
        <v>4356</v>
      </c>
      <c r="AC1550" t="s">
        <v>51</v>
      </c>
      <c r="AD1550" t="s">
        <v>18</v>
      </c>
      <c r="AE1550">
        <v>24</v>
      </c>
      <c r="AF1550">
        <v>96.11</v>
      </c>
      <c r="AG1550">
        <v>73.7</v>
      </c>
      <c r="AH1550">
        <f t="shared" si="246"/>
        <v>1.3040705563093622</v>
      </c>
      <c r="AI1550">
        <v>22.5</v>
      </c>
      <c r="AJ1550">
        <v>67.33</v>
      </c>
      <c r="AK1550">
        <v>69.97</v>
      </c>
      <c r="AL1550" s="3">
        <f t="shared" si="247"/>
        <v>0</v>
      </c>
      <c r="AM1550" s="3">
        <f t="shared" si="248"/>
        <v>1</v>
      </c>
      <c r="AN1550" s="3">
        <f t="shared" si="249"/>
        <v>0</v>
      </c>
    </row>
    <row r="1551" spans="1:40" x14ac:dyDescent="0.35">
      <c r="A1551" t="s">
        <v>4914</v>
      </c>
      <c r="B1551" t="s">
        <v>4355</v>
      </c>
      <c r="C1551" t="s">
        <v>51</v>
      </c>
      <c r="D1551" t="s">
        <v>17</v>
      </c>
      <c r="E1551">
        <v>23.5</v>
      </c>
      <c r="F1551">
        <v>86.05</v>
      </c>
      <c r="G1551">
        <v>72.459999999999994</v>
      </c>
      <c r="H1551">
        <f t="shared" si="242"/>
        <v>1.1875517526911401</v>
      </c>
      <c r="I1551">
        <v>22.5</v>
      </c>
      <c r="J1551">
        <v>63.04</v>
      </c>
      <c r="K1551">
        <v>69.97</v>
      </c>
      <c r="L1551" s="3">
        <f t="shared" si="243"/>
        <v>0</v>
      </c>
      <c r="M1551" s="3">
        <f t="shared" si="244"/>
        <v>1</v>
      </c>
      <c r="N1551" s="3">
        <f t="shared" si="245"/>
        <v>0</v>
      </c>
      <c r="AA1551" t="s">
        <v>4914</v>
      </c>
      <c r="AB1551" t="s">
        <v>4356</v>
      </c>
      <c r="AC1551" t="s">
        <v>51</v>
      </c>
      <c r="AD1551" t="s">
        <v>18</v>
      </c>
      <c r="AE1551">
        <v>24</v>
      </c>
      <c r="AF1551">
        <v>200.37</v>
      </c>
      <c r="AG1551">
        <v>73.7</v>
      </c>
      <c r="AH1551">
        <f t="shared" si="246"/>
        <v>2.7187245590230664</v>
      </c>
      <c r="AI1551">
        <v>22.5</v>
      </c>
      <c r="AJ1551">
        <v>68.12</v>
      </c>
      <c r="AK1551">
        <v>69.97</v>
      </c>
      <c r="AL1551" s="3">
        <f t="shared" si="247"/>
        <v>1</v>
      </c>
      <c r="AM1551" s="3">
        <f t="shared" si="248"/>
        <v>0</v>
      </c>
      <c r="AN1551" s="3">
        <f t="shared" si="249"/>
        <v>0</v>
      </c>
    </row>
    <row r="1552" spans="1:40" x14ac:dyDescent="0.35">
      <c r="A1552" t="s">
        <v>4915</v>
      </c>
      <c r="B1552" t="s">
        <v>4355</v>
      </c>
      <c r="C1552" t="s">
        <v>51</v>
      </c>
      <c r="D1552" s="6" t="s">
        <v>17</v>
      </c>
      <c r="E1552" s="6">
        <v>23</v>
      </c>
      <c r="F1552" s="6">
        <v>67.97</v>
      </c>
      <c r="G1552" s="6">
        <v>71.22</v>
      </c>
      <c r="H1552" s="6">
        <f t="shared" si="242"/>
        <v>0.95436675091266499</v>
      </c>
      <c r="I1552" s="6">
        <v>22.5</v>
      </c>
      <c r="J1552" s="6">
        <v>47.25</v>
      </c>
      <c r="K1552" s="6">
        <v>69.97</v>
      </c>
      <c r="L1552" s="6">
        <f t="shared" si="243"/>
        <v>0</v>
      </c>
      <c r="M1552" s="6">
        <f t="shared" si="244"/>
        <v>0</v>
      </c>
      <c r="N1552" s="6">
        <f t="shared" si="245"/>
        <v>1</v>
      </c>
      <c r="AA1552" t="s">
        <v>4915</v>
      </c>
      <c r="AB1552" t="s">
        <v>4356</v>
      </c>
      <c r="AC1552" t="s">
        <v>51</v>
      </c>
      <c r="AD1552" t="s">
        <v>18</v>
      </c>
      <c r="AE1552">
        <v>24</v>
      </c>
      <c r="AF1552">
        <v>155.08000000000001</v>
      </c>
      <c r="AG1552">
        <v>73.7</v>
      </c>
      <c r="AH1552">
        <f t="shared" si="246"/>
        <v>2.1042062415196745</v>
      </c>
      <c r="AI1552">
        <v>16</v>
      </c>
      <c r="AJ1552">
        <v>55.77</v>
      </c>
      <c r="AK1552">
        <v>53.5</v>
      </c>
      <c r="AL1552" s="3">
        <f t="shared" si="247"/>
        <v>1</v>
      </c>
      <c r="AM1552" s="3">
        <f t="shared" si="248"/>
        <v>0</v>
      </c>
      <c r="AN1552" s="3">
        <f t="shared" si="249"/>
        <v>0</v>
      </c>
    </row>
    <row r="1553" spans="1:40" x14ac:dyDescent="0.35">
      <c r="A1553" t="s">
        <v>4916</v>
      </c>
      <c r="B1553" t="s">
        <v>4355</v>
      </c>
      <c r="C1553" t="s">
        <v>51</v>
      </c>
      <c r="D1553" s="6" t="s">
        <v>17</v>
      </c>
      <c r="E1553" s="6">
        <v>16</v>
      </c>
      <c r="F1553" s="6">
        <v>41.29</v>
      </c>
      <c r="G1553" s="6">
        <v>53.5</v>
      </c>
      <c r="H1553" s="6">
        <f t="shared" si="242"/>
        <v>0.77177570093457948</v>
      </c>
      <c r="I1553" s="6">
        <v>15.5</v>
      </c>
      <c r="J1553" s="6">
        <v>28.36</v>
      </c>
      <c r="K1553" s="6">
        <v>52.21</v>
      </c>
      <c r="L1553" s="6">
        <f t="shared" si="243"/>
        <v>0</v>
      </c>
      <c r="M1553" s="6">
        <f t="shared" si="244"/>
        <v>0</v>
      </c>
      <c r="N1553" s="6">
        <f t="shared" si="245"/>
        <v>1</v>
      </c>
      <c r="AA1553" t="s">
        <v>4916</v>
      </c>
      <c r="AB1553" t="s">
        <v>4356</v>
      </c>
      <c r="AC1553" t="s">
        <v>51</v>
      </c>
      <c r="AD1553" t="s">
        <v>18</v>
      </c>
      <c r="AE1553">
        <v>24</v>
      </c>
      <c r="AF1553">
        <v>90.83</v>
      </c>
      <c r="AG1553">
        <v>73.7</v>
      </c>
      <c r="AH1553">
        <f t="shared" si="246"/>
        <v>1.232428765264586</v>
      </c>
      <c r="AI1553">
        <v>16</v>
      </c>
      <c r="AJ1553">
        <v>57.48</v>
      </c>
      <c r="AK1553">
        <v>53.5</v>
      </c>
      <c r="AL1553" s="3">
        <f t="shared" si="247"/>
        <v>0</v>
      </c>
      <c r="AM1553" s="3">
        <f t="shared" si="248"/>
        <v>1</v>
      </c>
      <c r="AN1553" s="3">
        <f t="shared" si="249"/>
        <v>0</v>
      </c>
    </row>
    <row r="1554" spans="1:40" x14ac:dyDescent="0.35">
      <c r="A1554" t="s">
        <v>4917</v>
      </c>
      <c r="B1554" t="s">
        <v>4355</v>
      </c>
      <c r="C1554" t="s">
        <v>51</v>
      </c>
      <c r="D1554" t="s">
        <v>17</v>
      </c>
      <c r="E1554">
        <v>24</v>
      </c>
      <c r="F1554">
        <v>79.27</v>
      </c>
      <c r="G1554">
        <v>73.7</v>
      </c>
      <c r="H1554">
        <f t="shared" si="242"/>
        <v>1.0755766621438263</v>
      </c>
      <c r="I1554">
        <v>23.5</v>
      </c>
      <c r="J1554">
        <v>62.21</v>
      </c>
      <c r="K1554">
        <v>72.459999999999994</v>
      </c>
      <c r="L1554" s="3">
        <f t="shared" si="243"/>
        <v>0</v>
      </c>
      <c r="M1554" s="3">
        <f t="shared" si="244"/>
        <v>1</v>
      </c>
      <c r="N1554" s="3">
        <f t="shared" si="245"/>
        <v>0</v>
      </c>
      <c r="AA1554" t="s">
        <v>4917</v>
      </c>
      <c r="AB1554" t="s">
        <v>4356</v>
      </c>
      <c r="AC1554" t="s">
        <v>51</v>
      </c>
      <c r="AD1554" t="s">
        <v>18</v>
      </c>
      <c r="AE1554">
        <v>24</v>
      </c>
      <c r="AF1554">
        <v>103.84</v>
      </c>
      <c r="AG1554">
        <v>73.7</v>
      </c>
      <c r="AH1554">
        <f t="shared" si="246"/>
        <v>1.4089552238805969</v>
      </c>
      <c r="AI1554">
        <v>23.5</v>
      </c>
      <c r="AJ1554">
        <v>71.73</v>
      </c>
      <c r="AK1554">
        <v>72.459999999999994</v>
      </c>
      <c r="AL1554" s="3">
        <f t="shared" si="247"/>
        <v>0</v>
      </c>
      <c r="AM1554" s="3">
        <f t="shared" si="248"/>
        <v>1</v>
      </c>
      <c r="AN1554" s="3">
        <f t="shared" si="249"/>
        <v>0</v>
      </c>
    </row>
    <row r="1555" spans="1:40" x14ac:dyDescent="0.35">
      <c r="A1555" t="s">
        <v>4918</v>
      </c>
      <c r="B1555" t="s">
        <v>4355</v>
      </c>
      <c r="C1555" t="s">
        <v>51</v>
      </c>
      <c r="D1555" s="6" t="s">
        <v>17</v>
      </c>
      <c r="E1555" s="6">
        <v>23.5</v>
      </c>
      <c r="F1555" s="6">
        <v>70.67</v>
      </c>
      <c r="G1555" s="6">
        <v>72.459999999999994</v>
      </c>
      <c r="H1555" s="6">
        <f t="shared" si="242"/>
        <v>0.97529671542920238</v>
      </c>
      <c r="I1555" s="6">
        <v>23</v>
      </c>
      <c r="J1555" s="6">
        <v>62.53</v>
      </c>
      <c r="K1555" s="6">
        <v>71.22</v>
      </c>
      <c r="L1555" s="6">
        <f t="shared" si="243"/>
        <v>0</v>
      </c>
      <c r="M1555" s="6">
        <f t="shared" si="244"/>
        <v>0</v>
      </c>
      <c r="N1555" s="6">
        <f t="shared" si="245"/>
        <v>1</v>
      </c>
      <c r="AA1555" t="s">
        <v>4918</v>
      </c>
      <c r="AB1555" t="s">
        <v>4356</v>
      </c>
      <c r="AC1555" t="s">
        <v>51</v>
      </c>
      <c r="AD1555" t="s">
        <v>18</v>
      </c>
      <c r="AE1555">
        <v>24</v>
      </c>
      <c r="AF1555">
        <v>123.63</v>
      </c>
      <c r="AG1555">
        <v>73.7</v>
      </c>
      <c r="AH1555">
        <f t="shared" si="246"/>
        <v>1.6774762550881952</v>
      </c>
      <c r="AI1555">
        <v>25</v>
      </c>
      <c r="AJ1555">
        <v>86.46</v>
      </c>
      <c r="AK1555">
        <v>76.17</v>
      </c>
      <c r="AL1555" s="3">
        <f t="shared" si="247"/>
        <v>1</v>
      </c>
      <c r="AM1555" s="3">
        <f t="shared" si="248"/>
        <v>0</v>
      </c>
      <c r="AN1555" s="3">
        <f t="shared" si="249"/>
        <v>0</v>
      </c>
    </row>
    <row r="1556" spans="1:40" x14ac:dyDescent="0.35">
      <c r="A1556" t="s">
        <v>4919</v>
      </c>
      <c r="B1556" t="s">
        <v>4355</v>
      </c>
      <c r="C1556" t="s">
        <v>51</v>
      </c>
      <c r="D1556" s="6" t="s">
        <v>17</v>
      </c>
      <c r="E1556" s="6">
        <v>21</v>
      </c>
      <c r="F1556" s="6">
        <v>58</v>
      </c>
      <c r="G1556" s="6">
        <v>66.22</v>
      </c>
      <c r="H1556" s="6">
        <f t="shared" si="242"/>
        <v>0.87586831772878282</v>
      </c>
      <c r="I1556" s="6">
        <v>20.5</v>
      </c>
      <c r="J1556" s="6">
        <v>48.06</v>
      </c>
      <c r="K1556" s="6">
        <v>64.97</v>
      </c>
      <c r="L1556" s="6">
        <f t="shared" si="243"/>
        <v>0</v>
      </c>
      <c r="M1556" s="6">
        <f t="shared" si="244"/>
        <v>0</v>
      </c>
      <c r="N1556" s="6">
        <f t="shared" si="245"/>
        <v>1</v>
      </c>
      <c r="AA1556" t="s">
        <v>4919</v>
      </c>
      <c r="AB1556" t="s">
        <v>4356</v>
      </c>
      <c r="AC1556" t="s">
        <v>51</v>
      </c>
      <c r="AD1556" t="s">
        <v>18</v>
      </c>
      <c r="AE1556">
        <v>24</v>
      </c>
      <c r="AF1556">
        <v>114.01</v>
      </c>
      <c r="AG1556">
        <v>73.7</v>
      </c>
      <c r="AH1556">
        <f t="shared" si="246"/>
        <v>1.5469470827679783</v>
      </c>
      <c r="AI1556">
        <v>23</v>
      </c>
      <c r="AJ1556">
        <v>56.74</v>
      </c>
      <c r="AK1556">
        <v>71.22</v>
      </c>
      <c r="AL1556" s="3">
        <f t="shared" si="247"/>
        <v>1</v>
      </c>
      <c r="AM1556" s="3">
        <f t="shared" si="248"/>
        <v>0</v>
      </c>
      <c r="AN1556" s="3">
        <f t="shared" si="249"/>
        <v>0</v>
      </c>
    </row>
    <row r="1557" spans="1:40" x14ac:dyDescent="0.35">
      <c r="A1557" t="s">
        <v>4920</v>
      </c>
      <c r="B1557" t="s">
        <v>4355</v>
      </c>
      <c r="C1557" t="s">
        <v>51</v>
      </c>
      <c r="D1557" s="6" t="s">
        <v>17</v>
      </c>
      <c r="E1557" s="6">
        <v>16.5</v>
      </c>
      <c r="F1557" s="6">
        <v>40.61</v>
      </c>
      <c r="G1557" s="6">
        <v>54.79</v>
      </c>
      <c r="H1557" s="6">
        <f t="shared" si="242"/>
        <v>0.74119364847599922</v>
      </c>
      <c r="I1557" s="6">
        <v>16</v>
      </c>
      <c r="J1557" s="6">
        <v>22.86</v>
      </c>
      <c r="K1557" s="6">
        <v>53.5</v>
      </c>
      <c r="L1557" s="6">
        <f t="shared" si="243"/>
        <v>0</v>
      </c>
      <c r="M1557" s="6">
        <f t="shared" si="244"/>
        <v>0</v>
      </c>
      <c r="N1557" s="6">
        <f t="shared" si="245"/>
        <v>1</v>
      </c>
      <c r="AA1557" t="s">
        <v>4920</v>
      </c>
      <c r="AB1557" t="s">
        <v>4356</v>
      </c>
      <c r="AC1557" t="s">
        <v>51</v>
      </c>
      <c r="AD1557" t="s">
        <v>18</v>
      </c>
      <c r="AE1557">
        <v>24</v>
      </c>
      <c r="AF1557">
        <v>124.61</v>
      </c>
      <c r="AG1557">
        <v>73.7</v>
      </c>
      <c r="AH1557">
        <f t="shared" si="246"/>
        <v>1.6907734056987787</v>
      </c>
      <c r="AI1557">
        <v>23</v>
      </c>
      <c r="AJ1557">
        <v>70.37</v>
      </c>
      <c r="AK1557">
        <v>71.22</v>
      </c>
      <c r="AL1557" s="3">
        <f t="shared" si="247"/>
        <v>1</v>
      </c>
      <c r="AM1557" s="3">
        <f t="shared" si="248"/>
        <v>0</v>
      </c>
      <c r="AN1557" s="3">
        <f t="shared" si="249"/>
        <v>0</v>
      </c>
    </row>
    <row r="1558" spans="1:40" x14ac:dyDescent="0.35">
      <c r="A1558" t="s">
        <v>4921</v>
      </c>
      <c r="B1558" t="s">
        <v>4355</v>
      </c>
      <c r="C1558" t="s">
        <v>51</v>
      </c>
      <c r="D1558" t="s">
        <v>17</v>
      </c>
      <c r="E1558">
        <v>23.5</v>
      </c>
      <c r="F1558">
        <v>77.17</v>
      </c>
      <c r="G1558">
        <v>72.459999999999994</v>
      </c>
      <c r="H1558">
        <f t="shared" si="242"/>
        <v>1.0650013800717639</v>
      </c>
      <c r="I1558">
        <v>23</v>
      </c>
      <c r="J1558">
        <v>65.069999999999993</v>
      </c>
      <c r="K1558">
        <v>71.22</v>
      </c>
      <c r="L1558" s="3">
        <f t="shared" si="243"/>
        <v>0</v>
      </c>
      <c r="M1558" s="3">
        <f t="shared" si="244"/>
        <v>1</v>
      </c>
      <c r="N1558" s="3">
        <f t="shared" si="245"/>
        <v>0</v>
      </c>
      <c r="AA1558" t="s">
        <v>4921</v>
      </c>
      <c r="AB1558" t="s">
        <v>4356</v>
      </c>
      <c r="AC1558" t="s">
        <v>51</v>
      </c>
      <c r="AD1558" t="s">
        <v>18</v>
      </c>
      <c r="AE1558">
        <v>24</v>
      </c>
      <c r="AF1558">
        <v>95.51</v>
      </c>
      <c r="AG1558">
        <v>73.7</v>
      </c>
      <c r="AH1558">
        <f t="shared" si="246"/>
        <v>1.2959294436906377</v>
      </c>
      <c r="AI1558">
        <v>23</v>
      </c>
      <c r="AJ1558">
        <v>54.55</v>
      </c>
      <c r="AK1558">
        <v>71.22</v>
      </c>
      <c r="AL1558" s="3">
        <f t="shared" si="247"/>
        <v>0</v>
      </c>
      <c r="AM1558" s="3">
        <f t="shared" si="248"/>
        <v>1</v>
      </c>
      <c r="AN1558" s="3">
        <f t="shared" si="249"/>
        <v>0</v>
      </c>
    </row>
    <row r="1559" spans="1:40" x14ac:dyDescent="0.35">
      <c r="A1559" t="s">
        <v>4922</v>
      </c>
      <c r="B1559" s="8" t="s">
        <v>4355</v>
      </c>
      <c r="C1559" t="s">
        <v>51</v>
      </c>
      <c r="D1559" s="6" t="s">
        <v>17</v>
      </c>
      <c r="E1559" s="6">
        <v>15.5</v>
      </c>
      <c r="F1559" s="6">
        <v>43.89</v>
      </c>
      <c r="G1559" s="6">
        <v>52.21</v>
      </c>
      <c r="H1559" s="6">
        <f t="shared" si="242"/>
        <v>0.84064355487454512</v>
      </c>
      <c r="I1559" s="6">
        <v>15</v>
      </c>
      <c r="J1559" s="6">
        <v>27.63</v>
      </c>
      <c r="K1559" s="6">
        <v>50.91</v>
      </c>
      <c r="L1559" s="6">
        <f t="shared" si="243"/>
        <v>0</v>
      </c>
      <c r="M1559" s="6">
        <f t="shared" si="244"/>
        <v>0</v>
      </c>
      <c r="N1559" s="6">
        <f t="shared" si="245"/>
        <v>1</v>
      </c>
      <c r="AA1559" t="s">
        <v>4922</v>
      </c>
      <c r="AB1559" t="s">
        <v>4355</v>
      </c>
      <c r="AC1559" t="s">
        <v>51</v>
      </c>
      <c r="AD1559" t="s">
        <v>18</v>
      </c>
      <c r="AE1559">
        <v>24</v>
      </c>
      <c r="AF1559">
        <v>123.57</v>
      </c>
      <c r="AG1559">
        <v>73.7</v>
      </c>
      <c r="AH1559">
        <f t="shared" si="246"/>
        <v>1.6766621438263227</v>
      </c>
      <c r="AI1559">
        <v>23</v>
      </c>
      <c r="AJ1559">
        <v>68.099999999999994</v>
      </c>
      <c r="AK1559">
        <v>71.22</v>
      </c>
      <c r="AL1559" s="3">
        <f t="shared" si="247"/>
        <v>1</v>
      </c>
      <c r="AM1559" s="3">
        <f t="shared" si="248"/>
        <v>0</v>
      </c>
      <c r="AN1559" s="3">
        <f t="shared" si="249"/>
        <v>0</v>
      </c>
    </row>
    <row r="1560" spans="1:40" x14ac:dyDescent="0.35">
      <c r="A1560" t="s">
        <v>4923</v>
      </c>
      <c r="B1560" s="8" t="s">
        <v>4355</v>
      </c>
      <c r="C1560" t="s">
        <v>51</v>
      </c>
      <c r="D1560" s="6" t="s">
        <v>17</v>
      </c>
      <c r="E1560" s="6">
        <v>26.5</v>
      </c>
      <c r="F1560" s="6">
        <v>68.67</v>
      </c>
      <c r="G1560" s="6">
        <v>79.86</v>
      </c>
      <c r="H1560" s="6">
        <f t="shared" si="242"/>
        <v>0.85987978963185574</v>
      </c>
      <c r="I1560" s="6">
        <v>26</v>
      </c>
      <c r="J1560" s="6">
        <v>54.69</v>
      </c>
      <c r="K1560" s="6">
        <v>78.63</v>
      </c>
      <c r="L1560" s="6">
        <f t="shared" si="243"/>
        <v>0</v>
      </c>
      <c r="M1560" s="6">
        <f t="shared" si="244"/>
        <v>0</v>
      </c>
      <c r="N1560" s="6">
        <f t="shared" si="245"/>
        <v>1</v>
      </c>
      <c r="AA1560" t="s">
        <v>4923</v>
      </c>
      <c r="AB1560" t="s">
        <v>4355</v>
      </c>
      <c r="AC1560" t="s">
        <v>51</v>
      </c>
      <c r="AD1560" t="s">
        <v>18</v>
      </c>
      <c r="AE1560">
        <v>24</v>
      </c>
      <c r="AF1560">
        <v>103.97</v>
      </c>
      <c r="AG1560">
        <v>73.7</v>
      </c>
      <c r="AH1560">
        <f t="shared" si="246"/>
        <v>1.4107191316146539</v>
      </c>
      <c r="AI1560">
        <v>25</v>
      </c>
      <c r="AJ1560">
        <v>76.790000000000006</v>
      </c>
      <c r="AK1560">
        <v>76.17</v>
      </c>
      <c r="AL1560" s="3">
        <f t="shared" si="247"/>
        <v>0</v>
      </c>
      <c r="AM1560" s="3">
        <f t="shared" si="248"/>
        <v>1</v>
      </c>
      <c r="AN1560" s="3">
        <f t="shared" si="249"/>
        <v>0</v>
      </c>
    </row>
    <row r="1561" spans="1:40" x14ac:dyDescent="0.35">
      <c r="A1561" t="s">
        <v>4924</v>
      </c>
      <c r="B1561" s="8" t="s">
        <v>4355</v>
      </c>
      <c r="C1561" t="s">
        <v>51</v>
      </c>
      <c r="D1561" t="s">
        <v>17</v>
      </c>
      <c r="E1561">
        <v>24.5</v>
      </c>
      <c r="F1561">
        <v>82.34</v>
      </c>
      <c r="G1561">
        <v>74.930000000000007</v>
      </c>
      <c r="H1561">
        <f t="shared" si="242"/>
        <v>1.0988922994795141</v>
      </c>
      <c r="I1561">
        <v>26</v>
      </c>
      <c r="J1561">
        <v>82.26</v>
      </c>
      <c r="K1561">
        <v>78.63</v>
      </c>
      <c r="L1561" s="3">
        <f t="shared" si="243"/>
        <v>0</v>
      </c>
      <c r="M1561" s="3">
        <f t="shared" si="244"/>
        <v>1</v>
      </c>
      <c r="N1561" s="3">
        <f t="shared" si="245"/>
        <v>0</v>
      </c>
      <c r="AA1561" t="s">
        <v>4924</v>
      </c>
      <c r="AB1561" t="s">
        <v>4355</v>
      </c>
      <c r="AC1561" t="s">
        <v>51</v>
      </c>
      <c r="AD1561" t="s">
        <v>18</v>
      </c>
      <c r="AE1561">
        <v>24</v>
      </c>
      <c r="AF1561">
        <v>97.14</v>
      </c>
      <c r="AG1561">
        <v>73.7</v>
      </c>
      <c r="AH1561">
        <f t="shared" si="246"/>
        <v>1.3180461329715061</v>
      </c>
      <c r="AI1561">
        <v>16</v>
      </c>
      <c r="AJ1561">
        <v>58.64</v>
      </c>
      <c r="AK1561">
        <v>53.5</v>
      </c>
      <c r="AL1561" s="3">
        <f t="shared" si="247"/>
        <v>0</v>
      </c>
      <c r="AM1561" s="3">
        <f t="shared" si="248"/>
        <v>1</v>
      </c>
      <c r="AN1561" s="3">
        <f t="shared" si="249"/>
        <v>0</v>
      </c>
    </row>
    <row r="1562" spans="1:40" x14ac:dyDescent="0.35">
      <c r="A1562" t="s">
        <v>4925</v>
      </c>
      <c r="B1562" s="8" t="s">
        <v>4355</v>
      </c>
      <c r="C1562" t="s">
        <v>51</v>
      </c>
      <c r="D1562" s="6" t="s">
        <v>17</v>
      </c>
      <c r="E1562" s="6">
        <v>23.5</v>
      </c>
      <c r="F1562" s="6">
        <v>66.599999999999994</v>
      </c>
      <c r="G1562" s="6">
        <v>72.459999999999994</v>
      </c>
      <c r="H1562" s="6">
        <f t="shared" si="242"/>
        <v>0.91912779464532157</v>
      </c>
      <c r="I1562" s="6">
        <v>23</v>
      </c>
      <c r="J1562" s="6">
        <v>61.27</v>
      </c>
      <c r="K1562" s="6">
        <v>71.22</v>
      </c>
      <c r="L1562" s="6">
        <f t="shared" si="243"/>
        <v>0</v>
      </c>
      <c r="M1562" s="6">
        <f t="shared" si="244"/>
        <v>0</v>
      </c>
      <c r="N1562" s="6">
        <f t="shared" si="245"/>
        <v>1</v>
      </c>
      <c r="AA1562" t="s">
        <v>4925</v>
      </c>
      <c r="AB1562" t="s">
        <v>4355</v>
      </c>
      <c r="AC1562" t="s">
        <v>51</v>
      </c>
      <c r="AD1562" t="s">
        <v>18</v>
      </c>
      <c r="AE1562">
        <v>24</v>
      </c>
      <c r="AF1562">
        <v>106.76</v>
      </c>
      <c r="AG1562">
        <v>73.7</v>
      </c>
      <c r="AH1562">
        <f t="shared" si="246"/>
        <v>1.4485753052917232</v>
      </c>
      <c r="AI1562">
        <v>15.5</v>
      </c>
      <c r="AJ1562">
        <v>60.06</v>
      </c>
      <c r="AK1562">
        <v>52.21</v>
      </c>
      <c r="AL1562" s="3">
        <f t="shared" si="247"/>
        <v>0</v>
      </c>
      <c r="AM1562" s="3">
        <f t="shared" si="248"/>
        <v>1</v>
      </c>
      <c r="AN1562" s="3">
        <f t="shared" si="249"/>
        <v>0</v>
      </c>
    </row>
    <row r="1563" spans="1:40" x14ac:dyDescent="0.35">
      <c r="A1563" t="s">
        <v>4926</v>
      </c>
      <c r="B1563" s="8" t="s">
        <v>4355</v>
      </c>
      <c r="C1563" t="s">
        <v>51</v>
      </c>
      <c r="D1563" t="s">
        <v>134</v>
      </c>
      <c r="E1563">
        <v>24.5</v>
      </c>
      <c r="F1563">
        <v>82.65</v>
      </c>
      <c r="G1563">
        <v>74.930000000000007</v>
      </c>
      <c r="H1563">
        <f t="shared" si="242"/>
        <v>1.1030294941945815</v>
      </c>
      <c r="I1563">
        <v>23.5</v>
      </c>
      <c r="J1563">
        <v>72.69</v>
      </c>
      <c r="K1563">
        <v>72.459999999999994</v>
      </c>
      <c r="L1563" s="3">
        <f t="shared" si="243"/>
        <v>0</v>
      </c>
      <c r="M1563" s="3">
        <f t="shared" si="244"/>
        <v>1</v>
      </c>
      <c r="N1563" s="3">
        <f t="shared" si="245"/>
        <v>0</v>
      </c>
      <c r="AA1563" t="s">
        <v>4926</v>
      </c>
      <c r="AB1563" t="s">
        <v>4355</v>
      </c>
      <c r="AC1563" t="s">
        <v>51</v>
      </c>
      <c r="AD1563" t="s">
        <v>135</v>
      </c>
      <c r="AE1563">
        <v>24</v>
      </c>
      <c r="AF1563">
        <v>98.2</v>
      </c>
      <c r="AG1563">
        <v>73.7</v>
      </c>
      <c r="AH1563">
        <f t="shared" si="246"/>
        <v>1.3324287652645861</v>
      </c>
      <c r="AI1563">
        <v>23.5</v>
      </c>
      <c r="AJ1563">
        <v>65.790000000000006</v>
      </c>
      <c r="AK1563">
        <v>72.459999999999994</v>
      </c>
      <c r="AL1563" s="3">
        <f t="shared" si="247"/>
        <v>0</v>
      </c>
      <c r="AM1563" s="3">
        <f t="shared" si="248"/>
        <v>1</v>
      </c>
      <c r="AN1563" s="3">
        <f t="shared" si="249"/>
        <v>0</v>
      </c>
    </row>
    <row r="1564" spans="1:40" x14ac:dyDescent="0.35">
      <c r="A1564" t="s">
        <v>4927</v>
      </c>
      <c r="B1564" s="8" t="s">
        <v>4355</v>
      </c>
      <c r="C1564" t="s">
        <v>51</v>
      </c>
      <c r="D1564" t="s">
        <v>134</v>
      </c>
      <c r="E1564">
        <v>24</v>
      </c>
      <c r="F1564">
        <v>96.09</v>
      </c>
      <c r="G1564">
        <v>73.7</v>
      </c>
      <c r="H1564">
        <f t="shared" si="242"/>
        <v>1.3037991858887381</v>
      </c>
      <c r="I1564">
        <v>23.5</v>
      </c>
      <c r="J1564">
        <v>70.41</v>
      </c>
      <c r="K1564">
        <v>72.459999999999994</v>
      </c>
      <c r="L1564" s="3">
        <f t="shared" si="243"/>
        <v>0</v>
      </c>
      <c r="M1564" s="3">
        <f t="shared" si="244"/>
        <v>1</v>
      </c>
      <c r="N1564" s="3">
        <f t="shared" si="245"/>
        <v>0</v>
      </c>
      <c r="AA1564" t="s">
        <v>4927</v>
      </c>
      <c r="AB1564" t="s">
        <v>4355</v>
      </c>
      <c r="AC1564" t="s">
        <v>51</v>
      </c>
      <c r="AD1564" t="s">
        <v>135</v>
      </c>
      <c r="AE1564">
        <v>24</v>
      </c>
      <c r="AF1564">
        <v>91.45</v>
      </c>
      <c r="AG1564">
        <v>73.7</v>
      </c>
      <c r="AH1564">
        <f t="shared" si="246"/>
        <v>1.2408412483039348</v>
      </c>
      <c r="AI1564">
        <v>23.5</v>
      </c>
      <c r="AJ1564">
        <v>69.39</v>
      </c>
      <c r="AK1564">
        <v>72.459999999999994</v>
      </c>
      <c r="AL1564" s="3">
        <f t="shared" si="247"/>
        <v>0</v>
      </c>
      <c r="AM1564" s="3">
        <f t="shared" si="248"/>
        <v>1</v>
      </c>
      <c r="AN1564" s="3">
        <f t="shared" si="249"/>
        <v>0</v>
      </c>
    </row>
    <row r="1565" spans="1:40" x14ac:dyDescent="0.35">
      <c r="A1565" t="s">
        <v>4928</v>
      </c>
      <c r="B1565" s="8" t="s">
        <v>4355</v>
      </c>
      <c r="C1565" t="s">
        <v>51</v>
      </c>
      <c r="D1565" t="s">
        <v>134</v>
      </c>
      <c r="E1565">
        <v>26</v>
      </c>
      <c r="F1565">
        <v>155.93</v>
      </c>
      <c r="G1565">
        <v>78.63</v>
      </c>
      <c r="H1565">
        <f t="shared" si="242"/>
        <v>1.9830853363856036</v>
      </c>
      <c r="I1565">
        <v>24</v>
      </c>
      <c r="J1565">
        <v>69.09</v>
      </c>
      <c r="K1565">
        <v>73.7</v>
      </c>
      <c r="L1565" s="3">
        <f t="shared" si="243"/>
        <v>1</v>
      </c>
      <c r="M1565" s="3">
        <f t="shared" si="244"/>
        <v>0</v>
      </c>
      <c r="N1565" s="3">
        <f t="shared" si="245"/>
        <v>0</v>
      </c>
      <c r="AA1565" t="s">
        <v>4928</v>
      </c>
      <c r="AB1565" t="s">
        <v>4355</v>
      </c>
      <c r="AC1565" t="s">
        <v>51</v>
      </c>
      <c r="AD1565" t="s">
        <v>135</v>
      </c>
      <c r="AE1565">
        <v>24</v>
      </c>
      <c r="AF1565">
        <v>114.31</v>
      </c>
      <c r="AG1565">
        <v>73.7</v>
      </c>
      <c r="AH1565">
        <f t="shared" si="246"/>
        <v>1.5510176390773405</v>
      </c>
      <c r="AI1565">
        <v>16</v>
      </c>
      <c r="AJ1565">
        <v>57.26</v>
      </c>
      <c r="AK1565">
        <v>53.5</v>
      </c>
      <c r="AL1565" s="3">
        <f t="shared" si="247"/>
        <v>1</v>
      </c>
      <c r="AM1565" s="3">
        <f t="shared" si="248"/>
        <v>0</v>
      </c>
      <c r="AN1565" s="3">
        <f t="shared" si="249"/>
        <v>0</v>
      </c>
    </row>
    <row r="1566" spans="1:40" x14ac:dyDescent="0.35">
      <c r="A1566" t="s">
        <v>4929</v>
      </c>
      <c r="B1566" s="8" t="s">
        <v>4355</v>
      </c>
      <c r="C1566" t="s">
        <v>51</v>
      </c>
      <c r="D1566" s="6" t="s">
        <v>134</v>
      </c>
      <c r="E1566" s="6">
        <v>17.5</v>
      </c>
      <c r="F1566" s="6">
        <v>46.73</v>
      </c>
      <c r="G1566" s="6">
        <v>57.36</v>
      </c>
      <c r="H1566" s="6">
        <f t="shared" si="242"/>
        <v>0.81467921896792184</v>
      </c>
      <c r="I1566" s="6">
        <v>17</v>
      </c>
      <c r="J1566" s="6">
        <v>44.02</v>
      </c>
      <c r="K1566" s="6">
        <v>56.08</v>
      </c>
      <c r="L1566" s="6">
        <f t="shared" si="243"/>
        <v>0</v>
      </c>
      <c r="M1566" s="6">
        <f t="shared" si="244"/>
        <v>0</v>
      </c>
      <c r="N1566" s="6">
        <f t="shared" si="245"/>
        <v>1</v>
      </c>
      <c r="AA1566" t="s">
        <v>4929</v>
      </c>
      <c r="AB1566" t="s">
        <v>4355</v>
      </c>
      <c r="AC1566" t="s">
        <v>51</v>
      </c>
      <c r="AD1566" t="s">
        <v>135</v>
      </c>
      <c r="AE1566">
        <v>24</v>
      </c>
      <c r="AF1566">
        <v>101.05</v>
      </c>
      <c r="AG1566">
        <v>73.7</v>
      </c>
      <c r="AH1566">
        <f t="shared" si="246"/>
        <v>1.3710990502035276</v>
      </c>
      <c r="AI1566">
        <v>23.5</v>
      </c>
      <c r="AJ1566">
        <v>56.67</v>
      </c>
      <c r="AK1566">
        <v>72.459999999999994</v>
      </c>
      <c r="AL1566" s="3">
        <f t="shared" si="247"/>
        <v>0</v>
      </c>
      <c r="AM1566" s="3">
        <f t="shared" si="248"/>
        <v>1</v>
      </c>
      <c r="AN1566" s="3">
        <f t="shared" si="249"/>
        <v>0</v>
      </c>
    </row>
    <row r="1567" spans="1:40" x14ac:dyDescent="0.35">
      <c r="A1567" t="s">
        <v>4930</v>
      </c>
      <c r="B1567" s="8" t="s">
        <v>4355</v>
      </c>
      <c r="C1567" t="s">
        <v>51</v>
      </c>
      <c r="D1567" t="s">
        <v>134</v>
      </c>
      <c r="E1567">
        <v>24</v>
      </c>
      <c r="F1567">
        <v>73.790000000000006</v>
      </c>
      <c r="G1567">
        <v>73.7</v>
      </c>
      <c r="H1567">
        <f t="shared" si="242"/>
        <v>1.0012211668928088</v>
      </c>
      <c r="I1567">
        <v>23.5</v>
      </c>
      <c r="J1567">
        <v>46.08</v>
      </c>
      <c r="K1567">
        <v>72.459999999999994</v>
      </c>
      <c r="L1567" s="3">
        <f t="shared" si="243"/>
        <v>0</v>
      </c>
      <c r="M1567" s="3">
        <f t="shared" si="244"/>
        <v>1</v>
      </c>
      <c r="N1567" s="3">
        <f t="shared" si="245"/>
        <v>0</v>
      </c>
      <c r="AA1567" t="s">
        <v>4930</v>
      </c>
      <c r="AB1567" t="s">
        <v>4355</v>
      </c>
      <c r="AC1567" t="s">
        <v>51</v>
      </c>
      <c r="AD1567" t="s">
        <v>135</v>
      </c>
      <c r="AE1567">
        <v>24</v>
      </c>
      <c r="AF1567">
        <v>125.38</v>
      </c>
      <c r="AG1567">
        <v>73.7</v>
      </c>
      <c r="AH1567">
        <f t="shared" si="246"/>
        <v>1.7012211668928086</v>
      </c>
      <c r="AI1567">
        <v>23</v>
      </c>
      <c r="AJ1567">
        <v>61.32</v>
      </c>
      <c r="AK1567">
        <v>71.22</v>
      </c>
      <c r="AL1567" s="3">
        <f t="shared" si="247"/>
        <v>1</v>
      </c>
      <c r="AM1567" s="3">
        <f t="shared" si="248"/>
        <v>0</v>
      </c>
      <c r="AN1567" s="3">
        <f t="shared" si="249"/>
        <v>0</v>
      </c>
    </row>
    <row r="1568" spans="1:40" x14ac:dyDescent="0.35">
      <c r="A1568" t="s">
        <v>4931</v>
      </c>
      <c r="B1568" s="8" t="s">
        <v>4355</v>
      </c>
      <c r="C1568" t="s">
        <v>51</v>
      </c>
      <c r="D1568" s="6" t="s">
        <v>134</v>
      </c>
      <c r="E1568" s="6">
        <v>23.5</v>
      </c>
      <c r="F1568" s="6">
        <v>63.2</v>
      </c>
      <c r="G1568" s="6">
        <v>72.459999999999994</v>
      </c>
      <c r="H1568" s="6">
        <f t="shared" si="242"/>
        <v>0.8722053546784434</v>
      </c>
      <c r="I1568" s="6">
        <v>23</v>
      </c>
      <c r="J1568" s="6">
        <v>52.4</v>
      </c>
      <c r="K1568" s="6">
        <v>71.22</v>
      </c>
      <c r="L1568" s="6">
        <f t="shared" si="243"/>
        <v>0</v>
      </c>
      <c r="M1568" s="6">
        <f t="shared" si="244"/>
        <v>0</v>
      </c>
      <c r="N1568" s="6">
        <f t="shared" si="245"/>
        <v>1</v>
      </c>
      <c r="AA1568" t="s">
        <v>4931</v>
      </c>
      <c r="AB1568" t="s">
        <v>4355</v>
      </c>
      <c r="AC1568" t="s">
        <v>51</v>
      </c>
      <c r="AD1568" t="s">
        <v>135</v>
      </c>
      <c r="AE1568">
        <v>24</v>
      </c>
      <c r="AF1568">
        <v>148.75</v>
      </c>
      <c r="AG1568">
        <v>73.7</v>
      </c>
      <c r="AH1568">
        <f t="shared" si="246"/>
        <v>2.0183175033921303</v>
      </c>
      <c r="AI1568">
        <v>23</v>
      </c>
      <c r="AJ1568">
        <v>60.08</v>
      </c>
      <c r="AK1568">
        <v>71.22</v>
      </c>
      <c r="AL1568" s="3">
        <f t="shared" si="247"/>
        <v>1</v>
      </c>
      <c r="AM1568" s="3">
        <f t="shared" si="248"/>
        <v>0</v>
      </c>
      <c r="AN1568" s="3">
        <f t="shared" si="249"/>
        <v>0</v>
      </c>
    </row>
    <row r="1569" spans="1:40" x14ac:dyDescent="0.35">
      <c r="A1569" t="s">
        <v>4932</v>
      </c>
      <c r="B1569" s="8" t="s">
        <v>4355</v>
      </c>
      <c r="C1569" t="s">
        <v>51</v>
      </c>
      <c r="D1569" s="6" t="s">
        <v>134</v>
      </c>
      <c r="E1569" s="6">
        <v>20</v>
      </c>
      <c r="F1569" s="6">
        <v>59.52</v>
      </c>
      <c r="G1569" s="6">
        <v>63.71</v>
      </c>
      <c r="H1569" s="6">
        <f t="shared" si="242"/>
        <v>0.93423324438863609</v>
      </c>
      <c r="I1569" s="6">
        <v>19.5</v>
      </c>
      <c r="J1569" s="6">
        <v>47.13</v>
      </c>
      <c r="K1569" s="6">
        <v>62.44</v>
      </c>
      <c r="L1569" s="6">
        <f t="shared" si="243"/>
        <v>0</v>
      </c>
      <c r="M1569" s="6">
        <f t="shared" si="244"/>
        <v>0</v>
      </c>
      <c r="N1569" s="6">
        <f t="shared" si="245"/>
        <v>1</v>
      </c>
      <c r="AA1569" t="s">
        <v>4932</v>
      </c>
      <c r="AB1569" t="s">
        <v>4355</v>
      </c>
      <c r="AC1569" t="s">
        <v>51</v>
      </c>
      <c r="AD1569" t="s">
        <v>135</v>
      </c>
      <c r="AE1569">
        <v>24.5</v>
      </c>
      <c r="AF1569">
        <v>77.489999999999995</v>
      </c>
      <c r="AG1569">
        <v>74.930000000000007</v>
      </c>
      <c r="AH1569">
        <f t="shared" si="246"/>
        <v>1.0341652208728145</v>
      </c>
      <c r="AI1569">
        <v>31</v>
      </c>
      <c r="AJ1569">
        <v>92.19</v>
      </c>
      <c r="AK1569">
        <v>90.81</v>
      </c>
      <c r="AL1569" s="3">
        <f t="shared" si="247"/>
        <v>0</v>
      </c>
      <c r="AM1569" s="3">
        <f t="shared" si="248"/>
        <v>1</v>
      </c>
      <c r="AN1569" s="3">
        <f t="shared" si="249"/>
        <v>0</v>
      </c>
    </row>
    <row r="1570" spans="1:40" x14ac:dyDescent="0.35">
      <c r="A1570" t="s">
        <v>4933</v>
      </c>
      <c r="B1570" s="8" t="s">
        <v>4355</v>
      </c>
      <c r="C1570" t="s">
        <v>51</v>
      </c>
      <c r="D1570" t="s">
        <v>134</v>
      </c>
      <c r="E1570">
        <v>26</v>
      </c>
      <c r="F1570">
        <v>85.76</v>
      </c>
      <c r="G1570">
        <v>78.63</v>
      </c>
      <c r="H1570">
        <f t="shared" si="242"/>
        <v>1.090677858323795</v>
      </c>
      <c r="I1570">
        <v>25</v>
      </c>
      <c r="J1570">
        <v>55.29</v>
      </c>
      <c r="K1570">
        <v>76.17</v>
      </c>
      <c r="L1570" s="3">
        <f t="shared" si="243"/>
        <v>0</v>
      </c>
      <c r="M1570" s="3">
        <f t="shared" si="244"/>
        <v>1</v>
      </c>
      <c r="N1570" s="3">
        <f t="shared" si="245"/>
        <v>0</v>
      </c>
      <c r="AA1570" t="s">
        <v>4933</v>
      </c>
      <c r="AB1570" t="s">
        <v>4355</v>
      </c>
      <c r="AC1570" t="s">
        <v>51</v>
      </c>
      <c r="AD1570" t="s">
        <v>135</v>
      </c>
      <c r="AE1570">
        <v>24</v>
      </c>
      <c r="AF1570">
        <v>113.15</v>
      </c>
      <c r="AG1570">
        <v>73.7</v>
      </c>
      <c r="AH1570">
        <f t="shared" si="246"/>
        <v>1.5352781546811398</v>
      </c>
      <c r="AI1570">
        <v>23</v>
      </c>
      <c r="AJ1570">
        <v>70.400000000000006</v>
      </c>
      <c r="AK1570">
        <v>71.22</v>
      </c>
      <c r="AL1570" s="3">
        <f t="shared" si="247"/>
        <v>1</v>
      </c>
      <c r="AM1570" s="3">
        <f t="shared" si="248"/>
        <v>0</v>
      </c>
      <c r="AN1570" s="3">
        <f t="shared" si="249"/>
        <v>0</v>
      </c>
    </row>
    <row r="1571" spans="1:40" x14ac:dyDescent="0.35">
      <c r="A1571" t="s">
        <v>4934</v>
      </c>
      <c r="B1571" s="8" t="s">
        <v>4355</v>
      </c>
      <c r="C1571" t="s">
        <v>51</v>
      </c>
      <c r="D1571" s="6" t="s">
        <v>134</v>
      </c>
      <c r="E1571" s="6">
        <v>22</v>
      </c>
      <c r="F1571" s="6">
        <v>61.71</v>
      </c>
      <c r="G1571" s="6">
        <v>68.72</v>
      </c>
      <c r="H1571" s="6">
        <f t="shared" si="242"/>
        <v>0.89799185098952272</v>
      </c>
      <c r="I1571" s="6">
        <v>21.5</v>
      </c>
      <c r="J1571" s="6">
        <v>38.28</v>
      </c>
      <c r="K1571" s="6">
        <v>67.47</v>
      </c>
      <c r="L1571" s="6">
        <f t="shared" si="243"/>
        <v>0</v>
      </c>
      <c r="M1571" s="6">
        <f t="shared" si="244"/>
        <v>0</v>
      </c>
      <c r="N1571" s="6">
        <f t="shared" si="245"/>
        <v>1</v>
      </c>
      <c r="AA1571" t="s">
        <v>4934</v>
      </c>
      <c r="AB1571" t="s">
        <v>4355</v>
      </c>
      <c r="AC1571" s="6" t="s">
        <v>51</v>
      </c>
      <c r="AD1571" s="6" t="s">
        <v>135</v>
      </c>
      <c r="AE1571" s="6">
        <v>23.5</v>
      </c>
      <c r="AF1571" s="6">
        <v>63.94</v>
      </c>
      <c r="AG1571" s="6">
        <v>72.459999999999994</v>
      </c>
      <c r="AH1571" s="6">
        <f t="shared" si="246"/>
        <v>0.88241788573005797</v>
      </c>
      <c r="AI1571" s="6">
        <v>23</v>
      </c>
      <c r="AJ1571" s="6">
        <v>57.97</v>
      </c>
      <c r="AK1571" s="6">
        <v>71.22</v>
      </c>
      <c r="AL1571" s="6">
        <f t="shared" si="247"/>
        <v>0</v>
      </c>
      <c r="AM1571" s="6">
        <f t="shared" si="248"/>
        <v>0</v>
      </c>
      <c r="AN1571" s="6">
        <f t="shared" si="249"/>
        <v>1</v>
      </c>
    </row>
    <row r="1572" spans="1:40" x14ac:dyDescent="0.35">
      <c r="A1572" t="s">
        <v>4935</v>
      </c>
      <c r="B1572" s="8" t="s">
        <v>4355</v>
      </c>
      <c r="C1572" t="s">
        <v>51</v>
      </c>
      <c r="D1572" s="6" t="s">
        <v>134</v>
      </c>
      <c r="E1572" s="6">
        <v>21</v>
      </c>
      <c r="F1572" s="6">
        <v>60.87</v>
      </c>
      <c r="G1572" s="6">
        <v>66.22</v>
      </c>
      <c r="H1572" s="6">
        <f t="shared" si="242"/>
        <v>0.91920869827846574</v>
      </c>
      <c r="I1572" s="6">
        <v>20.5</v>
      </c>
      <c r="J1572" s="6">
        <v>40.909999999999997</v>
      </c>
      <c r="K1572" s="6">
        <v>64.97</v>
      </c>
      <c r="L1572" s="6">
        <f t="shared" si="243"/>
        <v>0</v>
      </c>
      <c r="M1572" s="6">
        <f t="shared" si="244"/>
        <v>0</v>
      </c>
      <c r="N1572" s="6">
        <f t="shared" si="245"/>
        <v>1</v>
      </c>
      <c r="AA1572" t="s">
        <v>4935</v>
      </c>
      <c r="AB1572" t="s">
        <v>4355</v>
      </c>
      <c r="AC1572" t="s">
        <v>51</v>
      </c>
      <c r="AD1572" t="s">
        <v>135</v>
      </c>
      <c r="AE1572">
        <v>24</v>
      </c>
      <c r="AF1572">
        <v>130.13999999999999</v>
      </c>
      <c r="AG1572">
        <v>73.7</v>
      </c>
      <c r="AH1572">
        <f t="shared" si="246"/>
        <v>1.7658073270013566</v>
      </c>
      <c r="AI1572">
        <v>25</v>
      </c>
      <c r="AJ1572">
        <v>82.61</v>
      </c>
      <c r="AK1572">
        <v>76.17</v>
      </c>
      <c r="AL1572" s="3">
        <f t="shared" si="247"/>
        <v>1</v>
      </c>
      <c r="AM1572" s="3">
        <f t="shared" si="248"/>
        <v>0</v>
      </c>
      <c r="AN1572" s="3">
        <f t="shared" si="249"/>
        <v>0</v>
      </c>
    </row>
    <row r="1573" spans="1:40" x14ac:dyDescent="0.35">
      <c r="A1573" t="s">
        <v>4936</v>
      </c>
      <c r="B1573" s="8" t="s">
        <v>4355</v>
      </c>
      <c r="C1573" t="s">
        <v>51</v>
      </c>
      <c r="D1573" t="s">
        <v>134</v>
      </c>
      <c r="E1573">
        <v>25</v>
      </c>
      <c r="F1573">
        <v>99.58</v>
      </c>
      <c r="G1573">
        <v>76.17</v>
      </c>
      <c r="H1573">
        <f t="shared" si="242"/>
        <v>1.3073388473152159</v>
      </c>
      <c r="I1573">
        <v>23.5</v>
      </c>
      <c r="J1573">
        <v>57.69</v>
      </c>
      <c r="K1573">
        <v>72.459999999999994</v>
      </c>
      <c r="L1573" s="3">
        <f t="shared" si="243"/>
        <v>0</v>
      </c>
      <c r="M1573" s="3">
        <f t="shared" si="244"/>
        <v>1</v>
      </c>
      <c r="N1573" s="3">
        <f t="shared" si="245"/>
        <v>0</v>
      </c>
      <c r="AA1573" t="s">
        <v>4936</v>
      </c>
      <c r="AB1573" t="s">
        <v>4355</v>
      </c>
      <c r="AC1573" t="s">
        <v>51</v>
      </c>
      <c r="AD1573" t="s">
        <v>135</v>
      </c>
      <c r="AE1573">
        <v>24</v>
      </c>
      <c r="AF1573">
        <v>94.36</v>
      </c>
      <c r="AG1573">
        <v>73.7</v>
      </c>
      <c r="AH1573">
        <f t="shared" si="246"/>
        <v>1.2803256445047488</v>
      </c>
      <c r="AI1573">
        <v>23.5</v>
      </c>
      <c r="AJ1573">
        <v>72.11</v>
      </c>
      <c r="AK1573">
        <v>72.459999999999994</v>
      </c>
      <c r="AL1573" s="3">
        <f t="shared" si="247"/>
        <v>0</v>
      </c>
      <c r="AM1573" s="3">
        <f t="shared" si="248"/>
        <v>1</v>
      </c>
      <c r="AN1573" s="3">
        <f t="shared" si="249"/>
        <v>0</v>
      </c>
    </row>
    <row r="1574" spans="1:40" x14ac:dyDescent="0.35">
      <c r="A1574" t="s">
        <v>4937</v>
      </c>
      <c r="B1574" s="8" t="s">
        <v>4355</v>
      </c>
      <c r="C1574" t="s">
        <v>51</v>
      </c>
      <c r="D1574" s="6" t="s">
        <v>134</v>
      </c>
      <c r="E1574" s="6">
        <v>24.5</v>
      </c>
      <c r="F1574" s="6">
        <v>59.95</v>
      </c>
      <c r="G1574" s="6">
        <v>74.930000000000007</v>
      </c>
      <c r="H1574" s="6">
        <f t="shared" si="242"/>
        <v>0.80008007473642062</v>
      </c>
      <c r="I1574" s="6">
        <v>24</v>
      </c>
      <c r="J1574" s="6">
        <v>46.26</v>
      </c>
      <c r="K1574" s="6">
        <v>73.7</v>
      </c>
      <c r="L1574" s="6">
        <f t="shared" si="243"/>
        <v>0</v>
      </c>
      <c r="M1574" s="6">
        <f t="shared" si="244"/>
        <v>0</v>
      </c>
      <c r="N1574" s="6">
        <f t="shared" si="245"/>
        <v>1</v>
      </c>
      <c r="AA1574" t="s">
        <v>4937</v>
      </c>
      <c r="AB1574" t="s">
        <v>4355</v>
      </c>
      <c r="AC1574" t="s">
        <v>51</v>
      </c>
      <c r="AD1574" t="s">
        <v>135</v>
      </c>
      <c r="AE1574">
        <v>24</v>
      </c>
      <c r="AF1574">
        <v>84.56</v>
      </c>
      <c r="AG1574">
        <v>73.7</v>
      </c>
      <c r="AH1574">
        <f t="shared" si="246"/>
        <v>1.1473541383989145</v>
      </c>
      <c r="AI1574">
        <v>23.5</v>
      </c>
      <c r="AJ1574">
        <v>71.17</v>
      </c>
      <c r="AK1574">
        <v>72.459999999999994</v>
      </c>
      <c r="AL1574" s="3">
        <f t="shared" si="247"/>
        <v>0</v>
      </c>
      <c r="AM1574" s="3">
        <f t="shared" si="248"/>
        <v>1</v>
      </c>
      <c r="AN1574" s="3">
        <f t="shared" si="249"/>
        <v>0</v>
      </c>
    </row>
    <row r="1575" spans="1:40" x14ac:dyDescent="0.35">
      <c r="A1575" t="s">
        <v>4938</v>
      </c>
      <c r="B1575" s="8" t="s">
        <v>4355</v>
      </c>
      <c r="C1575" t="s">
        <v>51</v>
      </c>
      <c r="D1575" t="s">
        <v>134</v>
      </c>
      <c r="E1575">
        <v>25</v>
      </c>
      <c r="F1575">
        <v>88.52</v>
      </c>
      <c r="G1575">
        <v>76.17</v>
      </c>
      <c r="H1575">
        <f t="shared" si="242"/>
        <v>1.1621373244059341</v>
      </c>
      <c r="I1575">
        <v>24.5</v>
      </c>
      <c r="J1575">
        <v>59.78</v>
      </c>
      <c r="K1575">
        <v>74.930000000000007</v>
      </c>
      <c r="L1575" s="3">
        <f t="shared" si="243"/>
        <v>0</v>
      </c>
      <c r="M1575" s="3">
        <f t="shared" si="244"/>
        <v>1</v>
      </c>
      <c r="N1575" s="3">
        <f t="shared" si="245"/>
        <v>0</v>
      </c>
      <c r="AA1575" t="s">
        <v>4938</v>
      </c>
      <c r="AB1575" t="s">
        <v>4355</v>
      </c>
      <c r="AC1575" t="s">
        <v>51</v>
      </c>
      <c r="AD1575" t="s">
        <v>135</v>
      </c>
      <c r="AE1575">
        <v>24</v>
      </c>
      <c r="AF1575">
        <v>92.94</v>
      </c>
      <c r="AG1575">
        <v>73.7</v>
      </c>
      <c r="AH1575">
        <f t="shared" si="246"/>
        <v>1.2610583446404342</v>
      </c>
      <c r="AI1575">
        <v>23.5</v>
      </c>
      <c r="AJ1575">
        <v>71.42</v>
      </c>
      <c r="AK1575">
        <v>72.459999999999994</v>
      </c>
      <c r="AL1575" s="3">
        <f t="shared" si="247"/>
        <v>0</v>
      </c>
      <c r="AM1575" s="3">
        <f t="shared" si="248"/>
        <v>1</v>
      </c>
      <c r="AN1575" s="3">
        <f t="shared" si="249"/>
        <v>0</v>
      </c>
    </row>
    <row r="1576" spans="1:40" x14ac:dyDescent="0.35">
      <c r="A1576" t="s">
        <v>4939</v>
      </c>
      <c r="B1576" s="8" t="s">
        <v>4355</v>
      </c>
      <c r="C1576" t="s">
        <v>51</v>
      </c>
      <c r="D1576" s="6" t="s">
        <v>134</v>
      </c>
      <c r="E1576" s="6">
        <v>19.5</v>
      </c>
      <c r="F1576" s="6">
        <v>46.83</v>
      </c>
      <c r="G1576" s="6">
        <v>62.44</v>
      </c>
      <c r="H1576" s="6">
        <f t="shared" si="242"/>
        <v>0.75</v>
      </c>
      <c r="I1576" s="6">
        <v>19</v>
      </c>
      <c r="J1576" s="6">
        <v>38.770000000000003</v>
      </c>
      <c r="K1576" s="6">
        <v>61.18</v>
      </c>
      <c r="L1576" s="6">
        <f t="shared" si="243"/>
        <v>0</v>
      </c>
      <c r="M1576" s="6">
        <f t="shared" si="244"/>
        <v>0</v>
      </c>
      <c r="N1576" s="6">
        <f t="shared" si="245"/>
        <v>1</v>
      </c>
      <c r="AA1576" t="s">
        <v>4939</v>
      </c>
      <c r="AB1576" t="s">
        <v>4355</v>
      </c>
      <c r="AC1576" t="s">
        <v>51</v>
      </c>
      <c r="AD1576" t="s">
        <v>135</v>
      </c>
      <c r="AE1576">
        <v>24</v>
      </c>
      <c r="AF1576">
        <v>102.45</v>
      </c>
      <c r="AG1576">
        <v>73.7</v>
      </c>
      <c r="AH1576">
        <f t="shared" si="246"/>
        <v>1.3900949796472184</v>
      </c>
      <c r="AI1576">
        <v>23</v>
      </c>
      <c r="AJ1576">
        <v>60.82</v>
      </c>
      <c r="AK1576">
        <v>71.22</v>
      </c>
      <c r="AL1576" s="3">
        <f t="shared" si="247"/>
        <v>0</v>
      </c>
      <c r="AM1576" s="3">
        <f t="shared" si="248"/>
        <v>1</v>
      </c>
      <c r="AN1576" s="3">
        <f t="shared" si="249"/>
        <v>0</v>
      </c>
    </row>
    <row r="1577" spans="1:40" x14ac:dyDescent="0.35">
      <c r="A1577" t="s">
        <v>4940</v>
      </c>
      <c r="B1577" s="8" t="s">
        <v>4355</v>
      </c>
      <c r="C1577" t="s">
        <v>51</v>
      </c>
      <c r="D1577" s="6" t="s">
        <v>134</v>
      </c>
      <c r="E1577" s="6">
        <v>24.5</v>
      </c>
      <c r="F1577" s="6">
        <v>71.459999999999994</v>
      </c>
      <c r="G1577" s="6">
        <v>74.930000000000007</v>
      </c>
      <c r="H1577" s="6">
        <f t="shared" si="242"/>
        <v>0.95369011077005184</v>
      </c>
      <c r="I1577" s="6">
        <v>24</v>
      </c>
      <c r="J1577" s="6">
        <v>63.3</v>
      </c>
      <c r="K1577" s="6">
        <v>73.7</v>
      </c>
      <c r="L1577" s="6">
        <f t="shared" si="243"/>
        <v>0</v>
      </c>
      <c r="M1577" s="6">
        <f t="shared" si="244"/>
        <v>0</v>
      </c>
      <c r="N1577" s="6">
        <f t="shared" si="245"/>
        <v>1</v>
      </c>
      <c r="AA1577" t="s">
        <v>4940</v>
      </c>
      <c r="AB1577" t="s">
        <v>4355</v>
      </c>
      <c r="AC1577" t="s">
        <v>51</v>
      </c>
      <c r="AD1577" t="s">
        <v>135</v>
      </c>
      <c r="AE1577">
        <v>24</v>
      </c>
      <c r="AF1577">
        <v>116.02</v>
      </c>
      <c r="AG1577">
        <v>73.7</v>
      </c>
      <c r="AH1577">
        <f t="shared" si="246"/>
        <v>1.5742198100407054</v>
      </c>
      <c r="AI1577">
        <v>16</v>
      </c>
      <c r="AJ1577">
        <v>55.07</v>
      </c>
      <c r="AK1577">
        <v>53.5</v>
      </c>
      <c r="AL1577" s="3">
        <f t="shared" si="247"/>
        <v>1</v>
      </c>
      <c r="AM1577" s="3">
        <f t="shared" si="248"/>
        <v>0</v>
      </c>
      <c r="AN1577" s="3">
        <f t="shared" si="249"/>
        <v>0</v>
      </c>
    </row>
    <row r="1578" spans="1:40" x14ac:dyDescent="0.35">
      <c r="A1578" t="s">
        <v>4941</v>
      </c>
      <c r="B1578" t="s">
        <v>4396</v>
      </c>
      <c r="C1578" t="s">
        <v>51</v>
      </c>
      <c r="D1578" t="s">
        <v>17</v>
      </c>
      <c r="E1578">
        <v>24</v>
      </c>
      <c r="F1578">
        <v>86.85</v>
      </c>
      <c r="G1578">
        <v>73.7</v>
      </c>
      <c r="H1578">
        <f t="shared" si="242"/>
        <v>1.1784260515603797</v>
      </c>
      <c r="I1578">
        <v>22.5</v>
      </c>
      <c r="J1578">
        <v>61.13</v>
      </c>
      <c r="K1578">
        <v>69.97</v>
      </c>
      <c r="L1578" s="3">
        <f t="shared" si="243"/>
        <v>0</v>
      </c>
      <c r="M1578" s="3">
        <f t="shared" si="244"/>
        <v>1</v>
      </c>
      <c r="N1578" s="3">
        <f t="shared" si="245"/>
        <v>0</v>
      </c>
      <c r="AA1578" t="s">
        <v>4941</v>
      </c>
      <c r="AB1578" t="s">
        <v>4942</v>
      </c>
      <c r="AC1578" t="s">
        <v>51</v>
      </c>
      <c r="AD1578" t="s">
        <v>18</v>
      </c>
      <c r="AE1578">
        <v>24</v>
      </c>
      <c r="AF1578">
        <v>135.15</v>
      </c>
      <c r="AG1578">
        <v>73.7</v>
      </c>
      <c r="AH1578">
        <f t="shared" si="246"/>
        <v>1.833785617367707</v>
      </c>
      <c r="AI1578">
        <v>22.5</v>
      </c>
      <c r="AJ1578">
        <v>59.14</v>
      </c>
      <c r="AK1578">
        <v>69.97</v>
      </c>
      <c r="AL1578" s="3">
        <f t="shared" si="247"/>
        <v>1</v>
      </c>
      <c r="AM1578" s="3">
        <f t="shared" si="248"/>
        <v>0</v>
      </c>
      <c r="AN1578" s="3">
        <f t="shared" si="249"/>
        <v>0</v>
      </c>
    </row>
    <row r="1579" spans="1:40" x14ac:dyDescent="0.35">
      <c r="A1579" t="s">
        <v>4943</v>
      </c>
      <c r="B1579" t="s">
        <v>4396</v>
      </c>
      <c r="C1579" t="s">
        <v>51</v>
      </c>
      <c r="D1579" t="s">
        <v>17</v>
      </c>
      <c r="E1579">
        <v>24</v>
      </c>
      <c r="F1579">
        <v>129.75</v>
      </c>
      <c r="G1579">
        <v>73.7</v>
      </c>
      <c r="H1579">
        <f t="shared" si="242"/>
        <v>1.7605156037991858</v>
      </c>
      <c r="I1579">
        <v>23</v>
      </c>
      <c r="J1579">
        <v>69.91</v>
      </c>
      <c r="K1579">
        <v>71.22</v>
      </c>
      <c r="L1579" s="3">
        <f t="shared" si="243"/>
        <v>1</v>
      </c>
      <c r="M1579" s="3">
        <f t="shared" si="244"/>
        <v>0</v>
      </c>
      <c r="N1579" s="3">
        <f t="shared" si="245"/>
        <v>0</v>
      </c>
      <c r="AA1579" t="s">
        <v>4943</v>
      </c>
      <c r="AB1579" t="s">
        <v>4942</v>
      </c>
      <c r="AC1579" t="s">
        <v>51</v>
      </c>
      <c r="AD1579" t="s">
        <v>18</v>
      </c>
      <c r="AE1579" s="6">
        <v>24</v>
      </c>
      <c r="AF1579" s="6">
        <v>71.510000000000005</v>
      </c>
      <c r="AG1579" s="6">
        <v>73.7</v>
      </c>
      <c r="AH1579" s="6">
        <f t="shared" si="246"/>
        <v>0.97028493894165535</v>
      </c>
      <c r="AI1579" s="6">
        <v>23.5</v>
      </c>
      <c r="AJ1579" s="6">
        <v>68.06</v>
      </c>
      <c r="AK1579" s="6">
        <v>72.459999999999994</v>
      </c>
      <c r="AL1579" s="6">
        <f t="shared" si="247"/>
        <v>0</v>
      </c>
      <c r="AM1579" s="6">
        <f t="shared" si="248"/>
        <v>0</v>
      </c>
      <c r="AN1579" s="6">
        <f t="shared" si="249"/>
        <v>1</v>
      </c>
    </row>
    <row r="1580" spans="1:40" x14ac:dyDescent="0.35">
      <c r="A1580" t="s">
        <v>4944</v>
      </c>
      <c r="B1580" t="s">
        <v>4396</v>
      </c>
      <c r="C1580" t="s">
        <v>51</v>
      </c>
      <c r="D1580" t="s">
        <v>17</v>
      </c>
      <c r="E1580">
        <v>23.5</v>
      </c>
      <c r="F1580">
        <v>98.3</v>
      </c>
      <c r="G1580">
        <v>72.459999999999994</v>
      </c>
      <c r="H1580">
        <f t="shared" si="242"/>
        <v>1.3566105437482749</v>
      </c>
      <c r="I1580">
        <v>23</v>
      </c>
      <c r="J1580">
        <v>67.150000000000006</v>
      </c>
      <c r="K1580">
        <v>71.22</v>
      </c>
      <c r="L1580" s="3">
        <f t="shared" si="243"/>
        <v>0</v>
      </c>
      <c r="M1580" s="3">
        <f t="shared" si="244"/>
        <v>1</v>
      </c>
      <c r="N1580" s="3">
        <f t="shared" si="245"/>
        <v>0</v>
      </c>
      <c r="AA1580" t="s">
        <v>4944</v>
      </c>
      <c r="AB1580" t="s">
        <v>4942</v>
      </c>
      <c r="AC1580" t="s">
        <v>51</v>
      </c>
      <c r="AD1580" t="s">
        <v>18</v>
      </c>
      <c r="AE1580">
        <v>24</v>
      </c>
      <c r="AF1580">
        <v>155.30000000000001</v>
      </c>
      <c r="AG1580">
        <v>73.7</v>
      </c>
      <c r="AH1580">
        <f t="shared" si="246"/>
        <v>2.1071913161465403</v>
      </c>
      <c r="AI1580">
        <v>22</v>
      </c>
      <c r="AJ1580">
        <v>60.72</v>
      </c>
      <c r="AK1580">
        <v>68.72</v>
      </c>
      <c r="AL1580" s="3">
        <f t="shared" si="247"/>
        <v>1</v>
      </c>
      <c r="AM1580" s="3">
        <f t="shared" si="248"/>
        <v>0</v>
      </c>
      <c r="AN1580" s="3">
        <f t="shared" si="249"/>
        <v>0</v>
      </c>
    </row>
    <row r="1581" spans="1:40" x14ac:dyDescent="0.35">
      <c r="A1581" t="s">
        <v>4945</v>
      </c>
      <c r="B1581" t="s">
        <v>4396</v>
      </c>
      <c r="C1581" t="s">
        <v>51</v>
      </c>
      <c r="D1581" s="6" t="s">
        <v>17</v>
      </c>
      <c r="E1581" s="6">
        <v>22</v>
      </c>
      <c r="F1581" s="6">
        <v>64.58</v>
      </c>
      <c r="G1581" s="6">
        <v>68.72</v>
      </c>
      <c r="H1581" s="6">
        <f t="shared" si="242"/>
        <v>0.93975552968568099</v>
      </c>
      <c r="I1581" s="6">
        <v>21.5</v>
      </c>
      <c r="J1581" s="6">
        <v>54.68</v>
      </c>
      <c r="K1581" s="6">
        <v>67.47</v>
      </c>
      <c r="L1581" s="6">
        <f t="shared" si="243"/>
        <v>0</v>
      </c>
      <c r="M1581" s="6">
        <f t="shared" si="244"/>
        <v>0</v>
      </c>
      <c r="N1581" s="6">
        <f t="shared" si="245"/>
        <v>1</v>
      </c>
      <c r="AA1581" t="s">
        <v>4945</v>
      </c>
      <c r="AB1581" t="s">
        <v>4942</v>
      </c>
      <c r="AC1581" t="s">
        <v>51</v>
      </c>
      <c r="AD1581" t="s">
        <v>18</v>
      </c>
      <c r="AE1581" s="6">
        <v>19</v>
      </c>
      <c r="AF1581" s="6">
        <v>52.65</v>
      </c>
      <c r="AG1581" s="6">
        <v>61.18</v>
      </c>
      <c r="AH1581" s="6">
        <f t="shared" si="246"/>
        <v>0.86057535142203334</v>
      </c>
      <c r="AI1581" s="6">
        <v>18.5</v>
      </c>
      <c r="AJ1581" s="6">
        <v>39.979999999999997</v>
      </c>
      <c r="AK1581" s="6">
        <v>59.91</v>
      </c>
      <c r="AL1581" s="6">
        <f t="shared" si="247"/>
        <v>0</v>
      </c>
      <c r="AM1581" s="6">
        <f t="shared" si="248"/>
        <v>0</v>
      </c>
      <c r="AN1581" s="6">
        <f t="shared" si="249"/>
        <v>1</v>
      </c>
    </row>
    <row r="1582" spans="1:40" x14ac:dyDescent="0.35">
      <c r="A1582" t="s">
        <v>4946</v>
      </c>
      <c r="B1582" t="s">
        <v>4396</v>
      </c>
      <c r="C1582" t="s">
        <v>51</v>
      </c>
      <c r="D1582" t="s">
        <v>17</v>
      </c>
      <c r="E1582">
        <v>24</v>
      </c>
      <c r="F1582">
        <v>143.32</v>
      </c>
      <c r="G1582">
        <v>73.7</v>
      </c>
      <c r="H1582">
        <f t="shared" si="242"/>
        <v>1.9446404341926729</v>
      </c>
      <c r="I1582">
        <v>22.5</v>
      </c>
      <c r="J1582">
        <v>49.08</v>
      </c>
      <c r="K1582">
        <v>69.97</v>
      </c>
      <c r="L1582" s="3">
        <f t="shared" si="243"/>
        <v>1</v>
      </c>
      <c r="M1582" s="3">
        <f t="shared" si="244"/>
        <v>0</v>
      </c>
      <c r="N1582" s="3">
        <f t="shared" si="245"/>
        <v>0</v>
      </c>
      <c r="AA1582" t="s">
        <v>4946</v>
      </c>
      <c r="AB1582" t="s">
        <v>4942</v>
      </c>
      <c r="AC1582" t="s">
        <v>51</v>
      </c>
      <c r="AD1582" t="s">
        <v>18</v>
      </c>
      <c r="AE1582">
        <v>24</v>
      </c>
      <c r="AF1582">
        <v>133.9</v>
      </c>
      <c r="AG1582">
        <v>73.7</v>
      </c>
      <c r="AH1582">
        <f t="shared" si="246"/>
        <v>1.8168249660786975</v>
      </c>
      <c r="AI1582">
        <v>16</v>
      </c>
      <c r="AJ1582">
        <v>56.07</v>
      </c>
      <c r="AK1582">
        <v>53.5</v>
      </c>
      <c r="AL1582" s="3">
        <f t="shared" si="247"/>
        <v>1</v>
      </c>
      <c r="AM1582" s="3">
        <f t="shared" si="248"/>
        <v>0</v>
      </c>
      <c r="AN1582" s="3">
        <f t="shared" si="249"/>
        <v>0</v>
      </c>
    </row>
    <row r="1583" spans="1:40" x14ac:dyDescent="0.35">
      <c r="A1583" t="s">
        <v>4947</v>
      </c>
      <c r="B1583" t="s">
        <v>4396</v>
      </c>
      <c r="C1583" t="s">
        <v>51</v>
      </c>
      <c r="D1583" s="6" t="s">
        <v>17</v>
      </c>
      <c r="E1583" s="6">
        <v>23.5</v>
      </c>
      <c r="F1583" s="6">
        <v>68</v>
      </c>
      <c r="G1583" s="6">
        <v>72.459999999999994</v>
      </c>
      <c r="H1583" s="6">
        <f t="shared" si="242"/>
        <v>0.93844879933756564</v>
      </c>
      <c r="I1583" s="6">
        <v>23</v>
      </c>
      <c r="J1583" s="6">
        <v>58.95</v>
      </c>
      <c r="K1583" s="6">
        <v>71.22</v>
      </c>
      <c r="L1583" s="6">
        <f t="shared" si="243"/>
        <v>0</v>
      </c>
      <c r="M1583" s="6">
        <f t="shared" si="244"/>
        <v>0</v>
      </c>
      <c r="N1583" s="6">
        <f t="shared" si="245"/>
        <v>1</v>
      </c>
      <c r="AA1583" t="s">
        <v>4947</v>
      </c>
      <c r="AB1583" t="s">
        <v>4942</v>
      </c>
      <c r="AC1583" t="s">
        <v>51</v>
      </c>
      <c r="AD1583" t="s">
        <v>18</v>
      </c>
      <c r="AE1583">
        <v>24</v>
      </c>
      <c r="AF1583">
        <v>115.88</v>
      </c>
      <c r="AG1583">
        <v>73.7</v>
      </c>
      <c r="AH1583">
        <f t="shared" si="246"/>
        <v>1.5723202170963364</v>
      </c>
      <c r="AI1583">
        <v>23</v>
      </c>
      <c r="AJ1583">
        <v>51.15</v>
      </c>
      <c r="AK1583">
        <v>71.22</v>
      </c>
      <c r="AL1583" s="3">
        <f t="shared" si="247"/>
        <v>1</v>
      </c>
      <c r="AM1583" s="3">
        <f t="shared" si="248"/>
        <v>0</v>
      </c>
      <c r="AN1583" s="3">
        <f t="shared" si="249"/>
        <v>0</v>
      </c>
    </row>
    <row r="1584" spans="1:40" x14ac:dyDescent="0.35">
      <c r="A1584" t="s">
        <v>4948</v>
      </c>
      <c r="B1584" t="s">
        <v>4396</v>
      </c>
      <c r="C1584" t="s">
        <v>51</v>
      </c>
      <c r="D1584" t="s">
        <v>17</v>
      </c>
      <c r="E1584">
        <v>24</v>
      </c>
      <c r="F1584">
        <v>110.08</v>
      </c>
      <c r="G1584">
        <v>73.7</v>
      </c>
      <c r="H1584">
        <f t="shared" si="242"/>
        <v>1.4936227951153322</v>
      </c>
      <c r="I1584">
        <v>23</v>
      </c>
      <c r="J1584">
        <v>46.52</v>
      </c>
      <c r="K1584">
        <v>71.22</v>
      </c>
      <c r="L1584" s="3">
        <f t="shared" si="243"/>
        <v>0</v>
      </c>
      <c r="M1584" s="3">
        <f t="shared" si="244"/>
        <v>1</v>
      </c>
      <c r="N1584" s="3">
        <f t="shared" si="245"/>
        <v>0</v>
      </c>
      <c r="AA1584" t="s">
        <v>4948</v>
      </c>
      <c r="AB1584" t="s">
        <v>4942</v>
      </c>
      <c r="AC1584" t="s">
        <v>51</v>
      </c>
      <c r="AD1584" t="s">
        <v>18</v>
      </c>
      <c r="AE1584">
        <v>24</v>
      </c>
      <c r="AF1584">
        <v>127.77</v>
      </c>
      <c r="AG1584">
        <v>73.7</v>
      </c>
      <c r="AH1584">
        <f t="shared" si="246"/>
        <v>1.7336499321573948</v>
      </c>
      <c r="AI1584">
        <v>25</v>
      </c>
      <c r="AJ1584">
        <v>95.31</v>
      </c>
      <c r="AK1584">
        <v>76.17</v>
      </c>
      <c r="AL1584" s="3">
        <f t="shared" si="247"/>
        <v>1</v>
      </c>
      <c r="AM1584" s="3">
        <f t="shared" si="248"/>
        <v>0</v>
      </c>
      <c r="AN1584" s="3">
        <f t="shared" si="249"/>
        <v>0</v>
      </c>
    </row>
    <row r="1585" spans="1:40" x14ac:dyDescent="0.35">
      <c r="A1585" t="s">
        <v>4949</v>
      </c>
      <c r="B1585" t="s">
        <v>4396</v>
      </c>
      <c r="C1585" t="s">
        <v>51</v>
      </c>
      <c r="D1585" s="6" t="s">
        <v>17</v>
      </c>
      <c r="E1585" s="6">
        <v>23</v>
      </c>
      <c r="F1585" s="6">
        <v>67.989999999999995</v>
      </c>
      <c r="G1585" s="6">
        <v>71.22</v>
      </c>
      <c r="H1585" s="6">
        <f t="shared" si="242"/>
        <v>0.95464757090704855</v>
      </c>
      <c r="I1585" s="6">
        <v>22.5</v>
      </c>
      <c r="J1585" s="6">
        <v>47.14</v>
      </c>
      <c r="K1585" s="6">
        <v>69.97</v>
      </c>
      <c r="L1585" s="6">
        <f t="shared" si="243"/>
        <v>0</v>
      </c>
      <c r="M1585" s="6">
        <f t="shared" si="244"/>
        <v>0</v>
      </c>
      <c r="N1585" s="6">
        <f t="shared" si="245"/>
        <v>1</v>
      </c>
      <c r="AA1585" t="s">
        <v>4949</v>
      </c>
      <c r="AB1585" t="s">
        <v>4942</v>
      </c>
      <c r="AC1585" t="s">
        <v>51</v>
      </c>
      <c r="AD1585" t="s">
        <v>18</v>
      </c>
      <c r="AE1585">
        <v>23.5</v>
      </c>
      <c r="AF1585">
        <v>80.63</v>
      </c>
      <c r="AG1585">
        <v>72.459999999999994</v>
      </c>
      <c r="AH1585">
        <f t="shared" si="246"/>
        <v>1.1127518630968811</v>
      </c>
      <c r="AI1585">
        <v>23</v>
      </c>
      <c r="AJ1585">
        <v>59.11</v>
      </c>
      <c r="AK1585">
        <v>71.22</v>
      </c>
      <c r="AL1585" s="3">
        <f t="shared" si="247"/>
        <v>0</v>
      </c>
      <c r="AM1585" s="3">
        <f t="shared" si="248"/>
        <v>1</v>
      </c>
      <c r="AN1585" s="3">
        <f t="shared" si="249"/>
        <v>0</v>
      </c>
    </row>
    <row r="1586" spans="1:40" x14ac:dyDescent="0.35">
      <c r="A1586" t="s">
        <v>4950</v>
      </c>
      <c r="B1586" t="s">
        <v>4396</v>
      </c>
      <c r="C1586" t="s">
        <v>51</v>
      </c>
      <c r="D1586" t="s">
        <v>17</v>
      </c>
      <c r="E1586">
        <v>24</v>
      </c>
      <c r="F1586">
        <v>83.51</v>
      </c>
      <c r="G1586">
        <v>73.7</v>
      </c>
      <c r="H1586">
        <f t="shared" si="242"/>
        <v>1.1331071913161466</v>
      </c>
      <c r="I1586">
        <v>23.5</v>
      </c>
      <c r="J1586">
        <v>67.22</v>
      </c>
      <c r="K1586">
        <v>72.459999999999994</v>
      </c>
      <c r="L1586" s="3">
        <f t="shared" si="243"/>
        <v>0</v>
      </c>
      <c r="M1586" s="3">
        <f t="shared" si="244"/>
        <v>1</v>
      </c>
      <c r="N1586" s="3">
        <f t="shared" si="245"/>
        <v>0</v>
      </c>
      <c r="AA1586" t="s">
        <v>4950</v>
      </c>
      <c r="AB1586" t="s">
        <v>4942</v>
      </c>
      <c r="AC1586" t="s">
        <v>51</v>
      </c>
      <c r="AD1586" t="s">
        <v>18</v>
      </c>
      <c r="AE1586" s="6">
        <v>23.5</v>
      </c>
      <c r="AF1586" s="6">
        <v>70.040000000000006</v>
      </c>
      <c r="AG1586" s="6">
        <v>72.459999999999994</v>
      </c>
      <c r="AH1586" s="6">
        <f t="shared" si="246"/>
        <v>0.96660226331769272</v>
      </c>
      <c r="AI1586" s="6">
        <v>23</v>
      </c>
      <c r="AJ1586" s="6">
        <v>51.9</v>
      </c>
      <c r="AK1586" s="6">
        <v>71.22</v>
      </c>
      <c r="AL1586" s="6">
        <f t="shared" si="247"/>
        <v>0</v>
      </c>
      <c r="AM1586" s="6">
        <f t="shared" si="248"/>
        <v>0</v>
      </c>
      <c r="AN1586" s="6">
        <f t="shared" si="249"/>
        <v>1</v>
      </c>
    </row>
    <row r="1587" spans="1:40" x14ac:dyDescent="0.35">
      <c r="A1587" t="s">
        <v>4951</v>
      </c>
      <c r="B1587" t="s">
        <v>4396</v>
      </c>
      <c r="C1587" t="s">
        <v>51</v>
      </c>
      <c r="D1587" t="s">
        <v>17</v>
      </c>
      <c r="E1587">
        <v>23.5</v>
      </c>
      <c r="F1587">
        <v>118.26</v>
      </c>
      <c r="G1587">
        <v>72.459999999999994</v>
      </c>
      <c r="H1587">
        <f t="shared" si="242"/>
        <v>1.6320728677891252</v>
      </c>
      <c r="I1587">
        <v>22</v>
      </c>
      <c r="J1587">
        <v>60.4</v>
      </c>
      <c r="K1587">
        <v>68.72</v>
      </c>
      <c r="L1587" s="3">
        <f t="shared" si="243"/>
        <v>1</v>
      </c>
      <c r="M1587" s="3">
        <f t="shared" si="244"/>
        <v>0</v>
      </c>
      <c r="N1587" s="3">
        <f t="shared" si="245"/>
        <v>0</v>
      </c>
      <c r="AA1587" t="s">
        <v>4951</v>
      </c>
      <c r="AB1587" t="s">
        <v>4942</v>
      </c>
      <c r="AC1587" t="s">
        <v>51</v>
      </c>
      <c r="AD1587" t="s">
        <v>18</v>
      </c>
      <c r="AE1587">
        <v>24</v>
      </c>
      <c r="AF1587">
        <v>117.35</v>
      </c>
      <c r="AG1587">
        <v>73.7</v>
      </c>
      <c r="AH1587">
        <f t="shared" si="246"/>
        <v>1.5922659430122115</v>
      </c>
      <c r="AI1587">
        <v>23</v>
      </c>
      <c r="AJ1587">
        <v>61.81</v>
      </c>
      <c r="AK1587">
        <v>71.22</v>
      </c>
      <c r="AL1587" s="3">
        <f t="shared" si="247"/>
        <v>1</v>
      </c>
      <c r="AM1587" s="3">
        <f t="shared" si="248"/>
        <v>0</v>
      </c>
      <c r="AN1587" s="3">
        <f t="shared" si="249"/>
        <v>0</v>
      </c>
    </row>
    <row r="1588" spans="1:40" x14ac:dyDescent="0.35">
      <c r="A1588" t="s">
        <v>4952</v>
      </c>
      <c r="B1588" t="s">
        <v>4396</v>
      </c>
      <c r="C1588" t="s">
        <v>51</v>
      </c>
      <c r="D1588" t="s">
        <v>17</v>
      </c>
      <c r="E1588">
        <v>24</v>
      </c>
      <c r="F1588">
        <v>124.44</v>
      </c>
      <c r="G1588">
        <v>73.7</v>
      </c>
      <c r="H1588">
        <f t="shared" si="242"/>
        <v>1.6884667571234735</v>
      </c>
      <c r="I1588">
        <v>21</v>
      </c>
      <c r="J1588">
        <v>48.47</v>
      </c>
      <c r="K1588">
        <v>66.22</v>
      </c>
      <c r="L1588" s="3">
        <f t="shared" si="243"/>
        <v>1</v>
      </c>
      <c r="M1588" s="3">
        <f t="shared" si="244"/>
        <v>0</v>
      </c>
      <c r="N1588" s="3">
        <f t="shared" si="245"/>
        <v>0</v>
      </c>
      <c r="AA1588" t="s">
        <v>4952</v>
      </c>
      <c r="AB1588" t="s">
        <v>4942</v>
      </c>
      <c r="AC1588" t="s">
        <v>51</v>
      </c>
      <c r="AD1588" t="s">
        <v>18</v>
      </c>
      <c r="AE1588">
        <v>24</v>
      </c>
      <c r="AF1588">
        <v>86.98</v>
      </c>
      <c r="AG1588">
        <v>73.7</v>
      </c>
      <c r="AH1588">
        <f t="shared" si="246"/>
        <v>1.1801899592944369</v>
      </c>
      <c r="AI1588">
        <v>23.5</v>
      </c>
      <c r="AJ1588">
        <v>61.23</v>
      </c>
      <c r="AK1588">
        <v>72.459999999999994</v>
      </c>
      <c r="AL1588" s="3">
        <f t="shared" si="247"/>
        <v>0</v>
      </c>
      <c r="AM1588" s="3">
        <f t="shared" si="248"/>
        <v>1</v>
      </c>
      <c r="AN1588" s="3">
        <f t="shared" si="249"/>
        <v>0</v>
      </c>
    </row>
    <row r="1589" spans="1:40" x14ac:dyDescent="0.35">
      <c r="A1589" t="s">
        <v>4953</v>
      </c>
      <c r="B1589" s="8" t="s">
        <v>4396</v>
      </c>
      <c r="C1589" t="s">
        <v>51</v>
      </c>
      <c r="D1589" s="6" t="s">
        <v>17</v>
      </c>
      <c r="E1589" s="6">
        <v>25</v>
      </c>
      <c r="F1589" s="6">
        <v>52.46</v>
      </c>
      <c r="G1589" s="6">
        <v>76.17</v>
      </c>
      <c r="H1589" s="6">
        <f t="shared" si="242"/>
        <v>0.68872259419719051</v>
      </c>
      <c r="I1589" s="6">
        <v>24.5</v>
      </c>
      <c r="J1589" s="6">
        <v>51.18</v>
      </c>
      <c r="K1589" s="6">
        <v>74.930000000000007</v>
      </c>
      <c r="L1589" s="6">
        <f t="shared" si="243"/>
        <v>0</v>
      </c>
      <c r="M1589" s="6">
        <f t="shared" si="244"/>
        <v>0</v>
      </c>
      <c r="N1589" s="6">
        <f t="shared" si="245"/>
        <v>1</v>
      </c>
      <c r="AA1589" t="s">
        <v>4953</v>
      </c>
      <c r="AB1589" t="s">
        <v>4396</v>
      </c>
      <c r="AC1589" s="6" t="s">
        <v>51</v>
      </c>
      <c r="AD1589" s="6" t="s">
        <v>18</v>
      </c>
      <c r="AE1589" s="6">
        <v>24</v>
      </c>
      <c r="AF1589" s="6">
        <v>62.04</v>
      </c>
      <c r="AG1589" s="6">
        <v>73.7</v>
      </c>
      <c r="AH1589" s="6">
        <f t="shared" si="246"/>
        <v>0.84179104477611932</v>
      </c>
      <c r="AI1589" s="6">
        <v>23.5</v>
      </c>
      <c r="AJ1589" s="6">
        <v>55.67</v>
      </c>
      <c r="AK1589" s="6">
        <v>72.459999999999994</v>
      </c>
      <c r="AL1589" s="6">
        <f t="shared" si="247"/>
        <v>0</v>
      </c>
      <c r="AM1589" s="6">
        <f t="shared" si="248"/>
        <v>0</v>
      </c>
      <c r="AN1589" s="6">
        <f t="shared" si="249"/>
        <v>1</v>
      </c>
    </row>
    <row r="1590" spans="1:40" x14ac:dyDescent="0.35">
      <c r="A1590" t="s">
        <v>4954</v>
      </c>
      <c r="B1590" s="8" t="s">
        <v>4396</v>
      </c>
      <c r="C1590" t="s">
        <v>51</v>
      </c>
      <c r="D1590" t="s">
        <v>17</v>
      </c>
      <c r="E1590">
        <v>23.5</v>
      </c>
      <c r="F1590">
        <v>130.16</v>
      </c>
      <c r="G1590">
        <v>72.459999999999994</v>
      </c>
      <c r="H1590">
        <f t="shared" si="242"/>
        <v>1.7963014076731991</v>
      </c>
      <c r="I1590">
        <v>21.5</v>
      </c>
      <c r="J1590">
        <v>28.59</v>
      </c>
      <c r="K1590">
        <v>67.47</v>
      </c>
      <c r="L1590" s="3">
        <f t="shared" si="243"/>
        <v>1</v>
      </c>
      <c r="M1590" s="3">
        <f t="shared" si="244"/>
        <v>0</v>
      </c>
      <c r="N1590" s="3">
        <f t="shared" si="245"/>
        <v>0</v>
      </c>
      <c r="AA1590" t="s">
        <v>4954</v>
      </c>
      <c r="AB1590" t="s">
        <v>4396</v>
      </c>
      <c r="AC1590" t="s">
        <v>51</v>
      </c>
      <c r="AD1590" t="s">
        <v>18</v>
      </c>
      <c r="AE1590">
        <v>24</v>
      </c>
      <c r="AF1590">
        <v>161.01</v>
      </c>
      <c r="AG1590">
        <v>73.7</v>
      </c>
      <c r="AH1590">
        <f t="shared" si="246"/>
        <v>2.1846675712347352</v>
      </c>
      <c r="AI1590">
        <v>25.5</v>
      </c>
      <c r="AJ1590">
        <v>79.709999999999994</v>
      </c>
      <c r="AK1590">
        <v>77.400000000000006</v>
      </c>
      <c r="AL1590" s="3">
        <f t="shared" si="247"/>
        <v>1</v>
      </c>
      <c r="AM1590" s="3">
        <f t="shared" si="248"/>
        <v>0</v>
      </c>
      <c r="AN1590" s="3">
        <f t="shared" si="249"/>
        <v>0</v>
      </c>
    </row>
    <row r="1591" spans="1:40" x14ac:dyDescent="0.35">
      <c r="A1591" t="s">
        <v>4955</v>
      </c>
      <c r="B1591" s="8" t="s">
        <v>4396</v>
      </c>
      <c r="C1591" t="s">
        <v>51</v>
      </c>
      <c r="D1591" t="s">
        <v>17</v>
      </c>
      <c r="E1591">
        <v>23.5</v>
      </c>
      <c r="F1591">
        <v>89.63</v>
      </c>
      <c r="G1591">
        <v>72.459999999999994</v>
      </c>
      <c r="H1591">
        <f t="shared" si="242"/>
        <v>1.2369583218327354</v>
      </c>
      <c r="I1591">
        <v>21.5</v>
      </c>
      <c r="J1591">
        <v>71.62</v>
      </c>
      <c r="K1591">
        <v>67.47</v>
      </c>
      <c r="L1591" s="3">
        <f t="shared" si="243"/>
        <v>0</v>
      </c>
      <c r="M1591" s="3">
        <f t="shared" si="244"/>
        <v>1</v>
      </c>
      <c r="N1591" s="3">
        <f t="shared" si="245"/>
        <v>0</v>
      </c>
      <c r="AA1591" t="s">
        <v>4955</v>
      </c>
      <c r="AB1591" t="s">
        <v>4396</v>
      </c>
      <c r="AC1591" t="s">
        <v>51</v>
      </c>
      <c r="AD1591" t="s">
        <v>18</v>
      </c>
      <c r="AE1591">
        <v>24</v>
      </c>
      <c r="AF1591">
        <v>118.12</v>
      </c>
      <c r="AG1591">
        <v>73.7</v>
      </c>
      <c r="AH1591">
        <f t="shared" si="246"/>
        <v>1.6027137042062416</v>
      </c>
      <c r="AI1591">
        <v>22</v>
      </c>
      <c r="AJ1591">
        <v>66.88</v>
      </c>
      <c r="AK1591">
        <v>68.72</v>
      </c>
      <c r="AL1591" s="3">
        <f t="shared" si="247"/>
        <v>1</v>
      </c>
      <c r="AM1591" s="3">
        <f t="shared" si="248"/>
        <v>0</v>
      </c>
      <c r="AN1591" s="3">
        <f t="shared" si="249"/>
        <v>0</v>
      </c>
    </row>
    <row r="1592" spans="1:40" x14ac:dyDescent="0.35">
      <c r="A1592" t="s">
        <v>4956</v>
      </c>
      <c r="B1592" s="8" t="s">
        <v>4396</v>
      </c>
      <c r="C1592" t="s">
        <v>51</v>
      </c>
      <c r="D1592" t="s">
        <v>17</v>
      </c>
      <c r="E1592">
        <v>24</v>
      </c>
      <c r="F1592">
        <v>107.88</v>
      </c>
      <c r="G1592">
        <v>73.7</v>
      </c>
      <c r="H1592">
        <f t="shared" si="242"/>
        <v>1.4637720488466757</v>
      </c>
      <c r="I1592">
        <v>23</v>
      </c>
      <c r="J1592">
        <v>66.510000000000005</v>
      </c>
      <c r="K1592">
        <v>71.22</v>
      </c>
      <c r="L1592" s="3">
        <f t="shared" si="243"/>
        <v>0</v>
      </c>
      <c r="M1592" s="3">
        <f t="shared" si="244"/>
        <v>1</v>
      </c>
      <c r="N1592" s="3">
        <f t="shared" si="245"/>
        <v>0</v>
      </c>
      <c r="AA1592" t="s">
        <v>4956</v>
      </c>
      <c r="AB1592" t="s">
        <v>4396</v>
      </c>
      <c r="AC1592" t="s">
        <v>51</v>
      </c>
      <c r="AD1592" t="s">
        <v>18</v>
      </c>
      <c r="AE1592">
        <v>24</v>
      </c>
      <c r="AF1592">
        <v>164.24</v>
      </c>
      <c r="AG1592">
        <v>73.7</v>
      </c>
      <c r="AH1592">
        <f t="shared" si="246"/>
        <v>2.2284938941655361</v>
      </c>
      <c r="AI1592">
        <v>22.5</v>
      </c>
      <c r="AJ1592">
        <v>56.33</v>
      </c>
      <c r="AK1592">
        <v>69.97</v>
      </c>
      <c r="AL1592" s="3">
        <f t="shared" si="247"/>
        <v>1</v>
      </c>
      <c r="AM1592" s="3">
        <f t="shared" si="248"/>
        <v>0</v>
      </c>
      <c r="AN1592" s="3">
        <f t="shared" si="249"/>
        <v>0</v>
      </c>
    </row>
    <row r="1593" spans="1:40" x14ac:dyDescent="0.35">
      <c r="A1593" t="s">
        <v>4957</v>
      </c>
      <c r="B1593" s="8" t="s">
        <v>4396</v>
      </c>
      <c r="C1593" t="s">
        <v>51</v>
      </c>
      <c r="D1593" t="s">
        <v>17</v>
      </c>
      <c r="E1593">
        <v>23.5</v>
      </c>
      <c r="F1593">
        <v>111.9</v>
      </c>
      <c r="G1593">
        <v>72.459999999999994</v>
      </c>
      <c r="H1593">
        <f t="shared" si="242"/>
        <v>1.5443003036157883</v>
      </c>
      <c r="I1593">
        <v>22.5</v>
      </c>
      <c r="J1593">
        <v>59.83</v>
      </c>
      <c r="K1593">
        <v>69.97</v>
      </c>
      <c r="L1593" s="3">
        <f t="shared" si="243"/>
        <v>1</v>
      </c>
      <c r="M1593" s="3">
        <f t="shared" si="244"/>
        <v>0</v>
      </c>
      <c r="N1593" s="3">
        <f t="shared" si="245"/>
        <v>0</v>
      </c>
      <c r="AA1593" t="s">
        <v>4957</v>
      </c>
      <c r="AB1593" t="s">
        <v>4396</v>
      </c>
      <c r="AC1593" t="s">
        <v>51</v>
      </c>
      <c r="AD1593" t="s">
        <v>18</v>
      </c>
      <c r="AE1593">
        <v>24</v>
      </c>
      <c r="AF1593">
        <v>148.69999999999999</v>
      </c>
      <c r="AG1593">
        <v>73.7</v>
      </c>
      <c r="AH1593">
        <f t="shared" si="246"/>
        <v>2.0176390773405695</v>
      </c>
      <c r="AI1593">
        <v>22.5</v>
      </c>
      <c r="AJ1593">
        <v>61.21</v>
      </c>
      <c r="AK1593">
        <v>69.97</v>
      </c>
      <c r="AL1593" s="3">
        <f t="shared" si="247"/>
        <v>1</v>
      </c>
      <c r="AM1593" s="3">
        <f t="shared" si="248"/>
        <v>0</v>
      </c>
      <c r="AN1593" s="3">
        <f t="shared" si="249"/>
        <v>0</v>
      </c>
    </row>
    <row r="1594" spans="1:40" x14ac:dyDescent="0.35">
      <c r="A1594" t="s">
        <v>4958</v>
      </c>
      <c r="B1594" s="8" t="s">
        <v>4396</v>
      </c>
      <c r="C1594" t="s">
        <v>51</v>
      </c>
      <c r="D1594" t="s">
        <v>17</v>
      </c>
      <c r="E1594">
        <v>24</v>
      </c>
      <c r="F1594">
        <v>93.88</v>
      </c>
      <c r="G1594">
        <v>73.7</v>
      </c>
      <c r="H1594">
        <f t="shared" si="242"/>
        <v>1.2738127544097693</v>
      </c>
      <c r="I1594">
        <v>23</v>
      </c>
      <c r="J1594">
        <v>65.989999999999995</v>
      </c>
      <c r="K1594">
        <v>71.22</v>
      </c>
      <c r="L1594" s="3">
        <f t="shared" si="243"/>
        <v>0</v>
      </c>
      <c r="M1594" s="3">
        <f t="shared" si="244"/>
        <v>1</v>
      </c>
      <c r="N1594" s="3">
        <f t="shared" si="245"/>
        <v>0</v>
      </c>
      <c r="AA1594" t="s">
        <v>4958</v>
      </c>
      <c r="AB1594" t="s">
        <v>4396</v>
      </c>
      <c r="AC1594" t="s">
        <v>51</v>
      </c>
      <c r="AD1594" t="s">
        <v>18</v>
      </c>
      <c r="AE1594">
        <v>24</v>
      </c>
      <c r="AF1594">
        <v>129.52000000000001</v>
      </c>
      <c r="AG1594">
        <v>73.7</v>
      </c>
      <c r="AH1594">
        <f t="shared" si="246"/>
        <v>1.7573948439620082</v>
      </c>
      <c r="AI1594">
        <v>16</v>
      </c>
      <c r="AJ1594">
        <v>59.79</v>
      </c>
      <c r="AK1594">
        <v>53.5</v>
      </c>
      <c r="AL1594" s="3">
        <f t="shared" si="247"/>
        <v>1</v>
      </c>
      <c r="AM1594" s="3">
        <f t="shared" si="248"/>
        <v>0</v>
      </c>
      <c r="AN1594" s="3">
        <f t="shared" si="249"/>
        <v>0</v>
      </c>
    </row>
    <row r="1595" spans="1:40" x14ac:dyDescent="0.35">
      <c r="A1595" t="s">
        <v>4959</v>
      </c>
      <c r="B1595" s="8" t="s">
        <v>4396</v>
      </c>
      <c r="C1595" t="s">
        <v>51</v>
      </c>
      <c r="D1595" t="s">
        <v>17</v>
      </c>
      <c r="E1595">
        <v>23.5</v>
      </c>
      <c r="F1595">
        <v>96.11</v>
      </c>
      <c r="G1595">
        <v>72.459999999999994</v>
      </c>
      <c r="H1595">
        <f t="shared" si="242"/>
        <v>1.3263869721225505</v>
      </c>
      <c r="I1595">
        <v>22</v>
      </c>
      <c r="J1595">
        <v>70.430000000000007</v>
      </c>
      <c r="K1595">
        <v>68.72</v>
      </c>
      <c r="L1595" s="3">
        <f t="shared" si="243"/>
        <v>0</v>
      </c>
      <c r="M1595" s="3">
        <f t="shared" si="244"/>
        <v>1</v>
      </c>
      <c r="N1595" s="3">
        <f t="shared" si="245"/>
        <v>0</v>
      </c>
      <c r="AA1595" t="s">
        <v>4959</v>
      </c>
      <c r="AB1595" t="s">
        <v>4396</v>
      </c>
      <c r="AC1595" t="s">
        <v>51</v>
      </c>
      <c r="AD1595" t="s">
        <v>18</v>
      </c>
      <c r="AE1595">
        <v>24</v>
      </c>
      <c r="AF1595">
        <v>137.31</v>
      </c>
      <c r="AG1595">
        <v>73.7</v>
      </c>
      <c r="AH1595">
        <f t="shared" si="246"/>
        <v>1.8630936227951154</v>
      </c>
      <c r="AI1595">
        <v>22.5</v>
      </c>
      <c r="AJ1595">
        <v>64.849999999999994</v>
      </c>
      <c r="AK1595">
        <v>69.97</v>
      </c>
      <c r="AL1595" s="3">
        <f t="shared" si="247"/>
        <v>1</v>
      </c>
      <c r="AM1595" s="3">
        <f t="shared" si="248"/>
        <v>0</v>
      </c>
      <c r="AN1595" s="3">
        <f t="shared" si="249"/>
        <v>0</v>
      </c>
    </row>
    <row r="1596" spans="1:40" x14ac:dyDescent="0.35">
      <c r="A1596" t="s">
        <v>4960</v>
      </c>
      <c r="B1596" s="8" t="s">
        <v>4396</v>
      </c>
      <c r="C1596" t="s">
        <v>51</v>
      </c>
      <c r="D1596" t="s">
        <v>17</v>
      </c>
      <c r="E1596">
        <v>24.5</v>
      </c>
      <c r="F1596">
        <v>82.93</v>
      </c>
      <c r="G1596">
        <v>74.930000000000007</v>
      </c>
      <c r="H1596">
        <f t="shared" si="242"/>
        <v>1.1067663152275458</v>
      </c>
      <c r="I1596">
        <v>24</v>
      </c>
      <c r="J1596">
        <v>61.34</v>
      </c>
      <c r="K1596">
        <v>73.7</v>
      </c>
      <c r="L1596" s="3">
        <f t="shared" si="243"/>
        <v>0</v>
      </c>
      <c r="M1596" s="3">
        <f t="shared" si="244"/>
        <v>1</v>
      </c>
      <c r="N1596" s="3">
        <f t="shared" si="245"/>
        <v>0</v>
      </c>
      <c r="AA1596" t="s">
        <v>4960</v>
      </c>
      <c r="AB1596" t="s">
        <v>4396</v>
      </c>
      <c r="AC1596" t="s">
        <v>51</v>
      </c>
      <c r="AD1596" t="s">
        <v>18</v>
      </c>
      <c r="AE1596">
        <v>24</v>
      </c>
      <c r="AF1596">
        <v>168.28</v>
      </c>
      <c r="AG1596">
        <v>73.7</v>
      </c>
      <c r="AH1596">
        <f t="shared" si="246"/>
        <v>2.2833107191316144</v>
      </c>
      <c r="AI1596">
        <v>22.5</v>
      </c>
      <c r="AJ1596">
        <v>50</v>
      </c>
      <c r="AK1596">
        <v>69.97</v>
      </c>
      <c r="AL1596" s="3">
        <f t="shared" si="247"/>
        <v>1</v>
      </c>
      <c r="AM1596" s="3">
        <f t="shared" si="248"/>
        <v>0</v>
      </c>
      <c r="AN1596" s="3">
        <f t="shared" si="249"/>
        <v>0</v>
      </c>
    </row>
    <row r="1597" spans="1:40" x14ac:dyDescent="0.35">
      <c r="A1597" t="s">
        <v>4961</v>
      </c>
      <c r="B1597" s="8" t="s">
        <v>4396</v>
      </c>
      <c r="C1597" t="s">
        <v>51</v>
      </c>
      <c r="D1597" t="s">
        <v>17</v>
      </c>
      <c r="E1597">
        <v>24</v>
      </c>
      <c r="F1597">
        <v>156.06</v>
      </c>
      <c r="G1597">
        <v>73.7</v>
      </c>
      <c r="H1597">
        <f t="shared" si="242"/>
        <v>2.1175033921302577</v>
      </c>
      <c r="I1597">
        <v>22</v>
      </c>
      <c r="J1597">
        <v>63.84</v>
      </c>
      <c r="K1597">
        <v>68.72</v>
      </c>
      <c r="L1597" s="3">
        <f t="shared" si="243"/>
        <v>1</v>
      </c>
      <c r="M1597" s="3">
        <f t="shared" si="244"/>
        <v>0</v>
      </c>
      <c r="N1597" s="3">
        <f t="shared" si="245"/>
        <v>0</v>
      </c>
      <c r="AA1597" t="s">
        <v>4961</v>
      </c>
      <c r="AB1597" t="s">
        <v>4396</v>
      </c>
      <c r="AC1597" t="s">
        <v>51</v>
      </c>
      <c r="AD1597" t="s">
        <v>18</v>
      </c>
      <c r="AE1597">
        <v>24</v>
      </c>
      <c r="AF1597">
        <v>155.25</v>
      </c>
      <c r="AG1597">
        <v>73.7</v>
      </c>
      <c r="AH1597">
        <f t="shared" si="246"/>
        <v>2.1065128900949794</v>
      </c>
      <c r="AI1597">
        <v>23</v>
      </c>
      <c r="AJ1597">
        <v>57.43</v>
      </c>
      <c r="AK1597">
        <v>71.22</v>
      </c>
      <c r="AL1597" s="3">
        <f t="shared" si="247"/>
        <v>1</v>
      </c>
      <c r="AM1597" s="3">
        <f t="shared" si="248"/>
        <v>0</v>
      </c>
      <c r="AN1597" s="3">
        <f t="shared" si="249"/>
        <v>0</v>
      </c>
    </row>
    <row r="1598" spans="1:40" x14ac:dyDescent="0.35">
      <c r="A1598" t="s">
        <v>4962</v>
      </c>
      <c r="B1598" s="8" t="s">
        <v>4396</v>
      </c>
      <c r="C1598" t="s">
        <v>51</v>
      </c>
      <c r="D1598" t="s">
        <v>17</v>
      </c>
      <c r="E1598">
        <v>23.5</v>
      </c>
      <c r="F1598">
        <v>152.9</v>
      </c>
      <c r="G1598">
        <v>72.459999999999994</v>
      </c>
      <c r="H1598">
        <f t="shared" si="242"/>
        <v>2.1101297267457912</v>
      </c>
      <c r="I1598">
        <v>22</v>
      </c>
      <c r="J1598">
        <v>63.05</v>
      </c>
      <c r="K1598">
        <v>68.72</v>
      </c>
      <c r="L1598" s="3">
        <f t="shared" si="243"/>
        <v>1</v>
      </c>
      <c r="M1598" s="3">
        <f t="shared" si="244"/>
        <v>0</v>
      </c>
      <c r="N1598" s="3">
        <f t="shared" si="245"/>
        <v>0</v>
      </c>
      <c r="AA1598" t="s">
        <v>4962</v>
      </c>
      <c r="AB1598" t="s">
        <v>4396</v>
      </c>
      <c r="AC1598" t="s">
        <v>51</v>
      </c>
      <c r="AD1598" t="s">
        <v>18</v>
      </c>
      <c r="AE1598">
        <v>24</v>
      </c>
      <c r="AF1598">
        <v>130</v>
      </c>
      <c r="AG1598">
        <v>73.7</v>
      </c>
      <c r="AH1598">
        <f t="shared" si="246"/>
        <v>1.7639077340569878</v>
      </c>
      <c r="AI1598">
        <v>22.5</v>
      </c>
      <c r="AJ1598">
        <v>64.599999999999994</v>
      </c>
      <c r="AK1598">
        <v>69.97</v>
      </c>
      <c r="AL1598" s="3">
        <f t="shared" si="247"/>
        <v>1</v>
      </c>
      <c r="AM1598" s="3">
        <f t="shared" si="248"/>
        <v>0</v>
      </c>
      <c r="AN1598" s="3">
        <f t="shared" si="249"/>
        <v>0</v>
      </c>
    </row>
    <row r="1599" spans="1:40" x14ac:dyDescent="0.35">
      <c r="A1599" t="s">
        <v>4963</v>
      </c>
      <c r="B1599" s="8" t="s">
        <v>4396</v>
      </c>
      <c r="C1599" t="s">
        <v>51</v>
      </c>
      <c r="D1599" s="6" t="s">
        <v>17</v>
      </c>
      <c r="E1599" s="6">
        <v>24.5</v>
      </c>
      <c r="F1599" s="6">
        <v>73.98</v>
      </c>
      <c r="G1599" s="6">
        <v>74.930000000000007</v>
      </c>
      <c r="H1599" s="6">
        <f t="shared" si="242"/>
        <v>0.98732150006672892</v>
      </c>
      <c r="I1599" s="6">
        <v>24</v>
      </c>
      <c r="J1599" s="6">
        <v>68.510000000000005</v>
      </c>
      <c r="K1599" s="6">
        <v>73.7</v>
      </c>
      <c r="L1599" s="6">
        <f t="shared" si="243"/>
        <v>0</v>
      </c>
      <c r="M1599" s="6">
        <f t="shared" si="244"/>
        <v>0</v>
      </c>
      <c r="N1599" s="6">
        <f t="shared" si="245"/>
        <v>1</v>
      </c>
      <c r="AA1599" t="s">
        <v>4963</v>
      </c>
      <c r="AB1599" t="s">
        <v>4396</v>
      </c>
      <c r="AC1599" t="s">
        <v>51</v>
      </c>
      <c r="AD1599" t="s">
        <v>18</v>
      </c>
      <c r="AE1599">
        <v>24</v>
      </c>
      <c r="AF1599">
        <v>122.76</v>
      </c>
      <c r="AG1599">
        <v>73.7</v>
      </c>
      <c r="AH1599">
        <f t="shared" si="246"/>
        <v>1.6656716417910449</v>
      </c>
      <c r="AI1599">
        <v>23</v>
      </c>
      <c r="AJ1599">
        <v>60.65</v>
      </c>
      <c r="AK1599">
        <v>71.22</v>
      </c>
      <c r="AL1599" s="3">
        <f t="shared" si="247"/>
        <v>1</v>
      </c>
      <c r="AM1599" s="3">
        <f t="shared" si="248"/>
        <v>0</v>
      </c>
      <c r="AN1599" s="3">
        <f t="shared" si="249"/>
        <v>0</v>
      </c>
    </row>
    <row r="1600" spans="1:40" x14ac:dyDescent="0.35">
      <c r="A1600" t="s">
        <v>4964</v>
      </c>
      <c r="B1600" s="8" t="s">
        <v>4396</v>
      </c>
      <c r="C1600" t="s">
        <v>51</v>
      </c>
      <c r="D1600" t="s">
        <v>17</v>
      </c>
      <c r="E1600">
        <v>23.5</v>
      </c>
      <c r="F1600">
        <v>90.27</v>
      </c>
      <c r="G1600">
        <v>72.459999999999994</v>
      </c>
      <c r="H1600">
        <f t="shared" si="242"/>
        <v>1.2457907811206184</v>
      </c>
      <c r="I1600">
        <v>22</v>
      </c>
      <c r="J1600">
        <v>62.21</v>
      </c>
      <c r="K1600">
        <v>68.72</v>
      </c>
      <c r="L1600" s="3">
        <f t="shared" si="243"/>
        <v>0</v>
      </c>
      <c r="M1600" s="3">
        <f t="shared" si="244"/>
        <v>1</v>
      </c>
      <c r="N1600" s="3">
        <f t="shared" si="245"/>
        <v>0</v>
      </c>
      <c r="AA1600" t="s">
        <v>4964</v>
      </c>
      <c r="AB1600" t="s">
        <v>4396</v>
      </c>
      <c r="AC1600" t="s">
        <v>51</v>
      </c>
      <c r="AD1600" t="s">
        <v>18</v>
      </c>
      <c r="AE1600">
        <v>24</v>
      </c>
      <c r="AF1600">
        <v>117.26</v>
      </c>
      <c r="AG1600">
        <v>73.7</v>
      </c>
      <c r="AH1600">
        <f t="shared" si="246"/>
        <v>1.5910447761194031</v>
      </c>
      <c r="AI1600">
        <v>22.5</v>
      </c>
      <c r="AJ1600">
        <v>65.930000000000007</v>
      </c>
      <c r="AK1600">
        <v>69.97</v>
      </c>
      <c r="AL1600" s="3">
        <f t="shared" si="247"/>
        <v>1</v>
      </c>
      <c r="AM1600" s="3">
        <f t="shared" si="248"/>
        <v>0</v>
      </c>
      <c r="AN1600" s="3">
        <f t="shared" si="249"/>
        <v>0</v>
      </c>
    </row>
    <row r="1601" spans="1:40" x14ac:dyDescent="0.35">
      <c r="A1601" t="s">
        <v>4965</v>
      </c>
      <c r="B1601" t="s">
        <v>4396</v>
      </c>
      <c r="C1601" t="s">
        <v>51</v>
      </c>
      <c r="D1601" s="6" t="s">
        <v>134</v>
      </c>
      <c r="E1601" s="6">
        <v>23</v>
      </c>
      <c r="F1601" s="6">
        <v>63.69</v>
      </c>
      <c r="G1601" s="6">
        <v>71.22</v>
      </c>
      <c r="H1601" s="6">
        <f t="shared" si="242"/>
        <v>0.89427127211457458</v>
      </c>
      <c r="I1601" s="6">
        <v>22.5</v>
      </c>
      <c r="J1601" s="6">
        <v>57.83</v>
      </c>
      <c r="K1601" s="6">
        <v>69.97</v>
      </c>
      <c r="L1601" s="6">
        <f t="shared" si="243"/>
        <v>0</v>
      </c>
      <c r="M1601" s="6">
        <f t="shared" si="244"/>
        <v>0</v>
      </c>
      <c r="N1601" s="6">
        <f t="shared" si="245"/>
        <v>1</v>
      </c>
      <c r="AA1601" t="s">
        <v>4965</v>
      </c>
      <c r="AB1601" t="s">
        <v>4397</v>
      </c>
      <c r="AC1601" t="s">
        <v>51</v>
      </c>
      <c r="AD1601" t="s">
        <v>135</v>
      </c>
      <c r="AE1601">
        <v>24</v>
      </c>
      <c r="AF1601">
        <v>164.04</v>
      </c>
      <c r="AG1601">
        <v>73.7</v>
      </c>
      <c r="AH1601">
        <f t="shared" si="246"/>
        <v>2.2257801899592944</v>
      </c>
      <c r="AI1601">
        <v>22.5</v>
      </c>
      <c r="AJ1601">
        <v>64.239999999999995</v>
      </c>
      <c r="AK1601">
        <v>69.97</v>
      </c>
      <c r="AL1601" s="3">
        <f t="shared" si="247"/>
        <v>1</v>
      </c>
      <c r="AM1601" s="3">
        <f t="shared" si="248"/>
        <v>0</v>
      </c>
      <c r="AN1601" s="3">
        <f t="shared" si="249"/>
        <v>0</v>
      </c>
    </row>
    <row r="1602" spans="1:40" x14ac:dyDescent="0.35">
      <c r="A1602" t="s">
        <v>4966</v>
      </c>
      <c r="B1602" t="s">
        <v>4396</v>
      </c>
      <c r="C1602" t="s">
        <v>51</v>
      </c>
      <c r="D1602" t="s">
        <v>134</v>
      </c>
      <c r="E1602">
        <v>24.5</v>
      </c>
      <c r="F1602">
        <v>118.01</v>
      </c>
      <c r="G1602">
        <v>74.930000000000007</v>
      </c>
      <c r="H1602">
        <f t="shared" ref="H1602:H1665" si="250">F1602/G1602</f>
        <v>1.5749366075003335</v>
      </c>
      <c r="I1602">
        <v>26</v>
      </c>
      <c r="J1602">
        <v>89.34</v>
      </c>
      <c r="K1602">
        <v>78.63</v>
      </c>
      <c r="L1602" s="3">
        <f t="shared" ref="L1602:L1665" si="251">IF(H1602&gt;1.5,1,0)</f>
        <v>1</v>
      </c>
      <c r="M1602" s="3">
        <f t="shared" ref="M1602:M1665" si="252">IF((AND(H1602&gt;1,H1602&lt;1.5)),1,0)</f>
        <v>0</v>
      </c>
      <c r="N1602" s="3">
        <f t="shared" ref="N1602:N1665" si="253">IF(H1602&lt;1,1,0)</f>
        <v>0</v>
      </c>
      <c r="AA1602" t="s">
        <v>4966</v>
      </c>
      <c r="AB1602" t="s">
        <v>4397</v>
      </c>
      <c r="AC1602" t="s">
        <v>51</v>
      </c>
      <c r="AD1602" t="s">
        <v>135</v>
      </c>
      <c r="AE1602">
        <v>24</v>
      </c>
      <c r="AF1602">
        <v>133.15</v>
      </c>
      <c r="AG1602">
        <v>73.7</v>
      </c>
      <c r="AH1602">
        <f t="shared" ref="AH1602:AH1665" si="254">AF1602/AG1602</f>
        <v>1.8066485753052917</v>
      </c>
      <c r="AI1602">
        <v>22.5</v>
      </c>
      <c r="AJ1602">
        <v>50.94</v>
      </c>
      <c r="AK1602">
        <v>69.97</v>
      </c>
      <c r="AL1602" s="3">
        <f t="shared" si="247"/>
        <v>1</v>
      </c>
      <c r="AM1602" s="3">
        <f t="shared" si="248"/>
        <v>0</v>
      </c>
      <c r="AN1602" s="3">
        <f t="shared" si="249"/>
        <v>0</v>
      </c>
    </row>
    <row r="1603" spans="1:40" x14ac:dyDescent="0.35">
      <c r="A1603" t="s">
        <v>4967</v>
      </c>
      <c r="B1603" t="s">
        <v>4396</v>
      </c>
      <c r="C1603" t="s">
        <v>51</v>
      </c>
      <c r="D1603" t="s">
        <v>134</v>
      </c>
      <c r="E1603">
        <v>24</v>
      </c>
      <c r="F1603">
        <v>104.09</v>
      </c>
      <c r="G1603">
        <v>73.7</v>
      </c>
      <c r="H1603">
        <f t="shared" si="250"/>
        <v>1.4123473541383988</v>
      </c>
      <c r="I1603">
        <v>23</v>
      </c>
      <c r="J1603">
        <v>58.26</v>
      </c>
      <c r="K1603">
        <v>71.22</v>
      </c>
      <c r="L1603" s="3">
        <f t="shared" si="251"/>
        <v>0</v>
      </c>
      <c r="M1603" s="3">
        <f t="shared" si="252"/>
        <v>1</v>
      </c>
      <c r="N1603" s="3">
        <f t="shared" si="253"/>
        <v>0</v>
      </c>
      <c r="AA1603" t="s">
        <v>4967</v>
      </c>
      <c r="AB1603" t="s">
        <v>4397</v>
      </c>
      <c r="AC1603" t="s">
        <v>51</v>
      </c>
      <c r="AD1603" t="s">
        <v>135</v>
      </c>
      <c r="AE1603">
        <v>25</v>
      </c>
      <c r="AF1603">
        <v>79.66</v>
      </c>
      <c r="AG1603">
        <v>76.17</v>
      </c>
      <c r="AH1603">
        <f t="shared" si="254"/>
        <v>1.0458185637390047</v>
      </c>
      <c r="AI1603">
        <v>26</v>
      </c>
      <c r="AJ1603">
        <v>81.09</v>
      </c>
      <c r="AK1603">
        <v>78.63</v>
      </c>
      <c r="AL1603" s="3">
        <f t="shared" ref="AL1603:AL1666" si="255">IF(AH1603&gt;1.5,1,0)</f>
        <v>0</v>
      </c>
      <c r="AM1603" s="3">
        <f t="shared" ref="AM1603:AM1666" si="256">IF((AND(AH1603&gt;1,AH1603&lt;1.5)),1,0)</f>
        <v>1</v>
      </c>
      <c r="AN1603" s="3">
        <f t="shared" ref="AN1603:AN1666" si="257">IF(AH1603&lt;1,1,0)</f>
        <v>0</v>
      </c>
    </row>
    <row r="1604" spans="1:40" x14ac:dyDescent="0.35">
      <c r="A1604" t="s">
        <v>4968</v>
      </c>
      <c r="B1604" t="s">
        <v>4396</v>
      </c>
      <c r="C1604" t="s">
        <v>51</v>
      </c>
      <c r="D1604" t="s">
        <v>134</v>
      </c>
      <c r="E1604">
        <v>24</v>
      </c>
      <c r="F1604">
        <v>96.74</v>
      </c>
      <c r="G1604">
        <v>73.7</v>
      </c>
      <c r="H1604">
        <f t="shared" si="250"/>
        <v>1.3126187245590228</v>
      </c>
      <c r="I1604">
        <v>22.5</v>
      </c>
      <c r="J1604">
        <v>47.01</v>
      </c>
      <c r="K1604">
        <v>69.97</v>
      </c>
      <c r="L1604" s="3">
        <f t="shared" si="251"/>
        <v>0</v>
      </c>
      <c r="M1604" s="3">
        <f t="shared" si="252"/>
        <v>1</v>
      </c>
      <c r="N1604" s="3">
        <f t="shared" si="253"/>
        <v>0</v>
      </c>
      <c r="AA1604" t="s">
        <v>4968</v>
      </c>
      <c r="AB1604" t="s">
        <v>4397</v>
      </c>
      <c r="AC1604" t="s">
        <v>51</v>
      </c>
      <c r="AD1604" t="s">
        <v>135</v>
      </c>
      <c r="AE1604">
        <v>24</v>
      </c>
      <c r="AF1604">
        <v>159.41</v>
      </c>
      <c r="AG1604">
        <v>73.7</v>
      </c>
      <c r="AH1604">
        <f t="shared" si="254"/>
        <v>2.1629579375848031</v>
      </c>
      <c r="AI1604">
        <v>23</v>
      </c>
      <c r="AJ1604">
        <v>66.510000000000005</v>
      </c>
      <c r="AK1604">
        <v>71.22</v>
      </c>
      <c r="AL1604" s="3">
        <f t="shared" si="255"/>
        <v>1</v>
      </c>
      <c r="AM1604" s="3">
        <f t="shared" si="256"/>
        <v>0</v>
      </c>
      <c r="AN1604" s="3">
        <f t="shared" si="257"/>
        <v>0</v>
      </c>
    </row>
    <row r="1605" spans="1:40" x14ac:dyDescent="0.35">
      <c r="A1605" t="s">
        <v>4969</v>
      </c>
      <c r="B1605" t="s">
        <v>4396</v>
      </c>
      <c r="C1605" t="s">
        <v>51</v>
      </c>
      <c r="D1605" t="s">
        <v>134</v>
      </c>
      <c r="E1605">
        <v>23.5</v>
      </c>
      <c r="F1605">
        <v>76.89</v>
      </c>
      <c r="G1605">
        <v>72.459999999999994</v>
      </c>
      <c r="H1605">
        <f t="shared" si="250"/>
        <v>1.0611371791333151</v>
      </c>
      <c r="I1605">
        <v>23</v>
      </c>
      <c r="J1605">
        <v>59.13</v>
      </c>
      <c r="K1605">
        <v>71.22</v>
      </c>
      <c r="L1605" s="3">
        <f t="shared" si="251"/>
        <v>0</v>
      </c>
      <c r="M1605" s="3">
        <f t="shared" si="252"/>
        <v>1</v>
      </c>
      <c r="N1605" s="3">
        <f t="shared" si="253"/>
        <v>0</v>
      </c>
      <c r="AA1605" t="s">
        <v>4969</v>
      </c>
      <c r="AB1605" t="s">
        <v>4397</v>
      </c>
      <c r="AC1605" t="s">
        <v>51</v>
      </c>
      <c r="AD1605" t="s">
        <v>135</v>
      </c>
      <c r="AE1605">
        <v>24</v>
      </c>
      <c r="AF1605">
        <v>153.88999999999999</v>
      </c>
      <c r="AG1605">
        <v>73.7</v>
      </c>
      <c r="AH1605">
        <f t="shared" si="254"/>
        <v>2.0880597014925368</v>
      </c>
      <c r="AI1605">
        <v>22</v>
      </c>
      <c r="AJ1605">
        <v>62.83</v>
      </c>
      <c r="AK1605">
        <v>68.72</v>
      </c>
      <c r="AL1605" s="3">
        <f t="shared" si="255"/>
        <v>1</v>
      </c>
      <c r="AM1605" s="3">
        <f t="shared" si="256"/>
        <v>0</v>
      </c>
      <c r="AN1605" s="3">
        <f t="shared" si="257"/>
        <v>0</v>
      </c>
    </row>
    <row r="1606" spans="1:40" x14ac:dyDescent="0.35">
      <c r="A1606" t="s">
        <v>4970</v>
      </c>
      <c r="B1606" t="s">
        <v>4396</v>
      </c>
      <c r="C1606" t="s">
        <v>51</v>
      </c>
      <c r="D1606" t="s">
        <v>134</v>
      </c>
      <c r="E1606">
        <v>24.5</v>
      </c>
      <c r="F1606">
        <v>75.28</v>
      </c>
      <c r="G1606">
        <v>74.930000000000007</v>
      </c>
      <c r="H1606">
        <f t="shared" si="250"/>
        <v>1.0046710262912051</v>
      </c>
      <c r="I1606">
        <v>24</v>
      </c>
      <c r="J1606">
        <v>73.67</v>
      </c>
      <c r="K1606">
        <v>73.7</v>
      </c>
      <c r="L1606" s="3">
        <f t="shared" si="251"/>
        <v>0</v>
      </c>
      <c r="M1606" s="3">
        <f t="shared" si="252"/>
        <v>1</v>
      </c>
      <c r="N1606" s="3">
        <f t="shared" si="253"/>
        <v>0</v>
      </c>
      <c r="AA1606" t="s">
        <v>4970</v>
      </c>
      <c r="AB1606" t="s">
        <v>4397</v>
      </c>
      <c r="AC1606" t="s">
        <v>51</v>
      </c>
      <c r="AD1606" t="s">
        <v>135</v>
      </c>
      <c r="AE1606">
        <v>24</v>
      </c>
      <c r="AF1606">
        <v>160.82</v>
      </c>
      <c r="AG1606">
        <v>73.7</v>
      </c>
      <c r="AH1606">
        <f t="shared" si="254"/>
        <v>2.1820895522388057</v>
      </c>
      <c r="AI1606">
        <v>22.5</v>
      </c>
      <c r="AJ1606">
        <v>68.489999999999995</v>
      </c>
      <c r="AK1606">
        <v>69.97</v>
      </c>
      <c r="AL1606" s="3">
        <f t="shared" si="255"/>
        <v>1</v>
      </c>
      <c r="AM1606" s="3">
        <f t="shared" si="256"/>
        <v>0</v>
      </c>
      <c r="AN1606" s="3">
        <f t="shared" si="257"/>
        <v>0</v>
      </c>
    </row>
    <row r="1607" spans="1:40" x14ac:dyDescent="0.35">
      <c r="A1607" t="s">
        <v>4971</v>
      </c>
      <c r="B1607" t="s">
        <v>4396</v>
      </c>
      <c r="C1607" t="s">
        <v>51</v>
      </c>
      <c r="D1607" t="s">
        <v>134</v>
      </c>
      <c r="E1607">
        <v>23</v>
      </c>
      <c r="F1607">
        <v>87.48</v>
      </c>
      <c r="G1607">
        <v>71.22</v>
      </c>
      <c r="H1607">
        <f t="shared" si="250"/>
        <v>1.2283066554338669</v>
      </c>
      <c r="I1607">
        <v>22.5</v>
      </c>
      <c r="J1607">
        <v>52.41</v>
      </c>
      <c r="K1607">
        <v>69.97</v>
      </c>
      <c r="L1607" s="3">
        <f t="shared" si="251"/>
        <v>0</v>
      </c>
      <c r="M1607" s="3">
        <f t="shared" si="252"/>
        <v>1</v>
      </c>
      <c r="N1607" s="3">
        <f t="shared" si="253"/>
        <v>0</v>
      </c>
      <c r="AA1607" t="s">
        <v>4971</v>
      </c>
      <c r="AB1607" t="s">
        <v>4397</v>
      </c>
      <c r="AC1607" t="s">
        <v>51</v>
      </c>
      <c r="AD1607" t="s">
        <v>135</v>
      </c>
      <c r="AE1607">
        <v>24</v>
      </c>
      <c r="AF1607">
        <v>124.65</v>
      </c>
      <c r="AG1607">
        <v>73.7</v>
      </c>
      <c r="AH1607">
        <f t="shared" si="254"/>
        <v>1.691316146540027</v>
      </c>
      <c r="AI1607">
        <v>23</v>
      </c>
      <c r="AJ1607">
        <v>70.959999999999994</v>
      </c>
      <c r="AK1607">
        <v>71.22</v>
      </c>
      <c r="AL1607" s="3">
        <f t="shared" si="255"/>
        <v>1</v>
      </c>
      <c r="AM1607" s="3">
        <f t="shared" si="256"/>
        <v>0</v>
      </c>
      <c r="AN1607" s="3">
        <f t="shared" si="257"/>
        <v>0</v>
      </c>
    </row>
    <row r="1608" spans="1:40" x14ac:dyDescent="0.35">
      <c r="A1608" t="s">
        <v>4972</v>
      </c>
      <c r="B1608" t="s">
        <v>4396</v>
      </c>
      <c r="C1608" t="s">
        <v>51</v>
      </c>
      <c r="D1608" s="6" t="s">
        <v>134</v>
      </c>
      <c r="E1608" s="6">
        <v>24</v>
      </c>
      <c r="F1608" s="6">
        <v>70.53</v>
      </c>
      <c r="G1608" s="6">
        <v>73.7</v>
      </c>
      <c r="H1608" s="6">
        <f t="shared" si="250"/>
        <v>0.9569877883310719</v>
      </c>
      <c r="I1608" s="6">
        <v>23.5</v>
      </c>
      <c r="J1608" s="6">
        <v>58.5</v>
      </c>
      <c r="K1608" s="6">
        <v>72.459999999999994</v>
      </c>
      <c r="L1608" s="6">
        <f t="shared" si="251"/>
        <v>0</v>
      </c>
      <c r="M1608" s="6">
        <f t="shared" si="252"/>
        <v>0</v>
      </c>
      <c r="N1608" s="6">
        <f t="shared" si="253"/>
        <v>1</v>
      </c>
      <c r="AA1608" t="s">
        <v>4972</v>
      </c>
      <c r="AB1608" t="s">
        <v>4397</v>
      </c>
      <c r="AC1608" t="s">
        <v>51</v>
      </c>
      <c r="AD1608" t="s">
        <v>135</v>
      </c>
      <c r="AE1608" s="6">
        <v>24</v>
      </c>
      <c r="AF1608" s="6">
        <v>72.73</v>
      </c>
      <c r="AG1608" s="6">
        <v>73.7</v>
      </c>
      <c r="AH1608" s="6">
        <f t="shared" si="254"/>
        <v>0.9868385345997287</v>
      </c>
      <c r="AI1608" s="6">
        <v>23.5</v>
      </c>
      <c r="AJ1608" s="6">
        <v>56.39</v>
      </c>
      <c r="AK1608" s="6">
        <v>72.459999999999994</v>
      </c>
      <c r="AL1608" s="6">
        <f t="shared" si="255"/>
        <v>0</v>
      </c>
      <c r="AM1608" s="6">
        <f t="shared" si="256"/>
        <v>0</v>
      </c>
      <c r="AN1608" s="6">
        <f t="shared" si="257"/>
        <v>1</v>
      </c>
    </row>
    <row r="1609" spans="1:40" x14ac:dyDescent="0.35">
      <c r="A1609" t="s">
        <v>4973</v>
      </c>
      <c r="B1609" t="s">
        <v>4396</v>
      </c>
      <c r="C1609" t="s">
        <v>51</v>
      </c>
      <c r="D1609" t="s">
        <v>134</v>
      </c>
      <c r="E1609">
        <v>24.5</v>
      </c>
      <c r="F1609">
        <v>89.01</v>
      </c>
      <c r="G1609">
        <v>74.930000000000007</v>
      </c>
      <c r="H1609">
        <f t="shared" si="250"/>
        <v>1.1879087148004803</v>
      </c>
      <c r="I1609">
        <v>23.5</v>
      </c>
      <c r="J1609">
        <v>64.569999999999993</v>
      </c>
      <c r="K1609">
        <v>72.459999999999994</v>
      </c>
      <c r="L1609" s="3">
        <f t="shared" si="251"/>
        <v>0</v>
      </c>
      <c r="M1609" s="3">
        <f t="shared" si="252"/>
        <v>1</v>
      </c>
      <c r="N1609" s="3">
        <f t="shared" si="253"/>
        <v>0</v>
      </c>
      <c r="AA1609" t="s">
        <v>4973</v>
      </c>
      <c r="AB1609" t="s">
        <v>4397</v>
      </c>
      <c r="AC1609" t="s">
        <v>51</v>
      </c>
      <c r="AD1609" t="s">
        <v>135</v>
      </c>
      <c r="AE1609" s="6">
        <v>24</v>
      </c>
      <c r="AF1609" s="6">
        <v>69.3</v>
      </c>
      <c r="AG1609" s="6">
        <v>73.7</v>
      </c>
      <c r="AH1609" s="6">
        <f t="shared" si="254"/>
        <v>0.94029850746268651</v>
      </c>
      <c r="AI1609" s="6">
        <v>23.5</v>
      </c>
      <c r="AJ1609" s="6">
        <v>42.2</v>
      </c>
      <c r="AK1609" s="6">
        <v>72.459999999999994</v>
      </c>
      <c r="AL1609" s="6">
        <f t="shared" si="255"/>
        <v>0</v>
      </c>
      <c r="AM1609" s="6">
        <f t="shared" si="256"/>
        <v>0</v>
      </c>
      <c r="AN1609" s="6">
        <f t="shared" si="257"/>
        <v>1</v>
      </c>
    </row>
    <row r="1610" spans="1:40" x14ac:dyDescent="0.35">
      <c r="A1610" t="s">
        <v>4974</v>
      </c>
      <c r="B1610" t="s">
        <v>4396</v>
      </c>
      <c r="C1610" t="s">
        <v>51</v>
      </c>
      <c r="D1610" t="s">
        <v>134</v>
      </c>
      <c r="E1610">
        <v>24</v>
      </c>
      <c r="F1610">
        <v>192.77</v>
      </c>
      <c r="G1610">
        <v>73.7</v>
      </c>
      <c r="H1610">
        <f t="shared" si="250"/>
        <v>2.6156037991858887</v>
      </c>
      <c r="I1610">
        <v>22</v>
      </c>
      <c r="J1610">
        <v>52.69</v>
      </c>
      <c r="K1610">
        <v>68.72</v>
      </c>
      <c r="L1610" s="3">
        <f t="shared" si="251"/>
        <v>1</v>
      </c>
      <c r="M1610" s="3">
        <f t="shared" si="252"/>
        <v>0</v>
      </c>
      <c r="N1610" s="3">
        <f t="shared" si="253"/>
        <v>0</v>
      </c>
      <c r="AA1610" t="s">
        <v>4974</v>
      </c>
      <c r="AB1610" t="s">
        <v>4397</v>
      </c>
      <c r="AC1610" t="s">
        <v>51</v>
      </c>
      <c r="AD1610" t="s">
        <v>135</v>
      </c>
      <c r="AE1610">
        <v>24</v>
      </c>
      <c r="AF1610">
        <v>159.59</v>
      </c>
      <c r="AG1610">
        <v>73.7</v>
      </c>
      <c r="AH1610">
        <f t="shared" si="254"/>
        <v>2.1654002713704208</v>
      </c>
      <c r="AI1610">
        <v>22.5</v>
      </c>
      <c r="AJ1610">
        <v>47.33</v>
      </c>
      <c r="AK1610">
        <v>69.97</v>
      </c>
      <c r="AL1610" s="3">
        <f t="shared" si="255"/>
        <v>1</v>
      </c>
      <c r="AM1610" s="3">
        <f t="shared" si="256"/>
        <v>0</v>
      </c>
      <c r="AN1610" s="3">
        <f t="shared" si="257"/>
        <v>0</v>
      </c>
    </row>
    <row r="1611" spans="1:40" x14ac:dyDescent="0.35">
      <c r="A1611" t="s">
        <v>4975</v>
      </c>
      <c r="B1611" t="s">
        <v>4396</v>
      </c>
      <c r="C1611" t="s">
        <v>51</v>
      </c>
      <c r="D1611" s="6" t="s">
        <v>134</v>
      </c>
      <c r="E1611" s="6">
        <v>19.5</v>
      </c>
      <c r="F1611" s="6">
        <v>52.66</v>
      </c>
      <c r="G1611" s="6">
        <v>62.44</v>
      </c>
      <c r="H1611" s="6">
        <f t="shared" si="250"/>
        <v>0.84336963484945549</v>
      </c>
      <c r="I1611" s="6">
        <v>19</v>
      </c>
      <c r="J1611" s="6">
        <v>29.2</v>
      </c>
      <c r="K1611" s="6">
        <v>61.18</v>
      </c>
      <c r="L1611" s="6">
        <f t="shared" si="251"/>
        <v>0</v>
      </c>
      <c r="M1611" s="6">
        <f t="shared" si="252"/>
        <v>0</v>
      </c>
      <c r="N1611" s="6">
        <f t="shared" si="253"/>
        <v>1</v>
      </c>
      <c r="AA1611" t="s">
        <v>4975</v>
      </c>
      <c r="AB1611" t="s">
        <v>4397</v>
      </c>
      <c r="AC1611" t="s">
        <v>51</v>
      </c>
      <c r="AD1611" t="s">
        <v>135</v>
      </c>
      <c r="AE1611">
        <v>24</v>
      </c>
      <c r="AF1611">
        <v>83.47</v>
      </c>
      <c r="AG1611">
        <v>73.7</v>
      </c>
      <c r="AH1611">
        <f t="shared" si="254"/>
        <v>1.1325644504748982</v>
      </c>
      <c r="AI1611">
        <v>23</v>
      </c>
      <c r="AJ1611">
        <v>52.35</v>
      </c>
      <c r="AK1611">
        <v>71.22</v>
      </c>
      <c r="AL1611" s="3">
        <f t="shared" si="255"/>
        <v>0</v>
      </c>
      <c r="AM1611" s="3">
        <f t="shared" si="256"/>
        <v>1</v>
      </c>
      <c r="AN1611" s="3">
        <f t="shared" si="257"/>
        <v>0</v>
      </c>
    </row>
    <row r="1612" spans="1:40" x14ac:dyDescent="0.35">
      <c r="A1612" t="s">
        <v>4976</v>
      </c>
      <c r="B1612" t="s">
        <v>4396</v>
      </c>
      <c r="C1612" t="s">
        <v>51</v>
      </c>
      <c r="D1612" t="s">
        <v>134</v>
      </c>
      <c r="E1612">
        <v>24.5</v>
      </c>
      <c r="F1612">
        <v>98.66</v>
      </c>
      <c r="G1612">
        <v>74.930000000000007</v>
      </c>
      <c r="H1612">
        <f t="shared" si="250"/>
        <v>1.3166955825437072</v>
      </c>
      <c r="I1612">
        <v>23.5</v>
      </c>
      <c r="J1612">
        <v>71.91</v>
      </c>
      <c r="K1612">
        <v>72.459999999999994</v>
      </c>
      <c r="L1612" s="3">
        <f t="shared" si="251"/>
        <v>0</v>
      </c>
      <c r="M1612" s="3">
        <f t="shared" si="252"/>
        <v>1</v>
      </c>
      <c r="N1612" s="3">
        <f t="shared" si="253"/>
        <v>0</v>
      </c>
      <c r="AA1612" t="s">
        <v>4976</v>
      </c>
      <c r="AB1612" t="s">
        <v>4397</v>
      </c>
      <c r="AC1612" t="s">
        <v>51</v>
      </c>
      <c r="AD1612" t="s">
        <v>135</v>
      </c>
      <c r="AE1612">
        <v>24</v>
      </c>
      <c r="AF1612">
        <v>120.17</v>
      </c>
      <c r="AG1612">
        <v>73.7</v>
      </c>
      <c r="AH1612">
        <f t="shared" si="254"/>
        <v>1.6305291723202171</v>
      </c>
      <c r="AI1612">
        <v>22.5</v>
      </c>
      <c r="AJ1612">
        <v>64.260000000000005</v>
      </c>
      <c r="AK1612">
        <v>69.97</v>
      </c>
      <c r="AL1612" s="3">
        <f t="shared" si="255"/>
        <v>1</v>
      </c>
      <c r="AM1612" s="3">
        <f t="shared" si="256"/>
        <v>0</v>
      </c>
      <c r="AN1612" s="3">
        <f t="shared" si="257"/>
        <v>0</v>
      </c>
    </row>
    <row r="1613" spans="1:40" x14ac:dyDescent="0.35">
      <c r="A1613" t="s">
        <v>4977</v>
      </c>
      <c r="B1613" t="s">
        <v>4396</v>
      </c>
      <c r="C1613" t="s">
        <v>51</v>
      </c>
      <c r="D1613" t="s">
        <v>134</v>
      </c>
      <c r="E1613">
        <v>24</v>
      </c>
      <c r="F1613">
        <v>107.21</v>
      </c>
      <c r="G1613">
        <v>73.7</v>
      </c>
      <c r="H1613">
        <f t="shared" si="250"/>
        <v>1.4546811397557664</v>
      </c>
      <c r="I1613">
        <v>21.5</v>
      </c>
      <c r="J1613">
        <v>52.07</v>
      </c>
      <c r="K1613">
        <v>67.47</v>
      </c>
      <c r="L1613" s="3">
        <f t="shared" si="251"/>
        <v>0</v>
      </c>
      <c r="M1613" s="3">
        <f t="shared" si="252"/>
        <v>1</v>
      </c>
      <c r="N1613" s="3">
        <f t="shared" si="253"/>
        <v>0</v>
      </c>
      <c r="AA1613" t="s">
        <v>4977</v>
      </c>
      <c r="AB1613" t="s">
        <v>4397</v>
      </c>
      <c r="AC1613" t="s">
        <v>51</v>
      </c>
      <c r="AD1613" t="s">
        <v>135</v>
      </c>
      <c r="AE1613">
        <v>24</v>
      </c>
      <c r="AF1613">
        <v>139.71</v>
      </c>
      <c r="AG1613">
        <v>73.7</v>
      </c>
      <c r="AH1613">
        <f t="shared" si="254"/>
        <v>1.8956580732700137</v>
      </c>
      <c r="AI1613">
        <v>21.5</v>
      </c>
      <c r="AJ1613">
        <v>51.11</v>
      </c>
      <c r="AK1613">
        <v>67.47</v>
      </c>
      <c r="AL1613" s="3">
        <f t="shared" si="255"/>
        <v>1</v>
      </c>
      <c r="AM1613" s="3">
        <f t="shared" si="256"/>
        <v>0</v>
      </c>
      <c r="AN1613" s="3">
        <f t="shared" si="257"/>
        <v>0</v>
      </c>
    </row>
    <row r="1614" spans="1:40" x14ac:dyDescent="0.35">
      <c r="A1614" t="s">
        <v>4978</v>
      </c>
      <c r="B1614" t="s">
        <v>4396</v>
      </c>
      <c r="C1614" t="s">
        <v>51</v>
      </c>
      <c r="D1614" s="6" t="s">
        <v>134</v>
      </c>
      <c r="E1614" s="6">
        <v>19.5</v>
      </c>
      <c r="F1614" s="6">
        <v>49.72</v>
      </c>
      <c r="G1614" s="6">
        <v>62.44</v>
      </c>
      <c r="H1614" s="6">
        <f t="shared" si="250"/>
        <v>0.79628443305573349</v>
      </c>
      <c r="I1614" s="6">
        <v>19</v>
      </c>
      <c r="J1614" s="6">
        <v>33.86</v>
      </c>
      <c r="K1614" s="6">
        <v>61.18</v>
      </c>
      <c r="L1614" s="6">
        <f t="shared" si="251"/>
        <v>0</v>
      </c>
      <c r="M1614" s="6">
        <f t="shared" si="252"/>
        <v>0</v>
      </c>
      <c r="N1614" s="6">
        <f t="shared" si="253"/>
        <v>1</v>
      </c>
      <c r="AA1614" t="s">
        <v>4978</v>
      </c>
      <c r="AB1614" t="s">
        <v>4397</v>
      </c>
      <c r="AC1614" t="s">
        <v>51</v>
      </c>
      <c r="AD1614" t="s">
        <v>135</v>
      </c>
      <c r="AE1614" s="6">
        <v>24.5</v>
      </c>
      <c r="AF1614" s="6">
        <v>69.349999999999994</v>
      </c>
      <c r="AG1614" s="6">
        <v>74.930000000000007</v>
      </c>
      <c r="AH1614" s="6">
        <f t="shared" si="254"/>
        <v>0.92553049512878671</v>
      </c>
      <c r="AI1614" s="6">
        <v>24</v>
      </c>
      <c r="AJ1614" s="6">
        <v>47.97</v>
      </c>
      <c r="AK1614" s="6">
        <v>73.7</v>
      </c>
      <c r="AL1614" s="6">
        <f t="shared" si="255"/>
        <v>0</v>
      </c>
      <c r="AM1614" s="6">
        <f t="shared" si="256"/>
        <v>0</v>
      </c>
      <c r="AN1614" s="6">
        <f t="shared" si="257"/>
        <v>1</v>
      </c>
    </row>
    <row r="1615" spans="1:40" x14ac:dyDescent="0.35">
      <c r="A1615" t="s">
        <v>4979</v>
      </c>
      <c r="B1615" t="s">
        <v>4396</v>
      </c>
      <c r="C1615" t="s">
        <v>51</v>
      </c>
      <c r="D1615" t="s">
        <v>134</v>
      </c>
      <c r="E1615">
        <v>24</v>
      </c>
      <c r="F1615">
        <v>106.36</v>
      </c>
      <c r="G1615">
        <v>73.7</v>
      </c>
      <c r="H1615">
        <f t="shared" si="250"/>
        <v>1.4431478968792402</v>
      </c>
      <c r="I1615">
        <v>22</v>
      </c>
      <c r="J1615">
        <v>49.73</v>
      </c>
      <c r="K1615">
        <v>68.72</v>
      </c>
      <c r="L1615" s="3">
        <f t="shared" si="251"/>
        <v>0</v>
      </c>
      <c r="M1615" s="3">
        <f t="shared" si="252"/>
        <v>1</v>
      </c>
      <c r="N1615" s="3">
        <f t="shared" si="253"/>
        <v>0</v>
      </c>
      <c r="AA1615" t="s">
        <v>4979</v>
      </c>
      <c r="AB1615" t="s">
        <v>4397</v>
      </c>
      <c r="AC1615" t="s">
        <v>51</v>
      </c>
      <c r="AD1615" t="s">
        <v>135</v>
      </c>
      <c r="AE1615">
        <v>23</v>
      </c>
      <c r="AF1615">
        <v>108.24</v>
      </c>
      <c r="AG1615">
        <v>71.22</v>
      </c>
      <c r="AH1615">
        <f t="shared" si="254"/>
        <v>1.5197978096040439</v>
      </c>
      <c r="AI1615">
        <v>26</v>
      </c>
      <c r="AJ1615">
        <v>79.069999999999993</v>
      </c>
      <c r="AK1615">
        <v>78.63</v>
      </c>
      <c r="AL1615" s="3">
        <f t="shared" si="255"/>
        <v>1</v>
      </c>
      <c r="AM1615" s="3">
        <f t="shared" si="256"/>
        <v>0</v>
      </c>
      <c r="AN1615" s="3">
        <f t="shared" si="257"/>
        <v>0</v>
      </c>
    </row>
    <row r="1616" spans="1:40" x14ac:dyDescent="0.35">
      <c r="A1616" t="s">
        <v>4980</v>
      </c>
      <c r="B1616" s="8" t="s">
        <v>4396</v>
      </c>
      <c r="C1616" t="s">
        <v>51</v>
      </c>
      <c r="D1616" s="6" t="s">
        <v>134</v>
      </c>
      <c r="E1616" s="6">
        <v>25</v>
      </c>
      <c r="F1616" s="6">
        <v>65.739999999999995</v>
      </c>
      <c r="G1616" s="6">
        <v>76.17</v>
      </c>
      <c r="H1616" s="6">
        <f t="shared" si="250"/>
        <v>0.8630694499146645</v>
      </c>
      <c r="I1616" s="6">
        <v>24.5</v>
      </c>
      <c r="J1616" s="6">
        <v>53.99</v>
      </c>
      <c r="K1616" s="6">
        <v>74.930000000000007</v>
      </c>
      <c r="L1616" s="6">
        <f t="shared" si="251"/>
        <v>0</v>
      </c>
      <c r="M1616" s="6">
        <f t="shared" si="252"/>
        <v>0</v>
      </c>
      <c r="N1616" s="6">
        <f t="shared" si="253"/>
        <v>1</v>
      </c>
      <c r="AA1616" t="s">
        <v>4980</v>
      </c>
      <c r="AB1616" t="s">
        <v>4396</v>
      </c>
      <c r="AC1616" t="s">
        <v>51</v>
      </c>
      <c r="AD1616" t="s">
        <v>135</v>
      </c>
      <c r="AE1616">
        <v>24</v>
      </c>
      <c r="AF1616">
        <v>106.46</v>
      </c>
      <c r="AG1616">
        <v>73.7</v>
      </c>
      <c r="AH1616">
        <f t="shared" si="254"/>
        <v>1.4445047489823608</v>
      </c>
      <c r="AI1616">
        <v>25.5</v>
      </c>
      <c r="AJ1616">
        <v>78.52</v>
      </c>
      <c r="AK1616">
        <v>77.400000000000006</v>
      </c>
      <c r="AL1616" s="3">
        <f t="shared" si="255"/>
        <v>0</v>
      </c>
      <c r="AM1616" s="3">
        <f t="shared" si="256"/>
        <v>1</v>
      </c>
      <c r="AN1616" s="3">
        <f t="shared" si="257"/>
        <v>0</v>
      </c>
    </row>
    <row r="1617" spans="1:40" x14ac:dyDescent="0.35">
      <c r="A1617" t="s">
        <v>4981</v>
      </c>
      <c r="B1617" s="8" t="s">
        <v>4396</v>
      </c>
      <c r="C1617" t="s">
        <v>51</v>
      </c>
      <c r="D1617" t="s">
        <v>134</v>
      </c>
      <c r="E1617">
        <v>25.5</v>
      </c>
      <c r="F1617">
        <v>79.92</v>
      </c>
      <c r="G1617">
        <v>77.400000000000006</v>
      </c>
      <c r="H1617">
        <f t="shared" si="250"/>
        <v>1.0325581395348837</v>
      </c>
      <c r="I1617">
        <v>23.5</v>
      </c>
      <c r="J1617">
        <v>72.62</v>
      </c>
      <c r="K1617">
        <v>72.459999999999994</v>
      </c>
      <c r="L1617" s="3">
        <f t="shared" si="251"/>
        <v>0</v>
      </c>
      <c r="M1617" s="3">
        <f t="shared" si="252"/>
        <v>1</v>
      </c>
      <c r="N1617" s="3">
        <f t="shared" si="253"/>
        <v>0</v>
      </c>
      <c r="AA1617" t="s">
        <v>4981</v>
      </c>
      <c r="AB1617" t="s">
        <v>4396</v>
      </c>
      <c r="AC1617" s="6" t="s">
        <v>51</v>
      </c>
      <c r="AD1617" s="6" t="s">
        <v>135</v>
      </c>
      <c r="AE1617" s="6">
        <v>24</v>
      </c>
      <c r="AF1617" s="6">
        <v>72.97</v>
      </c>
      <c r="AG1617" s="6">
        <v>73.7</v>
      </c>
      <c r="AH1617" s="6">
        <f t="shared" si="254"/>
        <v>0.99009497964721838</v>
      </c>
      <c r="AI1617" s="6">
        <v>23.5</v>
      </c>
      <c r="AJ1617" s="6">
        <v>66.47</v>
      </c>
      <c r="AK1617" s="6">
        <v>72.459999999999994</v>
      </c>
      <c r="AL1617" s="6">
        <f t="shared" si="255"/>
        <v>0</v>
      </c>
      <c r="AM1617" s="6">
        <f t="shared" si="256"/>
        <v>0</v>
      </c>
      <c r="AN1617" s="6">
        <f t="shared" si="257"/>
        <v>1</v>
      </c>
    </row>
    <row r="1618" spans="1:40" x14ac:dyDescent="0.35">
      <c r="A1618" t="s">
        <v>4982</v>
      </c>
      <c r="B1618" s="8" t="s">
        <v>4396</v>
      </c>
      <c r="C1618" t="s">
        <v>51</v>
      </c>
      <c r="D1618" s="6" t="s">
        <v>134</v>
      </c>
      <c r="E1618" s="6">
        <v>26.5</v>
      </c>
      <c r="F1618" s="6">
        <v>72.67</v>
      </c>
      <c r="G1618" s="6">
        <v>79.86</v>
      </c>
      <c r="H1618" s="6">
        <f t="shared" si="250"/>
        <v>0.90996744302529431</v>
      </c>
      <c r="I1618" s="6">
        <v>26</v>
      </c>
      <c r="J1618" s="6">
        <v>63.09</v>
      </c>
      <c r="K1618" s="6">
        <v>78.63</v>
      </c>
      <c r="L1618" s="6">
        <f t="shared" si="251"/>
        <v>0</v>
      </c>
      <c r="M1618" s="6">
        <f t="shared" si="252"/>
        <v>0</v>
      </c>
      <c r="N1618" s="6">
        <f t="shared" si="253"/>
        <v>1</v>
      </c>
      <c r="AA1618" t="s">
        <v>4982</v>
      </c>
      <c r="AB1618" t="s">
        <v>4396</v>
      </c>
      <c r="AC1618" s="6" t="s">
        <v>51</v>
      </c>
      <c r="AD1618" s="6" t="s">
        <v>135</v>
      </c>
      <c r="AE1618" s="6">
        <v>21</v>
      </c>
      <c r="AF1618" s="6">
        <v>64.39</v>
      </c>
      <c r="AG1618" s="6">
        <v>66.22</v>
      </c>
      <c r="AH1618" s="6">
        <f t="shared" si="254"/>
        <v>0.97236484445786775</v>
      </c>
      <c r="AI1618" s="6">
        <v>20.5</v>
      </c>
      <c r="AJ1618" s="6">
        <v>53.31</v>
      </c>
      <c r="AK1618" s="6">
        <v>64.97</v>
      </c>
      <c r="AL1618" s="6">
        <f t="shared" si="255"/>
        <v>0</v>
      </c>
      <c r="AM1618" s="6">
        <f t="shared" si="256"/>
        <v>0</v>
      </c>
      <c r="AN1618" s="6">
        <f t="shared" si="257"/>
        <v>1</v>
      </c>
    </row>
    <row r="1619" spans="1:40" x14ac:dyDescent="0.35">
      <c r="A1619" t="s">
        <v>4983</v>
      </c>
      <c r="B1619" s="8" t="s">
        <v>4396</v>
      </c>
      <c r="C1619" t="s">
        <v>51</v>
      </c>
      <c r="D1619" t="s">
        <v>134</v>
      </c>
      <c r="E1619">
        <v>24.5</v>
      </c>
      <c r="F1619">
        <v>129.76</v>
      </c>
      <c r="G1619">
        <v>74.930000000000007</v>
      </c>
      <c r="H1619">
        <f t="shared" si="250"/>
        <v>1.7317496329907911</v>
      </c>
      <c r="I1619">
        <v>22.5</v>
      </c>
      <c r="J1619">
        <v>62.16</v>
      </c>
      <c r="K1619">
        <v>69.97</v>
      </c>
      <c r="L1619" s="3">
        <f t="shared" si="251"/>
        <v>1</v>
      </c>
      <c r="M1619" s="3">
        <f t="shared" si="252"/>
        <v>0</v>
      </c>
      <c r="N1619" s="3">
        <f t="shared" si="253"/>
        <v>0</v>
      </c>
      <c r="AA1619" t="s">
        <v>4983</v>
      </c>
      <c r="AB1619" t="s">
        <v>4396</v>
      </c>
      <c r="AC1619" t="s">
        <v>51</v>
      </c>
      <c r="AD1619" t="s">
        <v>135</v>
      </c>
      <c r="AE1619">
        <v>24</v>
      </c>
      <c r="AF1619">
        <v>148.63</v>
      </c>
      <c r="AG1619">
        <v>73.7</v>
      </c>
      <c r="AH1619">
        <f t="shared" si="254"/>
        <v>2.0166892808683854</v>
      </c>
      <c r="AI1619">
        <v>22.5</v>
      </c>
      <c r="AJ1619">
        <v>61.01</v>
      </c>
      <c r="AK1619">
        <v>69.97</v>
      </c>
      <c r="AL1619" s="3">
        <f t="shared" si="255"/>
        <v>1</v>
      </c>
      <c r="AM1619" s="3">
        <f t="shared" si="256"/>
        <v>0</v>
      </c>
      <c r="AN1619" s="3">
        <f t="shared" si="257"/>
        <v>0</v>
      </c>
    </row>
    <row r="1620" spans="1:40" x14ac:dyDescent="0.35">
      <c r="A1620" t="s">
        <v>4984</v>
      </c>
      <c r="B1620" s="8" t="s">
        <v>4396</v>
      </c>
      <c r="C1620" t="s">
        <v>51</v>
      </c>
      <c r="D1620" s="6" t="s">
        <v>134</v>
      </c>
      <c r="E1620" s="6">
        <v>24</v>
      </c>
      <c r="F1620" s="6">
        <v>72.83</v>
      </c>
      <c r="G1620" s="6">
        <v>73.7</v>
      </c>
      <c r="H1620" s="6">
        <f t="shared" si="250"/>
        <v>0.98819538670284934</v>
      </c>
      <c r="I1620" s="6">
        <v>23.5</v>
      </c>
      <c r="J1620" s="6">
        <v>66.510000000000005</v>
      </c>
      <c r="K1620" s="6">
        <v>72.459999999999994</v>
      </c>
      <c r="L1620" s="6">
        <f t="shared" si="251"/>
        <v>0</v>
      </c>
      <c r="M1620" s="6">
        <f t="shared" si="252"/>
        <v>0</v>
      </c>
      <c r="N1620" s="6">
        <f t="shared" si="253"/>
        <v>1</v>
      </c>
      <c r="AA1620" t="s">
        <v>4984</v>
      </c>
      <c r="AB1620" t="s">
        <v>4396</v>
      </c>
      <c r="AC1620" t="s">
        <v>51</v>
      </c>
      <c r="AD1620" t="s">
        <v>135</v>
      </c>
      <c r="AE1620">
        <v>24</v>
      </c>
      <c r="AF1620">
        <v>102.34</v>
      </c>
      <c r="AG1620">
        <v>73.7</v>
      </c>
      <c r="AH1620">
        <f t="shared" si="254"/>
        <v>1.3886024423337857</v>
      </c>
      <c r="AI1620">
        <v>18</v>
      </c>
      <c r="AJ1620">
        <v>69.84</v>
      </c>
      <c r="AK1620">
        <v>58.64</v>
      </c>
      <c r="AL1620" s="3">
        <f t="shared" si="255"/>
        <v>0</v>
      </c>
      <c r="AM1620" s="3">
        <f t="shared" si="256"/>
        <v>1</v>
      </c>
      <c r="AN1620" s="3">
        <f t="shared" si="257"/>
        <v>0</v>
      </c>
    </row>
    <row r="1621" spans="1:40" x14ac:dyDescent="0.35">
      <c r="A1621" t="s">
        <v>4985</v>
      </c>
      <c r="B1621" s="8" t="s">
        <v>4396</v>
      </c>
      <c r="C1621" t="s">
        <v>51</v>
      </c>
      <c r="D1621" t="s">
        <v>134</v>
      </c>
      <c r="E1621">
        <v>24</v>
      </c>
      <c r="F1621">
        <v>151.88999999999999</v>
      </c>
      <c r="G1621">
        <v>73.7</v>
      </c>
      <c r="H1621">
        <f t="shared" si="250"/>
        <v>2.0609226594301218</v>
      </c>
      <c r="I1621">
        <v>22</v>
      </c>
      <c r="J1621">
        <v>39.909999999999997</v>
      </c>
      <c r="K1621">
        <v>68.72</v>
      </c>
      <c r="L1621" s="3">
        <f t="shared" si="251"/>
        <v>1</v>
      </c>
      <c r="M1621" s="3">
        <f t="shared" si="252"/>
        <v>0</v>
      </c>
      <c r="N1621" s="3">
        <f t="shared" si="253"/>
        <v>0</v>
      </c>
      <c r="AA1621" t="s">
        <v>4985</v>
      </c>
      <c r="AB1621" t="s">
        <v>4396</v>
      </c>
      <c r="AC1621" t="s">
        <v>51</v>
      </c>
      <c r="AD1621" t="s">
        <v>135</v>
      </c>
      <c r="AE1621">
        <v>24</v>
      </c>
      <c r="AF1621">
        <v>157.07</v>
      </c>
      <c r="AG1621">
        <v>73.7</v>
      </c>
      <c r="AH1621">
        <f t="shared" si="254"/>
        <v>2.1312075983717773</v>
      </c>
      <c r="AI1621">
        <v>22</v>
      </c>
      <c r="AJ1621">
        <v>53.11</v>
      </c>
      <c r="AK1621">
        <v>68.72</v>
      </c>
      <c r="AL1621" s="3">
        <f t="shared" si="255"/>
        <v>1</v>
      </c>
      <c r="AM1621" s="3">
        <f t="shared" si="256"/>
        <v>0</v>
      </c>
      <c r="AN1621" s="3">
        <f t="shared" si="257"/>
        <v>0</v>
      </c>
    </row>
    <row r="1622" spans="1:40" x14ac:dyDescent="0.35">
      <c r="A1622" t="s">
        <v>4986</v>
      </c>
      <c r="B1622" s="8" t="s">
        <v>4396</v>
      </c>
      <c r="C1622" t="s">
        <v>51</v>
      </c>
      <c r="D1622" t="s">
        <v>134</v>
      </c>
      <c r="E1622">
        <v>24</v>
      </c>
      <c r="F1622">
        <v>93.14</v>
      </c>
      <c r="G1622">
        <v>73.7</v>
      </c>
      <c r="H1622">
        <f t="shared" si="250"/>
        <v>1.2637720488466757</v>
      </c>
      <c r="I1622">
        <v>22.5</v>
      </c>
      <c r="J1622">
        <v>68.37</v>
      </c>
      <c r="K1622">
        <v>69.97</v>
      </c>
      <c r="L1622" s="3">
        <f t="shared" si="251"/>
        <v>0</v>
      </c>
      <c r="M1622" s="3">
        <f t="shared" si="252"/>
        <v>1</v>
      </c>
      <c r="N1622" s="3">
        <f t="shared" si="253"/>
        <v>0</v>
      </c>
      <c r="AA1622" t="s">
        <v>4986</v>
      </c>
      <c r="AB1622" t="s">
        <v>4396</v>
      </c>
      <c r="AC1622" t="s">
        <v>51</v>
      </c>
      <c r="AD1622" t="s">
        <v>135</v>
      </c>
      <c r="AE1622">
        <v>24</v>
      </c>
      <c r="AF1622">
        <v>135.94</v>
      </c>
      <c r="AG1622">
        <v>73.7</v>
      </c>
      <c r="AH1622">
        <f t="shared" si="254"/>
        <v>1.8445047489823607</v>
      </c>
      <c r="AI1622">
        <v>22</v>
      </c>
      <c r="AJ1622">
        <v>55.78</v>
      </c>
      <c r="AK1622">
        <v>68.72</v>
      </c>
      <c r="AL1622" s="3">
        <f t="shared" si="255"/>
        <v>1</v>
      </c>
      <c r="AM1622" s="3">
        <f t="shared" si="256"/>
        <v>0</v>
      </c>
      <c r="AN1622" s="3">
        <f t="shared" si="257"/>
        <v>0</v>
      </c>
    </row>
    <row r="1623" spans="1:40" x14ac:dyDescent="0.35">
      <c r="A1623" t="s">
        <v>4987</v>
      </c>
      <c r="B1623" s="8" t="s">
        <v>4396</v>
      </c>
      <c r="C1623" t="s">
        <v>51</v>
      </c>
      <c r="D1623" t="s">
        <v>134</v>
      </c>
      <c r="E1623">
        <v>24</v>
      </c>
      <c r="F1623">
        <v>89.48</v>
      </c>
      <c r="G1623">
        <v>73.7</v>
      </c>
      <c r="H1623">
        <f t="shared" si="250"/>
        <v>1.2141112618724559</v>
      </c>
      <c r="I1623">
        <v>23</v>
      </c>
      <c r="J1623">
        <v>55.43</v>
      </c>
      <c r="K1623">
        <v>71.22</v>
      </c>
      <c r="L1623" s="3">
        <f t="shared" si="251"/>
        <v>0</v>
      </c>
      <c r="M1623" s="3">
        <f t="shared" si="252"/>
        <v>1</v>
      </c>
      <c r="N1623" s="3">
        <f t="shared" si="253"/>
        <v>0</v>
      </c>
      <c r="AA1623" t="s">
        <v>4987</v>
      </c>
      <c r="AB1623" t="s">
        <v>4396</v>
      </c>
      <c r="AC1623" t="s">
        <v>51</v>
      </c>
      <c r="AD1623" t="s">
        <v>135</v>
      </c>
      <c r="AE1623">
        <v>24</v>
      </c>
      <c r="AF1623">
        <v>162.22</v>
      </c>
      <c r="AG1623">
        <v>73.7</v>
      </c>
      <c r="AH1623">
        <f t="shared" si="254"/>
        <v>2.2010854816824965</v>
      </c>
      <c r="AI1623">
        <v>22.5</v>
      </c>
      <c r="AJ1623">
        <v>68.88</v>
      </c>
      <c r="AK1623">
        <v>69.97</v>
      </c>
      <c r="AL1623" s="3">
        <f t="shared" si="255"/>
        <v>1</v>
      </c>
      <c r="AM1623" s="3">
        <f t="shared" si="256"/>
        <v>0</v>
      </c>
      <c r="AN1623" s="3">
        <f t="shared" si="257"/>
        <v>0</v>
      </c>
    </row>
    <row r="1624" spans="1:40" x14ac:dyDescent="0.35">
      <c r="A1624" t="s">
        <v>4988</v>
      </c>
      <c r="B1624" s="8" t="s">
        <v>4396</v>
      </c>
      <c r="C1624" t="s">
        <v>51</v>
      </c>
      <c r="D1624" t="s">
        <v>134</v>
      </c>
      <c r="E1624">
        <v>24</v>
      </c>
      <c r="F1624">
        <v>79.61</v>
      </c>
      <c r="G1624">
        <v>73.7</v>
      </c>
      <c r="H1624">
        <f t="shared" si="250"/>
        <v>1.0801899592944368</v>
      </c>
      <c r="I1624">
        <v>23.5</v>
      </c>
      <c r="J1624">
        <v>70.05</v>
      </c>
      <c r="K1624">
        <v>72.459999999999994</v>
      </c>
      <c r="L1624" s="3">
        <f t="shared" si="251"/>
        <v>0</v>
      </c>
      <c r="M1624" s="3">
        <f t="shared" si="252"/>
        <v>1</v>
      </c>
      <c r="N1624" s="3">
        <f t="shared" si="253"/>
        <v>0</v>
      </c>
      <c r="AA1624" t="s">
        <v>4988</v>
      </c>
      <c r="AB1624" t="s">
        <v>4396</v>
      </c>
      <c r="AC1624" t="s">
        <v>51</v>
      </c>
      <c r="AD1624" t="s">
        <v>135</v>
      </c>
      <c r="AE1624">
        <v>24</v>
      </c>
      <c r="AF1624">
        <v>173.45</v>
      </c>
      <c r="AG1624">
        <v>73.7</v>
      </c>
      <c r="AH1624">
        <f t="shared" si="254"/>
        <v>2.3534599728629577</v>
      </c>
      <c r="AI1624">
        <v>22</v>
      </c>
      <c r="AJ1624">
        <v>59.33</v>
      </c>
      <c r="AK1624">
        <v>68.72</v>
      </c>
      <c r="AL1624" s="3">
        <f t="shared" si="255"/>
        <v>1</v>
      </c>
      <c r="AM1624" s="3">
        <f t="shared" si="256"/>
        <v>0</v>
      </c>
      <c r="AN1624" s="3">
        <f t="shared" si="257"/>
        <v>0</v>
      </c>
    </row>
    <row r="1625" spans="1:40" x14ac:dyDescent="0.35">
      <c r="A1625" t="s">
        <v>4989</v>
      </c>
      <c r="B1625" s="8" t="s">
        <v>4396</v>
      </c>
      <c r="C1625" t="s">
        <v>51</v>
      </c>
      <c r="D1625" t="s">
        <v>134</v>
      </c>
      <c r="E1625">
        <v>24.5</v>
      </c>
      <c r="F1625">
        <v>78.58</v>
      </c>
      <c r="G1625">
        <v>74.930000000000007</v>
      </c>
      <c r="H1625">
        <f t="shared" si="250"/>
        <v>1.0487121313225676</v>
      </c>
      <c r="I1625">
        <v>24</v>
      </c>
      <c r="J1625">
        <v>63.65</v>
      </c>
      <c r="K1625">
        <v>73.7</v>
      </c>
      <c r="L1625" s="3">
        <f t="shared" si="251"/>
        <v>0</v>
      </c>
      <c r="M1625" s="3">
        <f t="shared" si="252"/>
        <v>1</v>
      </c>
      <c r="N1625" s="3">
        <f t="shared" si="253"/>
        <v>0</v>
      </c>
      <c r="AA1625" t="s">
        <v>4989</v>
      </c>
      <c r="AB1625" t="s">
        <v>4396</v>
      </c>
      <c r="AC1625" t="s">
        <v>51</v>
      </c>
      <c r="AD1625" t="s">
        <v>135</v>
      </c>
      <c r="AE1625">
        <v>23</v>
      </c>
      <c r="AF1625">
        <v>119.4</v>
      </c>
      <c r="AG1625">
        <v>71.22</v>
      </c>
      <c r="AH1625">
        <f t="shared" si="254"/>
        <v>1.6764953664700928</v>
      </c>
      <c r="AI1625">
        <v>21.5</v>
      </c>
      <c r="AJ1625">
        <v>62.16</v>
      </c>
      <c r="AK1625">
        <v>67.47</v>
      </c>
      <c r="AL1625" s="3">
        <f t="shared" si="255"/>
        <v>1</v>
      </c>
      <c r="AM1625" s="3">
        <f t="shared" si="256"/>
        <v>0</v>
      </c>
      <c r="AN1625" s="3">
        <f t="shared" si="257"/>
        <v>0</v>
      </c>
    </row>
    <row r="1626" spans="1:40" x14ac:dyDescent="0.35">
      <c r="A1626" t="s">
        <v>4990</v>
      </c>
      <c r="B1626" s="8" t="s">
        <v>4396</v>
      </c>
      <c r="C1626" t="s">
        <v>51</v>
      </c>
      <c r="D1626" s="6" t="s">
        <v>134</v>
      </c>
      <c r="E1626" s="6">
        <v>24.5</v>
      </c>
      <c r="F1626" s="6">
        <v>70.3</v>
      </c>
      <c r="G1626" s="6">
        <v>74.930000000000007</v>
      </c>
      <c r="H1626" s="6">
        <f t="shared" si="250"/>
        <v>0.93820899506205779</v>
      </c>
      <c r="I1626" s="6">
        <v>24</v>
      </c>
      <c r="J1626" s="6">
        <v>66.92</v>
      </c>
      <c r="K1626" s="6">
        <v>73.7</v>
      </c>
      <c r="L1626" s="6">
        <f t="shared" si="251"/>
        <v>0</v>
      </c>
      <c r="M1626" s="6">
        <f t="shared" si="252"/>
        <v>0</v>
      </c>
      <c r="N1626" s="6">
        <f t="shared" si="253"/>
        <v>1</v>
      </c>
      <c r="AA1626" t="s">
        <v>4990</v>
      </c>
      <c r="AB1626" t="s">
        <v>4396</v>
      </c>
      <c r="AC1626" t="s">
        <v>51</v>
      </c>
      <c r="AD1626" t="s">
        <v>135</v>
      </c>
      <c r="AE1626">
        <v>24</v>
      </c>
      <c r="AF1626">
        <v>95.47</v>
      </c>
      <c r="AG1626">
        <v>73.7</v>
      </c>
      <c r="AH1626">
        <f t="shared" si="254"/>
        <v>1.2953867028493893</v>
      </c>
      <c r="AI1626">
        <v>26.5</v>
      </c>
      <c r="AJ1626">
        <v>86.09</v>
      </c>
      <c r="AK1626">
        <v>79.86</v>
      </c>
      <c r="AL1626" s="3">
        <f t="shared" si="255"/>
        <v>0</v>
      </c>
      <c r="AM1626" s="3">
        <f t="shared" si="256"/>
        <v>1</v>
      </c>
      <c r="AN1626" s="3">
        <f t="shared" si="257"/>
        <v>0</v>
      </c>
    </row>
    <row r="1627" spans="1:40" x14ac:dyDescent="0.35">
      <c r="A1627" t="s">
        <v>4991</v>
      </c>
      <c r="B1627" s="8" t="s">
        <v>4396</v>
      </c>
      <c r="C1627" t="s">
        <v>51</v>
      </c>
      <c r="D1627" t="s">
        <v>134</v>
      </c>
      <c r="E1627">
        <v>24</v>
      </c>
      <c r="F1627">
        <v>74.150000000000006</v>
      </c>
      <c r="G1627">
        <v>73.7</v>
      </c>
      <c r="H1627">
        <f t="shared" si="250"/>
        <v>1.0061058344640434</v>
      </c>
      <c r="I1627">
        <v>23.5</v>
      </c>
      <c r="J1627">
        <v>50.28</v>
      </c>
      <c r="K1627">
        <v>72.459999999999994</v>
      </c>
      <c r="L1627" s="3">
        <f t="shared" si="251"/>
        <v>0</v>
      </c>
      <c r="M1627" s="3">
        <f t="shared" si="252"/>
        <v>1</v>
      </c>
      <c r="N1627" s="3">
        <f t="shared" si="253"/>
        <v>0</v>
      </c>
      <c r="AA1627" t="s">
        <v>4991</v>
      </c>
      <c r="AB1627" t="s">
        <v>4396</v>
      </c>
      <c r="AC1627" t="s">
        <v>51</v>
      </c>
      <c r="AD1627" t="s">
        <v>135</v>
      </c>
      <c r="AE1627">
        <v>24</v>
      </c>
      <c r="AF1627">
        <v>97.24</v>
      </c>
      <c r="AG1627">
        <v>73.7</v>
      </c>
      <c r="AH1627">
        <f t="shared" si="254"/>
        <v>1.3194029850746267</v>
      </c>
      <c r="AI1627">
        <v>23</v>
      </c>
      <c r="AJ1627">
        <v>67.13</v>
      </c>
      <c r="AK1627">
        <v>71.22</v>
      </c>
      <c r="AL1627" s="3">
        <f t="shared" si="255"/>
        <v>0</v>
      </c>
      <c r="AM1627" s="3">
        <f t="shared" si="256"/>
        <v>1</v>
      </c>
      <c r="AN1627" s="3">
        <f t="shared" si="257"/>
        <v>0</v>
      </c>
    </row>
    <row r="1628" spans="1:40" x14ac:dyDescent="0.35">
      <c r="A1628" t="s">
        <v>4992</v>
      </c>
      <c r="B1628" t="s">
        <v>4445</v>
      </c>
      <c r="C1628" t="s">
        <v>51</v>
      </c>
      <c r="D1628" s="6" t="s">
        <v>17</v>
      </c>
      <c r="E1628" s="6">
        <v>24.5</v>
      </c>
      <c r="F1628" s="6">
        <v>63.69</v>
      </c>
      <c r="G1628" s="6">
        <v>74.930000000000007</v>
      </c>
      <c r="H1628" s="6">
        <f t="shared" si="250"/>
        <v>0.84999332710529818</v>
      </c>
      <c r="I1628" s="6">
        <v>24</v>
      </c>
      <c r="J1628" s="6">
        <v>54.37</v>
      </c>
      <c r="K1628" s="6">
        <v>73.7</v>
      </c>
      <c r="L1628" s="6">
        <f t="shared" si="251"/>
        <v>0</v>
      </c>
      <c r="M1628" s="6">
        <f t="shared" si="252"/>
        <v>0</v>
      </c>
      <c r="N1628" s="6">
        <f t="shared" si="253"/>
        <v>1</v>
      </c>
      <c r="AA1628" t="s">
        <v>4992</v>
      </c>
      <c r="AB1628" t="s">
        <v>4446</v>
      </c>
      <c r="AC1628" t="s">
        <v>51</v>
      </c>
      <c r="AD1628" t="s">
        <v>18</v>
      </c>
      <c r="AE1628">
        <v>23.5</v>
      </c>
      <c r="AF1628">
        <v>90.75</v>
      </c>
      <c r="AG1628">
        <v>72.459999999999994</v>
      </c>
      <c r="AH1628">
        <f t="shared" si="254"/>
        <v>1.2524151255865306</v>
      </c>
      <c r="AI1628">
        <v>23</v>
      </c>
      <c r="AJ1628">
        <v>64.72</v>
      </c>
      <c r="AK1628">
        <v>71.22</v>
      </c>
      <c r="AL1628" s="3">
        <f t="shared" si="255"/>
        <v>0</v>
      </c>
      <c r="AM1628" s="3">
        <f t="shared" si="256"/>
        <v>1</v>
      </c>
      <c r="AN1628" s="3">
        <f t="shared" si="257"/>
        <v>0</v>
      </c>
    </row>
    <row r="1629" spans="1:40" x14ac:dyDescent="0.35">
      <c r="A1629" t="s">
        <v>4993</v>
      </c>
      <c r="B1629" t="s">
        <v>4445</v>
      </c>
      <c r="C1629" t="s">
        <v>51</v>
      </c>
      <c r="D1629" s="6" t="s">
        <v>17</v>
      </c>
      <c r="E1629" s="6">
        <v>28</v>
      </c>
      <c r="F1629" s="6">
        <v>79.709999999999994</v>
      </c>
      <c r="G1629" s="6">
        <v>83.53</v>
      </c>
      <c r="H1629" s="6">
        <f t="shared" si="250"/>
        <v>0.95426792769064994</v>
      </c>
      <c r="I1629" s="6">
        <v>27.5</v>
      </c>
      <c r="J1629" s="6">
        <v>27.13</v>
      </c>
      <c r="K1629" s="6">
        <v>82.3</v>
      </c>
      <c r="L1629" s="6">
        <f t="shared" si="251"/>
        <v>0</v>
      </c>
      <c r="M1629" s="6">
        <f t="shared" si="252"/>
        <v>0</v>
      </c>
      <c r="N1629" s="6">
        <f t="shared" si="253"/>
        <v>1</v>
      </c>
      <c r="AA1629" t="s">
        <v>4993</v>
      </c>
      <c r="AB1629" t="s">
        <v>4446</v>
      </c>
      <c r="AC1629" t="s">
        <v>51</v>
      </c>
      <c r="AD1629" t="s">
        <v>18</v>
      </c>
      <c r="AE1629">
        <v>24</v>
      </c>
      <c r="AF1629">
        <v>125.79</v>
      </c>
      <c r="AG1629">
        <v>73.7</v>
      </c>
      <c r="AH1629">
        <f t="shared" si="254"/>
        <v>1.7067842605156038</v>
      </c>
      <c r="AI1629">
        <v>22.5</v>
      </c>
      <c r="AJ1629">
        <v>65.47</v>
      </c>
      <c r="AK1629">
        <v>69.97</v>
      </c>
      <c r="AL1629" s="3">
        <f t="shared" si="255"/>
        <v>1</v>
      </c>
      <c r="AM1629" s="3">
        <f t="shared" si="256"/>
        <v>0</v>
      </c>
      <c r="AN1629" s="3">
        <f t="shared" si="257"/>
        <v>0</v>
      </c>
    </row>
    <row r="1630" spans="1:40" x14ac:dyDescent="0.35">
      <c r="A1630" t="s">
        <v>4994</v>
      </c>
      <c r="B1630" t="s">
        <v>4445</v>
      </c>
      <c r="C1630" t="s">
        <v>51</v>
      </c>
      <c r="D1630" t="s">
        <v>17</v>
      </c>
      <c r="E1630">
        <v>33</v>
      </c>
      <c r="F1630">
        <v>95.69</v>
      </c>
      <c r="G1630">
        <v>95.64</v>
      </c>
      <c r="H1630">
        <f t="shared" si="250"/>
        <v>1.0005227938101213</v>
      </c>
      <c r="I1630">
        <v>32.5</v>
      </c>
      <c r="J1630">
        <v>76.3</v>
      </c>
      <c r="K1630">
        <v>94.43</v>
      </c>
      <c r="L1630" s="3">
        <f t="shared" si="251"/>
        <v>0</v>
      </c>
      <c r="M1630" s="3">
        <f t="shared" si="252"/>
        <v>1</v>
      </c>
      <c r="N1630" s="3">
        <f t="shared" si="253"/>
        <v>0</v>
      </c>
      <c r="AA1630" t="s">
        <v>4994</v>
      </c>
      <c r="AB1630" t="s">
        <v>4446</v>
      </c>
      <c r="AC1630" t="s">
        <v>51</v>
      </c>
      <c r="AD1630" t="s">
        <v>18</v>
      </c>
      <c r="AE1630">
        <v>24</v>
      </c>
      <c r="AF1630">
        <v>142.38</v>
      </c>
      <c r="AG1630">
        <v>73.7</v>
      </c>
      <c r="AH1630">
        <f t="shared" si="254"/>
        <v>1.9318860244233378</v>
      </c>
      <c r="AI1630">
        <v>21.5</v>
      </c>
      <c r="AJ1630">
        <v>49.69</v>
      </c>
      <c r="AK1630">
        <v>67.47</v>
      </c>
      <c r="AL1630" s="3">
        <f t="shared" si="255"/>
        <v>1</v>
      </c>
      <c r="AM1630" s="3">
        <f t="shared" si="256"/>
        <v>0</v>
      </c>
      <c r="AN1630" s="3">
        <f t="shared" si="257"/>
        <v>0</v>
      </c>
    </row>
    <row r="1631" spans="1:40" x14ac:dyDescent="0.35">
      <c r="A1631" t="s">
        <v>4995</v>
      </c>
      <c r="B1631" t="s">
        <v>4445</v>
      </c>
      <c r="C1631" t="s">
        <v>51</v>
      </c>
      <c r="D1631" s="6" t="s">
        <v>17</v>
      </c>
      <c r="E1631" s="6">
        <v>17.5</v>
      </c>
      <c r="F1631" s="6">
        <v>46.77</v>
      </c>
      <c r="G1631" s="6">
        <v>57.36</v>
      </c>
      <c r="H1631" s="6">
        <f t="shared" si="250"/>
        <v>0.81537656903765698</v>
      </c>
      <c r="I1631" s="6">
        <v>17</v>
      </c>
      <c r="J1631" s="6">
        <v>30.33</v>
      </c>
      <c r="K1631" s="6">
        <v>56.08</v>
      </c>
      <c r="L1631" s="6">
        <f t="shared" si="251"/>
        <v>0</v>
      </c>
      <c r="M1631" s="6">
        <f t="shared" si="252"/>
        <v>0</v>
      </c>
      <c r="N1631" s="6">
        <f t="shared" si="253"/>
        <v>1</v>
      </c>
      <c r="AA1631" t="s">
        <v>4995</v>
      </c>
      <c r="AB1631" t="s">
        <v>4446</v>
      </c>
      <c r="AC1631" t="s">
        <v>51</v>
      </c>
      <c r="AD1631" t="s">
        <v>18</v>
      </c>
      <c r="AE1631">
        <v>23</v>
      </c>
      <c r="AF1631">
        <v>79.739999999999995</v>
      </c>
      <c r="AG1631">
        <v>71.22</v>
      </c>
      <c r="AH1631">
        <f t="shared" si="254"/>
        <v>1.1196293176074137</v>
      </c>
      <c r="AI1631">
        <v>22.5</v>
      </c>
      <c r="AJ1631">
        <v>66.47</v>
      </c>
      <c r="AK1631">
        <v>69.97</v>
      </c>
      <c r="AL1631" s="3">
        <f t="shared" si="255"/>
        <v>0</v>
      </c>
      <c r="AM1631" s="3">
        <f t="shared" si="256"/>
        <v>1</v>
      </c>
      <c r="AN1631" s="3">
        <f t="shared" si="257"/>
        <v>0</v>
      </c>
    </row>
    <row r="1632" spans="1:40" x14ac:dyDescent="0.35">
      <c r="A1632" t="s">
        <v>4996</v>
      </c>
      <c r="B1632" t="s">
        <v>4445</v>
      </c>
      <c r="C1632" t="s">
        <v>51</v>
      </c>
      <c r="D1632" s="6" t="s">
        <v>17</v>
      </c>
      <c r="E1632" s="6">
        <v>20</v>
      </c>
      <c r="F1632" s="6">
        <v>48.3</v>
      </c>
      <c r="G1632" s="6">
        <v>63.71</v>
      </c>
      <c r="H1632" s="6">
        <f t="shared" si="250"/>
        <v>0.75812274368231036</v>
      </c>
      <c r="I1632" s="6">
        <v>19.5</v>
      </c>
      <c r="J1632" s="6">
        <v>34.409999999999997</v>
      </c>
      <c r="K1632" s="6">
        <v>62.44</v>
      </c>
      <c r="L1632" s="6">
        <f t="shared" si="251"/>
        <v>0</v>
      </c>
      <c r="M1632" s="6">
        <f t="shared" si="252"/>
        <v>0</v>
      </c>
      <c r="N1632" s="6">
        <f t="shared" si="253"/>
        <v>1</v>
      </c>
      <c r="AA1632" t="s">
        <v>4996</v>
      </c>
      <c r="AB1632" t="s">
        <v>4446</v>
      </c>
      <c r="AC1632" t="s">
        <v>51</v>
      </c>
      <c r="AD1632" t="s">
        <v>18</v>
      </c>
      <c r="AE1632">
        <v>24</v>
      </c>
      <c r="AF1632">
        <v>108.67</v>
      </c>
      <c r="AG1632">
        <v>73.7</v>
      </c>
      <c r="AH1632">
        <f t="shared" si="254"/>
        <v>1.4744911804613297</v>
      </c>
      <c r="AI1632">
        <v>23.5</v>
      </c>
      <c r="AJ1632">
        <v>69.73</v>
      </c>
      <c r="AK1632">
        <v>72.459999999999994</v>
      </c>
      <c r="AL1632" s="3">
        <f t="shared" si="255"/>
        <v>0</v>
      </c>
      <c r="AM1632" s="3">
        <f t="shared" si="256"/>
        <v>1</v>
      </c>
      <c r="AN1632" s="3">
        <f t="shared" si="257"/>
        <v>0</v>
      </c>
    </row>
    <row r="1633" spans="1:40" x14ac:dyDescent="0.35">
      <c r="A1633" t="s">
        <v>4997</v>
      </c>
      <c r="B1633" t="s">
        <v>4445</v>
      </c>
      <c r="C1633" t="s">
        <v>51</v>
      </c>
      <c r="D1633" s="6" t="s">
        <v>17</v>
      </c>
      <c r="E1633" s="6">
        <v>18.5</v>
      </c>
      <c r="F1633" s="6">
        <v>49.26</v>
      </c>
      <c r="G1633" s="6">
        <v>59.91</v>
      </c>
      <c r="H1633" s="6">
        <f t="shared" si="250"/>
        <v>0.82223335002503761</v>
      </c>
      <c r="I1633" s="6">
        <v>18</v>
      </c>
      <c r="J1633" s="6">
        <v>44.48</v>
      </c>
      <c r="K1633" s="6">
        <v>58.64</v>
      </c>
      <c r="L1633" s="6">
        <f t="shared" si="251"/>
        <v>0</v>
      </c>
      <c r="M1633" s="6">
        <f t="shared" si="252"/>
        <v>0</v>
      </c>
      <c r="N1633" s="6">
        <f t="shared" si="253"/>
        <v>1</v>
      </c>
      <c r="AA1633" t="s">
        <v>4997</v>
      </c>
      <c r="AB1633" t="s">
        <v>4446</v>
      </c>
      <c r="AC1633" t="s">
        <v>51</v>
      </c>
      <c r="AD1633" t="s">
        <v>18</v>
      </c>
      <c r="AE1633">
        <v>24</v>
      </c>
      <c r="AF1633">
        <v>84.08</v>
      </c>
      <c r="AG1633">
        <v>73.7</v>
      </c>
      <c r="AH1633">
        <f t="shared" si="254"/>
        <v>1.1408412483039347</v>
      </c>
      <c r="AI1633">
        <v>23</v>
      </c>
      <c r="AJ1633">
        <v>80.94</v>
      </c>
      <c r="AK1633">
        <v>71.22</v>
      </c>
      <c r="AL1633" s="3">
        <f t="shared" si="255"/>
        <v>0</v>
      </c>
      <c r="AM1633" s="3">
        <f t="shared" si="256"/>
        <v>1</v>
      </c>
      <c r="AN1633" s="3">
        <f t="shared" si="257"/>
        <v>0</v>
      </c>
    </row>
    <row r="1634" spans="1:40" x14ac:dyDescent="0.35">
      <c r="A1634" t="s">
        <v>4998</v>
      </c>
      <c r="B1634" t="s">
        <v>4445</v>
      </c>
      <c r="C1634" t="s">
        <v>51</v>
      </c>
      <c r="D1634" s="6" t="s">
        <v>17</v>
      </c>
      <c r="E1634" s="6">
        <v>18</v>
      </c>
      <c r="F1634" s="6">
        <v>44.25</v>
      </c>
      <c r="G1634" s="6">
        <v>58.64</v>
      </c>
      <c r="H1634" s="6">
        <f t="shared" si="250"/>
        <v>0.75460436562073674</v>
      </c>
      <c r="I1634" s="6">
        <v>17.5</v>
      </c>
      <c r="J1634" s="6">
        <v>23.66</v>
      </c>
      <c r="K1634" s="6">
        <v>57.36</v>
      </c>
      <c r="L1634" s="6">
        <f t="shared" si="251"/>
        <v>0</v>
      </c>
      <c r="M1634" s="6">
        <f t="shared" si="252"/>
        <v>0</v>
      </c>
      <c r="N1634" s="6">
        <f t="shared" si="253"/>
        <v>1</v>
      </c>
      <c r="AA1634" t="s">
        <v>4998</v>
      </c>
      <c r="AB1634" t="s">
        <v>4446</v>
      </c>
      <c r="AC1634" t="s">
        <v>51</v>
      </c>
      <c r="AD1634" t="s">
        <v>18</v>
      </c>
      <c r="AE1634">
        <v>24</v>
      </c>
      <c r="AF1634">
        <v>87.78</v>
      </c>
      <c r="AG1634">
        <v>73.7</v>
      </c>
      <c r="AH1634">
        <f t="shared" si="254"/>
        <v>1.191044776119403</v>
      </c>
      <c r="AI1634">
        <v>22.5</v>
      </c>
      <c r="AJ1634">
        <v>63.21</v>
      </c>
      <c r="AK1634">
        <v>69.97</v>
      </c>
      <c r="AL1634" s="3">
        <f t="shared" si="255"/>
        <v>0</v>
      </c>
      <c r="AM1634" s="3">
        <f t="shared" si="256"/>
        <v>1</v>
      </c>
      <c r="AN1634" s="3">
        <f t="shared" si="257"/>
        <v>0</v>
      </c>
    </row>
    <row r="1635" spans="1:40" x14ac:dyDescent="0.35">
      <c r="A1635" t="s">
        <v>4999</v>
      </c>
      <c r="B1635" t="s">
        <v>4445</v>
      </c>
      <c r="C1635" t="s">
        <v>51</v>
      </c>
      <c r="D1635" s="6" t="s">
        <v>17</v>
      </c>
      <c r="E1635" s="6">
        <v>21</v>
      </c>
      <c r="F1635" s="6">
        <v>53.7</v>
      </c>
      <c r="G1635" s="6">
        <v>66.22</v>
      </c>
      <c r="H1635" s="6">
        <f t="shared" si="250"/>
        <v>0.81093325279371797</v>
      </c>
      <c r="I1635" s="6">
        <v>20.5</v>
      </c>
      <c r="J1635" s="6">
        <v>28.28</v>
      </c>
      <c r="K1635" s="6">
        <v>64.97</v>
      </c>
      <c r="L1635" s="6">
        <f t="shared" si="251"/>
        <v>0</v>
      </c>
      <c r="M1635" s="6">
        <f t="shared" si="252"/>
        <v>0</v>
      </c>
      <c r="N1635" s="6">
        <f t="shared" si="253"/>
        <v>1</v>
      </c>
      <c r="AA1635" t="s">
        <v>4999</v>
      </c>
      <c r="AB1635" t="s">
        <v>4446</v>
      </c>
      <c r="AC1635" t="s">
        <v>51</v>
      </c>
      <c r="AD1635" t="s">
        <v>18</v>
      </c>
      <c r="AE1635">
        <v>24</v>
      </c>
      <c r="AF1635">
        <v>91.48</v>
      </c>
      <c r="AG1635">
        <v>73.7</v>
      </c>
      <c r="AH1635">
        <f t="shared" si="254"/>
        <v>1.2412483039348712</v>
      </c>
      <c r="AI1635">
        <v>21.5</v>
      </c>
      <c r="AJ1635">
        <v>61.07</v>
      </c>
      <c r="AK1635">
        <v>67.47</v>
      </c>
      <c r="AL1635" s="3">
        <f t="shared" si="255"/>
        <v>0</v>
      </c>
      <c r="AM1635" s="3">
        <f t="shared" si="256"/>
        <v>1</v>
      </c>
      <c r="AN1635" s="3">
        <f t="shared" si="257"/>
        <v>0</v>
      </c>
    </row>
    <row r="1636" spans="1:40" x14ac:dyDescent="0.35">
      <c r="A1636" t="s">
        <v>5000</v>
      </c>
      <c r="B1636" t="s">
        <v>4445</v>
      </c>
      <c r="C1636" t="s">
        <v>51</v>
      </c>
      <c r="D1636" s="6" t="s">
        <v>17</v>
      </c>
      <c r="E1636" s="6">
        <v>31</v>
      </c>
      <c r="F1636" s="6">
        <v>88.48</v>
      </c>
      <c r="G1636" s="6">
        <v>90.81</v>
      </c>
      <c r="H1636" s="6">
        <f t="shared" si="250"/>
        <v>0.97434203281576925</v>
      </c>
      <c r="I1636" s="6">
        <v>30.5</v>
      </c>
      <c r="J1636" s="6">
        <v>74.010000000000005</v>
      </c>
      <c r="K1636" s="6">
        <v>89.6</v>
      </c>
      <c r="L1636" s="6">
        <f t="shared" si="251"/>
        <v>0</v>
      </c>
      <c r="M1636" s="6">
        <f t="shared" si="252"/>
        <v>0</v>
      </c>
      <c r="N1636" s="6">
        <f t="shared" si="253"/>
        <v>1</v>
      </c>
      <c r="AA1636" t="s">
        <v>5000</v>
      </c>
      <c r="AB1636" t="s">
        <v>4446</v>
      </c>
      <c r="AC1636" t="s">
        <v>51</v>
      </c>
      <c r="AD1636" t="s">
        <v>18</v>
      </c>
      <c r="AE1636">
        <v>24</v>
      </c>
      <c r="AF1636">
        <v>97.12</v>
      </c>
      <c r="AG1636">
        <v>73.7</v>
      </c>
      <c r="AH1636">
        <f t="shared" si="254"/>
        <v>1.317774762550882</v>
      </c>
      <c r="AI1636">
        <v>23.5</v>
      </c>
      <c r="AJ1636">
        <v>68.08</v>
      </c>
      <c r="AK1636">
        <v>72.459999999999994</v>
      </c>
      <c r="AL1636" s="3">
        <f t="shared" si="255"/>
        <v>0</v>
      </c>
      <c r="AM1636" s="3">
        <f t="shared" si="256"/>
        <v>1</v>
      </c>
      <c r="AN1636" s="3">
        <f t="shared" si="257"/>
        <v>0</v>
      </c>
    </row>
    <row r="1637" spans="1:40" x14ac:dyDescent="0.35">
      <c r="A1637" t="s">
        <v>5001</v>
      </c>
      <c r="B1637" t="s">
        <v>4445</v>
      </c>
      <c r="C1637" t="s">
        <v>51</v>
      </c>
      <c r="D1637" s="6" t="s">
        <v>17</v>
      </c>
      <c r="E1637" s="6">
        <v>22.5</v>
      </c>
      <c r="F1637" s="6">
        <v>65.38</v>
      </c>
      <c r="G1637" s="6">
        <v>69.97</v>
      </c>
      <c r="H1637" s="6">
        <f t="shared" si="250"/>
        <v>0.93440045733885946</v>
      </c>
      <c r="I1637" s="6">
        <v>22</v>
      </c>
      <c r="J1637" s="6">
        <v>36.22</v>
      </c>
      <c r="K1637" s="6">
        <v>68.72</v>
      </c>
      <c r="L1637" s="6">
        <f t="shared" si="251"/>
        <v>0</v>
      </c>
      <c r="M1637" s="6">
        <f t="shared" si="252"/>
        <v>0</v>
      </c>
      <c r="N1637" s="6">
        <f t="shared" si="253"/>
        <v>1</v>
      </c>
      <c r="AA1637" t="s">
        <v>5001</v>
      </c>
      <c r="AB1637" t="s">
        <v>4445</v>
      </c>
      <c r="AC1637" t="s">
        <v>51</v>
      </c>
      <c r="AD1637" t="s">
        <v>18</v>
      </c>
      <c r="AE1637">
        <v>24</v>
      </c>
      <c r="AF1637">
        <v>155.30000000000001</v>
      </c>
      <c r="AG1637">
        <v>73.7</v>
      </c>
      <c r="AH1637">
        <f t="shared" si="254"/>
        <v>2.1071913161465403</v>
      </c>
      <c r="AI1637">
        <v>22.5</v>
      </c>
      <c r="AJ1637">
        <v>62.79</v>
      </c>
      <c r="AK1637">
        <v>69.97</v>
      </c>
      <c r="AL1637" s="3">
        <f t="shared" si="255"/>
        <v>1</v>
      </c>
      <c r="AM1637" s="3">
        <f t="shared" si="256"/>
        <v>0</v>
      </c>
      <c r="AN1637" s="3">
        <f t="shared" si="257"/>
        <v>0</v>
      </c>
    </row>
    <row r="1638" spans="1:40" x14ac:dyDescent="0.35">
      <c r="A1638" t="s">
        <v>5002</v>
      </c>
      <c r="B1638" t="s">
        <v>4445</v>
      </c>
      <c r="C1638" t="s">
        <v>51</v>
      </c>
      <c r="D1638" t="s">
        <v>17</v>
      </c>
      <c r="E1638">
        <v>29.5</v>
      </c>
      <c r="F1638">
        <v>88.82</v>
      </c>
      <c r="G1638">
        <v>87.18</v>
      </c>
      <c r="H1638">
        <f t="shared" si="250"/>
        <v>1.0188116540490937</v>
      </c>
      <c r="I1638">
        <v>29</v>
      </c>
      <c r="J1638">
        <v>60.07</v>
      </c>
      <c r="K1638">
        <v>85.96</v>
      </c>
      <c r="L1638" s="3">
        <f t="shared" si="251"/>
        <v>0</v>
      </c>
      <c r="M1638" s="3">
        <f t="shared" si="252"/>
        <v>1</v>
      </c>
      <c r="N1638" s="3">
        <f t="shared" si="253"/>
        <v>0</v>
      </c>
      <c r="AA1638" t="s">
        <v>5002</v>
      </c>
      <c r="AB1638" t="s">
        <v>4445</v>
      </c>
      <c r="AC1638" t="s">
        <v>51</v>
      </c>
      <c r="AD1638" t="s">
        <v>18</v>
      </c>
      <c r="AE1638">
        <v>24</v>
      </c>
      <c r="AF1638">
        <v>116.17</v>
      </c>
      <c r="AG1638">
        <v>73.7</v>
      </c>
      <c r="AH1638">
        <f t="shared" si="254"/>
        <v>1.5762550881953867</v>
      </c>
      <c r="AI1638">
        <v>16</v>
      </c>
      <c r="AJ1638">
        <v>62.26</v>
      </c>
      <c r="AK1638">
        <v>53.5</v>
      </c>
      <c r="AL1638" s="3">
        <f t="shared" si="255"/>
        <v>1</v>
      </c>
      <c r="AM1638" s="3">
        <f t="shared" si="256"/>
        <v>0</v>
      </c>
      <c r="AN1638" s="3">
        <f t="shared" si="257"/>
        <v>0</v>
      </c>
    </row>
    <row r="1639" spans="1:40" x14ac:dyDescent="0.35">
      <c r="A1639" t="s">
        <v>5003</v>
      </c>
      <c r="B1639" t="s">
        <v>4445</v>
      </c>
      <c r="C1639" t="s">
        <v>51</v>
      </c>
      <c r="D1639" s="6" t="s">
        <v>17</v>
      </c>
      <c r="E1639" s="6">
        <v>32</v>
      </c>
      <c r="F1639" s="6">
        <v>89.67</v>
      </c>
      <c r="G1639" s="6">
        <v>93.23</v>
      </c>
      <c r="H1639" s="6">
        <f t="shared" si="250"/>
        <v>0.96181486645929415</v>
      </c>
      <c r="I1639" s="6">
        <v>31.5</v>
      </c>
      <c r="J1639" s="6">
        <v>69.34</v>
      </c>
      <c r="K1639" s="6">
        <v>92.02</v>
      </c>
      <c r="L1639" s="6">
        <f t="shared" si="251"/>
        <v>0</v>
      </c>
      <c r="M1639" s="6">
        <f t="shared" si="252"/>
        <v>0</v>
      </c>
      <c r="N1639" s="6">
        <f t="shared" si="253"/>
        <v>1</v>
      </c>
      <c r="AA1639" t="s">
        <v>5003</v>
      </c>
      <c r="AB1639" t="s">
        <v>4445</v>
      </c>
      <c r="AC1639" t="s">
        <v>51</v>
      </c>
      <c r="AD1639" t="s">
        <v>18</v>
      </c>
      <c r="AE1639">
        <v>24</v>
      </c>
      <c r="AF1639">
        <v>82.5</v>
      </c>
      <c r="AG1639">
        <v>73.7</v>
      </c>
      <c r="AH1639">
        <f t="shared" si="254"/>
        <v>1.1194029850746268</v>
      </c>
      <c r="AI1639">
        <v>23.5</v>
      </c>
      <c r="AJ1639">
        <v>56.03</v>
      </c>
      <c r="AK1639">
        <v>72.459999999999994</v>
      </c>
      <c r="AL1639" s="3">
        <f t="shared" si="255"/>
        <v>0</v>
      </c>
      <c r="AM1639" s="3">
        <f t="shared" si="256"/>
        <v>1</v>
      </c>
      <c r="AN1639" s="3">
        <f t="shared" si="257"/>
        <v>0</v>
      </c>
    </row>
    <row r="1640" spans="1:40" x14ac:dyDescent="0.35">
      <c r="A1640" t="s">
        <v>5004</v>
      </c>
      <c r="B1640" t="s">
        <v>4445</v>
      </c>
      <c r="C1640" t="s">
        <v>51</v>
      </c>
      <c r="D1640" s="6" t="s">
        <v>17</v>
      </c>
      <c r="E1640" s="6">
        <v>19.5</v>
      </c>
      <c r="F1640" s="6">
        <v>56.67</v>
      </c>
      <c r="G1640" s="6">
        <v>62.44</v>
      </c>
      <c r="H1640" s="6">
        <f t="shared" si="250"/>
        <v>0.90759128763613073</v>
      </c>
      <c r="I1640" s="6">
        <v>19</v>
      </c>
      <c r="J1640" s="6">
        <v>43.07</v>
      </c>
      <c r="K1640" s="6">
        <v>61.18</v>
      </c>
      <c r="L1640" s="6">
        <f t="shared" si="251"/>
        <v>0</v>
      </c>
      <c r="M1640" s="6">
        <f t="shared" si="252"/>
        <v>0</v>
      </c>
      <c r="N1640" s="6">
        <f t="shared" si="253"/>
        <v>1</v>
      </c>
      <c r="AA1640" t="s">
        <v>5004</v>
      </c>
      <c r="AB1640" t="s">
        <v>4445</v>
      </c>
      <c r="AC1640" t="s">
        <v>51</v>
      </c>
      <c r="AD1640" t="s">
        <v>18</v>
      </c>
      <c r="AE1640">
        <v>24</v>
      </c>
      <c r="AF1640">
        <v>122.76</v>
      </c>
      <c r="AG1640">
        <v>73.7</v>
      </c>
      <c r="AH1640">
        <f t="shared" si="254"/>
        <v>1.6656716417910449</v>
      </c>
      <c r="AI1640">
        <v>21.5</v>
      </c>
      <c r="AJ1640">
        <v>60.33</v>
      </c>
      <c r="AK1640">
        <v>67.47</v>
      </c>
      <c r="AL1640" s="3">
        <f t="shared" si="255"/>
        <v>1</v>
      </c>
      <c r="AM1640" s="3">
        <f t="shared" si="256"/>
        <v>0</v>
      </c>
      <c r="AN1640" s="3">
        <f t="shared" si="257"/>
        <v>0</v>
      </c>
    </row>
    <row r="1641" spans="1:40" x14ac:dyDescent="0.35">
      <c r="A1641" t="s">
        <v>5005</v>
      </c>
      <c r="B1641" t="s">
        <v>4445</v>
      </c>
      <c r="C1641" t="s">
        <v>51</v>
      </c>
      <c r="D1641" t="s">
        <v>17</v>
      </c>
      <c r="E1641">
        <v>26</v>
      </c>
      <c r="F1641">
        <v>80.260000000000005</v>
      </c>
      <c r="G1641">
        <v>78.63</v>
      </c>
      <c r="H1641">
        <f t="shared" si="250"/>
        <v>1.0207300012717793</v>
      </c>
      <c r="I1641">
        <v>25.5</v>
      </c>
      <c r="J1641">
        <v>62.84</v>
      </c>
      <c r="K1641">
        <v>77.400000000000006</v>
      </c>
      <c r="L1641" s="3">
        <f t="shared" si="251"/>
        <v>0</v>
      </c>
      <c r="M1641" s="3">
        <f t="shared" si="252"/>
        <v>1</v>
      </c>
      <c r="N1641" s="3">
        <f t="shared" si="253"/>
        <v>0</v>
      </c>
      <c r="AA1641" t="s">
        <v>5005</v>
      </c>
      <c r="AB1641" t="s">
        <v>4445</v>
      </c>
      <c r="AC1641" t="s">
        <v>51</v>
      </c>
      <c r="AD1641" t="s">
        <v>18</v>
      </c>
      <c r="AE1641">
        <v>24</v>
      </c>
      <c r="AF1641">
        <v>126.97</v>
      </c>
      <c r="AG1641">
        <v>73.7</v>
      </c>
      <c r="AH1641">
        <f t="shared" si="254"/>
        <v>1.7227951153324286</v>
      </c>
      <c r="AI1641">
        <v>22</v>
      </c>
      <c r="AJ1641">
        <v>68.09</v>
      </c>
      <c r="AK1641">
        <v>68.72</v>
      </c>
      <c r="AL1641" s="3">
        <f t="shared" si="255"/>
        <v>1</v>
      </c>
      <c r="AM1641" s="3">
        <f t="shared" si="256"/>
        <v>0</v>
      </c>
      <c r="AN1641" s="3">
        <f t="shared" si="257"/>
        <v>0</v>
      </c>
    </row>
    <row r="1642" spans="1:40" x14ac:dyDescent="0.35">
      <c r="A1642" t="s">
        <v>5006</v>
      </c>
      <c r="B1642" t="s">
        <v>4445</v>
      </c>
      <c r="C1642" t="s">
        <v>51</v>
      </c>
      <c r="D1642" s="6" t="s">
        <v>17</v>
      </c>
      <c r="E1642" s="6">
        <v>31</v>
      </c>
      <c r="F1642" s="6">
        <v>88.21</v>
      </c>
      <c r="G1642" s="6">
        <v>90.81</v>
      </c>
      <c r="H1642" s="6">
        <f t="shared" si="250"/>
        <v>0.97136879198326165</v>
      </c>
      <c r="I1642" s="6">
        <v>30.5</v>
      </c>
      <c r="J1642" s="6">
        <v>54.87</v>
      </c>
      <c r="K1642" s="6">
        <v>89.6</v>
      </c>
      <c r="L1642" s="6">
        <f t="shared" si="251"/>
        <v>0</v>
      </c>
      <c r="M1642" s="6">
        <f t="shared" si="252"/>
        <v>0</v>
      </c>
      <c r="N1642" s="6">
        <f t="shared" si="253"/>
        <v>1</v>
      </c>
      <c r="AA1642" t="s">
        <v>5006</v>
      </c>
      <c r="AB1642" t="s">
        <v>4445</v>
      </c>
      <c r="AC1642" t="s">
        <v>51</v>
      </c>
      <c r="AD1642" t="s">
        <v>18</v>
      </c>
      <c r="AE1642">
        <v>24</v>
      </c>
      <c r="AF1642">
        <v>81.81</v>
      </c>
      <c r="AG1642">
        <v>73.7</v>
      </c>
      <c r="AH1642">
        <f t="shared" si="254"/>
        <v>1.1100407055630936</v>
      </c>
      <c r="AI1642">
        <v>23.5</v>
      </c>
      <c r="AJ1642">
        <v>58.05</v>
      </c>
      <c r="AK1642">
        <v>72.459999999999994</v>
      </c>
      <c r="AL1642" s="3">
        <f t="shared" si="255"/>
        <v>0</v>
      </c>
      <c r="AM1642" s="3">
        <f t="shared" si="256"/>
        <v>1</v>
      </c>
      <c r="AN1642" s="3">
        <f t="shared" si="257"/>
        <v>0</v>
      </c>
    </row>
    <row r="1643" spans="1:40" x14ac:dyDescent="0.35">
      <c r="A1643" t="s">
        <v>5007</v>
      </c>
      <c r="B1643" t="s">
        <v>4445</v>
      </c>
      <c r="C1643" t="s">
        <v>51</v>
      </c>
      <c r="D1643" s="6" t="s">
        <v>17</v>
      </c>
      <c r="E1643" s="6">
        <v>29</v>
      </c>
      <c r="F1643" s="6">
        <v>81.63</v>
      </c>
      <c r="G1643" s="6">
        <v>85.96</v>
      </c>
      <c r="H1643" s="6">
        <f t="shared" si="250"/>
        <v>0.94962773382968824</v>
      </c>
      <c r="I1643" s="6">
        <v>28.5</v>
      </c>
      <c r="J1643" s="6">
        <v>64.19</v>
      </c>
      <c r="K1643" s="6">
        <v>84.74</v>
      </c>
      <c r="L1643" s="6">
        <f t="shared" si="251"/>
        <v>0</v>
      </c>
      <c r="M1643" s="6">
        <f t="shared" si="252"/>
        <v>0</v>
      </c>
      <c r="N1643" s="6">
        <f t="shared" si="253"/>
        <v>1</v>
      </c>
      <c r="AA1643" t="s">
        <v>5007</v>
      </c>
      <c r="AB1643" t="s">
        <v>4445</v>
      </c>
      <c r="AC1643" t="s">
        <v>51</v>
      </c>
      <c r="AD1643" t="s">
        <v>18</v>
      </c>
      <c r="AE1643">
        <v>24</v>
      </c>
      <c r="AF1643">
        <v>115.26</v>
      </c>
      <c r="AG1643">
        <v>73.7</v>
      </c>
      <c r="AH1643">
        <f t="shared" si="254"/>
        <v>1.5639077340569878</v>
      </c>
      <c r="AI1643">
        <v>23</v>
      </c>
      <c r="AJ1643">
        <v>59.79</v>
      </c>
      <c r="AK1643">
        <v>71.22</v>
      </c>
      <c r="AL1643" s="3">
        <f t="shared" si="255"/>
        <v>1</v>
      </c>
      <c r="AM1643" s="3">
        <f t="shared" si="256"/>
        <v>0</v>
      </c>
      <c r="AN1643" s="3">
        <f t="shared" si="257"/>
        <v>0</v>
      </c>
    </row>
    <row r="1644" spans="1:40" x14ac:dyDescent="0.35">
      <c r="A1644" t="s">
        <v>5008</v>
      </c>
      <c r="B1644" t="s">
        <v>4445</v>
      </c>
      <c r="C1644" t="s">
        <v>51</v>
      </c>
      <c r="D1644" s="6" t="s">
        <v>17</v>
      </c>
      <c r="E1644" s="6">
        <v>16</v>
      </c>
      <c r="F1644" s="6">
        <v>52.25</v>
      </c>
      <c r="G1644" s="6">
        <v>53.5</v>
      </c>
      <c r="H1644" s="6">
        <f t="shared" si="250"/>
        <v>0.97663551401869164</v>
      </c>
      <c r="I1644" s="6">
        <v>15.5</v>
      </c>
      <c r="J1644" s="6">
        <v>36.340000000000003</v>
      </c>
      <c r="K1644" s="6">
        <v>52.21</v>
      </c>
      <c r="L1644" s="6">
        <f t="shared" si="251"/>
        <v>0</v>
      </c>
      <c r="M1644" s="6">
        <f t="shared" si="252"/>
        <v>0</v>
      </c>
      <c r="N1644" s="6">
        <f t="shared" si="253"/>
        <v>1</v>
      </c>
      <c r="AA1644" t="s">
        <v>5008</v>
      </c>
      <c r="AB1644" t="s">
        <v>4445</v>
      </c>
      <c r="AC1644" t="s">
        <v>51</v>
      </c>
      <c r="AD1644" t="s">
        <v>18</v>
      </c>
      <c r="AE1644">
        <v>24</v>
      </c>
      <c r="AF1644">
        <v>158</v>
      </c>
      <c r="AG1644">
        <v>73.7</v>
      </c>
      <c r="AH1644">
        <f t="shared" si="254"/>
        <v>2.1438263229308006</v>
      </c>
      <c r="AI1644">
        <v>26.5</v>
      </c>
      <c r="AJ1644">
        <v>82.53</v>
      </c>
      <c r="AK1644">
        <v>79.86</v>
      </c>
      <c r="AL1644" s="3">
        <f t="shared" si="255"/>
        <v>1</v>
      </c>
      <c r="AM1644" s="3">
        <f t="shared" si="256"/>
        <v>0</v>
      </c>
      <c r="AN1644" s="3">
        <f t="shared" si="257"/>
        <v>0</v>
      </c>
    </row>
    <row r="1645" spans="1:40" x14ac:dyDescent="0.35">
      <c r="A1645" t="s">
        <v>5009</v>
      </c>
      <c r="B1645" t="s">
        <v>4445</v>
      </c>
      <c r="C1645" t="s">
        <v>51</v>
      </c>
      <c r="D1645" s="6" t="s">
        <v>17</v>
      </c>
      <c r="E1645" s="6">
        <v>32.5</v>
      </c>
      <c r="F1645" s="6">
        <v>84.95</v>
      </c>
      <c r="G1645" s="6">
        <v>94.43</v>
      </c>
      <c r="H1645" s="6">
        <f t="shared" si="250"/>
        <v>0.89960817536799742</v>
      </c>
      <c r="I1645" s="6">
        <v>32</v>
      </c>
      <c r="J1645" s="6">
        <v>66.61</v>
      </c>
      <c r="K1645" s="6">
        <v>93.23</v>
      </c>
      <c r="L1645" s="6">
        <f t="shared" si="251"/>
        <v>0</v>
      </c>
      <c r="M1645" s="6">
        <f t="shared" si="252"/>
        <v>0</v>
      </c>
      <c r="N1645" s="6">
        <f t="shared" si="253"/>
        <v>1</v>
      </c>
      <c r="AA1645" t="s">
        <v>5009</v>
      </c>
      <c r="AB1645" t="s">
        <v>4445</v>
      </c>
      <c r="AC1645" t="s">
        <v>51</v>
      </c>
      <c r="AD1645" t="s">
        <v>18</v>
      </c>
      <c r="AE1645">
        <v>19</v>
      </c>
      <c r="AF1645">
        <v>63.81</v>
      </c>
      <c r="AG1645">
        <v>61.18</v>
      </c>
      <c r="AH1645">
        <f t="shared" si="254"/>
        <v>1.0429879045439687</v>
      </c>
      <c r="AI1645">
        <v>18.5</v>
      </c>
      <c r="AJ1645">
        <v>26.69</v>
      </c>
      <c r="AK1645">
        <v>59.91</v>
      </c>
      <c r="AL1645" s="3">
        <f t="shared" si="255"/>
        <v>0</v>
      </c>
      <c r="AM1645" s="3">
        <f t="shared" si="256"/>
        <v>1</v>
      </c>
      <c r="AN1645" s="3">
        <f t="shared" si="257"/>
        <v>0</v>
      </c>
    </row>
    <row r="1646" spans="1:40" x14ac:dyDescent="0.35">
      <c r="A1646" t="s">
        <v>5010</v>
      </c>
      <c r="B1646" t="s">
        <v>4445</v>
      </c>
      <c r="C1646" t="s">
        <v>51</v>
      </c>
      <c r="D1646" s="6" t="s">
        <v>134</v>
      </c>
      <c r="E1646" s="6">
        <v>24.5</v>
      </c>
      <c r="F1646" s="6">
        <v>73.91</v>
      </c>
      <c r="G1646" s="6">
        <v>74.930000000000007</v>
      </c>
      <c r="H1646" s="6">
        <f t="shared" si="250"/>
        <v>0.98638729480848775</v>
      </c>
      <c r="I1646" s="6">
        <v>24</v>
      </c>
      <c r="J1646" s="6">
        <v>61.04</v>
      </c>
      <c r="K1646" s="6">
        <v>73.7</v>
      </c>
      <c r="L1646" s="6">
        <f t="shared" si="251"/>
        <v>0</v>
      </c>
      <c r="M1646" s="6">
        <f t="shared" si="252"/>
        <v>0</v>
      </c>
      <c r="N1646" s="6">
        <f t="shared" si="253"/>
        <v>1</v>
      </c>
      <c r="AA1646" t="s">
        <v>5010</v>
      </c>
      <c r="AB1646" t="s">
        <v>4445</v>
      </c>
      <c r="AC1646" t="s">
        <v>51</v>
      </c>
      <c r="AD1646" t="s">
        <v>135</v>
      </c>
      <c r="AE1646">
        <v>24</v>
      </c>
      <c r="AF1646">
        <v>126.14</v>
      </c>
      <c r="AG1646">
        <v>73.7</v>
      </c>
      <c r="AH1646">
        <f t="shared" si="254"/>
        <v>1.7115332428765264</v>
      </c>
      <c r="AI1646">
        <v>22.5</v>
      </c>
      <c r="AJ1646">
        <v>64.84</v>
      </c>
      <c r="AK1646">
        <v>69.97</v>
      </c>
      <c r="AL1646" s="3">
        <f t="shared" si="255"/>
        <v>1</v>
      </c>
      <c r="AM1646" s="3">
        <f t="shared" si="256"/>
        <v>0</v>
      </c>
      <c r="AN1646" s="3">
        <f t="shared" si="257"/>
        <v>0</v>
      </c>
    </row>
    <row r="1647" spans="1:40" x14ac:dyDescent="0.35">
      <c r="A1647" t="s">
        <v>5011</v>
      </c>
      <c r="B1647" t="s">
        <v>4445</v>
      </c>
      <c r="C1647" t="s">
        <v>51</v>
      </c>
      <c r="D1647" s="6" t="s">
        <v>134</v>
      </c>
      <c r="E1647" s="6">
        <v>21.5</v>
      </c>
      <c r="F1647" s="6">
        <v>53.82</v>
      </c>
      <c r="G1647" s="6">
        <v>67.47</v>
      </c>
      <c r="H1647" s="6">
        <f t="shared" si="250"/>
        <v>0.79768786127167635</v>
      </c>
      <c r="I1647" s="6">
        <v>21</v>
      </c>
      <c r="J1647" s="6">
        <v>37.18</v>
      </c>
      <c r="K1647" s="6">
        <v>66.22</v>
      </c>
      <c r="L1647" s="6">
        <f t="shared" si="251"/>
        <v>0</v>
      </c>
      <c r="M1647" s="6">
        <f t="shared" si="252"/>
        <v>0</v>
      </c>
      <c r="N1647" s="6">
        <f t="shared" si="253"/>
        <v>1</v>
      </c>
      <c r="AA1647" t="s">
        <v>5011</v>
      </c>
      <c r="AB1647" t="s">
        <v>4445</v>
      </c>
      <c r="AC1647" t="s">
        <v>51</v>
      </c>
      <c r="AD1647" t="s">
        <v>135</v>
      </c>
      <c r="AE1647">
        <v>24</v>
      </c>
      <c r="AF1647">
        <v>92.41</v>
      </c>
      <c r="AG1647">
        <v>73.7</v>
      </c>
      <c r="AH1647">
        <f t="shared" si="254"/>
        <v>1.253867028493894</v>
      </c>
      <c r="AI1647">
        <v>25</v>
      </c>
      <c r="AJ1647">
        <v>78.08</v>
      </c>
      <c r="AK1647">
        <v>76.17</v>
      </c>
      <c r="AL1647" s="3">
        <f t="shared" si="255"/>
        <v>0</v>
      </c>
      <c r="AM1647" s="3">
        <f t="shared" si="256"/>
        <v>1</v>
      </c>
      <c r="AN1647" s="3">
        <f t="shared" si="257"/>
        <v>0</v>
      </c>
    </row>
    <row r="1648" spans="1:40" x14ac:dyDescent="0.35">
      <c r="A1648" t="s">
        <v>5012</v>
      </c>
      <c r="B1648" t="s">
        <v>4445</v>
      </c>
      <c r="C1648" t="s">
        <v>51</v>
      </c>
      <c r="D1648" s="6" t="s">
        <v>134</v>
      </c>
      <c r="E1648" s="6">
        <v>23.5</v>
      </c>
      <c r="F1648" s="6">
        <v>67.040000000000006</v>
      </c>
      <c r="G1648" s="6">
        <v>72.459999999999994</v>
      </c>
      <c r="H1648" s="6">
        <f t="shared" si="250"/>
        <v>0.92520011040574124</v>
      </c>
      <c r="I1648" s="6">
        <v>23</v>
      </c>
      <c r="J1648" s="6">
        <v>38.28</v>
      </c>
      <c r="K1648" s="6">
        <v>71.22</v>
      </c>
      <c r="L1648" s="6">
        <f t="shared" si="251"/>
        <v>0</v>
      </c>
      <c r="M1648" s="6">
        <f t="shared" si="252"/>
        <v>0</v>
      </c>
      <c r="N1648" s="6">
        <f t="shared" si="253"/>
        <v>1</v>
      </c>
      <c r="AA1648" t="s">
        <v>5012</v>
      </c>
      <c r="AB1648" t="s">
        <v>4445</v>
      </c>
      <c r="AC1648" t="s">
        <v>51</v>
      </c>
      <c r="AD1648" t="s">
        <v>135</v>
      </c>
      <c r="AE1648">
        <v>24</v>
      </c>
      <c r="AF1648">
        <v>141.9</v>
      </c>
      <c r="AG1648">
        <v>73.7</v>
      </c>
      <c r="AH1648">
        <f t="shared" si="254"/>
        <v>1.9253731343283582</v>
      </c>
      <c r="AI1648">
        <v>22</v>
      </c>
      <c r="AJ1648">
        <v>57.49</v>
      </c>
      <c r="AK1648">
        <v>68.72</v>
      </c>
      <c r="AL1648" s="3">
        <f t="shared" si="255"/>
        <v>1</v>
      </c>
      <c r="AM1648" s="3">
        <f t="shared" si="256"/>
        <v>0</v>
      </c>
      <c r="AN1648" s="3">
        <f t="shared" si="257"/>
        <v>0</v>
      </c>
    </row>
    <row r="1649" spans="1:40" x14ac:dyDescent="0.35">
      <c r="A1649" t="s">
        <v>5013</v>
      </c>
      <c r="B1649" t="s">
        <v>4445</v>
      </c>
      <c r="C1649" t="s">
        <v>51</v>
      </c>
      <c r="D1649" s="6" t="s">
        <v>134</v>
      </c>
      <c r="E1649" s="6">
        <v>27</v>
      </c>
      <c r="F1649" s="6">
        <v>77.63</v>
      </c>
      <c r="G1649" s="6">
        <v>81.08</v>
      </c>
      <c r="H1649" s="6">
        <f t="shared" si="250"/>
        <v>0.9574494326591021</v>
      </c>
      <c r="I1649" s="6">
        <v>26.5</v>
      </c>
      <c r="J1649" s="6">
        <v>63.89</v>
      </c>
      <c r="K1649" s="6">
        <v>79.86</v>
      </c>
      <c r="L1649" s="6">
        <f t="shared" si="251"/>
        <v>0</v>
      </c>
      <c r="M1649" s="6">
        <f t="shared" si="252"/>
        <v>0</v>
      </c>
      <c r="N1649" s="6">
        <f t="shared" si="253"/>
        <v>1</v>
      </c>
      <c r="AA1649" t="s">
        <v>5013</v>
      </c>
      <c r="AB1649" t="s">
        <v>4445</v>
      </c>
      <c r="AC1649" t="s">
        <v>51</v>
      </c>
      <c r="AD1649" t="s">
        <v>135</v>
      </c>
      <c r="AE1649">
        <v>23.5</v>
      </c>
      <c r="AF1649">
        <v>74.400000000000006</v>
      </c>
      <c r="AG1649">
        <v>72.459999999999994</v>
      </c>
      <c r="AH1649">
        <f t="shared" si="254"/>
        <v>1.0267733922163955</v>
      </c>
      <c r="AI1649">
        <v>23</v>
      </c>
      <c r="AJ1649">
        <v>53.59</v>
      </c>
      <c r="AK1649">
        <v>71.22</v>
      </c>
      <c r="AL1649" s="3">
        <f t="shared" si="255"/>
        <v>0</v>
      </c>
      <c r="AM1649" s="3">
        <f t="shared" si="256"/>
        <v>1</v>
      </c>
      <c r="AN1649" s="3">
        <f t="shared" si="257"/>
        <v>0</v>
      </c>
    </row>
    <row r="1650" spans="1:40" x14ac:dyDescent="0.35">
      <c r="A1650" t="s">
        <v>5014</v>
      </c>
      <c r="B1650" t="s">
        <v>4445</v>
      </c>
      <c r="C1650" t="s">
        <v>51</v>
      </c>
      <c r="D1650" s="6" t="s">
        <v>134</v>
      </c>
      <c r="E1650" s="6">
        <v>19.5</v>
      </c>
      <c r="F1650" s="6">
        <v>44.16</v>
      </c>
      <c r="G1650" s="6">
        <v>62.44</v>
      </c>
      <c r="H1650" s="6">
        <f t="shared" si="250"/>
        <v>0.70723894939141574</v>
      </c>
      <c r="I1650" s="6">
        <v>19</v>
      </c>
      <c r="J1650" s="6">
        <v>34.270000000000003</v>
      </c>
      <c r="K1650" s="6">
        <v>61.18</v>
      </c>
      <c r="L1650" s="6">
        <f t="shared" si="251"/>
        <v>0</v>
      </c>
      <c r="M1650" s="6">
        <f t="shared" si="252"/>
        <v>0</v>
      </c>
      <c r="N1650" s="6">
        <f t="shared" si="253"/>
        <v>1</v>
      </c>
      <c r="AA1650" t="s">
        <v>5014</v>
      </c>
      <c r="AB1650" t="s">
        <v>4445</v>
      </c>
      <c r="AC1650" t="s">
        <v>51</v>
      </c>
      <c r="AD1650" t="s">
        <v>135</v>
      </c>
      <c r="AE1650">
        <v>24</v>
      </c>
      <c r="AF1650">
        <v>74.900000000000006</v>
      </c>
      <c r="AG1650">
        <v>73.7</v>
      </c>
      <c r="AH1650">
        <f t="shared" si="254"/>
        <v>1.0162822252374493</v>
      </c>
      <c r="AI1650">
        <v>23.5</v>
      </c>
      <c r="AJ1650">
        <v>52.66</v>
      </c>
      <c r="AK1650">
        <v>72.459999999999994</v>
      </c>
      <c r="AL1650" s="3">
        <f t="shared" si="255"/>
        <v>0</v>
      </c>
      <c r="AM1650" s="3">
        <f t="shared" si="256"/>
        <v>1</v>
      </c>
      <c r="AN1650" s="3">
        <f t="shared" si="257"/>
        <v>0</v>
      </c>
    </row>
    <row r="1651" spans="1:40" x14ac:dyDescent="0.35">
      <c r="A1651" t="s">
        <v>5015</v>
      </c>
      <c r="B1651" t="s">
        <v>4445</v>
      </c>
      <c r="C1651" t="s">
        <v>51</v>
      </c>
      <c r="D1651" s="6" t="s">
        <v>134</v>
      </c>
      <c r="E1651" s="6">
        <v>24</v>
      </c>
      <c r="F1651" s="6">
        <v>64.41</v>
      </c>
      <c r="G1651" s="6">
        <v>73.7</v>
      </c>
      <c r="H1651" s="6">
        <f t="shared" si="250"/>
        <v>0.87394843962008129</v>
      </c>
      <c r="I1651" s="6">
        <v>23.5</v>
      </c>
      <c r="J1651" s="6">
        <v>43.48</v>
      </c>
      <c r="K1651" s="6">
        <v>72.459999999999994</v>
      </c>
      <c r="L1651" s="6">
        <f t="shared" si="251"/>
        <v>0</v>
      </c>
      <c r="M1651" s="6">
        <f t="shared" si="252"/>
        <v>0</v>
      </c>
      <c r="N1651" s="6">
        <f t="shared" si="253"/>
        <v>1</v>
      </c>
      <c r="AA1651" t="s">
        <v>5015</v>
      </c>
      <c r="AB1651" t="s">
        <v>4445</v>
      </c>
      <c r="AC1651" t="s">
        <v>51</v>
      </c>
      <c r="AD1651" t="s">
        <v>135</v>
      </c>
      <c r="AE1651">
        <v>24</v>
      </c>
      <c r="AF1651">
        <v>103.78</v>
      </c>
      <c r="AG1651">
        <v>73.7</v>
      </c>
      <c r="AH1651">
        <f t="shared" si="254"/>
        <v>1.4081411126187244</v>
      </c>
      <c r="AI1651">
        <v>23.5</v>
      </c>
      <c r="AJ1651">
        <v>50.57</v>
      </c>
      <c r="AK1651">
        <v>72.459999999999994</v>
      </c>
      <c r="AL1651" s="3">
        <f t="shared" si="255"/>
        <v>0</v>
      </c>
      <c r="AM1651" s="3">
        <f t="shared" si="256"/>
        <v>1</v>
      </c>
      <c r="AN1651" s="3">
        <f t="shared" si="257"/>
        <v>0</v>
      </c>
    </row>
    <row r="1652" spans="1:40" x14ac:dyDescent="0.35">
      <c r="A1652" t="s">
        <v>5016</v>
      </c>
      <c r="B1652" t="s">
        <v>4445</v>
      </c>
      <c r="C1652" t="s">
        <v>51</v>
      </c>
      <c r="D1652" t="s">
        <v>134</v>
      </c>
      <c r="E1652">
        <v>23.5</v>
      </c>
      <c r="F1652">
        <v>72.599999999999994</v>
      </c>
      <c r="G1652">
        <v>72.459999999999994</v>
      </c>
      <c r="H1652">
        <f t="shared" si="250"/>
        <v>1.0019321004692243</v>
      </c>
      <c r="I1652">
        <v>23</v>
      </c>
      <c r="J1652">
        <v>41.11</v>
      </c>
      <c r="K1652">
        <v>71.22</v>
      </c>
      <c r="L1652" s="3">
        <f t="shared" si="251"/>
        <v>0</v>
      </c>
      <c r="M1652" s="3">
        <f t="shared" si="252"/>
        <v>1</v>
      </c>
      <c r="N1652" s="3">
        <f t="shared" si="253"/>
        <v>0</v>
      </c>
      <c r="AA1652" t="s">
        <v>5016</v>
      </c>
      <c r="AB1652" t="s">
        <v>4445</v>
      </c>
      <c r="AC1652" t="s">
        <v>51</v>
      </c>
      <c r="AD1652" t="s">
        <v>135</v>
      </c>
      <c r="AE1652">
        <v>24</v>
      </c>
      <c r="AF1652">
        <v>106.88</v>
      </c>
      <c r="AG1652">
        <v>73.7</v>
      </c>
      <c r="AH1652">
        <f t="shared" si="254"/>
        <v>1.4502035278154679</v>
      </c>
      <c r="AI1652">
        <v>22.5</v>
      </c>
      <c r="AJ1652">
        <v>69.569999999999993</v>
      </c>
      <c r="AK1652">
        <v>69.97</v>
      </c>
      <c r="AL1652" s="3">
        <f t="shared" si="255"/>
        <v>0</v>
      </c>
      <c r="AM1652" s="3">
        <f t="shared" si="256"/>
        <v>1</v>
      </c>
      <c r="AN1652" s="3">
        <f t="shared" si="257"/>
        <v>0</v>
      </c>
    </row>
    <row r="1653" spans="1:40" x14ac:dyDescent="0.35">
      <c r="A1653" t="s">
        <v>5017</v>
      </c>
      <c r="B1653" t="s">
        <v>4445</v>
      </c>
      <c r="C1653" t="s">
        <v>51</v>
      </c>
      <c r="D1653" s="6" t="s">
        <v>134</v>
      </c>
      <c r="E1653" s="6">
        <v>15.5</v>
      </c>
      <c r="F1653" s="6">
        <v>51.15</v>
      </c>
      <c r="G1653" s="6">
        <v>52.21</v>
      </c>
      <c r="H1653" s="6">
        <f t="shared" si="250"/>
        <v>0.97969737598161266</v>
      </c>
      <c r="I1653" s="6">
        <v>15</v>
      </c>
      <c r="J1653" s="6">
        <v>37.71</v>
      </c>
      <c r="K1653" s="6">
        <v>50.91</v>
      </c>
      <c r="L1653" s="6">
        <f t="shared" si="251"/>
        <v>0</v>
      </c>
      <c r="M1653" s="6">
        <f t="shared" si="252"/>
        <v>0</v>
      </c>
      <c r="N1653" s="6">
        <f t="shared" si="253"/>
        <v>1</v>
      </c>
      <c r="AA1653" t="s">
        <v>5017</v>
      </c>
      <c r="AB1653" t="s">
        <v>4445</v>
      </c>
      <c r="AC1653" t="s">
        <v>51</v>
      </c>
      <c r="AD1653" t="s">
        <v>135</v>
      </c>
      <c r="AE1653">
        <v>24</v>
      </c>
      <c r="AF1653">
        <v>181.53</v>
      </c>
      <c r="AG1653">
        <v>73.7</v>
      </c>
      <c r="AH1653">
        <f t="shared" si="254"/>
        <v>2.4630936227951152</v>
      </c>
      <c r="AI1653">
        <v>21.5</v>
      </c>
      <c r="AJ1653">
        <v>51.27</v>
      </c>
      <c r="AK1653">
        <v>67.47</v>
      </c>
      <c r="AL1653" s="3">
        <f t="shared" si="255"/>
        <v>1</v>
      </c>
      <c r="AM1653" s="3">
        <f t="shared" si="256"/>
        <v>0</v>
      </c>
      <c r="AN1653" s="3">
        <f t="shared" si="257"/>
        <v>0</v>
      </c>
    </row>
    <row r="1654" spans="1:40" x14ac:dyDescent="0.35">
      <c r="A1654" t="s">
        <v>5018</v>
      </c>
      <c r="B1654" t="s">
        <v>4445</v>
      </c>
      <c r="C1654" t="s">
        <v>51</v>
      </c>
      <c r="D1654" s="6" t="s">
        <v>134</v>
      </c>
      <c r="E1654" s="6">
        <v>29</v>
      </c>
      <c r="F1654" s="6">
        <v>73.48</v>
      </c>
      <c r="G1654" s="6">
        <v>85.96</v>
      </c>
      <c r="H1654" s="6">
        <f t="shared" si="250"/>
        <v>0.85481619357840866</v>
      </c>
      <c r="I1654" s="6">
        <v>28.5</v>
      </c>
      <c r="J1654" s="6">
        <v>46.27</v>
      </c>
      <c r="K1654" s="6">
        <v>84.74</v>
      </c>
      <c r="L1654" s="6">
        <f t="shared" si="251"/>
        <v>0</v>
      </c>
      <c r="M1654" s="6">
        <f t="shared" si="252"/>
        <v>0</v>
      </c>
      <c r="N1654" s="6">
        <f t="shared" si="253"/>
        <v>1</v>
      </c>
      <c r="AA1654" t="s">
        <v>5018</v>
      </c>
      <c r="AB1654" t="s">
        <v>4445</v>
      </c>
      <c r="AC1654" t="s">
        <v>51</v>
      </c>
      <c r="AD1654" t="s">
        <v>135</v>
      </c>
      <c r="AE1654">
        <v>24</v>
      </c>
      <c r="AF1654">
        <v>107.69</v>
      </c>
      <c r="AG1654">
        <v>73.7</v>
      </c>
      <c r="AH1654">
        <f t="shared" si="254"/>
        <v>1.4611940298507462</v>
      </c>
      <c r="AI1654">
        <v>22.5</v>
      </c>
      <c r="AJ1654">
        <v>64.92</v>
      </c>
      <c r="AK1654">
        <v>69.97</v>
      </c>
      <c r="AL1654" s="3">
        <f t="shared" si="255"/>
        <v>0</v>
      </c>
      <c r="AM1654" s="3">
        <f t="shared" si="256"/>
        <v>1</v>
      </c>
      <c r="AN1654" s="3">
        <f t="shared" si="257"/>
        <v>0</v>
      </c>
    </row>
    <row r="1655" spans="1:40" x14ac:dyDescent="0.35">
      <c r="A1655" t="s">
        <v>5019</v>
      </c>
      <c r="B1655" t="s">
        <v>4445</v>
      </c>
      <c r="C1655" t="s">
        <v>51</v>
      </c>
      <c r="D1655" s="6" t="s">
        <v>134</v>
      </c>
      <c r="E1655" s="6">
        <v>27.5</v>
      </c>
      <c r="F1655" s="6">
        <v>74.89</v>
      </c>
      <c r="G1655" s="6">
        <v>82.3</v>
      </c>
      <c r="H1655" s="6">
        <f t="shared" si="250"/>
        <v>0.90996354799513979</v>
      </c>
      <c r="I1655" s="6">
        <v>27</v>
      </c>
      <c r="J1655" s="6">
        <v>71.63</v>
      </c>
      <c r="K1655" s="6">
        <v>81.08</v>
      </c>
      <c r="L1655" s="6">
        <f t="shared" si="251"/>
        <v>0</v>
      </c>
      <c r="M1655" s="6">
        <f t="shared" si="252"/>
        <v>0</v>
      </c>
      <c r="N1655" s="6">
        <f t="shared" si="253"/>
        <v>1</v>
      </c>
      <c r="AA1655" t="s">
        <v>5019</v>
      </c>
      <c r="AB1655" t="s">
        <v>4445</v>
      </c>
      <c r="AC1655" t="s">
        <v>51</v>
      </c>
      <c r="AD1655" t="s">
        <v>135</v>
      </c>
      <c r="AE1655" s="6">
        <v>24</v>
      </c>
      <c r="AF1655" s="6">
        <v>73.180000000000007</v>
      </c>
      <c r="AG1655" s="6">
        <v>73.7</v>
      </c>
      <c r="AH1655" s="6">
        <f t="shared" si="254"/>
        <v>0.99294436906377215</v>
      </c>
      <c r="AI1655" s="6">
        <v>23.5</v>
      </c>
      <c r="AJ1655" s="6">
        <v>60.82</v>
      </c>
      <c r="AK1655" s="6">
        <v>72.459999999999994</v>
      </c>
      <c r="AL1655" s="6">
        <f t="shared" si="255"/>
        <v>0</v>
      </c>
      <c r="AM1655" s="6">
        <f t="shared" si="256"/>
        <v>0</v>
      </c>
      <c r="AN1655" s="6">
        <f t="shared" si="257"/>
        <v>1</v>
      </c>
    </row>
    <row r="1656" spans="1:40" x14ac:dyDescent="0.35">
      <c r="A1656" t="s">
        <v>5020</v>
      </c>
      <c r="B1656" t="s">
        <v>4445</v>
      </c>
      <c r="C1656" t="s">
        <v>51</v>
      </c>
      <c r="D1656" s="6" t="s">
        <v>134</v>
      </c>
      <c r="E1656" s="6">
        <v>17.5</v>
      </c>
      <c r="F1656" s="6">
        <v>53.01</v>
      </c>
      <c r="G1656" s="6">
        <v>57.36</v>
      </c>
      <c r="H1656" s="6">
        <f t="shared" si="250"/>
        <v>0.92416317991631791</v>
      </c>
      <c r="I1656" s="6">
        <v>17</v>
      </c>
      <c r="J1656" s="6">
        <v>33.299999999999997</v>
      </c>
      <c r="K1656" s="6">
        <v>56.08</v>
      </c>
      <c r="L1656" s="6">
        <f t="shared" si="251"/>
        <v>0</v>
      </c>
      <c r="M1656" s="6">
        <f t="shared" si="252"/>
        <v>0</v>
      </c>
      <c r="N1656" s="6">
        <f t="shared" si="253"/>
        <v>1</v>
      </c>
      <c r="AA1656" t="s">
        <v>5020</v>
      </c>
      <c r="AB1656" t="s">
        <v>4445</v>
      </c>
      <c r="AC1656" t="s">
        <v>51</v>
      </c>
      <c r="AD1656" t="s">
        <v>135</v>
      </c>
      <c r="AE1656">
        <v>24</v>
      </c>
      <c r="AF1656">
        <v>76.75</v>
      </c>
      <c r="AG1656">
        <v>73.7</v>
      </c>
      <c r="AH1656">
        <f t="shared" si="254"/>
        <v>1.041383989145183</v>
      </c>
      <c r="AI1656">
        <v>20</v>
      </c>
      <c r="AJ1656">
        <v>66.14</v>
      </c>
      <c r="AK1656">
        <v>63.71</v>
      </c>
      <c r="AL1656" s="3">
        <f t="shared" si="255"/>
        <v>0</v>
      </c>
      <c r="AM1656" s="3">
        <f t="shared" si="256"/>
        <v>1</v>
      </c>
      <c r="AN1656" s="3">
        <f t="shared" si="257"/>
        <v>0</v>
      </c>
    </row>
    <row r="1657" spans="1:40" x14ac:dyDescent="0.35">
      <c r="A1657" t="s">
        <v>5021</v>
      </c>
      <c r="B1657" t="s">
        <v>4445</v>
      </c>
      <c r="C1657" t="s">
        <v>51</v>
      </c>
      <c r="D1657" s="6" t="s">
        <v>134</v>
      </c>
      <c r="E1657" s="6">
        <v>27.5</v>
      </c>
      <c r="F1657" s="6">
        <v>70.31</v>
      </c>
      <c r="G1657" s="6">
        <v>82.3</v>
      </c>
      <c r="H1657" s="6">
        <f t="shared" si="250"/>
        <v>0.85431348724179834</v>
      </c>
      <c r="I1657" s="6">
        <v>27</v>
      </c>
      <c r="J1657" s="6">
        <v>64.260000000000005</v>
      </c>
      <c r="K1657" s="6">
        <v>81.08</v>
      </c>
      <c r="L1657" s="6">
        <f t="shared" si="251"/>
        <v>0</v>
      </c>
      <c r="M1657" s="6">
        <f t="shared" si="252"/>
        <v>0</v>
      </c>
      <c r="N1657" s="6">
        <f t="shared" si="253"/>
        <v>1</v>
      </c>
      <c r="AA1657" t="s">
        <v>5021</v>
      </c>
      <c r="AB1657" t="s">
        <v>4445</v>
      </c>
      <c r="AC1657" t="s">
        <v>51</v>
      </c>
      <c r="AD1657" t="s">
        <v>135</v>
      </c>
      <c r="AE1657">
        <v>24</v>
      </c>
      <c r="AF1657">
        <v>91.54</v>
      </c>
      <c r="AG1657">
        <v>73.7</v>
      </c>
      <c r="AH1657">
        <f t="shared" si="254"/>
        <v>1.2420624151967437</v>
      </c>
      <c r="AI1657">
        <v>23.5</v>
      </c>
      <c r="AJ1657">
        <v>55.64</v>
      </c>
      <c r="AK1657">
        <v>72.459999999999994</v>
      </c>
      <c r="AL1657" s="3">
        <f t="shared" si="255"/>
        <v>0</v>
      </c>
      <c r="AM1657" s="3">
        <f t="shared" si="256"/>
        <v>1</v>
      </c>
      <c r="AN1657" s="3">
        <f t="shared" si="257"/>
        <v>0</v>
      </c>
    </row>
    <row r="1658" spans="1:40" x14ac:dyDescent="0.35">
      <c r="A1658" t="s">
        <v>5022</v>
      </c>
      <c r="B1658" t="s">
        <v>4486</v>
      </c>
      <c r="C1658" t="s">
        <v>51</v>
      </c>
      <c r="D1658" t="s">
        <v>949</v>
      </c>
      <c r="E1658">
        <v>24.5</v>
      </c>
      <c r="F1658">
        <v>77.42</v>
      </c>
      <c r="G1658">
        <v>74.930000000000007</v>
      </c>
      <c r="H1658">
        <f t="shared" si="250"/>
        <v>1.0332310156145734</v>
      </c>
      <c r="I1658">
        <v>24</v>
      </c>
      <c r="J1658">
        <v>56.84</v>
      </c>
      <c r="K1658">
        <v>73.7</v>
      </c>
      <c r="L1658" s="3">
        <f t="shared" si="251"/>
        <v>0</v>
      </c>
      <c r="M1658" s="3">
        <f t="shared" si="252"/>
        <v>1</v>
      </c>
      <c r="N1658" s="3">
        <f t="shared" si="253"/>
        <v>0</v>
      </c>
      <c r="AA1658" t="s">
        <v>5022</v>
      </c>
      <c r="AB1658" t="s">
        <v>4486</v>
      </c>
      <c r="AC1658" t="s">
        <v>51</v>
      </c>
      <c r="AD1658" t="s">
        <v>951</v>
      </c>
      <c r="AE1658" s="6">
        <v>24</v>
      </c>
      <c r="AF1658" s="6">
        <v>72.98</v>
      </c>
      <c r="AG1658" s="6">
        <v>73.7</v>
      </c>
      <c r="AH1658" s="6">
        <f t="shared" si="254"/>
        <v>0.99023066485753053</v>
      </c>
      <c r="AI1658" s="6">
        <v>23.5</v>
      </c>
      <c r="AJ1658" s="6">
        <v>40.840000000000003</v>
      </c>
      <c r="AK1658" s="6">
        <v>72.459999999999994</v>
      </c>
      <c r="AL1658" s="6">
        <f t="shared" si="255"/>
        <v>0</v>
      </c>
      <c r="AM1658" s="6">
        <f t="shared" si="256"/>
        <v>0</v>
      </c>
      <c r="AN1658" s="6">
        <f t="shared" si="257"/>
        <v>1</v>
      </c>
    </row>
    <row r="1659" spans="1:40" x14ac:dyDescent="0.35">
      <c r="A1659" t="s">
        <v>5023</v>
      </c>
      <c r="B1659" t="s">
        <v>4486</v>
      </c>
      <c r="C1659" t="s">
        <v>51</v>
      </c>
      <c r="D1659" t="s">
        <v>949</v>
      </c>
      <c r="E1659">
        <v>23.5</v>
      </c>
      <c r="F1659">
        <v>84.02</v>
      </c>
      <c r="G1659">
        <v>72.459999999999994</v>
      </c>
      <c r="H1659">
        <f t="shared" si="250"/>
        <v>1.1595362958873863</v>
      </c>
      <c r="I1659">
        <v>23</v>
      </c>
      <c r="J1659">
        <v>63.21</v>
      </c>
      <c r="K1659">
        <v>71.22</v>
      </c>
      <c r="L1659" s="3">
        <f t="shared" si="251"/>
        <v>0</v>
      </c>
      <c r="M1659" s="3">
        <f t="shared" si="252"/>
        <v>1</v>
      </c>
      <c r="N1659" s="3">
        <f t="shared" si="253"/>
        <v>0</v>
      </c>
      <c r="AA1659" t="s">
        <v>5023</v>
      </c>
      <c r="AB1659" t="s">
        <v>4486</v>
      </c>
      <c r="AC1659" t="s">
        <v>51</v>
      </c>
      <c r="AD1659" t="s">
        <v>951</v>
      </c>
      <c r="AE1659">
        <v>24</v>
      </c>
      <c r="AF1659">
        <v>102.11</v>
      </c>
      <c r="AG1659">
        <v>73.7</v>
      </c>
      <c r="AH1659">
        <f t="shared" si="254"/>
        <v>1.3854816824966079</v>
      </c>
      <c r="AI1659">
        <v>22.5</v>
      </c>
      <c r="AJ1659">
        <v>53.08</v>
      </c>
      <c r="AK1659">
        <v>69.97</v>
      </c>
      <c r="AL1659" s="3">
        <f t="shared" si="255"/>
        <v>0</v>
      </c>
      <c r="AM1659" s="3">
        <f t="shared" si="256"/>
        <v>1</v>
      </c>
      <c r="AN1659" s="3">
        <f t="shared" si="257"/>
        <v>0</v>
      </c>
    </row>
    <row r="1660" spans="1:40" x14ac:dyDescent="0.35">
      <c r="A1660" t="s">
        <v>5024</v>
      </c>
      <c r="B1660" t="s">
        <v>4486</v>
      </c>
      <c r="C1660" t="s">
        <v>51</v>
      </c>
      <c r="D1660" t="s">
        <v>949</v>
      </c>
      <c r="E1660">
        <v>24</v>
      </c>
      <c r="F1660">
        <v>119.67</v>
      </c>
      <c r="G1660">
        <v>73.7</v>
      </c>
      <c r="H1660">
        <f t="shared" si="250"/>
        <v>1.6237449118046132</v>
      </c>
      <c r="I1660">
        <v>23</v>
      </c>
      <c r="J1660">
        <v>69.55</v>
      </c>
      <c r="K1660">
        <v>71.22</v>
      </c>
      <c r="L1660" s="3">
        <f t="shared" si="251"/>
        <v>1</v>
      </c>
      <c r="M1660" s="3">
        <f t="shared" si="252"/>
        <v>0</v>
      </c>
      <c r="N1660" s="3">
        <f t="shared" si="253"/>
        <v>0</v>
      </c>
      <c r="AA1660" t="s">
        <v>5024</v>
      </c>
      <c r="AB1660" t="s">
        <v>4486</v>
      </c>
      <c r="AC1660" t="s">
        <v>51</v>
      </c>
      <c r="AD1660" t="s">
        <v>951</v>
      </c>
      <c r="AE1660">
        <v>24</v>
      </c>
      <c r="AF1660">
        <v>77.040000000000006</v>
      </c>
      <c r="AG1660">
        <v>73.7</v>
      </c>
      <c r="AH1660">
        <f t="shared" si="254"/>
        <v>1.0453188602442334</v>
      </c>
      <c r="AI1660">
        <v>23.5</v>
      </c>
      <c r="AJ1660">
        <v>66.39</v>
      </c>
      <c r="AK1660">
        <v>72.459999999999994</v>
      </c>
      <c r="AL1660" s="3">
        <f t="shared" si="255"/>
        <v>0</v>
      </c>
      <c r="AM1660" s="3">
        <f t="shared" si="256"/>
        <v>1</v>
      </c>
      <c r="AN1660" s="3">
        <f t="shared" si="257"/>
        <v>0</v>
      </c>
    </row>
    <row r="1661" spans="1:40" x14ac:dyDescent="0.35">
      <c r="A1661" t="s">
        <v>5025</v>
      </c>
      <c r="B1661" t="s">
        <v>4486</v>
      </c>
      <c r="C1661" t="s">
        <v>51</v>
      </c>
      <c r="D1661" t="s">
        <v>949</v>
      </c>
      <c r="E1661">
        <v>25</v>
      </c>
      <c r="F1661">
        <v>160.41999999999999</v>
      </c>
      <c r="G1661">
        <v>76.17</v>
      </c>
      <c r="H1661">
        <f t="shared" si="250"/>
        <v>2.106078508599186</v>
      </c>
      <c r="I1661">
        <v>23</v>
      </c>
      <c r="J1661">
        <v>59.03</v>
      </c>
      <c r="K1661">
        <v>71.22</v>
      </c>
      <c r="L1661" s="3">
        <f t="shared" si="251"/>
        <v>1</v>
      </c>
      <c r="M1661" s="3">
        <f t="shared" si="252"/>
        <v>0</v>
      </c>
      <c r="N1661" s="3">
        <f t="shared" si="253"/>
        <v>0</v>
      </c>
      <c r="AA1661" t="s">
        <v>5025</v>
      </c>
      <c r="AB1661" t="s">
        <v>4486</v>
      </c>
      <c r="AC1661" t="s">
        <v>51</v>
      </c>
      <c r="AD1661" t="s">
        <v>951</v>
      </c>
      <c r="AE1661">
        <v>24</v>
      </c>
      <c r="AF1661">
        <v>76.92</v>
      </c>
      <c r="AG1661">
        <v>73.7</v>
      </c>
      <c r="AH1661">
        <f t="shared" si="254"/>
        <v>1.0436906377204884</v>
      </c>
      <c r="AI1661">
        <v>23.5</v>
      </c>
      <c r="AJ1661">
        <v>50.35</v>
      </c>
      <c r="AK1661">
        <v>72.459999999999994</v>
      </c>
      <c r="AL1661" s="3">
        <f t="shared" si="255"/>
        <v>0</v>
      </c>
      <c r="AM1661" s="3">
        <f t="shared" si="256"/>
        <v>1</v>
      </c>
      <c r="AN1661" s="3">
        <f t="shared" si="257"/>
        <v>0</v>
      </c>
    </row>
    <row r="1662" spans="1:40" x14ac:dyDescent="0.35">
      <c r="A1662" t="s">
        <v>5026</v>
      </c>
      <c r="B1662" t="s">
        <v>4486</v>
      </c>
      <c r="C1662" t="s">
        <v>51</v>
      </c>
      <c r="D1662" s="6" t="s">
        <v>134</v>
      </c>
      <c r="E1662" s="6">
        <v>23</v>
      </c>
      <c r="F1662" s="6">
        <v>59.45</v>
      </c>
      <c r="G1662" s="6">
        <v>71.22</v>
      </c>
      <c r="H1662" s="6">
        <f t="shared" si="250"/>
        <v>0.83473743330525141</v>
      </c>
      <c r="I1662" s="6">
        <v>22.5</v>
      </c>
      <c r="J1662" s="6">
        <v>51.15</v>
      </c>
      <c r="K1662" s="6">
        <v>69.97</v>
      </c>
      <c r="L1662" s="6">
        <f t="shared" si="251"/>
        <v>0</v>
      </c>
      <c r="M1662" s="6">
        <f t="shared" si="252"/>
        <v>0</v>
      </c>
      <c r="N1662" s="6">
        <f t="shared" si="253"/>
        <v>1</v>
      </c>
      <c r="AA1662" t="s">
        <v>5026</v>
      </c>
      <c r="AB1662" t="s">
        <v>4486</v>
      </c>
      <c r="AC1662" t="s">
        <v>51</v>
      </c>
      <c r="AD1662" t="s">
        <v>135</v>
      </c>
      <c r="AE1662">
        <v>24.5</v>
      </c>
      <c r="AF1662">
        <v>84.07</v>
      </c>
      <c r="AG1662">
        <v>74.930000000000007</v>
      </c>
      <c r="AH1662">
        <f t="shared" si="254"/>
        <v>1.1219805151474709</v>
      </c>
      <c r="AI1662">
        <v>26.5</v>
      </c>
      <c r="AJ1662">
        <v>83.25</v>
      </c>
      <c r="AK1662">
        <v>79.86</v>
      </c>
      <c r="AL1662" s="3">
        <f t="shared" si="255"/>
        <v>0</v>
      </c>
      <c r="AM1662" s="3">
        <f t="shared" si="256"/>
        <v>1</v>
      </c>
      <c r="AN1662" s="3">
        <f t="shared" si="257"/>
        <v>0</v>
      </c>
    </row>
    <row r="1663" spans="1:40" x14ac:dyDescent="0.35">
      <c r="A1663" t="s">
        <v>5027</v>
      </c>
      <c r="B1663" t="s">
        <v>4486</v>
      </c>
      <c r="C1663" t="s">
        <v>51</v>
      </c>
      <c r="D1663" t="s">
        <v>134</v>
      </c>
      <c r="E1663">
        <v>24</v>
      </c>
      <c r="F1663">
        <v>84.03</v>
      </c>
      <c r="G1663">
        <v>73.7</v>
      </c>
      <c r="H1663">
        <f t="shared" si="250"/>
        <v>1.1401628222523745</v>
      </c>
      <c r="I1663">
        <v>23</v>
      </c>
      <c r="J1663">
        <v>67.53</v>
      </c>
      <c r="K1663">
        <v>71.22</v>
      </c>
      <c r="L1663" s="3">
        <f t="shared" si="251"/>
        <v>0</v>
      </c>
      <c r="M1663" s="3">
        <f t="shared" si="252"/>
        <v>1</v>
      </c>
      <c r="N1663" s="3">
        <f t="shared" si="253"/>
        <v>0</v>
      </c>
      <c r="AA1663" t="s">
        <v>5027</v>
      </c>
      <c r="AB1663" t="s">
        <v>4486</v>
      </c>
      <c r="AC1663" t="s">
        <v>51</v>
      </c>
      <c r="AD1663" t="s">
        <v>135</v>
      </c>
      <c r="AE1663">
        <v>24</v>
      </c>
      <c r="AF1663">
        <v>107.3</v>
      </c>
      <c r="AG1663">
        <v>73.7</v>
      </c>
      <c r="AH1663">
        <f t="shared" si="254"/>
        <v>1.4559023066485752</v>
      </c>
      <c r="AI1663">
        <v>23.5</v>
      </c>
      <c r="AJ1663">
        <v>69.67</v>
      </c>
      <c r="AK1663">
        <v>72.459999999999994</v>
      </c>
      <c r="AL1663" s="3">
        <f t="shared" si="255"/>
        <v>0</v>
      </c>
      <c r="AM1663" s="3">
        <f t="shared" si="256"/>
        <v>1</v>
      </c>
      <c r="AN1663" s="3">
        <f t="shared" si="257"/>
        <v>0</v>
      </c>
    </row>
    <row r="1664" spans="1:40" x14ac:dyDescent="0.35">
      <c r="A1664" t="s">
        <v>5028</v>
      </c>
      <c r="B1664" t="s">
        <v>4486</v>
      </c>
      <c r="C1664" t="s">
        <v>51</v>
      </c>
      <c r="D1664" s="6" t="s">
        <v>134</v>
      </c>
      <c r="E1664" s="6">
        <v>24.5</v>
      </c>
      <c r="F1664" s="6">
        <v>65</v>
      </c>
      <c r="G1664" s="6">
        <v>74.930000000000007</v>
      </c>
      <c r="H1664" s="6">
        <f t="shared" si="250"/>
        <v>0.86747631122380886</v>
      </c>
      <c r="I1664" s="6">
        <v>24</v>
      </c>
      <c r="J1664" s="6">
        <v>60.88</v>
      </c>
      <c r="K1664" s="6">
        <v>73.7</v>
      </c>
      <c r="L1664" s="6">
        <f t="shared" si="251"/>
        <v>0</v>
      </c>
      <c r="M1664" s="6">
        <f t="shared" si="252"/>
        <v>0</v>
      </c>
      <c r="N1664" s="6">
        <f t="shared" si="253"/>
        <v>1</v>
      </c>
      <c r="AA1664" t="s">
        <v>5028</v>
      </c>
      <c r="AB1664" t="s">
        <v>4486</v>
      </c>
      <c r="AC1664" t="s">
        <v>51</v>
      </c>
      <c r="AD1664" t="s">
        <v>135</v>
      </c>
      <c r="AE1664">
        <v>24</v>
      </c>
      <c r="AF1664">
        <v>77.709999999999994</v>
      </c>
      <c r="AG1664">
        <v>73.7</v>
      </c>
      <c r="AH1664">
        <f t="shared" si="254"/>
        <v>1.0544097693351424</v>
      </c>
      <c r="AI1664">
        <v>23.5</v>
      </c>
      <c r="AJ1664">
        <v>71.98</v>
      </c>
      <c r="AK1664">
        <v>72.459999999999994</v>
      </c>
      <c r="AL1664" s="3">
        <f t="shared" si="255"/>
        <v>0</v>
      </c>
      <c r="AM1664" s="3">
        <f t="shared" si="256"/>
        <v>1</v>
      </c>
      <c r="AN1664" s="3">
        <f t="shared" si="257"/>
        <v>0</v>
      </c>
    </row>
    <row r="1665" spans="1:40" x14ac:dyDescent="0.35">
      <c r="A1665" t="s">
        <v>5029</v>
      </c>
      <c r="B1665" t="s">
        <v>4486</v>
      </c>
      <c r="C1665" t="s">
        <v>51</v>
      </c>
      <c r="D1665" s="6" t="s">
        <v>134</v>
      </c>
      <c r="E1665" s="6">
        <v>25.5</v>
      </c>
      <c r="F1665" s="6">
        <v>76.91</v>
      </c>
      <c r="G1665" s="6">
        <v>77.400000000000006</v>
      </c>
      <c r="H1665" s="6">
        <f t="shared" si="250"/>
        <v>0.99366925064599476</v>
      </c>
      <c r="I1665" s="6">
        <v>25</v>
      </c>
      <c r="J1665" s="6">
        <v>58.84</v>
      </c>
      <c r="K1665" s="6">
        <v>76.17</v>
      </c>
      <c r="L1665" s="6">
        <f t="shared" si="251"/>
        <v>0</v>
      </c>
      <c r="M1665" s="6">
        <f t="shared" si="252"/>
        <v>0</v>
      </c>
      <c r="N1665" s="6">
        <f t="shared" si="253"/>
        <v>1</v>
      </c>
      <c r="AA1665" t="s">
        <v>5029</v>
      </c>
      <c r="AB1665" t="s">
        <v>4486</v>
      </c>
      <c r="AC1665" t="s">
        <v>51</v>
      </c>
      <c r="AD1665" t="s">
        <v>135</v>
      </c>
      <c r="AE1665">
        <v>24</v>
      </c>
      <c r="AF1665">
        <v>88.04</v>
      </c>
      <c r="AG1665">
        <v>73.7</v>
      </c>
      <c r="AH1665">
        <f t="shared" si="254"/>
        <v>1.1945725915875169</v>
      </c>
      <c r="AI1665">
        <v>23.5</v>
      </c>
      <c r="AJ1665">
        <v>63.01</v>
      </c>
      <c r="AK1665">
        <v>72.459999999999994</v>
      </c>
      <c r="AL1665" s="3">
        <f t="shared" si="255"/>
        <v>0</v>
      </c>
      <c r="AM1665" s="3">
        <f t="shared" si="256"/>
        <v>1</v>
      </c>
      <c r="AN1665" s="3">
        <f t="shared" si="257"/>
        <v>0</v>
      </c>
    </row>
    <row r="1666" spans="1:40" x14ac:dyDescent="0.35">
      <c r="A1666" t="s">
        <v>5030</v>
      </c>
      <c r="B1666" t="s">
        <v>4486</v>
      </c>
      <c r="C1666" t="s">
        <v>51</v>
      </c>
      <c r="D1666" t="s">
        <v>134</v>
      </c>
      <c r="E1666">
        <v>23.5</v>
      </c>
      <c r="F1666">
        <v>80.63</v>
      </c>
      <c r="G1666">
        <v>72.459999999999994</v>
      </c>
      <c r="H1666">
        <f t="shared" ref="H1666:H1729" si="258">F1666/G1666</f>
        <v>1.1127518630968811</v>
      </c>
      <c r="I1666">
        <v>23</v>
      </c>
      <c r="J1666">
        <v>65.900000000000006</v>
      </c>
      <c r="K1666">
        <v>71.22</v>
      </c>
      <c r="L1666" s="3">
        <f t="shared" ref="L1666:L1729" si="259">IF(H1666&gt;1.5,1,0)</f>
        <v>0</v>
      </c>
      <c r="M1666" s="3">
        <f t="shared" ref="M1666:M1729" si="260">IF((AND(H1666&gt;1,H1666&lt;1.5)),1,0)</f>
        <v>1</v>
      </c>
      <c r="N1666" s="3">
        <f t="shared" ref="N1666:N1729" si="261">IF(H1666&lt;1,1,0)</f>
        <v>0</v>
      </c>
      <c r="AA1666" t="s">
        <v>5030</v>
      </c>
      <c r="AB1666" t="s">
        <v>4486</v>
      </c>
      <c r="AC1666" t="s">
        <v>51</v>
      </c>
      <c r="AD1666" t="s">
        <v>135</v>
      </c>
      <c r="AE1666" s="6">
        <v>24</v>
      </c>
      <c r="AF1666" s="6">
        <v>68.069999999999993</v>
      </c>
      <c r="AG1666" s="6">
        <v>73.7</v>
      </c>
      <c r="AH1666" s="6">
        <f t="shared" ref="AH1666:AH1729" si="262">AF1666/AG1666</f>
        <v>0.92360922659430111</v>
      </c>
      <c r="AI1666" s="6">
        <v>23.5</v>
      </c>
      <c r="AJ1666" s="6">
        <v>56.01</v>
      </c>
      <c r="AK1666" s="6">
        <v>72.459999999999994</v>
      </c>
      <c r="AL1666" s="6">
        <f t="shared" si="255"/>
        <v>0</v>
      </c>
      <c r="AM1666" s="6">
        <f t="shared" si="256"/>
        <v>0</v>
      </c>
      <c r="AN1666" s="6">
        <f t="shared" si="257"/>
        <v>1</v>
      </c>
    </row>
    <row r="1667" spans="1:40" x14ac:dyDescent="0.35">
      <c r="A1667" t="s">
        <v>5031</v>
      </c>
      <c r="B1667" t="s">
        <v>4486</v>
      </c>
      <c r="C1667" t="s">
        <v>51</v>
      </c>
      <c r="D1667" s="6" t="s">
        <v>134</v>
      </c>
      <c r="E1667" s="6">
        <v>18.5</v>
      </c>
      <c r="F1667" s="6">
        <v>49.04</v>
      </c>
      <c r="G1667" s="6">
        <v>59.91</v>
      </c>
      <c r="H1667" s="6">
        <f t="shared" si="258"/>
        <v>0.81856117509597737</v>
      </c>
      <c r="I1667" s="6">
        <v>18</v>
      </c>
      <c r="J1667" s="6">
        <v>18.13</v>
      </c>
      <c r="K1667" s="6">
        <v>58.64</v>
      </c>
      <c r="L1667" s="6">
        <f t="shared" si="259"/>
        <v>0</v>
      </c>
      <c r="M1667" s="6">
        <f t="shared" si="260"/>
        <v>0</v>
      </c>
      <c r="N1667" s="6">
        <f t="shared" si="261"/>
        <v>1</v>
      </c>
      <c r="AA1667" t="s">
        <v>5031</v>
      </c>
      <c r="AB1667" t="s">
        <v>4486</v>
      </c>
      <c r="AC1667" t="s">
        <v>51</v>
      </c>
      <c r="AD1667" t="s">
        <v>135</v>
      </c>
      <c r="AE1667">
        <v>24</v>
      </c>
      <c r="AF1667">
        <v>120</v>
      </c>
      <c r="AG1667">
        <v>73.7</v>
      </c>
      <c r="AH1667">
        <f t="shared" si="262"/>
        <v>1.6282225237449117</v>
      </c>
      <c r="AI1667">
        <v>22.5</v>
      </c>
      <c r="AJ1667">
        <v>69.75</v>
      </c>
      <c r="AK1667">
        <v>69.97</v>
      </c>
      <c r="AL1667" s="3">
        <f t="shared" ref="AL1667:AL1730" si="263">IF(AH1667&gt;1.5,1,0)</f>
        <v>1</v>
      </c>
      <c r="AM1667" s="3">
        <f t="shared" ref="AM1667:AM1730" si="264">IF((AND(AH1667&gt;1,AH1667&lt;1.5)),1,0)</f>
        <v>0</v>
      </c>
      <c r="AN1667" s="3">
        <f t="shared" ref="AN1667:AN1730" si="265">IF(AH1667&lt;1,1,0)</f>
        <v>0</v>
      </c>
    </row>
    <row r="1668" spans="1:40" x14ac:dyDescent="0.35">
      <c r="A1668" t="s">
        <v>5032</v>
      </c>
      <c r="B1668" t="s">
        <v>4486</v>
      </c>
      <c r="C1668" t="s">
        <v>51</v>
      </c>
      <c r="D1668" t="s">
        <v>134</v>
      </c>
      <c r="E1668">
        <v>23.5</v>
      </c>
      <c r="F1668">
        <v>81.459999999999994</v>
      </c>
      <c r="G1668">
        <v>72.459999999999994</v>
      </c>
      <c r="H1668">
        <f t="shared" si="258"/>
        <v>1.1242064587358542</v>
      </c>
      <c r="I1668">
        <v>23</v>
      </c>
      <c r="J1668">
        <v>69.400000000000006</v>
      </c>
      <c r="K1668">
        <v>71.22</v>
      </c>
      <c r="L1668" s="3">
        <f t="shared" si="259"/>
        <v>0</v>
      </c>
      <c r="M1668" s="3">
        <f t="shared" si="260"/>
        <v>1</v>
      </c>
      <c r="N1668" s="3">
        <f t="shared" si="261"/>
        <v>0</v>
      </c>
      <c r="AA1668" t="s">
        <v>5032</v>
      </c>
      <c r="AB1668" t="s">
        <v>4486</v>
      </c>
      <c r="AC1668" t="s">
        <v>51</v>
      </c>
      <c r="AD1668" t="s">
        <v>135</v>
      </c>
      <c r="AE1668">
        <v>24</v>
      </c>
      <c r="AF1668">
        <v>158.12</v>
      </c>
      <c r="AG1668">
        <v>73.7</v>
      </c>
      <c r="AH1668">
        <f t="shared" si="262"/>
        <v>2.1454545454545455</v>
      </c>
      <c r="AI1668">
        <v>22.5</v>
      </c>
      <c r="AJ1668">
        <v>63.36</v>
      </c>
      <c r="AK1668">
        <v>69.97</v>
      </c>
      <c r="AL1668" s="3">
        <f t="shared" si="263"/>
        <v>1</v>
      </c>
      <c r="AM1668" s="3">
        <f t="shared" si="264"/>
        <v>0</v>
      </c>
      <c r="AN1668" s="3">
        <f t="shared" si="265"/>
        <v>0</v>
      </c>
    </row>
    <row r="1669" spans="1:40" x14ac:dyDescent="0.35">
      <c r="A1669" t="s">
        <v>5033</v>
      </c>
      <c r="B1669" t="s">
        <v>4486</v>
      </c>
      <c r="C1669" t="s">
        <v>51</v>
      </c>
      <c r="D1669" s="6" t="s">
        <v>134</v>
      </c>
      <c r="E1669" s="6">
        <v>26</v>
      </c>
      <c r="F1669" s="6">
        <v>68.22</v>
      </c>
      <c r="G1669" s="6">
        <v>78.63</v>
      </c>
      <c r="H1669" s="6">
        <f t="shared" si="258"/>
        <v>0.86760778328882104</v>
      </c>
      <c r="I1669" s="6">
        <v>25.5</v>
      </c>
      <c r="J1669" s="6">
        <v>63.92</v>
      </c>
      <c r="K1669" s="6">
        <v>77.400000000000006</v>
      </c>
      <c r="L1669" s="6">
        <f t="shared" si="259"/>
        <v>0</v>
      </c>
      <c r="M1669" s="6">
        <f t="shared" si="260"/>
        <v>0</v>
      </c>
      <c r="N1669" s="6">
        <f t="shared" si="261"/>
        <v>1</v>
      </c>
      <c r="AA1669" t="s">
        <v>5033</v>
      </c>
      <c r="AB1669" t="s">
        <v>4486</v>
      </c>
      <c r="AC1669" t="s">
        <v>51</v>
      </c>
      <c r="AD1669" t="s">
        <v>135</v>
      </c>
      <c r="AE1669">
        <v>24</v>
      </c>
      <c r="AF1669">
        <v>91.53</v>
      </c>
      <c r="AG1669">
        <v>73.7</v>
      </c>
      <c r="AH1669">
        <f t="shared" si="262"/>
        <v>1.2419267299864314</v>
      </c>
      <c r="AI1669">
        <v>23</v>
      </c>
      <c r="AJ1669">
        <v>64.349999999999994</v>
      </c>
      <c r="AK1669">
        <v>71.22</v>
      </c>
      <c r="AL1669" s="3">
        <f t="shared" si="263"/>
        <v>0</v>
      </c>
      <c r="AM1669" s="3">
        <f t="shared" si="264"/>
        <v>1</v>
      </c>
      <c r="AN1669" s="3">
        <f t="shared" si="265"/>
        <v>0</v>
      </c>
    </row>
    <row r="1670" spans="1:40" x14ac:dyDescent="0.35">
      <c r="A1670" t="s">
        <v>5034</v>
      </c>
      <c r="B1670" t="s">
        <v>4486</v>
      </c>
      <c r="C1670" t="s">
        <v>51</v>
      </c>
      <c r="D1670" t="s">
        <v>134</v>
      </c>
      <c r="E1670">
        <v>23.5</v>
      </c>
      <c r="F1670">
        <v>72.56</v>
      </c>
      <c r="G1670">
        <v>72.459999999999994</v>
      </c>
      <c r="H1670">
        <f t="shared" si="258"/>
        <v>1.0013800717637318</v>
      </c>
      <c r="I1670">
        <v>23</v>
      </c>
      <c r="J1670">
        <v>52.14</v>
      </c>
      <c r="K1670">
        <v>71.22</v>
      </c>
      <c r="L1670" s="3">
        <f t="shared" si="259"/>
        <v>0</v>
      </c>
      <c r="M1670" s="3">
        <f t="shared" si="260"/>
        <v>1</v>
      </c>
      <c r="N1670" s="3">
        <f t="shared" si="261"/>
        <v>0</v>
      </c>
      <c r="AA1670" t="s">
        <v>5034</v>
      </c>
      <c r="AB1670" t="s">
        <v>4486</v>
      </c>
      <c r="AC1670" t="s">
        <v>51</v>
      </c>
      <c r="AD1670" t="s">
        <v>135</v>
      </c>
      <c r="AE1670">
        <v>24</v>
      </c>
      <c r="AF1670">
        <v>149.30000000000001</v>
      </c>
      <c r="AG1670">
        <v>73.7</v>
      </c>
      <c r="AH1670">
        <f t="shared" si="262"/>
        <v>2.0257801899592947</v>
      </c>
      <c r="AI1670">
        <v>16</v>
      </c>
      <c r="AJ1670">
        <v>54.06</v>
      </c>
      <c r="AK1670">
        <v>53.5</v>
      </c>
      <c r="AL1670" s="3">
        <f t="shared" si="263"/>
        <v>1</v>
      </c>
      <c r="AM1670" s="3">
        <f t="shared" si="264"/>
        <v>0</v>
      </c>
      <c r="AN1670" s="3">
        <f t="shared" si="265"/>
        <v>0</v>
      </c>
    </row>
    <row r="1671" spans="1:40" x14ac:dyDescent="0.35">
      <c r="A1671" t="s">
        <v>5035</v>
      </c>
      <c r="B1671" t="s">
        <v>4486</v>
      </c>
      <c r="C1671" t="s">
        <v>51</v>
      </c>
      <c r="D1671" s="6" t="s">
        <v>134</v>
      </c>
      <c r="E1671" s="6">
        <v>15</v>
      </c>
      <c r="F1671" s="6">
        <v>42.51</v>
      </c>
      <c r="G1671" s="6">
        <v>50.91</v>
      </c>
      <c r="H1671" s="6">
        <f t="shared" si="258"/>
        <v>0.83500294637595762</v>
      </c>
      <c r="I1671" s="6">
        <v>15</v>
      </c>
      <c r="J1671" s="6">
        <v>42.51</v>
      </c>
      <c r="K1671" s="6">
        <v>50.91</v>
      </c>
      <c r="L1671" s="6">
        <f t="shared" si="259"/>
        <v>0</v>
      </c>
      <c r="M1671" s="6">
        <f t="shared" si="260"/>
        <v>0</v>
      </c>
      <c r="N1671" s="6">
        <f t="shared" si="261"/>
        <v>1</v>
      </c>
      <c r="AA1671" t="s">
        <v>5035</v>
      </c>
      <c r="AB1671" t="s">
        <v>4486</v>
      </c>
      <c r="AC1671" t="s">
        <v>51</v>
      </c>
      <c r="AD1671" t="s">
        <v>135</v>
      </c>
      <c r="AE1671">
        <v>24</v>
      </c>
      <c r="AF1671">
        <v>110.18</v>
      </c>
      <c r="AG1671">
        <v>73.7</v>
      </c>
      <c r="AH1671">
        <f t="shared" si="262"/>
        <v>1.4949796472184533</v>
      </c>
      <c r="AI1671">
        <v>23</v>
      </c>
      <c r="AJ1671">
        <v>64.62</v>
      </c>
      <c r="AK1671">
        <v>71.22</v>
      </c>
      <c r="AL1671" s="3">
        <f t="shared" si="263"/>
        <v>0</v>
      </c>
      <c r="AM1671" s="3">
        <f t="shared" si="264"/>
        <v>1</v>
      </c>
      <c r="AN1671" s="3">
        <f t="shared" si="265"/>
        <v>0</v>
      </c>
    </row>
    <row r="1672" spans="1:40" x14ac:dyDescent="0.35">
      <c r="A1672" t="s">
        <v>5036</v>
      </c>
      <c r="B1672" t="s">
        <v>4486</v>
      </c>
      <c r="C1672" t="s">
        <v>51</v>
      </c>
      <c r="D1672" t="s">
        <v>134</v>
      </c>
      <c r="E1672">
        <v>23.5</v>
      </c>
      <c r="F1672">
        <v>94.97</v>
      </c>
      <c r="G1672">
        <v>72.459999999999994</v>
      </c>
      <c r="H1672">
        <f t="shared" si="258"/>
        <v>1.3106541540160088</v>
      </c>
      <c r="I1672">
        <v>22.5</v>
      </c>
      <c r="J1672">
        <v>64.98</v>
      </c>
      <c r="K1672">
        <v>69.97</v>
      </c>
      <c r="L1672" s="3">
        <f t="shared" si="259"/>
        <v>0</v>
      </c>
      <c r="M1672" s="3">
        <f t="shared" si="260"/>
        <v>1</v>
      </c>
      <c r="N1672" s="3">
        <f t="shared" si="261"/>
        <v>0</v>
      </c>
      <c r="AA1672" t="s">
        <v>5036</v>
      </c>
      <c r="AB1672" t="s">
        <v>4486</v>
      </c>
      <c r="AC1672" t="s">
        <v>51</v>
      </c>
      <c r="AD1672" t="s">
        <v>135</v>
      </c>
      <c r="AE1672">
        <v>24</v>
      </c>
      <c r="AF1672">
        <v>105.33</v>
      </c>
      <c r="AG1672">
        <v>73.7</v>
      </c>
      <c r="AH1672">
        <f t="shared" si="262"/>
        <v>1.4291723202170963</v>
      </c>
      <c r="AI1672">
        <v>25.5</v>
      </c>
      <c r="AJ1672">
        <v>84.19</v>
      </c>
      <c r="AK1672">
        <v>77.400000000000006</v>
      </c>
      <c r="AL1672" s="3">
        <f t="shared" si="263"/>
        <v>0</v>
      </c>
      <c r="AM1672" s="3">
        <f t="shared" si="264"/>
        <v>1</v>
      </c>
      <c r="AN1672" s="3">
        <f t="shared" si="265"/>
        <v>0</v>
      </c>
    </row>
    <row r="1673" spans="1:40" x14ac:dyDescent="0.35">
      <c r="A1673" t="s">
        <v>5037</v>
      </c>
      <c r="B1673" t="s">
        <v>4486</v>
      </c>
      <c r="C1673" t="s">
        <v>51</v>
      </c>
      <c r="D1673" t="s">
        <v>134</v>
      </c>
      <c r="E1673">
        <v>25</v>
      </c>
      <c r="F1673">
        <v>83.49</v>
      </c>
      <c r="G1673">
        <v>76.17</v>
      </c>
      <c r="H1673">
        <f t="shared" si="258"/>
        <v>1.0961008270972823</v>
      </c>
      <c r="I1673">
        <v>24.5</v>
      </c>
      <c r="J1673">
        <v>67.569999999999993</v>
      </c>
      <c r="K1673">
        <v>74.930000000000007</v>
      </c>
      <c r="L1673" s="3">
        <f t="shared" si="259"/>
        <v>0</v>
      </c>
      <c r="M1673" s="3">
        <f t="shared" si="260"/>
        <v>1</v>
      </c>
      <c r="N1673" s="3">
        <f t="shared" si="261"/>
        <v>0</v>
      </c>
      <c r="AA1673" t="s">
        <v>5037</v>
      </c>
      <c r="AB1673" t="s">
        <v>4486</v>
      </c>
      <c r="AC1673" t="s">
        <v>51</v>
      </c>
      <c r="AD1673" t="s">
        <v>135</v>
      </c>
      <c r="AE1673">
        <v>24</v>
      </c>
      <c r="AF1673">
        <v>124.01</v>
      </c>
      <c r="AG1673">
        <v>73.7</v>
      </c>
      <c r="AH1673">
        <f t="shared" si="262"/>
        <v>1.6826322930800544</v>
      </c>
      <c r="AI1673">
        <v>26.5</v>
      </c>
      <c r="AJ1673">
        <v>82.07</v>
      </c>
      <c r="AK1673">
        <v>79.86</v>
      </c>
      <c r="AL1673" s="3">
        <f t="shared" si="263"/>
        <v>1</v>
      </c>
      <c r="AM1673" s="3">
        <f t="shared" si="264"/>
        <v>0</v>
      </c>
      <c r="AN1673" s="3">
        <f t="shared" si="265"/>
        <v>0</v>
      </c>
    </row>
    <row r="1674" spans="1:40" x14ac:dyDescent="0.35">
      <c r="A1674" t="s">
        <v>5038</v>
      </c>
      <c r="B1674" t="s">
        <v>4486</v>
      </c>
      <c r="C1674" t="s">
        <v>51</v>
      </c>
      <c r="D1674" s="6" t="s">
        <v>134</v>
      </c>
      <c r="E1674" s="6">
        <v>34.5</v>
      </c>
      <c r="F1674" s="6">
        <v>92.08</v>
      </c>
      <c r="G1674" s="6">
        <v>99.24</v>
      </c>
      <c r="H1674" s="6">
        <f t="shared" si="258"/>
        <v>0.92785167271261593</v>
      </c>
      <c r="I1674" s="6">
        <v>34</v>
      </c>
      <c r="J1674" s="6">
        <v>75.319999999999993</v>
      </c>
      <c r="K1674" s="6">
        <v>98.04</v>
      </c>
      <c r="L1674" s="6">
        <f t="shared" si="259"/>
        <v>0</v>
      </c>
      <c r="M1674" s="6">
        <f t="shared" si="260"/>
        <v>0</v>
      </c>
      <c r="N1674" s="6">
        <f t="shared" si="261"/>
        <v>1</v>
      </c>
      <c r="AA1674" t="s">
        <v>5038</v>
      </c>
      <c r="AB1674" t="s">
        <v>4486</v>
      </c>
      <c r="AC1674" t="s">
        <v>51</v>
      </c>
      <c r="AD1674" t="s">
        <v>135</v>
      </c>
      <c r="AE1674" s="6">
        <v>19.5</v>
      </c>
      <c r="AF1674" s="6">
        <v>51.56</v>
      </c>
      <c r="AG1674" s="6">
        <v>62.44</v>
      </c>
      <c r="AH1674" s="6">
        <f t="shared" si="262"/>
        <v>0.82575272261370924</v>
      </c>
      <c r="AI1674" s="6">
        <v>19</v>
      </c>
      <c r="AJ1674" s="6">
        <v>36.65</v>
      </c>
      <c r="AK1674" s="6">
        <v>61.18</v>
      </c>
      <c r="AL1674" s="6">
        <f t="shared" si="263"/>
        <v>0</v>
      </c>
      <c r="AM1674" s="6">
        <f t="shared" si="264"/>
        <v>0</v>
      </c>
      <c r="AN1674" s="6">
        <f t="shared" si="265"/>
        <v>1</v>
      </c>
    </row>
    <row r="1675" spans="1:40" x14ac:dyDescent="0.35">
      <c r="A1675" t="s">
        <v>5039</v>
      </c>
      <c r="B1675" t="s">
        <v>4486</v>
      </c>
      <c r="C1675" t="s">
        <v>51</v>
      </c>
      <c r="D1675" s="6" t="s">
        <v>134</v>
      </c>
      <c r="E1675" s="6">
        <v>28.5</v>
      </c>
      <c r="F1675" s="6">
        <v>84.08</v>
      </c>
      <c r="G1675" s="6">
        <v>84.74</v>
      </c>
      <c r="H1675" s="6">
        <f t="shared" si="258"/>
        <v>0.99221147037998592</v>
      </c>
      <c r="I1675" s="6">
        <v>28</v>
      </c>
      <c r="J1675" s="6">
        <v>62.5</v>
      </c>
      <c r="K1675" s="6">
        <v>83.53</v>
      </c>
      <c r="L1675" s="6">
        <f t="shared" si="259"/>
        <v>0</v>
      </c>
      <c r="M1675" s="6">
        <f t="shared" si="260"/>
        <v>0</v>
      </c>
      <c r="N1675" s="6">
        <f t="shared" si="261"/>
        <v>1</v>
      </c>
      <c r="AA1675" t="s">
        <v>5039</v>
      </c>
      <c r="AB1675" t="s">
        <v>4486</v>
      </c>
      <c r="AC1675" t="s">
        <v>51</v>
      </c>
      <c r="AD1675" t="s">
        <v>135</v>
      </c>
      <c r="AE1675">
        <v>24</v>
      </c>
      <c r="AF1675">
        <v>138.26</v>
      </c>
      <c r="AG1675">
        <v>73.7</v>
      </c>
      <c r="AH1675">
        <f t="shared" si="262"/>
        <v>1.8759837177747622</v>
      </c>
      <c r="AI1675">
        <v>22.5</v>
      </c>
      <c r="AJ1675">
        <v>59.18</v>
      </c>
      <c r="AK1675">
        <v>69.97</v>
      </c>
      <c r="AL1675" s="3">
        <f t="shared" si="263"/>
        <v>1</v>
      </c>
      <c r="AM1675" s="3">
        <f t="shared" si="264"/>
        <v>0</v>
      </c>
      <c r="AN1675" s="3">
        <f t="shared" si="265"/>
        <v>0</v>
      </c>
    </row>
    <row r="1676" spans="1:40" x14ac:dyDescent="0.35">
      <c r="A1676" t="s">
        <v>5040</v>
      </c>
      <c r="B1676" t="s">
        <v>4486</v>
      </c>
      <c r="C1676" t="s">
        <v>51</v>
      </c>
      <c r="D1676" t="s">
        <v>134</v>
      </c>
      <c r="E1676">
        <v>23.5</v>
      </c>
      <c r="F1676">
        <v>90.51</v>
      </c>
      <c r="G1676">
        <v>72.459999999999994</v>
      </c>
      <c r="H1676">
        <f t="shared" si="258"/>
        <v>1.2491029533535745</v>
      </c>
      <c r="I1676">
        <v>24.5</v>
      </c>
      <c r="J1676">
        <v>87.52</v>
      </c>
      <c r="K1676">
        <v>74.930000000000007</v>
      </c>
      <c r="L1676" s="3">
        <f t="shared" si="259"/>
        <v>0</v>
      </c>
      <c r="M1676" s="3">
        <f t="shared" si="260"/>
        <v>1</v>
      </c>
      <c r="N1676" s="3">
        <f t="shared" si="261"/>
        <v>0</v>
      </c>
      <c r="AA1676" t="s">
        <v>5040</v>
      </c>
      <c r="AB1676" t="s">
        <v>4486</v>
      </c>
      <c r="AC1676" t="s">
        <v>51</v>
      </c>
      <c r="AD1676" t="s">
        <v>135</v>
      </c>
      <c r="AE1676">
        <v>24</v>
      </c>
      <c r="AF1676">
        <v>110.63</v>
      </c>
      <c r="AG1676">
        <v>73.7</v>
      </c>
      <c r="AH1676">
        <f t="shared" si="262"/>
        <v>1.5010854816824966</v>
      </c>
      <c r="AI1676">
        <v>22</v>
      </c>
      <c r="AJ1676">
        <v>63.71</v>
      </c>
      <c r="AK1676">
        <v>68.72</v>
      </c>
      <c r="AL1676" s="3">
        <f t="shared" si="263"/>
        <v>1</v>
      </c>
      <c r="AM1676" s="3">
        <f t="shared" si="264"/>
        <v>0</v>
      </c>
      <c r="AN1676" s="3">
        <f t="shared" si="265"/>
        <v>0</v>
      </c>
    </row>
    <row r="1677" spans="1:40" x14ac:dyDescent="0.35">
      <c r="A1677" t="s">
        <v>5041</v>
      </c>
      <c r="B1677" t="s">
        <v>4486</v>
      </c>
      <c r="C1677" t="s">
        <v>51</v>
      </c>
      <c r="D1677" s="6" t="s">
        <v>134</v>
      </c>
      <c r="E1677" s="6">
        <v>15.5</v>
      </c>
      <c r="F1677" s="6">
        <v>40.880000000000003</v>
      </c>
      <c r="G1677" s="6">
        <v>52.21</v>
      </c>
      <c r="H1677" s="6">
        <f t="shared" si="258"/>
        <v>0.78299176402987936</v>
      </c>
      <c r="I1677" s="6">
        <v>15</v>
      </c>
      <c r="J1677" s="6">
        <v>16.579999999999998</v>
      </c>
      <c r="K1677" s="6">
        <v>50.91</v>
      </c>
      <c r="L1677" s="6">
        <f t="shared" si="259"/>
        <v>0</v>
      </c>
      <c r="M1677" s="6">
        <f t="shared" si="260"/>
        <v>0</v>
      </c>
      <c r="N1677" s="6">
        <f t="shared" si="261"/>
        <v>1</v>
      </c>
      <c r="AA1677" t="s">
        <v>5041</v>
      </c>
      <c r="AB1677" t="s">
        <v>4486</v>
      </c>
      <c r="AC1677" t="s">
        <v>51</v>
      </c>
      <c r="AD1677" t="s">
        <v>135</v>
      </c>
      <c r="AE1677">
        <v>24</v>
      </c>
      <c r="AF1677">
        <v>148.38</v>
      </c>
      <c r="AG1677">
        <v>73.7</v>
      </c>
      <c r="AH1677">
        <f t="shared" si="262"/>
        <v>2.0132971506105832</v>
      </c>
      <c r="AI1677">
        <v>21.5</v>
      </c>
      <c r="AJ1677">
        <v>46.69</v>
      </c>
      <c r="AK1677">
        <v>67.47</v>
      </c>
      <c r="AL1677" s="3">
        <f t="shared" si="263"/>
        <v>1</v>
      </c>
      <c r="AM1677" s="3">
        <f t="shared" si="264"/>
        <v>0</v>
      </c>
      <c r="AN1677" s="3">
        <f t="shared" si="265"/>
        <v>0</v>
      </c>
    </row>
    <row r="1678" spans="1:40" x14ac:dyDescent="0.35">
      <c r="A1678" t="s">
        <v>5042</v>
      </c>
      <c r="B1678" t="s">
        <v>4486</v>
      </c>
      <c r="C1678" t="s">
        <v>51</v>
      </c>
      <c r="D1678" s="6" t="s">
        <v>134</v>
      </c>
      <c r="E1678" s="6">
        <v>24.5</v>
      </c>
      <c r="F1678" s="6">
        <v>63.62</v>
      </c>
      <c r="G1678" s="6">
        <v>74.930000000000007</v>
      </c>
      <c r="H1678" s="6">
        <f t="shared" si="258"/>
        <v>0.84905912184705712</v>
      </c>
      <c r="I1678" s="6">
        <v>24</v>
      </c>
      <c r="J1678" s="6">
        <v>48.14</v>
      </c>
      <c r="K1678" s="6">
        <v>73.7</v>
      </c>
      <c r="L1678" s="6">
        <f t="shared" si="259"/>
        <v>0</v>
      </c>
      <c r="M1678" s="6">
        <f t="shared" si="260"/>
        <v>0</v>
      </c>
      <c r="N1678" s="6">
        <f t="shared" si="261"/>
        <v>1</v>
      </c>
      <c r="AA1678" t="s">
        <v>5042</v>
      </c>
      <c r="AB1678" t="s">
        <v>4486</v>
      </c>
      <c r="AC1678" t="s">
        <v>51</v>
      </c>
      <c r="AD1678" t="s">
        <v>135</v>
      </c>
      <c r="AE1678" s="6">
        <v>26.5</v>
      </c>
      <c r="AF1678" s="6">
        <v>52.57</v>
      </c>
      <c r="AG1678" s="6">
        <v>79.86</v>
      </c>
      <c r="AH1678" s="6">
        <f t="shared" si="262"/>
        <v>0.65827698472326568</v>
      </c>
      <c r="AI1678" s="6">
        <v>26</v>
      </c>
      <c r="AJ1678" s="6">
        <v>44.76</v>
      </c>
      <c r="AK1678" s="6">
        <v>78.63</v>
      </c>
      <c r="AL1678" s="6">
        <f t="shared" si="263"/>
        <v>0</v>
      </c>
      <c r="AM1678" s="6">
        <f t="shared" si="264"/>
        <v>0</v>
      </c>
      <c r="AN1678" s="6">
        <f t="shared" si="265"/>
        <v>1</v>
      </c>
    </row>
    <row r="1679" spans="1:40" x14ac:dyDescent="0.35">
      <c r="A1679" t="s">
        <v>5043</v>
      </c>
      <c r="B1679" t="s">
        <v>4486</v>
      </c>
      <c r="C1679" t="s">
        <v>51</v>
      </c>
      <c r="D1679" t="s">
        <v>134</v>
      </c>
      <c r="E1679">
        <v>24.5</v>
      </c>
      <c r="F1679">
        <v>101.35</v>
      </c>
      <c r="G1679">
        <v>74.930000000000007</v>
      </c>
      <c r="H1679">
        <f t="shared" si="258"/>
        <v>1.3525957560389694</v>
      </c>
      <c r="I1679">
        <v>23</v>
      </c>
      <c r="J1679">
        <v>70.56</v>
      </c>
      <c r="K1679">
        <v>71.22</v>
      </c>
      <c r="L1679" s="3">
        <f t="shared" si="259"/>
        <v>0</v>
      </c>
      <c r="M1679" s="3">
        <f t="shared" si="260"/>
        <v>1</v>
      </c>
      <c r="N1679" s="3">
        <f t="shared" si="261"/>
        <v>0</v>
      </c>
      <c r="AA1679" t="s">
        <v>5043</v>
      </c>
      <c r="AB1679" t="s">
        <v>4486</v>
      </c>
      <c r="AC1679" t="s">
        <v>51</v>
      </c>
      <c r="AD1679" t="s">
        <v>135</v>
      </c>
      <c r="AE1679">
        <v>24</v>
      </c>
      <c r="AF1679">
        <v>140.38</v>
      </c>
      <c r="AG1679">
        <v>73.7</v>
      </c>
      <c r="AH1679">
        <f t="shared" si="262"/>
        <v>1.9047489823609225</v>
      </c>
      <c r="AI1679">
        <v>22</v>
      </c>
      <c r="AJ1679">
        <v>47.47</v>
      </c>
      <c r="AK1679">
        <v>68.72</v>
      </c>
      <c r="AL1679" s="3">
        <f t="shared" si="263"/>
        <v>1</v>
      </c>
      <c r="AM1679" s="3">
        <f t="shared" si="264"/>
        <v>0</v>
      </c>
      <c r="AN1679" s="3">
        <f t="shared" si="265"/>
        <v>0</v>
      </c>
    </row>
    <row r="1680" spans="1:40" x14ac:dyDescent="0.35">
      <c r="A1680" t="s">
        <v>5044</v>
      </c>
      <c r="B1680" t="s">
        <v>4512</v>
      </c>
      <c r="C1680" t="s">
        <v>51</v>
      </c>
      <c r="D1680" t="s">
        <v>17</v>
      </c>
      <c r="E1680">
        <v>32.5</v>
      </c>
      <c r="F1680">
        <v>99.84</v>
      </c>
      <c r="G1680">
        <v>94.43</v>
      </c>
      <c r="H1680">
        <f t="shared" si="258"/>
        <v>1.057291115111723</v>
      </c>
      <c r="I1680">
        <v>32</v>
      </c>
      <c r="J1680">
        <v>70.64</v>
      </c>
      <c r="K1680">
        <v>93.23</v>
      </c>
      <c r="L1680" s="3">
        <f t="shared" si="259"/>
        <v>0</v>
      </c>
      <c r="M1680" s="3">
        <f t="shared" si="260"/>
        <v>1</v>
      </c>
      <c r="N1680" s="3">
        <f t="shared" si="261"/>
        <v>0</v>
      </c>
      <c r="AA1680" t="s">
        <v>5044</v>
      </c>
      <c r="AB1680" t="s">
        <v>4512</v>
      </c>
      <c r="AC1680" t="s">
        <v>51</v>
      </c>
      <c r="AD1680" t="s">
        <v>18</v>
      </c>
      <c r="AE1680">
        <v>24</v>
      </c>
      <c r="AF1680">
        <v>192.18</v>
      </c>
      <c r="AG1680">
        <v>73.7</v>
      </c>
      <c r="AH1680">
        <f t="shared" si="262"/>
        <v>2.6075983717774762</v>
      </c>
      <c r="AI1680">
        <v>21.5</v>
      </c>
      <c r="AJ1680">
        <v>48.87</v>
      </c>
      <c r="AK1680">
        <v>67.47</v>
      </c>
      <c r="AL1680" s="3">
        <f t="shared" si="263"/>
        <v>1</v>
      </c>
      <c r="AM1680" s="3">
        <f t="shared" si="264"/>
        <v>0</v>
      </c>
      <c r="AN1680" s="3">
        <f t="shared" si="265"/>
        <v>0</v>
      </c>
    </row>
    <row r="1681" spans="1:40" x14ac:dyDescent="0.35">
      <c r="A1681" t="s">
        <v>5045</v>
      </c>
      <c r="B1681" t="s">
        <v>4512</v>
      </c>
      <c r="C1681" t="s">
        <v>51</v>
      </c>
      <c r="D1681" s="6" t="s">
        <v>17</v>
      </c>
      <c r="E1681" s="6">
        <v>24</v>
      </c>
      <c r="F1681" s="6">
        <v>54.86</v>
      </c>
      <c r="G1681" s="6">
        <v>73.7</v>
      </c>
      <c r="H1681" s="6">
        <f t="shared" si="258"/>
        <v>0.74436906377204881</v>
      </c>
      <c r="I1681" s="6">
        <v>23.5</v>
      </c>
      <c r="J1681" s="6">
        <v>34.22</v>
      </c>
      <c r="K1681" s="6">
        <v>72.459999999999994</v>
      </c>
      <c r="L1681" s="6">
        <f t="shared" si="259"/>
        <v>0</v>
      </c>
      <c r="M1681" s="6">
        <f t="shared" si="260"/>
        <v>0</v>
      </c>
      <c r="N1681" s="6">
        <f t="shared" si="261"/>
        <v>1</v>
      </c>
      <c r="AA1681" t="s">
        <v>5045</v>
      </c>
      <c r="AB1681" t="s">
        <v>4512</v>
      </c>
      <c r="AC1681" t="s">
        <v>51</v>
      </c>
      <c r="AD1681" t="s">
        <v>18</v>
      </c>
      <c r="AE1681">
        <v>24</v>
      </c>
      <c r="AF1681">
        <v>133.08000000000001</v>
      </c>
      <c r="AG1681">
        <v>73.7</v>
      </c>
      <c r="AH1681">
        <f t="shared" si="262"/>
        <v>1.8056987788331074</v>
      </c>
      <c r="AI1681">
        <v>22.5</v>
      </c>
      <c r="AJ1681">
        <v>65.34</v>
      </c>
      <c r="AK1681">
        <v>69.97</v>
      </c>
      <c r="AL1681" s="3">
        <f t="shared" si="263"/>
        <v>1</v>
      </c>
      <c r="AM1681" s="3">
        <f t="shared" si="264"/>
        <v>0</v>
      </c>
      <c r="AN1681" s="3">
        <f t="shared" si="265"/>
        <v>0</v>
      </c>
    </row>
    <row r="1682" spans="1:40" x14ac:dyDescent="0.35">
      <c r="A1682" t="s">
        <v>5046</v>
      </c>
      <c r="B1682" t="s">
        <v>4512</v>
      </c>
      <c r="C1682" t="s">
        <v>51</v>
      </c>
      <c r="D1682" t="s">
        <v>17</v>
      </c>
      <c r="E1682">
        <v>18</v>
      </c>
      <c r="F1682">
        <v>60.32</v>
      </c>
      <c r="G1682">
        <v>58.64</v>
      </c>
      <c r="H1682">
        <f t="shared" si="258"/>
        <v>1.028649386084584</v>
      </c>
      <c r="I1682">
        <v>17.5</v>
      </c>
      <c r="J1682">
        <v>34.08</v>
      </c>
      <c r="K1682">
        <v>57.36</v>
      </c>
      <c r="L1682" s="3">
        <f t="shared" si="259"/>
        <v>0</v>
      </c>
      <c r="M1682" s="3">
        <f t="shared" si="260"/>
        <v>1</v>
      </c>
      <c r="N1682" s="3">
        <f t="shared" si="261"/>
        <v>0</v>
      </c>
      <c r="AA1682" t="s">
        <v>5046</v>
      </c>
      <c r="AB1682" t="s">
        <v>4512</v>
      </c>
      <c r="AC1682" t="s">
        <v>51</v>
      </c>
      <c r="AD1682" t="s">
        <v>18</v>
      </c>
      <c r="AE1682">
        <v>24</v>
      </c>
      <c r="AF1682">
        <v>114.88</v>
      </c>
      <c r="AG1682">
        <v>73.7</v>
      </c>
      <c r="AH1682">
        <f t="shared" si="262"/>
        <v>1.5587516960651289</v>
      </c>
      <c r="AI1682">
        <v>22.5</v>
      </c>
      <c r="AJ1682">
        <v>69.95</v>
      </c>
      <c r="AK1682">
        <v>69.97</v>
      </c>
      <c r="AL1682" s="3">
        <f t="shared" si="263"/>
        <v>1</v>
      </c>
      <c r="AM1682" s="3">
        <f t="shared" si="264"/>
        <v>0</v>
      </c>
      <c r="AN1682" s="3">
        <f t="shared" si="265"/>
        <v>0</v>
      </c>
    </row>
    <row r="1683" spans="1:40" x14ac:dyDescent="0.35">
      <c r="A1683" t="s">
        <v>5047</v>
      </c>
      <c r="B1683" t="s">
        <v>4512</v>
      </c>
      <c r="C1683" t="s">
        <v>51</v>
      </c>
      <c r="D1683" s="6" t="s">
        <v>17</v>
      </c>
      <c r="E1683" s="6">
        <v>16.5</v>
      </c>
      <c r="F1683" s="6">
        <v>44.22</v>
      </c>
      <c r="G1683" s="6">
        <v>54.79</v>
      </c>
      <c r="H1683" s="6">
        <f t="shared" si="258"/>
        <v>0.80708158423069898</v>
      </c>
      <c r="I1683" s="6">
        <v>16</v>
      </c>
      <c r="J1683" s="6">
        <v>24.96</v>
      </c>
      <c r="K1683" s="6">
        <v>53.5</v>
      </c>
      <c r="L1683" s="6">
        <f t="shared" si="259"/>
        <v>0</v>
      </c>
      <c r="M1683" s="6">
        <f t="shared" si="260"/>
        <v>0</v>
      </c>
      <c r="N1683" s="6">
        <f t="shared" si="261"/>
        <v>1</v>
      </c>
      <c r="AA1683" t="s">
        <v>5047</v>
      </c>
      <c r="AB1683" t="s">
        <v>4512</v>
      </c>
      <c r="AC1683" t="s">
        <v>51</v>
      </c>
      <c r="AD1683" t="s">
        <v>18</v>
      </c>
      <c r="AE1683">
        <v>24</v>
      </c>
      <c r="AF1683">
        <v>130.49</v>
      </c>
      <c r="AG1683">
        <v>73.7</v>
      </c>
      <c r="AH1683">
        <f t="shared" si="262"/>
        <v>1.7705563093622796</v>
      </c>
      <c r="AI1683">
        <v>22</v>
      </c>
      <c r="AJ1683">
        <v>62.81</v>
      </c>
      <c r="AK1683">
        <v>68.72</v>
      </c>
      <c r="AL1683" s="3">
        <f t="shared" si="263"/>
        <v>1</v>
      </c>
      <c r="AM1683" s="3">
        <f t="shared" si="264"/>
        <v>0</v>
      </c>
      <c r="AN1683" s="3">
        <f t="shared" si="265"/>
        <v>0</v>
      </c>
    </row>
    <row r="1684" spans="1:40" x14ac:dyDescent="0.35">
      <c r="A1684" t="s">
        <v>5048</v>
      </c>
      <c r="B1684" t="s">
        <v>4512</v>
      </c>
      <c r="C1684" t="s">
        <v>51</v>
      </c>
      <c r="D1684" s="6" t="s">
        <v>17</v>
      </c>
      <c r="E1684" s="6">
        <v>17.5</v>
      </c>
      <c r="F1684" s="6">
        <v>48</v>
      </c>
      <c r="G1684" s="6">
        <v>57.36</v>
      </c>
      <c r="H1684" s="6">
        <f t="shared" si="258"/>
        <v>0.83682008368200833</v>
      </c>
      <c r="I1684" s="6">
        <v>17</v>
      </c>
      <c r="J1684" s="6">
        <v>23.97</v>
      </c>
      <c r="K1684" s="6">
        <v>56.08</v>
      </c>
      <c r="L1684" s="6">
        <f t="shared" si="259"/>
        <v>0</v>
      </c>
      <c r="M1684" s="6">
        <f t="shared" si="260"/>
        <v>0</v>
      </c>
      <c r="N1684" s="6">
        <f t="shared" si="261"/>
        <v>1</v>
      </c>
      <c r="AA1684" t="s">
        <v>5048</v>
      </c>
      <c r="AB1684" t="s">
        <v>4512</v>
      </c>
      <c r="AC1684" t="s">
        <v>51</v>
      </c>
      <c r="AD1684" t="s">
        <v>18</v>
      </c>
      <c r="AE1684">
        <v>24</v>
      </c>
      <c r="AF1684">
        <v>157.16999999999999</v>
      </c>
      <c r="AG1684">
        <v>73.7</v>
      </c>
      <c r="AH1684">
        <f t="shared" si="262"/>
        <v>2.1325644504748982</v>
      </c>
      <c r="AI1684">
        <v>22.5</v>
      </c>
      <c r="AJ1684">
        <v>60.9</v>
      </c>
      <c r="AK1684">
        <v>69.97</v>
      </c>
      <c r="AL1684" s="3">
        <f t="shared" si="263"/>
        <v>1</v>
      </c>
      <c r="AM1684" s="3">
        <f t="shared" si="264"/>
        <v>0</v>
      </c>
      <c r="AN1684" s="3">
        <f t="shared" si="265"/>
        <v>0</v>
      </c>
    </row>
    <row r="1685" spans="1:40" x14ac:dyDescent="0.35">
      <c r="A1685" t="s">
        <v>5049</v>
      </c>
      <c r="B1685" t="s">
        <v>4512</v>
      </c>
      <c r="C1685" t="s">
        <v>51</v>
      </c>
      <c r="D1685" t="s">
        <v>17</v>
      </c>
      <c r="E1685">
        <v>18</v>
      </c>
      <c r="F1685">
        <v>58.92</v>
      </c>
      <c r="G1685">
        <v>58.64</v>
      </c>
      <c r="H1685">
        <f t="shared" si="258"/>
        <v>1.004774897680764</v>
      </c>
      <c r="I1685">
        <v>17.5</v>
      </c>
      <c r="J1685">
        <v>43.49</v>
      </c>
      <c r="K1685">
        <v>57.36</v>
      </c>
      <c r="L1685" s="3">
        <f t="shared" si="259"/>
        <v>0</v>
      </c>
      <c r="M1685" s="3">
        <f t="shared" si="260"/>
        <v>1</v>
      </c>
      <c r="N1685" s="3">
        <f t="shared" si="261"/>
        <v>0</v>
      </c>
      <c r="AA1685" t="s">
        <v>5049</v>
      </c>
      <c r="AB1685" t="s">
        <v>4512</v>
      </c>
      <c r="AC1685" t="s">
        <v>51</v>
      </c>
      <c r="AD1685" t="s">
        <v>18</v>
      </c>
      <c r="AE1685">
        <v>24</v>
      </c>
      <c r="AF1685">
        <v>117.14</v>
      </c>
      <c r="AG1685">
        <v>73.7</v>
      </c>
      <c r="AH1685">
        <f t="shared" si="262"/>
        <v>1.5894165535956579</v>
      </c>
      <c r="AI1685">
        <v>23.5</v>
      </c>
      <c r="AJ1685">
        <v>67.97</v>
      </c>
      <c r="AK1685">
        <v>72.459999999999994</v>
      </c>
      <c r="AL1685" s="3">
        <f t="shared" si="263"/>
        <v>1</v>
      </c>
      <c r="AM1685" s="3">
        <f t="shared" si="264"/>
        <v>0</v>
      </c>
      <c r="AN1685" s="3">
        <f t="shared" si="265"/>
        <v>0</v>
      </c>
    </row>
    <row r="1686" spans="1:40" x14ac:dyDescent="0.35">
      <c r="A1686" t="s">
        <v>5050</v>
      </c>
      <c r="B1686" t="s">
        <v>4512</v>
      </c>
      <c r="C1686" t="s">
        <v>51</v>
      </c>
      <c r="D1686" s="6" t="s">
        <v>17</v>
      </c>
      <c r="E1686" s="6">
        <v>25</v>
      </c>
      <c r="F1686" s="6">
        <v>67.91</v>
      </c>
      <c r="G1686" s="6">
        <v>76.17</v>
      </c>
      <c r="H1686" s="6">
        <f t="shared" si="258"/>
        <v>0.89155835630825775</v>
      </c>
      <c r="I1686" s="6">
        <v>24.5</v>
      </c>
      <c r="J1686" s="6">
        <v>54.52</v>
      </c>
      <c r="K1686" s="6">
        <v>74.930000000000007</v>
      </c>
      <c r="L1686" s="6">
        <f t="shared" si="259"/>
        <v>0</v>
      </c>
      <c r="M1686" s="6">
        <f t="shared" si="260"/>
        <v>0</v>
      </c>
      <c r="N1686" s="6">
        <f t="shared" si="261"/>
        <v>1</v>
      </c>
      <c r="AA1686" t="s">
        <v>5050</v>
      </c>
      <c r="AB1686" t="s">
        <v>4512</v>
      </c>
      <c r="AC1686" t="s">
        <v>51</v>
      </c>
      <c r="AD1686" t="s">
        <v>18</v>
      </c>
      <c r="AE1686">
        <v>24</v>
      </c>
      <c r="AF1686">
        <v>131.16999999999999</v>
      </c>
      <c r="AG1686">
        <v>73.7</v>
      </c>
      <c r="AH1686">
        <f t="shared" si="262"/>
        <v>1.7797829036635004</v>
      </c>
      <c r="AI1686">
        <v>21.5</v>
      </c>
      <c r="AJ1686">
        <v>53.8</v>
      </c>
      <c r="AK1686">
        <v>67.47</v>
      </c>
      <c r="AL1686" s="3">
        <f t="shared" si="263"/>
        <v>1</v>
      </c>
      <c r="AM1686" s="3">
        <f t="shared" si="264"/>
        <v>0</v>
      </c>
      <c r="AN1686" s="3">
        <f t="shared" si="265"/>
        <v>0</v>
      </c>
    </row>
    <row r="1687" spans="1:40" x14ac:dyDescent="0.35">
      <c r="A1687" t="s">
        <v>5051</v>
      </c>
      <c r="B1687" t="s">
        <v>4512</v>
      </c>
      <c r="C1687" t="s">
        <v>51</v>
      </c>
      <c r="D1687" s="6" t="s">
        <v>17</v>
      </c>
      <c r="E1687" s="6">
        <v>26.5</v>
      </c>
      <c r="F1687" s="6">
        <v>67.599999999999994</v>
      </c>
      <c r="G1687" s="6">
        <v>79.86</v>
      </c>
      <c r="H1687" s="6">
        <f t="shared" si="258"/>
        <v>0.84648134234911088</v>
      </c>
      <c r="I1687" s="6">
        <v>26</v>
      </c>
      <c r="J1687" s="6">
        <v>50.22</v>
      </c>
      <c r="K1687" s="6">
        <v>78.63</v>
      </c>
      <c r="L1687" s="6">
        <f t="shared" si="259"/>
        <v>0</v>
      </c>
      <c r="M1687" s="6">
        <f t="shared" si="260"/>
        <v>0</v>
      </c>
      <c r="N1687" s="6">
        <f t="shared" si="261"/>
        <v>1</v>
      </c>
      <c r="AA1687" t="s">
        <v>5051</v>
      </c>
      <c r="AB1687" t="s">
        <v>4512</v>
      </c>
      <c r="AC1687" t="s">
        <v>51</v>
      </c>
      <c r="AD1687" t="s">
        <v>18</v>
      </c>
      <c r="AE1687">
        <v>24</v>
      </c>
      <c r="AF1687">
        <v>148.78</v>
      </c>
      <c r="AG1687">
        <v>73.7</v>
      </c>
      <c r="AH1687">
        <f t="shared" si="262"/>
        <v>2.0187245590230662</v>
      </c>
      <c r="AI1687">
        <v>22.5</v>
      </c>
      <c r="AJ1687">
        <v>69.14</v>
      </c>
      <c r="AK1687">
        <v>69.97</v>
      </c>
      <c r="AL1687" s="3">
        <f t="shared" si="263"/>
        <v>1</v>
      </c>
      <c r="AM1687" s="3">
        <f t="shared" si="264"/>
        <v>0</v>
      </c>
      <c r="AN1687" s="3">
        <f t="shared" si="265"/>
        <v>0</v>
      </c>
    </row>
    <row r="1688" spans="1:40" x14ac:dyDescent="0.35">
      <c r="A1688" t="s">
        <v>5052</v>
      </c>
      <c r="B1688" t="s">
        <v>4512</v>
      </c>
      <c r="C1688" t="s">
        <v>51</v>
      </c>
      <c r="D1688" s="6" t="s">
        <v>17</v>
      </c>
      <c r="E1688" s="6">
        <v>18</v>
      </c>
      <c r="F1688" s="6">
        <v>48.32</v>
      </c>
      <c r="G1688" s="6">
        <v>58.64</v>
      </c>
      <c r="H1688" s="6">
        <f t="shared" si="258"/>
        <v>0.82401091405184179</v>
      </c>
      <c r="I1688" s="6">
        <v>17.5</v>
      </c>
      <c r="J1688" s="6">
        <v>38.24</v>
      </c>
      <c r="K1688" s="6">
        <v>57.36</v>
      </c>
      <c r="L1688" s="6">
        <f t="shared" si="259"/>
        <v>0</v>
      </c>
      <c r="M1688" s="6">
        <f t="shared" si="260"/>
        <v>0</v>
      </c>
      <c r="N1688" s="6">
        <f t="shared" si="261"/>
        <v>1</v>
      </c>
      <c r="AA1688" t="s">
        <v>5052</v>
      </c>
      <c r="AB1688" t="s">
        <v>4512</v>
      </c>
      <c r="AC1688" t="s">
        <v>51</v>
      </c>
      <c r="AD1688" t="s">
        <v>18</v>
      </c>
      <c r="AE1688">
        <v>24</v>
      </c>
      <c r="AF1688">
        <v>138.57</v>
      </c>
      <c r="AG1688">
        <v>73.7</v>
      </c>
      <c r="AH1688">
        <f t="shared" si="262"/>
        <v>1.8801899592944367</v>
      </c>
      <c r="AI1688">
        <v>23</v>
      </c>
      <c r="AJ1688">
        <v>68.33</v>
      </c>
      <c r="AK1688">
        <v>71.22</v>
      </c>
      <c r="AL1688" s="3">
        <f t="shared" si="263"/>
        <v>1</v>
      </c>
      <c r="AM1688" s="3">
        <f t="shared" si="264"/>
        <v>0</v>
      </c>
      <c r="AN1688" s="3">
        <f t="shared" si="265"/>
        <v>0</v>
      </c>
    </row>
    <row r="1689" spans="1:40" x14ac:dyDescent="0.35">
      <c r="A1689" t="s">
        <v>5053</v>
      </c>
      <c r="B1689" t="s">
        <v>4512</v>
      </c>
      <c r="C1689" t="s">
        <v>51</v>
      </c>
      <c r="D1689" s="6" t="s">
        <v>17</v>
      </c>
      <c r="E1689" s="6">
        <v>15</v>
      </c>
      <c r="F1689" s="6">
        <v>47.88</v>
      </c>
      <c r="G1689" s="6">
        <v>50.91</v>
      </c>
      <c r="H1689" s="6">
        <f t="shared" si="258"/>
        <v>0.94048320565704191</v>
      </c>
      <c r="I1689" s="6">
        <v>15</v>
      </c>
      <c r="J1689" s="6">
        <v>47.88</v>
      </c>
      <c r="K1689" s="6">
        <v>50.91</v>
      </c>
      <c r="L1689" s="6">
        <f t="shared" si="259"/>
        <v>0</v>
      </c>
      <c r="M1689" s="6">
        <f t="shared" si="260"/>
        <v>0</v>
      </c>
      <c r="N1689" s="6">
        <f t="shared" si="261"/>
        <v>1</v>
      </c>
      <c r="AA1689" t="s">
        <v>5053</v>
      </c>
      <c r="AB1689" t="s">
        <v>4512</v>
      </c>
      <c r="AC1689" t="s">
        <v>51</v>
      </c>
      <c r="AD1689" t="s">
        <v>18</v>
      </c>
      <c r="AE1689">
        <v>24</v>
      </c>
      <c r="AF1689">
        <v>138.25</v>
      </c>
      <c r="AG1689">
        <v>73.7</v>
      </c>
      <c r="AH1689">
        <f t="shared" si="262"/>
        <v>1.8758480325644504</v>
      </c>
      <c r="AI1689">
        <v>23</v>
      </c>
      <c r="AJ1689">
        <v>68.150000000000006</v>
      </c>
      <c r="AK1689">
        <v>71.22</v>
      </c>
      <c r="AL1689" s="3">
        <f t="shared" si="263"/>
        <v>1</v>
      </c>
      <c r="AM1689" s="3">
        <f t="shared" si="264"/>
        <v>0</v>
      </c>
      <c r="AN1689" s="3">
        <f t="shared" si="265"/>
        <v>0</v>
      </c>
    </row>
    <row r="1690" spans="1:40" x14ac:dyDescent="0.35">
      <c r="A1690" t="s">
        <v>5054</v>
      </c>
      <c r="B1690" t="s">
        <v>4512</v>
      </c>
      <c r="C1690" t="s">
        <v>51</v>
      </c>
      <c r="D1690" s="6" t="s">
        <v>17</v>
      </c>
      <c r="E1690" s="6">
        <v>25</v>
      </c>
      <c r="F1690" s="6">
        <v>69.290000000000006</v>
      </c>
      <c r="G1690" s="6">
        <v>76.17</v>
      </c>
      <c r="H1690" s="6">
        <f t="shared" si="258"/>
        <v>0.90967572535118824</v>
      </c>
      <c r="I1690" s="6">
        <v>24.5</v>
      </c>
      <c r="J1690" s="6">
        <v>50.46</v>
      </c>
      <c r="K1690" s="6">
        <v>74.930000000000007</v>
      </c>
      <c r="L1690" s="6">
        <f t="shared" si="259"/>
        <v>0</v>
      </c>
      <c r="M1690" s="6">
        <f t="shared" si="260"/>
        <v>0</v>
      </c>
      <c r="N1690" s="6">
        <f t="shared" si="261"/>
        <v>1</v>
      </c>
      <c r="AA1690" t="s">
        <v>5054</v>
      </c>
      <c r="AB1690" t="s">
        <v>4512</v>
      </c>
      <c r="AC1690" t="s">
        <v>51</v>
      </c>
      <c r="AD1690" t="s">
        <v>18</v>
      </c>
      <c r="AE1690">
        <v>24</v>
      </c>
      <c r="AF1690">
        <v>111.92</v>
      </c>
      <c r="AG1690">
        <v>73.7</v>
      </c>
      <c r="AH1690">
        <f t="shared" si="262"/>
        <v>1.5185888738127544</v>
      </c>
      <c r="AI1690">
        <v>22.5</v>
      </c>
      <c r="AJ1690">
        <v>66.59</v>
      </c>
      <c r="AK1690">
        <v>69.97</v>
      </c>
      <c r="AL1690" s="3">
        <f t="shared" si="263"/>
        <v>1</v>
      </c>
      <c r="AM1690" s="3">
        <f t="shared" si="264"/>
        <v>0</v>
      </c>
      <c r="AN1690" s="3">
        <f t="shared" si="265"/>
        <v>0</v>
      </c>
    </row>
    <row r="1691" spans="1:40" x14ac:dyDescent="0.35">
      <c r="A1691" t="s">
        <v>5055</v>
      </c>
      <c r="B1691" t="s">
        <v>4512</v>
      </c>
      <c r="C1691" t="s">
        <v>51</v>
      </c>
      <c r="D1691" t="s">
        <v>17</v>
      </c>
      <c r="E1691">
        <v>17</v>
      </c>
      <c r="F1691">
        <v>56.53</v>
      </c>
      <c r="G1691">
        <v>56.08</v>
      </c>
      <c r="H1691">
        <f t="shared" si="258"/>
        <v>1.0080242510699002</v>
      </c>
      <c r="I1691">
        <v>16.5</v>
      </c>
      <c r="J1691">
        <v>25.65</v>
      </c>
      <c r="K1691">
        <v>54.79</v>
      </c>
      <c r="L1691" s="3">
        <f t="shared" si="259"/>
        <v>0</v>
      </c>
      <c r="M1691" s="3">
        <f t="shared" si="260"/>
        <v>1</v>
      </c>
      <c r="N1691" s="3">
        <f t="shared" si="261"/>
        <v>0</v>
      </c>
      <c r="AA1691" t="s">
        <v>5055</v>
      </c>
      <c r="AB1691" t="s">
        <v>4512</v>
      </c>
      <c r="AC1691" t="s">
        <v>51</v>
      </c>
      <c r="AD1691" t="s">
        <v>18</v>
      </c>
      <c r="AE1691">
        <v>23.5</v>
      </c>
      <c r="AF1691">
        <v>92.66</v>
      </c>
      <c r="AG1691">
        <v>72.459999999999994</v>
      </c>
      <c r="AH1691">
        <f t="shared" si="262"/>
        <v>1.2787744962738063</v>
      </c>
      <c r="AI1691">
        <v>22.5</v>
      </c>
      <c r="AJ1691">
        <v>52.08</v>
      </c>
      <c r="AK1691">
        <v>69.97</v>
      </c>
      <c r="AL1691" s="3">
        <f t="shared" si="263"/>
        <v>0</v>
      </c>
      <c r="AM1691" s="3">
        <f t="shared" si="264"/>
        <v>1</v>
      </c>
      <c r="AN1691" s="3">
        <f t="shared" si="265"/>
        <v>0</v>
      </c>
    </row>
    <row r="1692" spans="1:40" x14ac:dyDescent="0.35">
      <c r="A1692" t="s">
        <v>5056</v>
      </c>
      <c r="B1692" t="s">
        <v>4512</v>
      </c>
      <c r="C1692" t="s">
        <v>51</v>
      </c>
      <c r="D1692" s="6" t="s">
        <v>17</v>
      </c>
      <c r="E1692" s="6">
        <v>25</v>
      </c>
      <c r="F1692" s="6">
        <v>69.27</v>
      </c>
      <c r="G1692" s="6">
        <v>76.17</v>
      </c>
      <c r="H1692" s="6">
        <f t="shared" si="258"/>
        <v>0.90941315478534845</v>
      </c>
      <c r="I1692" s="6">
        <v>24.5</v>
      </c>
      <c r="J1692" s="6">
        <v>46.87</v>
      </c>
      <c r="K1692" s="6">
        <v>74.930000000000007</v>
      </c>
      <c r="L1692" s="6">
        <f t="shared" si="259"/>
        <v>0</v>
      </c>
      <c r="M1692" s="6">
        <f t="shared" si="260"/>
        <v>0</v>
      </c>
      <c r="N1692" s="6">
        <f t="shared" si="261"/>
        <v>1</v>
      </c>
      <c r="AA1692" t="s">
        <v>5056</v>
      </c>
      <c r="AB1692" t="s">
        <v>4512</v>
      </c>
      <c r="AC1692" t="s">
        <v>51</v>
      </c>
      <c r="AD1692" t="s">
        <v>18</v>
      </c>
      <c r="AE1692">
        <v>24</v>
      </c>
      <c r="AF1692">
        <v>120.1</v>
      </c>
      <c r="AG1692">
        <v>73.7</v>
      </c>
      <c r="AH1692">
        <f t="shared" si="262"/>
        <v>1.6295793758480324</v>
      </c>
      <c r="AI1692">
        <v>22.5</v>
      </c>
      <c r="AJ1692">
        <v>62.76</v>
      </c>
      <c r="AK1692">
        <v>69.97</v>
      </c>
      <c r="AL1692" s="3">
        <f t="shared" si="263"/>
        <v>1</v>
      </c>
      <c r="AM1692" s="3">
        <f t="shared" si="264"/>
        <v>0</v>
      </c>
      <c r="AN1692" s="3">
        <f t="shared" si="265"/>
        <v>0</v>
      </c>
    </row>
    <row r="1693" spans="1:40" x14ac:dyDescent="0.35">
      <c r="A1693" t="s">
        <v>5057</v>
      </c>
      <c r="B1693" t="s">
        <v>4512</v>
      </c>
      <c r="C1693" t="s">
        <v>51</v>
      </c>
      <c r="D1693" t="s">
        <v>134</v>
      </c>
      <c r="E1693">
        <v>23.5</v>
      </c>
      <c r="F1693">
        <v>86.69</v>
      </c>
      <c r="G1693">
        <v>72.459999999999994</v>
      </c>
      <c r="H1693">
        <f t="shared" si="258"/>
        <v>1.1963842119790229</v>
      </c>
      <c r="I1693">
        <v>34</v>
      </c>
      <c r="J1693">
        <v>107.85</v>
      </c>
      <c r="K1693">
        <v>98.04</v>
      </c>
      <c r="L1693" s="3">
        <f t="shared" si="259"/>
        <v>0</v>
      </c>
      <c r="M1693" s="3">
        <f t="shared" si="260"/>
        <v>1</v>
      </c>
      <c r="N1693" s="3">
        <f t="shared" si="261"/>
        <v>0</v>
      </c>
      <c r="AA1693" t="s">
        <v>5057</v>
      </c>
      <c r="AB1693" t="s">
        <v>4512</v>
      </c>
      <c r="AC1693" t="s">
        <v>51</v>
      </c>
      <c r="AD1693" t="s">
        <v>135</v>
      </c>
      <c r="AE1693">
        <v>24</v>
      </c>
      <c r="AF1693">
        <v>126.21</v>
      </c>
      <c r="AG1693">
        <v>73.7</v>
      </c>
      <c r="AH1693">
        <f t="shared" si="262"/>
        <v>1.7124830393487109</v>
      </c>
      <c r="AI1693">
        <v>26.5</v>
      </c>
      <c r="AJ1693">
        <v>88.1</v>
      </c>
      <c r="AK1693">
        <v>79.86</v>
      </c>
      <c r="AL1693" s="3">
        <f t="shared" si="263"/>
        <v>1</v>
      </c>
      <c r="AM1693" s="3">
        <f t="shared" si="264"/>
        <v>0</v>
      </c>
      <c r="AN1693" s="3">
        <f t="shared" si="265"/>
        <v>0</v>
      </c>
    </row>
    <row r="1694" spans="1:40" x14ac:dyDescent="0.35">
      <c r="A1694" t="s">
        <v>5058</v>
      </c>
      <c r="B1694" t="s">
        <v>4512</v>
      </c>
      <c r="C1694" t="s">
        <v>51</v>
      </c>
      <c r="D1694" s="6" t="s">
        <v>134</v>
      </c>
      <c r="E1694" s="6">
        <v>15.5</v>
      </c>
      <c r="F1694" s="6">
        <v>44.96</v>
      </c>
      <c r="G1694" s="6">
        <v>52.21</v>
      </c>
      <c r="H1694" s="6">
        <f t="shared" si="258"/>
        <v>0.86113771308178511</v>
      </c>
      <c r="I1694" s="6">
        <v>15</v>
      </c>
      <c r="J1694" s="6">
        <v>25.74</v>
      </c>
      <c r="K1694" s="6">
        <v>50.91</v>
      </c>
      <c r="L1694" s="6">
        <f t="shared" si="259"/>
        <v>0</v>
      </c>
      <c r="M1694" s="6">
        <f t="shared" si="260"/>
        <v>0</v>
      </c>
      <c r="N1694" s="6">
        <f t="shared" si="261"/>
        <v>1</v>
      </c>
      <c r="AA1694" t="s">
        <v>5058</v>
      </c>
      <c r="AB1694" t="s">
        <v>4512</v>
      </c>
      <c r="AC1694" t="s">
        <v>51</v>
      </c>
      <c r="AD1694" t="s">
        <v>135</v>
      </c>
      <c r="AE1694">
        <v>24</v>
      </c>
      <c r="AF1694">
        <v>137.57</v>
      </c>
      <c r="AG1694">
        <v>73.7</v>
      </c>
      <c r="AH1694">
        <f t="shared" si="262"/>
        <v>1.8666214382632291</v>
      </c>
      <c r="AI1694">
        <v>16</v>
      </c>
      <c r="AJ1694">
        <v>67.16</v>
      </c>
      <c r="AK1694">
        <v>53.5</v>
      </c>
      <c r="AL1694" s="3">
        <f t="shared" si="263"/>
        <v>1</v>
      </c>
      <c r="AM1694" s="3">
        <f t="shared" si="264"/>
        <v>0</v>
      </c>
      <c r="AN1694" s="3">
        <f t="shared" si="265"/>
        <v>0</v>
      </c>
    </row>
    <row r="1695" spans="1:40" x14ac:dyDescent="0.35">
      <c r="A1695" t="s">
        <v>5059</v>
      </c>
      <c r="B1695" t="s">
        <v>4512</v>
      </c>
      <c r="C1695" t="s">
        <v>51</v>
      </c>
      <c r="D1695" s="6" t="s">
        <v>134</v>
      </c>
      <c r="E1695" s="6">
        <v>19</v>
      </c>
      <c r="F1695" s="6">
        <v>53.09</v>
      </c>
      <c r="G1695" s="6">
        <v>61.18</v>
      </c>
      <c r="H1695" s="6">
        <f t="shared" si="258"/>
        <v>0.86776724419745022</v>
      </c>
      <c r="I1695" s="6">
        <v>18.5</v>
      </c>
      <c r="J1695" s="6">
        <v>19.82</v>
      </c>
      <c r="K1695" s="6">
        <v>59.91</v>
      </c>
      <c r="L1695" s="6">
        <f t="shared" si="259"/>
        <v>0</v>
      </c>
      <c r="M1695" s="6">
        <f t="shared" si="260"/>
        <v>0</v>
      </c>
      <c r="N1695" s="6">
        <f t="shared" si="261"/>
        <v>1</v>
      </c>
      <c r="AA1695" t="s">
        <v>5059</v>
      </c>
      <c r="AB1695" t="s">
        <v>4512</v>
      </c>
      <c r="AC1695" t="s">
        <v>51</v>
      </c>
      <c r="AD1695" t="s">
        <v>135</v>
      </c>
      <c r="AE1695">
        <v>24</v>
      </c>
      <c r="AF1695">
        <v>129.82</v>
      </c>
      <c r="AG1695">
        <v>73.7</v>
      </c>
      <c r="AH1695">
        <f t="shared" si="262"/>
        <v>1.7614654002713703</v>
      </c>
      <c r="AI1695">
        <v>22.5</v>
      </c>
      <c r="AJ1695">
        <v>51.74</v>
      </c>
      <c r="AK1695">
        <v>69.97</v>
      </c>
      <c r="AL1695" s="3">
        <f t="shared" si="263"/>
        <v>1</v>
      </c>
      <c r="AM1695" s="3">
        <f t="shared" si="264"/>
        <v>0</v>
      </c>
      <c r="AN1695" s="3">
        <f t="shared" si="265"/>
        <v>0</v>
      </c>
    </row>
    <row r="1696" spans="1:40" x14ac:dyDescent="0.35">
      <c r="A1696" t="s">
        <v>5060</v>
      </c>
      <c r="B1696" t="s">
        <v>4512</v>
      </c>
      <c r="C1696" t="s">
        <v>51</v>
      </c>
      <c r="D1696" s="6" t="s">
        <v>134</v>
      </c>
      <c r="E1696" s="6">
        <v>15.5</v>
      </c>
      <c r="F1696" s="6">
        <v>41.28</v>
      </c>
      <c r="G1696" s="6">
        <v>52.21</v>
      </c>
      <c r="H1696" s="6">
        <f t="shared" si="258"/>
        <v>0.79065313158398776</v>
      </c>
      <c r="I1696" s="6">
        <v>15</v>
      </c>
      <c r="J1696" s="6">
        <v>36.68</v>
      </c>
      <c r="K1696" s="6">
        <v>50.91</v>
      </c>
      <c r="L1696" s="6">
        <f t="shared" si="259"/>
        <v>0</v>
      </c>
      <c r="M1696" s="6">
        <f t="shared" si="260"/>
        <v>0</v>
      </c>
      <c r="N1696" s="6">
        <f t="shared" si="261"/>
        <v>1</v>
      </c>
      <c r="AA1696" t="s">
        <v>5060</v>
      </c>
      <c r="AB1696" t="s">
        <v>4512</v>
      </c>
      <c r="AC1696" t="s">
        <v>51</v>
      </c>
      <c r="AD1696" t="s">
        <v>135</v>
      </c>
      <c r="AE1696">
        <v>24</v>
      </c>
      <c r="AF1696">
        <v>136.94</v>
      </c>
      <c r="AG1696">
        <v>73.7</v>
      </c>
      <c r="AH1696">
        <f t="shared" si="262"/>
        <v>1.8580732700135685</v>
      </c>
      <c r="AI1696">
        <v>26.5</v>
      </c>
      <c r="AJ1696">
        <v>80.77</v>
      </c>
      <c r="AK1696">
        <v>79.86</v>
      </c>
      <c r="AL1696" s="3">
        <f t="shared" si="263"/>
        <v>1</v>
      </c>
      <c r="AM1696" s="3">
        <f t="shared" si="264"/>
        <v>0</v>
      </c>
      <c r="AN1696" s="3">
        <f t="shared" si="265"/>
        <v>0</v>
      </c>
    </row>
    <row r="1697" spans="1:40" x14ac:dyDescent="0.35">
      <c r="A1697" t="s">
        <v>5061</v>
      </c>
      <c r="B1697" t="s">
        <v>4512</v>
      </c>
      <c r="C1697" t="s">
        <v>51</v>
      </c>
      <c r="D1697" s="6" t="s">
        <v>134</v>
      </c>
      <c r="E1697" s="6">
        <v>22.5</v>
      </c>
      <c r="F1697" s="6">
        <v>63.3</v>
      </c>
      <c r="G1697" s="6">
        <v>69.97</v>
      </c>
      <c r="H1697" s="6">
        <f t="shared" si="258"/>
        <v>0.90467343147063028</v>
      </c>
      <c r="I1697" s="6">
        <v>22</v>
      </c>
      <c r="J1697" s="6">
        <v>49.64</v>
      </c>
      <c r="K1697" s="6">
        <v>68.72</v>
      </c>
      <c r="L1697" s="6">
        <f t="shared" si="259"/>
        <v>0</v>
      </c>
      <c r="M1697" s="6">
        <f t="shared" si="260"/>
        <v>0</v>
      </c>
      <c r="N1697" s="6">
        <f t="shared" si="261"/>
        <v>1</v>
      </c>
      <c r="AA1697" t="s">
        <v>5061</v>
      </c>
      <c r="AB1697" t="s">
        <v>4512</v>
      </c>
      <c r="AC1697" t="s">
        <v>51</v>
      </c>
      <c r="AD1697" t="s">
        <v>135</v>
      </c>
      <c r="AE1697">
        <v>24</v>
      </c>
      <c r="AF1697">
        <v>112.09</v>
      </c>
      <c r="AG1697">
        <v>73.7</v>
      </c>
      <c r="AH1697">
        <f t="shared" si="262"/>
        <v>1.5208955223880596</v>
      </c>
      <c r="AI1697">
        <v>22</v>
      </c>
      <c r="AJ1697">
        <v>68.069999999999993</v>
      </c>
      <c r="AK1697">
        <v>68.72</v>
      </c>
      <c r="AL1697" s="3">
        <f t="shared" si="263"/>
        <v>1</v>
      </c>
      <c r="AM1697" s="3">
        <f t="shared" si="264"/>
        <v>0</v>
      </c>
      <c r="AN1697" s="3">
        <f t="shared" si="265"/>
        <v>0</v>
      </c>
    </row>
    <row r="1698" spans="1:40" x14ac:dyDescent="0.35">
      <c r="A1698" t="s">
        <v>5062</v>
      </c>
      <c r="B1698" t="s">
        <v>4512</v>
      </c>
      <c r="C1698" t="s">
        <v>51</v>
      </c>
      <c r="D1698" s="6" t="s">
        <v>134</v>
      </c>
      <c r="E1698" s="6">
        <v>17.5</v>
      </c>
      <c r="F1698" s="6">
        <v>44.03</v>
      </c>
      <c r="G1698" s="6">
        <v>57.36</v>
      </c>
      <c r="H1698" s="6">
        <f t="shared" si="258"/>
        <v>0.76760808926080892</v>
      </c>
      <c r="I1698" s="6">
        <v>17</v>
      </c>
      <c r="J1698" s="6">
        <v>36.53</v>
      </c>
      <c r="K1698" s="6">
        <v>56.08</v>
      </c>
      <c r="L1698" s="6">
        <f t="shared" si="259"/>
        <v>0</v>
      </c>
      <c r="M1698" s="6">
        <f t="shared" si="260"/>
        <v>0</v>
      </c>
      <c r="N1698" s="6">
        <f t="shared" si="261"/>
        <v>1</v>
      </c>
      <c r="AA1698" t="s">
        <v>5062</v>
      </c>
      <c r="AB1698" t="s">
        <v>4512</v>
      </c>
      <c r="AC1698" t="s">
        <v>51</v>
      </c>
      <c r="AD1698" t="s">
        <v>135</v>
      </c>
      <c r="AE1698">
        <v>23.5</v>
      </c>
      <c r="AF1698">
        <v>109.89</v>
      </c>
      <c r="AG1698">
        <v>72.459999999999994</v>
      </c>
      <c r="AH1698">
        <f t="shared" si="262"/>
        <v>1.5165608611647807</v>
      </c>
      <c r="AI1698">
        <v>22.5</v>
      </c>
      <c r="AJ1698">
        <v>62.93</v>
      </c>
      <c r="AK1698">
        <v>69.97</v>
      </c>
      <c r="AL1698" s="3">
        <f t="shared" si="263"/>
        <v>1</v>
      </c>
      <c r="AM1698" s="3">
        <f t="shared" si="264"/>
        <v>0</v>
      </c>
      <c r="AN1698" s="3">
        <f t="shared" si="265"/>
        <v>0</v>
      </c>
    </row>
    <row r="1699" spans="1:40" x14ac:dyDescent="0.35">
      <c r="A1699" t="s">
        <v>5063</v>
      </c>
      <c r="B1699" t="s">
        <v>4512</v>
      </c>
      <c r="C1699" t="s">
        <v>51</v>
      </c>
      <c r="D1699" s="6" t="s">
        <v>134</v>
      </c>
      <c r="E1699" s="6">
        <v>28.5</v>
      </c>
      <c r="F1699" s="6">
        <v>73.63</v>
      </c>
      <c r="G1699" s="6">
        <v>84.74</v>
      </c>
      <c r="H1699" s="6">
        <f t="shared" si="258"/>
        <v>0.86889308472976168</v>
      </c>
      <c r="I1699" s="6">
        <v>28</v>
      </c>
      <c r="J1699" s="6">
        <v>45.86</v>
      </c>
      <c r="K1699" s="6">
        <v>83.53</v>
      </c>
      <c r="L1699" s="6">
        <f t="shared" si="259"/>
        <v>0</v>
      </c>
      <c r="M1699" s="6">
        <f t="shared" si="260"/>
        <v>0</v>
      </c>
      <c r="N1699" s="6">
        <f t="shared" si="261"/>
        <v>1</v>
      </c>
      <c r="AA1699" t="s">
        <v>5063</v>
      </c>
      <c r="AB1699" t="s">
        <v>4512</v>
      </c>
      <c r="AC1699" t="s">
        <v>51</v>
      </c>
      <c r="AD1699" t="s">
        <v>135</v>
      </c>
      <c r="AE1699">
        <v>24</v>
      </c>
      <c r="AF1699">
        <v>96.88</v>
      </c>
      <c r="AG1699">
        <v>73.7</v>
      </c>
      <c r="AH1699">
        <f t="shared" si="262"/>
        <v>1.3145183175033921</v>
      </c>
      <c r="AI1699">
        <v>22</v>
      </c>
      <c r="AJ1699">
        <v>47.19</v>
      </c>
      <c r="AK1699">
        <v>68.72</v>
      </c>
      <c r="AL1699" s="3">
        <f t="shared" si="263"/>
        <v>0</v>
      </c>
      <c r="AM1699" s="3">
        <f t="shared" si="264"/>
        <v>1</v>
      </c>
      <c r="AN1699" s="3">
        <f t="shared" si="265"/>
        <v>0</v>
      </c>
    </row>
    <row r="1700" spans="1:40" x14ac:dyDescent="0.35">
      <c r="A1700" t="s">
        <v>5064</v>
      </c>
      <c r="B1700" t="s">
        <v>4512</v>
      </c>
      <c r="C1700" t="s">
        <v>51</v>
      </c>
      <c r="D1700" s="6" t="s">
        <v>134</v>
      </c>
      <c r="E1700" s="6">
        <v>23</v>
      </c>
      <c r="F1700" s="6">
        <v>68.7</v>
      </c>
      <c r="G1700" s="6">
        <v>71.22</v>
      </c>
      <c r="H1700" s="6">
        <f t="shared" si="258"/>
        <v>0.96461668070766649</v>
      </c>
      <c r="I1700" s="6">
        <v>22.5</v>
      </c>
      <c r="J1700" s="6">
        <v>48.93</v>
      </c>
      <c r="K1700" s="6">
        <v>69.97</v>
      </c>
      <c r="L1700" s="6">
        <f t="shared" si="259"/>
        <v>0</v>
      </c>
      <c r="M1700" s="6">
        <f t="shared" si="260"/>
        <v>0</v>
      </c>
      <c r="N1700" s="6">
        <f t="shared" si="261"/>
        <v>1</v>
      </c>
      <c r="AA1700" t="s">
        <v>5064</v>
      </c>
      <c r="AB1700" t="s">
        <v>4512</v>
      </c>
      <c r="AC1700" t="s">
        <v>51</v>
      </c>
      <c r="AD1700" t="s">
        <v>135</v>
      </c>
      <c r="AE1700">
        <v>24</v>
      </c>
      <c r="AF1700">
        <v>116.49</v>
      </c>
      <c r="AG1700">
        <v>73.7</v>
      </c>
      <c r="AH1700">
        <f t="shared" si="262"/>
        <v>1.580597014925373</v>
      </c>
      <c r="AI1700">
        <v>16</v>
      </c>
      <c r="AJ1700">
        <v>56.81</v>
      </c>
      <c r="AK1700">
        <v>53.5</v>
      </c>
      <c r="AL1700" s="3">
        <f t="shared" si="263"/>
        <v>1</v>
      </c>
      <c r="AM1700" s="3">
        <f t="shared" si="264"/>
        <v>0</v>
      </c>
      <c r="AN1700" s="3">
        <f t="shared" si="265"/>
        <v>0</v>
      </c>
    </row>
    <row r="1701" spans="1:40" x14ac:dyDescent="0.35">
      <c r="A1701" t="s">
        <v>5065</v>
      </c>
      <c r="B1701" t="s">
        <v>4512</v>
      </c>
      <c r="C1701" t="s">
        <v>51</v>
      </c>
      <c r="D1701" t="s">
        <v>134</v>
      </c>
      <c r="E1701">
        <v>16</v>
      </c>
      <c r="F1701">
        <v>61.99</v>
      </c>
      <c r="G1701">
        <v>53.5</v>
      </c>
      <c r="H1701">
        <f t="shared" si="258"/>
        <v>1.1586915887850469</v>
      </c>
      <c r="I1701">
        <v>15.5</v>
      </c>
      <c r="J1701">
        <v>22.21</v>
      </c>
      <c r="K1701">
        <v>52.21</v>
      </c>
      <c r="L1701" s="3">
        <f t="shared" si="259"/>
        <v>0</v>
      </c>
      <c r="M1701" s="3">
        <f t="shared" si="260"/>
        <v>1</v>
      </c>
      <c r="N1701" s="3">
        <f t="shared" si="261"/>
        <v>0</v>
      </c>
      <c r="AA1701" t="s">
        <v>5065</v>
      </c>
      <c r="AB1701" t="s">
        <v>4512</v>
      </c>
      <c r="AC1701" t="s">
        <v>51</v>
      </c>
      <c r="AD1701" t="s">
        <v>135</v>
      </c>
      <c r="AE1701">
        <v>24</v>
      </c>
      <c r="AF1701">
        <v>135.29</v>
      </c>
      <c r="AG1701">
        <v>73.7</v>
      </c>
      <c r="AH1701">
        <f t="shared" si="262"/>
        <v>1.8356852103120758</v>
      </c>
      <c r="AI1701">
        <v>22.5</v>
      </c>
      <c r="AJ1701">
        <v>60.82</v>
      </c>
      <c r="AK1701">
        <v>69.97</v>
      </c>
      <c r="AL1701" s="3">
        <f t="shared" si="263"/>
        <v>1</v>
      </c>
      <c r="AM1701" s="3">
        <f t="shared" si="264"/>
        <v>0</v>
      </c>
      <c r="AN1701" s="3">
        <f t="shared" si="265"/>
        <v>0</v>
      </c>
    </row>
    <row r="1702" spans="1:40" x14ac:dyDescent="0.35">
      <c r="A1702" t="s">
        <v>5066</v>
      </c>
      <c r="B1702" t="s">
        <v>4512</v>
      </c>
      <c r="C1702" t="s">
        <v>51</v>
      </c>
      <c r="D1702" t="s">
        <v>134</v>
      </c>
      <c r="E1702">
        <v>21</v>
      </c>
      <c r="F1702">
        <v>69.97</v>
      </c>
      <c r="G1702">
        <v>66.22</v>
      </c>
      <c r="H1702">
        <f t="shared" si="258"/>
        <v>1.0566294170945334</v>
      </c>
      <c r="I1702">
        <v>20.5</v>
      </c>
      <c r="J1702">
        <v>42.37</v>
      </c>
      <c r="K1702">
        <v>64.97</v>
      </c>
      <c r="L1702" s="3">
        <f t="shared" si="259"/>
        <v>0</v>
      </c>
      <c r="M1702" s="3">
        <f t="shared" si="260"/>
        <v>1</v>
      </c>
      <c r="N1702" s="3">
        <f t="shared" si="261"/>
        <v>0</v>
      </c>
      <c r="AA1702" t="s">
        <v>5066</v>
      </c>
      <c r="AB1702" t="s">
        <v>4512</v>
      </c>
      <c r="AC1702" t="s">
        <v>51</v>
      </c>
      <c r="AD1702" t="s">
        <v>135</v>
      </c>
      <c r="AE1702">
        <v>23</v>
      </c>
      <c r="AF1702">
        <v>104.63</v>
      </c>
      <c r="AG1702">
        <v>71.22</v>
      </c>
      <c r="AH1702">
        <f t="shared" si="262"/>
        <v>1.4691098006178041</v>
      </c>
      <c r="AI1702">
        <v>22</v>
      </c>
      <c r="AJ1702">
        <v>67.09</v>
      </c>
      <c r="AK1702">
        <v>68.72</v>
      </c>
      <c r="AL1702" s="3">
        <f t="shared" si="263"/>
        <v>0</v>
      </c>
      <c r="AM1702" s="3">
        <f t="shared" si="264"/>
        <v>1</v>
      </c>
      <c r="AN1702" s="3">
        <f t="shared" si="265"/>
        <v>0</v>
      </c>
    </row>
    <row r="1703" spans="1:40" x14ac:dyDescent="0.35">
      <c r="A1703" t="s">
        <v>5067</v>
      </c>
      <c r="B1703" t="s">
        <v>4512</v>
      </c>
      <c r="C1703" t="s">
        <v>51</v>
      </c>
      <c r="D1703" t="s">
        <v>134</v>
      </c>
      <c r="E1703">
        <v>29.5</v>
      </c>
      <c r="F1703">
        <v>100.4</v>
      </c>
      <c r="G1703">
        <v>87.18</v>
      </c>
      <c r="H1703">
        <f t="shared" si="258"/>
        <v>1.1516402844689149</v>
      </c>
      <c r="I1703">
        <v>28.5</v>
      </c>
      <c r="J1703">
        <v>70.63</v>
      </c>
      <c r="K1703">
        <v>84.74</v>
      </c>
      <c r="L1703" s="3">
        <f t="shared" si="259"/>
        <v>0</v>
      </c>
      <c r="M1703" s="3">
        <f t="shared" si="260"/>
        <v>1</v>
      </c>
      <c r="N1703" s="3">
        <f t="shared" si="261"/>
        <v>0</v>
      </c>
      <c r="AA1703" t="s">
        <v>5067</v>
      </c>
      <c r="AB1703" t="s">
        <v>4512</v>
      </c>
      <c r="AC1703" t="s">
        <v>51</v>
      </c>
      <c r="AD1703" t="s">
        <v>135</v>
      </c>
      <c r="AE1703">
        <v>24</v>
      </c>
      <c r="AF1703">
        <v>158.63999999999999</v>
      </c>
      <c r="AG1703">
        <v>73.7</v>
      </c>
      <c r="AH1703">
        <f t="shared" si="262"/>
        <v>2.152510176390773</v>
      </c>
      <c r="AI1703">
        <v>22.5</v>
      </c>
      <c r="AJ1703">
        <v>64.989999999999995</v>
      </c>
      <c r="AK1703">
        <v>69.97</v>
      </c>
      <c r="AL1703" s="3">
        <f t="shared" si="263"/>
        <v>1</v>
      </c>
      <c r="AM1703" s="3">
        <f t="shared" si="264"/>
        <v>0</v>
      </c>
      <c r="AN1703" s="3">
        <f t="shared" si="265"/>
        <v>0</v>
      </c>
    </row>
    <row r="1704" spans="1:40" x14ac:dyDescent="0.35">
      <c r="A1704" t="s">
        <v>5068</v>
      </c>
      <c r="B1704" t="s">
        <v>4512</v>
      </c>
      <c r="C1704" t="s">
        <v>51</v>
      </c>
      <c r="D1704" s="6" t="s">
        <v>134</v>
      </c>
      <c r="E1704" s="6">
        <v>20.5</v>
      </c>
      <c r="F1704" s="6">
        <v>46.64</v>
      </c>
      <c r="G1704" s="6">
        <v>64.97</v>
      </c>
      <c r="H1704" s="6">
        <f t="shared" si="258"/>
        <v>0.71786978605510232</v>
      </c>
      <c r="I1704" s="6">
        <v>20</v>
      </c>
      <c r="J1704" s="6">
        <v>26.26</v>
      </c>
      <c r="K1704" s="6">
        <v>63.71</v>
      </c>
      <c r="L1704" s="6">
        <f t="shared" si="259"/>
        <v>0</v>
      </c>
      <c r="M1704" s="6">
        <f t="shared" si="260"/>
        <v>0</v>
      </c>
      <c r="N1704" s="6">
        <f t="shared" si="261"/>
        <v>1</v>
      </c>
      <c r="AA1704" t="s">
        <v>5068</v>
      </c>
      <c r="AB1704" t="s">
        <v>4512</v>
      </c>
      <c r="AC1704" t="s">
        <v>51</v>
      </c>
      <c r="AD1704" t="s">
        <v>135</v>
      </c>
      <c r="AE1704">
        <v>24</v>
      </c>
      <c r="AF1704">
        <v>127.07</v>
      </c>
      <c r="AG1704">
        <v>73.7</v>
      </c>
      <c r="AH1704">
        <f t="shared" si="262"/>
        <v>1.7241519674355494</v>
      </c>
      <c r="AI1704">
        <v>22</v>
      </c>
      <c r="AJ1704">
        <v>59.8</v>
      </c>
      <c r="AK1704">
        <v>68.72</v>
      </c>
      <c r="AL1704" s="3">
        <f t="shared" si="263"/>
        <v>1</v>
      </c>
      <c r="AM1704" s="3">
        <f t="shared" si="264"/>
        <v>0</v>
      </c>
      <c r="AN1704" s="3">
        <f t="shared" si="265"/>
        <v>0</v>
      </c>
    </row>
    <row r="1705" spans="1:40" x14ac:dyDescent="0.35">
      <c r="A1705" t="s">
        <v>5069</v>
      </c>
      <c r="B1705" t="s">
        <v>4512</v>
      </c>
      <c r="C1705" t="s">
        <v>51</v>
      </c>
      <c r="D1705" s="6" t="s">
        <v>134</v>
      </c>
      <c r="E1705" s="6">
        <v>17.5</v>
      </c>
      <c r="F1705" s="6">
        <v>46.89</v>
      </c>
      <c r="G1705" s="6">
        <v>57.36</v>
      </c>
      <c r="H1705" s="6">
        <f t="shared" si="258"/>
        <v>0.81746861924686198</v>
      </c>
      <c r="I1705" s="6">
        <v>17</v>
      </c>
      <c r="J1705" s="6">
        <v>44.06</v>
      </c>
      <c r="K1705" s="6">
        <v>56.08</v>
      </c>
      <c r="L1705" s="6">
        <f t="shared" si="259"/>
        <v>0</v>
      </c>
      <c r="M1705" s="6">
        <f t="shared" si="260"/>
        <v>0</v>
      </c>
      <c r="N1705" s="6">
        <f t="shared" si="261"/>
        <v>1</v>
      </c>
      <c r="AA1705" t="s">
        <v>5069</v>
      </c>
      <c r="AB1705" t="s">
        <v>4512</v>
      </c>
      <c r="AC1705" t="s">
        <v>51</v>
      </c>
      <c r="AD1705" t="s">
        <v>135</v>
      </c>
      <c r="AE1705">
        <v>25</v>
      </c>
      <c r="AF1705">
        <v>109.82</v>
      </c>
      <c r="AG1705">
        <v>76.17</v>
      </c>
      <c r="AH1705">
        <f t="shared" si="262"/>
        <v>1.4417749770250754</v>
      </c>
      <c r="AI1705">
        <v>23</v>
      </c>
      <c r="AJ1705">
        <v>71.14</v>
      </c>
      <c r="AK1705">
        <v>71.22</v>
      </c>
      <c r="AL1705" s="3">
        <f t="shared" si="263"/>
        <v>0</v>
      </c>
      <c r="AM1705" s="3">
        <f t="shared" si="264"/>
        <v>1</v>
      </c>
      <c r="AN1705" s="3">
        <f t="shared" si="265"/>
        <v>0</v>
      </c>
    </row>
    <row r="1706" spans="1:40" x14ac:dyDescent="0.35">
      <c r="A1706" t="s">
        <v>5070</v>
      </c>
      <c r="B1706" t="s">
        <v>4512</v>
      </c>
      <c r="C1706" t="s">
        <v>51</v>
      </c>
      <c r="D1706" s="6" t="s">
        <v>134</v>
      </c>
      <c r="E1706" s="6">
        <v>29</v>
      </c>
      <c r="F1706" s="6">
        <v>78.08</v>
      </c>
      <c r="G1706" s="6">
        <v>85.96</v>
      </c>
      <c r="H1706" s="6">
        <f t="shared" si="258"/>
        <v>0.90832945556072597</v>
      </c>
      <c r="I1706" s="6">
        <v>28.5</v>
      </c>
      <c r="J1706" s="6">
        <v>41.49</v>
      </c>
      <c r="K1706" s="6">
        <v>84.74</v>
      </c>
      <c r="L1706" s="6">
        <f t="shared" si="259"/>
        <v>0</v>
      </c>
      <c r="M1706" s="6">
        <f t="shared" si="260"/>
        <v>0</v>
      </c>
      <c r="N1706" s="6">
        <f t="shared" si="261"/>
        <v>1</v>
      </c>
      <c r="AA1706" t="s">
        <v>5070</v>
      </c>
      <c r="AB1706" t="s">
        <v>4512</v>
      </c>
      <c r="AC1706" t="s">
        <v>51</v>
      </c>
      <c r="AD1706" t="s">
        <v>135</v>
      </c>
      <c r="AE1706">
        <v>24</v>
      </c>
      <c r="AF1706">
        <v>91.74</v>
      </c>
      <c r="AG1706">
        <v>73.7</v>
      </c>
      <c r="AH1706">
        <f t="shared" si="262"/>
        <v>1.2447761194029849</v>
      </c>
      <c r="AI1706">
        <v>23</v>
      </c>
      <c r="AJ1706">
        <v>70.63</v>
      </c>
      <c r="AK1706">
        <v>71.22</v>
      </c>
      <c r="AL1706" s="3">
        <f t="shared" si="263"/>
        <v>0</v>
      </c>
      <c r="AM1706" s="3">
        <f t="shared" si="264"/>
        <v>1</v>
      </c>
      <c r="AN1706" s="3">
        <f t="shared" si="265"/>
        <v>0</v>
      </c>
    </row>
    <row r="1707" spans="1:40" x14ac:dyDescent="0.35">
      <c r="A1707" t="s">
        <v>5071</v>
      </c>
      <c r="B1707" t="s">
        <v>4512</v>
      </c>
      <c r="C1707" t="s">
        <v>51</v>
      </c>
      <c r="D1707" t="s">
        <v>134</v>
      </c>
      <c r="E1707">
        <v>18.5</v>
      </c>
      <c r="F1707">
        <v>65.8</v>
      </c>
      <c r="G1707">
        <v>59.91</v>
      </c>
      <c r="H1707">
        <f t="shared" si="258"/>
        <v>1.0983141378734769</v>
      </c>
      <c r="I1707">
        <v>18</v>
      </c>
      <c r="J1707">
        <v>24.25</v>
      </c>
      <c r="K1707">
        <v>58.64</v>
      </c>
      <c r="L1707" s="3">
        <f t="shared" si="259"/>
        <v>0</v>
      </c>
      <c r="M1707" s="3">
        <f t="shared" si="260"/>
        <v>1</v>
      </c>
      <c r="N1707" s="3">
        <f t="shared" si="261"/>
        <v>0</v>
      </c>
      <c r="AA1707" t="s">
        <v>5071</v>
      </c>
      <c r="AB1707" t="s">
        <v>4512</v>
      </c>
      <c r="AC1707" t="s">
        <v>51</v>
      </c>
      <c r="AD1707" t="s">
        <v>135</v>
      </c>
      <c r="AE1707" s="6">
        <v>24</v>
      </c>
      <c r="AF1707" s="6">
        <v>66.34</v>
      </c>
      <c r="AG1707" s="6">
        <v>73.7</v>
      </c>
      <c r="AH1707" s="6">
        <f t="shared" si="262"/>
        <v>0.90013568521031206</v>
      </c>
      <c r="AI1707" s="6">
        <v>23.5</v>
      </c>
      <c r="AJ1707" s="6">
        <v>56.2</v>
      </c>
      <c r="AK1707" s="6">
        <v>72.459999999999994</v>
      </c>
      <c r="AL1707" s="6">
        <f t="shared" si="263"/>
        <v>0</v>
      </c>
      <c r="AM1707" s="6">
        <f t="shared" si="264"/>
        <v>0</v>
      </c>
      <c r="AN1707" s="6">
        <f t="shared" si="265"/>
        <v>1</v>
      </c>
    </row>
    <row r="1708" spans="1:40" x14ac:dyDescent="0.35">
      <c r="A1708" t="s">
        <v>5072</v>
      </c>
      <c r="B1708" t="s">
        <v>4512</v>
      </c>
      <c r="C1708" t="s">
        <v>51</v>
      </c>
      <c r="D1708" s="6" t="s">
        <v>134</v>
      </c>
      <c r="E1708" s="6">
        <v>26</v>
      </c>
      <c r="F1708" s="6">
        <v>64.16</v>
      </c>
      <c r="G1708" s="6">
        <v>78.63</v>
      </c>
      <c r="H1708" s="6">
        <f t="shared" si="258"/>
        <v>0.81597354699224212</v>
      </c>
      <c r="I1708" s="6">
        <v>25.5</v>
      </c>
      <c r="J1708" s="6">
        <v>42.36</v>
      </c>
      <c r="K1708" s="6">
        <v>77.400000000000006</v>
      </c>
      <c r="L1708" s="6">
        <f t="shared" si="259"/>
        <v>0</v>
      </c>
      <c r="M1708" s="6">
        <f t="shared" si="260"/>
        <v>0</v>
      </c>
      <c r="N1708" s="6">
        <f t="shared" si="261"/>
        <v>1</v>
      </c>
      <c r="AA1708" t="s">
        <v>5072</v>
      </c>
      <c r="AB1708" t="s">
        <v>4512</v>
      </c>
      <c r="AC1708" t="s">
        <v>51</v>
      </c>
      <c r="AD1708" t="s">
        <v>135</v>
      </c>
      <c r="AE1708">
        <v>23.5</v>
      </c>
      <c r="AF1708">
        <v>83.43</v>
      </c>
      <c r="AG1708">
        <v>72.459999999999994</v>
      </c>
      <c r="AH1708">
        <f t="shared" si="262"/>
        <v>1.1513938724813693</v>
      </c>
      <c r="AI1708">
        <v>23</v>
      </c>
      <c r="AJ1708">
        <v>58.47</v>
      </c>
      <c r="AK1708">
        <v>71.22</v>
      </c>
      <c r="AL1708" s="3">
        <f t="shared" si="263"/>
        <v>0</v>
      </c>
      <c r="AM1708" s="3">
        <f t="shared" si="264"/>
        <v>1</v>
      </c>
      <c r="AN1708" s="3">
        <f t="shared" si="265"/>
        <v>0</v>
      </c>
    </row>
    <row r="1709" spans="1:40" x14ac:dyDescent="0.35">
      <c r="A1709" t="s">
        <v>5073</v>
      </c>
      <c r="B1709" t="s">
        <v>4512</v>
      </c>
      <c r="C1709" t="s">
        <v>51</v>
      </c>
      <c r="D1709" t="s">
        <v>134</v>
      </c>
      <c r="E1709">
        <v>16</v>
      </c>
      <c r="F1709">
        <v>54.13</v>
      </c>
      <c r="G1709">
        <v>53.5</v>
      </c>
      <c r="H1709">
        <f t="shared" si="258"/>
        <v>1.0117757009345796</v>
      </c>
      <c r="I1709">
        <v>15.5</v>
      </c>
      <c r="J1709">
        <v>35.630000000000003</v>
      </c>
      <c r="K1709">
        <v>52.21</v>
      </c>
      <c r="L1709" s="3">
        <f t="shared" si="259"/>
        <v>0</v>
      </c>
      <c r="M1709" s="3">
        <f t="shared" si="260"/>
        <v>1</v>
      </c>
      <c r="N1709" s="3">
        <f t="shared" si="261"/>
        <v>0</v>
      </c>
      <c r="AA1709" t="s">
        <v>5073</v>
      </c>
      <c r="AB1709" t="s">
        <v>4512</v>
      </c>
      <c r="AC1709" t="s">
        <v>51</v>
      </c>
      <c r="AD1709" t="s">
        <v>135</v>
      </c>
      <c r="AE1709">
        <v>24</v>
      </c>
      <c r="AF1709">
        <v>75.44</v>
      </c>
      <c r="AG1709">
        <v>73.7</v>
      </c>
      <c r="AH1709">
        <f t="shared" si="262"/>
        <v>1.0236092265943011</v>
      </c>
      <c r="AI1709">
        <v>23.5</v>
      </c>
      <c r="AJ1709">
        <v>41.55</v>
      </c>
      <c r="AK1709">
        <v>72.459999999999994</v>
      </c>
      <c r="AL1709" s="3">
        <f t="shared" si="263"/>
        <v>0</v>
      </c>
      <c r="AM1709" s="3">
        <f t="shared" si="264"/>
        <v>1</v>
      </c>
      <c r="AN1709" s="3">
        <f t="shared" si="265"/>
        <v>0</v>
      </c>
    </row>
    <row r="1710" spans="1:40" x14ac:dyDescent="0.35">
      <c r="A1710" t="s">
        <v>5074</v>
      </c>
      <c r="B1710" t="s">
        <v>4512</v>
      </c>
      <c r="C1710" t="s">
        <v>51</v>
      </c>
      <c r="D1710" t="s">
        <v>134</v>
      </c>
      <c r="E1710">
        <v>25.5</v>
      </c>
      <c r="F1710">
        <v>77.44</v>
      </c>
      <c r="G1710">
        <v>77.400000000000006</v>
      </c>
      <c r="H1710">
        <f t="shared" si="258"/>
        <v>1.0005167958656329</v>
      </c>
      <c r="I1710">
        <v>25</v>
      </c>
      <c r="J1710">
        <v>31.91</v>
      </c>
      <c r="K1710">
        <v>76.17</v>
      </c>
      <c r="L1710" s="3">
        <f t="shared" si="259"/>
        <v>0</v>
      </c>
      <c r="M1710" s="3">
        <f t="shared" si="260"/>
        <v>1</v>
      </c>
      <c r="N1710" s="3">
        <f t="shared" si="261"/>
        <v>0</v>
      </c>
      <c r="AA1710" t="s">
        <v>5074</v>
      </c>
      <c r="AB1710" t="s">
        <v>4512</v>
      </c>
      <c r="AC1710" t="s">
        <v>51</v>
      </c>
      <c r="AD1710" t="s">
        <v>135</v>
      </c>
      <c r="AE1710">
        <v>24</v>
      </c>
      <c r="AF1710">
        <v>91.67</v>
      </c>
      <c r="AG1710">
        <v>73.7</v>
      </c>
      <c r="AH1710">
        <f t="shared" si="262"/>
        <v>1.2438263229308004</v>
      </c>
      <c r="AI1710">
        <v>23.5</v>
      </c>
      <c r="AJ1710">
        <v>59.05</v>
      </c>
      <c r="AK1710">
        <v>72.459999999999994</v>
      </c>
      <c r="AL1710" s="3">
        <f t="shared" si="263"/>
        <v>0</v>
      </c>
      <c r="AM1710" s="3">
        <f t="shared" si="264"/>
        <v>1</v>
      </c>
      <c r="AN1710" s="3">
        <f t="shared" si="265"/>
        <v>0</v>
      </c>
    </row>
    <row r="1711" spans="1:40" x14ac:dyDescent="0.35">
      <c r="A1711" t="s">
        <v>5075</v>
      </c>
      <c r="B1711" t="s">
        <v>4512</v>
      </c>
      <c r="C1711" t="s">
        <v>51</v>
      </c>
      <c r="D1711" s="6" t="s">
        <v>134</v>
      </c>
      <c r="E1711" s="6">
        <v>25</v>
      </c>
      <c r="F1711" s="6">
        <v>69.3</v>
      </c>
      <c r="G1711" s="6">
        <v>76.17</v>
      </c>
      <c r="H1711" s="6">
        <f t="shared" si="258"/>
        <v>0.90980701063410785</v>
      </c>
      <c r="I1711" s="6">
        <v>24.5</v>
      </c>
      <c r="J1711" s="6">
        <v>43.75</v>
      </c>
      <c r="K1711" s="6">
        <v>74.930000000000007</v>
      </c>
      <c r="L1711" s="6">
        <f t="shared" si="259"/>
        <v>0</v>
      </c>
      <c r="M1711" s="6">
        <f t="shared" si="260"/>
        <v>0</v>
      </c>
      <c r="N1711" s="6">
        <f t="shared" si="261"/>
        <v>1</v>
      </c>
      <c r="AA1711" t="s">
        <v>5075</v>
      </c>
      <c r="AB1711" t="s">
        <v>4512</v>
      </c>
      <c r="AC1711" t="s">
        <v>51</v>
      </c>
      <c r="AD1711" t="s">
        <v>135</v>
      </c>
      <c r="AE1711" s="6">
        <v>18.5</v>
      </c>
      <c r="AF1711" s="6">
        <v>53.04</v>
      </c>
      <c r="AG1711" s="6">
        <v>59.91</v>
      </c>
      <c r="AH1711" s="6">
        <f t="shared" si="262"/>
        <v>0.88532799198798195</v>
      </c>
      <c r="AI1711" s="6">
        <v>18</v>
      </c>
      <c r="AJ1711" s="6">
        <v>42.88</v>
      </c>
      <c r="AK1711" s="6">
        <v>58.64</v>
      </c>
      <c r="AL1711" s="6">
        <f t="shared" si="263"/>
        <v>0</v>
      </c>
      <c r="AM1711" s="6">
        <f t="shared" si="264"/>
        <v>0</v>
      </c>
      <c r="AN1711" s="6">
        <f t="shared" si="265"/>
        <v>1</v>
      </c>
    </row>
    <row r="1712" spans="1:40" x14ac:dyDescent="0.35">
      <c r="A1712" t="s">
        <v>5076</v>
      </c>
      <c r="B1712" t="s">
        <v>4512</v>
      </c>
      <c r="C1712" t="s">
        <v>51</v>
      </c>
      <c r="D1712" s="6" t="s">
        <v>134</v>
      </c>
      <c r="E1712" s="6">
        <v>34.5</v>
      </c>
      <c r="F1712" s="6">
        <v>96.23</v>
      </c>
      <c r="G1712" s="6">
        <v>99.24</v>
      </c>
      <c r="H1712" s="6">
        <f t="shared" si="258"/>
        <v>0.96966948810963327</v>
      </c>
      <c r="I1712" s="6">
        <v>34</v>
      </c>
      <c r="J1712" s="6">
        <v>76.7</v>
      </c>
      <c r="K1712" s="6">
        <v>98.04</v>
      </c>
      <c r="L1712" s="6">
        <f t="shared" si="259"/>
        <v>0</v>
      </c>
      <c r="M1712" s="6">
        <f t="shared" si="260"/>
        <v>0</v>
      </c>
      <c r="N1712" s="6">
        <f t="shared" si="261"/>
        <v>1</v>
      </c>
      <c r="AA1712" t="s">
        <v>5076</v>
      </c>
      <c r="AB1712" t="s">
        <v>4512</v>
      </c>
      <c r="AC1712" t="s">
        <v>51</v>
      </c>
      <c r="AD1712" t="s">
        <v>135</v>
      </c>
      <c r="AE1712">
        <v>24</v>
      </c>
      <c r="AF1712">
        <v>132.27000000000001</v>
      </c>
      <c r="AG1712">
        <v>73.7</v>
      </c>
      <c r="AH1712">
        <f t="shared" si="262"/>
        <v>1.7947082767978291</v>
      </c>
      <c r="AI1712">
        <v>22</v>
      </c>
      <c r="AJ1712">
        <v>70.25</v>
      </c>
      <c r="AK1712">
        <v>68.72</v>
      </c>
      <c r="AL1712" s="3">
        <f t="shared" si="263"/>
        <v>1</v>
      </c>
      <c r="AM1712" s="3">
        <f t="shared" si="264"/>
        <v>0</v>
      </c>
      <c r="AN1712" s="3">
        <f t="shared" si="265"/>
        <v>0</v>
      </c>
    </row>
    <row r="1713" spans="1:40" x14ac:dyDescent="0.35">
      <c r="A1713" t="s">
        <v>5077</v>
      </c>
      <c r="B1713" s="2" t="s">
        <v>4555</v>
      </c>
      <c r="C1713" t="s">
        <v>51</v>
      </c>
      <c r="D1713" s="6" t="s">
        <v>547</v>
      </c>
      <c r="E1713" s="6">
        <v>16</v>
      </c>
      <c r="F1713" s="6">
        <v>39.520000000000003</v>
      </c>
      <c r="G1713" s="6">
        <v>53.5</v>
      </c>
      <c r="H1713" s="6">
        <f t="shared" si="258"/>
        <v>0.73869158878504682</v>
      </c>
      <c r="I1713" s="6">
        <v>15.5</v>
      </c>
      <c r="J1713" s="6">
        <v>28.63</v>
      </c>
      <c r="K1713" s="6">
        <v>52.21</v>
      </c>
      <c r="L1713" s="6">
        <f t="shared" si="259"/>
        <v>0</v>
      </c>
      <c r="M1713" s="6">
        <f t="shared" si="260"/>
        <v>0</v>
      </c>
      <c r="N1713" s="6">
        <f t="shared" si="261"/>
        <v>1</v>
      </c>
      <c r="AA1713" t="s">
        <v>5077</v>
      </c>
      <c r="AB1713" t="s">
        <v>4555</v>
      </c>
      <c r="AC1713" t="s">
        <v>51</v>
      </c>
      <c r="AD1713" t="s">
        <v>548</v>
      </c>
      <c r="AE1713">
        <v>24</v>
      </c>
      <c r="AF1713">
        <v>77.8</v>
      </c>
      <c r="AG1713">
        <v>73.7</v>
      </c>
      <c r="AH1713">
        <f t="shared" si="262"/>
        <v>1.055630936227951</v>
      </c>
      <c r="AI1713">
        <v>23.5</v>
      </c>
      <c r="AJ1713">
        <v>62.72</v>
      </c>
      <c r="AK1713">
        <v>72.459999999999994</v>
      </c>
      <c r="AL1713" s="3">
        <f t="shared" si="263"/>
        <v>0</v>
      </c>
      <c r="AM1713" s="3">
        <f t="shared" si="264"/>
        <v>1</v>
      </c>
      <c r="AN1713" s="3">
        <f t="shared" si="265"/>
        <v>0</v>
      </c>
    </row>
    <row r="1714" spans="1:40" x14ac:dyDescent="0.35">
      <c r="A1714" t="s">
        <v>5078</v>
      </c>
      <c r="B1714" s="2" t="s">
        <v>4555</v>
      </c>
      <c r="C1714" t="s">
        <v>51</v>
      </c>
      <c r="D1714" t="s">
        <v>547</v>
      </c>
      <c r="E1714">
        <v>21</v>
      </c>
      <c r="F1714">
        <v>70.11</v>
      </c>
      <c r="G1714">
        <v>66.22</v>
      </c>
      <c r="H1714">
        <f t="shared" si="258"/>
        <v>1.058743581999396</v>
      </c>
      <c r="I1714">
        <v>20.5</v>
      </c>
      <c r="J1714">
        <v>64.62</v>
      </c>
      <c r="K1714">
        <v>64.97</v>
      </c>
      <c r="L1714" s="3">
        <f t="shared" si="259"/>
        <v>0</v>
      </c>
      <c r="M1714" s="3">
        <f t="shared" si="260"/>
        <v>1</v>
      </c>
      <c r="N1714" s="3">
        <f t="shared" si="261"/>
        <v>0</v>
      </c>
      <c r="AA1714" t="s">
        <v>5078</v>
      </c>
      <c r="AB1714" t="s">
        <v>4555</v>
      </c>
      <c r="AC1714" t="s">
        <v>51</v>
      </c>
      <c r="AD1714" t="s">
        <v>548</v>
      </c>
      <c r="AE1714">
        <v>24</v>
      </c>
      <c r="AF1714">
        <v>86.09</v>
      </c>
      <c r="AG1714">
        <v>73.7</v>
      </c>
      <c r="AH1714">
        <f t="shared" si="262"/>
        <v>1.1681139755766621</v>
      </c>
      <c r="AI1714">
        <v>23.5</v>
      </c>
      <c r="AJ1714">
        <v>50.99</v>
      </c>
      <c r="AK1714">
        <v>72.459999999999994</v>
      </c>
      <c r="AL1714" s="3">
        <f t="shared" si="263"/>
        <v>0</v>
      </c>
      <c r="AM1714" s="3">
        <f t="shared" si="264"/>
        <v>1</v>
      </c>
      <c r="AN1714" s="3">
        <f t="shared" si="265"/>
        <v>0</v>
      </c>
    </row>
    <row r="1715" spans="1:40" x14ac:dyDescent="0.35">
      <c r="A1715" t="s">
        <v>5079</v>
      </c>
      <c r="B1715" s="2" t="s">
        <v>4555</v>
      </c>
      <c r="C1715" t="s">
        <v>51</v>
      </c>
      <c r="D1715" s="6" t="s">
        <v>547</v>
      </c>
      <c r="E1715" s="6">
        <v>20</v>
      </c>
      <c r="F1715" s="6">
        <v>58.14</v>
      </c>
      <c r="G1715" s="6">
        <v>63.71</v>
      </c>
      <c r="H1715" s="6">
        <f t="shared" si="258"/>
        <v>0.91257259456914142</v>
      </c>
      <c r="I1715" s="6">
        <v>19.5</v>
      </c>
      <c r="J1715" s="6">
        <v>31.32</v>
      </c>
      <c r="K1715" s="6">
        <v>62.44</v>
      </c>
      <c r="L1715" s="6">
        <f t="shared" si="259"/>
        <v>0</v>
      </c>
      <c r="M1715" s="6">
        <f t="shared" si="260"/>
        <v>0</v>
      </c>
      <c r="N1715" s="6">
        <f t="shared" si="261"/>
        <v>1</v>
      </c>
      <c r="AA1715" t="s">
        <v>5079</v>
      </c>
      <c r="AB1715" t="s">
        <v>4555</v>
      </c>
      <c r="AC1715" t="s">
        <v>51</v>
      </c>
      <c r="AD1715" t="s">
        <v>548</v>
      </c>
      <c r="AE1715">
        <v>24</v>
      </c>
      <c r="AF1715">
        <v>118.1</v>
      </c>
      <c r="AG1715">
        <v>73.7</v>
      </c>
      <c r="AH1715">
        <f t="shared" si="262"/>
        <v>1.6024423337856173</v>
      </c>
      <c r="AI1715">
        <v>23.5</v>
      </c>
      <c r="AJ1715">
        <v>67.67</v>
      </c>
      <c r="AK1715">
        <v>72.459999999999994</v>
      </c>
      <c r="AL1715" s="3">
        <f t="shared" si="263"/>
        <v>1</v>
      </c>
      <c r="AM1715" s="3">
        <f t="shared" si="264"/>
        <v>0</v>
      </c>
      <c r="AN1715" s="3">
        <f t="shared" si="265"/>
        <v>0</v>
      </c>
    </row>
    <row r="1716" spans="1:40" x14ac:dyDescent="0.35">
      <c r="A1716" t="s">
        <v>5080</v>
      </c>
      <c r="B1716" s="2" t="s">
        <v>4555</v>
      </c>
      <c r="C1716" t="s">
        <v>51</v>
      </c>
      <c r="D1716" s="6" t="s">
        <v>547</v>
      </c>
      <c r="E1716" s="6">
        <v>18.5</v>
      </c>
      <c r="F1716" s="6">
        <v>55.25</v>
      </c>
      <c r="G1716" s="6">
        <v>59.91</v>
      </c>
      <c r="H1716" s="6">
        <f t="shared" si="258"/>
        <v>0.92221665832081456</v>
      </c>
      <c r="I1716" s="6">
        <v>18</v>
      </c>
      <c r="J1716" s="6">
        <v>29.87</v>
      </c>
      <c r="K1716" s="6">
        <v>58.64</v>
      </c>
      <c r="L1716" s="6">
        <f t="shared" si="259"/>
        <v>0</v>
      </c>
      <c r="M1716" s="6">
        <f t="shared" si="260"/>
        <v>0</v>
      </c>
      <c r="N1716" s="6">
        <f t="shared" si="261"/>
        <v>1</v>
      </c>
      <c r="AA1716" t="s">
        <v>5080</v>
      </c>
      <c r="AB1716" t="s">
        <v>4555</v>
      </c>
      <c r="AC1716" t="s">
        <v>51</v>
      </c>
      <c r="AD1716" t="s">
        <v>548</v>
      </c>
      <c r="AE1716">
        <v>24</v>
      </c>
      <c r="AF1716">
        <v>77.37</v>
      </c>
      <c r="AG1716">
        <v>73.7</v>
      </c>
      <c r="AH1716">
        <f t="shared" si="262"/>
        <v>1.0497964721845319</v>
      </c>
      <c r="AI1716">
        <v>23.5</v>
      </c>
      <c r="AJ1716">
        <v>60.2</v>
      </c>
      <c r="AK1716">
        <v>72.459999999999994</v>
      </c>
      <c r="AL1716" s="3">
        <f t="shared" si="263"/>
        <v>0</v>
      </c>
      <c r="AM1716" s="3">
        <f t="shared" si="264"/>
        <v>1</v>
      </c>
      <c r="AN1716" s="3">
        <f t="shared" si="265"/>
        <v>0</v>
      </c>
    </row>
    <row r="1717" spans="1:40" x14ac:dyDescent="0.35">
      <c r="A1717" t="s">
        <v>5081</v>
      </c>
      <c r="B1717" s="2" t="s">
        <v>4555</v>
      </c>
      <c r="C1717" t="s">
        <v>51</v>
      </c>
      <c r="D1717" s="6" t="s">
        <v>547</v>
      </c>
      <c r="E1717" s="6">
        <v>19</v>
      </c>
      <c r="F1717" s="6">
        <v>58.25</v>
      </c>
      <c r="G1717" s="6">
        <v>61.18</v>
      </c>
      <c r="H1717" s="6">
        <f t="shared" si="258"/>
        <v>0.95210853220006542</v>
      </c>
      <c r="I1717" s="6">
        <v>18.5</v>
      </c>
      <c r="J1717" s="6">
        <v>42.14</v>
      </c>
      <c r="K1717" s="6">
        <v>59.91</v>
      </c>
      <c r="L1717" s="6">
        <f t="shared" si="259"/>
        <v>0</v>
      </c>
      <c r="M1717" s="6">
        <f t="shared" si="260"/>
        <v>0</v>
      </c>
      <c r="N1717" s="6">
        <f t="shared" si="261"/>
        <v>1</v>
      </c>
      <c r="AA1717" t="s">
        <v>5081</v>
      </c>
      <c r="AB1717" t="s">
        <v>4555</v>
      </c>
      <c r="AC1717" t="s">
        <v>51</v>
      </c>
      <c r="AD1717" t="s">
        <v>548</v>
      </c>
      <c r="AE1717">
        <v>24</v>
      </c>
      <c r="AF1717">
        <v>86.67</v>
      </c>
      <c r="AG1717">
        <v>73.7</v>
      </c>
      <c r="AH1717">
        <f t="shared" si="262"/>
        <v>1.1759837177747625</v>
      </c>
      <c r="AI1717">
        <v>23.5</v>
      </c>
      <c r="AJ1717">
        <v>57.76</v>
      </c>
      <c r="AK1717">
        <v>72.459999999999994</v>
      </c>
      <c r="AL1717" s="3">
        <f t="shared" si="263"/>
        <v>0</v>
      </c>
      <c r="AM1717" s="3">
        <f t="shared" si="264"/>
        <v>1</v>
      </c>
      <c r="AN1717" s="3">
        <f t="shared" si="265"/>
        <v>0</v>
      </c>
    </row>
    <row r="1718" spans="1:40" x14ac:dyDescent="0.35">
      <c r="A1718" t="s">
        <v>5082</v>
      </c>
      <c r="B1718" s="2" t="s">
        <v>4555</v>
      </c>
      <c r="C1718" t="s">
        <v>51</v>
      </c>
      <c r="D1718" t="s">
        <v>547</v>
      </c>
      <c r="E1718">
        <v>21.5</v>
      </c>
      <c r="F1718">
        <v>74.3</v>
      </c>
      <c r="G1718">
        <v>67.47</v>
      </c>
      <c r="H1718">
        <f t="shared" si="258"/>
        <v>1.101230176374685</v>
      </c>
      <c r="I1718">
        <v>20.5</v>
      </c>
      <c r="J1718">
        <v>61.58</v>
      </c>
      <c r="K1718">
        <v>64.97</v>
      </c>
      <c r="L1718" s="3">
        <f t="shared" si="259"/>
        <v>0</v>
      </c>
      <c r="M1718" s="3">
        <f t="shared" si="260"/>
        <v>1</v>
      </c>
      <c r="N1718" s="3">
        <f t="shared" si="261"/>
        <v>0</v>
      </c>
      <c r="AA1718" t="s">
        <v>5082</v>
      </c>
      <c r="AB1718" t="s">
        <v>4555</v>
      </c>
      <c r="AC1718" t="s">
        <v>51</v>
      </c>
      <c r="AD1718" t="s">
        <v>548</v>
      </c>
      <c r="AE1718">
        <v>24</v>
      </c>
      <c r="AF1718">
        <v>127.03</v>
      </c>
      <c r="AG1718">
        <v>73.7</v>
      </c>
      <c r="AH1718">
        <f t="shared" si="262"/>
        <v>1.7236092265943013</v>
      </c>
      <c r="AI1718">
        <v>22.5</v>
      </c>
      <c r="AJ1718">
        <v>64.64</v>
      </c>
      <c r="AK1718">
        <v>69.97</v>
      </c>
      <c r="AL1718" s="3">
        <f t="shared" si="263"/>
        <v>1</v>
      </c>
      <c r="AM1718" s="3">
        <f t="shared" si="264"/>
        <v>0</v>
      </c>
      <c r="AN1718" s="3">
        <f t="shared" si="265"/>
        <v>0</v>
      </c>
    </row>
    <row r="1719" spans="1:40" x14ac:dyDescent="0.35">
      <c r="A1719" t="s">
        <v>5083</v>
      </c>
      <c r="B1719" s="2" t="s">
        <v>4555</v>
      </c>
      <c r="C1719" t="s">
        <v>51</v>
      </c>
      <c r="D1719" s="6" t="s">
        <v>547</v>
      </c>
      <c r="E1719" s="6">
        <v>19.5</v>
      </c>
      <c r="F1719" s="6">
        <v>42.78</v>
      </c>
      <c r="G1719" s="6">
        <v>62.44</v>
      </c>
      <c r="H1719" s="6">
        <f t="shared" si="258"/>
        <v>0.68513773222293406</v>
      </c>
      <c r="I1719" s="6">
        <v>19</v>
      </c>
      <c r="J1719" s="6">
        <v>37.21</v>
      </c>
      <c r="K1719" s="6">
        <v>61.18</v>
      </c>
      <c r="L1719" s="6">
        <f t="shared" si="259"/>
        <v>0</v>
      </c>
      <c r="M1719" s="6">
        <f t="shared" si="260"/>
        <v>0</v>
      </c>
      <c r="N1719" s="6">
        <f t="shared" si="261"/>
        <v>1</v>
      </c>
      <c r="AA1719" t="s">
        <v>5083</v>
      </c>
      <c r="AB1719" t="s">
        <v>4555</v>
      </c>
      <c r="AC1719" t="s">
        <v>51</v>
      </c>
      <c r="AD1719" t="s">
        <v>548</v>
      </c>
      <c r="AE1719">
        <v>24</v>
      </c>
      <c r="AF1719">
        <v>78.17</v>
      </c>
      <c r="AG1719">
        <v>73.7</v>
      </c>
      <c r="AH1719">
        <f t="shared" si="262"/>
        <v>1.0606512890094979</v>
      </c>
      <c r="AI1719">
        <v>23.5</v>
      </c>
      <c r="AJ1719">
        <v>61.05</v>
      </c>
      <c r="AK1719">
        <v>72.459999999999994</v>
      </c>
      <c r="AL1719" s="3">
        <f t="shared" si="263"/>
        <v>0</v>
      </c>
      <c r="AM1719" s="3">
        <f t="shared" si="264"/>
        <v>1</v>
      </c>
      <c r="AN1719" s="3">
        <f t="shared" si="265"/>
        <v>0</v>
      </c>
    </row>
    <row r="1720" spans="1:40" x14ac:dyDescent="0.35">
      <c r="A1720" t="s">
        <v>5084</v>
      </c>
      <c r="B1720" s="2" t="s">
        <v>4555</v>
      </c>
      <c r="C1720" t="s">
        <v>51</v>
      </c>
      <c r="D1720" s="6" t="s">
        <v>547</v>
      </c>
      <c r="E1720" s="6">
        <v>20</v>
      </c>
      <c r="F1720" s="6">
        <v>60.05</v>
      </c>
      <c r="G1720" s="6">
        <v>63.71</v>
      </c>
      <c r="H1720" s="6">
        <f t="shared" si="258"/>
        <v>0.94255218960916642</v>
      </c>
      <c r="I1720" s="6">
        <v>19.5</v>
      </c>
      <c r="J1720" s="6">
        <v>42.89</v>
      </c>
      <c r="K1720" s="6">
        <v>62.44</v>
      </c>
      <c r="L1720" s="6">
        <f t="shared" si="259"/>
        <v>0</v>
      </c>
      <c r="M1720" s="6">
        <f t="shared" si="260"/>
        <v>0</v>
      </c>
      <c r="N1720" s="6">
        <f t="shared" si="261"/>
        <v>1</v>
      </c>
      <c r="AA1720" t="s">
        <v>5084</v>
      </c>
      <c r="AB1720" t="s">
        <v>4555</v>
      </c>
      <c r="AC1720" t="s">
        <v>51</v>
      </c>
      <c r="AD1720" t="s">
        <v>548</v>
      </c>
      <c r="AE1720">
        <v>24</v>
      </c>
      <c r="AF1720">
        <v>94.89</v>
      </c>
      <c r="AG1720">
        <v>73.7</v>
      </c>
      <c r="AH1720">
        <f t="shared" si="262"/>
        <v>1.2875169606512891</v>
      </c>
      <c r="AI1720">
        <v>23.5</v>
      </c>
      <c r="AJ1720">
        <v>58.47</v>
      </c>
      <c r="AK1720">
        <v>72.459999999999994</v>
      </c>
      <c r="AL1720" s="3">
        <f t="shared" si="263"/>
        <v>0</v>
      </c>
      <c r="AM1720" s="3">
        <f t="shared" si="264"/>
        <v>1</v>
      </c>
      <c r="AN1720" s="3">
        <f t="shared" si="265"/>
        <v>0</v>
      </c>
    </row>
    <row r="1721" spans="1:40" x14ac:dyDescent="0.35">
      <c r="A1721" t="s">
        <v>5085</v>
      </c>
      <c r="B1721" s="2" t="s">
        <v>4555</v>
      </c>
      <c r="C1721" t="s">
        <v>51</v>
      </c>
      <c r="D1721" s="6" t="s">
        <v>547</v>
      </c>
      <c r="E1721" s="6">
        <v>19</v>
      </c>
      <c r="F1721" s="6">
        <v>53.09</v>
      </c>
      <c r="G1721" s="6">
        <v>61.18</v>
      </c>
      <c r="H1721" s="6">
        <f t="shared" si="258"/>
        <v>0.86776724419745022</v>
      </c>
      <c r="I1721" s="6">
        <v>18.5</v>
      </c>
      <c r="J1721" s="6">
        <v>33.29</v>
      </c>
      <c r="K1721" s="6">
        <v>59.91</v>
      </c>
      <c r="L1721" s="6">
        <f t="shared" si="259"/>
        <v>0</v>
      </c>
      <c r="M1721" s="6">
        <f t="shared" si="260"/>
        <v>0</v>
      </c>
      <c r="N1721" s="6">
        <f t="shared" si="261"/>
        <v>1</v>
      </c>
      <c r="AA1721" t="s">
        <v>5085</v>
      </c>
      <c r="AB1721" t="s">
        <v>4555</v>
      </c>
      <c r="AC1721" t="s">
        <v>51</v>
      </c>
      <c r="AD1721" t="s">
        <v>548</v>
      </c>
      <c r="AE1721">
        <v>24</v>
      </c>
      <c r="AF1721">
        <v>94.73</v>
      </c>
      <c r="AG1721">
        <v>73.7</v>
      </c>
      <c r="AH1721">
        <f t="shared" si="262"/>
        <v>1.2853459972862957</v>
      </c>
      <c r="AI1721">
        <v>35</v>
      </c>
      <c r="AJ1721">
        <v>100.84</v>
      </c>
      <c r="AK1721">
        <v>100.44</v>
      </c>
      <c r="AL1721" s="3">
        <f t="shared" si="263"/>
        <v>0</v>
      </c>
      <c r="AM1721" s="3">
        <f t="shared" si="264"/>
        <v>1</v>
      </c>
      <c r="AN1721" s="3">
        <f t="shared" si="265"/>
        <v>0</v>
      </c>
    </row>
    <row r="1722" spans="1:40" x14ac:dyDescent="0.35">
      <c r="A1722" t="s">
        <v>5086</v>
      </c>
      <c r="B1722" s="2" t="s">
        <v>4555</v>
      </c>
      <c r="C1722" t="s">
        <v>51</v>
      </c>
      <c r="D1722" t="s">
        <v>547</v>
      </c>
      <c r="E1722">
        <v>21.5</v>
      </c>
      <c r="F1722">
        <v>74.94</v>
      </c>
      <c r="G1722">
        <v>67.47</v>
      </c>
      <c r="H1722">
        <f t="shared" si="258"/>
        <v>1.110715873721654</v>
      </c>
      <c r="I1722">
        <v>21</v>
      </c>
      <c r="J1722">
        <v>47.27</v>
      </c>
      <c r="K1722">
        <v>66.22</v>
      </c>
      <c r="L1722" s="3">
        <f t="shared" si="259"/>
        <v>0</v>
      </c>
      <c r="M1722" s="3">
        <f t="shared" si="260"/>
        <v>1</v>
      </c>
      <c r="N1722" s="3">
        <f t="shared" si="261"/>
        <v>0</v>
      </c>
      <c r="AA1722" t="s">
        <v>5086</v>
      </c>
      <c r="AB1722" t="s">
        <v>4555</v>
      </c>
      <c r="AC1722" t="s">
        <v>51</v>
      </c>
      <c r="AD1722" t="s">
        <v>548</v>
      </c>
      <c r="AE1722">
        <v>24</v>
      </c>
      <c r="AF1722">
        <v>92.2</v>
      </c>
      <c r="AG1722">
        <v>73.7</v>
      </c>
      <c r="AH1722">
        <f t="shared" si="262"/>
        <v>1.2510176390773406</v>
      </c>
      <c r="AI1722">
        <v>23.5</v>
      </c>
      <c r="AJ1722">
        <v>49.44</v>
      </c>
      <c r="AK1722">
        <v>72.459999999999994</v>
      </c>
      <c r="AL1722" s="3">
        <f t="shared" si="263"/>
        <v>0</v>
      </c>
      <c r="AM1722" s="3">
        <f t="shared" si="264"/>
        <v>1</v>
      </c>
      <c r="AN1722" s="3">
        <f t="shared" si="265"/>
        <v>0</v>
      </c>
    </row>
    <row r="1723" spans="1:40" x14ac:dyDescent="0.35">
      <c r="A1723" t="s">
        <v>5087</v>
      </c>
      <c r="B1723" s="2" t="s">
        <v>4555</v>
      </c>
      <c r="C1723" t="s">
        <v>51</v>
      </c>
      <c r="D1723" s="6" t="s">
        <v>547</v>
      </c>
      <c r="E1723" s="6">
        <v>16</v>
      </c>
      <c r="F1723" s="6">
        <v>53.09</v>
      </c>
      <c r="G1723" s="6">
        <v>53.5</v>
      </c>
      <c r="H1723" s="6">
        <f t="shared" si="258"/>
        <v>0.99233644859813086</v>
      </c>
      <c r="I1723" s="6">
        <v>15.5</v>
      </c>
      <c r="J1723" s="6">
        <v>30.61</v>
      </c>
      <c r="K1723" s="6">
        <v>52.21</v>
      </c>
      <c r="L1723" s="6">
        <f t="shared" si="259"/>
        <v>0</v>
      </c>
      <c r="M1723" s="6">
        <f t="shared" si="260"/>
        <v>0</v>
      </c>
      <c r="N1723" s="6">
        <f t="shared" si="261"/>
        <v>1</v>
      </c>
      <c r="AA1723" t="s">
        <v>5087</v>
      </c>
      <c r="AB1723" t="s">
        <v>4555</v>
      </c>
      <c r="AC1723" t="s">
        <v>51</v>
      </c>
      <c r="AD1723" t="s">
        <v>548</v>
      </c>
      <c r="AE1723">
        <v>24</v>
      </c>
      <c r="AF1723">
        <v>111.92</v>
      </c>
      <c r="AG1723">
        <v>73.7</v>
      </c>
      <c r="AH1723">
        <f t="shared" si="262"/>
        <v>1.5185888738127544</v>
      </c>
      <c r="AI1723">
        <v>23</v>
      </c>
      <c r="AJ1723">
        <v>52.57</v>
      </c>
      <c r="AK1723">
        <v>71.22</v>
      </c>
      <c r="AL1723" s="3">
        <f t="shared" si="263"/>
        <v>1</v>
      </c>
      <c r="AM1723" s="3">
        <f t="shared" si="264"/>
        <v>0</v>
      </c>
      <c r="AN1723" s="3">
        <f t="shared" si="265"/>
        <v>0</v>
      </c>
    </row>
    <row r="1724" spans="1:40" x14ac:dyDescent="0.35">
      <c r="A1724" t="s">
        <v>5088</v>
      </c>
      <c r="B1724" s="2" t="s">
        <v>4555</v>
      </c>
      <c r="C1724" t="s">
        <v>51</v>
      </c>
      <c r="D1724" s="6" t="s">
        <v>547</v>
      </c>
      <c r="E1724" s="6">
        <v>21</v>
      </c>
      <c r="F1724" s="6">
        <v>65.709999999999994</v>
      </c>
      <c r="G1724" s="6">
        <v>66.22</v>
      </c>
      <c r="H1724" s="6">
        <f t="shared" si="258"/>
        <v>0.99229839927514341</v>
      </c>
      <c r="I1724" s="6">
        <v>20.5</v>
      </c>
      <c r="J1724" s="6">
        <v>46.33</v>
      </c>
      <c r="K1724" s="6">
        <v>64.97</v>
      </c>
      <c r="L1724" s="6">
        <f t="shared" si="259"/>
        <v>0</v>
      </c>
      <c r="M1724" s="6">
        <f t="shared" si="260"/>
        <v>0</v>
      </c>
      <c r="N1724" s="6">
        <f t="shared" si="261"/>
        <v>1</v>
      </c>
      <c r="AA1724" t="s">
        <v>5088</v>
      </c>
      <c r="AB1724" t="s">
        <v>4555</v>
      </c>
      <c r="AC1724" t="s">
        <v>51</v>
      </c>
      <c r="AD1724" t="s">
        <v>548</v>
      </c>
      <c r="AE1724">
        <v>24</v>
      </c>
      <c r="AF1724">
        <v>100.87</v>
      </c>
      <c r="AG1724">
        <v>73.7</v>
      </c>
      <c r="AH1724">
        <f t="shared" si="262"/>
        <v>1.3686567164179104</v>
      </c>
      <c r="AI1724">
        <v>23.5</v>
      </c>
      <c r="AJ1724">
        <v>58.35</v>
      </c>
      <c r="AK1724">
        <v>72.459999999999994</v>
      </c>
      <c r="AL1724" s="3">
        <f t="shared" si="263"/>
        <v>0</v>
      </c>
      <c r="AM1724" s="3">
        <f t="shared" si="264"/>
        <v>1</v>
      </c>
      <c r="AN1724" s="3">
        <f t="shared" si="265"/>
        <v>0</v>
      </c>
    </row>
    <row r="1725" spans="1:40" x14ac:dyDescent="0.35">
      <c r="A1725" t="s">
        <v>5089</v>
      </c>
      <c r="B1725" s="2" t="s">
        <v>4555</v>
      </c>
      <c r="C1725" t="s">
        <v>51</v>
      </c>
      <c r="D1725" s="6" t="s">
        <v>547</v>
      </c>
      <c r="E1725" s="6">
        <v>21</v>
      </c>
      <c r="F1725" s="6">
        <v>56.69</v>
      </c>
      <c r="G1725" s="6">
        <v>66.22</v>
      </c>
      <c r="H1725" s="6">
        <f t="shared" si="258"/>
        <v>0.85608577469042579</v>
      </c>
      <c r="I1725" s="6">
        <v>20.5</v>
      </c>
      <c r="J1725" s="6">
        <v>39.67</v>
      </c>
      <c r="K1725" s="6">
        <v>64.97</v>
      </c>
      <c r="L1725" s="6">
        <f t="shared" si="259"/>
        <v>0</v>
      </c>
      <c r="M1725" s="6">
        <f t="shared" si="260"/>
        <v>0</v>
      </c>
      <c r="N1725" s="6">
        <f t="shared" si="261"/>
        <v>1</v>
      </c>
      <c r="AA1725" t="s">
        <v>5089</v>
      </c>
      <c r="AB1725" t="s">
        <v>4555</v>
      </c>
      <c r="AC1725" s="6" t="s">
        <v>51</v>
      </c>
      <c r="AD1725" s="6" t="s">
        <v>548</v>
      </c>
      <c r="AE1725" s="6">
        <v>28</v>
      </c>
      <c r="AF1725" s="6">
        <v>81.2</v>
      </c>
      <c r="AG1725" s="6">
        <v>83.53</v>
      </c>
      <c r="AH1725" s="6">
        <f t="shared" si="262"/>
        <v>0.97210583024063213</v>
      </c>
      <c r="AI1725" s="6">
        <v>27.5</v>
      </c>
      <c r="AJ1725" s="6">
        <v>48.89</v>
      </c>
      <c r="AK1725" s="6">
        <v>82.3</v>
      </c>
      <c r="AL1725" s="6">
        <f t="shared" si="263"/>
        <v>0</v>
      </c>
      <c r="AM1725" s="6">
        <f t="shared" si="264"/>
        <v>0</v>
      </c>
      <c r="AN1725" s="6">
        <f t="shared" si="265"/>
        <v>1</v>
      </c>
    </row>
    <row r="1726" spans="1:40" x14ac:dyDescent="0.35">
      <c r="A1726" t="s">
        <v>5090</v>
      </c>
      <c r="B1726" s="2" t="s">
        <v>4555</v>
      </c>
      <c r="C1726" t="s">
        <v>51</v>
      </c>
      <c r="D1726" s="6" t="s">
        <v>547</v>
      </c>
      <c r="E1726" s="6">
        <v>27.5</v>
      </c>
      <c r="F1726" s="6">
        <v>78.56</v>
      </c>
      <c r="G1726" s="6">
        <v>82.3</v>
      </c>
      <c r="H1726" s="6">
        <f t="shared" si="258"/>
        <v>0.9545565006075335</v>
      </c>
      <c r="I1726" s="6">
        <v>27</v>
      </c>
      <c r="J1726" s="6">
        <v>71.42</v>
      </c>
      <c r="K1726" s="6">
        <v>81.08</v>
      </c>
      <c r="L1726" s="6">
        <f t="shared" si="259"/>
        <v>0</v>
      </c>
      <c r="M1726" s="6">
        <f t="shared" si="260"/>
        <v>0</v>
      </c>
      <c r="N1726" s="6">
        <f t="shared" si="261"/>
        <v>1</v>
      </c>
      <c r="AA1726" t="s">
        <v>5090</v>
      </c>
      <c r="AB1726" t="s">
        <v>4555</v>
      </c>
      <c r="AC1726" t="s">
        <v>51</v>
      </c>
      <c r="AD1726" t="s">
        <v>548</v>
      </c>
      <c r="AE1726">
        <v>24</v>
      </c>
      <c r="AF1726">
        <v>107.85</v>
      </c>
      <c r="AG1726">
        <v>73.7</v>
      </c>
      <c r="AH1726">
        <f t="shared" si="262"/>
        <v>1.4633649932157393</v>
      </c>
      <c r="AI1726">
        <v>22.5</v>
      </c>
      <c r="AJ1726">
        <v>46.89</v>
      </c>
      <c r="AK1726">
        <v>69.97</v>
      </c>
      <c r="AL1726" s="3">
        <f t="shared" si="263"/>
        <v>0</v>
      </c>
      <c r="AM1726" s="3">
        <f t="shared" si="264"/>
        <v>1</v>
      </c>
      <c r="AN1726" s="3">
        <f t="shared" si="265"/>
        <v>0</v>
      </c>
    </row>
    <row r="1727" spans="1:40" x14ac:dyDescent="0.35">
      <c r="A1727" t="s">
        <v>5091</v>
      </c>
      <c r="B1727" s="2" t="s">
        <v>4555</v>
      </c>
      <c r="C1727" t="s">
        <v>51</v>
      </c>
      <c r="D1727" s="6" t="s">
        <v>561</v>
      </c>
      <c r="E1727" s="6">
        <v>17</v>
      </c>
      <c r="F1727" s="6">
        <v>42.59</v>
      </c>
      <c r="G1727" s="6">
        <v>56.08</v>
      </c>
      <c r="H1727" s="6">
        <f t="shared" si="258"/>
        <v>0.75945078459343807</v>
      </c>
      <c r="I1727" s="6">
        <v>16.5</v>
      </c>
      <c r="J1727" s="6">
        <v>27.44</v>
      </c>
      <c r="K1727" s="6">
        <v>54.79</v>
      </c>
      <c r="L1727" s="6">
        <f t="shared" si="259"/>
        <v>0</v>
      </c>
      <c r="M1727" s="6">
        <f t="shared" si="260"/>
        <v>0</v>
      </c>
      <c r="N1727" s="6">
        <f t="shared" si="261"/>
        <v>1</v>
      </c>
      <c r="AA1727" t="s">
        <v>5091</v>
      </c>
      <c r="AB1727" t="s">
        <v>4555</v>
      </c>
      <c r="AC1727" s="6" t="s">
        <v>51</v>
      </c>
      <c r="AD1727" s="6" t="s">
        <v>562</v>
      </c>
      <c r="AE1727" s="6">
        <v>15.5</v>
      </c>
      <c r="AF1727" s="6">
        <v>33.799999999999997</v>
      </c>
      <c r="AG1727" s="6">
        <v>52.21</v>
      </c>
      <c r="AH1727" s="6">
        <f t="shared" si="262"/>
        <v>0.64738555832216049</v>
      </c>
      <c r="AI1727" s="6">
        <v>15</v>
      </c>
      <c r="AJ1727" s="6">
        <v>17.079999999999998</v>
      </c>
      <c r="AK1727" s="6">
        <v>50.91</v>
      </c>
      <c r="AL1727" s="6">
        <f t="shared" si="263"/>
        <v>0</v>
      </c>
      <c r="AM1727" s="6">
        <f t="shared" si="264"/>
        <v>0</v>
      </c>
      <c r="AN1727" s="6">
        <f t="shared" si="265"/>
        <v>1</v>
      </c>
    </row>
    <row r="1728" spans="1:40" x14ac:dyDescent="0.35">
      <c r="A1728" t="s">
        <v>5092</v>
      </c>
      <c r="B1728" s="2" t="s">
        <v>4555</v>
      </c>
      <c r="C1728" t="s">
        <v>51</v>
      </c>
      <c r="D1728" s="6" t="s">
        <v>561</v>
      </c>
      <c r="E1728" s="6">
        <v>23</v>
      </c>
      <c r="F1728" s="6">
        <v>59.48</v>
      </c>
      <c r="G1728" s="6">
        <v>71.22</v>
      </c>
      <c r="H1728" s="6">
        <f t="shared" si="258"/>
        <v>0.83515866329682675</v>
      </c>
      <c r="I1728" s="6">
        <v>22.5</v>
      </c>
      <c r="J1728" s="6">
        <v>45.36</v>
      </c>
      <c r="K1728" s="6">
        <v>69.97</v>
      </c>
      <c r="L1728" s="6">
        <f t="shared" si="259"/>
        <v>0</v>
      </c>
      <c r="M1728" s="6">
        <f t="shared" si="260"/>
        <v>0</v>
      </c>
      <c r="N1728" s="6">
        <f t="shared" si="261"/>
        <v>1</v>
      </c>
      <c r="AA1728" t="s">
        <v>5092</v>
      </c>
      <c r="AB1728" t="s">
        <v>4555</v>
      </c>
      <c r="AC1728" t="s">
        <v>51</v>
      </c>
      <c r="AD1728" t="s">
        <v>562</v>
      </c>
      <c r="AE1728">
        <v>24</v>
      </c>
      <c r="AF1728">
        <v>89.37</v>
      </c>
      <c r="AG1728">
        <v>73.7</v>
      </c>
      <c r="AH1728">
        <f t="shared" si="262"/>
        <v>1.212618724559023</v>
      </c>
      <c r="AI1728">
        <v>23.5</v>
      </c>
      <c r="AJ1728">
        <v>59.44</v>
      </c>
      <c r="AK1728">
        <v>72.459999999999994</v>
      </c>
      <c r="AL1728" s="3">
        <f t="shared" si="263"/>
        <v>0</v>
      </c>
      <c r="AM1728" s="3">
        <f t="shared" si="264"/>
        <v>1</v>
      </c>
      <c r="AN1728" s="3">
        <f t="shared" si="265"/>
        <v>0</v>
      </c>
    </row>
    <row r="1729" spans="1:40" x14ac:dyDescent="0.35">
      <c r="A1729" t="s">
        <v>5093</v>
      </c>
      <c r="B1729" s="2" t="s">
        <v>4555</v>
      </c>
      <c r="C1729" t="s">
        <v>51</v>
      </c>
      <c r="D1729" s="6" t="s">
        <v>561</v>
      </c>
      <c r="E1729" s="6">
        <v>29</v>
      </c>
      <c r="F1729" s="6">
        <v>79.55</v>
      </c>
      <c r="G1729" s="6">
        <v>85.96</v>
      </c>
      <c r="H1729" s="6">
        <f t="shared" si="258"/>
        <v>0.92543043275942305</v>
      </c>
      <c r="I1729" s="6">
        <v>28.5</v>
      </c>
      <c r="J1729" s="6">
        <v>68.3</v>
      </c>
      <c r="K1729" s="6">
        <v>84.74</v>
      </c>
      <c r="L1729" s="6">
        <f t="shared" si="259"/>
        <v>0</v>
      </c>
      <c r="M1729" s="6">
        <f t="shared" si="260"/>
        <v>0</v>
      </c>
      <c r="N1729" s="6">
        <f t="shared" si="261"/>
        <v>1</v>
      </c>
      <c r="AA1729" t="s">
        <v>5093</v>
      </c>
      <c r="AB1729" t="s">
        <v>4555</v>
      </c>
      <c r="AC1729" t="s">
        <v>51</v>
      </c>
      <c r="AD1729" t="s">
        <v>562</v>
      </c>
      <c r="AE1729">
        <v>15</v>
      </c>
      <c r="AF1729">
        <v>53.06</v>
      </c>
      <c r="AG1729">
        <v>50.91</v>
      </c>
      <c r="AH1729">
        <f t="shared" si="262"/>
        <v>1.0422313887252015</v>
      </c>
      <c r="AI1729">
        <v>15</v>
      </c>
      <c r="AJ1729">
        <v>53.06</v>
      </c>
      <c r="AK1729">
        <v>50.91</v>
      </c>
      <c r="AL1729" s="3">
        <f t="shared" si="263"/>
        <v>0</v>
      </c>
      <c r="AM1729" s="3">
        <f t="shared" si="264"/>
        <v>1</v>
      </c>
      <c r="AN1729" s="3">
        <f t="shared" si="265"/>
        <v>0</v>
      </c>
    </row>
    <row r="1730" spans="1:40" x14ac:dyDescent="0.35">
      <c r="A1730" t="s">
        <v>5094</v>
      </c>
      <c r="B1730" s="2" t="s">
        <v>4555</v>
      </c>
      <c r="C1730" t="s">
        <v>51</v>
      </c>
      <c r="D1730" s="6" t="s">
        <v>561</v>
      </c>
      <c r="E1730" s="6">
        <v>25</v>
      </c>
      <c r="F1730" s="6">
        <v>55.92</v>
      </c>
      <c r="G1730" s="6">
        <v>76.17</v>
      </c>
      <c r="H1730" s="6">
        <f t="shared" ref="H1730:H1793" si="266">F1730/G1730</f>
        <v>0.73414730208743595</v>
      </c>
      <c r="I1730" s="6">
        <v>24.5</v>
      </c>
      <c r="J1730" s="6">
        <v>48.42</v>
      </c>
      <c r="K1730" s="6">
        <v>74.930000000000007</v>
      </c>
      <c r="L1730" s="6">
        <f t="shared" ref="L1730:L1793" si="267">IF(H1730&gt;1.5,1,0)</f>
        <v>0</v>
      </c>
      <c r="M1730" s="6">
        <f t="shared" ref="M1730:M1793" si="268">IF((AND(H1730&gt;1,H1730&lt;1.5)),1,0)</f>
        <v>0</v>
      </c>
      <c r="N1730" s="6">
        <f t="shared" ref="N1730:N1793" si="269">IF(H1730&lt;1,1,0)</f>
        <v>1</v>
      </c>
      <c r="AA1730" t="s">
        <v>5094</v>
      </c>
      <c r="AB1730" t="s">
        <v>4555</v>
      </c>
      <c r="AC1730" s="6" t="s">
        <v>51</v>
      </c>
      <c r="AD1730" s="6" t="s">
        <v>562</v>
      </c>
      <c r="AE1730" s="6">
        <v>24.5</v>
      </c>
      <c r="AF1730" s="6">
        <v>74.209999999999994</v>
      </c>
      <c r="AG1730" s="6">
        <v>74.930000000000007</v>
      </c>
      <c r="AH1730" s="6">
        <f t="shared" ref="AH1730:AH1793" si="270">AF1730/AG1730</f>
        <v>0.99039103162952069</v>
      </c>
      <c r="AI1730" s="6">
        <v>24</v>
      </c>
      <c r="AJ1730" s="6">
        <v>68.84</v>
      </c>
      <c r="AK1730" s="6">
        <v>73.7</v>
      </c>
      <c r="AL1730" s="6">
        <f t="shared" si="263"/>
        <v>0</v>
      </c>
      <c r="AM1730" s="6">
        <f t="shared" si="264"/>
        <v>0</v>
      </c>
      <c r="AN1730" s="6">
        <f t="shared" si="265"/>
        <v>1</v>
      </c>
    </row>
    <row r="1731" spans="1:40" x14ac:dyDescent="0.35">
      <c r="A1731" t="s">
        <v>5095</v>
      </c>
      <c r="B1731" s="2" t="s">
        <v>4555</v>
      </c>
      <c r="C1731" t="s">
        <v>51</v>
      </c>
      <c r="D1731" s="6" t="s">
        <v>561</v>
      </c>
      <c r="E1731" s="6">
        <v>23</v>
      </c>
      <c r="F1731" s="6">
        <v>60.44</v>
      </c>
      <c r="G1731" s="6">
        <v>71.22</v>
      </c>
      <c r="H1731" s="6">
        <f t="shared" si="266"/>
        <v>0.84863802302723956</v>
      </c>
      <c r="I1731" s="6">
        <v>22.5</v>
      </c>
      <c r="J1731" s="6">
        <v>37.28</v>
      </c>
      <c r="K1731" s="6">
        <v>69.97</v>
      </c>
      <c r="L1731" s="6">
        <f t="shared" si="267"/>
        <v>0</v>
      </c>
      <c r="M1731" s="6">
        <f t="shared" si="268"/>
        <v>0</v>
      </c>
      <c r="N1731" s="6">
        <f t="shared" si="269"/>
        <v>1</v>
      </c>
      <c r="AA1731" t="s">
        <v>5095</v>
      </c>
      <c r="AB1731" t="s">
        <v>4555</v>
      </c>
      <c r="AC1731" s="6" t="s">
        <v>51</v>
      </c>
      <c r="AD1731" s="6" t="s">
        <v>562</v>
      </c>
      <c r="AE1731" s="6">
        <v>34.5</v>
      </c>
      <c r="AF1731" s="6">
        <v>91.77</v>
      </c>
      <c r="AG1731" s="6">
        <v>99.24</v>
      </c>
      <c r="AH1731" s="6">
        <f t="shared" si="270"/>
        <v>0.92472793228536876</v>
      </c>
      <c r="AI1731" s="6">
        <v>34</v>
      </c>
      <c r="AJ1731" s="6">
        <v>60.21</v>
      </c>
      <c r="AK1731" s="6">
        <v>98.04</v>
      </c>
      <c r="AL1731" s="6">
        <f t="shared" ref="AL1731:AL1794" si="271">IF(AH1731&gt;1.5,1,0)</f>
        <v>0</v>
      </c>
      <c r="AM1731" s="6">
        <f t="shared" ref="AM1731:AM1794" si="272">IF((AND(AH1731&gt;1,AH1731&lt;1.5)),1,0)</f>
        <v>0</v>
      </c>
      <c r="AN1731" s="6">
        <f t="shared" ref="AN1731:AN1794" si="273">IF(AH1731&lt;1,1,0)</f>
        <v>1</v>
      </c>
    </row>
    <row r="1732" spans="1:40" x14ac:dyDescent="0.35">
      <c r="A1732" t="s">
        <v>5096</v>
      </c>
      <c r="B1732" s="2" t="s">
        <v>4555</v>
      </c>
      <c r="C1732" t="s">
        <v>51</v>
      </c>
      <c r="D1732" s="6" t="s">
        <v>561</v>
      </c>
      <c r="E1732" s="6">
        <v>15.5</v>
      </c>
      <c r="F1732" s="6">
        <v>46.03</v>
      </c>
      <c r="G1732" s="6">
        <v>52.21</v>
      </c>
      <c r="H1732" s="6">
        <f t="shared" si="266"/>
        <v>0.88163187128902509</v>
      </c>
      <c r="I1732" s="6">
        <v>15</v>
      </c>
      <c r="J1732" s="6">
        <v>30.15</v>
      </c>
      <c r="K1732" s="6">
        <v>50.91</v>
      </c>
      <c r="L1732" s="6">
        <f t="shared" si="267"/>
        <v>0</v>
      </c>
      <c r="M1732" s="6">
        <f t="shared" si="268"/>
        <v>0</v>
      </c>
      <c r="N1732" s="6">
        <f t="shared" si="269"/>
        <v>1</v>
      </c>
      <c r="AA1732" t="s">
        <v>5096</v>
      </c>
      <c r="AB1732" t="s">
        <v>4555</v>
      </c>
      <c r="AC1732" s="6" t="s">
        <v>51</v>
      </c>
      <c r="AD1732" s="6" t="s">
        <v>562</v>
      </c>
      <c r="AE1732" s="6">
        <v>24</v>
      </c>
      <c r="AF1732" s="6">
        <v>70.28</v>
      </c>
      <c r="AG1732" s="6">
        <v>73.7</v>
      </c>
      <c r="AH1732" s="6">
        <f t="shared" si="270"/>
        <v>0.95359565807326996</v>
      </c>
      <c r="AI1732" s="6">
        <v>23.5</v>
      </c>
      <c r="AJ1732" s="6">
        <v>40.17</v>
      </c>
      <c r="AK1732" s="6">
        <v>72.459999999999994</v>
      </c>
      <c r="AL1732" s="6">
        <f t="shared" si="271"/>
        <v>0</v>
      </c>
      <c r="AM1732" s="6">
        <f t="shared" si="272"/>
        <v>0</v>
      </c>
      <c r="AN1732" s="6">
        <f t="shared" si="273"/>
        <v>1</v>
      </c>
    </row>
    <row r="1733" spans="1:40" x14ac:dyDescent="0.35">
      <c r="A1733" t="s">
        <v>5097</v>
      </c>
      <c r="B1733" s="2" t="s">
        <v>4555</v>
      </c>
      <c r="C1733" t="s">
        <v>51</v>
      </c>
      <c r="D1733" s="6" t="s">
        <v>561</v>
      </c>
      <c r="E1733" s="6">
        <v>24.5</v>
      </c>
      <c r="F1733" s="6">
        <v>61.29</v>
      </c>
      <c r="G1733" s="6">
        <v>74.930000000000007</v>
      </c>
      <c r="H1733" s="6">
        <f t="shared" si="266"/>
        <v>0.81796343253703452</v>
      </c>
      <c r="I1733" s="6">
        <v>24</v>
      </c>
      <c r="J1733" s="6">
        <v>51.71</v>
      </c>
      <c r="K1733" s="6">
        <v>73.7</v>
      </c>
      <c r="L1733" s="6">
        <f t="shared" si="267"/>
        <v>0</v>
      </c>
      <c r="M1733" s="6">
        <f t="shared" si="268"/>
        <v>0</v>
      </c>
      <c r="N1733" s="6">
        <f t="shared" si="269"/>
        <v>1</v>
      </c>
      <c r="AA1733" t="s">
        <v>5097</v>
      </c>
      <c r="AB1733" t="s">
        <v>4555</v>
      </c>
      <c r="AC1733" s="6" t="s">
        <v>51</v>
      </c>
      <c r="AD1733" s="6" t="s">
        <v>562</v>
      </c>
      <c r="AE1733" s="6">
        <v>24</v>
      </c>
      <c r="AF1733" s="6">
        <v>63.49</v>
      </c>
      <c r="AG1733" s="6">
        <v>73.7</v>
      </c>
      <c r="AH1733" s="6">
        <f t="shared" si="270"/>
        <v>0.86146540027137042</v>
      </c>
      <c r="AI1733" s="6">
        <v>23.5</v>
      </c>
      <c r="AJ1733" s="6">
        <v>50.96</v>
      </c>
      <c r="AK1733" s="6">
        <v>72.459999999999994</v>
      </c>
      <c r="AL1733" s="6">
        <f t="shared" si="271"/>
        <v>0</v>
      </c>
      <c r="AM1733" s="6">
        <f t="shared" si="272"/>
        <v>0</v>
      </c>
      <c r="AN1733" s="6">
        <f t="shared" si="273"/>
        <v>1</v>
      </c>
    </row>
    <row r="1734" spans="1:40" x14ac:dyDescent="0.35">
      <c r="A1734" t="s">
        <v>5098</v>
      </c>
      <c r="B1734" s="2" t="s">
        <v>4555</v>
      </c>
      <c r="C1734" t="s">
        <v>51</v>
      </c>
      <c r="D1734" s="6" t="s">
        <v>561</v>
      </c>
      <c r="E1734" s="6">
        <v>22</v>
      </c>
      <c r="F1734" s="6">
        <v>56.87</v>
      </c>
      <c r="G1734" s="6">
        <v>68.72</v>
      </c>
      <c r="H1734" s="6">
        <f t="shared" si="266"/>
        <v>0.82756111757857975</v>
      </c>
      <c r="I1734" s="6">
        <v>21.5</v>
      </c>
      <c r="J1734" s="6">
        <v>48.05</v>
      </c>
      <c r="K1734" s="6">
        <v>67.47</v>
      </c>
      <c r="L1734" s="6">
        <f t="shared" si="267"/>
        <v>0</v>
      </c>
      <c r="M1734" s="6">
        <f t="shared" si="268"/>
        <v>0</v>
      </c>
      <c r="N1734" s="6">
        <f t="shared" si="269"/>
        <v>1</v>
      </c>
      <c r="AA1734" t="s">
        <v>5098</v>
      </c>
      <c r="AB1734" t="s">
        <v>4555</v>
      </c>
      <c r="AC1734" t="s">
        <v>51</v>
      </c>
      <c r="AD1734" t="s">
        <v>562</v>
      </c>
      <c r="AE1734">
        <v>24</v>
      </c>
      <c r="AF1734">
        <v>111.04</v>
      </c>
      <c r="AG1734">
        <v>73.7</v>
      </c>
      <c r="AH1734">
        <f t="shared" si="270"/>
        <v>1.5066485753052918</v>
      </c>
      <c r="AI1734">
        <v>22.5</v>
      </c>
      <c r="AJ1734">
        <v>60.93</v>
      </c>
      <c r="AK1734">
        <v>69.97</v>
      </c>
      <c r="AL1734" s="3">
        <f t="shared" si="271"/>
        <v>1</v>
      </c>
      <c r="AM1734" s="3">
        <f t="shared" si="272"/>
        <v>0</v>
      </c>
      <c r="AN1734" s="3">
        <f t="shared" si="273"/>
        <v>0</v>
      </c>
    </row>
    <row r="1735" spans="1:40" x14ac:dyDescent="0.35">
      <c r="A1735" t="s">
        <v>5099</v>
      </c>
      <c r="B1735" s="2" t="s">
        <v>4555</v>
      </c>
      <c r="C1735" t="s">
        <v>51</v>
      </c>
      <c r="D1735" s="6" t="s">
        <v>561</v>
      </c>
      <c r="E1735" s="6">
        <v>24.5</v>
      </c>
      <c r="F1735" s="6">
        <v>69.06</v>
      </c>
      <c r="G1735" s="6">
        <v>74.930000000000007</v>
      </c>
      <c r="H1735" s="6">
        <f t="shared" si="266"/>
        <v>0.92166021620178828</v>
      </c>
      <c r="I1735" s="6">
        <v>24</v>
      </c>
      <c r="J1735" s="6">
        <v>61.11</v>
      </c>
      <c r="K1735" s="6">
        <v>73.7</v>
      </c>
      <c r="L1735" s="6">
        <f t="shared" si="267"/>
        <v>0</v>
      </c>
      <c r="M1735" s="6">
        <f t="shared" si="268"/>
        <v>0</v>
      </c>
      <c r="N1735" s="6">
        <f t="shared" si="269"/>
        <v>1</v>
      </c>
      <c r="AA1735" t="s">
        <v>5099</v>
      </c>
      <c r="AB1735" t="s">
        <v>4555</v>
      </c>
      <c r="AC1735" t="s">
        <v>51</v>
      </c>
      <c r="AD1735" t="s">
        <v>562</v>
      </c>
      <c r="AE1735">
        <v>23.5</v>
      </c>
      <c r="AF1735">
        <v>76.010000000000005</v>
      </c>
      <c r="AG1735">
        <v>72.459999999999994</v>
      </c>
      <c r="AH1735">
        <f t="shared" si="270"/>
        <v>1.048992547612476</v>
      </c>
      <c r="AI1735">
        <v>23</v>
      </c>
      <c r="AJ1735">
        <v>44.64</v>
      </c>
      <c r="AK1735">
        <v>71.22</v>
      </c>
      <c r="AL1735" s="3">
        <f t="shared" si="271"/>
        <v>0</v>
      </c>
      <c r="AM1735" s="3">
        <f t="shared" si="272"/>
        <v>1</v>
      </c>
      <c r="AN1735" s="3">
        <f t="shared" si="273"/>
        <v>0</v>
      </c>
    </row>
    <row r="1736" spans="1:40" x14ac:dyDescent="0.35">
      <c r="A1736" t="s">
        <v>5100</v>
      </c>
      <c r="B1736" s="2" t="s">
        <v>4555</v>
      </c>
      <c r="C1736" t="s">
        <v>51</v>
      </c>
      <c r="D1736" s="6" t="s">
        <v>561</v>
      </c>
      <c r="E1736" s="6">
        <v>19</v>
      </c>
      <c r="F1736" s="6">
        <v>49.71</v>
      </c>
      <c r="G1736" s="6">
        <v>61.18</v>
      </c>
      <c r="H1736" s="6">
        <f t="shared" si="266"/>
        <v>0.81252043151356657</v>
      </c>
      <c r="I1736" s="6">
        <v>18.5</v>
      </c>
      <c r="J1736" s="6">
        <v>47.82</v>
      </c>
      <c r="K1736" s="6">
        <v>59.91</v>
      </c>
      <c r="L1736" s="6">
        <f t="shared" si="267"/>
        <v>0</v>
      </c>
      <c r="M1736" s="6">
        <f t="shared" si="268"/>
        <v>0</v>
      </c>
      <c r="N1736" s="6">
        <f t="shared" si="269"/>
        <v>1</v>
      </c>
      <c r="AA1736" t="s">
        <v>5100</v>
      </c>
      <c r="AB1736" t="s">
        <v>4555</v>
      </c>
      <c r="AC1736" t="s">
        <v>51</v>
      </c>
      <c r="AD1736" t="s">
        <v>562</v>
      </c>
      <c r="AE1736">
        <v>24</v>
      </c>
      <c r="AF1736">
        <v>73.92</v>
      </c>
      <c r="AG1736">
        <v>73.7</v>
      </c>
      <c r="AH1736">
        <f t="shared" si="270"/>
        <v>1.0029850746268656</v>
      </c>
      <c r="AI1736">
        <v>23.5</v>
      </c>
      <c r="AJ1736">
        <v>55.83</v>
      </c>
      <c r="AK1736">
        <v>72.459999999999994</v>
      </c>
      <c r="AL1736" s="3">
        <f t="shared" si="271"/>
        <v>0</v>
      </c>
      <c r="AM1736" s="3">
        <f t="shared" si="272"/>
        <v>1</v>
      </c>
      <c r="AN1736" s="3">
        <f t="shared" si="273"/>
        <v>0</v>
      </c>
    </row>
    <row r="1737" spans="1:40" x14ac:dyDescent="0.35">
      <c r="A1737" t="s">
        <v>5101</v>
      </c>
      <c r="B1737" s="2" t="s">
        <v>4555</v>
      </c>
      <c r="C1737" t="s">
        <v>51</v>
      </c>
      <c r="D1737" t="s">
        <v>561</v>
      </c>
      <c r="E1737">
        <v>34.5</v>
      </c>
      <c r="F1737">
        <v>102.76</v>
      </c>
      <c r="G1737">
        <v>99.24</v>
      </c>
      <c r="H1737">
        <f t="shared" si="266"/>
        <v>1.0354695687222895</v>
      </c>
      <c r="I1737">
        <v>22.5</v>
      </c>
      <c r="J1737">
        <v>73.14</v>
      </c>
      <c r="K1737">
        <v>69.97</v>
      </c>
      <c r="L1737" s="3">
        <f t="shared" si="267"/>
        <v>0</v>
      </c>
      <c r="M1737" s="3">
        <f t="shared" si="268"/>
        <v>1</v>
      </c>
      <c r="N1737" s="3">
        <f t="shared" si="269"/>
        <v>0</v>
      </c>
      <c r="AA1737" t="s">
        <v>5101</v>
      </c>
      <c r="AB1737" t="s">
        <v>4555</v>
      </c>
      <c r="AC1737" t="s">
        <v>51</v>
      </c>
      <c r="AD1737" t="s">
        <v>562</v>
      </c>
      <c r="AE1737">
        <v>24</v>
      </c>
      <c r="AF1737">
        <v>87.93</v>
      </c>
      <c r="AG1737">
        <v>73.7</v>
      </c>
      <c r="AH1737">
        <f t="shared" si="270"/>
        <v>1.1930800542740843</v>
      </c>
      <c r="AI1737">
        <v>23.5</v>
      </c>
      <c r="AJ1737">
        <v>60.75</v>
      </c>
      <c r="AK1737">
        <v>72.459999999999994</v>
      </c>
      <c r="AL1737" s="3">
        <f t="shared" si="271"/>
        <v>0</v>
      </c>
      <c r="AM1737" s="3">
        <f t="shared" si="272"/>
        <v>1</v>
      </c>
      <c r="AN1737" s="3">
        <f t="shared" si="273"/>
        <v>0</v>
      </c>
    </row>
    <row r="1738" spans="1:40" x14ac:dyDescent="0.35">
      <c r="A1738" t="s">
        <v>5102</v>
      </c>
      <c r="B1738" s="2" t="s">
        <v>4582</v>
      </c>
      <c r="C1738" t="s">
        <v>51</v>
      </c>
      <c r="D1738" s="6" t="s">
        <v>134</v>
      </c>
      <c r="E1738" s="6">
        <v>31</v>
      </c>
      <c r="F1738" s="6">
        <v>81.38</v>
      </c>
      <c r="G1738" s="6">
        <v>90.81</v>
      </c>
      <c r="H1738" s="6">
        <f t="shared" si="266"/>
        <v>0.89615681092390698</v>
      </c>
      <c r="I1738" s="6">
        <v>30.5</v>
      </c>
      <c r="J1738" s="6">
        <v>53.41</v>
      </c>
      <c r="K1738" s="6">
        <v>89.6</v>
      </c>
      <c r="L1738" s="6">
        <f t="shared" si="267"/>
        <v>0</v>
      </c>
      <c r="M1738" s="6">
        <f t="shared" si="268"/>
        <v>0</v>
      </c>
      <c r="N1738" s="6">
        <f t="shared" si="269"/>
        <v>1</v>
      </c>
      <c r="AA1738" t="s">
        <v>5102</v>
      </c>
      <c r="AB1738" t="s">
        <v>4582</v>
      </c>
      <c r="AC1738" s="6" t="s">
        <v>51</v>
      </c>
      <c r="AD1738" s="6" t="s">
        <v>135</v>
      </c>
      <c r="AE1738" s="6">
        <v>24</v>
      </c>
      <c r="AF1738" s="6">
        <v>65.180000000000007</v>
      </c>
      <c r="AG1738" s="6">
        <v>73.7</v>
      </c>
      <c r="AH1738" s="6">
        <f t="shared" si="270"/>
        <v>0.8843962008141113</v>
      </c>
      <c r="AI1738" s="6">
        <v>23.5</v>
      </c>
      <c r="AJ1738" s="6">
        <v>53.56</v>
      </c>
      <c r="AK1738" s="6">
        <v>72.459999999999994</v>
      </c>
      <c r="AL1738" s="6">
        <f t="shared" si="271"/>
        <v>0</v>
      </c>
      <c r="AM1738" s="6">
        <f t="shared" si="272"/>
        <v>0</v>
      </c>
      <c r="AN1738" s="6">
        <f t="shared" si="273"/>
        <v>1</v>
      </c>
    </row>
    <row r="1739" spans="1:40" x14ac:dyDescent="0.35">
      <c r="A1739" t="s">
        <v>5103</v>
      </c>
      <c r="B1739" s="2" t="s">
        <v>4582</v>
      </c>
      <c r="C1739" t="s">
        <v>51</v>
      </c>
      <c r="D1739" s="6" t="s">
        <v>134</v>
      </c>
      <c r="E1739" s="6">
        <v>33.5</v>
      </c>
      <c r="F1739" s="6">
        <v>88.68</v>
      </c>
      <c r="G1739" s="6">
        <v>96.84</v>
      </c>
      <c r="H1739" s="6">
        <f t="shared" si="266"/>
        <v>0.91573729863692688</v>
      </c>
      <c r="I1739" s="6">
        <v>33</v>
      </c>
      <c r="J1739" s="6">
        <v>76.040000000000006</v>
      </c>
      <c r="K1739" s="6">
        <v>95.64</v>
      </c>
      <c r="L1739" s="6">
        <f t="shared" si="267"/>
        <v>0</v>
      </c>
      <c r="M1739" s="6">
        <f t="shared" si="268"/>
        <v>0</v>
      </c>
      <c r="N1739" s="6">
        <f t="shared" si="269"/>
        <v>1</v>
      </c>
      <c r="AA1739" t="s">
        <v>5103</v>
      </c>
      <c r="AB1739" t="s">
        <v>4582</v>
      </c>
      <c r="AC1739" s="6" t="s">
        <v>51</v>
      </c>
      <c r="AD1739" s="6" t="s">
        <v>135</v>
      </c>
      <c r="AE1739" s="6">
        <v>15</v>
      </c>
      <c r="AF1739" s="6">
        <v>46.88</v>
      </c>
      <c r="AG1739" s="6">
        <v>50.91</v>
      </c>
      <c r="AH1739" s="6">
        <f t="shared" si="270"/>
        <v>0.92084069927322743</v>
      </c>
      <c r="AI1739" s="6">
        <v>15</v>
      </c>
      <c r="AJ1739" s="6">
        <v>46.88</v>
      </c>
      <c r="AK1739" s="6">
        <v>50.91</v>
      </c>
      <c r="AL1739" s="6">
        <f t="shared" si="271"/>
        <v>0</v>
      </c>
      <c r="AM1739" s="6">
        <f t="shared" si="272"/>
        <v>0</v>
      </c>
      <c r="AN1739" s="6">
        <f t="shared" si="273"/>
        <v>1</v>
      </c>
    </row>
    <row r="1740" spans="1:40" x14ac:dyDescent="0.35">
      <c r="A1740" t="s">
        <v>5104</v>
      </c>
      <c r="B1740" s="2" t="s">
        <v>4582</v>
      </c>
      <c r="C1740" t="s">
        <v>51</v>
      </c>
      <c r="D1740" s="6" t="s">
        <v>134</v>
      </c>
      <c r="E1740" s="6">
        <v>27</v>
      </c>
      <c r="F1740" s="6">
        <v>75.52</v>
      </c>
      <c r="G1740" s="6">
        <v>81.08</v>
      </c>
      <c r="H1740" s="6">
        <f t="shared" si="266"/>
        <v>0.93142575234336455</v>
      </c>
      <c r="I1740" s="6">
        <v>26.5</v>
      </c>
      <c r="J1740" s="6">
        <v>47.09</v>
      </c>
      <c r="K1740" s="6">
        <v>79.86</v>
      </c>
      <c r="L1740" s="6">
        <f t="shared" si="267"/>
        <v>0</v>
      </c>
      <c r="M1740" s="6">
        <f t="shared" si="268"/>
        <v>0</v>
      </c>
      <c r="N1740" s="6">
        <f t="shared" si="269"/>
        <v>1</v>
      </c>
      <c r="AA1740" t="s">
        <v>5104</v>
      </c>
      <c r="AB1740" t="s">
        <v>4582</v>
      </c>
      <c r="AC1740" s="6" t="s">
        <v>51</v>
      </c>
      <c r="AD1740" s="6" t="s">
        <v>135</v>
      </c>
      <c r="AE1740" s="6">
        <v>23.5</v>
      </c>
      <c r="AF1740" s="6">
        <v>52.97</v>
      </c>
      <c r="AG1740" s="6">
        <v>72.459999999999994</v>
      </c>
      <c r="AH1740" s="6">
        <f t="shared" si="270"/>
        <v>0.73102401324868893</v>
      </c>
      <c r="AI1740" s="6">
        <v>23</v>
      </c>
      <c r="AJ1740" s="6">
        <v>46.88</v>
      </c>
      <c r="AK1740" s="6">
        <v>71.22</v>
      </c>
      <c r="AL1740" s="6">
        <f t="shared" si="271"/>
        <v>0</v>
      </c>
      <c r="AM1740" s="6">
        <f t="shared" si="272"/>
        <v>0</v>
      </c>
      <c r="AN1740" s="6">
        <f t="shared" si="273"/>
        <v>1</v>
      </c>
    </row>
    <row r="1741" spans="1:40" x14ac:dyDescent="0.35">
      <c r="A1741" t="s">
        <v>5105</v>
      </c>
      <c r="B1741" s="2" t="s">
        <v>4582</v>
      </c>
      <c r="C1741" t="s">
        <v>51</v>
      </c>
      <c r="D1741" s="6" t="s">
        <v>134</v>
      </c>
      <c r="E1741" s="6">
        <v>19.5</v>
      </c>
      <c r="F1741" s="6">
        <v>51.23</v>
      </c>
      <c r="G1741" s="6">
        <v>62.44</v>
      </c>
      <c r="H1741" s="6">
        <f t="shared" si="266"/>
        <v>0.82046764894298529</v>
      </c>
      <c r="I1741" s="6">
        <v>19</v>
      </c>
      <c r="J1741" s="6">
        <v>38.380000000000003</v>
      </c>
      <c r="K1741" s="6">
        <v>61.18</v>
      </c>
      <c r="L1741" s="6">
        <f t="shared" si="267"/>
        <v>0</v>
      </c>
      <c r="M1741" s="6">
        <f t="shared" si="268"/>
        <v>0</v>
      </c>
      <c r="N1741" s="6">
        <f t="shared" si="269"/>
        <v>1</v>
      </c>
      <c r="AA1741" t="s">
        <v>5105</v>
      </c>
      <c r="AB1741" t="s">
        <v>4582</v>
      </c>
      <c r="AC1741" s="6" t="s">
        <v>51</v>
      </c>
      <c r="AD1741" s="6" t="s">
        <v>135</v>
      </c>
      <c r="AE1741" s="6">
        <v>20.5</v>
      </c>
      <c r="AF1741" s="6">
        <v>53.78</v>
      </c>
      <c r="AG1741" s="6">
        <v>64.97</v>
      </c>
      <c r="AH1741" s="6">
        <f t="shared" si="270"/>
        <v>0.82776666153609357</v>
      </c>
      <c r="AI1741" s="6">
        <v>20</v>
      </c>
      <c r="AJ1741" s="6">
        <v>34.869999999999997</v>
      </c>
      <c r="AK1741" s="6">
        <v>63.71</v>
      </c>
      <c r="AL1741" s="6">
        <f t="shared" si="271"/>
        <v>0</v>
      </c>
      <c r="AM1741" s="6">
        <f t="shared" si="272"/>
        <v>0</v>
      </c>
      <c r="AN1741" s="6">
        <f t="shared" si="273"/>
        <v>1</v>
      </c>
    </row>
    <row r="1742" spans="1:40" x14ac:dyDescent="0.35">
      <c r="A1742" t="s">
        <v>5106</v>
      </c>
      <c r="B1742" s="2" t="s">
        <v>4582</v>
      </c>
      <c r="C1742" t="s">
        <v>51</v>
      </c>
      <c r="D1742" s="6" t="s">
        <v>134</v>
      </c>
      <c r="E1742" s="6">
        <v>29.5</v>
      </c>
      <c r="F1742" s="6">
        <v>76.930000000000007</v>
      </c>
      <c r="G1742" s="6">
        <v>87.18</v>
      </c>
      <c r="H1742" s="6">
        <f t="shared" si="266"/>
        <v>0.88242716219316353</v>
      </c>
      <c r="I1742" s="6">
        <v>29</v>
      </c>
      <c r="J1742" s="6">
        <v>66.77</v>
      </c>
      <c r="K1742" s="6">
        <v>85.96</v>
      </c>
      <c r="L1742" s="6">
        <f t="shared" si="267"/>
        <v>0</v>
      </c>
      <c r="M1742" s="6">
        <f t="shared" si="268"/>
        <v>0</v>
      </c>
      <c r="N1742" s="6">
        <f t="shared" si="269"/>
        <v>1</v>
      </c>
      <c r="AA1742" t="s">
        <v>5106</v>
      </c>
      <c r="AB1742" t="s">
        <v>4582</v>
      </c>
      <c r="AC1742" t="s">
        <v>51</v>
      </c>
      <c r="AD1742" t="s">
        <v>135</v>
      </c>
      <c r="AE1742">
        <v>24</v>
      </c>
      <c r="AF1742">
        <v>99.5</v>
      </c>
      <c r="AG1742">
        <v>73.7</v>
      </c>
      <c r="AH1742">
        <f t="shared" si="270"/>
        <v>1.350067842605156</v>
      </c>
      <c r="AI1742">
        <v>23</v>
      </c>
      <c r="AJ1742">
        <v>62.05</v>
      </c>
      <c r="AK1742">
        <v>71.22</v>
      </c>
      <c r="AL1742" s="3">
        <f t="shared" si="271"/>
        <v>0</v>
      </c>
      <c r="AM1742" s="3">
        <f t="shared" si="272"/>
        <v>1</v>
      </c>
      <c r="AN1742" s="3">
        <f t="shared" si="273"/>
        <v>0</v>
      </c>
    </row>
    <row r="1743" spans="1:40" x14ac:dyDescent="0.35">
      <c r="A1743" t="s">
        <v>5107</v>
      </c>
      <c r="B1743" t="s">
        <v>4589</v>
      </c>
      <c r="C1743" t="s">
        <v>51</v>
      </c>
      <c r="D1743" t="s">
        <v>17</v>
      </c>
      <c r="E1743">
        <v>24</v>
      </c>
      <c r="F1743">
        <v>90.97</v>
      </c>
      <c r="G1743">
        <v>73.7</v>
      </c>
      <c r="H1743">
        <f t="shared" si="266"/>
        <v>1.2343283582089553</v>
      </c>
      <c r="I1743">
        <v>22</v>
      </c>
      <c r="J1743">
        <v>55.62</v>
      </c>
      <c r="K1743">
        <v>68.72</v>
      </c>
      <c r="L1743" s="3">
        <f t="shared" si="267"/>
        <v>0</v>
      </c>
      <c r="M1743" s="3">
        <f t="shared" si="268"/>
        <v>1</v>
      </c>
      <c r="N1743" s="3">
        <f t="shared" si="269"/>
        <v>0</v>
      </c>
      <c r="AA1743" t="s">
        <v>5107</v>
      </c>
      <c r="AB1743" t="s">
        <v>4589</v>
      </c>
      <c r="AC1743" t="s">
        <v>51</v>
      </c>
      <c r="AD1743" t="s">
        <v>18</v>
      </c>
      <c r="AE1743">
        <v>24</v>
      </c>
      <c r="AF1743">
        <v>110.93</v>
      </c>
      <c r="AG1743">
        <v>73.7</v>
      </c>
      <c r="AH1743">
        <f t="shared" si="270"/>
        <v>1.5051560379918589</v>
      </c>
      <c r="AI1743">
        <v>23</v>
      </c>
      <c r="AJ1743">
        <v>62.31</v>
      </c>
      <c r="AK1743">
        <v>71.22</v>
      </c>
      <c r="AL1743" s="3">
        <f t="shared" si="271"/>
        <v>1</v>
      </c>
      <c r="AM1743" s="3">
        <f t="shared" si="272"/>
        <v>0</v>
      </c>
      <c r="AN1743" s="3">
        <f t="shared" si="273"/>
        <v>0</v>
      </c>
    </row>
    <row r="1744" spans="1:40" x14ac:dyDescent="0.35">
      <c r="A1744" t="s">
        <v>5108</v>
      </c>
      <c r="B1744" t="s">
        <v>4589</v>
      </c>
      <c r="C1744" t="s">
        <v>51</v>
      </c>
      <c r="D1744" t="s">
        <v>17</v>
      </c>
      <c r="E1744">
        <v>24</v>
      </c>
      <c r="F1744">
        <v>160.93</v>
      </c>
      <c r="G1744">
        <v>73.7</v>
      </c>
      <c r="H1744">
        <f t="shared" si="266"/>
        <v>2.1835820895522389</v>
      </c>
      <c r="I1744">
        <v>22.5</v>
      </c>
      <c r="J1744">
        <v>63.83</v>
      </c>
      <c r="K1744">
        <v>69.97</v>
      </c>
      <c r="L1744" s="3">
        <f t="shared" si="267"/>
        <v>1</v>
      </c>
      <c r="M1744" s="3">
        <f t="shared" si="268"/>
        <v>0</v>
      </c>
      <c r="N1744" s="3">
        <f t="shared" si="269"/>
        <v>0</v>
      </c>
      <c r="AA1744" t="s">
        <v>5108</v>
      </c>
      <c r="AB1744" t="s">
        <v>4589</v>
      </c>
      <c r="AC1744" t="s">
        <v>51</v>
      </c>
      <c r="AD1744" t="s">
        <v>18</v>
      </c>
      <c r="AE1744">
        <v>24</v>
      </c>
      <c r="AF1744">
        <v>200.86</v>
      </c>
      <c r="AG1744">
        <v>73.7</v>
      </c>
      <c r="AH1744">
        <f t="shared" si="270"/>
        <v>2.7253731343283585</v>
      </c>
      <c r="AI1744">
        <v>16</v>
      </c>
      <c r="AJ1744">
        <v>59.04</v>
      </c>
      <c r="AK1744">
        <v>53.5</v>
      </c>
      <c r="AL1744" s="3">
        <f t="shared" si="271"/>
        <v>1</v>
      </c>
      <c r="AM1744" s="3">
        <f t="shared" si="272"/>
        <v>0</v>
      </c>
      <c r="AN1744" s="3">
        <f t="shared" si="273"/>
        <v>0</v>
      </c>
    </row>
    <row r="1745" spans="1:40" x14ac:dyDescent="0.35">
      <c r="A1745" t="s">
        <v>5109</v>
      </c>
      <c r="B1745" t="s">
        <v>4589</v>
      </c>
      <c r="C1745" t="s">
        <v>51</v>
      </c>
      <c r="D1745" t="s">
        <v>17</v>
      </c>
      <c r="E1745">
        <v>24</v>
      </c>
      <c r="F1745">
        <v>160.93</v>
      </c>
      <c r="G1745">
        <v>73.7</v>
      </c>
      <c r="H1745">
        <f t="shared" si="266"/>
        <v>2.1835820895522389</v>
      </c>
      <c r="I1745">
        <v>21.5</v>
      </c>
      <c r="J1745">
        <v>59.93</v>
      </c>
      <c r="K1745">
        <v>67.47</v>
      </c>
      <c r="L1745" s="3">
        <f t="shared" si="267"/>
        <v>1</v>
      </c>
      <c r="M1745" s="3">
        <f t="shared" si="268"/>
        <v>0</v>
      </c>
      <c r="N1745" s="3">
        <f t="shared" si="269"/>
        <v>0</v>
      </c>
      <c r="AA1745" t="s">
        <v>5109</v>
      </c>
      <c r="AB1745" t="s">
        <v>4589</v>
      </c>
      <c r="AC1745" t="s">
        <v>51</v>
      </c>
      <c r="AD1745" t="s">
        <v>18</v>
      </c>
      <c r="AE1745">
        <v>24</v>
      </c>
      <c r="AF1745">
        <v>157.41999999999999</v>
      </c>
      <c r="AG1745">
        <v>73.7</v>
      </c>
      <c r="AH1745">
        <f t="shared" si="270"/>
        <v>2.1359565807326999</v>
      </c>
      <c r="AI1745">
        <v>22</v>
      </c>
      <c r="AJ1745">
        <v>52.71</v>
      </c>
      <c r="AK1745">
        <v>68.72</v>
      </c>
      <c r="AL1745" s="3">
        <f t="shared" si="271"/>
        <v>1</v>
      </c>
      <c r="AM1745" s="3">
        <f t="shared" si="272"/>
        <v>0</v>
      </c>
      <c r="AN1745" s="3">
        <f t="shared" si="273"/>
        <v>0</v>
      </c>
    </row>
    <row r="1746" spans="1:40" x14ac:dyDescent="0.35">
      <c r="A1746" t="s">
        <v>5110</v>
      </c>
      <c r="B1746" t="s">
        <v>4589</v>
      </c>
      <c r="C1746" t="s">
        <v>51</v>
      </c>
      <c r="D1746" t="s">
        <v>17</v>
      </c>
      <c r="E1746">
        <v>24</v>
      </c>
      <c r="F1746">
        <v>108.65</v>
      </c>
      <c r="G1746">
        <v>73.7</v>
      </c>
      <c r="H1746">
        <f t="shared" si="266"/>
        <v>1.4742198100407056</v>
      </c>
      <c r="I1746">
        <v>22.5</v>
      </c>
      <c r="J1746">
        <v>66.41</v>
      </c>
      <c r="K1746">
        <v>69.97</v>
      </c>
      <c r="L1746" s="3">
        <f t="shared" si="267"/>
        <v>0</v>
      </c>
      <c r="M1746" s="3">
        <f t="shared" si="268"/>
        <v>1</v>
      </c>
      <c r="N1746" s="3">
        <f t="shared" si="269"/>
        <v>0</v>
      </c>
      <c r="AA1746" t="s">
        <v>5110</v>
      </c>
      <c r="AB1746" t="s">
        <v>4589</v>
      </c>
      <c r="AC1746" t="s">
        <v>51</v>
      </c>
      <c r="AD1746" t="s">
        <v>18</v>
      </c>
      <c r="AE1746">
        <v>24</v>
      </c>
      <c r="AF1746">
        <v>75.72</v>
      </c>
      <c r="AG1746">
        <v>73.7</v>
      </c>
      <c r="AH1746">
        <f t="shared" si="270"/>
        <v>1.0274084124830394</v>
      </c>
      <c r="AI1746">
        <v>23.5</v>
      </c>
      <c r="AJ1746">
        <v>45.42</v>
      </c>
      <c r="AK1746">
        <v>72.459999999999994</v>
      </c>
      <c r="AL1746" s="3">
        <f t="shared" si="271"/>
        <v>0</v>
      </c>
      <c r="AM1746" s="3">
        <f t="shared" si="272"/>
        <v>1</v>
      </c>
      <c r="AN1746" s="3">
        <f t="shared" si="273"/>
        <v>0</v>
      </c>
    </row>
    <row r="1747" spans="1:40" x14ac:dyDescent="0.35">
      <c r="A1747" t="s">
        <v>5111</v>
      </c>
      <c r="B1747" t="s">
        <v>4589</v>
      </c>
      <c r="C1747" t="s">
        <v>51</v>
      </c>
      <c r="D1747" s="6" t="s">
        <v>17</v>
      </c>
      <c r="E1747" s="6">
        <v>24</v>
      </c>
      <c r="F1747" s="6">
        <v>69.37</v>
      </c>
      <c r="G1747" s="6">
        <v>73.7</v>
      </c>
      <c r="H1747" s="6">
        <f t="shared" si="266"/>
        <v>0.94124830393487113</v>
      </c>
      <c r="I1747" s="6">
        <v>23.5</v>
      </c>
      <c r="J1747" s="6">
        <v>52.14</v>
      </c>
      <c r="K1747" s="6">
        <v>72.459999999999994</v>
      </c>
      <c r="L1747" s="6">
        <f t="shared" si="267"/>
        <v>0</v>
      </c>
      <c r="M1747" s="6">
        <f t="shared" si="268"/>
        <v>0</v>
      </c>
      <c r="N1747" s="6">
        <f t="shared" si="269"/>
        <v>1</v>
      </c>
      <c r="AA1747" t="s">
        <v>5111</v>
      </c>
      <c r="AB1747" t="s">
        <v>4589</v>
      </c>
      <c r="AC1747" t="s">
        <v>51</v>
      </c>
      <c r="AD1747" t="s">
        <v>18</v>
      </c>
      <c r="AE1747">
        <v>24</v>
      </c>
      <c r="AF1747">
        <v>171.26</v>
      </c>
      <c r="AG1747">
        <v>73.7</v>
      </c>
      <c r="AH1747">
        <f t="shared" si="270"/>
        <v>2.3237449118046132</v>
      </c>
      <c r="AI1747">
        <v>16</v>
      </c>
      <c r="AJ1747">
        <v>61.51</v>
      </c>
      <c r="AK1747">
        <v>53.5</v>
      </c>
      <c r="AL1747" s="3">
        <f t="shared" si="271"/>
        <v>1</v>
      </c>
      <c r="AM1747" s="3">
        <f t="shared" si="272"/>
        <v>0</v>
      </c>
      <c r="AN1747" s="3">
        <f t="shared" si="273"/>
        <v>0</v>
      </c>
    </row>
    <row r="1748" spans="1:40" x14ac:dyDescent="0.35">
      <c r="A1748" t="s">
        <v>5112</v>
      </c>
      <c r="B1748" t="s">
        <v>4589</v>
      </c>
      <c r="C1748" t="s">
        <v>51</v>
      </c>
      <c r="D1748" t="s">
        <v>17</v>
      </c>
      <c r="E1748">
        <v>24</v>
      </c>
      <c r="F1748">
        <v>121.66</v>
      </c>
      <c r="G1748">
        <v>73.7</v>
      </c>
      <c r="H1748">
        <f t="shared" si="266"/>
        <v>1.6507462686567163</v>
      </c>
      <c r="I1748">
        <v>23</v>
      </c>
      <c r="J1748">
        <v>65.790000000000006</v>
      </c>
      <c r="K1748">
        <v>71.22</v>
      </c>
      <c r="L1748" s="3">
        <f t="shared" si="267"/>
        <v>1</v>
      </c>
      <c r="M1748" s="3">
        <f t="shared" si="268"/>
        <v>0</v>
      </c>
      <c r="N1748" s="3">
        <f t="shared" si="269"/>
        <v>0</v>
      </c>
      <c r="AA1748" t="s">
        <v>5112</v>
      </c>
      <c r="AB1748" t="s">
        <v>4589</v>
      </c>
      <c r="AC1748" t="s">
        <v>51</v>
      </c>
      <c r="AD1748" t="s">
        <v>18</v>
      </c>
      <c r="AE1748">
        <v>24</v>
      </c>
      <c r="AF1748">
        <v>96.77</v>
      </c>
      <c r="AG1748">
        <v>73.7</v>
      </c>
      <c r="AH1748">
        <f t="shared" si="270"/>
        <v>1.3130257801899592</v>
      </c>
      <c r="AI1748">
        <v>22.5</v>
      </c>
      <c r="AJ1748">
        <v>62.2</v>
      </c>
      <c r="AK1748">
        <v>69.97</v>
      </c>
      <c r="AL1748" s="3">
        <f t="shared" si="271"/>
        <v>0</v>
      </c>
      <c r="AM1748" s="3">
        <f t="shared" si="272"/>
        <v>1</v>
      </c>
      <c r="AN1748" s="3">
        <f t="shared" si="273"/>
        <v>0</v>
      </c>
    </row>
    <row r="1749" spans="1:40" x14ac:dyDescent="0.35">
      <c r="A1749" t="s">
        <v>5113</v>
      </c>
      <c r="B1749" t="s">
        <v>4589</v>
      </c>
      <c r="C1749" t="s">
        <v>51</v>
      </c>
      <c r="D1749" t="s">
        <v>17</v>
      </c>
      <c r="E1749">
        <v>24.5</v>
      </c>
      <c r="F1749">
        <v>146.38999999999999</v>
      </c>
      <c r="G1749">
        <v>74.930000000000007</v>
      </c>
      <c r="H1749">
        <f t="shared" si="266"/>
        <v>1.9536901107700517</v>
      </c>
      <c r="I1749">
        <v>22.5</v>
      </c>
      <c r="J1749">
        <v>53.07</v>
      </c>
      <c r="K1749">
        <v>69.97</v>
      </c>
      <c r="L1749" s="3">
        <f t="shared" si="267"/>
        <v>1</v>
      </c>
      <c r="M1749" s="3">
        <f t="shared" si="268"/>
        <v>0</v>
      </c>
      <c r="N1749" s="3">
        <f t="shared" si="269"/>
        <v>0</v>
      </c>
      <c r="AA1749" t="s">
        <v>5113</v>
      </c>
      <c r="AB1749" t="s">
        <v>4589</v>
      </c>
      <c r="AC1749" t="s">
        <v>51</v>
      </c>
      <c r="AD1749" t="s">
        <v>18</v>
      </c>
      <c r="AE1749">
        <v>24</v>
      </c>
      <c r="AF1749">
        <v>121.04</v>
      </c>
      <c r="AG1749">
        <v>73.7</v>
      </c>
      <c r="AH1749">
        <f t="shared" si="270"/>
        <v>1.6423337856173676</v>
      </c>
      <c r="AI1749">
        <v>22</v>
      </c>
      <c r="AJ1749">
        <v>53.29</v>
      </c>
      <c r="AK1749">
        <v>68.72</v>
      </c>
      <c r="AL1749" s="3">
        <f t="shared" si="271"/>
        <v>1</v>
      </c>
      <c r="AM1749" s="3">
        <f t="shared" si="272"/>
        <v>0</v>
      </c>
      <c r="AN1749" s="3">
        <f t="shared" si="273"/>
        <v>0</v>
      </c>
    </row>
    <row r="1750" spans="1:40" x14ac:dyDescent="0.35">
      <c r="A1750" t="s">
        <v>5114</v>
      </c>
      <c r="B1750" t="s">
        <v>4589</v>
      </c>
      <c r="C1750" t="s">
        <v>51</v>
      </c>
      <c r="D1750" t="s">
        <v>17</v>
      </c>
      <c r="E1750">
        <v>24</v>
      </c>
      <c r="F1750">
        <v>174.86</v>
      </c>
      <c r="G1750">
        <v>73.7</v>
      </c>
      <c r="H1750">
        <f t="shared" si="266"/>
        <v>2.3725915875169608</v>
      </c>
      <c r="I1750">
        <v>22.5</v>
      </c>
      <c r="J1750">
        <v>67.27</v>
      </c>
      <c r="K1750">
        <v>69.97</v>
      </c>
      <c r="L1750" s="3">
        <f t="shared" si="267"/>
        <v>1</v>
      </c>
      <c r="M1750" s="3">
        <f t="shared" si="268"/>
        <v>0</v>
      </c>
      <c r="N1750" s="3">
        <f t="shared" si="269"/>
        <v>0</v>
      </c>
      <c r="AA1750" t="s">
        <v>5114</v>
      </c>
      <c r="AB1750" t="s">
        <v>4589</v>
      </c>
      <c r="AC1750" t="s">
        <v>51</v>
      </c>
      <c r="AD1750" t="s">
        <v>18</v>
      </c>
      <c r="AE1750">
        <v>24</v>
      </c>
      <c r="AF1750">
        <v>123.86</v>
      </c>
      <c r="AG1750">
        <v>73.7</v>
      </c>
      <c r="AH1750">
        <f t="shared" si="270"/>
        <v>1.6805970149253731</v>
      </c>
      <c r="AI1750">
        <v>16</v>
      </c>
      <c r="AJ1750">
        <v>53.6</v>
      </c>
      <c r="AK1750">
        <v>53.5</v>
      </c>
      <c r="AL1750" s="3">
        <f t="shared" si="271"/>
        <v>1</v>
      </c>
      <c r="AM1750" s="3">
        <f t="shared" si="272"/>
        <v>0</v>
      </c>
      <c r="AN1750" s="3">
        <f t="shared" si="273"/>
        <v>0</v>
      </c>
    </row>
    <row r="1751" spans="1:40" x14ac:dyDescent="0.35">
      <c r="A1751" t="s">
        <v>5115</v>
      </c>
      <c r="B1751" t="s">
        <v>4589</v>
      </c>
      <c r="C1751" t="s">
        <v>51</v>
      </c>
      <c r="D1751" t="s">
        <v>17</v>
      </c>
      <c r="E1751">
        <v>24.5</v>
      </c>
      <c r="F1751">
        <v>90.26</v>
      </c>
      <c r="G1751">
        <v>74.930000000000007</v>
      </c>
      <c r="H1751">
        <f t="shared" si="266"/>
        <v>1.2045909515547844</v>
      </c>
      <c r="I1751">
        <v>23</v>
      </c>
      <c r="J1751">
        <v>70.16</v>
      </c>
      <c r="K1751">
        <v>71.22</v>
      </c>
      <c r="L1751" s="3">
        <f t="shared" si="267"/>
        <v>0</v>
      </c>
      <c r="M1751" s="3">
        <f t="shared" si="268"/>
        <v>1</v>
      </c>
      <c r="N1751" s="3">
        <f t="shared" si="269"/>
        <v>0</v>
      </c>
      <c r="AA1751" t="s">
        <v>5115</v>
      </c>
      <c r="AB1751" t="s">
        <v>4589</v>
      </c>
      <c r="AC1751" t="s">
        <v>51</v>
      </c>
      <c r="AD1751" t="s">
        <v>18</v>
      </c>
      <c r="AE1751">
        <v>24</v>
      </c>
      <c r="AF1751">
        <v>179.31</v>
      </c>
      <c r="AG1751">
        <v>73.7</v>
      </c>
      <c r="AH1751">
        <f t="shared" si="270"/>
        <v>2.4329715061058343</v>
      </c>
      <c r="AI1751">
        <v>21.5</v>
      </c>
      <c r="AJ1751">
        <v>53.8</v>
      </c>
      <c r="AK1751">
        <v>67.47</v>
      </c>
      <c r="AL1751" s="3">
        <f t="shared" si="271"/>
        <v>1</v>
      </c>
      <c r="AM1751" s="3">
        <f t="shared" si="272"/>
        <v>0</v>
      </c>
      <c r="AN1751" s="3">
        <f t="shared" si="273"/>
        <v>0</v>
      </c>
    </row>
    <row r="1752" spans="1:40" x14ac:dyDescent="0.35">
      <c r="A1752" t="s">
        <v>5116</v>
      </c>
      <c r="B1752" t="s">
        <v>4589</v>
      </c>
      <c r="C1752" t="s">
        <v>51</v>
      </c>
      <c r="D1752" t="s">
        <v>17</v>
      </c>
      <c r="E1752">
        <v>24</v>
      </c>
      <c r="F1752">
        <v>95.92</v>
      </c>
      <c r="G1752">
        <v>73.7</v>
      </c>
      <c r="H1752">
        <f t="shared" si="266"/>
        <v>1.3014925373134327</v>
      </c>
      <c r="I1752">
        <v>25</v>
      </c>
      <c r="J1752">
        <v>76.290000000000006</v>
      </c>
      <c r="K1752">
        <v>76.17</v>
      </c>
      <c r="L1752" s="3">
        <f t="shared" si="267"/>
        <v>0</v>
      </c>
      <c r="M1752" s="3">
        <f t="shared" si="268"/>
        <v>1</v>
      </c>
      <c r="N1752" s="3">
        <f t="shared" si="269"/>
        <v>0</v>
      </c>
      <c r="AA1752" t="s">
        <v>5116</v>
      </c>
      <c r="AB1752" t="s">
        <v>4589</v>
      </c>
      <c r="AC1752" t="s">
        <v>51</v>
      </c>
      <c r="AD1752" t="s">
        <v>18</v>
      </c>
      <c r="AE1752">
        <v>24</v>
      </c>
      <c r="AF1752">
        <v>118.96</v>
      </c>
      <c r="AG1752">
        <v>73.7</v>
      </c>
      <c r="AH1752">
        <f t="shared" si="270"/>
        <v>1.6141112618724558</v>
      </c>
      <c r="AI1752">
        <v>22</v>
      </c>
      <c r="AJ1752">
        <v>56.87</v>
      </c>
      <c r="AK1752">
        <v>68.72</v>
      </c>
      <c r="AL1752" s="3">
        <f t="shared" si="271"/>
        <v>1</v>
      </c>
      <c r="AM1752" s="3">
        <f t="shared" si="272"/>
        <v>0</v>
      </c>
      <c r="AN1752" s="3">
        <f t="shared" si="273"/>
        <v>0</v>
      </c>
    </row>
    <row r="1753" spans="1:40" x14ac:dyDescent="0.35">
      <c r="A1753" t="s">
        <v>5117</v>
      </c>
      <c r="B1753" t="s">
        <v>4589</v>
      </c>
      <c r="C1753" t="s">
        <v>51</v>
      </c>
      <c r="D1753" t="s">
        <v>17</v>
      </c>
      <c r="E1753">
        <v>24</v>
      </c>
      <c r="F1753">
        <v>152.41</v>
      </c>
      <c r="G1753">
        <v>73.7</v>
      </c>
      <c r="H1753">
        <f t="shared" si="266"/>
        <v>2.0679782903663497</v>
      </c>
      <c r="I1753">
        <v>22</v>
      </c>
      <c r="J1753">
        <v>56.2</v>
      </c>
      <c r="K1753">
        <v>68.72</v>
      </c>
      <c r="L1753" s="3">
        <f t="shared" si="267"/>
        <v>1</v>
      </c>
      <c r="M1753" s="3">
        <f t="shared" si="268"/>
        <v>0</v>
      </c>
      <c r="N1753" s="3">
        <f t="shared" si="269"/>
        <v>0</v>
      </c>
      <c r="AA1753" t="s">
        <v>5117</v>
      </c>
      <c r="AB1753" t="s">
        <v>4589</v>
      </c>
      <c r="AC1753" t="s">
        <v>51</v>
      </c>
      <c r="AD1753" t="s">
        <v>18</v>
      </c>
      <c r="AE1753">
        <v>24</v>
      </c>
      <c r="AF1753">
        <v>191.49</v>
      </c>
      <c r="AG1753">
        <v>73.7</v>
      </c>
      <c r="AH1753">
        <f t="shared" si="270"/>
        <v>2.5982360922659429</v>
      </c>
      <c r="AI1753">
        <v>16</v>
      </c>
      <c r="AJ1753">
        <v>57.04</v>
      </c>
      <c r="AK1753">
        <v>53.5</v>
      </c>
      <c r="AL1753" s="3">
        <f t="shared" si="271"/>
        <v>1</v>
      </c>
      <c r="AM1753" s="3">
        <f t="shared" si="272"/>
        <v>0</v>
      </c>
      <c r="AN1753" s="3">
        <f t="shared" si="273"/>
        <v>0</v>
      </c>
    </row>
    <row r="1754" spans="1:40" x14ac:dyDescent="0.35">
      <c r="A1754" t="s">
        <v>5118</v>
      </c>
      <c r="B1754" t="s">
        <v>4589</v>
      </c>
      <c r="C1754" t="s">
        <v>51</v>
      </c>
      <c r="D1754" t="s">
        <v>17</v>
      </c>
      <c r="E1754">
        <v>24</v>
      </c>
      <c r="F1754">
        <v>163.92</v>
      </c>
      <c r="G1754">
        <v>73.7</v>
      </c>
      <c r="H1754">
        <f t="shared" si="266"/>
        <v>2.2241519674355494</v>
      </c>
      <c r="I1754">
        <v>22.5</v>
      </c>
      <c r="J1754">
        <v>69.400000000000006</v>
      </c>
      <c r="K1754">
        <v>69.97</v>
      </c>
      <c r="L1754" s="3">
        <f t="shared" si="267"/>
        <v>1</v>
      </c>
      <c r="M1754" s="3">
        <f t="shared" si="268"/>
        <v>0</v>
      </c>
      <c r="N1754" s="3">
        <f t="shared" si="269"/>
        <v>0</v>
      </c>
      <c r="AA1754" t="s">
        <v>5118</v>
      </c>
      <c r="AB1754" t="s">
        <v>4589</v>
      </c>
      <c r="AC1754" t="s">
        <v>51</v>
      </c>
      <c r="AD1754" t="s">
        <v>18</v>
      </c>
      <c r="AE1754">
        <v>24</v>
      </c>
      <c r="AF1754">
        <v>152.69</v>
      </c>
      <c r="AG1754">
        <v>73.7</v>
      </c>
      <c r="AH1754">
        <f t="shared" si="270"/>
        <v>2.0717774762550882</v>
      </c>
      <c r="AI1754">
        <v>22.5</v>
      </c>
      <c r="AJ1754">
        <v>68.2</v>
      </c>
      <c r="AK1754">
        <v>69.97</v>
      </c>
      <c r="AL1754" s="3">
        <f t="shared" si="271"/>
        <v>1</v>
      </c>
      <c r="AM1754" s="3">
        <f t="shared" si="272"/>
        <v>0</v>
      </c>
      <c r="AN1754" s="3">
        <f t="shared" si="273"/>
        <v>0</v>
      </c>
    </row>
    <row r="1755" spans="1:40" x14ac:dyDescent="0.35">
      <c r="A1755" t="s">
        <v>5119</v>
      </c>
      <c r="B1755" t="s">
        <v>4589</v>
      </c>
      <c r="C1755" t="s">
        <v>51</v>
      </c>
      <c r="D1755" t="s">
        <v>17</v>
      </c>
      <c r="E1755">
        <v>21.5</v>
      </c>
      <c r="F1755">
        <v>71.69</v>
      </c>
      <c r="G1755">
        <v>67.47</v>
      </c>
      <c r="H1755">
        <f t="shared" si="266"/>
        <v>1.062546316881577</v>
      </c>
      <c r="I1755">
        <v>21</v>
      </c>
      <c r="J1755">
        <v>38.28</v>
      </c>
      <c r="K1755">
        <v>66.22</v>
      </c>
      <c r="L1755" s="3">
        <f t="shared" si="267"/>
        <v>0</v>
      </c>
      <c r="M1755" s="3">
        <f t="shared" si="268"/>
        <v>1</v>
      </c>
      <c r="N1755" s="3">
        <f t="shared" si="269"/>
        <v>0</v>
      </c>
      <c r="AA1755" t="s">
        <v>5119</v>
      </c>
      <c r="AB1755" t="s">
        <v>4589</v>
      </c>
      <c r="AC1755" t="s">
        <v>51</v>
      </c>
      <c r="AD1755" t="s">
        <v>18</v>
      </c>
      <c r="AE1755">
        <v>23</v>
      </c>
      <c r="AF1755">
        <v>79.959999999999994</v>
      </c>
      <c r="AG1755">
        <v>71.22</v>
      </c>
      <c r="AH1755">
        <f t="shared" si="270"/>
        <v>1.1227183375456331</v>
      </c>
      <c r="AI1755">
        <v>21.5</v>
      </c>
      <c r="AJ1755">
        <v>69.92</v>
      </c>
      <c r="AK1755">
        <v>67.47</v>
      </c>
      <c r="AL1755" s="3">
        <f t="shared" si="271"/>
        <v>0</v>
      </c>
      <c r="AM1755" s="3">
        <f t="shared" si="272"/>
        <v>1</v>
      </c>
      <c r="AN1755" s="3">
        <f t="shared" si="273"/>
        <v>0</v>
      </c>
    </row>
    <row r="1756" spans="1:40" x14ac:dyDescent="0.35">
      <c r="A1756" t="s">
        <v>5120</v>
      </c>
      <c r="B1756" t="s">
        <v>4589</v>
      </c>
      <c r="C1756" t="s">
        <v>51</v>
      </c>
      <c r="D1756" t="s">
        <v>17</v>
      </c>
      <c r="E1756">
        <v>24</v>
      </c>
      <c r="F1756">
        <v>150.97999999999999</v>
      </c>
      <c r="G1756">
        <v>73.7</v>
      </c>
      <c r="H1756">
        <f t="shared" si="266"/>
        <v>2.048575305291723</v>
      </c>
      <c r="I1756">
        <v>21.5</v>
      </c>
      <c r="J1756">
        <v>54.23</v>
      </c>
      <c r="K1756">
        <v>67.47</v>
      </c>
      <c r="L1756" s="3">
        <f t="shared" si="267"/>
        <v>1</v>
      </c>
      <c r="M1756" s="3">
        <f t="shared" si="268"/>
        <v>0</v>
      </c>
      <c r="N1756" s="3">
        <f t="shared" si="269"/>
        <v>0</v>
      </c>
      <c r="AA1756" t="s">
        <v>5120</v>
      </c>
      <c r="AB1756" t="s">
        <v>4589</v>
      </c>
      <c r="AC1756" t="s">
        <v>51</v>
      </c>
      <c r="AD1756" t="s">
        <v>18</v>
      </c>
      <c r="AE1756">
        <v>24</v>
      </c>
      <c r="AF1756">
        <v>186.52</v>
      </c>
      <c r="AG1756">
        <v>73.7</v>
      </c>
      <c r="AH1756">
        <f t="shared" si="270"/>
        <v>2.5308005427408413</v>
      </c>
      <c r="AI1756">
        <v>22</v>
      </c>
      <c r="AJ1756">
        <v>57.16</v>
      </c>
      <c r="AK1756">
        <v>68.72</v>
      </c>
      <c r="AL1756" s="3">
        <f t="shared" si="271"/>
        <v>1</v>
      </c>
      <c r="AM1756" s="3">
        <f t="shared" si="272"/>
        <v>0</v>
      </c>
      <c r="AN1756" s="3">
        <f t="shared" si="273"/>
        <v>0</v>
      </c>
    </row>
    <row r="1757" spans="1:40" x14ac:dyDescent="0.35">
      <c r="A1757" t="s">
        <v>5121</v>
      </c>
      <c r="B1757" t="s">
        <v>4589</v>
      </c>
      <c r="C1757" t="s">
        <v>51</v>
      </c>
      <c r="D1757" t="s">
        <v>17</v>
      </c>
      <c r="E1757">
        <v>24</v>
      </c>
      <c r="F1757">
        <v>160.61000000000001</v>
      </c>
      <c r="G1757">
        <v>73.7</v>
      </c>
      <c r="H1757">
        <f t="shared" si="266"/>
        <v>2.1792401628222526</v>
      </c>
      <c r="I1757">
        <v>22</v>
      </c>
      <c r="J1757">
        <v>52.91</v>
      </c>
      <c r="K1757">
        <v>68.72</v>
      </c>
      <c r="L1757" s="3">
        <f t="shared" si="267"/>
        <v>1</v>
      </c>
      <c r="M1757" s="3">
        <f t="shared" si="268"/>
        <v>0</v>
      </c>
      <c r="N1757" s="3">
        <f t="shared" si="269"/>
        <v>0</v>
      </c>
      <c r="AA1757" t="s">
        <v>5121</v>
      </c>
      <c r="AB1757" t="s">
        <v>4589</v>
      </c>
      <c r="AC1757" t="s">
        <v>51</v>
      </c>
      <c r="AD1757" t="s">
        <v>18</v>
      </c>
      <c r="AE1757">
        <v>24</v>
      </c>
      <c r="AF1757">
        <v>125.93</v>
      </c>
      <c r="AG1757">
        <v>73.7</v>
      </c>
      <c r="AH1757">
        <f t="shared" si="270"/>
        <v>1.7086838534599729</v>
      </c>
      <c r="AI1757">
        <v>23</v>
      </c>
      <c r="AJ1757">
        <v>56.75</v>
      </c>
      <c r="AK1757">
        <v>71.22</v>
      </c>
      <c r="AL1757" s="3">
        <f t="shared" si="271"/>
        <v>1</v>
      </c>
      <c r="AM1757" s="3">
        <f t="shared" si="272"/>
        <v>0</v>
      </c>
      <c r="AN1757" s="3">
        <f t="shared" si="273"/>
        <v>0</v>
      </c>
    </row>
    <row r="1758" spans="1:40" x14ac:dyDescent="0.35">
      <c r="A1758" t="s">
        <v>5122</v>
      </c>
      <c r="B1758" t="s">
        <v>4589</v>
      </c>
      <c r="C1758" t="s">
        <v>51</v>
      </c>
      <c r="D1758" t="s">
        <v>17</v>
      </c>
      <c r="E1758">
        <v>23.5</v>
      </c>
      <c r="F1758">
        <v>152.09</v>
      </c>
      <c r="G1758">
        <v>72.459999999999994</v>
      </c>
      <c r="H1758">
        <f t="shared" si="266"/>
        <v>2.098951145459564</v>
      </c>
      <c r="I1758">
        <v>22</v>
      </c>
      <c r="J1758">
        <v>51.33</v>
      </c>
      <c r="K1758">
        <v>68.72</v>
      </c>
      <c r="L1758" s="3">
        <f t="shared" si="267"/>
        <v>1</v>
      </c>
      <c r="M1758" s="3">
        <f t="shared" si="268"/>
        <v>0</v>
      </c>
      <c r="N1758" s="3">
        <f t="shared" si="269"/>
        <v>0</v>
      </c>
      <c r="AA1758" t="s">
        <v>5122</v>
      </c>
      <c r="AB1758" t="s">
        <v>4589</v>
      </c>
      <c r="AC1758" t="s">
        <v>51</v>
      </c>
      <c r="AD1758" t="s">
        <v>18</v>
      </c>
      <c r="AE1758">
        <v>24</v>
      </c>
      <c r="AF1758">
        <v>139.47999999999999</v>
      </c>
      <c r="AG1758">
        <v>73.7</v>
      </c>
      <c r="AH1758">
        <f t="shared" si="270"/>
        <v>1.8925373134328356</v>
      </c>
      <c r="AI1758">
        <v>22.5</v>
      </c>
      <c r="AJ1758">
        <v>63.04</v>
      </c>
      <c r="AK1758">
        <v>69.97</v>
      </c>
      <c r="AL1758" s="3">
        <f t="shared" si="271"/>
        <v>1</v>
      </c>
      <c r="AM1758" s="3">
        <f t="shared" si="272"/>
        <v>0</v>
      </c>
      <c r="AN1758" s="3">
        <f t="shared" si="273"/>
        <v>0</v>
      </c>
    </row>
    <row r="1759" spans="1:40" x14ac:dyDescent="0.35">
      <c r="A1759" t="s">
        <v>5123</v>
      </c>
      <c r="B1759" t="s">
        <v>4589</v>
      </c>
      <c r="C1759" t="s">
        <v>51</v>
      </c>
      <c r="D1759" t="s">
        <v>17</v>
      </c>
      <c r="E1759">
        <v>24</v>
      </c>
      <c r="F1759">
        <v>138.11000000000001</v>
      </c>
      <c r="G1759">
        <v>73.7</v>
      </c>
      <c r="H1759">
        <f t="shared" si="266"/>
        <v>1.8739484396200816</v>
      </c>
      <c r="I1759">
        <v>22.5</v>
      </c>
      <c r="J1759">
        <v>68.739999999999995</v>
      </c>
      <c r="K1759">
        <v>69.97</v>
      </c>
      <c r="L1759" s="3">
        <f t="shared" si="267"/>
        <v>1</v>
      </c>
      <c r="M1759" s="3">
        <f t="shared" si="268"/>
        <v>0</v>
      </c>
      <c r="N1759" s="3">
        <f t="shared" si="269"/>
        <v>0</v>
      </c>
      <c r="AA1759" t="s">
        <v>5123</v>
      </c>
      <c r="AB1759" t="s">
        <v>4589</v>
      </c>
      <c r="AC1759" t="s">
        <v>51</v>
      </c>
      <c r="AD1759" t="s">
        <v>18</v>
      </c>
      <c r="AE1759">
        <v>24</v>
      </c>
      <c r="AF1759">
        <v>186.81</v>
      </c>
      <c r="AG1759">
        <v>73.7</v>
      </c>
      <c r="AH1759">
        <f t="shared" si="270"/>
        <v>2.5347354138398912</v>
      </c>
      <c r="AI1759">
        <v>16</v>
      </c>
      <c r="AJ1759">
        <v>54.69</v>
      </c>
      <c r="AK1759">
        <v>53.5</v>
      </c>
      <c r="AL1759" s="3">
        <f t="shared" si="271"/>
        <v>1</v>
      </c>
      <c r="AM1759" s="3">
        <f t="shared" si="272"/>
        <v>0</v>
      </c>
      <c r="AN1759" s="3">
        <f t="shared" si="273"/>
        <v>0</v>
      </c>
    </row>
    <row r="1760" spans="1:40" x14ac:dyDescent="0.35">
      <c r="A1760" t="s">
        <v>5124</v>
      </c>
      <c r="B1760" t="s">
        <v>4589</v>
      </c>
      <c r="C1760" t="s">
        <v>51</v>
      </c>
      <c r="D1760" t="s">
        <v>17</v>
      </c>
      <c r="E1760">
        <v>24</v>
      </c>
      <c r="F1760">
        <v>153.05000000000001</v>
      </c>
      <c r="G1760">
        <v>73.7</v>
      </c>
      <c r="H1760">
        <f t="shared" si="266"/>
        <v>2.0766621438263231</v>
      </c>
      <c r="I1760">
        <v>22</v>
      </c>
      <c r="J1760">
        <v>61.44</v>
      </c>
      <c r="K1760">
        <v>68.72</v>
      </c>
      <c r="L1760" s="3">
        <f t="shared" si="267"/>
        <v>1</v>
      </c>
      <c r="M1760" s="3">
        <f t="shared" si="268"/>
        <v>0</v>
      </c>
      <c r="N1760" s="3">
        <f t="shared" si="269"/>
        <v>0</v>
      </c>
      <c r="AA1760" t="s">
        <v>5124</v>
      </c>
      <c r="AB1760" t="s">
        <v>4589</v>
      </c>
      <c r="AC1760" t="s">
        <v>51</v>
      </c>
      <c r="AD1760" t="s">
        <v>18</v>
      </c>
      <c r="AE1760">
        <v>24</v>
      </c>
      <c r="AF1760">
        <v>143.82</v>
      </c>
      <c r="AG1760">
        <v>73.7</v>
      </c>
      <c r="AH1760">
        <f t="shared" si="270"/>
        <v>1.9514246947082767</v>
      </c>
      <c r="AI1760">
        <v>22.5</v>
      </c>
      <c r="AJ1760">
        <v>58.38</v>
      </c>
      <c r="AK1760">
        <v>69.97</v>
      </c>
      <c r="AL1760" s="3">
        <f t="shared" si="271"/>
        <v>1</v>
      </c>
      <c r="AM1760" s="3">
        <f t="shared" si="272"/>
        <v>0</v>
      </c>
      <c r="AN1760" s="3">
        <f t="shared" si="273"/>
        <v>0</v>
      </c>
    </row>
    <row r="1761" spans="1:40" x14ac:dyDescent="0.35">
      <c r="A1761" t="s">
        <v>5125</v>
      </c>
      <c r="B1761" t="s">
        <v>4589</v>
      </c>
      <c r="C1761" t="s">
        <v>51</v>
      </c>
      <c r="D1761" s="6" t="s">
        <v>17</v>
      </c>
      <c r="E1761" s="6">
        <v>23</v>
      </c>
      <c r="F1761" s="6">
        <v>69.91</v>
      </c>
      <c r="G1761" s="6">
        <v>71.22</v>
      </c>
      <c r="H1761" s="6">
        <f t="shared" si="266"/>
        <v>0.98160629036787417</v>
      </c>
      <c r="I1761" s="6">
        <v>22.5</v>
      </c>
      <c r="J1761" s="6">
        <v>45.23</v>
      </c>
      <c r="K1761" s="6">
        <v>69.97</v>
      </c>
      <c r="L1761" s="6">
        <f t="shared" si="267"/>
        <v>0</v>
      </c>
      <c r="M1761" s="6">
        <f t="shared" si="268"/>
        <v>0</v>
      </c>
      <c r="N1761" s="6">
        <f t="shared" si="269"/>
        <v>1</v>
      </c>
      <c r="AA1761" t="s">
        <v>5125</v>
      </c>
      <c r="AB1761" t="s">
        <v>4589</v>
      </c>
      <c r="AC1761" t="s">
        <v>51</v>
      </c>
      <c r="AD1761" t="s">
        <v>18</v>
      </c>
      <c r="AE1761">
        <v>24</v>
      </c>
      <c r="AF1761">
        <v>95.7</v>
      </c>
      <c r="AG1761">
        <v>73.7</v>
      </c>
      <c r="AH1761">
        <f t="shared" si="270"/>
        <v>1.2985074626865671</v>
      </c>
      <c r="AI1761">
        <v>25</v>
      </c>
      <c r="AJ1761">
        <v>80.510000000000005</v>
      </c>
      <c r="AK1761">
        <v>76.17</v>
      </c>
      <c r="AL1761" s="3">
        <f t="shared" si="271"/>
        <v>0</v>
      </c>
      <c r="AM1761" s="3">
        <f t="shared" si="272"/>
        <v>1</v>
      </c>
      <c r="AN1761" s="3">
        <f t="shared" si="273"/>
        <v>0</v>
      </c>
    </row>
    <row r="1762" spans="1:40" x14ac:dyDescent="0.35">
      <c r="A1762" t="s">
        <v>5126</v>
      </c>
      <c r="B1762" t="s">
        <v>4589</v>
      </c>
      <c r="C1762" t="s">
        <v>51</v>
      </c>
      <c r="D1762" t="s">
        <v>17</v>
      </c>
      <c r="E1762">
        <v>23.5</v>
      </c>
      <c r="F1762">
        <v>131.28</v>
      </c>
      <c r="G1762">
        <v>72.459999999999994</v>
      </c>
      <c r="H1762">
        <f t="shared" si="266"/>
        <v>1.8117582114269943</v>
      </c>
      <c r="I1762">
        <v>22.5</v>
      </c>
      <c r="J1762">
        <v>69.27</v>
      </c>
      <c r="K1762">
        <v>69.97</v>
      </c>
      <c r="L1762" s="3">
        <f t="shared" si="267"/>
        <v>1</v>
      </c>
      <c r="M1762" s="3">
        <f t="shared" si="268"/>
        <v>0</v>
      </c>
      <c r="N1762" s="3">
        <f t="shared" si="269"/>
        <v>0</v>
      </c>
      <c r="AA1762" t="s">
        <v>5126</v>
      </c>
      <c r="AB1762" t="s">
        <v>4589</v>
      </c>
      <c r="AC1762" t="s">
        <v>51</v>
      </c>
      <c r="AD1762" t="s">
        <v>18</v>
      </c>
      <c r="AE1762">
        <v>24</v>
      </c>
      <c r="AF1762">
        <v>159.30000000000001</v>
      </c>
      <c r="AG1762">
        <v>73.7</v>
      </c>
      <c r="AH1762">
        <f t="shared" si="270"/>
        <v>2.1614654002713705</v>
      </c>
      <c r="AI1762">
        <v>26.5</v>
      </c>
      <c r="AJ1762">
        <v>80.8</v>
      </c>
      <c r="AK1762">
        <v>79.86</v>
      </c>
      <c r="AL1762" s="3">
        <f t="shared" si="271"/>
        <v>1</v>
      </c>
      <c r="AM1762" s="3">
        <f t="shared" si="272"/>
        <v>0</v>
      </c>
      <c r="AN1762" s="3">
        <f t="shared" si="273"/>
        <v>0</v>
      </c>
    </row>
    <row r="1763" spans="1:40" x14ac:dyDescent="0.35">
      <c r="A1763" t="s">
        <v>5127</v>
      </c>
      <c r="B1763" t="s">
        <v>4589</v>
      </c>
      <c r="C1763" t="s">
        <v>51</v>
      </c>
      <c r="D1763" s="6" t="s">
        <v>17</v>
      </c>
      <c r="E1763" s="6">
        <v>24</v>
      </c>
      <c r="F1763" s="6">
        <v>70.06</v>
      </c>
      <c r="G1763" s="6">
        <v>73.7</v>
      </c>
      <c r="H1763" s="6">
        <f t="shared" si="266"/>
        <v>0.95061058344640437</v>
      </c>
      <c r="I1763" s="6">
        <v>23.5</v>
      </c>
      <c r="J1763" s="6">
        <v>62.69</v>
      </c>
      <c r="K1763" s="6">
        <v>72.459999999999994</v>
      </c>
      <c r="L1763" s="6">
        <f t="shared" si="267"/>
        <v>0</v>
      </c>
      <c r="M1763" s="6">
        <f t="shared" si="268"/>
        <v>0</v>
      </c>
      <c r="N1763" s="6">
        <f t="shared" si="269"/>
        <v>1</v>
      </c>
      <c r="AA1763" t="s">
        <v>5127</v>
      </c>
      <c r="AB1763" t="s">
        <v>4589</v>
      </c>
      <c r="AC1763" t="s">
        <v>51</v>
      </c>
      <c r="AD1763" t="s">
        <v>18</v>
      </c>
      <c r="AE1763">
        <v>25.5</v>
      </c>
      <c r="AF1763">
        <v>79.86</v>
      </c>
      <c r="AG1763">
        <v>77.400000000000006</v>
      </c>
      <c r="AH1763">
        <f t="shared" si="270"/>
        <v>1.031782945736434</v>
      </c>
      <c r="AI1763">
        <v>25</v>
      </c>
      <c r="AJ1763">
        <v>73.3</v>
      </c>
      <c r="AK1763">
        <v>76.17</v>
      </c>
      <c r="AL1763" s="3">
        <f t="shared" si="271"/>
        <v>0</v>
      </c>
      <c r="AM1763" s="3">
        <f t="shared" si="272"/>
        <v>1</v>
      </c>
      <c r="AN1763" s="3">
        <f t="shared" si="273"/>
        <v>0</v>
      </c>
    </row>
    <row r="1764" spans="1:40" x14ac:dyDescent="0.35">
      <c r="A1764" t="s">
        <v>5128</v>
      </c>
      <c r="B1764" t="s">
        <v>4589</v>
      </c>
      <c r="C1764" t="s">
        <v>51</v>
      </c>
      <c r="D1764" t="s">
        <v>17</v>
      </c>
      <c r="E1764">
        <v>24</v>
      </c>
      <c r="F1764">
        <v>123.5</v>
      </c>
      <c r="G1764">
        <v>73.7</v>
      </c>
      <c r="H1764">
        <f t="shared" si="266"/>
        <v>1.6757123473541384</v>
      </c>
      <c r="I1764">
        <v>22.5</v>
      </c>
      <c r="J1764">
        <v>53.91</v>
      </c>
      <c r="K1764">
        <v>69.97</v>
      </c>
      <c r="L1764" s="3">
        <f t="shared" si="267"/>
        <v>1</v>
      </c>
      <c r="M1764" s="3">
        <f t="shared" si="268"/>
        <v>0</v>
      </c>
      <c r="N1764" s="3">
        <f t="shared" si="269"/>
        <v>0</v>
      </c>
      <c r="AA1764" t="s">
        <v>5128</v>
      </c>
      <c r="AB1764" t="s">
        <v>4589</v>
      </c>
      <c r="AC1764" t="s">
        <v>51</v>
      </c>
      <c r="AD1764" t="s">
        <v>18</v>
      </c>
      <c r="AE1764">
        <v>24</v>
      </c>
      <c r="AF1764">
        <v>134.49</v>
      </c>
      <c r="AG1764">
        <v>73.7</v>
      </c>
      <c r="AH1764">
        <f t="shared" si="270"/>
        <v>1.82483039348711</v>
      </c>
      <c r="AI1764">
        <v>22.5</v>
      </c>
      <c r="AJ1764">
        <v>65.3</v>
      </c>
      <c r="AK1764">
        <v>69.97</v>
      </c>
      <c r="AL1764" s="3">
        <f t="shared" si="271"/>
        <v>1</v>
      </c>
      <c r="AM1764" s="3">
        <f t="shared" si="272"/>
        <v>0</v>
      </c>
      <c r="AN1764" s="3">
        <f t="shared" si="273"/>
        <v>0</v>
      </c>
    </row>
    <row r="1765" spans="1:40" x14ac:dyDescent="0.35">
      <c r="A1765" t="s">
        <v>5129</v>
      </c>
      <c r="B1765" t="s">
        <v>4589</v>
      </c>
      <c r="C1765" t="s">
        <v>51</v>
      </c>
      <c r="D1765" t="s">
        <v>17</v>
      </c>
      <c r="E1765">
        <v>24.5</v>
      </c>
      <c r="F1765">
        <v>153.25</v>
      </c>
      <c r="G1765">
        <v>74.930000000000007</v>
      </c>
      <c r="H1765">
        <f t="shared" si="266"/>
        <v>2.0452422260776721</v>
      </c>
      <c r="I1765">
        <v>22</v>
      </c>
      <c r="J1765">
        <v>44.98</v>
      </c>
      <c r="K1765">
        <v>68.72</v>
      </c>
      <c r="L1765" s="3">
        <f t="shared" si="267"/>
        <v>1</v>
      </c>
      <c r="M1765" s="3">
        <f t="shared" si="268"/>
        <v>0</v>
      </c>
      <c r="N1765" s="3">
        <f t="shared" si="269"/>
        <v>0</v>
      </c>
      <c r="AA1765" t="s">
        <v>5129</v>
      </c>
      <c r="AB1765" t="s">
        <v>4589</v>
      </c>
      <c r="AC1765" t="s">
        <v>51</v>
      </c>
      <c r="AD1765" t="s">
        <v>18</v>
      </c>
      <c r="AE1765">
        <v>24</v>
      </c>
      <c r="AF1765">
        <v>185.9</v>
      </c>
      <c r="AG1765">
        <v>73.7</v>
      </c>
      <c r="AH1765">
        <f t="shared" si="270"/>
        <v>2.5223880597014925</v>
      </c>
      <c r="AI1765">
        <v>16</v>
      </c>
      <c r="AJ1765">
        <v>58.29</v>
      </c>
      <c r="AK1765">
        <v>53.5</v>
      </c>
      <c r="AL1765" s="3">
        <f t="shared" si="271"/>
        <v>1</v>
      </c>
      <c r="AM1765" s="3">
        <f t="shared" si="272"/>
        <v>0</v>
      </c>
      <c r="AN1765" s="3">
        <f t="shared" si="273"/>
        <v>0</v>
      </c>
    </row>
    <row r="1766" spans="1:40" x14ac:dyDescent="0.35">
      <c r="A1766" t="s">
        <v>5130</v>
      </c>
      <c r="B1766" t="s">
        <v>4589</v>
      </c>
      <c r="C1766" t="s">
        <v>51</v>
      </c>
      <c r="D1766" t="s">
        <v>17</v>
      </c>
      <c r="E1766">
        <v>25</v>
      </c>
      <c r="F1766">
        <v>110.22</v>
      </c>
      <c r="G1766">
        <v>76.17</v>
      </c>
      <c r="H1766">
        <f t="shared" si="266"/>
        <v>1.4470263883418668</v>
      </c>
      <c r="I1766">
        <v>23.5</v>
      </c>
      <c r="J1766">
        <v>70.62</v>
      </c>
      <c r="K1766">
        <v>72.459999999999994</v>
      </c>
      <c r="L1766" s="3">
        <f t="shared" si="267"/>
        <v>0</v>
      </c>
      <c r="M1766" s="3">
        <f t="shared" si="268"/>
        <v>1</v>
      </c>
      <c r="N1766" s="3">
        <f t="shared" si="269"/>
        <v>0</v>
      </c>
      <c r="AA1766" t="s">
        <v>5130</v>
      </c>
      <c r="AB1766" t="s">
        <v>4589</v>
      </c>
      <c r="AC1766" t="s">
        <v>51</v>
      </c>
      <c r="AD1766" t="s">
        <v>18</v>
      </c>
      <c r="AE1766">
        <v>24</v>
      </c>
      <c r="AF1766">
        <v>145.28</v>
      </c>
      <c r="AG1766">
        <v>73.7</v>
      </c>
      <c r="AH1766">
        <f t="shared" si="270"/>
        <v>1.9712347354138398</v>
      </c>
      <c r="AI1766">
        <v>22</v>
      </c>
      <c r="AJ1766">
        <v>65.03</v>
      </c>
      <c r="AK1766">
        <v>68.72</v>
      </c>
      <c r="AL1766" s="3">
        <f t="shared" si="271"/>
        <v>1</v>
      </c>
      <c r="AM1766" s="3">
        <f t="shared" si="272"/>
        <v>0</v>
      </c>
      <c r="AN1766" s="3">
        <f t="shared" si="273"/>
        <v>0</v>
      </c>
    </row>
    <row r="1767" spans="1:40" x14ac:dyDescent="0.35">
      <c r="A1767" t="s">
        <v>5131</v>
      </c>
      <c r="B1767" t="s">
        <v>4589</v>
      </c>
      <c r="C1767" t="s">
        <v>51</v>
      </c>
      <c r="D1767" t="s">
        <v>17</v>
      </c>
      <c r="E1767">
        <v>24</v>
      </c>
      <c r="F1767">
        <v>74.72</v>
      </c>
      <c r="G1767">
        <v>73.7</v>
      </c>
      <c r="H1767">
        <f t="shared" si="266"/>
        <v>1.0138398914518316</v>
      </c>
      <c r="I1767">
        <v>23.5</v>
      </c>
      <c r="J1767">
        <v>55.71</v>
      </c>
      <c r="K1767">
        <v>72.459999999999994</v>
      </c>
      <c r="L1767" s="3">
        <f t="shared" si="267"/>
        <v>0</v>
      </c>
      <c r="M1767" s="3">
        <f t="shared" si="268"/>
        <v>1</v>
      </c>
      <c r="N1767" s="3">
        <f t="shared" si="269"/>
        <v>0</v>
      </c>
      <c r="AA1767" t="s">
        <v>5131</v>
      </c>
      <c r="AB1767" t="s">
        <v>4589</v>
      </c>
      <c r="AC1767" t="s">
        <v>51</v>
      </c>
      <c r="AD1767" t="s">
        <v>18</v>
      </c>
      <c r="AE1767" s="6">
        <v>25</v>
      </c>
      <c r="AF1767" s="6">
        <v>75</v>
      </c>
      <c r="AG1767" s="6">
        <v>76.17</v>
      </c>
      <c r="AH1767" s="6">
        <f t="shared" si="270"/>
        <v>0.98463962189838516</v>
      </c>
      <c r="AI1767" s="6">
        <v>24.5</v>
      </c>
      <c r="AJ1767" s="6">
        <v>72.790000000000006</v>
      </c>
      <c r="AK1767" s="6">
        <v>74.930000000000007</v>
      </c>
      <c r="AL1767" s="6">
        <f t="shared" si="271"/>
        <v>0</v>
      </c>
      <c r="AM1767" s="6">
        <f t="shared" si="272"/>
        <v>0</v>
      </c>
      <c r="AN1767" s="6">
        <f t="shared" si="273"/>
        <v>1</v>
      </c>
    </row>
    <row r="1768" spans="1:40" x14ac:dyDescent="0.35">
      <c r="A1768" t="s">
        <v>5132</v>
      </c>
      <c r="B1768" t="s">
        <v>4589</v>
      </c>
      <c r="C1768" t="s">
        <v>51</v>
      </c>
      <c r="D1768" t="s">
        <v>17</v>
      </c>
      <c r="E1768">
        <v>24</v>
      </c>
      <c r="F1768">
        <v>159.55000000000001</v>
      </c>
      <c r="G1768">
        <v>73.7</v>
      </c>
      <c r="H1768">
        <f t="shared" si="266"/>
        <v>2.1648575305291722</v>
      </c>
      <c r="I1768">
        <v>22</v>
      </c>
      <c r="J1768">
        <v>47.44</v>
      </c>
      <c r="K1768">
        <v>68.72</v>
      </c>
      <c r="L1768" s="3">
        <f t="shared" si="267"/>
        <v>1</v>
      </c>
      <c r="M1768" s="3">
        <f t="shared" si="268"/>
        <v>0</v>
      </c>
      <c r="N1768" s="3">
        <f t="shared" si="269"/>
        <v>0</v>
      </c>
      <c r="AA1768" t="s">
        <v>5132</v>
      </c>
      <c r="AB1768" t="s">
        <v>4589</v>
      </c>
      <c r="AC1768" t="s">
        <v>51</v>
      </c>
      <c r="AD1768" t="s">
        <v>18</v>
      </c>
      <c r="AE1768">
        <v>24</v>
      </c>
      <c r="AF1768">
        <v>137.72999999999999</v>
      </c>
      <c r="AG1768">
        <v>73.7</v>
      </c>
      <c r="AH1768">
        <f t="shared" si="270"/>
        <v>1.8687924016282222</v>
      </c>
      <c r="AI1768">
        <v>23</v>
      </c>
      <c r="AJ1768">
        <v>64.05</v>
      </c>
      <c r="AK1768">
        <v>71.22</v>
      </c>
      <c r="AL1768" s="3">
        <f t="shared" si="271"/>
        <v>1</v>
      </c>
      <c r="AM1768" s="3">
        <f t="shared" si="272"/>
        <v>0</v>
      </c>
      <c r="AN1768" s="3">
        <f t="shared" si="273"/>
        <v>0</v>
      </c>
    </row>
    <row r="1769" spans="1:40" x14ac:dyDescent="0.35">
      <c r="A1769" t="s">
        <v>5133</v>
      </c>
      <c r="B1769" t="s">
        <v>4589</v>
      </c>
      <c r="C1769" t="s">
        <v>51</v>
      </c>
      <c r="D1769" s="6" t="s">
        <v>134</v>
      </c>
      <c r="E1769" s="6">
        <v>24.5</v>
      </c>
      <c r="F1769" s="6">
        <v>71.91</v>
      </c>
      <c r="G1769" s="6">
        <v>74.930000000000007</v>
      </c>
      <c r="H1769" s="6">
        <f t="shared" si="266"/>
        <v>0.95969571600160131</v>
      </c>
      <c r="I1769" s="6">
        <v>24</v>
      </c>
      <c r="J1769" s="6">
        <v>66.319999999999993</v>
      </c>
      <c r="K1769" s="6">
        <v>73.7</v>
      </c>
      <c r="L1769" s="6">
        <f t="shared" si="267"/>
        <v>0</v>
      </c>
      <c r="M1769" s="6">
        <f t="shared" si="268"/>
        <v>0</v>
      </c>
      <c r="N1769" s="6">
        <f t="shared" si="269"/>
        <v>1</v>
      </c>
      <c r="AA1769" t="s">
        <v>5133</v>
      </c>
      <c r="AB1769" t="s">
        <v>4589</v>
      </c>
      <c r="AC1769" t="s">
        <v>51</v>
      </c>
      <c r="AD1769" t="s">
        <v>135</v>
      </c>
      <c r="AE1769">
        <v>24</v>
      </c>
      <c r="AF1769">
        <v>158.47</v>
      </c>
      <c r="AG1769">
        <v>73.7</v>
      </c>
      <c r="AH1769">
        <f t="shared" si="270"/>
        <v>2.1502035278154681</v>
      </c>
      <c r="AI1769">
        <v>22</v>
      </c>
      <c r="AJ1769">
        <v>59.27</v>
      </c>
      <c r="AK1769">
        <v>68.72</v>
      </c>
      <c r="AL1769" s="3">
        <f t="shared" si="271"/>
        <v>1</v>
      </c>
      <c r="AM1769" s="3">
        <f t="shared" si="272"/>
        <v>0</v>
      </c>
      <c r="AN1769" s="3">
        <f t="shared" si="273"/>
        <v>0</v>
      </c>
    </row>
    <row r="1770" spans="1:40" x14ac:dyDescent="0.35">
      <c r="A1770" t="s">
        <v>5134</v>
      </c>
      <c r="B1770" t="s">
        <v>4589</v>
      </c>
      <c r="C1770" t="s">
        <v>51</v>
      </c>
      <c r="D1770" t="s">
        <v>134</v>
      </c>
      <c r="E1770">
        <v>25</v>
      </c>
      <c r="F1770">
        <v>82.73</v>
      </c>
      <c r="G1770">
        <v>76.17</v>
      </c>
      <c r="H1770">
        <f t="shared" si="266"/>
        <v>1.0861231455953788</v>
      </c>
      <c r="I1770">
        <v>24.5</v>
      </c>
      <c r="J1770">
        <v>64.62</v>
      </c>
      <c r="K1770">
        <v>74.930000000000007</v>
      </c>
      <c r="L1770" s="3">
        <f t="shared" si="267"/>
        <v>0</v>
      </c>
      <c r="M1770" s="3">
        <f t="shared" si="268"/>
        <v>1</v>
      </c>
      <c r="N1770" s="3">
        <f t="shared" si="269"/>
        <v>0</v>
      </c>
      <c r="AA1770" t="s">
        <v>5134</v>
      </c>
      <c r="AB1770" t="s">
        <v>4589</v>
      </c>
      <c r="AC1770" t="s">
        <v>51</v>
      </c>
      <c r="AD1770" t="s">
        <v>135</v>
      </c>
      <c r="AE1770">
        <v>24</v>
      </c>
      <c r="AF1770">
        <v>127.93</v>
      </c>
      <c r="AG1770">
        <v>73.7</v>
      </c>
      <c r="AH1770">
        <f t="shared" si="270"/>
        <v>1.7358208955223882</v>
      </c>
      <c r="AI1770">
        <v>22</v>
      </c>
      <c r="AJ1770">
        <v>62.81</v>
      </c>
      <c r="AK1770">
        <v>68.72</v>
      </c>
      <c r="AL1770" s="3">
        <f t="shared" si="271"/>
        <v>1</v>
      </c>
      <c r="AM1770" s="3">
        <f t="shared" si="272"/>
        <v>0</v>
      </c>
      <c r="AN1770" s="3">
        <f t="shared" si="273"/>
        <v>0</v>
      </c>
    </row>
    <row r="1771" spans="1:40" x14ac:dyDescent="0.35">
      <c r="A1771" t="s">
        <v>5135</v>
      </c>
      <c r="B1771" t="s">
        <v>4589</v>
      </c>
      <c r="C1771" t="s">
        <v>51</v>
      </c>
      <c r="D1771" s="6" t="s">
        <v>134</v>
      </c>
      <c r="E1771" s="6">
        <v>24</v>
      </c>
      <c r="F1771" s="6">
        <v>67.8</v>
      </c>
      <c r="G1771" s="6">
        <v>73.7</v>
      </c>
      <c r="H1771" s="6">
        <f t="shared" si="266"/>
        <v>0.91994572591587509</v>
      </c>
      <c r="I1771" s="6">
        <v>23.5</v>
      </c>
      <c r="J1771" s="6">
        <v>53.61</v>
      </c>
      <c r="K1771" s="6">
        <v>72.459999999999994</v>
      </c>
      <c r="L1771" s="6">
        <f t="shared" si="267"/>
        <v>0</v>
      </c>
      <c r="M1771" s="6">
        <f t="shared" si="268"/>
        <v>0</v>
      </c>
      <c r="N1771" s="6">
        <f t="shared" si="269"/>
        <v>1</v>
      </c>
      <c r="AA1771" t="s">
        <v>5135</v>
      </c>
      <c r="AB1771" t="s">
        <v>4589</v>
      </c>
      <c r="AC1771" t="s">
        <v>51</v>
      </c>
      <c r="AD1771" t="s">
        <v>135</v>
      </c>
      <c r="AE1771">
        <v>24</v>
      </c>
      <c r="AF1771">
        <v>131.84</v>
      </c>
      <c r="AG1771">
        <v>73.7</v>
      </c>
      <c r="AH1771">
        <f t="shared" si="270"/>
        <v>1.7888738127544097</v>
      </c>
      <c r="AI1771">
        <v>22</v>
      </c>
      <c r="AJ1771">
        <v>52.64</v>
      </c>
      <c r="AK1771">
        <v>68.72</v>
      </c>
      <c r="AL1771" s="3">
        <f t="shared" si="271"/>
        <v>1</v>
      </c>
      <c r="AM1771" s="3">
        <f t="shared" si="272"/>
        <v>0</v>
      </c>
      <c r="AN1771" s="3">
        <f t="shared" si="273"/>
        <v>0</v>
      </c>
    </row>
    <row r="1772" spans="1:40" x14ac:dyDescent="0.35">
      <c r="A1772" t="s">
        <v>5136</v>
      </c>
      <c r="B1772" t="s">
        <v>4589</v>
      </c>
      <c r="C1772" t="s">
        <v>51</v>
      </c>
      <c r="D1772" t="s">
        <v>134</v>
      </c>
      <c r="E1772">
        <v>24</v>
      </c>
      <c r="F1772">
        <v>99.18</v>
      </c>
      <c r="G1772">
        <v>73.7</v>
      </c>
      <c r="H1772">
        <f t="shared" si="266"/>
        <v>1.3457259158751695</v>
      </c>
      <c r="I1772">
        <v>23.5</v>
      </c>
      <c r="J1772">
        <v>60.72</v>
      </c>
      <c r="K1772">
        <v>72.459999999999994</v>
      </c>
      <c r="L1772" s="3">
        <f t="shared" si="267"/>
        <v>0</v>
      </c>
      <c r="M1772" s="3">
        <f t="shared" si="268"/>
        <v>1</v>
      </c>
      <c r="N1772" s="3">
        <f t="shared" si="269"/>
        <v>0</v>
      </c>
      <c r="AA1772" t="s">
        <v>5136</v>
      </c>
      <c r="AB1772" t="s">
        <v>4589</v>
      </c>
      <c r="AC1772" t="s">
        <v>51</v>
      </c>
      <c r="AD1772" t="s">
        <v>135</v>
      </c>
      <c r="AE1772">
        <v>24</v>
      </c>
      <c r="AF1772">
        <v>132.66</v>
      </c>
      <c r="AG1772">
        <v>73.7</v>
      </c>
      <c r="AH1772">
        <f t="shared" si="270"/>
        <v>1.7999999999999998</v>
      </c>
      <c r="AI1772">
        <v>22</v>
      </c>
      <c r="AJ1772">
        <v>53.08</v>
      </c>
      <c r="AK1772">
        <v>68.72</v>
      </c>
      <c r="AL1772" s="3">
        <f t="shared" si="271"/>
        <v>1</v>
      </c>
      <c r="AM1772" s="3">
        <f t="shared" si="272"/>
        <v>0</v>
      </c>
      <c r="AN1772" s="3">
        <f t="shared" si="273"/>
        <v>0</v>
      </c>
    </row>
    <row r="1773" spans="1:40" x14ac:dyDescent="0.35">
      <c r="A1773" t="s">
        <v>5137</v>
      </c>
      <c r="B1773" t="s">
        <v>4589</v>
      </c>
      <c r="C1773" t="s">
        <v>51</v>
      </c>
      <c r="D1773" s="6" t="s">
        <v>134</v>
      </c>
      <c r="E1773" s="6">
        <v>22.5</v>
      </c>
      <c r="F1773" s="6">
        <v>63.08</v>
      </c>
      <c r="G1773" s="6">
        <v>69.97</v>
      </c>
      <c r="H1773" s="6">
        <f t="shared" si="266"/>
        <v>0.90152922681149061</v>
      </c>
      <c r="I1773" s="6">
        <v>22</v>
      </c>
      <c r="J1773" s="6">
        <v>36.99</v>
      </c>
      <c r="K1773" s="6">
        <v>68.72</v>
      </c>
      <c r="L1773" s="6">
        <f t="shared" si="267"/>
        <v>0</v>
      </c>
      <c r="M1773" s="6">
        <f t="shared" si="268"/>
        <v>0</v>
      </c>
      <c r="N1773" s="6">
        <f t="shared" si="269"/>
        <v>1</v>
      </c>
      <c r="AA1773" t="s">
        <v>5137</v>
      </c>
      <c r="AB1773" t="s">
        <v>4589</v>
      </c>
      <c r="AC1773" t="s">
        <v>51</v>
      </c>
      <c r="AD1773" t="s">
        <v>135</v>
      </c>
      <c r="AE1773">
        <v>25</v>
      </c>
      <c r="AF1773">
        <v>101.69</v>
      </c>
      <c r="AG1773">
        <v>76.17</v>
      </c>
      <c r="AH1773">
        <f t="shared" si="270"/>
        <v>1.3350400420112905</v>
      </c>
      <c r="AI1773">
        <v>22.5</v>
      </c>
      <c r="AJ1773">
        <v>71.41</v>
      </c>
      <c r="AK1773">
        <v>69.97</v>
      </c>
      <c r="AL1773" s="3">
        <f t="shared" si="271"/>
        <v>0</v>
      </c>
      <c r="AM1773" s="3">
        <f t="shared" si="272"/>
        <v>1</v>
      </c>
      <c r="AN1773" s="3">
        <f t="shared" si="273"/>
        <v>0</v>
      </c>
    </row>
    <row r="1774" spans="1:40" x14ac:dyDescent="0.35">
      <c r="A1774" t="s">
        <v>5138</v>
      </c>
      <c r="B1774" t="s">
        <v>4589</v>
      </c>
      <c r="C1774" t="s">
        <v>51</v>
      </c>
      <c r="D1774" s="6" t="s">
        <v>134</v>
      </c>
      <c r="E1774" s="6">
        <v>16.5</v>
      </c>
      <c r="F1774" s="6">
        <v>43.52</v>
      </c>
      <c r="G1774" s="6">
        <v>54.79</v>
      </c>
      <c r="H1774" s="6">
        <f t="shared" si="266"/>
        <v>0.79430553020624206</v>
      </c>
      <c r="I1774" s="6">
        <v>16</v>
      </c>
      <c r="J1774" s="6">
        <v>27.14</v>
      </c>
      <c r="K1774" s="6">
        <v>53.5</v>
      </c>
      <c r="L1774" s="6">
        <f t="shared" si="267"/>
        <v>0</v>
      </c>
      <c r="M1774" s="6">
        <f t="shared" si="268"/>
        <v>0</v>
      </c>
      <c r="N1774" s="6">
        <f t="shared" si="269"/>
        <v>1</v>
      </c>
      <c r="AA1774" t="s">
        <v>5138</v>
      </c>
      <c r="AB1774" t="s">
        <v>4589</v>
      </c>
      <c r="AC1774" t="s">
        <v>51</v>
      </c>
      <c r="AD1774" t="s">
        <v>135</v>
      </c>
      <c r="AE1774">
        <v>24</v>
      </c>
      <c r="AF1774">
        <v>143.72999999999999</v>
      </c>
      <c r="AG1774">
        <v>73.7</v>
      </c>
      <c r="AH1774">
        <f t="shared" si="270"/>
        <v>1.9502035278154679</v>
      </c>
      <c r="AI1774">
        <v>22</v>
      </c>
      <c r="AJ1774">
        <v>52.54</v>
      </c>
      <c r="AK1774">
        <v>68.72</v>
      </c>
      <c r="AL1774" s="3">
        <f t="shared" si="271"/>
        <v>1</v>
      </c>
      <c r="AM1774" s="3">
        <f t="shared" si="272"/>
        <v>0</v>
      </c>
      <c r="AN1774" s="3">
        <f t="shared" si="273"/>
        <v>0</v>
      </c>
    </row>
    <row r="1775" spans="1:40" x14ac:dyDescent="0.35">
      <c r="A1775" t="s">
        <v>5139</v>
      </c>
      <c r="B1775" t="s">
        <v>4589</v>
      </c>
      <c r="C1775" t="s">
        <v>51</v>
      </c>
      <c r="D1775" s="6" t="s">
        <v>134</v>
      </c>
      <c r="E1775" s="6">
        <v>28.5</v>
      </c>
      <c r="F1775" s="6">
        <v>81.099999999999994</v>
      </c>
      <c r="G1775" s="6">
        <v>84.74</v>
      </c>
      <c r="H1775" s="6">
        <f t="shared" si="266"/>
        <v>0.95704507906537639</v>
      </c>
      <c r="I1775" s="6">
        <v>28</v>
      </c>
      <c r="J1775" s="6">
        <v>44.83</v>
      </c>
      <c r="K1775" s="6">
        <v>83.53</v>
      </c>
      <c r="L1775" s="6">
        <f t="shared" si="267"/>
        <v>0</v>
      </c>
      <c r="M1775" s="6">
        <f t="shared" si="268"/>
        <v>0</v>
      </c>
      <c r="N1775" s="6">
        <f t="shared" si="269"/>
        <v>1</v>
      </c>
      <c r="AA1775" t="s">
        <v>5139</v>
      </c>
      <c r="AB1775" t="s">
        <v>4589</v>
      </c>
      <c r="AC1775" t="s">
        <v>51</v>
      </c>
      <c r="AD1775" t="s">
        <v>135</v>
      </c>
      <c r="AE1775">
        <v>24</v>
      </c>
      <c r="AF1775">
        <v>172.47</v>
      </c>
      <c r="AG1775">
        <v>73.7</v>
      </c>
      <c r="AH1775">
        <f t="shared" si="270"/>
        <v>2.3401628222523745</v>
      </c>
      <c r="AI1775">
        <v>21.5</v>
      </c>
      <c r="AJ1775">
        <v>48.24</v>
      </c>
      <c r="AK1775">
        <v>67.47</v>
      </c>
      <c r="AL1775" s="3">
        <f t="shared" si="271"/>
        <v>1</v>
      </c>
      <c r="AM1775" s="3">
        <f t="shared" si="272"/>
        <v>0</v>
      </c>
      <c r="AN1775" s="3">
        <f t="shared" si="273"/>
        <v>0</v>
      </c>
    </row>
    <row r="1776" spans="1:40" x14ac:dyDescent="0.35">
      <c r="A1776" t="s">
        <v>5140</v>
      </c>
      <c r="B1776" t="s">
        <v>4589</v>
      </c>
      <c r="C1776" t="s">
        <v>51</v>
      </c>
      <c r="D1776" s="6" t="s">
        <v>134</v>
      </c>
      <c r="E1776" s="6">
        <v>23.5</v>
      </c>
      <c r="F1776" s="6">
        <v>60.28</v>
      </c>
      <c r="G1776" s="6">
        <v>72.459999999999994</v>
      </c>
      <c r="H1776" s="6">
        <f t="shared" si="266"/>
        <v>0.83190725917747732</v>
      </c>
      <c r="I1776" s="6">
        <v>23</v>
      </c>
      <c r="J1776" s="6">
        <v>48.26</v>
      </c>
      <c r="K1776" s="6">
        <v>71.22</v>
      </c>
      <c r="L1776" s="6">
        <f t="shared" si="267"/>
        <v>0</v>
      </c>
      <c r="M1776" s="6">
        <f t="shared" si="268"/>
        <v>0</v>
      </c>
      <c r="N1776" s="6">
        <f t="shared" si="269"/>
        <v>1</v>
      </c>
      <c r="AA1776" t="s">
        <v>5140</v>
      </c>
      <c r="AB1776" t="s">
        <v>4589</v>
      </c>
      <c r="AC1776" t="s">
        <v>51</v>
      </c>
      <c r="AD1776" t="s">
        <v>135</v>
      </c>
      <c r="AE1776">
        <v>24</v>
      </c>
      <c r="AF1776">
        <v>123.77</v>
      </c>
      <c r="AG1776">
        <v>73.7</v>
      </c>
      <c r="AH1776">
        <f t="shared" si="270"/>
        <v>1.6793758480325642</v>
      </c>
      <c r="AI1776">
        <v>22.5</v>
      </c>
      <c r="AJ1776">
        <v>69.569999999999993</v>
      </c>
      <c r="AK1776">
        <v>69.97</v>
      </c>
      <c r="AL1776" s="3">
        <f t="shared" si="271"/>
        <v>1</v>
      </c>
      <c r="AM1776" s="3">
        <f t="shared" si="272"/>
        <v>0</v>
      </c>
      <c r="AN1776" s="3">
        <f t="shared" si="273"/>
        <v>0</v>
      </c>
    </row>
    <row r="1777" spans="1:40" x14ac:dyDescent="0.35">
      <c r="A1777" t="s">
        <v>5141</v>
      </c>
      <c r="B1777" t="s">
        <v>4589</v>
      </c>
      <c r="C1777" t="s">
        <v>51</v>
      </c>
      <c r="D1777" t="s">
        <v>134</v>
      </c>
      <c r="E1777">
        <v>24.5</v>
      </c>
      <c r="F1777">
        <v>92.49</v>
      </c>
      <c r="G1777">
        <v>74.930000000000007</v>
      </c>
      <c r="H1777">
        <f t="shared" si="266"/>
        <v>1.2343520619244626</v>
      </c>
      <c r="I1777">
        <v>24</v>
      </c>
      <c r="J1777">
        <v>73.09</v>
      </c>
      <c r="K1777">
        <v>73.7</v>
      </c>
      <c r="L1777" s="3">
        <f t="shared" si="267"/>
        <v>0</v>
      </c>
      <c r="M1777" s="3">
        <f t="shared" si="268"/>
        <v>1</v>
      </c>
      <c r="N1777" s="3">
        <f t="shared" si="269"/>
        <v>0</v>
      </c>
      <c r="AA1777" t="s">
        <v>5141</v>
      </c>
      <c r="AB1777" t="s">
        <v>4589</v>
      </c>
      <c r="AC1777" t="s">
        <v>51</v>
      </c>
      <c r="AD1777" t="s">
        <v>135</v>
      </c>
      <c r="AE1777">
        <v>24</v>
      </c>
      <c r="AF1777">
        <v>153.06</v>
      </c>
      <c r="AG1777">
        <v>73.7</v>
      </c>
      <c r="AH1777">
        <f t="shared" si="270"/>
        <v>2.0767978290366349</v>
      </c>
      <c r="AI1777">
        <v>22</v>
      </c>
      <c r="AJ1777">
        <v>54.94</v>
      </c>
      <c r="AK1777">
        <v>68.72</v>
      </c>
      <c r="AL1777" s="3">
        <f t="shared" si="271"/>
        <v>1</v>
      </c>
      <c r="AM1777" s="3">
        <f t="shared" si="272"/>
        <v>0</v>
      </c>
      <c r="AN1777" s="3">
        <f t="shared" si="273"/>
        <v>0</v>
      </c>
    </row>
    <row r="1778" spans="1:40" x14ac:dyDescent="0.35">
      <c r="A1778" t="s">
        <v>5142</v>
      </c>
      <c r="B1778" t="s">
        <v>4589</v>
      </c>
      <c r="C1778" t="s">
        <v>51</v>
      </c>
      <c r="D1778" t="s">
        <v>134</v>
      </c>
      <c r="E1778">
        <v>24.5</v>
      </c>
      <c r="F1778">
        <v>86.43</v>
      </c>
      <c r="G1778">
        <v>74.930000000000007</v>
      </c>
      <c r="H1778">
        <f t="shared" si="266"/>
        <v>1.153476578139597</v>
      </c>
      <c r="I1778">
        <v>23</v>
      </c>
      <c r="J1778">
        <v>44.55</v>
      </c>
      <c r="K1778">
        <v>71.22</v>
      </c>
      <c r="L1778" s="3">
        <f t="shared" si="267"/>
        <v>0</v>
      </c>
      <c r="M1778" s="3">
        <f t="shared" si="268"/>
        <v>1</v>
      </c>
      <c r="N1778" s="3">
        <f t="shared" si="269"/>
        <v>0</v>
      </c>
      <c r="AA1778" t="s">
        <v>5142</v>
      </c>
      <c r="AB1778" t="s">
        <v>4589</v>
      </c>
      <c r="AC1778" t="s">
        <v>51</v>
      </c>
      <c r="AD1778" t="s">
        <v>135</v>
      </c>
      <c r="AE1778">
        <v>24</v>
      </c>
      <c r="AF1778">
        <v>172.02</v>
      </c>
      <c r="AG1778">
        <v>73.7</v>
      </c>
      <c r="AH1778">
        <f t="shared" si="270"/>
        <v>2.334056987788331</v>
      </c>
      <c r="AI1778">
        <v>22</v>
      </c>
      <c r="AJ1778">
        <v>62.89</v>
      </c>
      <c r="AK1778">
        <v>68.72</v>
      </c>
      <c r="AL1778" s="3">
        <f t="shared" si="271"/>
        <v>1</v>
      </c>
      <c r="AM1778" s="3">
        <f t="shared" si="272"/>
        <v>0</v>
      </c>
      <c r="AN1778" s="3">
        <f t="shared" si="273"/>
        <v>0</v>
      </c>
    </row>
    <row r="1779" spans="1:40" x14ac:dyDescent="0.35">
      <c r="A1779" t="s">
        <v>5143</v>
      </c>
      <c r="B1779" t="s">
        <v>4589</v>
      </c>
      <c r="C1779" t="s">
        <v>51</v>
      </c>
      <c r="D1779" t="s">
        <v>134</v>
      </c>
      <c r="E1779">
        <v>25</v>
      </c>
      <c r="F1779">
        <v>127.09</v>
      </c>
      <c r="G1779">
        <v>76.17</v>
      </c>
      <c r="H1779">
        <f t="shared" si="266"/>
        <v>1.6685046606275438</v>
      </c>
      <c r="I1779">
        <v>23</v>
      </c>
      <c r="J1779">
        <v>53.4</v>
      </c>
      <c r="K1779">
        <v>71.22</v>
      </c>
      <c r="L1779" s="3">
        <f t="shared" si="267"/>
        <v>1</v>
      </c>
      <c r="M1779" s="3">
        <f t="shared" si="268"/>
        <v>0</v>
      </c>
      <c r="N1779" s="3">
        <f t="shared" si="269"/>
        <v>0</v>
      </c>
      <c r="AA1779" t="s">
        <v>5143</v>
      </c>
      <c r="AB1779" t="s">
        <v>4589</v>
      </c>
      <c r="AC1779" t="s">
        <v>51</v>
      </c>
      <c r="AD1779" t="s">
        <v>135</v>
      </c>
      <c r="AE1779">
        <v>24</v>
      </c>
      <c r="AF1779">
        <v>168.22</v>
      </c>
      <c r="AG1779">
        <v>73.7</v>
      </c>
      <c r="AH1779">
        <f t="shared" si="270"/>
        <v>2.2824966078697422</v>
      </c>
      <c r="AI1779">
        <v>22</v>
      </c>
      <c r="AJ1779">
        <v>66.08</v>
      </c>
      <c r="AK1779">
        <v>68.72</v>
      </c>
      <c r="AL1779" s="3">
        <f t="shared" si="271"/>
        <v>1</v>
      </c>
      <c r="AM1779" s="3">
        <f t="shared" si="272"/>
        <v>0</v>
      </c>
      <c r="AN1779" s="3">
        <f t="shared" si="273"/>
        <v>0</v>
      </c>
    </row>
    <row r="1780" spans="1:40" x14ac:dyDescent="0.35">
      <c r="A1780" t="s">
        <v>5144</v>
      </c>
      <c r="B1780" t="s">
        <v>4589</v>
      </c>
      <c r="C1780" t="s">
        <v>51</v>
      </c>
      <c r="D1780" t="s">
        <v>134</v>
      </c>
      <c r="E1780">
        <v>24</v>
      </c>
      <c r="F1780">
        <v>161.25</v>
      </c>
      <c r="G1780">
        <v>73.7</v>
      </c>
      <c r="H1780">
        <f t="shared" si="266"/>
        <v>2.1879240162822251</v>
      </c>
      <c r="I1780">
        <v>23</v>
      </c>
      <c r="J1780">
        <v>63.55</v>
      </c>
      <c r="K1780">
        <v>71.22</v>
      </c>
      <c r="L1780" s="3">
        <f t="shared" si="267"/>
        <v>1</v>
      </c>
      <c r="M1780" s="3">
        <f t="shared" si="268"/>
        <v>0</v>
      </c>
      <c r="N1780" s="3">
        <f t="shared" si="269"/>
        <v>0</v>
      </c>
      <c r="AA1780" t="s">
        <v>5144</v>
      </c>
      <c r="AB1780" t="s">
        <v>4589</v>
      </c>
      <c r="AC1780" t="s">
        <v>51</v>
      </c>
      <c r="AD1780" t="s">
        <v>135</v>
      </c>
      <c r="AE1780">
        <v>24</v>
      </c>
      <c r="AF1780">
        <v>166.42</v>
      </c>
      <c r="AG1780">
        <v>73.7</v>
      </c>
      <c r="AH1780">
        <f t="shared" si="270"/>
        <v>2.2580732700135684</v>
      </c>
      <c r="AI1780">
        <v>22</v>
      </c>
      <c r="AJ1780">
        <v>67.36</v>
      </c>
      <c r="AK1780">
        <v>68.72</v>
      </c>
      <c r="AL1780" s="3">
        <f t="shared" si="271"/>
        <v>1</v>
      </c>
      <c r="AM1780" s="3">
        <f t="shared" si="272"/>
        <v>0</v>
      </c>
      <c r="AN1780" s="3">
        <f t="shared" si="273"/>
        <v>0</v>
      </c>
    </row>
    <row r="1781" spans="1:40" x14ac:dyDescent="0.35">
      <c r="A1781" t="s">
        <v>5145</v>
      </c>
      <c r="B1781" t="s">
        <v>4589</v>
      </c>
      <c r="C1781" t="s">
        <v>51</v>
      </c>
      <c r="D1781" t="s">
        <v>134</v>
      </c>
      <c r="E1781">
        <v>24</v>
      </c>
      <c r="F1781">
        <v>121.77</v>
      </c>
      <c r="G1781">
        <v>73.7</v>
      </c>
      <c r="H1781">
        <f t="shared" si="266"/>
        <v>1.6522388059701492</v>
      </c>
      <c r="I1781">
        <v>22</v>
      </c>
      <c r="J1781">
        <v>56.35</v>
      </c>
      <c r="K1781">
        <v>68.72</v>
      </c>
      <c r="L1781" s="3">
        <f t="shared" si="267"/>
        <v>1</v>
      </c>
      <c r="M1781" s="3">
        <f t="shared" si="268"/>
        <v>0</v>
      </c>
      <c r="N1781" s="3">
        <f t="shared" si="269"/>
        <v>0</v>
      </c>
      <c r="AA1781" t="s">
        <v>5145</v>
      </c>
      <c r="AB1781" t="s">
        <v>4589</v>
      </c>
      <c r="AC1781" t="s">
        <v>51</v>
      </c>
      <c r="AD1781" t="s">
        <v>135</v>
      </c>
      <c r="AE1781">
        <v>24</v>
      </c>
      <c r="AF1781">
        <v>175.84</v>
      </c>
      <c r="AG1781">
        <v>73.7</v>
      </c>
      <c r="AH1781">
        <f t="shared" si="270"/>
        <v>2.385888738127544</v>
      </c>
      <c r="AI1781">
        <v>21.5</v>
      </c>
      <c r="AJ1781">
        <v>47.46</v>
      </c>
      <c r="AK1781">
        <v>67.47</v>
      </c>
      <c r="AL1781" s="3">
        <f t="shared" si="271"/>
        <v>1</v>
      </c>
      <c r="AM1781" s="3">
        <f t="shared" si="272"/>
        <v>0</v>
      </c>
      <c r="AN1781" s="3">
        <f t="shared" si="273"/>
        <v>0</v>
      </c>
    </row>
    <row r="1782" spans="1:40" x14ac:dyDescent="0.35">
      <c r="A1782" t="s">
        <v>5146</v>
      </c>
      <c r="B1782" t="s">
        <v>4589</v>
      </c>
      <c r="C1782" t="s">
        <v>51</v>
      </c>
      <c r="D1782" t="s">
        <v>134</v>
      </c>
      <c r="E1782">
        <v>24</v>
      </c>
      <c r="F1782">
        <v>112.87</v>
      </c>
      <c r="G1782">
        <v>73.7</v>
      </c>
      <c r="H1782">
        <f t="shared" si="266"/>
        <v>1.5314789687924015</v>
      </c>
      <c r="I1782">
        <v>23</v>
      </c>
      <c r="J1782">
        <v>56.09</v>
      </c>
      <c r="K1782">
        <v>71.22</v>
      </c>
      <c r="L1782" s="3">
        <f t="shared" si="267"/>
        <v>1</v>
      </c>
      <c r="M1782" s="3">
        <f t="shared" si="268"/>
        <v>0</v>
      </c>
      <c r="N1782" s="3">
        <f t="shared" si="269"/>
        <v>0</v>
      </c>
      <c r="AA1782" t="s">
        <v>5146</v>
      </c>
      <c r="AB1782" t="s">
        <v>4589</v>
      </c>
      <c r="AC1782" t="s">
        <v>51</v>
      </c>
      <c r="AD1782" t="s">
        <v>135</v>
      </c>
      <c r="AE1782">
        <v>24</v>
      </c>
      <c r="AF1782">
        <v>177.72</v>
      </c>
      <c r="AG1782">
        <v>73.7</v>
      </c>
      <c r="AH1782">
        <f t="shared" si="270"/>
        <v>2.4113975576662141</v>
      </c>
      <c r="AI1782">
        <v>22</v>
      </c>
      <c r="AJ1782">
        <v>65.8</v>
      </c>
      <c r="AK1782">
        <v>68.72</v>
      </c>
      <c r="AL1782" s="3">
        <f t="shared" si="271"/>
        <v>1</v>
      </c>
      <c r="AM1782" s="3">
        <f t="shared" si="272"/>
        <v>0</v>
      </c>
      <c r="AN1782" s="3">
        <f t="shared" si="273"/>
        <v>0</v>
      </c>
    </row>
    <row r="1783" spans="1:40" x14ac:dyDescent="0.35">
      <c r="A1783" t="s">
        <v>5147</v>
      </c>
      <c r="B1783" t="s">
        <v>4589</v>
      </c>
      <c r="C1783" t="s">
        <v>51</v>
      </c>
      <c r="D1783" s="6" t="s">
        <v>134</v>
      </c>
      <c r="E1783" s="6">
        <v>26.5</v>
      </c>
      <c r="F1783" s="6">
        <v>53.47</v>
      </c>
      <c r="G1783" s="6">
        <v>79.86</v>
      </c>
      <c r="H1783" s="6">
        <f t="shared" si="266"/>
        <v>0.6695467067367894</v>
      </c>
      <c r="I1783" s="6">
        <v>26</v>
      </c>
      <c r="J1783" s="6">
        <v>44.07</v>
      </c>
      <c r="K1783" s="6">
        <v>78.63</v>
      </c>
      <c r="L1783" s="6">
        <f t="shared" si="267"/>
        <v>0</v>
      </c>
      <c r="M1783" s="6">
        <f t="shared" si="268"/>
        <v>0</v>
      </c>
      <c r="N1783" s="6">
        <f t="shared" si="269"/>
        <v>1</v>
      </c>
      <c r="AA1783" t="s">
        <v>5147</v>
      </c>
      <c r="AB1783" t="s">
        <v>4589</v>
      </c>
      <c r="AC1783" t="s">
        <v>51</v>
      </c>
      <c r="AD1783" t="s">
        <v>135</v>
      </c>
      <c r="AE1783">
        <v>24</v>
      </c>
      <c r="AF1783">
        <v>88.22</v>
      </c>
      <c r="AG1783">
        <v>73.7</v>
      </c>
      <c r="AH1783">
        <f t="shared" si="270"/>
        <v>1.1970149253731344</v>
      </c>
      <c r="AI1783">
        <v>22.5</v>
      </c>
      <c r="AJ1783">
        <v>62.58</v>
      </c>
      <c r="AK1783">
        <v>69.97</v>
      </c>
      <c r="AL1783" s="3">
        <f t="shared" si="271"/>
        <v>0</v>
      </c>
      <c r="AM1783" s="3">
        <f t="shared" si="272"/>
        <v>1</v>
      </c>
      <c r="AN1783" s="3">
        <f t="shared" si="273"/>
        <v>0</v>
      </c>
    </row>
    <row r="1784" spans="1:40" x14ac:dyDescent="0.35">
      <c r="A1784" t="s">
        <v>5148</v>
      </c>
      <c r="B1784" t="s">
        <v>4589</v>
      </c>
      <c r="C1784" t="s">
        <v>51</v>
      </c>
      <c r="D1784" t="s">
        <v>134</v>
      </c>
      <c r="E1784">
        <v>24</v>
      </c>
      <c r="F1784">
        <v>125.26</v>
      </c>
      <c r="G1784">
        <v>73.7</v>
      </c>
      <c r="H1784">
        <f t="shared" si="266"/>
        <v>1.6995929443690638</v>
      </c>
      <c r="I1784">
        <v>22</v>
      </c>
      <c r="J1784">
        <v>52.68</v>
      </c>
      <c r="K1784">
        <v>68.72</v>
      </c>
      <c r="L1784" s="3">
        <f t="shared" si="267"/>
        <v>1</v>
      </c>
      <c r="M1784" s="3">
        <f t="shared" si="268"/>
        <v>0</v>
      </c>
      <c r="N1784" s="3">
        <f t="shared" si="269"/>
        <v>0</v>
      </c>
      <c r="AA1784" t="s">
        <v>5148</v>
      </c>
      <c r="AB1784" t="s">
        <v>4589</v>
      </c>
      <c r="AC1784" t="s">
        <v>51</v>
      </c>
      <c r="AD1784" t="s">
        <v>135</v>
      </c>
      <c r="AE1784">
        <v>24</v>
      </c>
      <c r="AF1784">
        <v>117.78</v>
      </c>
      <c r="AG1784">
        <v>73.7</v>
      </c>
      <c r="AH1784">
        <f t="shared" si="270"/>
        <v>1.5981004070556308</v>
      </c>
      <c r="AI1784">
        <v>22.5</v>
      </c>
      <c r="AJ1784">
        <v>65.349999999999994</v>
      </c>
      <c r="AK1784">
        <v>69.97</v>
      </c>
      <c r="AL1784" s="3">
        <f t="shared" si="271"/>
        <v>1</v>
      </c>
      <c r="AM1784" s="3">
        <f t="shared" si="272"/>
        <v>0</v>
      </c>
      <c r="AN1784" s="3">
        <f t="shared" si="273"/>
        <v>0</v>
      </c>
    </row>
    <row r="1785" spans="1:40" x14ac:dyDescent="0.35">
      <c r="A1785" t="s">
        <v>5149</v>
      </c>
      <c r="B1785" t="s">
        <v>4589</v>
      </c>
      <c r="C1785" t="s">
        <v>51</v>
      </c>
      <c r="D1785" t="s">
        <v>134</v>
      </c>
      <c r="E1785">
        <v>24.5</v>
      </c>
      <c r="F1785">
        <v>124.15</v>
      </c>
      <c r="G1785">
        <v>74.930000000000007</v>
      </c>
      <c r="H1785">
        <f t="shared" si="266"/>
        <v>1.6568797544374749</v>
      </c>
      <c r="I1785">
        <v>26.5</v>
      </c>
      <c r="J1785">
        <v>86.77</v>
      </c>
      <c r="K1785">
        <v>79.86</v>
      </c>
      <c r="L1785" s="3">
        <f t="shared" si="267"/>
        <v>1</v>
      </c>
      <c r="M1785" s="3">
        <f t="shared" si="268"/>
        <v>0</v>
      </c>
      <c r="N1785" s="3">
        <f t="shared" si="269"/>
        <v>0</v>
      </c>
      <c r="AA1785" t="s">
        <v>5149</v>
      </c>
      <c r="AB1785" t="s">
        <v>4589</v>
      </c>
      <c r="AC1785" t="s">
        <v>51</v>
      </c>
      <c r="AD1785" t="s">
        <v>135</v>
      </c>
      <c r="AE1785">
        <v>24</v>
      </c>
      <c r="AF1785">
        <v>156.16999999999999</v>
      </c>
      <c r="AG1785">
        <v>73.7</v>
      </c>
      <c r="AH1785">
        <f t="shared" si="270"/>
        <v>2.1189959294436904</v>
      </c>
      <c r="AI1785">
        <v>22</v>
      </c>
      <c r="AJ1785">
        <v>53.89</v>
      </c>
      <c r="AK1785">
        <v>68.72</v>
      </c>
      <c r="AL1785" s="3">
        <f t="shared" si="271"/>
        <v>1</v>
      </c>
      <c r="AM1785" s="3">
        <f t="shared" si="272"/>
        <v>0</v>
      </c>
      <c r="AN1785" s="3">
        <f t="shared" si="273"/>
        <v>0</v>
      </c>
    </row>
    <row r="1786" spans="1:40" x14ac:dyDescent="0.35">
      <c r="A1786" t="s">
        <v>5150</v>
      </c>
      <c r="B1786" t="s">
        <v>4589</v>
      </c>
      <c r="C1786" t="s">
        <v>51</v>
      </c>
      <c r="D1786" t="s">
        <v>134</v>
      </c>
      <c r="E1786">
        <v>25.5</v>
      </c>
      <c r="F1786">
        <v>114.37</v>
      </c>
      <c r="G1786">
        <v>77.400000000000006</v>
      </c>
      <c r="H1786">
        <f t="shared" si="266"/>
        <v>1.4776485788113694</v>
      </c>
      <c r="I1786">
        <v>27.5</v>
      </c>
      <c r="J1786">
        <v>86.61</v>
      </c>
      <c r="K1786">
        <v>82.3</v>
      </c>
      <c r="L1786" s="3">
        <f t="shared" si="267"/>
        <v>0</v>
      </c>
      <c r="M1786" s="3">
        <f t="shared" si="268"/>
        <v>1</v>
      </c>
      <c r="N1786" s="3">
        <f t="shared" si="269"/>
        <v>0</v>
      </c>
      <c r="AA1786" t="s">
        <v>5150</v>
      </c>
      <c r="AB1786" t="s">
        <v>4589</v>
      </c>
      <c r="AC1786" t="s">
        <v>51</v>
      </c>
      <c r="AD1786" t="s">
        <v>135</v>
      </c>
      <c r="AE1786">
        <v>24</v>
      </c>
      <c r="AF1786">
        <v>143.80000000000001</v>
      </c>
      <c r="AG1786">
        <v>73.7</v>
      </c>
      <c r="AH1786">
        <f t="shared" si="270"/>
        <v>1.9511533242876526</v>
      </c>
      <c r="AI1786">
        <v>22</v>
      </c>
      <c r="AJ1786">
        <v>53.35</v>
      </c>
      <c r="AK1786">
        <v>68.72</v>
      </c>
      <c r="AL1786" s="3">
        <f t="shared" si="271"/>
        <v>1</v>
      </c>
      <c r="AM1786" s="3">
        <f t="shared" si="272"/>
        <v>0</v>
      </c>
      <c r="AN1786" s="3">
        <f t="shared" si="273"/>
        <v>0</v>
      </c>
    </row>
    <row r="1787" spans="1:40" x14ac:dyDescent="0.35">
      <c r="A1787" t="s">
        <v>5151</v>
      </c>
      <c r="B1787" t="s">
        <v>4589</v>
      </c>
      <c r="C1787" t="s">
        <v>51</v>
      </c>
      <c r="D1787" s="6" t="s">
        <v>134</v>
      </c>
      <c r="E1787" s="6">
        <v>27</v>
      </c>
      <c r="F1787" s="6">
        <v>67.03</v>
      </c>
      <c r="G1787" s="6">
        <v>81.08</v>
      </c>
      <c r="H1787" s="6">
        <f t="shared" si="266"/>
        <v>0.82671435619141587</v>
      </c>
      <c r="I1787" s="6">
        <v>26.5</v>
      </c>
      <c r="J1787" s="6">
        <v>51.84</v>
      </c>
      <c r="K1787" s="6">
        <v>79.86</v>
      </c>
      <c r="L1787" s="6">
        <f t="shared" si="267"/>
        <v>0</v>
      </c>
      <c r="M1787" s="6">
        <f t="shared" si="268"/>
        <v>0</v>
      </c>
      <c r="N1787" s="6">
        <f t="shared" si="269"/>
        <v>1</v>
      </c>
      <c r="AA1787" t="s">
        <v>5151</v>
      </c>
      <c r="AB1787" t="s">
        <v>4589</v>
      </c>
      <c r="AC1787" t="s">
        <v>51</v>
      </c>
      <c r="AD1787" t="s">
        <v>135</v>
      </c>
      <c r="AE1787">
        <v>23.5</v>
      </c>
      <c r="AF1787">
        <v>97.15</v>
      </c>
      <c r="AG1787">
        <v>72.459999999999994</v>
      </c>
      <c r="AH1787">
        <f t="shared" si="270"/>
        <v>1.3407397184653604</v>
      </c>
      <c r="AI1787">
        <v>23</v>
      </c>
      <c r="AJ1787">
        <v>60.69</v>
      </c>
      <c r="AK1787">
        <v>71.22</v>
      </c>
      <c r="AL1787" s="3">
        <f t="shared" si="271"/>
        <v>0</v>
      </c>
      <c r="AM1787" s="3">
        <f t="shared" si="272"/>
        <v>1</v>
      </c>
      <c r="AN1787" s="3">
        <f t="shared" si="273"/>
        <v>0</v>
      </c>
    </row>
    <row r="1788" spans="1:40" x14ac:dyDescent="0.35">
      <c r="A1788" t="s">
        <v>5152</v>
      </c>
      <c r="B1788" t="s">
        <v>4589</v>
      </c>
      <c r="C1788" t="s">
        <v>51</v>
      </c>
      <c r="D1788" t="s">
        <v>134</v>
      </c>
      <c r="E1788">
        <v>23.5</v>
      </c>
      <c r="F1788">
        <v>85.85</v>
      </c>
      <c r="G1788">
        <v>72.459999999999994</v>
      </c>
      <c r="H1788">
        <f t="shared" si="266"/>
        <v>1.1847916091636765</v>
      </c>
      <c r="I1788">
        <v>23</v>
      </c>
      <c r="J1788">
        <v>65.650000000000006</v>
      </c>
      <c r="K1788">
        <v>71.22</v>
      </c>
      <c r="L1788" s="3">
        <f t="shared" si="267"/>
        <v>0</v>
      </c>
      <c r="M1788" s="3">
        <f t="shared" si="268"/>
        <v>1</v>
      </c>
      <c r="N1788" s="3">
        <f t="shared" si="269"/>
        <v>0</v>
      </c>
      <c r="AA1788" t="s">
        <v>5152</v>
      </c>
      <c r="AB1788" t="s">
        <v>4589</v>
      </c>
      <c r="AC1788" t="s">
        <v>51</v>
      </c>
      <c r="AD1788" t="s">
        <v>135</v>
      </c>
      <c r="AE1788">
        <v>24</v>
      </c>
      <c r="AF1788">
        <v>143.38999999999999</v>
      </c>
      <c r="AG1788">
        <v>73.7</v>
      </c>
      <c r="AH1788">
        <f t="shared" si="270"/>
        <v>1.9455902306648574</v>
      </c>
      <c r="AI1788">
        <v>22</v>
      </c>
      <c r="AJ1788">
        <v>64.349999999999994</v>
      </c>
      <c r="AK1788">
        <v>68.72</v>
      </c>
      <c r="AL1788" s="3">
        <f t="shared" si="271"/>
        <v>1</v>
      </c>
      <c r="AM1788" s="3">
        <f t="shared" si="272"/>
        <v>0</v>
      </c>
      <c r="AN1788" s="3">
        <f t="shared" si="273"/>
        <v>0</v>
      </c>
    </row>
    <row r="1789" spans="1:40" x14ac:dyDescent="0.35">
      <c r="A1789" t="s">
        <v>5153</v>
      </c>
      <c r="B1789" t="s">
        <v>4589</v>
      </c>
      <c r="C1789" t="s">
        <v>51</v>
      </c>
      <c r="D1789" s="6" t="s">
        <v>134</v>
      </c>
      <c r="E1789" s="6">
        <v>29.5</v>
      </c>
      <c r="F1789" s="6">
        <v>74.86</v>
      </c>
      <c r="G1789" s="6">
        <v>87.18</v>
      </c>
      <c r="H1789" s="6">
        <f t="shared" si="266"/>
        <v>0.85868318421656331</v>
      </c>
      <c r="I1789" s="6">
        <v>29</v>
      </c>
      <c r="J1789" s="6">
        <v>37.96</v>
      </c>
      <c r="K1789" s="6">
        <v>85.96</v>
      </c>
      <c r="L1789" s="6">
        <f t="shared" si="267"/>
        <v>0</v>
      </c>
      <c r="M1789" s="6">
        <f t="shared" si="268"/>
        <v>0</v>
      </c>
      <c r="N1789" s="6">
        <f t="shared" si="269"/>
        <v>1</v>
      </c>
      <c r="AA1789" t="s">
        <v>5153</v>
      </c>
      <c r="AB1789" t="s">
        <v>4589</v>
      </c>
      <c r="AC1789" t="s">
        <v>51</v>
      </c>
      <c r="AD1789" t="s">
        <v>135</v>
      </c>
      <c r="AE1789">
        <v>24</v>
      </c>
      <c r="AF1789">
        <v>126.22</v>
      </c>
      <c r="AG1789">
        <v>73.7</v>
      </c>
      <c r="AH1789">
        <f t="shared" si="270"/>
        <v>1.712618724559023</v>
      </c>
      <c r="AI1789">
        <v>22.5</v>
      </c>
      <c r="AJ1789">
        <v>67.42</v>
      </c>
      <c r="AK1789">
        <v>69.97</v>
      </c>
      <c r="AL1789" s="3">
        <f t="shared" si="271"/>
        <v>1</v>
      </c>
      <c r="AM1789" s="3">
        <f t="shared" si="272"/>
        <v>0</v>
      </c>
      <c r="AN1789" s="3">
        <f t="shared" si="273"/>
        <v>0</v>
      </c>
    </row>
    <row r="1790" spans="1:40" x14ac:dyDescent="0.35">
      <c r="A1790" t="s">
        <v>5154</v>
      </c>
      <c r="B1790" t="s">
        <v>4589</v>
      </c>
      <c r="C1790" t="s">
        <v>51</v>
      </c>
      <c r="D1790" t="s">
        <v>134</v>
      </c>
      <c r="E1790">
        <v>23.5</v>
      </c>
      <c r="F1790">
        <v>79.33</v>
      </c>
      <c r="G1790">
        <v>72.459999999999994</v>
      </c>
      <c r="H1790">
        <f t="shared" si="266"/>
        <v>1.0948109301683688</v>
      </c>
      <c r="I1790">
        <v>23</v>
      </c>
      <c r="J1790">
        <v>57.34</v>
      </c>
      <c r="K1790">
        <v>71.22</v>
      </c>
      <c r="L1790" s="3">
        <f t="shared" si="267"/>
        <v>0</v>
      </c>
      <c r="M1790" s="3">
        <f t="shared" si="268"/>
        <v>1</v>
      </c>
      <c r="N1790" s="3">
        <f t="shared" si="269"/>
        <v>0</v>
      </c>
      <c r="AA1790" t="s">
        <v>5154</v>
      </c>
      <c r="AB1790" t="s">
        <v>4589</v>
      </c>
      <c r="AC1790" t="s">
        <v>51</v>
      </c>
      <c r="AD1790" t="s">
        <v>135</v>
      </c>
      <c r="AE1790">
        <v>24</v>
      </c>
      <c r="AF1790">
        <v>91.46</v>
      </c>
      <c r="AG1790">
        <v>73.7</v>
      </c>
      <c r="AH1790">
        <f t="shared" si="270"/>
        <v>1.2409769335142469</v>
      </c>
      <c r="AI1790">
        <v>23.5</v>
      </c>
      <c r="AJ1790">
        <v>63.57</v>
      </c>
      <c r="AK1790">
        <v>72.459999999999994</v>
      </c>
      <c r="AL1790" s="3">
        <f t="shared" si="271"/>
        <v>0</v>
      </c>
      <c r="AM1790" s="3">
        <f t="shared" si="272"/>
        <v>1</v>
      </c>
      <c r="AN1790" s="3">
        <f t="shared" si="273"/>
        <v>0</v>
      </c>
    </row>
    <row r="1791" spans="1:40" x14ac:dyDescent="0.35">
      <c r="A1791" t="s">
        <v>5155</v>
      </c>
      <c r="B1791" t="s">
        <v>4589</v>
      </c>
      <c r="C1791" t="s">
        <v>51</v>
      </c>
      <c r="D1791" t="s">
        <v>134</v>
      </c>
      <c r="E1791">
        <v>24</v>
      </c>
      <c r="F1791">
        <v>82.11</v>
      </c>
      <c r="G1791">
        <v>73.7</v>
      </c>
      <c r="H1791">
        <f t="shared" si="266"/>
        <v>1.1141112618724558</v>
      </c>
      <c r="I1791">
        <v>25</v>
      </c>
      <c r="J1791">
        <v>83.4</v>
      </c>
      <c r="K1791">
        <v>76.17</v>
      </c>
      <c r="L1791" s="3">
        <f t="shared" si="267"/>
        <v>0</v>
      </c>
      <c r="M1791" s="3">
        <f t="shared" si="268"/>
        <v>1</v>
      </c>
      <c r="N1791" s="3">
        <f t="shared" si="269"/>
        <v>0</v>
      </c>
      <c r="AA1791" t="s">
        <v>5155</v>
      </c>
      <c r="AB1791" t="s">
        <v>4589</v>
      </c>
      <c r="AC1791" t="s">
        <v>51</v>
      </c>
      <c r="AD1791" t="s">
        <v>135</v>
      </c>
      <c r="AE1791">
        <v>24</v>
      </c>
      <c r="AF1791">
        <v>152.21</v>
      </c>
      <c r="AG1791">
        <v>73.7</v>
      </c>
      <c r="AH1791">
        <f t="shared" si="270"/>
        <v>2.0652645861601084</v>
      </c>
      <c r="AI1791">
        <v>22</v>
      </c>
      <c r="AJ1791">
        <v>67.819999999999993</v>
      </c>
      <c r="AK1791">
        <v>68.72</v>
      </c>
      <c r="AL1791" s="3">
        <f t="shared" si="271"/>
        <v>1</v>
      </c>
      <c r="AM1791" s="3">
        <f t="shared" si="272"/>
        <v>0</v>
      </c>
      <c r="AN1791" s="3">
        <f t="shared" si="273"/>
        <v>0</v>
      </c>
    </row>
    <row r="1792" spans="1:40" x14ac:dyDescent="0.35">
      <c r="A1792" t="s">
        <v>5156</v>
      </c>
      <c r="B1792" t="s">
        <v>4589</v>
      </c>
      <c r="C1792" t="s">
        <v>51</v>
      </c>
      <c r="D1792" t="s">
        <v>134</v>
      </c>
      <c r="E1792">
        <v>24</v>
      </c>
      <c r="F1792">
        <v>76.44</v>
      </c>
      <c r="G1792">
        <v>73.7</v>
      </c>
      <c r="H1792">
        <f t="shared" si="266"/>
        <v>1.0371777476255089</v>
      </c>
      <c r="I1792">
        <v>23.5</v>
      </c>
      <c r="J1792">
        <v>72.22</v>
      </c>
      <c r="K1792">
        <v>72.459999999999994</v>
      </c>
      <c r="L1792" s="3">
        <f t="shared" si="267"/>
        <v>0</v>
      </c>
      <c r="M1792" s="3">
        <f t="shared" si="268"/>
        <v>1</v>
      </c>
      <c r="N1792" s="3">
        <f t="shared" si="269"/>
        <v>0</v>
      </c>
      <c r="AA1792" t="s">
        <v>5156</v>
      </c>
      <c r="AB1792" t="s">
        <v>4589</v>
      </c>
      <c r="AC1792" t="s">
        <v>51</v>
      </c>
      <c r="AD1792" t="s">
        <v>135</v>
      </c>
      <c r="AE1792">
        <v>24</v>
      </c>
      <c r="AF1792">
        <v>149.35</v>
      </c>
      <c r="AG1792">
        <v>73.7</v>
      </c>
      <c r="AH1792">
        <f t="shared" si="270"/>
        <v>2.0264586160108546</v>
      </c>
      <c r="AI1792">
        <v>22</v>
      </c>
      <c r="AJ1792">
        <v>59.54</v>
      </c>
      <c r="AK1792">
        <v>68.72</v>
      </c>
      <c r="AL1792" s="3">
        <f t="shared" si="271"/>
        <v>1</v>
      </c>
      <c r="AM1792" s="3">
        <f t="shared" si="272"/>
        <v>0</v>
      </c>
      <c r="AN1792" s="3">
        <f t="shared" si="273"/>
        <v>0</v>
      </c>
    </row>
    <row r="1793" spans="1:40" x14ac:dyDescent="0.35">
      <c r="A1793" t="s">
        <v>5157</v>
      </c>
      <c r="B1793" t="s">
        <v>4589</v>
      </c>
      <c r="C1793" t="s">
        <v>51</v>
      </c>
      <c r="D1793" s="6" t="s">
        <v>134</v>
      </c>
      <c r="E1793" s="6">
        <v>23.5</v>
      </c>
      <c r="F1793" s="6">
        <v>61.64</v>
      </c>
      <c r="G1793" s="6">
        <v>72.459999999999994</v>
      </c>
      <c r="H1793" s="6">
        <f t="shared" si="266"/>
        <v>0.85067623516422863</v>
      </c>
      <c r="I1793" s="6">
        <v>23</v>
      </c>
      <c r="J1793" s="6">
        <v>49.94</v>
      </c>
      <c r="K1793" s="6">
        <v>71.22</v>
      </c>
      <c r="L1793" s="6">
        <f t="shared" si="267"/>
        <v>0</v>
      </c>
      <c r="M1793" s="6">
        <f t="shared" si="268"/>
        <v>0</v>
      </c>
      <c r="N1793" s="6">
        <f t="shared" si="269"/>
        <v>1</v>
      </c>
      <c r="AA1793" t="s">
        <v>5157</v>
      </c>
      <c r="AB1793" t="s">
        <v>4589</v>
      </c>
      <c r="AC1793" t="s">
        <v>51</v>
      </c>
      <c r="AD1793" t="s">
        <v>135</v>
      </c>
      <c r="AE1793">
        <v>24</v>
      </c>
      <c r="AF1793">
        <v>127.64</v>
      </c>
      <c r="AG1793">
        <v>73.7</v>
      </c>
      <c r="AH1793">
        <f t="shared" si="270"/>
        <v>1.7318860244233378</v>
      </c>
      <c r="AI1793">
        <v>22</v>
      </c>
      <c r="AJ1793">
        <v>70.069999999999993</v>
      </c>
      <c r="AK1793">
        <v>68.72</v>
      </c>
      <c r="AL1793" s="3">
        <f t="shared" si="271"/>
        <v>1</v>
      </c>
      <c r="AM1793" s="3">
        <f t="shared" si="272"/>
        <v>0</v>
      </c>
      <c r="AN1793" s="3">
        <f t="shared" si="273"/>
        <v>0</v>
      </c>
    </row>
    <row r="1794" spans="1:40" x14ac:dyDescent="0.35">
      <c r="A1794" t="s">
        <v>5158</v>
      </c>
      <c r="B1794" t="s">
        <v>4589</v>
      </c>
      <c r="C1794" t="s">
        <v>51</v>
      </c>
      <c r="D1794" t="s">
        <v>134</v>
      </c>
      <c r="E1794">
        <v>24</v>
      </c>
      <c r="F1794">
        <v>123.2</v>
      </c>
      <c r="G1794">
        <v>73.7</v>
      </c>
      <c r="H1794">
        <f t="shared" ref="H1794:H1857" si="274">F1794/G1794</f>
        <v>1.6716417910447761</v>
      </c>
      <c r="I1794">
        <v>22.5</v>
      </c>
      <c r="J1794">
        <v>60.58</v>
      </c>
      <c r="K1794">
        <v>69.97</v>
      </c>
      <c r="L1794" s="3">
        <f t="shared" ref="L1794:L1857" si="275">IF(H1794&gt;1.5,1,0)</f>
        <v>1</v>
      </c>
      <c r="M1794" s="3">
        <f t="shared" ref="M1794:M1857" si="276">IF((AND(H1794&gt;1,H1794&lt;1.5)),1,0)</f>
        <v>0</v>
      </c>
      <c r="N1794" s="3">
        <f t="shared" ref="N1794:N1857" si="277">IF(H1794&lt;1,1,0)</f>
        <v>0</v>
      </c>
      <c r="AA1794" t="s">
        <v>5158</v>
      </c>
      <c r="AB1794" t="s">
        <v>4589</v>
      </c>
      <c r="AC1794" t="s">
        <v>51</v>
      </c>
      <c r="AD1794" t="s">
        <v>135</v>
      </c>
      <c r="AE1794">
        <v>24</v>
      </c>
      <c r="AF1794">
        <v>139.44999999999999</v>
      </c>
      <c r="AG1794">
        <v>73.7</v>
      </c>
      <c r="AH1794">
        <f t="shared" ref="AH1794:AH1857" si="278">AF1794/AG1794</f>
        <v>1.8921302578018995</v>
      </c>
      <c r="AI1794">
        <v>22</v>
      </c>
      <c r="AJ1794">
        <v>65.319999999999993</v>
      </c>
      <c r="AK1794">
        <v>68.72</v>
      </c>
      <c r="AL1794" s="3">
        <f t="shared" si="271"/>
        <v>1</v>
      </c>
      <c r="AM1794" s="3">
        <f t="shared" si="272"/>
        <v>0</v>
      </c>
      <c r="AN1794" s="3">
        <f t="shared" si="273"/>
        <v>0</v>
      </c>
    </row>
    <row r="1795" spans="1:40" x14ac:dyDescent="0.35">
      <c r="A1795" t="s">
        <v>5159</v>
      </c>
      <c r="B1795" t="s">
        <v>4589</v>
      </c>
      <c r="C1795" t="s">
        <v>51</v>
      </c>
      <c r="D1795" s="6" t="s">
        <v>134</v>
      </c>
      <c r="E1795" s="6">
        <v>24</v>
      </c>
      <c r="F1795" s="6">
        <v>64.45</v>
      </c>
      <c r="G1795" s="6">
        <v>73.7</v>
      </c>
      <c r="H1795" s="6">
        <f t="shared" si="274"/>
        <v>0.87449118046132968</v>
      </c>
      <c r="I1795" s="6">
        <v>23.5</v>
      </c>
      <c r="J1795" s="6">
        <v>50.49</v>
      </c>
      <c r="K1795" s="6">
        <v>72.459999999999994</v>
      </c>
      <c r="L1795" s="6">
        <f t="shared" si="275"/>
        <v>0</v>
      </c>
      <c r="M1795" s="6">
        <f t="shared" si="276"/>
        <v>0</v>
      </c>
      <c r="N1795" s="6">
        <f t="shared" si="277"/>
        <v>1</v>
      </c>
      <c r="AA1795" t="s">
        <v>5159</v>
      </c>
      <c r="AB1795" t="s">
        <v>4589</v>
      </c>
      <c r="AC1795" t="s">
        <v>51</v>
      </c>
      <c r="AD1795" t="s">
        <v>135</v>
      </c>
      <c r="AE1795">
        <v>23.5</v>
      </c>
      <c r="AF1795">
        <v>116.98</v>
      </c>
      <c r="AG1795">
        <v>72.459999999999994</v>
      </c>
      <c r="AH1795">
        <f t="shared" si="278"/>
        <v>1.6144079492133594</v>
      </c>
      <c r="AI1795">
        <v>22</v>
      </c>
      <c r="AJ1795">
        <v>62.89</v>
      </c>
      <c r="AK1795">
        <v>68.72</v>
      </c>
      <c r="AL1795" s="3">
        <f t="shared" ref="AL1795:AL1858" si="279">IF(AH1795&gt;1.5,1,0)</f>
        <v>1</v>
      </c>
      <c r="AM1795" s="3">
        <f t="shared" ref="AM1795:AM1858" si="280">IF((AND(AH1795&gt;1,AH1795&lt;1.5)),1,0)</f>
        <v>0</v>
      </c>
      <c r="AN1795" s="3">
        <f t="shared" ref="AN1795:AN1858" si="281">IF(AH1795&lt;1,1,0)</f>
        <v>0</v>
      </c>
    </row>
    <row r="1796" spans="1:40" x14ac:dyDescent="0.35">
      <c r="A1796" t="s">
        <v>5160</v>
      </c>
      <c r="B1796" t="s">
        <v>4589</v>
      </c>
      <c r="C1796" t="s">
        <v>51</v>
      </c>
      <c r="D1796" t="s">
        <v>134</v>
      </c>
      <c r="E1796">
        <v>23.5</v>
      </c>
      <c r="F1796">
        <v>109.33</v>
      </c>
      <c r="G1796">
        <v>72.459999999999994</v>
      </c>
      <c r="H1796">
        <f t="shared" si="274"/>
        <v>1.508832459287883</v>
      </c>
      <c r="I1796">
        <v>22.5</v>
      </c>
      <c r="J1796">
        <v>66.92</v>
      </c>
      <c r="K1796">
        <v>69.97</v>
      </c>
      <c r="L1796" s="3">
        <f t="shared" si="275"/>
        <v>1</v>
      </c>
      <c r="M1796" s="3">
        <f t="shared" si="276"/>
        <v>0</v>
      </c>
      <c r="N1796" s="3">
        <f t="shared" si="277"/>
        <v>0</v>
      </c>
      <c r="AA1796" t="s">
        <v>5160</v>
      </c>
      <c r="AB1796" t="s">
        <v>4589</v>
      </c>
      <c r="AC1796" t="s">
        <v>51</v>
      </c>
      <c r="AD1796" t="s">
        <v>135</v>
      </c>
      <c r="AE1796">
        <v>24</v>
      </c>
      <c r="AF1796">
        <v>133.66</v>
      </c>
      <c r="AG1796">
        <v>73.7</v>
      </c>
      <c r="AH1796">
        <f t="shared" si="278"/>
        <v>1.8135685210312076</v>
      </c>
      <c r="AI1796">
        <v>21.5</v>
      </c>
      <c r="AJ1796">
        <v>57.02</v>
      </c>
      <c r="AK1796">
        <v>67.47</v>
      </c>
      <c r="AL1796" s="3">
        <f t="shared" si="279"/>
        <v>1</v>
      </c>
      <c r="AM1796" s="3">
        <f t="shared" si="280"/>
        <v>0</v>
      </c>
      <c r="AN1796" s="3">
        <f t="shared" si="281"/>
        <v>0</v>
      </c>
    </row>
    <row r="1797" spans="1:40" x14ac:dyDescent="0.35">
      <c r="A1797" t="s">
        <v>5161</v>
      </c>
      <c r="B1797" t="s">
        <v>4589</v>
      </c>
      <c r="C1797" t="s">
        <v>51</v>
      </c>
      <c r="D1797" t="s">
        <v>134</v>
      </c>
      <c r="E1797">
        <v>25</v>
      </c>
      <c r="F1797">
        <v>116.92</v>
      </c>
      <c r="G1797">
        <v>76.17</v>
      </c>
      <c r="H1797">
        <f t="shared" si="274"/>
        <v>1.5349875278981227</v>
      </c>
      <c r="I1797">
        <v>23</v>
      </c>
      <c r="J1797">
        <v>69.069999999999993</v>
      </c>
      <c r="K1797">
        <v>71.22</v>
      </c>
      <c r="L1797" s="3">
        <f t="shared" si="275"/>
        <v>1</v>
      </c>
      <c r="M1797" s="3">
        <f t="shared" si="276"/>
        <v>0</v>
      </c>
      <c r="N1797" s="3">
        <f t="shared" si="277"/>
        <v>0</v>
      </c>
      <c r="AA1797" t="s">
        <v>5161</v>
      </c>
      <c r="AB1797" t="s">
        <v>4589</v>
      </c>
      <c r="AC1797" t="s">
        <v>51</v>
      </c>
      <c r="AD1797" t="s">
        <v>135</v>
      </c>
      <c r="AE1797">
        <v>24</v>
      </c>
      <c r="AF1797">
        <v>157.21</v>
      </c>
      <c r="AG1797">
        <v>73.7</v>
      </c>
      <c r="AH1797">
        <f t="shared" si="278"/>
        <v>2.1331071913161463</v>
      </c>
      <c r="AI1797">
        <v>22.5</v>
      </c>
      <c r="AJ1797">
        <v>66.05</v>
      </c>
      <c r="AK1797">
        <v>69.97</v>
      </c>
      <c r="AL1797" s="3">
        <f t="shared" si="279"/>
        <v>1</v>
      </c>
      <c r="AM1797" s="3">
        <f t="shared" si="280"/>
        <v>0</v>
      </c>
      <c r="AN1797" s="3">
        <f t="shared" si="281"/>
        <v>0</v>
      </c>
    </row>
    <row r="1798" spans="1:40" x14ac:dyDescent="0.35">
      <c r="A1798" t="s">
        <v>5162</v>
      </c>
      <c r="B1798" t="s">
        <v>4649</v>
      </c>
      <c r="C1798" t="s">
        <v>51</v>
      </c>
      <c r="D1798" t="s">
        <v>17</v>
      </c>
      <c r="E1798">
        <v>22</v>
      </c>
      <c r="F1798">
        <v>79.36</v>
      </c>
      <c r="G1798">
        <v>68.72</v>
      </c>
      <c r="H1798">
        <f t="shared" si="274"/>
        <v>1.1548311990686846</v>
      </c>
      <c r="I1798">
        <v>21.5</v>
      </c>
      <c r="J1798">
        <v>37.159999999999997</v>
      </c>
      <c r="K1798">
        <v>67.47</v>
      </c>
      <c r="L1798" s="3">
        <f t="shared" si="275"/>
        <v>0</v>
      </c>
      <c r="M1798" s="3">
        <f t="shared" si="276"/>
        <v>1</v>
      </c>
      <c r="N1798" s="3">
        <f t="shared" si="277"/>
        <v>0</v>
      </c>
      <c r="AA1798" t="s">
        <v>5162</v>
      </c>
      <c r="AB1798" t="s">
        <v>4649</v>
      </c>
      <c r="AC1798" t="s">
        <v>51</v>
      </c>
      <c r="AD1798" t="s">
        <v>18</v>
      </c>
      <c r="AE1798" s="6">
        <v>23</v>
      </c>
      <c r="AF1798" s="6">
        <v>60.92</v>
      </c>
      <c r="AG1798" s="6">
        <v>71.22</v>
      </c>
      <c r="AH1798" s="6">
        <f t="shared" si="278"/>
        <v>0.85537770289244597</v>
      </c>
      <c r="AI1798" s="6">
        <v>22.5</v>
      </c>
      <c r="AJ1798" s="6">
        <v>48.28</v>
      </c>
      <c r="AK1798" s="6">
        <v>69.97</v>
      </c>
      <c r="AL1798" s="6">
        <f t="shared" si="279"/>
        <v>0</v>
      </c>
      <c r="AM1798" s="6">
        <f t="shared" si="280"/>
        <v>0</v>
      </c>
      <c r="AN1798" s="6">
        <f t="shared" si="281"/>
        <v>1</v>
      </c>
    </row>
    <row r="1799" spans="1:40" x14ac:dyDescent="0.35">
      <c r="A1799" t="s">
        <v>5163</v>
      </c>
      <c r="B1799" t="s">
        <v>4649</v>
      </c>
      <c r="C1799" t="s">
        <v>51</v>
      </c>
      <c r="D1799" t="s">
        <v>17</v>
      </c>
      <c r="E1799">
        <v>24</v>
      </c>
      <c r="F1799">
        <v>115.34</v>
      </c>
      <c r="G1799">
        <v>73.7</v>
      </c>
      <c r="H1799">
        <f t="shared" si="274"/>
        <v>1.5649932157394844</v>
      </c>
      <c r="I1799">
        <v>26</v>
      </c>
      <c r="J1799">
        <v>80.31</v>
      </c>
      <c r="K1799">
        <v>78.63</v>
      </c>
      <c r="L1799" s="3">
        <f t="shared" si="275"/>
        <v>1</v>
      </c>
      <c r="M1799" s="3">
        <f t="shared" si="276"/>
        <v>0</v>
      </c>
      <c r="N1799" s="3">
        <f t="shared" si="277"/>
        <v>0</v>
      </c>
      <c r="AA1799" t="s">
        <v>5163</v>
      </c>
      <c r="AB1799" t="s">
        <v>4649</v>
      </c>
      <c r="AC1799" t="s">
        <v>51</v>
      </c>
      <c r="AD1799" t="s">
        <v>18</v>
      </c>
      <c r="AE1799">
        <v>24</v>
      </c>
      <c r="AF1799">
        <v>93.29</v>
      </c>
      <c r="AG1799">
        <v>73.7</v>
      </c>
      <c r="AH1799">
        <f t="shared" si="278"/>
        <v>1.2658073270013568</v>
      </c>
      <c r="AI1799">
        <v>23.5</v>
      </c>
      <c r="AJ1799">
        <v>62.45</v>
      </c>
      <c r="AK1799">
        <v>72.459999999999994</v>
      </c>
      <c r="AL1799" s="3">
        <f t="shared" si="279"/>
        <v>0</v>
      </c>
      <c r="AM1799" s="3">
        <f t="shared" si="280"/>
        <v>1</v>
      </c>
      <c r="AN1799" s="3">
        <f t="shared" si="281"/>
        <v>0</v>
      </c>
    </row>
    <row r="1800" spans="1:40" x14ac:dyDescent="0.35">
      <c r="A1800" t="s">
        <v>5164</v>
      </c>
      <c r="B1800" t="s">
        <v>4649</v>
      </c>
      <c r="C1800" t="s">
        <v>51</v>
      </c>
      <c r="D1800" t="s">
        <v>17</v>
      </c>
      <c r="E1800">
        <v>23</v>
      </c>
      <c r="F1800">
        <v>73.040000000000006</v>
      </c>
      <c r="G1800">
        <v>71.22</v>
      </c>
      <c r="H1800">
        <f t="shared" si="274"/>
        <v>1.0255546194889078</v>
      </c>
      <c r="I1800">
        <v>22.5</v>
      </c>
      <c r="J1800">
        <v>53.24</v>
      </c>
      <c r="K1800">
        <v>69.97</v>
      </c>
      <c r="L1800" s="3">
        <f t="shared" si="275"/>
        <v>0</v>
      </c>
      <c r="M1800" s="3">
        <f t="shared" si="276"/>
        <v>1</v>
      </c>
      <c r="N1800" s="3">
        <f t="shared" si="277"/>
        <v>0</v>
      </c>
      <c r="AA1800" t="s">
        <v>5164</v>
      </c>
      <c r="AB1800" t="s">
        <v>4649</v>
      </c>
      <c r="AC1800" t="s">
        <v>51</v>
      </c>
      <c r="AD1800" t="s">
        <v>18</v>
      </c>
      <c r="AE1800">
        <v>24</v>
      </c>
      <c r="AF1800">
        <v>81.98</v>
      </c>
      <c r="AG1800">
        <v>73.7</v>
      </c>
      <c r="AH1800">
        <f t="shared" si="278"/>
        <v>1.112347354138399</v>
      </c>
      <c r="AI1800">
        <v>23.5</v>
      </c>
      <c r="AJ1800">
        <v>68.5</v>
      </c>
      <c r="AK1800">
        <v>72.459999999999994</v>
      </c>
      <c r="AL1800" s="3">
        <f t="shared" si="279"/>
        <v>0</v>
      </c>
      <c r="AM1800" s="3">
        <f t="shared" si="280"/>
        <v>1</v>
      </c>
      <c r="AN1800" s="3">
        <f t="shared" si="281"/>
        <v>0</v>
      </c>
    </row>
    <row r="1801" spans="1:40" x14ac:dyDescent="0.35">
      <c r="A1801" t="s">
        <v>5165</v>
      </c>
      <c r="B1801" t="s">
        <v>4649</v>
      </c>
      <c r="C1801" t="s">
        <v>51</v>
      </c>
      <c r="D1801" s="6" t="s">
        <v>17</v>
      </c>
      <c r="E1801" s="6">
        <v>24</v>
      </c>
      <c r="F1801" s="6">
        <v>67.040000000000006</v>
      </c>
      <c r="G1801" s="6">
        <v>73.7</v>
      </c>
      <c r="H1801" s="6">
        <f t="shared" si="274"/>
        <v>0.90963364993215745</v>
      </c>
      <c r="I1801" s="6">
        <v>23.5</v>
      </c>
      <c r="J1801" s="6">
        <v>38.159999999999997</v>
      </c>
      <c r="K1801" s="6">
        <v>72.459999999999994</v>
      </c>
      <c r="L1801" s="6">
        <f t="shared" si="275"/>
        <v>0</v>
      </c>
      <c r="M1801" s="6">
        <f t="shared" si="276"/>
        <v>0</v>
      </c>
      <c r="N1801" s="6">
        <f t="shared" si="277"/>
        <v>1</v>
      </c>
      <c r="AA1801" t="s">
        <v>5165</v>
      </c>
      <c r="AB1801" t="s">
        <v>4649</v>
      </c>
      <c r="AC1801" t="s">
        <v>51</v>
      </c>
      <c r="AD1801" t="s">
        <v>18</v>
      </c>
      <c r="AE1801">
        <v>24</v>
      </c>
      <c r="AF1801">
        <v>90.35</v>
      </c>
      <c r="AG1801">
        <v>73.7</v>
      </c>
      <c r="AH1801">
        <f t="shared" si="278"/>
        <v>1.2259158751696064</v>
      </c>
      <c r="AI1801">
        <v>16</v>
      </c>
      <c r="AJ1801">
        <v>60.95</v>
      </c>
      <c r="AK1801">
        <v>53.5</v>
      </c>
      <c r="AL1801" s="3">
        <f t="shared" si="279"/>
        <v>0</v>
      </c>
      <c r="AM1801" s="3">
        <f t="shared" si="280"/>
        <v>1</v>
      </c>
      <c r="AN1801" s="3">
        <f t="shared" si="281"/>
        <v>0</v>
      </c>
    </row>
    <row r="1802" spans="1:40" x14ac:dyDescent="0.35">
      <c r="A1802" t="s">
        <v>5166</v>
      </c>
      <c r="B1802" t="s">
        <v>4649</v>
      </c>
      <c r="C1802" t="s">
        <v>51</v>
      </c>
      <c r="D1802" s="6" t="s">
        <v>17</v>
      </c>
      <c r="E1802" s="6">
        <v>18</v>
      </c>
      <c r="F1802" s="6">
        <v>43.02</v>
      </c>
      <c r="G1802" s="6">
        <v>58.64</v>
      </c>
      <c r="H1802" s="6">
        <f t="shared" si="274"/>
        <v>0.73362892223738063</v>
      </c>
      <c r="I1802" s="6">
        <v>17.5</v>
      </c>
      <c r="J1802" s="6">
        <v>28.67</v>
      </c>
      <c r="K1802" s="6">
        <v>57.36</v>
      </c>
      <c r="L1802" s="6">
        <f t="shared" si="275"/>
        <v>0</v>
      </c>
      <c r="M1802" s="6">
        <f t="shared" si="276"/>
        <v>0</v>
      </c>
      <c r="N1802" s="6">
        <f t="shared" si="277"/>
        <v>1</v>
      </c>
      <c r="AA1802" t="s">
        <v>5166</v>
      </c>
      <c r="AB1802" t="s">
        <v>4649</v>
      </c>
      <c r="AC1802" t="s">
        <v>51</v>
      </c>
      <c r="AD1802" t="s">
        <v>18</v>
      </c>
      <c r="AE1802">
        <v>24</v>
      </c>
      <c r="AF1802">
        <v>90.99</v>
      </c>
      <c r="AG1802">
        <v>73.7</v>
      </c>
      <c r="AH1802">
        <f t="shared" si="278"/>
        <v>1.2345997286295793</v>
      </c>
      <c r="AI1802">
        <v>23.5</v>
      </c>
      <c r="AJ1802">
        <v>48.04</v>
      </c>
      <c r="AK1802">
        <v>72.459999999999994</v>
      </c>
      <c r="AL1802" s="3">
        <f t="shared" si="279"/>
        <v>0</v>
      </c>
      <c r="AM1802" s="3">
        <f t="shared" si="280"/>
        <v>1</v>
      </c>
      <c r="AN1802" s="3">
        <f t="shared" si="281"/>
        <v>0</v>
      </c>
    </row>
    <row r="1803" spans="1:40" x14ac:dyDescent="0.35">
      <c r="A1803" t="s">
        <v>5167</v>
      </c>
      <c r="B1803" t="s">
        <v>4649</v>
      </c>
      <c r="C1803" t="s">
        <v>51</v>
      </c>
      <c r="D1803" t="s">
        <v>17</v>
      </c>
      <c r="E1803">
        <v>24.5</v>
      </c>
      <c r="F1803">
        <v>94.21</v>
      </c>
      <c r="G1803">
        <v>74.930000000000007</v>
      </c>
      <c r="H1803">
        <f t="shared" si="274"/>
        <v>1.257306819698385</v>
      </c>
      <c r="I1803">
        <v>23</v>
      </c>
      <c r="J1803">
        <v>57.36</v>
      </c>
      <c r="K1803">
        <v>71.22</v>
      </c>
      <c r="L1803" s="3">
        <f t="shared" si="275"/>
        <v>0</v>
      </c>
      <c r="M1803" s="3">
        <f t="shared" si="276"/>
        <v>1</v>
      </c>
      <c r="N1803" s="3">
        <f t="shared" si="277"/>
        <v>0</v>
      </c>
      <c r="AA1803" t="s">
        <v>5167</v>
      </c>
      <c r="AB1803" t="s">
        <v>4649</v>
      </c>
      <c r="AC1803" t="s">
        <v>51</v>
      </c>
      <c r="AD1803" t="s">
        <v>18</v>
      </c>
      <c r="AE1803">
        <v>24</v>
      </c>
      <c r="AF1803">
        <v>109.65</v>
      </c>
      <c r="AG1803">
        <v>73.7</v>
      </c>
      <c r="AH1803">
        <f t="shared" si="278"/>
        <v>1.4877883310719131</v>
      </c>
      <c r="AI1803">
        <v>23</v>
      </c>
      <c r="AJ1803">
        <v>68.010000000000005</v>
      </c>
      <c r="AK1803">
        <v>71.22</v>
      </c>
      <c r="AL1803" s="3">
        <f t="shared" si="279"/>
        <v>0</v>
      </c>
      <c r="AM1803" s="3">
        <f t="shared" si="280"/>
        <v>1</v>
      </c>
      <c r="AN1803" s="3">
        <f t="shared" si="281"/>
        <v>0</v>
      </c>
    </row>
    <row r="1804" spans="1:40" x14ac:dyDescent="0.35">
      <c r="A1804" t="s">
        <v>5168</v>
      </c>
      <c r="B1804" t="s">
        <v>4649</v>
      </c>
      <c r="C1804" t="s">
        <v>51</v>
      </c>
      <c r="D1804" s="6" t="s">
        <v>17</v>
      </c>
      <c r="E1804" s="6">
        <v>26</v>
      </c>
      <c r="F1804" s="6">
        <v>71.12</v>
      </c>
      <c r="G1804" s="6">
        <v>78.63</v>
      </c>
      <c r="H1804" s="6">
        <f t="shared" si="274"/>
        <v>0.90448938064352036</v>
      </c>
      <c r="I1804" s="6">
        <v>25.5</v>
      </c>
      <c r="J1804" s="6">
        <v>62.03</v>
      </c>
      <c r="K1804" s="6">
        <v>77.400000000000006</v>
      </c>
      <c r="L1804" s="6">
        <f t="shared" si="275"/>
        <v>0</v>
      </c>
      <c r="M1804" s="6">
        <f t="shared" si="276"/>
        <v>0</v>
      </c>
      <c r="N1804" s="6">
        <f t="shared" si="277"/>
        <v>1</v>
      </c>
      <c r="AA1804" t="s">
        <v>5168</v>
      </c>
      <c r="AB1804" t="s">
        <v>4649</v>
      </c>
      <c r="AC1804" t="s">
        <v>51</v>
      </c>
      <c r="AD1804" t="s">
        <v>18</v>
      </c>
      <c r="AE1804">
        <v>24</v>
      </c>
      <c r="AF1804">
        <v>107.3</v>
      </c>
      <c r="AG1804">
        <v>73.7</v>
      </c>
      <c r="AH1804">
        <f t="shared" si="278"/>
        <v>1.4559023066485752</v>
      </c>
      <c r="AI1804">
        <v>23</v>
      </c>
      <c r="AJ1804">
        <v>58.52</v>
      </c>
      <c r="AK1804">
        <v>71.22</v>
      </c>
      <c r="AL1804" s="3">
        <f t="shared" si="279"/>
        <v>0</v>
      </c>
      <c r="AM1804" s="3">
        <f t="shared" si="280"/>
        <v>1</v>
      </c>
      <c r="AN1804" s="3">
        <f t="shared" si="281"/>
        <v>0</v>
      </c>
    </row>
    <row r="1805" spans="1:40" x14ac:dyDescent="0.35">
      <c r="A1805" t="s">
        <v>5169</v>
      </c>
      <c r="B1805" t="s">
        <v>4649</v>
      </c>
      <c r="C1805" t="s">
        <v>51</v>
      </c>
      <c r="D1805" t="s">
        <v>17</v>
      </c>
      <c r="E1805">
        <v>23</v>
      </c>
      <c r="F1805">
        <v>92.23</v>
      </c>
      <c r="G1805">
        <v>71.22</v>
      </c>
      <c r="H1805">
        <f t="shared" si="274"/>
        <v>1.295001404099972</v>
      </c>
      <c r="I1805">
        <v>22.5</v>
      </c>
      <c r="J1805">
        <v>60.95</v>
      </c>
      <c r="K1805">
        <v>69.97</v>
      </c>
      <c r="L1805" s="3">
        <f t="shared" si="275"/>
        <v>0</v>
      </c>
      <c r="M1805" s="3">
        <f t="shared" si="276"/>
        <v>1</v>
      </c>
      <c r="N1805" s="3">
        <f t="shared" si="277"/>
        <v>0</v>
      </c>
      <c r="AA1805" t="s">
        <v>5169</v>
      </c>
      <c r="AB1805" t="s">
        <v>4649</v>
      </c>
      <c r="AC1805" t="s">
        <v>51</v>
      </c>
      <c r="AD1805" t="s">
        <v>18</v>
      </c>
      <c r="AE1805">
        <v>24</v>
      </c>
      <c r="AF1805">
        <v>104.63</v>
      </c>
      <c r="AG1805">
        <v>73.7</v>
      </c>
      <c r="AH1805">
        <f t="shared" si="278"/>
        <v>1.4196743554952509</v>
      </c>
      <c r="AI1805">
        <v>23</v>
      </c>
      <c r="AJ1805">
        <v>57.02</v>
      </c>
      <c r="AK1805">
        <v>71.22</v>
      </c>
      <c r="AL1805" s="3">
        <f t="shared" si="279"/>
        <v>0</v>
      </c>
      <c r="AM1805" s="3">
        <f t="shared" si="280"/>
        <v>1</v>
      </c>
      <c r="AN1805" s="3">
        <f t="shared" si="281"/>
        <v>0</v>
      </c>
    </row>
    <row r="1806" spans="1:40" x14ac:dyDescent="0.35">
      <c r="A1806" t="s">
        <v>5170</v>
      </c>
      <c r="B1806" t="s">
        <v>4649</v>
      </c>
      <c r="C1806" t="s">
        <v>51</v>
      </c>
      <c r="D1806" t="s">
        <v>17</v>
      </c>
      <c r="E1806">
        <v>23.5</v>
      </c>
      <c r="F1806">
        <v>140.72999999999999</v>
      </c>
      <c r="G1806">
        <v>72.459999999999994</v>
      </c>
      <c r="H1806">
        <f t="shared" si="274"/>
        <v>1.9421749930996413</v>
      </c>
      <c r="I1806">
        <v>22</v>
      </c>
      <c r="J1806">
        <v>63.21</v>
      </c>
      <c r="K1806">
        <v>68.72</v>
      </c>
      <c r="L1806" s="3">
        <f t="shared" si="275"/>
        <v>1</v>
      </c>
      <c r="M1806" s="3">
        <f t="shared" si="276"/>
        <v>0</v>
      </c>
      <c r="N1806" s="3">
        <f t="shared" si="277"/>
        <v>0</v>
      </c>
      <c r="AA1806" t="s">
        <v>5170</v>
      </c>
      <c r="AB1806" t="s">
        <v>4649</v>
      </c>
      <c r="AC1806" t="s">
        <v>51</v>
      </c>
      <c r="AD1806" t="s">
        <v>18</v>
      </c>
      <c r="AE1806">
        <v>24</v>
      </c>
      <c r="AF1806">
        <v>76.069999999999993</v>
      </c>
      <c r="AG1806">
        <v>73.7</v>
      </c>
      <c r="AH1806">
        <f t="shared" si="278"/>
        <v>1.032157394843962</v>
      </c>
      <c r="AI1806">
        <v>23.5</v>
      </c>
      <c r="AJ1806">
        <v>67.16</v>
      </c>
      <c r="AK1806">
        <v>72.459999999999994</v>
      </c>
      <c r="AL1806" s="3">
        <f t="shared" si="279"/>
        <v>0</v>
      </c>
      <c r="AM1806" s="3">
        <f t="shared" si="280"/>
        <v>1</v>
      </c>
      <c r="AN1806" s="3">
        <f t="shared" si="281"/>
        <v>0</v>
      </c>
    </row>
    <row r="1807" spans="1:40" x14ac:dyDescent="0.35">
      <c r="A1807" t="s">
        <v>5171</v>
      </c>
      <c r="B1807" t="s">
        <v>4649</v>
      </c>
      <c r="C1807" t="s">
        <v>51</v>
      </c>
      <c r="D1807" s="6" t="s">
        <v>17</v>
      </c>
      <c r="E1807" s="6">
        <v>23.5</v>
      </c>
      <c r="F1807" s="6">
        <v>62.5</v>
      </c>
      <c r="G1807" s="6">
        <v>72.459999999999994</v>
      </c>
      <c r="H1807" s="6">
        <f t="shared" si="274"/>
        <v>0.86254485233232137</v>
      </c>
      <c r="I1807" s="6">
        <v>23</v>
      </c>
      <c r="J1807" s="6">
        <v>42.87</v>
      </c>
      <c r="K1807" s="6">
        <v>71.22</v>
      </c>
      <c r="L1807" s="6">
        <f t="shared" si="275"/>
        <v>0</v>
      </c>
      <c r="M1807" s="6">
        <f t="shared" si="276"/>
        <v>0</v>
      </c>
      <c r="N1807" s="6">
        <f t="shared" si="277"/>
        <v>1</v>
      </c>
      <c r="AA1807" t="s">
        <v>5171</v>
      </c>
      <c r="AB1807" t="s">
        <v>4649</v>
      </c>
      <c r="AC1807" t="s">
        <v>51</v>
      </c>
      <c r="AD1807" t="s">
        <v>18</v>
      </c>
      <c r="AE1807">
        <v>24</v>
      </c>
      <c r="AF1807">
        <v>79.040000000000006</v>
      </c>
      <c r="AG1807">
        <v>73.7</v>
      </c>
      <c r="AH1807">
        <f t="shared" si="278"/>
        <v>1.0724559023066487</v>
      </c>
      <c r="AI1807">
        <v>23.5</v>
      </c>
      <c r="AJ1807">
        <v>64.17</v>
      </c>
      <c r="AK1807">
        <v>72.459999999999994</v>
      </c>
      <c r="AL1807" s="3">
        <f t="shared" si="279"/>
        <v>0</v>
      </c>
      <c r="AM1807" s="3">
        <f t="shared" si="280"/>
        <v>1</v>
      </c>
      <c r="AN1807" s="3">
        <f t="shared" si="281"/>
        <v>0</v>
      </c>
    </row>
    <row r="1808" spans="1:40" x14ac:dyDescent="0.35">
      <c r="A1808" t="s">
        <v>5172</v>
      </c>
      <c r="B1808" t="s">
        <v>4649</v>
      </c>
      <c r="C1808" t="s">
        <v>51</v>
      </c>
      <c r="D1808" t="s">
        <v>17</v>
      </c>
      <c r="E1808">
        <v>23.5</v>
      </c>
      <c r="F1808">
        <v>87.03</v>
      </c>
      <c r="G1808">
        <v>72.459999999999994</v>
      </c>
      <c r="H1808">
        <f t="shared" si="274"/>
        <v>1.2010764559757108</v>
      </c>
      <c r="I1808">
        <v>23</v>
      </c>
      <c r="J1808">
        <v>51.38</v>
      </c>
      <c r="K1808">
        <v>71.22</v>
      </c>
      <c r="L1808" s="3">
        <f t="shared" si="275"/>
        <v>0</v>
      </c>
      <c r="M1808" s="3">
        <f t="shared" si="276"/>
        <v>1</v>
      </c>
      <c r="N1808" s="3">
        <f t="shared" si="277"/>
        <v>0</v>
      </c>
      <c r="AA1808" t="s">
        <v>5172</v>
      </c>
      <c r="AB1808" t="s">
        <v>4649</v>
      </c>
      <c r="AC1808" t="s">
        <v>51</v>
      </c>
      <c r="AD1808" t="s">
        <v>18</v>
      </c>
      <c r="AE1808">
        <v>24</v>
      </c>
      <c r="AF1808">
        <v>113.97</v>
      </c>
      <c r="AG1808">
        <v>73.7</v>
      </c>
      <c r="AH1808">
        <f t="shared" si="278"/>
        <v>1.5464043419267299</v>
      </c>
      <c r="AI1808">
        <v>23</v>
      </c>
      <c r="AJ1808">
        <v>58.59</v>
      </c>
      <c r="AK1808">
        <v>71.22</v>
      </c>
      <c r="AL1808" s="3">
        <f t="shared" si="279"/>
        <v>1</v>
      </c>
      <c r="AM1808" s="3">
        <f t="shared" si="280"/>
        <v>0</v>
      </c>
      <c r="AN1808" s="3">
        <f t="shared" si="281"/>
        <v>0</v>
      </c>
    </row>
    <row r="1809" spans="1:40" x14ac:dyDescent="0.35">
      <c r="A1809" t="s">
        <v>5173</v>
      </c>
      <c r="B1809" t="s">
        <v>4649</v>
      </c>
      <c r="C1809" t="s">
        <v>51</v>
      </c>
      <c r="D1809" t="s">
        <v>17</v>
      </c>
      <c r="E1809">
        <v>23.5</v>
      </c>
      <c r="F1809">
        <v>75.819999999999993</v>
      </c>
      <c r="G1809">
        <v>72.459999999999994</v>
      </c>
      <c r="H1809">
        <f t="shared" si="274"/>
        <v>1.0463704112613856</v>
      </c>
      <c r="I1809">
        <v>23</v>
      </c>
      <c r="J1809">
        <v>65.83</v>
      </c>
      <c r="K1809">
        <v>71.22</v>
      </c>
      <c r="L1809" s="3">
        <f t="shared" si="275"/>
        <v>0</v>
      </c>
      <c r="M1809" s="3">
        <f t="shared" si="276"/>
        <v>1</v>
      </c>
      <c r="N1809" s="3">
        <f t="shared" si="277"/>
        <v>0</v>
      </c>
      <c r="AA1809" t="s">
        <v>5173</v>
      </c>
      <c r="AB1809" t="s">
        <v>4649</v>
      </c>
      <c r="AC1809" t="s">
        <v>51</v>
      </c>
      <c r="AD1809" t="s">
        <v>18</v>
      </c>
      <c r="AE1809">
        <v>24</v>
      </c>
      <c r="AF1809">
        <v>137.38</v>
      </c>
      <c r="AG1809">
        <v>73.7</v>
      </c>
      <c r="AH1809">
        <f t="shared" si="278"/>
        <v>1.8640434192672997</v>
      </c>
      <c r="AI1809">
        <v>23</v>
      </c>
      <c r="AJ1809">
        <v>64.430000000000007</v>
      </c>
      <c r="AK1809">
        <v>71.22</v>
      </c>
      <c r="AL1809" s="3">
        <f t="shared" si="279"/>
        <v>1</v>
      </c>
      <c r="AM1809" s="3">
        <f t="shared" si="280"/>
        <v>0</v>
      </c>
      <c r="AN1809" s="3">
        <f t="shared" si="281"/>
        <v>0</v>
      </c>
    </row>
    <row r="1810" spans="1:40" x14ac:dyDescent="0.35">
      <c r="A1810" t="s">
        <v>5174</v>
      </c>
      <c r="B1810" t="s">
        <v>4649</v>
      </c>
      <c r="C1810" t="s">
        <v>51</v>
      </c>
      <c r="D1810" t="s">
        <v>17</v>
      </c>
      <c r="E1810">
        <v>24.5</v>
      </c>
      <c r="F1810">
        <v>86.8</v>
      </c>
      <c r="G1810">
        <v>74.930000000000007</v>
      </c>
      <c r="H1810">
        <f t="shared" si="274"/>
        <v>1.1584145202188707</v>
      </c>
      <c r="I1810">
        <v>23</v>
      </c>
      <c r="J1810">
        <v>62.05</v>
      </c>
      <c r="K1810">
        <v>71.22</v>
      </c>
      <c r="L1810" s="3">
        <f t="shared" si="275"/>
        <v>0</v>
      </c>
      <c r="M1810" s="3">
        <f t="shared" si="276"/>
        <v>1</v>
      </c>
      <c r="N1810" s="3">
        <f t="shared" si="277"/>
        <v>0</v>
      </c>
      <c r="AA1810" t="s">
        <v>5174</v>
      </c>
      <c r="AB1810" t="s">
        <v>4649</v>
      </c>
      <c r="AC1810" t="s">
        <v>51</v>
      </c>
      <c r="AD1810" t="s">
        <v>18</v>
      </c>
      <c r="AE1810">
        <v>24</v>
      </c>
      <c r="AF1810">
        <v>123.68</v>
      </c>
      <c r="AG1810">
        <v>73.7</v>
      </c>
      <c r="AH1810">
        <f t="shared" si="278"/>
        <v>1.6781546811397559</v>
      </c>
      <c r="AI1810">
        <v>23</v>
      </c>
      <c r="AJ1810">
        <v>55.89</v>
      </c>
      <c r="AK1810">
        <v>71.22</v>
      </c>
      <c r="AL1810" s="3">
        <f t="shared" si="279"/>
        <v>1</v>
      </c>
      <c r="AM1810" s="3">
        <f t="shared" si="280"/>
        <v>0</v>
      </c>
      <c r="AN1810" s="3">
        <f t="shared" si="281"/>
        <v>0</v>
      </c>
    </row>
    <row r="1811" spans="1:40" x14ac:dyDescent="0.35">
      <c r="A1811" t="s">
        <v>5175</v>
      </c>
      <c r="B1811" t="s">
        <v>4649</v>
      </c>
      <c r="C1811" t="s">
        <v>51</v>
      </c>
      <c r="D1811" t="s">
        <v>17</v>
      </c>
      <c r="E1811">
        <v>23.5</v>
      </c>
      <c r="F1811">
        <v>119.31</v>
      </c>
      <c r="G1811">
        <v>72.459999999999994</v>
      </c>
      <c r="H1811">
        <f t="shared" si="274"/>
        <v>1.6465636213083081</v>
      </c>
      <c r="I1811">
        <v>22</v>
      </c>
      <c r="J1811">
        <v>68.56</v>
      </c>
      <c r="K1811">
        <v>68.72</v>
      </c>
      <c r="L1811" s="3">
        <f t="shared" si="275"/>
        <v>1</v>
      </c>
      <c r="M1811" s="3">
        <f t="shared" si="276"/>
        <v>0</v>
      </c>
      <c r="N1811" s="3">
        <f t="shared" si="277"/>
        <v>0</v>
      </c>
      <c r="AA1811" t="s">
        <v>5175</v>
      </c>
      <c r="AB1811" t="s">
        <v>4649</v>
      </c>
      <c r="AC1811" t="s">
        <v>51</v>
      </c>
      <c r="AD1811" t="s">
        <v>18</v>
      </c>
      <c r="AE1811">
        <v>24</v>
      </c>
      <c r="AF1811">
        <v>135.88999999999999</v>
      </c>
      <c r="AG1811">
        <v>73.7</v>
      </c>
      <c r="AH1811">
        <f t="shared" si="278"/>
        <v>1.8438263229308003</v>
      </c>
      <c r="AI1811">
        <v>23.5</v>
      </c>
      <c r="AJ1811">
        <v>67.05</v>
      </c>
      <c r="AK1811">
        <v>72.459999999999994</v>
      </c>
      <c r="AL1811" s="3">
        <f t="shared" si="279"/>
        <v>1</v>
      </c>
      <c r="AM1811" s="3">
        <f t="shared" si="280"/>
        <v>0</v>
      </c>
      <c r="AN1811" s="3">
        <f t="shared" si="281"/>
        <v>0</v>
      </c>
    </row>
    <row r="1812" spans="1:40" x14ac:dyDescent="0.35">
      <c r="A1812" t="s">
        <v>5176</v>
      </c>
      <c r="B1812" t="s">
        <v>4649</v>
      </c>
      <c r="C1812" t="s">
        <v>51</v>
      </c>
      <c r="D1812" s="6" t="s">
        <v>17</v>
      </c>
      <c r="E1812" s="6">
        <v>22.5</v>
      </c>
      <c r="F1812" s="6">
        <v>58.31</v>
      </c>
      <c r="G1812" s="6">
        <v>69.97</v>
      </c>
      <c r="H1812" s="6">
        <f t="shared" si="274"/>
        <v>0.83335715306559954</v>
      </c>
      <c r="I1812" s="6">
        <v>22</v>
      </c>
      <c r="J1812" s="6">
        <v>37.82</v>
      </c>
      <c r="K1812" s="6">
        <v>68.72</v>
      </c>
      <c r="L1812" s="6">
        <f t="shared" si="275"/>
        <v>0</v>
      </c>
      <c r="M1812" s="6">
        <f t="shared" si="276"/>
        <v>0</v>
      </c>
      <c r="N1812" s="6">
        <f t="shared" si="277"/>
        <v>1</v>
      </c>
      <c r="AA1812" t="s">
        <v>5176</v>
      </c>
      <c r="AB1812" t="s">
        <v>4649</v>
      </c>
      <c r="AC1812" t="s">
        <v>51</v>
      </c>
      <c r="AD1812" t="s">
        <v>18</v>
      </c>
      <c r="AE1812" s="6">
        <v>25.5</v>
      </c>
      <c r="AF1812" s="6">
        <v>75.900000000000006</v>
      </c>
      <c r="AG1812" s="6">
        <v>77.400000000000006</v>
      </c>
      <c r="AH1812" s="6">
        <f t="shared" si="278"/>
        <v>0.98062015503875966</v>
      </c>
      <c r="AI1812" s="6">
        <v>25</v>
      </c>
      <c r="AJ1812" s="6">
        <v>66.349999999999994</v>
      </c>
      <c r="AK1812" s="6">
        <v>76.17</v>
      </c>
      <c r="AL1812" s="6">
        <f t="shared" si="279"/>
        <v>0</v>
      </c>
      <c r="AM1812" s="6">
        <f t="shared" si="280"/>
        <v>0</v>
      </c>
      <c r="AN1812" s="6">
        <f t="shared" si="281"/>
        <v>1</v>
      </c>
    </row>
    <row r="1813" spans="1:40" x14ac:dyDescent="0.35">
      <c r="A1813" t="s">
        <v>5177</v>
      </c>
      <c r="B1813" t="s">
        <v>4649</v>
      </c>
      <c r="C1813" t="s">
        <v>51</v>
      </c>
      <c r="D1813" t="s">
        <v>17</v>
      </c>
      <c r="E1813">
        <v>24</v>
      </c>
      <c r="F1813">
        <v>83.75</v>
      </c>
      <c r="G1813">
        <v>73.7</v>
      </c>
      <c r="H1813">
        <f t="shared" si="274"/>
        <v>1.1363636363636362</v>
      </c>
      <c r="I1813">
        <v>23</v>
      </c>
      <c r="J1813">
        <v>73.59</v>
      </c>
      <c r="K1813">
        <v>71.22</v>
      </c>
      <c r="L1813" s="3">
        <f t="shared" si="275"/>
        <v>0</v>
      </c>
      <c r="M1813" s="3">
        <f t="shared" si="276"/>
        <v>1</v>
      </c>
      <c r="N1813" s="3">
        <f t="shared" si="277"/>
        <v>0</v>
      </c>
      <c r="AA1813" t="s">
        <v>5177</v>
      </c>
      <c r="AB1813" t="s">
        <v>4649</v>
      </c>
      <c r="AC1813" t="s">
        <v>51</v>
      </c>
      <c r="AD1813" t="s">
        <v>18</v>
      </c>
      <c r="AE1813">
        <v>24</v>
      </c>
      <c r="AF1813">
        <v>123.85</v>
      </c>
      <c r="AG1813">
        <v>73.7</v>
      </c>
      <c r="AH1813">
        <f t="shared" si="278"/>
        <v>1.680461329715061</v>
      </c>
      <c r="AI1813">
        <v>23</v>
      </c>
      <c r="AJ1813">
        <v>62.16</v>
      </c>
      <c r="AK1813">
        <v>71.22</v>
      </c>
      <c r="AL1813" s="3">
        <f t="shared" si="279"/>
        <v>1</v>
      </c>
      <c r="AM1813" s="3">
        <f t="shared" si="280"/>
        <v>0</v>
      </c>
      <c r="AN1813" s="3">
        <f t="shared" si="281"/>
        <v>0</v>
      </c>
    </row>
    <row r="1814" spans="1:40" x14ac:dyDescent="0.35">
      <c r="A1814" t="s">
        <v>5178</v>
      </c>
      <c r="B1814" t="s">
        <v>4649</v>
      </c>
      <c r="C1814" t="s">
        <v>51</v>
      </c>
      <c r="D1814" t="s">
        <v>17</v>
      </c>
      <c r="E1814">
        <v>24</v>
      </c>
      <c r="F1814">
        <v>121.65</v>
      </c>
      <c r="G1814">
        <v>73.7</v>
      </c>
      <c r="H1814">
        <f t="shared" si="274"/>
        <v>1.6506105834464044</v>
      </c>
      <c r="I1814">
        <v>22</v>
      </c>
      <c r="J1814">
        <v>52.13</v>
      </c>
      <c r="K1814">
        <v>68.72</v>
      </c>
      <c r="L1814" s="3">
        <f t="shared" si="275"/>
        <v>1</v>
      </c>
      <c r="M1814" s="3">
        <f t="shared" si="276"/>
        <v>0</v>
      </c>
      <c r="N1814" s="3">
        <f t="shared" si="277"/>
        <v>0</v>
      </c>
      <c r="AA1814" t="s">
        <v>5178</v>
      </c>
      <c r="AB1814" t="s">
        <v>4649</v>
      </c>
      <c r="AC1814" t="s">
        <v>51</v>
      </c>
      <c r="AD1814" t="s">
        <v>18</v>
      </c>
      <c r="AE1814">
        <v>24</v>
      </c>
      <c r="AF1814">
        <v>134.63999999999999</v>
      </c>
      <c r="AG1814">
        <v>73.7</v>
      </c>
      <c r="AH1814">
        <f t="shared" si="278"/>
        <v>1.8268656716417908</v>
      </c>
      <c r="AI1814">
        <v>23</v>
      </c>
      <c r="AJ1814">
        <v>49.98</v>
      </c>
      <c r="AK1814">
        <v>71.22</v>
      </c>
      <c r="AL1814" s="3">
        <f t="shared" si="279"/>
        <v>1</v>
      </c>
      <c r="AM1814" s="3">
        <f t="shared" si="280"/>
        <v>0</v>
      </c>
      <c r="AN1814" s="3">
        <f t="shared" si="281"/>
        <v>0</v>
      </c>
    </row>
    <row r="1815" spans="1:40" x14ac:dyDescent="0.35">
      <c r="A1815" t="s">
        <v>5179</v>
      </c>
      <c r="B1815" t="s">
        <v>4649</v>
      </c>
      <c r="C1815" t="s">
        <v>51</v>
      </c>
      <c r="D1815" s="6" t="s">
        <v>17</v>
      </c>
      <c r="E1815" s="6">
        <v>22</v>
      </c>
      <c r="F1815" s="6">
        <v>67.78</v>
      </c>
      <c r="G1815" s="6">
        <v>68.72</v>
      </c>
      <c r="H1815" s="6">
        <f t="shared" si="274"/>
        <v>0.98632130384167638</v>
      </c>
      <c r="I1815" s="6">
        <v>21.5</v>
      </c>
      <c r="J1815" s="6">
        <v>30.02</v>
      </c>
      <c r="K1815" s="6">
        <v>67.47</v>
      </c>
      <c r="L1815" s="6">
        <f t="shared" si="275"/>
        <v>0</v>
      </c>
      <c r="M1815" s="6">
        <f t="shared" si="276"/>
        <v>0</v>
      </c>
      <c r="N1815" s="6">
        <f t="shared" si="277"/>
        <v>1</v>
      </c>
      <c r="AA1815" t="s">
        <v>5179</v>
      </c>
      <c r="AB1815" t="s">
        <v>4649</v>
      </c>
      <c r="AC1815" t="s">
        <v>51</v>
      </c>
      <c r="AD1815" t="s">
        <v>18</v>
      </c>
      <c r="AE1815">
        <v>24</v>
      </c>
      <c r="AF1815">
        <v>82.06</v>
      </c>
      <c r="AG1815">
        <v>73.7</v>
      </c>
      <c r="AH1815">
        <f t="shared" si="278"/>
        <v>1.1134328358208956</v>
      </c>
      <c r="AI1815">
        <v>23.5</v>
      </c>
      <c r="AJ1815">
        <v>57.13</v>
      </c>
      <c r="AK1815">
        <v>72.459999999999994</v>
      </c>
      <c r="AL1815" s="3">
        <f t="shared" si="279"/>
        <v>0</v>
      </c>
      <c r="AM1815" s="3">
        <f t="shared" si="280"/>
        <v>1</v>
      </c>
      <c r="AN1815" s="3">
        <f t="shared" si="281"/>
        <v>0</v>
      </c>
    </row>
    <row r="1816" spans="1:40" x14ac:dyDescent="0.35">
      <c r="A1816" t="s">
        <v>5180</v>
      </c>
      <c r="B1816" t="s">
        <v>4649</v>
      </c>
      <c r="C1816" t="s">
        <v>51</v>
      </c>
      <c r="D1816" s="6" t="s">
        <v>17</v>
      </c>
      <c r="E1816" s="6">
        <v>24</v>
      </c>
      <c r="F1816" s="6">
        <v>72.41</v>
      </c>
      <c r="G1816" s="6">
        <v>73.7</v>
      </c>
      <c r="H1816" s="6">
        <f t="shared" si="274"/>
        <v>0.98249660786974213</v>
      </c>
      <c r="I1816" s="6">
        <v>23.5</v>
      </c>
      <c r="J1816" s="6">
        <v>65.489999999999995</v>
      </c>
      <c r="K1816" s="6">
        <v>72.459999999999994</v>
      </c>
      <c r="L1816" s="6">
        <f t="shared" si="275"/>
        <v>0</v>
      </c>
      <c r="M1816" s="6">
        <f t="shared" si="276"/>
        <v>0</v>
      </c>
      <c r="N1816" s="6">
        <f t="shared" si="277"/>
        <v>1</v>
      </c>
      <c r="AA1816" t="s">
        <v>5180</v>
      </c>
      <c r="AB1816" t="s">
        <v>4649</v>
      </c>
      <c r="AC1816" t="s">
        <v>51</v>
      </c>
      <c r="AD1816" t="s">
        <v>18</v>
      </c>
      <c r="AE1816">
        <v>24</v>
      </c>
      <c r="AF1816">
        <v>109.23</v>
      </c>
      <c r="AG1816">
        <v>73.7</v>
      </c>
      <c r="AH1816">
        <f t="shared" si="278"/>
        <v>1.482089552238806</v>
      </c>
      <c r="AI1816">
        <v>23.5</v>
      </c>
      <c r="AJ1816">
        <v>68.849999999999994</v>
      </c>
      <c r="AK1816">
        <v>72.459999999999994</v>
      </c>
      <c r="AL1816" s="3">
        <f t="shared" si="279"/>
        <v>0</v>
      </c>
      <c r="AM1816" s="3">
        <f t="shared" si="280"/>
        <v>1</v>
      </c>
      <c r="AN1816" s="3">
        <f t="shared" si="281"/>
        <v>0</v>
      </c>
    </row>
    <row r="1817" spans="1:40" x14ac:dyDescent="0.35">
      <c r="A1817" t="s">
        <v>5181</v>
      </c>
      <c r="B1817" t="s">
        <v>4649</v>
      </c>
      <c r="C1817" t="s">
        <v>51</v>
      </c>
      <c r="D1817" t="s">
        <v>17</v>
      </c>
      <c r="E1817">
        <v>24</v>
      </c>
      <c r="F1817">
        <v>166.01</v>
      </c>
      <c r="G1817">
        <v>73.7</v>
      </c>
      <c r="H1817">
        <f t="shared" si="274"/>
        <v>2.2525101763907731</v>
      </c>
      <c r="I1817">
        <v>22</v>
      </c>
      <c r="J1817">
        <v>38.479999999999997</v>
      </c>
      <c r="K1817">
        <v>68.72</v>
      </c>
      <c r="L1817" s="3">
        <f t="shared" si="275"/>
        <v>1</v>
      </c>
      <c r="M1817" s="3">
        <f t="shared" si="276"/>
        <v>0</v>
      </c>
      <c r="N1817" s="3">
        <f t="shared" si="277"/>
        <v>0</v>
      </c>
      <c r="AA1817" t="s">
        <v>5181</v>
      </c>
      <c r="AB1817" t="s">
        <v>4649</v>
      </c>
      <c r="AC1817" t="s">
        <v>51</v>
      </c>
      <c r="AD1817" t="s">
        <v>18</v>
      </c>
      <c r="AE1817">
        <v>25</v>
      </c>
      <c r="AF1817">
        <v>109.55</v>
      </c>
      <c r="AG1817">
        <v>76.17</v>
      </c>
      <c r="AH1817">
        <f t="shared" si="278"/>
        <v>1.4382302743862412</v>
      </c>
      <c r="AI1817">
        <v>23</v>
      </c>
      <c r="AJ1817">
        <v>50.04</v>
      </c>
      <c r="AK1817">
        <v>71.22</v>
      </c>
      <c r="AL1817" s="3">
        <f t="shared" si="279"/>
        <v>0</v>
      </c>
      <c r="AM1817" s="3">
        <f t="shared" si="280"/>
        <v>1</v>
      </c>
      <c r="AN1817" s="3">
        <f t="shared" si="281"/>
        <v>0</v>
      </c>
    </row>
    <row r="1818" spans="1:40" x14ac:dyDescent="0.35">
      <c r="A1818" t="s">
        <v>5182</v>
      </c>
      <c r="B1818" t="s">
        <v>4649</v>
      </c>
      <c r="C1818" t="s">
        <v>51</v>
      </c>
      <c r="D1818" t="s">
        <v>17</v>
      </c>
      <c r="E1818">
        <v>23.5</v>
      </c>
      <c r="F1818">
        <v>89.3</v>
      </c>
      <c r="G1818">
        <v>72.459999999999994</v>
      </c>
      <c r="H1818">
        <f t="shared" si="274"/>
        <v>1.2324040850124207</v>
      </c>
      <c r="I1818">
        <v>25</v>
      </c>
      <c r="J1818">
        <v>80.48</v>
      </c>
      <c r="K1818">
        <v>76.17</v>
      </c>
      <c r="L1818" s="3">
        <f t="shared" si="275"/>
        <v>0</v>
      </c>
      <c r="M1818" s="3">
        <f t="shared" si="276"/>
        <v>1</v>
      </c>
      <c r="N1818" s="3">
        <f t="shared" si="277"/>
        <v>0</v>
      </c>
      <c r="AA1818" t="s">
        <v>5182</v>
      </c>
      <c r="AB1818" t="s">
        <v>4649</v>
      </c>
      <c r="AC1818" t="s">
        <v>51</v>
      </c>
      <c r="AD1818" t="s">
        <v>18</v>
      </c>
      <c r="AE1818">
        <v>24</v>
      </c>
      <c r="AF1818">
        <v>116.96</v>
      </c>
      <c r="AG1818">
        <v>73.7</v>
      </c>
      <c r="AH1818">
        <f t="shared" si="278"/>
        <v>1.5869742198100405</v>
      </c>
      <c r="AI1818">
        <v>16</v>
      </c>
      <c r="AJ1818">
        <v>57.05</v>
      </c>
      <c r="AK1818">
        <v>53.5</v>
      </c>
      <c r="AL1818" s="3">
        <f t="shared" si="279"/>
        <v>1</v>
      </c>
      <c r="AM1818" s="3">
        <f t="shared" si="280"/>
        <v>0</v>
      </c>
      <c r="AN1818" s="3">
        <f t="shared" si="281"/>
        <v>0</v>
      </c>
    </row>
    <row r="1819" spans="1:40" x14ac:dyDescent="0.35">
      <c r="A1819" t="s">
        <v>5183</v>
      </c>
      <c r="B1819" t="s">
        <v>4649</v>
      </c>
      <c r="C1819" t="s">
        <v>51</v>
      </c>
      <c r="D1819" t="s">
        <v>17</v>
      </c>
      <c r="E1819">
        <v>24</v>
      </c>
      <c r="F1819">
        <v>111.22</v>
      </c>
      <c r="G1819">
        <v>73.7</v>
      </c>
      <c r="H1819">
        <f t="shared" si="274"/>
        <v>1.509090909090909</v>
      </c>
      <c r="I1819">
        <v>22.5</v>
      </c>
      <c r="J1819">
        <v>60.1</v>
      </c>
      <c r="K1819">
        <v>69.97</v>
      </c>
      <c r="L1819" s="3">
        <f t="shared" si="275"/>
        <v>1</v>
      </c>
      <c r="M1819" s="3">
        <f t="shared" si="276"/>
        <v>0</v>
      </c>
      <c r="N1819" s="3">
        <f t="shared" si="277"/>
        <v>0</v>
      </c>
      <c r="AA1819" t="s">
        <v>5183</v>
      </c>
      <c r="AB1819" t="s">
        <v>4649</v>
      </c>
      <c r="AC1819" t="s">
        <v>51</v>
      </c>
      <c r="AD1819" t="s">
        <v>18</v>
      </c>
      <c r="AE1819">
        <v>24</v>
      </c>
      <c r="AF1819">
        <v>77.37</v>
      </c>
      <c r="AG1819">
        <v>73.7</v>
      </c>
      <c r="AH1819">
        <f t="shared" si="278"/>
        <v>1.0497964721845319</v>
      </c>
      <c r="AI1819">
        <v>23.5</v>
      </c>
      <c r="AJ1819">
        <v>43.95</v>
      </c>
      <c r="AK1819">
        <v>72.459999999999994</v>
      </c>
      <c r="AL1819" s="3">
        <f t="shared" si="279"/>
        <v>0</v>
      </c>
      <c r="AM1819" s="3">
        <f t="shared" si="280"/>
        <v>1</v>
      </c>
      <c r="AN1819" s="3">
        <f t="shared" si="281"/>
        <v>0</v>
      </c>
    </row>
    <row r="1820" spans="1:40" x14ac:dyDescent="0.35">
      <c r="A1820" t="s">
        <v>5184</v>
      </c>
      <c r="B1820" t="s">
        <v>4649</v>
      </c>
      <c r="C1820" t="s">
        <v>51</v>
      </c>
      <c r="D1820" t="s">
        <v>17</v>
      </c>
      <c r="E1820">
        <v>24</v>
      </c>
      <c r="F1820">
        <v>189.32</v>
      </c>
      <c r="G1820">
        <v>73.7</v>
      </c>
      <c r="H1820">
        <f t="shared" si="274"/>
        <v>2.5687924016282224</v>
      </c>
      <c r="I1820">
        <v>22</v>
      </c>
      <c r="J1820">
        <v>37.590000000000003</v>
      </c>
      <c r="K1820">
        <v>68.72</v>
      </c>
      <c r="L1820" s="3">
        <f t="shared" si="275"/>
        <v>1</v>
      </c>
      <c r="M1820" s="3">
        <f t="shared" si="276"/>
        <v>0</v>
      </c>
      <c r="N1820" s="3">
        <f t="shared" si="277"/>
        <v>0</v>
      </c>
      <c r="AA1820" t="s">
        <v>5184</v>
      </c>
      <c r="AB1820" t="s">
        <v>4649</v>
      </c>
      <c r="AC1820" t="s">
        <v>51</v>
      </c>
      <c r="AD1820" t="s">
        <v>18</v>
      </c>
      <c r="AE1820">
        <v>24</v>
      </c>
      <c r="AF1820">
        <v>178.8</v>
      </c>
      <c r="AG1820">
        <v>73.7</v>
      </c>
      <c r="AH1820">
        <f t="shared" si="278"/>
        <v>2.4260515603799186</v>
      </c>
      <c r="AI1820">
        <v>22.5</v>
      </c>
      <c r="AJ1820">
        <v>51.07</v>
      </c>
      <c r="AK1820">
        <v>69.97</v>
      </c>
      <c r="AL1820" s="3">
        <f t="shared" si="279"/>
        <v>1</v>
      </c>
      <c r="AM1820" s="3">
        <f t="shared" si="280"/>
        <v>0</v>
      </c>
      <c r="AN1820" s="3">
        <f t="shared" si="281"/>
        <v>0</v>
      </c>
    </row>
    <row r="1821" spans="1:40" x14ac:dyDescent="0.35">
      <c r="A1821" t="s">
        <v>5185</v>
      </c>
      <c r="B1821" t="s">
        <v>4649</v>
      </c>
      <c r="C1821" t="s">
        <v>51</v>
      </c>
      <c r="D1821" s="6" t="s">
        <v>17</v>
      </c>
      <c r="E1821" s="6">
        <v>23.5</v>
      </c>
      <c r="F1821" s="6">
        <v>65.08</v>
      </c>
      <c r="G1821" s="6">
        <v>72.459999999999994</v>
      </c>
      <c r="H1821" s="6">
        <f t="shared" si="274"/>
        <v>0.89815070383659956</v>
      </c>
      <c r="I1821" s="6">
        <v>23</v>
      </c>
      <c r="J1821" s="6">
        <v>49.46</v>
      </c>
      <c r="K1821" s="6">
        <v>71.22</v>
      </c>
      <c r="L1821" s="6">
        <f t="shared" si="275"/>
        <v>0</v>
      </c>
      <c r="M1821" s="6">
        <f t="shared" si="276"/>
        <v>0</v>
      </c>
      <c r="N1821" s="6">
        <f t="shared" si="277"/>
        <v>1</v>
      </c>
      <c r="AA1821" t="s">
        <v>5185</v>
      </c>
      <c r="AB1821" t="s">
        <v>4649</v>
      </c>
      <c r="AC1821" t="s">
        <v>51</v>
      </c>
      <c r="AD1821" t="s">
        <v>18</v>
      </c>
      <c r="AE1821">
        <v>26</v>
      </c>
      <c r="AF1821">
        <v>81.27</v>
      </c>
      <c r="AG1821">
        <v>78.63</v>
      </c>
      <c r="AH1821">
        <f t="shared" si="278"/>
        <v>1.0335749713849676</v>
      </c>
      <c r="AI1821">
        <v>25.5</v>
      </c>
      <c r="AJ1821">
        <v>70.86</v>
      </c>
      <c r="AK1821">
        <v>77.400000000000006</v>
      </c>
      <c r="AL1821" s="3">
        <f t="shared" si="279"/>
        <v>0</v>
      </c>
      <c r="AM1821" s="3">
        <f t="shared" si="280"/>
        <v>1</v>
      </c>
      <c r="AN1821" s="3">
        <f t="shared" si="281"/>
        <v>0</v>
      </c>
    </row>
    <row r="1822" spans="1:40" x14ac:dyDescent="0.35">
      <c r="A1822" t="s">
        <v>5186</v>
      </c>
      <c r="B1822" t="s">
        <v>4649</v>
      </c>
      <c r="C1822" t="s">
        <v>51</v>
      </c>
      <c r="D1822" t="s">
        <v>17</v>
      </c>
      <c r="E1822">
        <v>23.5</v>
      </c>
      <c r="F1822">
        <v>85.85</v>
      </c>
      <c r="G1822">
        <v>72.459999999999994</v>
      </c>
      <c r="H1822">
        <f t="shared" si="274"/>
        <v>1.1847916091636765</v>
      </c>
      <c r="I1822">
        <v>25</v>
      </c>
      <c r="J1822">
        <v>81.319999999999993</v>
      </c>
      <c r="K1822">
        <v>76.17</v>
      </c>
      <c r="L1822" s="3">
        <f t="shared" si="275"/>
        <v>0</v>
      </c>
      <c r="M1822" s="3">
        <f t="shared" si="276"/>
        <v>1</v>
      </c>
      <c r="N1822" s="3">
        <f t="shared" si="277"/>
        <v>0</v>
      </c>
      <c r="AA1822" t="s">
        <v>5186</v>
      </c>
      <c r="AB1822" t="s">
        <v>4649</v>
      </c>
      <c r="AC1822" t="s">
        <v>51</v>
      </c>
      <c r="AD1822" t="s">
        <v>18</v>
      </c>
      <c r="AE1822">
        <v>24</v>
      </c>
      <c r="AF1822">
        <v>99.03</v>
      </c>
      <c r="AG1822">
        <v>73.7</v>
      </c>
      <c r="AH1822">
        <f t="shared" si="278"/>
        <v>1.3436906377204885</v>
      </c>
      <c r="AI1822">
        <v>23</v>
      </c>
      <c r="AJ1822">
        <v>64.069999999999993</v>
      </c>
      <c r="AK1822">
        <v>71.22</v>
      </c>
      <c r="AL1822" s="3">
        <f t="shared" si="279"/>
        <v>0</v>
      </c>
      <c r="AM1822" s="3">
        <f t="shared" si="280"/>
        <v>1</v>
      </c>
      <c r="AN1822" s="3">
        <f t="shared" si="281"/>
        <v>0</v>
      </c>
    </row>
    <row r="1823" spans="1:40" x14ac:dyDescent="0.35">
      <c r="A1823" t="s">
        <v>5187</v>
      </c>
      <c r="B1823" t="s">
        <v>4649</v>
      </c>
      <c r="C1823" t="s">
        <v>51</v>
      </c>
      <c r="D1823" t="s">
        <v>134</v>
      </c>
      <c r="E1823">
        <v>25</v>
      </c>
      <c r="F1823">
        <v>79.709999999999994</v>
      </c>
      <c r="G1823">
        <v>76.17</v>
      </c>
      <c r="H1823">
        <f t="shared" si="274"/>
        <v>1.0464749901536037</v>
      </c>
      <c r="I1823">
        <v>24.5</v>
      </c>
      <c r="J1823">
        <v>54.94</v>
      </c>
      <c r="K1823">
        <v>74.930000000000007</v>
      </c>
      <c r="L1823" s="3">
        <f t="shared" si="275"/>
        <v>0</v>
      </c>
      <c r="M1823" s="3">
        <f t="shared" si="276"/>
        <v>1</v>
      </c>
      <c r="N1823" s="3">
        <f t="shared" si="277"/>
        <v>0</v>
      </c>
      <c r="AA1823" t="s">
        <v>5187</v>
      </c>
      <c r="AB1823" t="s">
        <v>4649</v>
      </c>
      <c r="AC1823" t="s">
        <v>51</v>
      </c>
      <c r="AD1823" t="s">
        <v>135</v>
      </c>
      <c r="AE1823">
        <v>24</v>
      </c>
      <c r="AF1823">
        <v>84.72</v>
      </c>
      <c r="AG1823">
        <v>73.7</v>
      </c>
      <c r="AH1823">
        <f t="shared" si="278"/>
        <v>1.1495251017639077</v>
      </c>
      <c r="AI1823">
        <v>23</v>
      </c>
      <c r="AJ1823">
        <v>51.34</v>
      </c>
      <c r="AK1823">
        <v>71.22</v>
      </c>
      <c r="AL1823" s="3">
        <f t="shared" si="279"/>
        <v>0</v>
      </c>
      <c r="AM1823" s="3">
        <f t="shared" si="280"/>
        <v>1</v>
      </c>
      <c r="AN1823" s="3">
        <f t="shared" si="281"/>
        <v>0</v>
      </c>
    </row>
    <row r="1824" spans="1:40" x14ac:dyDescent="0.35">
      <c r="A1824" t="s">
        <v>5188</v>
      </c>
      <c r="B1824" t="s">
        <v>4649</v>
      </c>
      <c r="C1824" t="s">
        <v>51</v>
      </c>
      <c r="D1824" t="s">
        <v>134</v>
      </c>
      <c r="E1824">
        <v>24.5</v>
      </c>
      <c r="F1824">
        <v>155.41999999999999</v>
      </c>
      <c r="G1824">
        <v>74.930000000000007</v>
      </c>
      <c r="H1824">
        <f t="shared" si="274"/>
        <v>2.0742025890831437</v>
      </c>
      <c r="I1824">
        <v>23</v>
      </c>
      <c r="J1824">
        <v>70.16</v>
      </c>
      <c r="K1824">
        <v>71.22</v>
      </c>
      <c r="L1824" s="3">
        <f t="shared" si="275"/>
        <v>1</v>
      </c>
      <c r="M1824" s="3">
        <f t="shared" si="276"/>
        <v>0</v>
      </c>
      <c r="N1824" s="3">
        <f t="shared" si="277"/>
        <v>0</v>
      </c>
      <c r="AA1824" t="s">
        <v>5188</v>
      </c>
      <c r="AB1824" t="s">
        <v>4649</v>
      </c>
      <c r="AC1824" t="s">
        <v>51</v>
      </c>
      <c r="AD1824" t="s">
        <v>135</v>
      </c>
      <c r="AE1824">
        <v>24</v>
      </c>
      <c r="AF1824">
        <v>136.75</v>
      </c>
      <c r="AG1824">
        <v>73.7</v>
      </c>
      <c r="AH1824">
        <f t="shared" si="278"/>
        <v>1.855495251017639</v>
      </c>
      <c r="AI1824">
        <v>22</v>
      </c>
      <c r="AJ1824">
        <v>61.85</v>
      </c>
      <c r="AK1824">
        <v>68.72</v>
      </c>
      <c r="AL1824" s="3">
        <f t="shared" si="279"/>
        <v>1</v>
      </c>
      <c r="AM1824" s="3">
        <f t="shared" si="280"/>
        <v>0</v>
      </c>
      <c r="AN1824" s="3">
        <f t="shared" si="281"/>
        <v>0</v>
      </c>
    </row>
    <row r="1825" spans="1:40" x14ac:dyDescent="0.35">
      <c r="A1825" t="s">
        <v>5189</v>
      </c>
      <c r="B1825" t="s">
        <v>4649</v>
      </c>
      <c r="C1825" t="s">
        <v>51</v>
      </c>
      <c r="D1825" s="6" t="s">
        <v>134</v>
      </c>
      <c r="E1825" s="6">
        <v>23.5</v>
      </c>
      <c r="F1825" s="6">
        <v>67.94</v>
      </c>
      <c r="G1825" s="6">
        <v>72.459999999999994</v>
      </c>
      <c r="H1825" s="6">
        <f t="shared" si="274"/>
        <v>0.93762075627932662</v>
      </c>
      <c r="I1825" s="6">
        <v>23</v>
      </c>
      <c r="J1825" s="6">
        <v>66.22</v>
      </c>
      <c r="K1825" s="6">
        <v>71.22</v>
      </c>
      <c r="L1825" s="6">
        <f t="shared" si="275"/>
        <v>0</v>
      </c>
      <c r="M1825" s="6">
        <f t="shared" si="276"/>
        <v>0</v>
      </c>
      <c r="N1825" s="6">
        <f t="shared" si="277"/>
        <v>1</v>
      </c>
      <c r="AA1825" t="s">
        <v>5189</v>
      </c>
      <c r="AB1825" t="s">
        <v>4649</v>
      </c>
      <c r="AC1825" t="s">
        <v>51</v>
      </c>
      <c r="AD1825" t="s">
        <v>135</v>
      </c>
      <c r="AE1825" s="6">
        <v>23</v>
      </c>
      <c r="AF1825" s="6">
        <v>60.7</v>
      </c>
      <c r="AG1825" s="6">
        <v>71.22</v>
      </c>
      <c r="AH1825" s="6">
        <f t="shared" si="278"/>
        <v>0.85228868295422644</v>
      </c>
      <c r="AI1825" s="6">
        <v>22.5</v>
      </c>
      <c r="AJ1825" s="6">
        <v>42.15</v>
      </c>
      <c r="AK1825" s="6">
        <v>69.97</v>
      </c>
      <c r="AL1825" s="6">
        <f t="shared" si="279"/>
        <v>0</v>
      </c>
      <c r="AM1825" s="6">
        <f t="shared" si="280"/>
        <v>0</v>
      </c>
      <c r="AN1825" s="6">
        <f t="shared" si="281"/>
        <v>1</v>
      </c>
    </row>
    <row r="1826" spans="1:40" x14ac:dyDescent="0.35">
      <c r="A1826" t="s">
        <v>5190</v>
      </c>
      <c r="B1826" t="s">
        <v>4649</v>
      </c>
      <c r="C1826" t="s">
        <v>51</v>
      </c>
      <c r="D1826" t="s">
        <v>134</v>
      </c>
      <c r="E1826">
        <v>24.5</v>
      </c>
      <c r="F1826">
        <v>100.47</v>
      </c>
      <c r="G1826">
        <v>74.930000000000007</v>
      </c>
      <c r="H1826">
        <f t="shared" si="274"/>
        <v>1.3408514613639395</v>
      </c>
      <c r="I1826">
        <v>23.5</v>
      </c>
      <c r="J1826">
        <v>63.45</v>
      </c>
      <c r="K1826">
        <v>72.459999999999994</v>
      </c>
      <c r="L1826" s="3">
        <f t="shared" si="275"/>
        <v>0</v>
      </c>
      <c r="M1826" s="3">
        <f t="shared" si="276"/>
        <v>1</v>
      </c>
      <c r="N1826" s="3">
        <f t="shared" si="277"/>
        <v>0</v>
      </c>
      <c r="AA1826" t="s">
        <v>5190</v>
      </c>
      <c r="AB1826" t="s">
        <v>4649</v>
      </c>
      <c r="AC1826" t="s">
        <v>51</v>
      </c>
      <c r="AD1826" t="s">
        <v>135</v>
      </c>
      <c r="AE1826">
        <v>24</v>
      </c>
      <c r="AF1826">
        <v>128.97999999999999</v>
      </c>
      <c r="AG1826">
        <v>73.7</v>
      </c>
      <c r="AH1826">
        <f t="shared" si="278"/>
        <v>1.7500678426051559</v>
      </c>
      <c r="AI1826">
        <v>22.5</v>
      </c>
      <c r="AJ1826">
        <v>65.52</v>
      </c>
      <c r="AK1826">
        <v>69.97</v>
      </c>
      <c r="AL1826" s="3">
        <f t="shared" si="279"/>
        <v>1</v>
      </c>
      <c r="AM1826" s="3">
        <f t="shared" si="280"/>
        <v>0</v>
      </c>
      <c r="AN1826" s="3">
        <f t="shared" si="281"/>
        <v>0</v>
      </c>
    </row>
    <row r="1827" spans="1:40" x14ac:dyDescent="0.35">
      <c r="A1827" t="s">
        <v>5191</v>
      </c>
      <c r="B1827" t="s">
        <v>4649</v>
      </c>
      <c r="C1827" t="s">
        <v>51</v>
      </c>
      <c r="D1827" t="s">
        <v>134</v>
      </c>
      <c r="E1827">
        <v>24.5</v>
      </c>
      <c r="F1827">
        <v>97.43</v>
      </c>
      <c r="G1827">
        <v>74.930000000000007</v>
      </c>
      <c r="H1827">
        <f t="shared" si="274"/>
        <v>1.3002802615774722</v>
      </c>
      <c r="I1827">
        <v>23.5</v>
      </c>
      <c r="J1827">
        <v>56.04</v>
      </c>
      <c r="K1827">
        <v>72.459999999999994</v>
      </c>
      <c r="L1827" s="3">
        <f t="shared" si="275"/>
        <v>0</v>
      </c>
      <c r="M1827" s="3">
        <f t="shared" si="276"/>
        <v>1</v>
      </c>
      <c r="N1827" s="3">
        <f t="shared" si="277"/>
        <v>0</v>
      </c>
      <c r="AA1827" t="s">
        <v>5191</v>
      </c>
      <c r="AB1827" t="s">
        <v>4649</v>
      </c>
      <c r="AC1827" t="s">
        <v>51</v>
      </c>
      <c r="AD1827" t="s">
        <v>135</v>
      </c>
      <c r="AE1827">
        <v>24</v>
      </c>
      <c r="AF1827">
        <v>129.80000000000001</v>
      </c>
      <c r="AG1827">
        <v>73.7</v>
      </c>
      <c r="AH1827">
        <f t="shared" si="278"/>
        <v>1.7611940298507462</v>
      </c>
      <c r="AI1827">
        <v>23</v>
      </c>
      <c r="AJ1827">
        <v>66.47</v>
      </c>
      <c r="AK1827">
        <v>71.22</v>
      </c>
      <c r="AL1827" s="3">
        <f t="shared" si="279"/>
        <v>1</v>
      </c>
      <c r="AM1827" s="3">
        <f t="shared" si="280"/>
        <v>0</v>
      </c>
      <c r="AN1827" s="3">
        <f t="shared" si="281"/>
        <v>0</v>
      </c>
    </row>
    <row r="1828" spans="1:40" x14ac:dyDescent="0.35">
      <c r="A1828" t="s">
        <v>5192</v>
      </c>
      <c r="B1828" t="s">
        <v>4649</v>
      </c>
      <c r="C1828" t="s">
        <v>51</v>
      </c>
      <c r="D1828" t="s">
        <v>134</v>
      </c>
      <c r="E1828">
        <v>25</v>
      </c>
      <c r="F1828">
        <v>123.09</v>
      </c>
      <c r="G1828">
        <v>76.17</v>
      </c>
      <c r="H1828">
        <f t="shared" si="274"/>
        <v>1.6159905474596299</v>
      </c>
      <c r="I1828">
        <v>23.5</v>
      </c>
      <c r="J1828">
        <v>61.79</v>
      </c>
      <c r="K1828">
        <v>72.459999999999994</v>
      </c>
      <c r="L1828" s="3">
        <f t="shared" si="275"/>
        <v>1</v>
      </c>
      <c r="M1828" s="3">
        <f t="shared" si="276"/>
        <v>0</v>
      </c>
      <c r="N1828" s="3">
        <f t="shared" si="277"/>
        <v>0</v>
      </c>
      <c r="AA1828" t="s">
        <v>5192</v>
      </c>
      <c r="AB1828" t="s">
        <v>4649</v>
      </c>
      <c r="AC1828" t="s">
        <v>51</v>
      </c>
      <c r="AD1828" t="s">
        <v>135</v>
      </c>
      <c r="AE1828">
        <v>24</v>
      </c>
      <c r="AF1828">
        <v>79.98</v>
      </c>
      <c r="AG1828">
        <v>73.7</v>
      </c>
      <c r="AH1828">
        <f t="shared" si="278"/>
        <v>1.0852103120759837</v>
      </c>
      <c r="AI1828">
        <v>23.5</v>
      </c>
      <c r="AJ1828">
        <v>64.400000000000006</v>
      </c>
      <c r="AK1828">
        <v>72.459999999999994</v>
      </c>
      <c r="AL1828" s="3">
        <f t="shared" si="279"/>
        <v>0</v>
      </c>
      <c r="AM1828" s="3">
        <f t="shared" si="280"/>
        <v>1</v>
      </c>
      <c r="AN1828" s="3">
        <f t="shared" si="281"/>
        <v>0</v>
      </c>
    </row>
    <row r="1829" spans="1:40" x14ac:dyDescent="0.35">
      <c r="A1829" t="s">
        <v>5193</v>
      </c>
      <c r="B1829" t="s">
        <v>4649</v>
      </c>
      <c r="C1829" t="s">
        <v>51</v>
      </c>
      <c r="D1829" t="s">
        <v>134</v>
      </c>
      <c r="E1829">
        <v>22.5</v>
      </c>
      <c r="F1829">
        <v>70.209999999999994</v>
      </c>
      <c r="G1829">
        <v>69.97</v>
      </c>
      <c r="H1829">
        <f t="shared" si="274"/>
        <v>1.003430041446334</v>
      </c>
      <c r="I1829">
        <v>22</v>
      </c>
      <c r="J1829">
        <v>49.93</v>
      </c>
      <c r="K1829">
        <v>68.72</v>
      </c>
      <c r="L1829" s="3">
        <f t="shared" si="275"/>
        <v>0</v>
      </c>
      <c r="M1829" s="3">
        <f t="shared" si="276"/>
        <v>1</v>
      </c>
      <c r="N1829" s="3">
        <f t="shared" si="277"/>
        <v>0</v>
      </c>
      <c r="AA1829" t="s">
        <v>5193</v>
      </c>
      <c r="AB1829" t="s">
        <v>4649</v>
      </c>
      <c r="AC1829" t="s">
        <v>51</v>
      </c>
      <c r="AD1829" t="s">
        <v>135</v>
      </c>
      <c r="AE1829">
        <v>24</v>
      </c>
      <c r="AF1829">
        <v>139.78</v>
      </c>
      <c r="AG1829">
        <v>73.7</v>
      </c>
      <c r="AH1829">
        <f t="shared" si="278"/>
        <v>1.896607869742198</v>
      </c>
      <c r="AI1829">
        <v>22.5</v>
      </c>
      <c r="AJ1829">
        <v>56.11</v>
      </c>
      <c r="AK1829">
        <v>69.97</v>
      </c>
      <c r="AL1829" s="3">
        <f t="shared" si="279"/>
        <v>1</v>
      </c>
      <c r="AM1829" s="3">
        <f t="shared" si="280"/>
        <v>0</v>
      </c>
      <c r="AN1829" s="3">
        <f t="shared" si="281"/>
        <v>0</v>
      </c>
    </row>
    <row r="1830" spans="1:40" x14ac:dyDescent="0.35">
      <c r="A1830" t="s">
        <v>5194</v>
      </c>
      <c r="B1830" t="s">
        <v>4649</v>
      </c>
      <c r="C1830" t="s">
        <v>51</v>
      </c>
      <c r="D1830" t="s">
        <v>134</v>
      </c>
      <c r="E1830">
        <v>24</v>
      </c>
      <c r="F1830">
        <v>95.41</v>
      </c>
      <c r="G1830">
        <v>73.7</v>
      </c>
      <c r="H1830">
        <f t="shared" si="274"/>
        <v>1.2945725915875168</v>
      </c>
      <c r="I1830">
        <v>23.5</v>
      </c>
      <c r="J1830">
        <v>63.45</v>
      </c>
      <c r="K1830">
        <v>72.459999999999994</v>
      </c>
      <c r="L1830" s="3">
        <f t="shared" si="275"/>
        <v>0</v>
      </c>
      <c r="M1830" s="3">
        <f t="shared" si="276"/>
        <v>1</v>
      </c>
      <c r="N1830" s="3">
        <f t="shared" si="277"/>
        <v>0</v>
      </c>
      <c r="AA1830" t="s">
        <v>5194</v>
      </c>
      <c r="AB1830" t="s">
        <v>4649</v>
      </c>
      <c r="AC1830" t="s">
        <v>51</v>
      </c>
      <c r="AD1830" t="s">
        <v>135</v>
      </c>
      <c r="AE1830">
        <v>24</v>
      </c>
      <c r="AF1830">
        <v>150.96</v>
      </c>
      <c r="AG1830">
        <v>73.7</v>
      </c>
      <c r="AH1830">
        <f t="shared" si="278"/>
        <v>2.048303934871099</v>
      </c>
      <c r="AI1830">
        <v>22.5</v>
      </c>
      <c r="AJ1830">
        <v>67.489999999999995</v>
      </c>
      <c r="AK1830">
        <v>69.97</v>
      </c>
      <c r="AL1830" s="3">
        <f t="shared" si="279"/>
        <v>1</v>
      </c>
      <c r="AM1830" s="3">
        <f t="shared" si="280"/>
        <v>0</v>
      </c>
      <c r="AN1830" s="3">
        <f t="shared" si="281"/>
        <v>0</v>
      </c>
    </row>
    <row r="1831" spans="1:40" x14ac:dyDescent="0.35">
      <c r="A1831" t="s">
        <v>5195</v>
      </c>
      <c r="B1831" t="s">
        <v>4649</v>
      </c>
      <c r="C1831" t="s">
        <v>51</v>
      </c>
      <c r="D1831" t="s">
        <v>134</v>
      </c>
      <c r="E1831">
        <v>25</v>
      </c>
      <c r="F1831">
        <v>108.14</v>
      </c>
      <c r="G1831">
        <v>76.17</v>
      </c>
      <c r="H1831">
        <f t="shared" si="274"/>
        <v>1.4197190494945517</v>
      </c>
      <c r="I1831">
        <v>23.5</v>
      </c>
      <c r="J1831">
        <v>66.540000000000006</v>
      </c>
      <c r="K1831">
        <v>72.459999999999994</v>
      </c>
      <c r="L1831" s="3">
        <f t="shared" si="275"/>
        <v>0</v>
      </c>
      <c r="M1831" s="3">
        <f t="shared" si="276"/>
        <v>1</v>
      </c>
      <c r="N1831" s="3">
        <f t="shared" si="277"/>
        <v>0</v>
      </c>
      <c r="AA1831" t="s">
        <v>5195</v>
      </c>
      <c r="AB1831" t="s">
        <v>4649</v>
      </c>
      <c r="AC1831" t="s">
        <v>51</v>
      </c>
      <c r="AD1831" t="s">
        <v>135</v>
      </c>
      <c r="AE1831">
        <v>24</v>
      </c>
      <c r="AF1831">
        <v>109.41</v>
      </c>
      <c r="AG1831">
        <v>73.7</v>
      </c>
      <c r="AH1831">
        <f t="shared" si="278"/>
        <v>1.4845318860244232</v>
      </c>
      <c r="AI1831">
        <v>23.5</v>
      </c>
      <c r="AJ1831">
        <v>70.680000000000007</v>
      </c>
      <c r="AK1831">
        <v>72.459999999999994</v>
      </c>
      <c r="AL1831" s="3">
        <f t="shared" si="279"/>
        <v>0</v>
      </c>
      <c r="AM1831" s="3">
        <f t="shared" si="280"/>
        <v>1</v>
      </c>
      <c r="AN1831" s="3">
        <f t="shared" si="281"/>
        <v>0</v>
      </c>
    </row>
    <row r="1832" spans="1:40" x14ac:dyDescent="0.35">
      <c r="A1832" t="s">
        <v>5196</v>
      </c>
      <c r="B1832" t="s">
        <v>4649</v>
      </c>
      <c r="C1832" t="s">
        <v>51</v>
      </c>
      <c r="D1832" t="s">
        <v>134</v>
      </c>
      <c r="E1832">
        <v>24</v>
      </c>
      <c r="F1832">
        <v>79.44</v>
      </c>
      <c r="G1832">
        <v>73.7</v>
      </c>
      <c r="H1832">
        <f t="shared" si="274"/>
        <v>1.0778833107191315</v>
      </c>
      <c r="I1832">
        <v>23.5</v>
      </c>
      <c r="J1832">
        <v>46.1</v>
      </c>
      <c r="K1832">
        <v>72.459999999999994</v>
      </c>
      <c r="L1832" s="3">
        <f t="shared" si="275"/>
        <v>0</v>
      </c>
      <c r="M1832" s="3">
        <f t="shared" si="276"/>
        <v>1</v>
      </c>
      <c r="N1832" s="3">
        <f t="shared" si="277"/>
        <v>0</v>
      </c>
      <c r="AA1832" t="s">
        <v>5196</v>
      </c>
      <c r="AB1832" t="s">
        <v>4649</v>
      </c>
      <c r="AC1832" t="s">
        <v>51</v>
      </c>
      <c r="AD1832" t="s">
        <v>135</v>
      </c>
      <c r="AE1832" s="6">
        <v>24</v>
      </c>
      <c r="AF1832" s="6">
        <v>59.43</v>
      </c>
      <c r="AG1832" s="6">
        <v>73.7</v>
      </c>
      <c r="AH1832" s="6">
        <f t="shared" si="278"/>
        <v>0.80637720488466758</v>
      </c>
      <c r="AI1832" s="6">
        <v>23.5</v>
      </c>
      <c r="AJ1832" s="6">
        <v>55.84</v>
      </c>
      <c r="AK1832" s="6">
        <v>72.459999999999994</v>
      </c>
      <c r="AL1832" s="6">
        <f t="shared" si="279"/>
        <v>0</v>
      </c>
      <c r="AM1832" s="6">
        <f t="shared" si="280"/>
        <v>0</v>
      </c>
      <c r="AN1832" s="6">
        <f t="shared" si="281"/>
        <v>1</v>
      </c>
    </row>
    <row r="1833" spans="1:40" x14ac:dyDescent="0.35">
      <c r="A1833" t="s">
        <v>5197</v>
      </c>
      <c r="B1833" t="s">
        <v>4649</v>
      </c>
      <c r="C1833" t="s">
        <v>51</v>
      </c>
      <c r="D1833" t="s">
        <v>134</v>
      </c>
      <c r="E1833">
        <v>24.5</v>
      </c>
      <c r="F1833">
        <v>79.78</v>
      </c>
      <c r="G1833">
        <v>74.930000000000007</v>
      </c>
      <c r="H1833">
        <f t="shared" si="274"/>
        <v>1.0647270786066996</v>
      </c>
      <c r="I1833">
        <v>24</v>
      </c>
      <c r="J1833">
        <v>73.510000000000005</v>
      </c>
      <c r="K1833">
        <v>73.7</v>
      </c>
      <c r="L1833" s="3">
        <f t="shared" si="275"/>
        <v>0</v>
      </c>
      <c r="M1833" s="3">
        <f t="shared" si="276"/>
        <v>1</v>
      </c>
      <c r="N1833" s="3">
        <f t="shared" si="277"/>
        <v>0</v>
      </c>
      <c r="AA1833" t="s">
        <v>5197</v>
      </c>
      <c r="AB1833" t="s">
        <v>4649</v>
      </c>
      <c r="AC1833" t="s">
        <v>51</v>
      </c>
      <c r="AD1833" t="s">
        <v>135</v>
      </c>
      <c r="AE1833">
        <v>24</v>
      </c>
      <c r="AF1833">
        <v>151.49</v>
      </c>
      <c r="AG1833">
        <v>73.7</v>
      </c>
      <c r="AH1833">
        <f t="shared" si="278"/>
        <v>2.0554952510176392</v>
      </c>
      <c r="AI1833">
        <v>22</v>
      </c>
      <c r="AJ1833">
        <v>64.790000000000006</v>
      </c>
      <c r="AK1833">
        <v>68.72</v>
      </c>
      <c r="AL1833" s="3">
        <f t="shared" si="279"/>
        <v>1</v>
      </c>
      <c r="AM1833" s="3">
        <f t="shared" si="280"/>
        <v>0</v>
      </c>
      <c r="AN1833" s="3">
        <f t="shared" si="281"/>
        <v>0</v>
      </c>
    </row>
    <row r="1834" spans="1:40" x14ac:dyDescent="0.35">
      <c r="A1834" t="s">
        <v>5198</v>
      </c>
      <c r="B1834" t="s">
        <v>4649</v>
      </c>
      <c r="C1834" t="s">
        <v>51</v>
      </c>
      <c r="D1834" s="6" t="s">
        <v>134</v>
      </c>
      <c r="E1834" s="6">
        <v>24.5</v>
      </c>
      <c r="F1834" s="6">
        <v>67.52</v>
      </c>
      <c r="G1834" s="6">
        <v>74.930000000000007</v>
      </c>
      <c r="H1834" s="6">
        <f t="shared" si="274"/>
        <v>0.90110770052048561</v>
      </c>
      <c r="I1834" s="6">
        <v>24</v>
      </c>
      <c r="J1834" s="6">
        <v>45.22</v>
      </c>
      <c r="K1834" s="6">
        <v>73.7</v>
      </c>
      <c r="L1834" s="6">
        <f t="shared" si="275"/>
        <v>0</v>
      </c>
      <c r="M1834" s="6">
        <f t="shared" si="276"/>
        <v>0</v>
      </c>
      <c r="N1834" s="6">
        <f t="shared" si="277"/>
        <v>1</v>
      </c>
      <c r="AA1834" t="s">
        <v>5198</v>
      </c>
      <c r="AB1834" t="s">
        <v>4649</v>
      </c>
      <c r="AC1834" t="s">
        <v>51</v>
      </c>
      <c r="AD1834" t="s">
        <v>135</v>
      </c>
      <c r="AE1834">
        <v>24</v>
      </c>
      <c r="AF1834">
        <v>124</v>
      </c>
      <c r="AG1834">
        <v>73.7</v>
      </c>
      <c r="AH1834">
        <f t="shared" si="278"/>
        <v>1.6824966078697421</v>
      </c>
      <c r="AI1834">
        <v>23.5</v>
      </c>
      <c r="AJ1834">
        <v>62.78</v>
      </c>
      <c r="AK1834">
        <v>72.459999999999994</v>
      </c>
      <c r="AL1834" s="3">
        <f t="shared" si="279"/>
        <v>1</v>
      </c>
      <c r="AM1834" s="3">
        <f t="shared" si="280"/>
        <v>0</v>
      </c>
      <c r="AN1834" s="3">
        <f t="shared" si="281"/>
        <v>0</v>
      </c>
    </row>
    <row r="1835" spans="1:40" x14ac:dyDescent="0.35">
      <c r="A1835" t="s">
        <v>5199</v>
      </c>
      <c r="B1835" t="s">
        <v>4649</v>
      </c>
      <c r="C1835" t="s">
        <v>51</v>
      </c>
      <c r="D1835" t="s">
        <v>134</v>
      </c>
      <c r="E1835">
        <v>25</v>
      </c>
      <c r="F1835">
        <v>105.22</v>
      </c>
      <c r="G1835">
        <v>76.17</v>
      </c>
      <c r="H1835">
        <f t="shared" si="274"/>
        <v>1.3813837468819745</v>
      </c>
      <c r="I1835">
        <v>23</v>
      </c>
      <c r="J1835">
        <v>66.209999999999994</v>
      </c>
      <c r="K1835">
        <v>71.22</v>
      </c>
      <c r="L1835" s="3">
        <f t="shared" si="275"/>
        <v>0</v>
      </c>
      <c r="M1835" s="3">
        <f t="shared" si="276"/>
        <v>1</v>
      </c>
      <c r="N1835" s="3">
        <f t="shared" si="277"/>
        <v>0</v>
      </c>
      <c r="AA1835" t="s">
        <v>5199</v>
      </c>
      <c r="AB1835" t="s">
        <v>4649</v>
      </c>
      <c r="AC1835" t="s">
        <v>51</v>
      </c>
      <c r="AD1835" t="s">
        <v>135</v>
      </c>
      <c r="AE1835">
        <v>24</v>
      </c>
      <c r="AF1835">
        <v>147.68</v>
      </c>
      <c r="AG1835">
        <v>73.7</v>
      </c>
      <c r="AH1835">
        <f t="shared" si="278"/>
        <v>2.0037991858887381</v>
      </c>
      <c r="AI1835">
        <v>23</v>
      </c>
      <c r="AJ1835">
        <v>68.05</v>
      </c>
      <c r="AK1835">
        <v>71.22</v>
      </c>
      <c r="AL1835" s="3">
        <f t="shared" si="279"/>
        <v>1</v>
      </c>
      <c r="AM1835" s="3">
        <f t="shared" si="280"/>
        <v>0</v>
      </c>
      <c r="AN1835" s="3">
        <f t="shared" si="281"/>
        <v>0</v>
      </c>
    </row>
    <row r="1836" spans="1:40" x14ac:dyDescent="0.35">
      <c r="A1836" t="s">
        <v>5200</v>
      </c>
      <c r="B1836" t="s">
        <v>4649</v>
      </c>
      <c r="C1836" t="s">
        <v>51</v>
      </c>
      <c r="D1836" t="s">
        <v>134</v>
      </c>
      <c r="E1836">
        <v>24.5</v>
      </c>
      <c r="F1836">
        <v>127.41</v>
      </c>
      <c r="G1836">
        <v>74.930000000000007</v>
      </c>
      <c r="H1836">
        <f t="shared" si="274"/>
        <v>1.7003870278926996</v>
      </c>
      <c r="I1836">
        <v>23</v>
      </c>
      <c r="J1836">
        <v>68.180000000000007</v>
      </c>
      <c r="K1836">
        <v>71.22</v>
      </c>
      <c r="L1836" s="3">
        <f t="shared" si="275"/>
        <v>1</v>
      </c>
      <c r="M1836" s="3">
        <f t="shared" si="276"/>
        <v>0</v>
      </c>
      <c r="N1836" s="3">
        <f t="shared" si="277"/>
        <v>0</v>
      </c>
      <c r="AA1836" t="s">
        <v>5200</v>
      </c>
      <c r="AB1836" t="s">
        <v>4649</v>
      </c>
      <c r="AC1836" t="s">
        <v>51</v>
      </c>
      <c r="AD1836" t="s">
        <v>135</v>
      </c>
      <c r="AE1836">
        <v>24</v>
      </c>
      <c r="AF1836">
        <v>88.34</v>
      </c>
      <c r="AG1836">
        <v>73.7</v>
      </c>
      <c r="AH1836">
        <f t="shared" si="278"/>
        <v>1.1986431478968793</v>
      </c>
      <c r="AI1836">
        <v>23.5</v>
      </c>
      <c r="AJ1836">
        <v>59.13</v>
      </c>
      <c r="AK1836">
        <v>72.459999999999994</v>
      </c>
      <c r="AL1836" s="3">
        <f t="shared" si="279"/>
        <v>0</v>
      </c>
      <c r="AM1836" s="3">
        <f t="shared" si="280"/>
        <v>1</v>
      </c>
      <c r="AN1836" s="3">
        <f t="shared" si="281"/>
        <v>0</v>
      </c>
    </row>
    <row r="1837" spans="1:40" x14ac:dyDescent="0.35">
      <c r="A1837" t="s">
        <v>5201</v>
      </c>
      <c r="B1837" t="s">
        <v>4649</v>
      </c>
      <c r="C1837" t="s">
        <v>51</v>
      </c>
      <c r="D1837" t="s">
        <v>134</v>
      </c>
      <c r="E1837">
        <v>25</v>
      </c>
      <c r="F1837">
        <v>83.08</v>
      </c>
      <c r="G1837">
        <v>76.17</v>
      </c>
      <c r="H1837">
        <f t="shared" si="274"/>
        <v>1.0907181304975713</v>
      </c>
      <c r="I1837">
        <v>24.5</v>
      </c>
      <c r="J1837">
        <v>61.44</v>
      </c>
      <c r="K1837">
        <v>74.930000000000007</v>
      </c>
      <c r="L1837" s="3">
        <f t="shared" si="275"/>
        <v>0</v>
      </c>
      <c r="M1837" s="3">
        <f t="shared" si="276"/>
        <v>1</v>
      </c>
      <c r="N1837" s="3">
        <f t="shared" si="277"/>
        <v>0</v>
      </c>
      <c r="AA1837" t="s">
        <v>5201</v>
      </c>
      <c r="AB1837" t="s">
        <v>4649</v>
      </c>
      <c r="AC1837" t="s">
        <v>51</v>
      </c>
      <c r="AD1837" t="s">
        <v>135</v>
      </c>
      <c r="AE1837">
        <v>24</v>
      </c>
      <c r="AF1837">
        <v>129.15</v>
      </c>
      <c r="AG1837">
        <v>73.7</v>
      </c>
      <c r="AH1837">
        <f t="shared" si="278"/>
        <v>1.7523744911804613</v>
      </c>
      <c r="AI1837">
        <v>16</v>
      </c>
      <c r="AJ1837">
        <v>57.33</v>
      </c>
      <c r="AK1837">
        <v>53.5</v>
      </c>
      <c r="AL1837" s="3">
        <f t="shared" si="279"/>
        <v>1</v>
      </c>
      <c r="AM1837" s="3">
        <f t="shared" si="280"/>
        <v>0</v>
      </c>
      <c r="AN1837" s="3">
        <f t="shared" si="281"/>
        <v>0</v>
      </c>
    </row>
    <row r="1838" spans="1:40" x14ac:dyDescent="0.35">
      <c r="A1838" t="s">
        <v>5202</v>
      </c>
      <c r="B1838" t="s">
        <v>4649</v>
      </c>
      <c r="C1838" t="s">
        <v>51</v>
      </c>
      <c r="D1838" t="s">
        <v>134</v>
      </c>
      <c r="E1838">
        <v>24.5</v>
      </c>
      <c r="F1838">
        <v>149.91999999999999</v>
      </c>
      <c r="G1838">
        <v>74.930000000000007</v>
      </c>
      <c r="H1838">
        <f t="shared" si="274"/>
        <v>2.0008007473642064</v>
      </c>
      <c r="I1838">
        <v>22.5</v>
      </c>
      <c r="J1838">
        <v>62.18</v>
      </c>
      <c r="K1838">
        <v>69.97</v>
      </c>
      <c r="L1838" s="3">
        <f t="shared" si="275"/>
        <v>1</v>
      </c>
      <c r="M1838" s="3">
        <f t="shared" si="276"/>
        <v>0</v>
      </c>
      <c r="N1838" s="3">
        <f t="shared" si="277"/>
        <v>0</v>
      </c>
      <c r="AA1838" t="s">
        <v>5202</v>
      </c>
      <c r="AB1838" t="s">
        <v>4649</v>
      </c>
      <c r="AC1838" t="s">
        <v>51</v>
      </c>
      <c r="AD1838" t="s">
        <v>135</v>
      </c>
      <c r="AE1838">
        <v>24</v>
      </c>
      <c r="AF1838">
        <v>94.64</v>
      </c>
      <c r="AG1838">
        <v>73.7</v>
      </c>
      <c r="AH1838">
        <f t="shared" si="278"/>
        <v>1.2841248303934871</v>
      </c>
      <c r="AI1838">
        <v>23.5</v>
      </c>
      <c r="AJ1838">
        <v>70.709999999999994</v>
      </c>
      <c r="AK1838">
        <v>72.459999999999994</v>
      </c>
      <c r="AL1838" s="3">
        <f t="shared" si="279"/>
        <v>0</v>
      </c>
      <c r="AM1838" s="3">
        <f t="shared" si="280"/>
        <v>1</v>
      </c>
      <c r="AN1838" s="3">
        <f t="shared" si="281"/>
        <v>0</v>
      </c>
    </row>
    <row r="1839" spans="1:40" x14ac:dyDescent="0.35">
      <c r="A1839" t="s">
        <v>5203</v>
      </c>
      <c r="B1839" t="s">
        <v>4649</v>
      </c>
      <c r="C1839" t="s">
        <v>51</v>
      </c>
      <c r="D1839" s="6" t="s">
        <v>134</v>
      </c>
      <c r="E1839" s="6">
        <v>15</v>
      </c>
      <c r="F1839" s="6">
        <v>38.21</v>
      </c>
      <c r="G1839" s="6">
        <v>50.91</v>
      </c>
      <c r="H1839" s="6">
        <f t="shared" si="274"/>
        <v>0.75054016892555497</v>
      </c>
      <c r="I1839" s="6">
        <v>15</v>
      </c>
      <c r="J1839" s="6">
        <v>38.21</v>
      </c>
      <c r="K1839" s="6">
        <v>50.91</v>
      </c>
      <c r="L1839" s="6">
        <f t="shared" si="275"/>
        <v>0</v>
      </c>
      <c r="M1839" s="6">
        <f t="shared" si="276"/>
        <v>0</v>
      </c>
      <c r="N1839" s="6">
        <f t="shared" si="277"/>
        <v>1</v>
      </c>
      <c r="AA1839" t="s">
        <v>5203</v>
      </c>
      <c r="AB1839" t="s">
        <v>4649</v>
      </c>
      <c r="AC1839" t="s">
        <v>51</v>
      </c>
      <c r="AD1839" t="s">
        <v>135</v>
      </c>
      <c r="AE1839" s="6">
        <v>24</v>
      </c>
      <c r="AF1839" s="6">
        <v>57.45</v>
      </c>
      <c r="AG1839" s="6">
        <v>73.7</v>
      </c>
      <c r="AH1839" s="6">
        <f t="shared" si="278"/>
        <v>0.77951153324287659</v>
      </c>
      <c r="AI1839" s="6">
        <v>23.5</v>
      </c>
      <c r="AJ1839" s="6">
        <v>39.31</v>
      </c>
      <c r="AK1839" s="6">
        <v>72.459999999999994</v>
      </c>
      <c r="AL1839" s="6">
        <f t="shared" si="279"/>
        <v>0</v>
      </c>
      <c r="AM1839" s="6">
        <f t="shared" si="280"/>
        <v>0</v>
      </c>
      <c r="AN1839" s="6">
        <f t="shared" si="281"/>
        <v>1</v>
      </c>
    </row>
    <row r="1840" spans="1:40" x14ac:dyDescent="0.35">
      <c r="A1840" t="s">
        <v>5204</v>
      </c>
      <c r="B1840" t="s">
        <v>4649</v>
      </c>
      <c r="C1840" t="s">
        <v>51</v>
      </c>
      <c r="D1840" t="s">
        <v>134</v>
      </c>
      <c r="E1840">
        <v>24.5</v>
      </c>
      <c r="F1840">
        <v>121.44</v>
      </c>
      <c r="G1840">
        <v>74.930000000000007</v>
      </c>
      <c r="H1840">
        <f t="shared" si="274"/>
        <v>1.6207126651541437</v>
      </c>
      <c r="I1840">
        <v>22.5</v>
      </c>
      <c r="J1840">
        <v>57.87</v>
      </c>
      <c r="K1840">
        <v>69.97</v>
      </c>
      <c r="L1840" s="3">
        <f t="shared" si="275"/>
        <v>1</v>
      </c>
      <c r="M1840" s="3">
        <f t="shared" si="276"/>
        <v>0</v>
      </c>
      <c r="N1840" s="3">
        <f t="shared" si="277"/>
        <v>0</v>
      </c>
      <c r="AA1840" t="s">
        <v>5204</v>
      </c>
      <c r="AB1840" t="s">
        <v>4649</v>
      </c>
      <c r="AC1840" t="s">
        <v>51</v>
      </c>
      <c r="AD1840" t="s">
        <v>135</v>
      </c>
      <c r="AE1840">
        <v>24</v>
      </c>
      <c r="AF1840">
        <v>101.03</v>
      </c>
      <c r="AG1840">
        <v>73.7</v>
      </c>
      <c r="AH1840">
        <f t="shared" si="278"/>
        <v>1.3708276797829035</v>
      </c>
      <c r="AI1840">
        <v>23.5</v>
      </c>
      <c r="AJ1840">
        <v>66.03</v>
      </c>
      <c r="AK1840">
        <v>72.459999999999994</v>
      </c>
      <c r="AL1840" s="3">
        <f t="shared" si="279"/>
        <v>0</v>
      </c>
      <c r="AM1840" s="3">
        <f t="shared" si="280"/>
        <v>1</v>
      </c>
      <c r="AN1840" s="3">
        <f t="shared" si="281"/>
        <v>0</v>
      </c>
    </row>
    <row r="1841" spans="1:40" x14ac:dyDescent="0.35">
      <c r="A1841" t="s">
        <v>5205</v>
      </c>
      <c r="B1841" t="s">
        <v>4649</v>
      </c>
      <c r="C1841" t="s">
        <v>51</v>
      </c>
      <c r="D1841" t="s">
        <v>134</v>
      </c>
      <c r="E1841">
        <v>24</v>
      </c>
      <c r="F1841">
        <v>133.4</v>
      </c>
      <c r="G1841">
        <v>73.7</v>
      </c>
      <c r="H1841">
        <f t="shared" si="274"/>
        <v>1.8100407055630936</v>
      </c>
      <c r="I1841">
        <v>22.5</v>
      </c>
      <c r="J1841">
        <v>61.29</v>
      </c>
      <c r="K1841">
        <v>69.97</v>
      </c>
      <c r="L1841" s="3">
        <f t="shared" si="275"/>
        <v>1</v>
      </c>
      <c r="M1841" s="3">
        <f t="shared" si="276"/>
        <v>0</v>
      </c>
      <c r="N1841" s="3">
        <f t="shared" si="277"/>
        <v>0</v>
      </c>
      <c r="AA1841" t="s">
        <v>5205</v>
      </c>
      <c r="AB1841" t="s">
        <v>4649</v>
      </c>
      <c r="AC1841" t="s">
        <v>51</v>
      </c>
      <c r="AD1841" t="s">
        <v>135</v>
      </c>
      <c r="AE1841">
        <v>24</v>
      </c>
      <c r="AF1841">
        <v>145.97999999999999</v>
      </c>
      <c r="AG1841">
        <v>73.7</v>
      </c>
      <c r="AH1841">
        <f t="shared" si="278"/>
        <v>1.9807327001356849</v>
      </c>
      <c r="AI1841">
        <v>16</v>
      </c>
      <c r="AJ1841">
        <v>54.79</v>
      </c>
      <c r="AK1841">
        <v>53.5</v>
      </c>
      <c r="AL1841" s="3">
        <f t="shared" si="279"/>
        <v>1</v>
      </c>
      <c r="AM1841" s="3">
        <f t="shared" si="280"/>
        <v>0</v>
      </c>
      <c r="AN1841" s="3">
        <f t="shared" si="281"/>
        <v>0</v>
      </c>
    </row>
    <row r="1842" spans="1:40" x14ac:dyDescent="0.35">
      <c r="A1842" t="s">
        <v>5206</v>
      </c>
      <c r="B1842" t="s">
        <v>4649</v>
      </c>
      <c r="C1842" t="s">
        <v>51</v>
      </c>
      <c r="D1842" s="6" t="s">
        <v>134</v>
      </c>
      <c r="E1842" s="6">
        <v>16</v>
      </c>
      <c r="F1842" s="6">
        <v>36.03</v>
      </c>
      <c r="G1842" s="6">
        <v>53.5</v>
      </c>
      <c r="H1842" s="6">
        <f t="shared" si="274"/>
        <v>0.67345794392523362</v>
      </c>
      <c r="I1842" s="6">
        <v>15.5</v>
      </c>
      <c r="J1842" s="6">
        <v>19.12</v>
      </c>
      <c r="K1842" s="6">
        <v>52.21</v>
      </c>
      <c r="L1842" s="6">
        <f t="shared" si="275"/>
        <v>0</v>
      </c>
      <c r="M1842" s="6">
        <f t="shared" si="276"/>
        <v>0</v>
      </c>
      <c r="N1842" s="6">
        <f t="shared" si="277"/>
        <v>1</v>
      </c>
      <c r="AA1842" t="s">
        <v>5206</v>
      </c>
      <c r="AB1842" t="s">
        <v>4649</v>
      </c>
      <c r="AC1842" t="s">
        <v>51</v>
      </c>
      <c r="AD1842" t="s">
        <v>135</v>
      </c>
      <c r="AE1842" s="6">
        <v>23.5</v>
      </c>
      <c r="AF1842" s="6">
        <v>67.650000000000006</v>
      </c>
      <c r="AG1842" s="6">
        <v>72.459999999999994</v>
      </c>
      <c r="AH1842" s="6">
        <f t="shared" si="278"/>
        <v>0.93361854816450474</v>
      </c>
      <c r="AI1842" s="6">
        <v>23</v>
      </c>
      <c r="AJ1842" s="6">
        <v>49.21</v>
      </c>
      <c r="AK1842" s="6">
        <v>71.22</v>
      </c>
      <c r="AL1842" s="6">
        <f t="shared" si="279"/>
        <v>0</v>
      </c>
      <c r="AM1842" s="6">
        <f t="shared" si="280"/>
        <v>0</v>
      </c>
      <c r="AN1842" s="6">
        <f t="shared" si="281"/>
        <v>1</v>
      </c>
    </row>
    <row r="1843" spans="1:40" x14ac:dyDescent="0.35">
      <c r="A1843" t="s">
        <v>5207</v>
      </c>
      <c r="B1843" t="s">
        <v>4649</v>
      </c>
      <c r="C1843" t="s">
        <v>51</v>
      </c>
      <c r="D1843" s="6" t="s">
        <v>134</v>
      </c>
      <c r="E1843" s="6">
        <v>18.5</v>
      </c>
      <c r="F1843" s="6">
        <v>59.07</v>
      </c>
      <c r="G1843" s="6">
        <v>59.91</v>
      </c>
      <c r="H1843" s="6">
        <f t="shared" si="274"/>
        <v>0.98597896845267907</v>
      </c>
      <c r="I1843" s="6">
        <v>18</v>
      </c>
      <c r="J1843" s="6">
        <v>41.72</v>
      </c>
      <c r="K1843" s="6">
        <v>58.64</v>
      </c>
      <c r="L1843" s="6">
        <f t="shared" si="275"/>
        <v>0</v>
      </c>
      <c r="M1843" s="6">
        <f t="shared" si="276"/>
        <v>0</v>
      </c>
      <c r="N1843" s="6">
        <f t="shared" si="277"/>
        <v>1</v>
      </c>
      <c r="AA1843" t="s">
        <v>5207</v>
      </c>
      <c r="AB1843" t="s">
        <v>4649</v>
      </c>
      <c r="AC1843" t="s">
        <v>51</v>
      </c>
      <c r="AD1843" t="s">
        <v>135</v>
      </c>
      <c r="AE1843">
        <v>24</v>
      </c>
      <c r="AF1843">
        <v>127.34</v>
      </c>
      <c r="AG1843">
        <v>73.7</v>
      </c>
      <c r="AH1843">
        <f t="shared" si="278"/>
        <v>1.7278154681139755</v>
      </c>
      <c r="AI1843">
        <v>22</v>
      </c>
      <c r="AJ1843">
        <v>68.55</v>
      </c>
      <c r="AK1843">
        <v>68.72</v>
      </c>
      <c r="AL1843" s="3">
        <f t="shared" si="279"/>
        <v>1</v>
      </c>
      <c r="AM1843" s="3">
        <f t="shared" si="280"/>
        <v>0</v>
      </c>
      <c r="AN1843" s="3">
        <f t="shared" si="281"/>
        <v>0</v>
      </c>
    </row>
    <row r="1844" spans="1:40" x14ac:dyDescent="0.35">
      <c r="A1844" t="s">
        <v>5208</v>
      </c>
      <c r="B1844" t="s">
        <v>4649</v>
      </c>
      <c r="C1844" t="s">
        <v>51</v>
      </c>
      <c r="D1844" t="s">
        <v>134</v>
      </c>
      <c r="E1844">
        <v>24.5</v>
      </c>
      <c r="F1844">
        <v>107.74</v>
      </c>
      <c r="G1844">
        <v>74.930000000000007</v>
      </c>
      <c r="H1844">
        <f t="shared" si="274"/>
        <v>1.4378753503269717</v>
      </c>
      <c r="I1844">
        <v>23.5</v>
      </c>
      <c r="J1844">
        <v>67.819999999999993</v>
      </c>
      <c r="K1844">
        <v>72.459999999999994</v>
      </c>
      <c r="L1844" s="3">
        <f t="shared" si="275"/>
        <v>0</v>
      </c>
      <c r="M1844" s="3">
        <f t="shared" si="276"/>
        <v>1</v>
      </c>
      <c r="N1844" s="3">
        <f t="shared" si="277"/>
        <v>0</v>
      </c>
      <c r="AA1844" t="s">
        <v>5208</v>
      </c>
      <c r="AB1844" t="s">
        <v>4649</v>
      </c>
      <c r="AC1844" t="s">
        <v>51</v>
      </c>
      <c r="AD1844" t="s">
        <v>135</v>
      </c>
      <c r="AE1844">
        <v>24</v>
      </c>
      <c r="AF1844">
        <v>100.61</v>
      </c>
      <c r="AG1844">
        <v>73.7</v>
      </c>
      <c r="AH1844">
        <f t="shared" si="278"/>
        <v>1.3651289009497964</v>
      </c>
      <c r="AI1844">
        <v>23</v>
      </c>
      <c r="AJ1844">
        <v>66.19</v>
      </c>
      <c r="AK1844">
        <v>71.22</v>
      </c>
      <c r="AL1844" s="3">
        <f t="shared" si="279"/>
        <v>0</v>
      </c>
      <c r="AM1844" s="3">
        <f t="shared" si="280"/>
        <v>1</v>
      </c>
      <c r="AN1844" s="3">
        <f t="shared" si="281"/>
        <v>0</v>
      </c>
    </row>
    <row r="1845" spans="1:40" x14ac:dyDescent="0.35">
      <c r="A1845" t="s">
        <v>5209</v>
      </c>
      <c r="B1845" t="s">
        <v>4649</v>
      </c>
      <c r="C1845" t="s">
        <v>51</v>
      </c>
      <c r="D1845" t="s">
        <v>134</v>
      </c>
      <c r="E1845">
        <v>23.5</v>
      </c>
      <c r="F1845">
        <v>90.46</v>
      </c>
      <c r="G1845">
        <v>72.459999999999994</v>
      </c>
      <c r="H1845">
        <f t="shared" si="274"/>
        <v>1.2484129174717085</v>
      </c>
      <c r="I1845">
        <v>22.5</v>
      </c>
      <c r="J1845">
        <v>66.75</v>
      </c>
      <c r="K1845">
        <v>69.97</v>
      </c>
      <c r="L1845" s="3">
        <f t="shared" si="275"/>
        <v>0</v>
      </c>
      <c r="M1845" s="3">
        <f t="shared" si="276"/>
        <v>1</v>
      </c>
      <c r="N1845" s="3">
        <f t="shared" si="277"/>
        <v>0</v>
      </c>
      <c r="AA1845" t="s">
        <v>5209</v>
      </c>
      <c r="AB1845" t="s">
        <v>4649</v>
      </c>
      <c r="AC1845" t="s">
        <v>51</v>
      </c>
      <c r="AD1845" t="s">
        <v>135</v>
      </c>
      <c r="AE1845">
        <v>24</v>
      </c>
      <c r="AF1845">
        <v>107.07</v>
      </c>
      <c r="AG1845">
        <v>73.7</v>
      </c>
      <c r="AH1845">
        <f t="shared" si="278"/>
        <v>1.4527815468113974</v>
      </c>
      <c r="AI1845">
        <v>23</v>
      </c>
      <c r="AJ1845">
        <v>57.6</v>
      </c>
      <c r="AK1845">
        <v>71.22</v>
      </c>
      <c r="AL1845" s="3">
        <f t="shared" si="279"/>
        <v>0</v>
      </c>
      <c r="AM1845" s="3">
        <f t="shared" si="280"/>
        <v>1</v>
      </c>
      <c r="AN1845" s="3">
        <f t="shared" si="281"/>
        <v>0</v>
      </c>
    </row>
    <row r="1846" spans="1:40" x14ac:dyDescent="0.35">
      <c r="A1846" t="s">
        <v>5210</v>
      </c>
      <c r="B1846" t="s">
        <v>4649</v>
      </c>
      <c r="C1846" t="s">
        <v>51</v>
      </c>
      <c r="D1846" t="s">
        <v>134</v>
      </c>
      <c r="E1846">
        <v>23.5</v>
      </c>
      <c r="F1846">
        <v>101.34</v>
      </c>
      <c r="G1846">
        <v>72.459999999999994</v>
      </c>
      <c r="H1846">
        <f t="shared" si="274"/>
        <v>1.3985647253657192</v>
      </c>
      <c r="I1846">
        <v>22</v>
      </c>
      <c r="J1846">
        <v>58.92</v>
      </c>
      <c r="K1846">
        <v>68.72</v>
      </c>
      <c r="L1846" s="3">
        <f t="shared" si="275"/>
        <v>0</v>
      </c>
      <c r="M1846" s="3">
        <f t="shared" si="276"/>
        <v>1</v>
      </c>
      <c r="N1846" s="3">
        <f t="shared" si="277"/>
        <v>0</v>
      </c>
      <c r="AA1846" t="s">
        <v>5210</v>
      </c>
      <c r="AB1846" t="s">
        <v>4649</v>
      </c>
      <c r="AC1846" t="s">
        <v>51</v>
      </c>
      <c r="AD1846" t="s">
        <v>135</v>
      </c>
      <c r="AE1846">
        <v>24</v>
      </c>
      <c r="AF1846">
        <v>148.44</v>
      </c>
      <c r="AG1846">
        <v>73.7</v>
      </c>
      <c r="AH1846">
        <f t="shared" si="278"/>
        <v>2.0141112618724559</v>
      </c>
      <c r="AI1846">
        <v>23</v>
      </c>
      <c r="AJ1846">
        <v>71.209999999999994</v>
      </c>
      <c r="AK1846">
        <v>71.22</v>
      </c>
      <c r="AL1846" s="3">
        <f t="shared" si="279"/>
        <v>1</v>
      </c>
      <c r="AM1846" s="3">
        <f t="shared" si="280"/>
        <v>0</v>
      </c>
      <c r="AN1846" s="3">
        <f t="shared" si="281"/>
        <v>0</v>
      </c>
    </row>
    <row r="1847" spans="1:40" x14ac:dyDescent="0.35">
      <c r="A1847" t="s">
        <v>5211</v>
      </c>
      <c r="B1847" t="s">
        <v>4649</v>
      </c>
      <c r="C1847" t="s">
        <v>51</v>
      </c>
      <c r="D1847" s="6" t="s">
        <v>134</v>
      </c>
      <c r="E1847" s="6">
        <v>20</v>
      </c>
      <c r="F1847" s="6">
        <v>53.02</v>
      </c>
      <c r="G1847" s="6">
        <v>63.71</v>
      </c>
      <c r="H1847" s="6">
        <f t="shared" si="274"/>
        <v>0.83220844451420506</v>
      </c>
      <c r="I1847" s="6">
        <v>19.5</v>
      </c>
      <c r="J1847" s="6">
        <v>35.04</v>
      </c>
      <c r="K1847" s="6">
        <v>62.44</v>
      </c>
      <c r="L1847" s="6">
        <f t="shared" si="275"/>
        <v>0</v>
      </c>
      <c r="M1847" s="6">
        <f t="shared" si="276"/>
        <v>0</v>
      </c>
      <c r="N1847" s="6">
        <f t="shared" si="277"/>
        <v>1</v>
      </c>
      <c r="AA1847" t="s">
        <v>5211</v>
      </c>
      <c r="AB1847" t="s">
        <v>4649</v>
      </c>
      <c r="AC1847" t="s">
        <v>51</v>
      </c>
      <c r="AD1847" t="s">
        <v>135</v>
      </c>
      <c r="AE1847" s="6">
        <v>24.5</v>
      </c>
      <c r="AF1847" s="6">
        <v>59.86</v>
      </c>
      <c r="AG1847" s="6">
        <v>74.930000000000007</v>
      </c>
      <c r="AH1847" s="6">
        <f t="shared" si="278"/>
        <v>0.79887895369011064</v>
      </c>
      <c r="AI1847" s="6">
        <v>24</v>
      </c>
      <c r="AJ1847" s="6">
        <v>46.58</v>
      </c>
      <c r="AK1847" s="6">
        <v>73.7</v>
      </c>
      <c r="AL1847" s="6">
        <f t="shared" si="279"/>
        <v>0</v>
      </c>
      <c r="AM1847" s="6">
        <f t="shared" si="280"/>
        <v>0</v>
      </c>
      <c r="AN1847" s="6">
        <f t="shared" si="281"/>
        <v>1</v>
      </c>
    </row>
    <row r="1848" spans="1:40" x14ac:dyDescent="0.35">
      <c r="A1848" t="s">
        <v>5212</v>
      </c>
      <c r="B1848" t="s">
        <v>4649</v>
      </c>
      <c r="C1848" t="s">
        <v>51</v>
      </c>
      <c r="D1848" t="s">
        <v>134</v>
      </c>
      <c r="E1848">
        <v>23.5</v>
      </c>
      <c r="F1848">
        <v>104.41</v>
      </c>
      <c r="G1848">
        <v>72.459999999999994</v>
      </c>
      <c r="H1848">
        <f t="shared" si="274"/>
        <v>1.4409329285122827</v>
      </c>
      <c r="I1848">
        <v>22.5</v>
      </c>
      <c r="J1848">
        <v>65.38</v>
      </c>
      <c r="K1848">
        <v>69.97</v>
      </c>
      <c r="L1848" s="3">
        <f t="shared" si="275"/>
        <v>0</v>
      </c>
      <c r="M1848" s="3">
        <f t="shared" si="276"/>
        <v>1</v>
      </c>
      <c r="N1848" s="3">
        <f t="shared" si="277"/>
        <v>0</v>
      </c>
      <c r="AA1848" t="s">
        <v>5212</v>
      </c>
      <c r="AB1848" t="s">
        <v>4649</v>
      </c>
      <c r="AC1848" t="s">
        <v>51</v>
      </c>
      <c r="AD1848" t="s">
        <v>135</v>
      </c>
      <c r="AE1848">
        <v>24</v>
      </c>
      <c r="AF1848">
        <v>125.42</v>
      </c>
      <c r="AG1848">
        <v>73.7</v>
      </c>
      <c r="AH1848">
        <f t="shared" si="278"/>
        <v>1.7017639077340569</v>
      </c>
      <c r="AI1848">
        <v>22.5</v>
      </c>
      <c r="AJ1848">
        <v>65.709999999999994</v>
      </c>
      <c r="AK1848">
        <v>69.97</v>
      </c>
      <c r="AL1848" s="3">
        <f t="shared" si="279"/>
        <v>1</v>
      </c>
      <c r="AM1848" s="3">
        <f t="shared" si="280"/>
        <v>0</v>
      </c>
      <c r="AN1848" s="3">
        <f t="shared" si="281"/>
        <v>0</v>
      </c>
    </row>
    <row r="1849" spans="1:40" x14ac:dyDescent="0.35">
      <c r="A1849" t="s">
        <v>5213</v>
      </c>
      <c r="B1849" t="s">
        <v>4649</v>
      </c>
      <c r="C1849" t="s">
        <v>51</v>
      </c>
      <c r="D1849" t="s">
        <v>134</v>
      </c>
      <c r="E1849">
        <v>24</v>
      </c>
      <c r="F1849">
        <v>104.98</v>
      </c>
      <c r="G1849">
        <v>73.7</v>
      </c>
      <c r="H1849">
        <f t="shared" si="274"/>
        <v>1.4244233378561737</v>
      </c>
      <c r="I1849">
        <v>22.5</v>
      </c>
      <c r="J1849">
        <v>54.83</v>
      </c>
      <c r="K1849">
        <v>69.97</v>
      </c>
      <c r="L1849" s="3">
        <f t="shared" si="275"/>
        <v>0</v>
      </c>
      <c r="M1849" s="3">
        <f t="shared" si="276"/>
        <v>1</v>
      </c>
      <c r="N1849" s="3">
        <f t="shared" si="277"/>
        <v>0</v>
      </c>
      <c r="AA1849" t="s">
        <v>5213</v>
      </c>
      <c r="AB1849" t="s">
        <v>4649</v>
      </c>
      <c r="AC1849" t="s">
        <v>51</v>
      </c>
      <c r="AD1849" t="s">
        <v>135</v>
      </c>
      <c r="AE1849">
        <v>24</v>
      </c>
      <c r="AF1849">
        <v>130.19999999999999</v>
      </c>
      <c r="AG1849">
        <v>73.7</v>
      </c>
      <c r="AH1849">
        <f t="shared" si="278"/>
        <v>1.766621438263229</v>
      </c>
      <c r="AI1849">
        <v>22.5</v>
      </c>
      <c r="AJ1849">
        <v>64.489999999999995</v>
      </c>
      <c r="AK1849">
        <v>69.97</v>
      </c>
      <c r="AL1849" s="3">
        <f t="shared" si="279"/>
        <v>1</v>
      </c>
      <c r="AM1849" s="3">
        <f t="shared" si="280"/>
        <v>0</v>
      </c>
      <c r="AN1849" s="3">
        <f t="shared" si="281"/>
        <v>0</v>
      </c>
    </row>
    <row r="1850" spans="1:40" x14ac:dyDescent="0.35">
      <c r="A1850" t="s">
        <v>5214</v>
      </c>
      <c r="B1850" t="s">
        <v>4649</v>
      </c>
      <c r="C1850" t="s">
        <v>51</v>
      </c>
      <c r="D1850" t="s">
        <v>134</v>
      </c>
      <c r="E1850">
        <v>23.5</v>
      </c>
      <c r="F1850">
        <v>117.27</v>
      </c>
      <c r="G1850">
        <v>72.459999999999994</v>
      </c>
      <c r="H1850">
        <f t="shared" si="274"/>
        <v>1.6184101573281811</v>
      </c>
      <c r="I1850">
        <v>22</v>
      </c>
      <c r="J1850">
        <v>59.28</v>
      </c>
      <c r="K1850">
        <v>68.72</v>
      </c>
      <c r="L1850" s="3">
        <f t="shared" si="275"/>
        <v>1</v>
      </c>
      <c r="M1850" s="3">
        <f t="shared" si="276"/>
        <v>0</v>
      </c>
      <c r="N1850" s="3">
        <f t="shared" si="277"/>
        <v>0</v>
      </c>
      <c r="AA1850" t="s">
        <v>5214</v>
      </c>
      <c r="AB1850" t="s">
        <v>4649</v>
      </c>
      <c r="AC1850" t="s">
        <v>51</v>
      </c>
      <c r="AD1850" t="s">
        <v>135</v>
      </c>
      <c r="AE1850">
        <v>24</v>
      </c>
      <c r="AF1850">
        <v>118.54</v>
      </c>
      <c r="AG1850">
        <v>73.7</v>
      </c>
      <c r="AH1850">
        <f t="shared" si="278"/>
        <v>1.6084124830393487</v>
      </c>
      <c r="AI1850">
        <v>22.5</v>
      </c>
      <c r="AJ1850">
        <v>57.46</v>
      </c>
      <c r="AK1850">
        <v>69.97</v>
      </c>
      <c r="AL1850" s="3">
        <f t="shared" si="279"/>
        <v>1</v>
      </c>
      <c r="AM1850" s="3">
        <f t="shared" si="280"/>
        <v>0</v>
      </c>
      <c r="AN1850" s="3">
        <f t="shared" si="281"/>
        <v>0</v>
      </c>
    </row>
    <row r="1851" spans="1:40" x14ac:dyDescent="0.35">
      <c r="A1851" t="s">
        <v>5215</v>
      </c>
      <c r="B1851" t="s">
        <v>4649</v>
      </c>
      <c r="C1851" t="s">
        <v>51</v>
      </c>
      <c r="D1851" t="s">
        <v>134</v>
      </c>
      <c r="E1851">
        <v>24</v>
      </c>
      <c r="F1851">
        <v>86.59</v>
      </c>
      <c r="G1851">
        <v>73.7</v>
      </c>
      <c r="H1851">
        <f t="shared" si="274"/>
        <v>1.174898236092266</v>
      </c>
      <c r="I1851">
        <v>22.5</v>
      </c>
      <c r="J1851">
        <v>60.98</v>
      </c>
      <c r="K1851">
        <v>69.97</v>
      </c>
      <c r="L1851" s="3">
        <f t="shared" si="275"/>
        <v>0</v>
      </c>
      <c r="M1851" s="3">
        <f t="shared" si="276"/>
        <v>1</v>
      </c>
      <c r="N1851" s="3">
        <f t="shared" si="277"/>
        <v>0</v>
      </c>
      <c r="AA1851" t="s">
        <v>5215</v>
      </c>
      <c r="AB1851" t="s">
        <v>4649</v>
      </c>
      <c r="AC1851" t="s">
        <v>51</v>
      </c>
      <c r="AD1851" t="s">
        <v>135</v>
      </c>
      <c r="AE1851">
        <v>24</v>
      </c>
      <c r="AF1851">
        <v>90.03</v>
      </c>
      <c r="AG1851">
        <v>73.7</v>
      </c>
      <c r="AH1851">
        <f t="shared" si="278"/>
        <v>1.22157394843962</v>
      </c>
      <c r="AI1851">
        <v>23.5</v>
      </c>
      <c r="AJ1851">
        <v>64.91</v>
      </c>
      <c r="AK1851">
        <v>72.459999999999994</v>
      </c>
      <c r="AL1851" s="3">
        <f t="shared" si="279"/>
        <v>0</v>
      </c>
      <c r="AM1851" s="3">
        <f t="shared" si="280"/>
        <v>1</v>
      </c>
      <c r="AN1851" s="3">
        <f t="shared" si="281"/>
        <v>0</v>
      </c>
    </row>
    <row r="1852" spans="1:40" x14ac:dyDescent="0.35">
      <c r="A1852" t="s">
        <v>5216</v>
      </c>
      <c r="B1852" t="s">
        <v>4649</v>
      </c>
      <c r="C1852" t="s">
        <v>51</v>
      </c>
      <c r="D1852" t="s">
        <v>134</v>
      </c>
      <c r="E1852">
        <v>20.5</v>
      </c>
      <c r="F1852">
        <v>70.63</v>
      </c>
      <c r="G1852">
        <v>64.97</v>
      </c>
      <c r="H1852">
        <f t="shared" si="274"/>
        <v>1.0871171309835308</v>
      </c>
      <c r="I1852">
        <v>20</v>
      </c>
      <c r="J1852">
        <v>48.01</v>
      </c>
      <c r="K1852">
        <v>63.71</v>
      </c>
      <c r="L1852" s="3">
        <f t="shared" si="275"/>
        <v>0</v>
      </c>
      <c r="M1852" s="3">
        <f t="shared" si="276"/>
        <v>1</v>
      </c>
      <c r="N1852" s="3">
        <f t="shared" si="277"/>
        <v>0</v>
      </c>
      <c r="AA1852" t="s">
        <v>5216</v>
      </c>
      <c r="AB1852" t="s">
        <v>4649</v>
      </c>
      <c r="AC1852" t="s">
        <v>51</v>
      </c>
      <c r="AD1852" t="s">
        <v>135</v>
      </c>
      <c r="AE1852" s="6">
        <v>24</v>
      </c>
      <c r="AF1852" s="6">
        <v>73.12</v>
      </c>
      <c r="AG1852" s="6">
        <v>73.7</v>
      </c>
      <c r="AH1852" s="6">
        <f t="shared" si="278"/>
        <v>0.99213025780189956</v>
      </c>
      <c r="AI1852" s="6">
        <v>23.5</v>
      </c>
      <c r="AJ1852" s="6">
        <v>59.48</v>
      </c>
      <c r="AK1852" s="6">
        <v>72.459999999999994</v>
      </c>
      <c r="AL1852" s="6">
        <f t="shared" si="279"/>
        <v>0</v>
      </c>
      <c r="AM1852" s="6">
        <f t="shared" si="280"/>
        <v>0</v>
      </c>
      <c r="AN1852" s="6">
        <f t="shared" si="281"/>
        <v>1</v>
      </c>
    </row>
    <row r="1853" spans="1:40" x14ac:dyDescent="0.35">
      <c r="A1853" t="s">
        <v>5217</v>
      </c>
      <c r="B1853" t="s">
        <v>4649</v>
      </c>
      <c r="C1853" t="s">
        <v>51</v>
      </c>
      <c r="D1853" t="s">
        <v>134</v>
      </c>
      <c r="E1853">
        <v>24</v>
      </c>
      <c r="F1853">
        <v>86.63</v>
      </c>
      <c r="G1853">
        <v>73.7</v>
      </c>
      <c r="H1853">
        <f t="shared" si="274"/>
        <v>1.1754409769335141</v>
      </c>
      <c r="I1853">
        <v>23</v>
      </c>
      <c r="J1853">
        <v>58.4</v>
      </c>
      <c r="K1853">
        <v>71.22</v>
      </c>
      <c r="L1853" s="3">
        <f t="shared" si="275"/>
        <v>0</v>
      </c>
      <c r="M1853" s="3">
        <f t="shared" si="276"/>
        <v>1</v>
      </c>
      <c r="N1853" s="3">
        <f t="shared" si="277"/>
        <v>0</v>
      </c>
      <c r="AA1853" t="s">
        <v>5217</v>
      </c>
      <c r="AB1853" t="s">
        <v>4649</v>
      </c>
      <c r="AC1853" t="s">
        <v>51</v>
      </c>
      <c r="AD1853" t="s">
        <v>135</v>
      </c>
      <c r="AE1853">
        <v>24</v>
      </c>
      <c r="AF1853">
        <v>102.91</v>
      </c>
      <c r="AG1853">
        <v>73.7</v>
      </c>
      <c r="AH1853">
        <f t="shared" si="278"/>
        <v>1.3963364993215739</v>
      </c>
      <c r="AI1853">
        <v>23</v>
      </c>
      <c r="AJ1853">
        <v>69.05</v>
      </c>
      <c r="AK1853">
        <v>71.22</v>
      </c>
      <c r="AL1853" s="3">
        <f t="shared" si="279"/>
        <v>0</v>
      </c>
      <c r="AM1853" s="3">
        <f t="shared" si="280"/>
        <v>1</v>
      </c>
      <c r="AN1853" s="3">
        <f t="shared" si="281"/>
        <v>0</v>
      </c>
    </row>
    <row r="1854" spans="1:40" x14ac:dyDescent="0.35">
      <c r="A1854" t="s">
        <v>5218</v>
      </c>
      <c r="B1854" t="s">
        <v>4649</v>
      </c>
      <c r="C1854" t="s">
        <v>51</v>
      </c>
      <c r="D1854" s="6" t="s">
        <v>134</v>
      </c>
      <c r="E1854" s="6">
        <v>23</v>
      </c>
      <c r="F1854" s="6">
        <v>57.19</v>
      </c>
      <c r="G1854" s="6">
        <v>71.22</v>
      </c>
      <c r="H1854" s="6">
        <f t="shared" si="274"/>
        <v>0.80300477393990455</v>
      </c>
      <c r="I1854" s="6">
        <v>22.5</v>
      </c>
      <c r="J1854" s="6">
        <v>45.74</v>
      </c>
      <c r="K1854" s="6">
        <v>69.97</v>
      </c>
      <c r="L1854" s="6">
        <f t="shared" si="275"/>
        <v>0</v>
      </c>
      <c r="M1854" s="6">
        <f t="shared" si="276"/>
        <v>0</v>
      </c>
      <c r="N1854" s="6">
        <f t="shared" si="277"/>
        <v>1</v>
      </c>
      <c r="AA1854" t="s">
        <v>5218</v>
      </c>
      <c r="AB1854" t="s">
        <v>4649</v>
      </c>
      <c r="AC1854" t="s">
        <v>51</v>
      </c>
      <c r="AD1854" t="s">
        <v>135</v>
      </c>
      <c r="AE1854">
        <v>24</v>
      </c>
      <c r="AF1854">
        <v>134.93</v>
      </c>
      <c r="AG1854">
        <v>73.7</v>
      </c>
      <c r="AH1854">
        <f t="shared" si="278"/>
        <v>1.8308005427408414</v>
      </c>
      <c r="AI1854">
        <v>23</v>
      </c>
      <c r="AJ1854">
        <v>65.69</v>
      </c>
      <c r="AK1854">
        <v>71.22</v>
      </c>
      <c r="AL1854" s="3">
        <f t="shared" si="279"/>
        <v>1</v>
      </c>
      <c r="AM1854" s="3">
        <f t="shared" si="280"/>
        <v>0</v>
      </c>
      <c r="AN1854" s="3">
        <f t="shared" si="281"/>
        <v>0</v>
      </c>
    </row>
    <row r="1855" spans="1:40" x14ac:dyDescent="0.35">
      <c r="A1855" t="s">
        <v>5219</v>
      </c>
      <c r="B1855" t="s">
        <v>4649</v>
      </c>
      <c r="C1855" t="s">
        <v>51</v>
      </c>
      <c r="D1855" t="s">
        <v>134</v>
      </c>
      <c r="E1855">
        <v>24.5</v>
      </c>
      <c r="F1855">
        <v>76.55</v>
      </c>
      <c r="G1855">
        <v>74.930000000000007</v>
      </c>
      <c r="H1855">
        <f t="shared" si="274"/>
        <v>1.0216201788335779</v>
      </c>
      <c r="I1855">
        <v>24</v>
      </c>
      <c r="J1855">
        <v>45.9</v>
      </c>
      <c r="K1855">
        <v>73.7</v>
      </c>
      <c r="L1855" s="3">
        <f t="shared" si="275"/>
        <v>0</v>
      </c>
      <c r="M1855" s="3">
        <f t="shared" si="276"/>
        <v>1</v>
      </c>
      <c r="N1855" s="3">
        <f t="shared" si="277"/>
        <v>0</v>
      </c>
      <c r="AA1855" t="s">
        <v>5219</v>
      </c>
      <c r="AB1855" t="s">
        <v>4649</v>
      </c>
      <c r="AC1855" t="s">
        <v>51</v>
      </c>
      <c r="AD1855" t="s">
        <v>135</v>
      </c>
      <c r="AE1855">
        <v>24</v>
      </c>
      <c r="AF1855">
        <v>122.88</v>
      </c>
      <c r="AG1855">
        <v>73.7</v>
      </c>
      <c r="AH1855">
        <f t="shared" si="278"/>
        <v>1.6672998643147896</v>
      </c>
      <c r="AI1855">
        <v>22.5</v>
      </c>
      <c r="AJ1855">
        <v>64.91</v>
      </c>
      <c r="AK1855">
        <v>69.97</v>
      </c>
      <c r="AL1855" s="3">
        <f t="shared" si="279"/>
        <v>1</v>
      </c>
      <c r="AM1855" s="3">
        <f t="shared" si="280"/>
        <v>0</v>
      </c>
      <c r="AN1855" s="3">
        <f t="shared" si="281"/>
        <v>0</v>
      </c>
    </row>
    <row r="1856" spans="1:40" x14ac:dyDescent="0.35">
      <c r="A1856" t="s">
        <v>5220</v>
      </c>
      <c r="B1856" t="s">
        <v>4649</v>
      </c>
      <c r="C1856" t="s">
        <v>51</v>
      </c>
      <c r="D1856" t="s">
        <v>134</v>
      </c>
      <c r="E1856">
        <v>24.5</v>
      </c>
      <c r="F1856">
        <v>114.81</v>
      </c>
      <c r="G1856">
        <v>74.930000000000007</v>
      </c>
      <c r="H1856">
        <f t="shared" si="274"/>
        <v>1.5322300814093153</v>
      </c>
      <c r="I1856">
        <v>22.5</v>
      </c>
      <c r="J1856">
        <v>56.53</v>
      </c>
      <c r="K1856">
        <v>69.97</v>
      </c>
      <c r="L1856" s="3">
        <f t="shared" si="275"/>
        <v>1</v>
      </c>
      <c r="M1856" s="3">
        <f t="shared" si="276"/>
        <v>0</v>
      </c>
      <c r="N1856" s="3">
        <f t="shared" si="277"/>
        <v>0</v>
      </c>
      <c r="AA1856" t="s">
        <v>5220</v>
      </c>
      <c r="AB1856" t="s">
        <v>4649</v>
      </c>
      <c r="AC1856" t="s">
        <v>51</v>
      </c>
      <c r="AD1856" t="s">
        <v>135</v>
      </c>
      <c r="AE1856">
        <v>24</v>
      </c>
      <c r="AF1856">
        <v>139.52000000000001</v>
      </c>
      <c r="AG1856">
        <v>73.7</v>
      </c>
      <c r="AH1856">
        <f t="shared" si="278"/>
        <v>1.8930800542740842</v>
      </c>
      <c r="AI1856">
        <v>22.5</v>
      </c>
      <c r="AJ1856">
        <v>64.13</v>
      </c>
      <c r="AK1856">
        <v>69.97</v>
      </c>
      <c r="AL1856" s="3">
        <f t="shared" si="279"/>
        <v>1</v>
      </c>
      <c r="AM1856" s="3">
        <f t="shared" si="280"/>
        <v>0</v>
      </c>
      <c r="AN1856" s="3">
        <f t="shared" si="281"/>
        <v>0</v>
      </c>
    </row>
    <row r="1857" spans="1:40" x14ac:dyDescent="0.35">
      <c r="A1857" t="s">
        <v>5221</v>
      </c>
      <c r="B1857" t="s">
        <v>4649</v>
      </c>
      <c r="C1857" t="s">
        <v>51</v>
      </c>
      <c r="D1857" t="s">
        <v>134</v>
      </c>
      <c r="E1857">
        <v>24</v>
      </c>
      <c r="F1857">
        <v>84.43</v>
      </c>
      <c r="G1857">
        <v>73.7</v>
      </c>
      <c r="H1857">
        <f t="shared" si="274"/>
        <v>1.1455902306648575</v>
      </c>
      <c r="I1857">
        <v>23</v>
      </c>
      <c r="J1857">
        <v>52.02</v>
      </c>
      <c r="K1857">
        <v>71.22</v>
      </c>
      <c r="L1857" s="3">
        <f t="shared" si="275"/>
        <v>0</v>
      </c>
      <c r="M1857" s="3">
        <f t="shared" si="276"/>
        <v>1</v>
      </c>
      <c r="N1857" s="3">
        <f t="shared" si="277"/>
        <v>0</v>
      </c>
      <c r="AA1857" t="s">
        <v>5221</v>
      </c>
      <c r="AB1857" t="s">
        <v>4649</v>
      </c>
      <c r="AC1857" t="s">
        <v>51</v>
      </c>
      <c r="AD1857" t="s">
        <v>135</v>
      </c>
      <c r="AE1857">
        <v>24</v>
      </c>
      <c r="AF1857">
        <v>116.65</v>
      </c>
      <c r="AG1857">
        <v>73.7</v>
      </c>
      <c r="AH1857">
        <f t="shared" si="278"/>
        <v>1.5827679782903663</v>
      </c>
      <c r="AI1857">
        <v>16</v>
      </c>
      <c r="AJ1857">
        <v>58.79</v>
      </c>
      <c r="AK1857">
        <v>53.5</v>
      </c>
      <c r="AL1857" s="3">
        <f t="shared" si="279"/>
        <v>1</v>
      </c>
      <c r="AM1857" s="3">
        <f t="shared" si="280"/>
        <v>0</v>
      </c>
      <c r="AN1857" s="3">
        <f t="shared" si="281"/>
        <v>0</v>
      </c>
    </row>
    <row r="1858" spans="1:40" x14ac:dyDescent="0.35">
      <c r="A1858" t="s">
        <v>5222</v>
      </c>
      <c r="B1858" t="s">
        <v>4649</v>
      </c>
      <c r="C1858" t="s">
        <v>51</v>
      </c>
      <c r="D1858" t="s">
        <v>134</v>
      </c>
      <c r="E1858">
        <v>24</v>
      </c>
      <c r="F1858">
        <v>127.22</v>
      </c>
      <c r="G1858">
        <v>73.7</v>
      </c>
      <c r="H1858">
        <f t="shared" ref="H1858:H1921" si="282">F1858/G1858</f>
        <v>1.7261872455902305</v>
      </c>
      <c r="I1858">
        <v>22</v>
      </c>
      <c r="J1858">
        <v>49.46</v>
      </c>
      <c r="K1858">
        <v>68.72</v>
      </c>
      <c r="L1858" s="3">
        <f t="shared" ref="L1858:L1921" si="283">IF(H1858&gt;1.5,1,0)</f>
        <v>1</v>
      </c>
      <c r="M1858" s="3">
        <f t="shared" ref="M1858:M1921" si="284">IF((AND(H1858&gt;1,H1858&lt;1.5)),1,0)</f>
        <v>0</v>
      </c>
      <c r="N1858" s="3">
        <f t="shared" ref="N1858:N1921" si="285">IF(H1858&lt;1,1,0)</f>
        <v>0</v>
      </c>
      <c r="AA1858" t="s">
        <v>5222</v>
      </c>
      <c r="AB1858" t="s">
        <v>4649</v>
      </c>
      <c r="AC1858" t="s">
        <v>51</v>
      </c>
      <c r="AD1858" t="s">
        <v>135</v>
      </c>
      <c r="AE1858">
        <v>24</v>
      </c>
      <c r="AF1858">
        <v>120.4</v>
      </c>
      <c r="AG1858">
        <v>73.7</v>
      </c>
      <c r="AH1858">
        <f t="shared" ref="AH1858:AH1921" si="286">AF1858/AG1858</f>
        <v>1.633649932157395</v>
      </c>
      <c r="AI1858">
        <v>23</v>
      </c>
      <c r="AJ1858">
        <v>69.83</v>
      </c>
      <c r="AK1858">
        <v>71.22</v>
      </c>
      <c r="AL1858" s="3">
        <f t="shared" si="279"/>
        <v>1</v>
      </c>
      <c r="AM1858" s="3">
        <f t="shared" si="280"/>
        <v>0</v>
      </c>
      <c r="AN1858" s="3">
        <f t="shared" si="281"/>
        <v>0</v>
      </c>
    </row>
    <row r="1859" spans="1:40" x14ac:dyDescent="0.35">
      <c r="A1859" t="s">
        <v>5223</v>
      </c>
      <c r="B1859" t="s">
        <v>4649</v>
      </c>
      <c r="C1859" t="s">
        <v>51</v>
      </c>
      <c r="D1859" t="s">
        <v>134</v>
      </c>
      <c r="E1859">
        <v>24</v>
      </c>
      <c r="F1859">
        <v>117.46</v>
      </c>
      <c r="G1859">
        <v>73.7</v>
      </c>
      <c r="H1859">
        <f t="shared" si="282"/>
        <v>1.5937584803256444</v>
      </c>
      <c r="I1859">
        <v>22.5</v>
      </c>
      <c r="J1859">
        <v>61</v>
      </c>
      <c r="K1859">
        <v>69.97</v>
      </c>
      <c r="L1859" s="3">
        <f t="shared" si="283"/>
        <v>1</v>
      </c>
      <c r="M1859" s="3">
        <f t="shared" si="284"/>
        <v>0</v>
      </c>
      <c r="N1859" s="3">
        <f t="shared" si="285"/>
        <v>0</v>
      </c>
      <c r="AA1859" t="s">
        <v>5223</v>
      </c>
      <c r="AB1859" t="s">
        <v>4649</v>
      </c>
      <c r="AC1859" t="s">
        <v>51</v>
      </c>
      <c r="AD1859" t="s">
        <v>135</v>
      </c>
      <c r="AE1859">
        <v>24</v>
      </c>
      <c r="AF1859">
        <v>88.52</v>
      </c>
      <c r="AG1859">
        <v>73.7</v>
      </c>
      <c r="AH1859">
        <f t="shared" si="286"/>
        <v>1.2010854816824965</v>
      </c>
      <c r="AI1859">
        <v>25</v>
      </c>
      <c r="AJ1859">
        <v>83.66</v>
      </c>
      <c r="AK1859">
        <v>76.17</v>
      </c>
      <c r="AL1859" s="3">
        <f t="shared" ref="AL1859:AL1922" si="287">IF(AH1859&gt;1.5,1,0)</f>
        <v>0</v>
      </c>
      <c r="AM1859" s="3">
        <f t="shared" ref="AM1859:AM1922" si="288">IF((AND(AH1859&gt;1,AH1859&lt;1.5)),1,0)</f>
        <v>1</v>
      </c>
      <c r="AN1859" s="3">
        <f t="shared" ref="AN1859:AN1922" si="289">IF(AH1859&lt;1,1,0)</f>
        <v>0</v>
      </c>
    </row>
    <row r="1860" spans="1:40" x14ac:dyDescent="0.35">
      <c r="A1860" t="s">
        <v>5224</v>
      </c>
      <c r="B1860" t="s">
        <v>4649</v>
      </c>
      <c r="C1860" t="s">
        <v>51</v>
      </c>
      <c r="D1860" s="6" t="s">
        <v>134</v>
      </c>
      <c r="E1860" s="6">
        <v>31.5</v>
      </c>
      <c r="F1860" s="6">
        <v>84.6</v>
      </c>
      <c r="G1860" s="6">
        <v>92.02</v>
      </c>
      <c r="H1860" s="6">
        <f t="shared" si="282"/>
        <v>0.91936535535753094</v>
      </c>
      <c r="I1860" s="6">
        <v>31</v>
      </c>
      <c r="J1860" s="6">
        <v>54.81</v>
      </c>
      <c r="K1860" s="6">
        <v>90.81</v>
      </c>
      <c r="L1860" s="6">
        <f t="shared" si="283"/>
        <v>0</v>
      </c>
      <c r="M1860" s="6">
        <f t="shared" si="284"/>
        <v>0</v>
      </c>
      <c r="N1860" s="6">
        <f t="shared" si="285"/>
        <v>1</v>
      </c>
      <c r="AA1860" t="s">
        <v>5224</v>
      </c>
      <c r="AB1860" t="s">
        <v>4649</v>
      </c>
      <c r="AC1860" t="s">
        <v>51</v>
      </c>
      <c r="AD1860" t="s">
        <v>135</v>
      </c>
      <c r="AE1860">
        <v>24</v>
      </c>
      <c r="AF1860">
        <v>82.92</v>
      </c>
      <c r="AG1860">
        <v>73.7</v>
      </c>
      <c r="AH1860">
        <f t="shared" si="286"/>
        <v>1.1251017639077341</v>
      </c>
      <c r="AI1860">
        <v>26</v>
      </c>
      <c r="AJ1860">
        <v>82.02</v>
      </c>
      <c r="AK1860">
        <v>78.63</v>
      </c>
      <c r="AL1860" s="3">
        <f t="shared" si="287"/>
        <v>0</v>
      </c>
      <c r="AM1860" s="3">
        <f t="shared" si="288"/>
        <v>1</v>
      </c>
      <c r="AN1860" s="3">
        <f t="shared" si="289"/>
        <v>0</v>
      </c>
    </row>
    <row r="1861" spans="1:40" x14ac:dyDescent="0.35">
      <c r="A1861" t="s">
        <v>5225</v>
      </c>
      <c r="B1861" t="s">
        <v>4703</v>
      </c>
      <c r="C1861" t="s">
        <v>51</v>
      </c>
      <c r="D1861" s="6" t="s">
        <v>17</v>
      </c>
      <c r="E1861" s="6">
        <v>18</v>
      </c>
      <c r="F1861" s="6">
        <v>54.92</v>
      </c>
      <c r="G1861" s="6">
        <v>58.64</v>
      </c>
      <c r="H1861" s="6">
        <f t="shared" si="282"/>
        <v>0.93656207366985</v>
      </c>
      <c r="I1861" s="6">
        <v>17.5</v>
      </c>
      <c r="J1861" s="6">
        <v>47.69</v>
      </c>
      <c r="K1861" s="6">
        <v>57.36</v>
      </c>
      <c r="L1861" s="6">
        <f t="shared" si="283"/>
        <v>0</v>
      </c>
      <c r="M1861" s="6">
        <f t="shared" si="284"/>
        <v>0</v>
      </c>
      <c r="N1861" s="6">
        <f t="shared" si="285"/>
        <v>1</v>
      </c>
      <c r="AA1861" t="s">
        <v>5225</v>
      </c>
      <c r="AB1861" t="s">
        <v>4703</v>
      </c>
      <c r="AC1861" t="s">
        <v>51</v>
      </c>
      <c r="AD1861" t="s">
        <v>18</v>
      </c>
      <c r="AE1861">
        <v>24</v>
      </c>
      <c r="AF1861">
        <v>132.81</v>
      </c>
      <c r="AG1861">
        <v>73.7</v>
      </c>
      <c r="AH1861">
        <f t="shared" si="286"/>
        <v>1.8020352781546811</v>
      </c>
      <c r="AI1861">
        <v>26.5</v>
      </c>
      <c r="AJ1861">
        <v>84.5</v>
      </c>
      <c r="AK1861">
        <v>79.86</v>
      </c>
      <c r="AL1861" s="3">
        <f t="shared" si="287"/>
        <v>1</v>
      </c>
      <c r="AM1861" s="3">
        <f t="shared" si="288"/>
        <v>0</v>
      </c>
      <c r="AN1861" s="3">
        <f t="shared" si="289"/>
        <v>0</v>
      </c>
    </row>
    <row r="1862" spans="1:40" x14ac:dyDescent="0.35">
      <c r="A1862" t="s">
        <v>5226</v>
      </c>
      <c r="B1862" t="s">
        <v>4703</v>
      </c>
      <c r="C1862" t="s">
        <v>51</v>
      </c>
      <c r="D1862" s="6" t="s">
        <v>17</v>
      </c>
      <c r="E1862" s="6">
        <v>20</v>
      </c>
      <c r="F1862" s="6">
        <v>52.1</v>
      </c>
      <c r="G1862" s="6">
        <v>63.71</v>
      </c>
      <c r="H1862" s="6">
        <f t="shared" si="282"/>
        <v>0.81776801130120857</v>
      </c>
      <c r="I1862" s="6">
        <v>19.5</v>
      </c>
      <c r="J1862" s="6">
        <v>28.17</v>
      </c>
      <c r="K1862" s="6">
        <v>62.44</v>
      </c>
      <c r="L1862" s="6">
        <f t="shared" si="283"/>
        <v>0</v>
      </c>
      <c r="M1862" s="6">
        <f t="shared" si="284"/>
        <v>0</v>
      </c>
      <c r="N1862" s="6">
        <f t="shared" si="285"/>
        <v>1</v>
      </c>
      <c r="AA1862" t="s">
        <v>5226</v>
      </c>
      <c r="AB1862" t="s">
        <v>4703</v>
      </c>
      <c r="AC1862" t="s">
        <v>51</v>
      </c>
      <c r="AD1862" t="s">
        <v>18</v>
      </c>
      <c r="AE1862">
        <v>24</v>
      </c>
      <c r="AF1862">
        <v>131.86000000000001</v>
      </c>
      <c r="AG1862">
        <v>73.7</v>
      </c>
      <c r="AH1862">
        <f t="shared" si="286"/>
        <v>1.789145183175034</v>
      </c>
      <c r="AI1862">
        <v>21.5</v>
      </c>
      <c r="AJ1862">
        <v>66.97</v>
      </c>
      <c r="AK1862">
        <v>67.47</v>
      </c>
      <c r="AL1862" s="3">
        <f t="shared" si="287"/>
        <v>1</v>
      </c>
      <c r="AM1862" s="3">
        <f t="shared" si="288"/>
        <v>0</v>
      </c>
      <c r="AN1862" s="3">
        <f t="shared" si="289"/>
        <v>0</v>
      </c>
    </row>
    <row r="1863" spans="1:40" x14ac:dyDescent="0.35">
      <c r="A1863" t="s">
        <v>5227</v>
      </c>
      <c r="B1863" t="s">
        <v>4703</v>
      </c>
      <c r="C1863" t="s">
        <v>51</v>
      </c>
      <c r="D1863" s="6" t="s">
        <v>17</v>
      </c>
      <c r="E1863" s="6">
        <v>17</v>
      </c>
      <c r="F1863" s="6">
        <v>48.55</v>
      </c>
      <c r="G1863" s="6">
        <v>56.08</v>
      </c>
      <c r="H1863" s="6">
        <f t="shared" si="282"/>
        <v>0.86572753209700426</v>
      </c>
      <c r="I1863" s="6">
        <v>16.5</v>
      </c>
      <c r="J1863" s="6">
        <v>25.17</v>
      </c>
      <c r="K1863" s="6">
        <v>54.79</v>
      </c>
      <c r="L1863" s="6">
        <f t="shared" si="283"/>
        <v>0</v>
      </c>
      <c r="M1863" s="6">
        <f t="shared" si="284"/>
        <v>0</v>
      </c>
      <c r="N1863" s="6">
        <f t="shared" si="285"/>
        <v>1</v>
      </c>
      <c r="AA1863" t="s">
        <v>5227</v>
      </c>
      <c r="AB1863" t="s">
        <v>4703</v>
      </c>
      <c r="AC1863" t="s">
        <v>51</v>
      </c>
      <c r="AD1863" t="s">
        <v>18</v>
      </c>
      <c r="AE1863">
        <v>24</v>
      </c>
      <c r="AF1863">
        <v>86.16</v>
      </c>
      <c r="AG1863">
        <v>73.7</v>
      </c>
      <c r="AH1863">
        <f t="shared" si="286"/>
        <v>1.1690637720488466</v>
      </c>
      <c r="AI1863">
        <v>22.5</v>
      </c>
      <c r="AJ1863">
        <v>53.44</v>
      </c>
      <c r="AK1863">
        <v>69.97</v>
      </c>
      <c r="AL1863" s="3">
        <f t="shared" si="287"/>
        <v>0</v>
      </c>
      <c r="AM1863" s="3">
        <f t="shared" si="288"/>
        <v>1</v>
      </c>
      <c r="AN1863" s="3">
        <f t="shared" si="289"/>
        <v>0</v>
      </c>
    </row>
    <row r="1864" spans="1:40" x14ac:dyDescent="0.35">
      <c r="A1864" t="s">
        <v>5228</v>
      </c>
      <c r="B1864" t="s">
        <v>4703</v>
      </c>
      <c r="C1864" t="s">
        <v>51</v>
      </c>
      <c r="D1864" s="6" t="s">
        <v>17</v>
      </c>
      <c r="E1864" s="6">
        <v>15</v>
      </c>
      <c r="F1864" s="6">
        <v>47.75</v>
      </c>
      <c r="G1864" s="6">
        <v>50.91</v>
      </c>
      <c r="H1864" s="6">
        <f t="shared" si="282"/>
        <v>0.93792967982714603</v>
      </c>
      <c r="I1864" s="6">
        <v>15</v>
      </c>
      <c r="J1864" s="6">
        <v>47.75</v>
      </c>
      <c r="K1864" s="6">
        <v>50.91</v>
      </c>
      <c r="L1864" s="6">
        <f t="shared" si="283"/>
        <v>0</v>
      </c>
      <c r="M1864" s="6">
        <f t="shared" si="284"/>
        <v>0</v>
      </c>
      <c r="N1864" s="6">
        <f t="shared" si="285"/>
        <v>1</v>
      </c>
      <c r="AA1864" t="s">
        <v>5228</v>
      </c>
      <c r="AB1864" t="s">
        <v>4703</v>
      </c>
      <c r="AC1864" t="s">
        <v>51</v>
      </c>
      <c r="AD1864" t="s">
        <v>18</v>
      </c>
      <c r="AE1864">
        <v>24</v>
      </c>
      <c r="AF1864">
        <v>123.1</v>
      </c>
      <c r="AG1864">
        <v>73.7</v>
      </c>
      <c r="AH1864">
        <f t="shared" si="286"/>
        <v>1.6702849389416552</v>
      </c>
      <c r="AI1864">
        <v>23</v>
      </c>
      <c r="AJ1864">
        <v>62.98</v>
      </c>
      <c r="AK1864">
        <v>71.22</v>
      </c>
      <c r="AL1864" s="3">
        <f t="shared" si="287"/>
        <v>1</v>
      </c>
      <c r="AM1864" s="3">
        <f t="shared" si="288"/>
        <v>0</v>
      </c>
      <c r="AN1864" s="3">
        <f t="shared" si="289"/>
        <v>0</v>
      </c>
    </row>
    <row r="1865" spans="1:40" x14ac:dyDescent="0.35">
      <c r="A1865" t="s">
        <v>5229</v>
      </c>
      <c r="B1865" t="s">
        <v>4703</v>
      </c>
      <c r="C1865" t="s">
        <v>51</v>
      </c>
      <c r="D1865" t="s">
        <v>17</v>
      </c>
      <c r="E1865">
        <v>31</v>
      </c>
      <c r="F1865">
        <v>103.8</v>
      </c>
      <c r="G1865">
        <v>90.81</v>
      </c>
      <c r="H1865">
        <f t="shared" si="282"/>
        <v>1.1430459200528575</v>
      </c>
      <c r="I1865">
        <v>15.5</v>
      </c>
      <c r="J1865">
        <v>56.52</v>
      </c>
      <c r="K1865">
        <v>52.21</v>
      </c>
      <c r="L1865" s="3">
        <f t="shared" si="283"/>
        <v>0</v>
      </c>
      <c r="M1865" s="3">
        <f t="shared" si="284"/>
        <v>1</v>
      </c>
      <c r="N1865" s="3">
        <f t="shared" si="285"/>
        <v>0</v>
      </c>
      <c r="AA1865" t="s">
        <v>5229</v>
      </c>
      <c r="AB1865" t="s">
        <v>4703</v>
      </c>
      <c r="AC1865" t="s">
        <v>51</v>
      </c>
      <c r="AD1865" t="s">
        <v>18</v>
      </c>
      <c r="AE1865">
        <v>24</v>
      </c>
      <c r="AF1865">
        <v>132.44</v>
      </c>
      <c r="AG1865">
        <v>73.7</v>
      </c>
      <c r="AH1865">
        <f t="shared" si="286"/>
        <v>1.7970149253731342</v>
      </c>
      <c r="AI1865">
        <v>22.5</v>
      </c>
      <c r="AJ1865">
        <v>67.62</v>
      </c>
      <c r="AK1865">
        <v>69.97</v>
      </c>
      <c r="AL1865" s="3">
        <f t="shared" si="287"/>
        <v>1</v>
      </c>
      <c r="AM1865" s="3">
        <f t="shared" si="288"/>
        <v>0</v>
      </c>
      <c r="AN1865" s="3">
        <f t="shared" si="289"/>
        <v>0</v>
      </c>
    </row>
    <row r="1866" spans="1:40" x14ac:dyDescent="0.35">
      <c r="A1866" t="s">
        <v>5230</v>
      </c>
      <c r="B1866" t="s">
        <v>4703</v>
      </c>
      <c r="C1866" t="s">
        <v>51</v>
      </c>
      <c r="D1866" s="6" t="s">
        <v>17</v>
      </c>
      <c r="E1866" s="6">
        <v>25</v>
      </c>
      <c r="F1866" s="6">
        <v>73.44</v>
      </c>
      <c r="G1866" s="6">
        <v>76.17</v>
      </c>
      <c r="H1866" s="6">
        <f t="shared" si="282"/>
        <v>0.96415911776289875</v>
      </c>
      <c r="I1866" s="6">
        <v>24.5</v>
      </c>
      <c r="J1866" s="6">
        <v>47.35</v>
      </c>
      <c r="K1866" s="6">
        <v>74.930000000000007</v>
      </c>
      <c r="L1866" s="6">
        <f t="shared" si="283"/>
        <v>0</v>
      </c>
      <c r="M1866" s="6">
        <f t="shared" si="284"/>
        <v>0</v>
      </c>
      <c r="N1866" s="6">
        <f t="shared" si="285"/>
        <v>1</v>
      </c>
      <c r="AA1866" t="s">
        <v>5230</v>
      </c>
      <c r="AB1866" t="s">
        <v>4703</v>
      </c>
      <c r="AC1866" t="s">
        <v>51</v>
      </c>
      <c r="AD1866" t="s">
        <v>18</v>
      </c>
      <c r="AE1866">
        <v>24</v>
      </c>
      <c r="AF1866">
        <v>124.84</v>
      </c>
      <c r="AG1866">
        <v>73.7</v>
      </c>
      <c r="AH1866">
        <f t="shared" si="286"/>
        <v>1.6938941655359565</v>
      </c>
      <c r="AI1866">
        <v>22.5</v>
      </c>
      <c r="AJ1866">
        <v>66.48</v>
      </c>
      <c r="AK1866">
        <v>69.97</v>
      </c>
      <c r="AL1866" s="3">
        <f t="shared" si="287"/>
        <v>1</v>
      </c>
      <c r="AM1866" s="3">
        <f t="shared" si="288"/>
        <v>0</v>
      </c>
      <c r="AN1866" s="3">
        <f t="shared" si="289"/>
        <v>0</v>
      </c>
    </row>
    <row r="1867" spans="1:40" x14ac:dyDescent="0.35">
      <c r="A1867" t="s">
        <v>5231</v>
      </c>
      <c r="B1867" t="s">
        <v>4703</v>
      </c>
      <c r="C1867" t="s">
        <v>51</v>
      </c>
      <c r="D1867" s="6" t="s">
        <v>17</v>
      </c>
      <c r="E1867" s="6">
        <v>24</v>
      </c>
      <c r="F1867" s="6">
        <v>68.650000000000006</v>
      </c>
      <c r="G1867" s="6">
        <v>73.7</v>
      </c>
      <c r="H1867" s="6">
        <f t="shared" si="282"/>
        <v>0.93147896879240166</v>
      </c>
      <c r="I1867" s="6">
        <v>23.5</v>
      </c>
      <c r="J1867" s="6">
        <v>55.13</v>
      </c>
      <c r="K1867" s="6">
        <v>72.459999999999994</v>
      </c>
      <c r="L1867" s="6">
        <f t="shared" si="283"/>
        <v>0</v>
      </c>
      <c r="M1867" s="6">
        <f t="shared" si="284"/>
        <v>0</v>
      </c>
      <c r="N1867" s="6">
        <f t="shared" si="285"/>
        <v>1</v>
      </c>
      <c r="AA1867" t="s">
        <v>5231</v>
      </c>
      <c r="AB1867" t="s">
        <v>4703</v>
      </c>
      <c r="AC1867" t="s">
        <v>51</v>
      </c>
      <c r="AD1867" t="s">
        <v>18</v>
      </c>
      <c r="AE1867">
        <v>24</v>
      </c>
      <c r="AF1867">
        <v>151.97999999999999</v>
      </c>
      <c r="AG1867">
        <v>73.7</v>
      </c>
      <c r="AH1867">
        <f t="shared" si="286"/>
        <v>2.0621438263229304</v>
      </c>
      <c r="AI1867">
        <v>22</v>
      </c>
      <c r="AJ1867">
        <v>55.75</v>
      </c>
      <c r="AK1867">
        <v>68.72</v>
      </c>
      <c r="AL1867" s="3">
        <f t="shared" si="287"/>
        <v>1</v>
      </c>
      <c r="AM1867" s="3">
        <f t="shared" si="288"/>
        <v>0</v>
      </c>
      <c r="AN1867" s="3">
        <f t="shared" si="289"/>
        <v>0</v>
      </c>
    </row>
    <row r="1868" spans="1:40" x14ac:dyDescent="0.35">
      <c r="A1868" t="s">
        <v>5232</v>
      </c>
      <c r="B1868" t="s">
        <v>4703</v>
      </c>
      <c r="C1868" t="s">
        <v>51</v>
      </c>
      <c r="D1868" s="6" t="s">
        <v>17</v>
      </c>
      <c r="E1868" s="6">
        <v>16</v>
      </c>
      <c r="F1868" s="6">
        <v>45.93</v>
      </c>
      <c r="G1868" s="6">
        <v>53.5</v>
      </c>
      <c r="H1868" s="6">
        <f t="shared" si="282"/>
        <v>0.85850467289719623</v>
      </c>
      <c r="I1868" s="6">
        <v>15.5</v>
      </c>
      <c r="J1868" s="6">
        <v>34.11</v>
      </c>
      <c r="K1868" s="6">
        <v>52.21</v>
      </c>
      <c r="L1868" s="6">
        <f t="shared" si="283"/>
        <v>0</v>
      </c>
      <c r="M1868" s="6">
        <f t="shared" si="284"/>
        <v>0</v>
      </c>
      <c r="N1868" s="6">
        <f t="shared" si="285"/>
        <v>1</v>
      </c>
      <c r="AA1868" t="s">
        <v>5232</v>
      </c>
      <c r="AB1868" t="s">
        <v>4703</v>
      </c>
      <c r="AC1868" t="s">
        <v>51</v>
      </c>
      <c r="AD1868" t="s">
        <v>18</v>
      </c>
      <c r="AE1868">
        <v>24</v>
      </c>
      <c r="AF1868">
        <v>96.46</v>
      </c>
      <c r="AG1868">
        <v>73.7</v>
      </c>
      <c r="AH1868">
        <f t="shared" si="286"/>
        <v>1.3088195386702848</v>
      </c>
      <c r="AI1868">
        <v>23.5</v>
      </c>
      <c r="AJ1868">
        <v>71.2</v>
      </c>
      <c r="AK1868">
        <v>72.459999999999994</v>
      </c>
      <c r="AL1868" s="3">
        <f t="shared" si="287"/>
        <v>0</v>
      </c>
      <c r="AM1868" s="3">
        <f t="shared" si="288"/>
        <v>1</v>
      </c>
      <c r="AN1868" s="3">
        <f t="shared" si="289"/>
        <v>0</v>
      </c>
    </row>
    <row r="1869" spans="1:40" x14ac:dyDescent="0.35">
      <c r="A1869" t="s">
        <v>5233</v>
      </c>
      <c r="B1869" t="s">
        <v>4703</v>
      </c>
      <c r="C1869" t="s">
        <v>51</v>
      </c>
      <c r="D1869" t="s">
        <v>17</v>
      </c>
      <c r="E1869">
        <v>21.5</v>
      </c>
      <c r="F1869">
        <v>71.09</v>
      </c>
      <c r="G1869">
        <v>67.47</v>
      </c>
      <c r="H1869">
        <f t="shared" si="282"/>
        <v>1.0536534756187936</v>
      </c>
      <c r="I1869">
        <v>21</v>
      </c>
      <c r="J1869">
        <v>40.380000000000003</v>
      </c>
      <c r="K1869">
        <v>66.22</v>
      </c>
      <c r="L1869" s="3">
        <f t="shared" si="283"/>
        <v>0</v>
      </c>
      <c r="M1869" s="3">
        <f t="shared" si="284"/>
        <v>1</v>
      </c>
      <c r="N1869" s="3">
        <f t="shared" si="285"/>
        <v>0</v>
      </c>
      <c r="AA1869" t="s">
        <v>5233</v>
      </c>
      <c r="AB1869" t="s">
        <v>4703</v>
      </c>
      <c r="AC1869" t="s">
        <v>51</v>
      </c>
      <c r="AD1869" t="s">
        <v>18</v>
      </c>
      <c r="AE1869">
        <v>24</v>
      </c>
      <c r="AF1869">
        <v>165.62</v>
      </c>
      <c r="AG1869">
        <v>73.7</v>
      </c>
      <c r="AH1869">
        <f t="shared" si="286"/>
        <v>2.2472184531886024</v>
      </c>
      <c r="AI1869">
        <v>22</v>
      </c>
      <c r="AJ1869">
        <v>59.13</v>
      </c>
      <c r="AK1869">
        <v>68.72</v>
      </c>
      <c r="AL1869" s="3">
        <f t="shared" si="287"/>
        <v>1</v>
      </c>
      <c r="AM1869" s="3">
        <f t="shared" si="288"/>
        <v>0</v>
      </c>
      <c r="AN1869" s="3">
        <f t="shared" si="289"/>
        <v>0</v>
      </c>
    </row>
    <row r="1870" spans="1:40" x14ac:dyDescent="0.35">
      <c r="A1870" t="s">
        <v>5234</v>
      </c>
      <c r="B1870" t="s">
        <v>4703</v>
      </c>
      <c r="C1870" t="s">
        <v>51</v>
      </c>
      <c r="D1870" s="6" t="s">
        <v>17</v>
      </c>
      <c r="E1870" s="6">
        <v>21</v>
      </c>
      <c r="F1870" s="6">
        <v>60.86</v>
      </c>
      <c r="G1870" s="6">
        <v>66.22</v>
      </c>
      <c r="H1870" s="6">
        <f t="shared" si="282"/>
        <v>0.919057686499547</v>
      </c>
      <c r="I1870" s="6">
        <v>20.5</v>
      </c>
      <c r="J1870" s="6">
        <v>44.66</v>
      </c>
      <c r="K1870" s="6">
        <v>64.97</v>
      </c>
      <c r="L1870" s="6">
        <f t="shared" si="283"/>
        <v>0</v>
      </c>
      <c r="M1870" s="6">
        <f t="shared" si="284"/>
        <v>0</v>
      </c>
      <c r="N1870" s="6">
        <f t="shared" si="285"/>
        <v>1</v>
      </c>
      <c r="AA1870" t="s">
        <v>5234</v>
      </c>
      <c r="AB1870" t="s">
        <v>4703</v>
      </c>
      <c r="AC1870" t="s">
        <v>51</v>
      </c>
      <c r="AD1870" t="s">
        <v>18</v>
      </c>
      <c r="AE1870">
        <v>24</v>
      </c>
      <c r="AF1870">
        <v>134.72</v>
      </c>
      <c r="AG1870">
        <v>73.7</v>
      </c>
      <c r="AH1870">
        <f t="shared" si="286"/>
        <v>1.8279511533242876</v>
      </c>
      <c r="AI1870">
        <v>23</v>
      </c>
      <c r="AJ1870">
        <v>61.44</v>
      </c>
      <c r="AK1870">
        <v>71.22</v>
      </c>
      <c r="AL1870" s="3">
        <f t="shared" si="287"/>
        <v>1</v>
      </c>
      <c r="AM1870" s="3">
        <f t="shared" si="288"/>
        <v>0</v>
      </c>
      <c r="AN1870" s="3">
        <f t="shared" si="289"/>
        <v>0</v>
      </c>
    </row>
    <row r="1871" spans="1:40" x14ac:dyDescent="0.35">
      <c r="A1871" t="s">
        <v>5235</v>
      </c>
      <c r="B1871" t="s">
        <v>4703</v>
      </c>
      <c r="C1871" t="s">
        <v>51</v>
      </c>
      <c r="D1871" s="6" t="s">
        <v>17</v>
      </c>
      <c r="E1871" s="6">
        <v>26</v>
      </c>
      <c r="F1871" s="6">
        <v>68.14</v>
      </c>
      <c r="G1871" s="6">
        <v>78.63</v>
      </c>
      <c r="H1871" s="6">
        <f t="shared" si="282"/>
        <v>0.86659035991351907</v>
      </c>
      <c r="I1871" s="6">
        <v>25.5</v>
      </c>
      <c r="J1871" s="6">
        <v>44.19</v>
      </c>
      <c r="K1871" s="6">
        <v>77.400000000000006</v>
      </c>
      <c r="L1871" s="6">
        <f t="shared" si="283"/>
        <v>0</v>
      </c>
      <c r="M1871" s="6">
        <f t="shared" si="284"/>
        <v>0</v>
      </c>
      <c r="N1871" s="6">
        <f t="shared" si="285"/>
        <v>1</v>
      </c>
      <c r="AA1871" t="s">
        <v>5235</v>
      </c>
      <c r="AB1871" t="s">
        <v>4703</v>
      </c>
      <c r="AC1871" t="s">
        <v>51</v>
      </c>
      <c r="AD1871" t="s">
        <v>18</v>
      </c>
      <c r="AE1871">
        <v>24</v>
      </c>
      <c r="AF1871">
        <v>141.36000000000001</v>
      </c>
      <c r="AG1871">
        <v>73.7</v>
      </c>
      <c r="AH1871">
        <f t="shared" si="286"/>
        <v>1.9180461329715062</v>
      </c>
      <c r="AI1871">
        <v>27</v>
      </c>
      <c r="AJ1871">
        <v>82.98</v>
      </c>
      <c r="AK1871">
        <v>81.08</v>
      </c>
      <c r="AL1871" s="3">
        <f t="shared" si="287"/>
        <v>1</v>
      </c>
      <c r="AM1871" s="3">
        <f t="shared" si="288"/>
        <v>0</v>
      </c>
      <c r="AN1871" s="3">
        <f t="shared" si="289"/>
        <v>0</v>
      </c>
    </row>
    <row r="1872" spans="1:40" x14ac:dyDescent="0.35">
      <c r="A1872" t="s">
        <v>5236</v>
      </c>
      <c r="B1872" t="s">
        <v>4703</v>
      </c>
      <c r="C1872" t="s">
        <v>51</v>
      </c>
      <c r="D1872" s="6" t="s">
        <v>17</v>
      </c>
      <c r="E1872" s="6">
        <v>24</v>
      </c>
      <c r="F1872" s="6">
        <v>64.14</v>
      </c>
      <c r="G1872" s="6">
        <v>73.7</v>
      </c>
      <c r="H1872" s="6">
        <f t="shared" si="282"/>
        <v>0.87028493894165537</v>
      </c>
      <c r="I1872" s="6">
        <v>23.5</v>
      </c>
      <c r="J1872" s="6">
        <v>49.89</v>
      </c>
      <c r="K1872" s="6">
        <v>72.459999999999994</v>
      </c>
      <c r="L1872" s="6">
        <f t="shared" si="283"/>
        <v>0</v>
      </c>
      <c r="M1872" s="6">
        <f t="shared" si="284"/>
        <v>0</v>
      </c>
      <c r="N1872" s="6">
        <f t="shared" si="285"/>
        <v>1</v>
      </c>
      <c r="AA1872" t="s">
        <v>5236</v>
      </c>
      <c r="AB1872" t="s">
        <v>4703</v>
      </c>
      <c r="AC1872" t="s">
        <v>51</v>
      </c>
      <c r="AD1872" t="s">
        <v>18</v>
      </c>
      <c r="AE1872">
        <v>24</v>
      </c>
      <c r="AF1872">
        <v>103.46</v>
      </c>
      <c r="AG1872">
        <v>73.7</v>
      </c>
      <c r="AH1872">
        <f t="shared" si="286"/>
        <v>1.403799185888738</v>
      </c>
      <c r="AI1872">
        <v>23</v>
      </c>
      <c r="AJ1872">
        <v>69.540000000000006</v>
      </c>
      <c r="AK1872">
        <v>71.22</v>
      </c>
      <c r="AL1872" s="3">
        <f t="shared" si="287"/>
        <v>0</v>
      </c>
      <c r="AM1872" s="3">
        <f t="shared" si="288"/>
        <v>1</v>
      </c>
      <c r="AN1872" s="3">
        <f t="shared" si="289"/>
        <v>0</v>
      </c>
    </row>
    <row r="1873" spans="1:40" x14ac:dyDescent="0.35">
      <c r="A1873" t="s">
        <v>5237</v>
      </c>
      <c r="B1873" t="s">
        <v>4703</v>
      </c>
      <c r="C1873" t="s">
        <v>51</v>
      </c>
      <c r="D1873" s="6" t="s">
        <v>17</v>
      </c>
      <c r="E1873" s="6">
        <v>23.5</v>
      </c>
      <c r="F1873" s="6">
        <v>70.63</v>
      </c>
      <c r="G1873" s="6">
        <v>72.459999999999994</v>
      </c>
      <c r="H1873" s="6">
        <f t="shared" si="282"/>
        <v>0.97474468672370962</v>
      </c>
      <c r="I1873" s="6">
        <v>23</v>
      </c>
      <c r="J1873" s="6">
        <v>49.82</v>
      </c>
      <c r="K1873" s="6">
        <v>71.22</v>
      </c>
      <c r="L1873" s="6">
        <f t="shared" si="283"/>
        <v>0</v>
      </c>
      <c r="M1873" s="6">
        <f t="shared" si="284"/>
        <v>0</v>
      </c>
      <c r="N1873" s="6">
        <f t="shared" si="285"/>
        <v>1</v>
      </c>
      <c r="AA1873" t="s">
        <v>5237</v>
      </c>
      <c r="AB1873" t="s">
        <v>4703</v>
      </c>
      <c r="AC1873" t="s">
        <v>51</v>
      </c>
      <c r="AD1873" t="s">
        <v>18</v>
      </c>
      <c r="AE1873">
        <v>24</v>
      </c>
      <c r="AF1873">
        <v>122.71</v>
      </c>
      <c r="AG1873">
        <v>73.7</v>
      </c>
      <c r="AH1873">
        <f t="shared" si="286"/>
        <v>1.6649932157394842</v>
      </c>
      <c r="AI1873">
        <v>23</v>
      </c>
      <c r="AJ1873">
        <v>64.3</v>
      </c>
      <c r="AK1873">
        <v>71.22</v>
      </c>
      <c r="AL1873" s="3">
        <f t="shared" si="287"/>
        <v>1</v>
      </c>
      <c r="AM1873" s="3">
        <f t="shared" si="288"/>
        <v>0</v>
      </c>
      <c r="AN1873" s="3">
        <f t="shared" si="289"/>
        <v>0</v>
      </c>
    </row>
    <row r="1874" spans="1:40" x14ac:dyDescent="0.35">
      <c r="A1874" t="s">
        <v>5238</v>
      </c>
      <c r="B1874" t="s">
        <v>4703</v>
      </c>
      <c r="C1874" t="s">
        <v>51</v>
      </c>
      <c r="D1874" t="s">
        <v>17</v>
      </c>
      <c r="E1874">
        <v>22</v>
      </c>
      <c r="F1874">
        <v>72.349999999999994</v>
      </c>
      <c r="G1874">
        <v>68.72</v>
      </c>
      <c r="H1874">
        <f t="shared" si="282"/>
        <v>1.0528230500582072</v>
      </c>
      <c r="I1874">
        <v>21.5</v>
      </c>
      <c r="J1874">
        <v>36.51</v>
      </c>
      <c r="K1874">
        <v>67.47</v>
      </c>
      <c r="L1874" s="3">
        <f t="shared" si="283"/>
        <v>0</v>
      </c>
      <c r="M1874" s="3">
        <f t="shared" si="284"/>
        <v>1</v>
      </c>
      <c r="N1874" s="3">
        <f t="shared" si="285"/>
        <v>0</v>
      </c>
      <c r="AA1874" t="s">
        <v>5238</v>
      </c>
      <c r="AB1874" t="s">
        <v>4703</v>
      </c>
      <c r="AC1874" t="s">
        <v>51</v>
      </c>
      <c r="AD1874" t="s">
        <v>18</v>
      </c>
      <c r="AE1874">
        <v>24</v>
      </c>
      <c r="AF1874">
        <v>147.75</v>
      </c>
      <c r="AG1874">
        <v>73.7</v>
      </c>
      <c r="AH1874">
        <f t="shared" si="286"/>
        <v>2.0047489823609226</v>
      </c>
      <c r="AI1874">
        <v>25.5</v>
      </c>
      <c r="AJ1874">
        <v>78.8</v>
      </c>
      <c r="AK1874">
        <v>77.400000000000006</v>
      </c>
      <c r="AL1874" s="3">
        <f t="shared" si="287"/>
        <v>1</v>
      </c>
      <c r="AM1874" s="3">
        <f t="shared" si="288"/>
        <v>0</v>
      </c>
      <c r="AN1874" s="3">
        <f t="shared" si="289"/>
        <v>0</v>
      </c>
    </row>
    <row r="1875" spans="1:40" x14ac:dyDescent="0.35">
      <c r="A1875" t="s">
        <v>5239</v>
      </c>
      <c r="B1875" t="s">
        <v>4703</v>
      </c>
      <c r="C1875" t="s">
        <v>51</v>
      </c>
      <c r="D1875" s="6" t="s">
        <v>17</v>
      </c>
      <c r="E1875" s="6">
        <v>30</v>
      </c>
      <c r="F1875" s="6">
        <v>74.66</v>
      </c>
      <c r="G1875" s="6">
        <v>88.39</v>
      </c>
      <c r="H1875" s="6">
        <f t="shared" si="282"/>
        <v>0.84466568616359317</v>
      </c>
      <c r="I1875" s="6">
        <v>29.5</v>
      </c>
      <c r="J1875" s="6">
        <v>65.14</v>
      </c>
      <c r="K1875" s="6">
        <v>87.18</v>
      </c>
      <c r="L1875" s="6">
        <f t="shared" si="283"/>
        <v>0</v>
      </c>
      <c r="M1875" s="6">
        <f t="shared" si="284"/>
        <v>0</v>
      </c>
      <c r="N1875" s="6">
        <f t="shared" si="285"/>
        <v>1</v>
      </c>
      <c r="AA1875" t="s">
        <v>5239</v>
      </c>
      <c r="AB1875" t="s">
        <v>4703</v>
      </c>
      <c r="AC1875" t="s">
        <v>51</v>
      </c>
      <c r="AD1875" t="s">
        <v>18</v>
      </c>
      <c r="AE1875">
        <v>24</v>
      </c>
      <c r="AF1875">
        <v>142.07</v>
      </c>
      <c r="AG1875">
        <v>73.7</v>
      </c>
      <c r="AH1875">
        <f t="shared" si="286"/>
        <v>1.9276797829036634</v>
      </c>
      <c r="AI1875">
        <v>27</v>
      </c>
      <c r="AJ1875">
        <v>81.2</v>
      </c>
      <c r="AK1875">
        <v>81.08</v>
      </c>
      <c r="AL1875" s="3">
        <f t="shared" si="287"/>
        <v>1</v>
      </c>
      <c r="AM1875" s="3">
        <f t="shared" si="288"/>
        <v>0</v>
      </c>
      <c r="AN1875" s="3">
        <f t="shared" si="289"/>
        <v>0</v>
      </c>
    </row>
    <row r="1876" spans="1:40" x14ac:dyDescent="0.35">
      <c r="A1876" t="s">
        <v>5240</v>
      </c>
      <c r="B1876" t="s">
        <v>4703</v>
      </c>
      <c r="C1876" t="s">
        <v>51</v>
      </c>
      <c r="D1876" s="6" t="s">
        <v>17</v>
      </c>
      <c r="E1876" s="6">
        <v>30</v>
      </c>
      <c r="F1876" s="6">
        <v>79.61</v>
      </c>
      <c r="G1876" s="6">
        <v>88.39</v>
      </c>
      <c r="H1876" s="6">
        <f t="shared" si="282"/>
        <v>0.90066749632311349</v>
      </c>
      <c r="I1876" s="6">
        <v>29.5</v>
      </c>
      <c r="J1876" s="6">
        <v>47.05</v>
      </c>
      <c r="K1876" s="6">
        <v>87.18</v>
      </c>
      <c r="L1876" s="6">
        <f t="shared" si="283"/>
        <v>0</v>
      </c>
      <c r="M1876" s="6">
        <f t="shared" si="284"/>
        <v>0</v>
      </c>
      <c r="N1876" s="6">
        <f t="shared" si="285"/>
        <v>1</v>
      </c>
      <c r="AA1876" t="s">
        <v>5240</v>
      </c>
      <c r="AB1876" t="s">
        <v>4703</v>
      </c>
      <c r="AC1876" t="s">
        <v>51</v>
      </c>
      <c r="AD1876" t="s">
        <v>18</v>
      </c>
      <c r="AE1876">
        <v>24</v>
      </c>
      <c r="AF1876">
        <v>137.63</v>
      </c>
      <c r="AG1876">
        <v>73.7</v>
      </c>
      <c r="AH1876">
        <f t="shared" si="286"/>
        <v>1.8674355495251016</v>
      </c>
      <c r="AI1876">
        <v>26.5</v>
      </c>
      <c r="AJ1876">
        <v>79.92</v>
      </c>
      <c r="AK1876">
        <v>79.86</v>
      </c>
      <c r="AL1876" s="3">
        <f t="shared" si="287"/>
        <v>1</v>
      </c>
      <c r="AM1876" s="3">
        <f t="shared" si="288"/>
        <v>0</v>
      </c>
      <c r="AN1876" s="3">
        <f t="shared" si="289"/>
        <v>0</v>
      </c>
    </row>
    <row r="1877" spans="1:40" x14ac:dyDescent="0.35">
      <c r="A1877" t="s">
        <v>5241</v>
      </c>
      <c r="B1877" t="s">
        <v>4703</v>
      </c>
      <c r="C1877" t="s">
        <v>51</v>
      </c>
      <c r="D1877" s="6" t="s">
        <v>17</v>
      </c>
      <c r="E1877" s="6">
        <v>17.5</v>
      </c>
      <c r="F1877" s="6">
        <v>51.21</v>
      </c>
      <c r="G1877" s="6">
        <v>57.36</v>
      </c>
      <c r="H1877" s="6">
        <f t="shared" si="282"/>
        <v>0.89278242677824271</v>
      </c>
      <c r="I1877" s="6">
        <v>17</v>
      </c>
      <c r="J1877" s="6">
        <v>39.72</v>
      </c>
      <c r="K1877" s="6">
        <v>56.08</v>
      </c>
      <c r="L1877" s="6">
        <f t="shared" si="283"/>
        <v>0</v>
      </c>
      <c r="M1877" s="6">
        <f t="shared" si="284"/>
        <v>0</v>
      </c>
      <c r="N1877" s="6">
        <f t="shared" si="285"/>
        <v>1</v>
      </c>
      <c r="AA1877" t="s">
        <v>5241</v>
      </c>
      <c r="AB1877" t="s">
        <v>4703</v>
      </c>
      <c r="AC1877" t="s">
        <v>51</v>
      </c>
      <c r="AD1877" t="s">
        <v>18</v>
      </c>
      <c r="AE1877">
        <v>24</v>
      </c>
      <c r="AF1877">
        <v>117.46</v>
      </c>
      <c r="AG1877">
        <v>73.7</v>
      </c>
      <c r="AH1877">
        <f t="shared" si="286"/>
        <v>1.5937584803256444</v>
      </c>
      <c r="AI1877">
        <v>22</v>
      </c>
      <c r="AJ1877">
        <v>60.47</v>
      </c>
      <c r="AK1877">
        <v>68.72</v>
      </c>
      <c r="AL1877" s="3">
        <f t="shared" si="287"/>
        <v>1</v>
      </c>
      <c r="AM1877" s="3">
        <f t="shared" si="288"/>
        <v>0</v>
      </c>
      <c r="AN1877" s="3">
        <f t="shared" si="289"/>
        <v>0</v>
      </c>
    </row>
    <row r="1878" spans="1:40" x14ac:dyDescent="0.35">
      <c r="A1878" t="s">
        <v>5242</v>
      </c>
      <c r="B1878" t="s">
        <v>4703</v>
      </c>
      <c r="C1878" t="s">
        <v>51</v>
      </c>
      <c r="D1878" s="6" t="s">
        <v>17</v>
      </c>
      <c r="E1878" s="6">
        <v>23.5</v>
      </c>
      <c r="F1878" s="6">
        <v>55.88</v>
      </c>
      <c r="G1878" s="6">
        <v>72.459999999999994</v>
      </c>
      <c r="H1878" s="6">
        <f t="shared" si="282"/>
        <v>0.77118410157328188</v>
      </c>
      <c r="I1878" s="6">
        <v>23</v>
      </c>
      <c r="J1878" s="6">
        <v>46.27</v>
      </c>
      <c r="K1878" s="6">
        <v>71.22</v>
      </c>
      <c r="L1878" s="6">
        <f t="shared" si="283"/>
        <v>0</v>
      </c>
      <c r="M1878" s="6">
        <f t="shared" si="284"/>
        <v>0</v>
      </c>
      <c r="N1878" s="6">
        <f t="shared" si="285"/>
        <v>1</v>
      </c>
      <c r="AA1878" t="s">
        <v>5242</v>
      </c>
      <c r="AB1878" t="s">
        <v>4703</v>
      </c>
      <c r="AC1878" t="s">
        <v>51</v>
      </c>
      <c r="AD1878" t="s">
        <v>18</v>
      </c>
      <c r="AE1878" s="6">
        <v>23.5</v>
      </c>
      <c r="AF1878" s="6">
        <v>71.05</v>
      </c>
      <c r="AG1878" s="6">
        <v>72.459999999999994</v>
      </c>
      <c r="AH1878" s="6">
        <f t="shared" si="286"/>
        <v>0.98054098813138291</v>
      </c>
      <c r="AI1878" s="6">
        <v>23</v>
      </c>
      <c r="AJ1878" s="6">
        <v>54.04</v>
      </c>
      <c r="AK1878" s="6">
        <v>71.22</v>
      </c>
      <c r="AL1878" s="6">
        <f t="shared" si="287"/>
        <v>0</v>
      </c>
      <c r="AM1878" s="6">
        <f t="shared" si="288"/>
        <v>0</v>
      </c>
      <c r="AN1878" s="6">
        <f t="shared" si="289"/>
        <v>1</v>
      </c>
    </row>
    <row r="1879" spans="1:40" x14ac:dyDescent="0.35">
      <c r="A1879" t="s">
        <v>5243</v>
      </c>
      <c r="B1879" t="s">
        <v>4703</v>
      </c>
      <c r="C1879" t="s">
        <v>51</v>
      </c>
      <c r="D1879" t="s">
        <v>17</v>
      </c>
      <c r="E1879">
        <v>15.5</v>
      </c>
      <c r="F1879">
        <v>53.23</v>
      </c>
      <c r="G1879">
        <v>52.21</v>
      </c>
      <c r="H1879">
        <f t="shared" si="282"/>
        <v>1.0195364872629764</v>
      </c>
      <c r="I1879">
        <v>15</v>
      </c>
      <c r="J1879">
        <v>18.54</v>
      </c>
      <c r="K1879">
        <v>50.91</v>
      </c>
      <c r="L1879" s="3">
        <f t="shared" si="283"/>
        <v>0</v>
      </c>
      <c r="M1879" s="3">
        <f t="shared" si="284"/>
        <v>1</v>
      </c>
      <c r="N1879" s="3">
        <f t="shared" si="285"/>
        <v>0</v>
      </c>
      <c r="AA1879" t="s">
        <v>5243</v>
      </c>
      <c r="AB1879" t="s">
        <v>4703</v>
      </c>
      <c r="AC1879" t="s">
        <v>51</v>
      </c>
      <c r="AD1879" t="s">
        <v>18</v>
      </c>
      <c r="AE1879">
        <v>23</v>
      </c>
      <c r="AF1879">
        <v>71.41</v>
      </c>
      <c r="AG1879">
        <v>71.22</v>
      </c>
      <c r="AH1879">
        <f t="shared" si="286"/>
        <v>1.0026677899466441</v>
      </c>
      <c r="AI1879">
        <v>22.5</v>
      </c>
      <c r="AJ1879">
        <v>37.049999999999997</v>
      </c>
      <c r="AK1879">
        <v>69.97</v>
      </c>
      <c r="AL1879" s="3">
        <f t="shared" si="287"/>
        <v>0</v>
      </c>
      <c r="AM1879" s="3">
        <f t="shared" si="288"/>
        <v>1</v>
      </c>
      <c r="AN1879" s="3">
        <f t="shared" si="289"/>
        <v>0</v>
      </c>
    </row>
    <row r="1880" spans="1:40" x14ac:dyDescent="0.35">
      <c r="A1880" t="s">
        <v>5244</v>
      </c>
      <c r="B1880" t="s">
        <v>4703</v>
      </c>
      <c r="C1880" t="s">
        <v>51</v>
      </c>
      <c r="D1880" t="s">
        <v>17</v>
      </c>
      <c r="E1880">
        <v>26</v>
      </c>
      <c r="F1880">
        <v>87.99</v>
      </c>
      <c r="G1880">
        <v>78.63</v>
      </c>
      <c r="H1880">
        <f t="shared" si="282"/>
        <v>1.1190385349103396</v>
      </c>
      <c r="I1880">
        <v>25.5</v>
      </c>
      <c r="J1880">
        <v>58.71</v>
      </c>
      <c r="K1880">
        <v>77.400000000000006</v>
      </c>
      <c r="L1880" s="3">
        <f t="shared" si="283"/>
        <v>0</v>
      </c>
      <c r="M1880" s="3">
        <f t="shared" si="284"/>
        <v>1</v>
      </c>
      <c r="N1880" s="3">
        <f t="shared" si="285"/>
        <v>0</v>
      </c>
      <c r="AA1880" t="s">
        <v>5244</v>
      </c>
      <c r="AB1880" t="s">
        <v>4703</v>
      </c>
      <c r="AC1880" t="s">
        <v>51</v>
      </c>
      <c r="AD1880" t="s">
        <v>18</v>
      </c>
      <c r="AE1880" s="6">
        <v>25</v>
      </c>
      <c r="AF1880" s="6">
        <v>63.84</v>
      </c>
      <c r="AG1880" s="6">
        <v>76.17</v>
      </c>
      <c r="AH1880" s="6">
        <f t="shared" si="286"/>
        <v>0.83812524615990547</v>
      </c>
      <c r="AI1880" s="6">
        <v>24.5</v>
      </c>
      <c r="AJ1880" s="6">
        <v>44.95</v>
      </c>
      <c r="AK1880" s="6">
        <v>74.930000000000007</v>
      </c>
      <c r="AL1880" s="6">
        <f t="shared" si="287"/>
        <v>0</v>
      </c>
      <c r="AM1880" s="6">
        <f t="shared" si="288"/>
        <v>0</v>
      </c>
      <c r="AN1880" s="6">
        <f t="shared" si="289"/>
        <v>1</v>
      </c>
    </row>
    <row r="1881" spans="1:40" x14ac:dyDescent="0.35">
      <c r="A1881" t="s">
        <v>5245</v>
      </c>
      <c r="B1881" t="s">
        <v>4703</v>
      </c>
      <c r="C1881" t="s">
        <v>51</v>
      </c>
      <c r="D1881" s="6" t="s">
        <v>17</v>
      </c>
      <c r="E1881" s="6">
        <v>26.5</v>
      </c>
      <c r="F1881" s="6">
        <v>78.150000000000006</v>
      </c>
      <c r="G1881" s="6">
        <v>79.86</v>
      </c>
      <c r="H1881" s="6">
        <f t="shared" si="282"/>
        <v>0.97858752817430517</v>
      </c>
      <c r="I1881" s="6">
        <v>26</v>
      </c>
      <c r="J1881" s="6">
        <v>45.76</v>
      </c>
      <c r="K1881" s="6">
        <v>78.63</v>
      </c>
      <c r="L1881" s="6">
        <f t="shared" si="283"/>
        <v>0</v>
      </c>
      <c r="M1881" s="6">
        <f t="shared" si="284"/>
        <v>0</v>
      </c>
      <c r="N1881" s="6">
        <f t="shared" si="285"/>
        <v>1</v>
      </c>
      <c r="AA1881" t="s">
        <v>5245</v>
      </c>
      <c r="AB1881" t="s">
        <v>4703</v>
      </c>
      <c r="AC1881" t="s">
        <v>51</v>
      </c>
      <c r="AD1881" t="s">
        <v>18</v>
      </c>
      <c r="AE1881">
        <v>23</v>
      </c>
      <c r="AF1881">
        <v>81.12</v>
      </c>
      <c r="AG1881">
        <v>71.22</v>
      </c>
      <c r="AH1881">
        <f t="shared" si="286"/>
        <v>1.1390058972198822</v>
      </c>
      <c r="AI1881">
        <v>22.5</v>
      </c>
      <c r="AJ1881">
        <v>46.88</v>
      </c>
      <c r="AK1881">
        <v>69.97</v>
      </c>
      <c r="AL1881" s="3">
        <f t="shared" si="287"/>
        <v>0</v>
      </c>
      <c r="AM1881" s="3">
        <f t="shared" si="288"/>
        <v>1</v>
      </c>
      <c r="AN1881" s="3">
        <f t="shared" si="289"/>
        <v>0</v>
      </c>
    </row>
    <row r="1882" spans="1:40" x14ac:dyDescent="0.35">
      <c r="A1882" t="s">
        <v>5246</v>
      </c>
      <c r="B1882" t="s">
        <v>4703</v>
      </c>
      <c r="C1882" t="s">
        <v>51</v>
      </c>
      <c r="D1882" s="6" t="s">
        <v>17</v>
      </c>
      <c r="E1882" s="6">
        <v>17</v>
      </c>
      <c r="F1882" s="6">
        <v>47.54</v>
      </c>
      <c r="G1882" s="6">
        <v>56.08</v>
      </c>
      <c r="H1882" s="6">
        <f t="shared" si="282"/>
        <v>0.84771754636233954</v>
      </c>
      <c r="I1882" s="6">
        <v>16.5</v>
      </c>
      <c r="J1882" s="6">
        <v>41.42</v>
      </c>
      <c r="K1882" s="6">
        <v>54.79</v>
      </c>
      <c r="L1882" s="6">
        <f t="shared" si="283"/>
        <v>0</v>
      </c>
      <c r="M1882" s="6">
        <f t="shared" si="284"/>
        <v>0</v>
      </c>
      <c r="N1882" s="6">
        <f t="shared" si="285"/>
        <v>1</v>
      </c>
      <c r="AA1882" t="s">
        <v>5246</v>
      </c>
      <c r="AB1882" t="s">
        <v>4703</v>
      </c>
      <c r="AC1882" t="s">
        <v>51</v>
      </c>
      <c r="AD1882" t="s">
        <v>18</v>
      </c>
      <c r="AE1882">
        <v>24</v>
      </c>
      <c r="AF1882">
        <v>125.17</v>
      </c>
      <c r="AG1882">
        <v>73.7</v>
      </c>
      <c r="AH1882">
        <f t="shared" si="286"/>
        <v>1.698371777476255</v>
      </c>
      <c r="AI1882">
        <v>22.5</v>
      </c>
      <c r="AJ1882">
        <v>67.319999999999993</v>
      </c>
      <c r="AK1882">
        <v>69.97</v>
      </c>
      <c r="AL1882" s="3">
        <f t="shared" si="287"/>
        <v>1</v>
      </c>
      <c r="AM1882" s="3">
        <f t="shared" si="288"/>
        <v>0</v>
      </c>
      <c r="AN1882" s="3">
        <f t="shared" si="289"/>
        <v>0</v>
      </c>
    </row>
    <row r="1883" spans="1:40" x14ac:dyDescent="0.35">
      <c r="A1883" t="s">
        <v>5247</v>
      </c>
      <c r="B1883" t="s">
        <v>4703</v>
      </c>
      <c r="C1883" t="s">
        <v>51</v>
      </c>
      <c r="D1883" s="6" t="s">
        <v>17</v>
      </c>
      <c r="E1883" s="6">
        <v>29.5</v>
      </c>
      <c r="F1883" s="6">
        <v>84.09</v>
      </c>
      <c r="G1883" s="6">
        <v>87.18</v>
      </c>
      <c r="H1883" s="6">
        <f t="shared" si="282"/>
        <v>0.96455609084652438</v>
      </c>
      <c r="I1883" s="6">
        <v>29</v>
      </c>
      <c r="J1883" s="6">
        <v>47.61</v>
      </c>
      <c r="K1883" s="6">
        <v>85.96</v>
      </c>
      <c r="L1883" s="6">
        <f t="shared" si="283"/>
        <v>0</v>
      </c>
      <c r="M1883" s="6">
        <f t="shared" si="284"/>
        <v>0</v>
      </c>
      <c r="N1883" s="6">
        <f t="shared" si="285"/>
        <v>1</v>
      </c>
      <c r="AA1883" t="s">
        <v>5247</v>
      </c>
      <c r="AB1883" t="s">
        <v>4703</v>
      </c>
      <c r="AC1883" t="s">
        <v>51</v>
      </c>
      <c r="AD1883" t="s">
        <v>18</v>
      </c>
      <c r="AE1883" s="6">
        <v>25.5</v>
      </c>
      <c r="AF1883" s="6">
        <v>69.28</v>
      </c>
      <c r="AG1883" s="6">
        <v>77.400000000000006</v>
      </c>
      <c r="AH1883" s="6">
        <f t="shared" si="286"/>
        <v>0.89509043927648568</v>
      </c>
      <c r="AI1883" s="6">
        <v>25</v>
      </c>
      <c r="AJ1883" s="6">
        <v>53.79</v>
      </c>
      <c r="AK1883" s="6">
        <v>76.17</v>
      </c>
      <c r="AL1883" s="6">
        <f t="shared" si="287"/>
        <v>0</v>
      </c>
      <c r="AM1883" s="6">
        <f t="shared" si="288"/>
        <v>0</v>
      </c>
      <c r="AN1883" s="6">
        <f t="shared" si="289"/>
        <v>1</v>
      </c>
    </row>
    <row r="1884" spans="1:40" x14ac:dyDescent="0.35">
      <c r="A1884" t="s">
        <v>5248</v>
      </c>
      <c r="B1884" t="s">
        <v>4703</v>
      </c>
      <c r="C1884" t="s">
        <v>51</v>
      </c>
      <c r="D1884" s="6" t="s">
        <v>17</v>
      </c>
      <c r="E1884" s="6">
        <v>20.5</v>
      </c>
      <c r="F1884" s="6">
        <v>56.42</v>
      </c>
      <c r="G1884" s="6">
        <v>64.97</v>
      </c>
      <c r="H1884" s="6">
        <f t="shared" si="282"/>
        <v>0.86840080036940126</v>
      </c>
      <c r="I1884" s="6">
        <v>20</v>
      </c>
      <c r="J1884" s="6">
        <v>37.35</v>
      </c>
      <c r="K1884" s="6">
        <v>63.71</v>
      </c>
      <c r="L1884" s="6">
        <f t="shared" si="283"/>
        <v>0</v>
      </c>
      <c r="M1884" s="6">
        <f t="shared" si="284"/>
        <v>0</v>
      </c>
      <c r="N1884" s="6">
        <f t="shared" si="285"/>
        <v>1</v>
      </c>
      <c r="AA1884" t="s">
        <v>5248</v>
      </c>
      <c r="AB1884" t="s">
        <v>4703</v>
      </c>
      <c r="AC1884" t="s">
        <v>51</v>
      </c>
      <c r="AD1884" t="s">
        <v>18</v>
      </c>
      <c r="AE1884" s="6">
        <v>24</v>
      </c>
      <c r="AF1884" s="6">
        <v>60.88</v>
      </c>
      <c r="AG1884" s="6">
        <v>73.7</v>
      </c>
      <c r="AH1884" s="6">
        <f t="shared" si="286"/>
        <v>0.82605156037991856</v>
      </c>
      <c r="AI1884" s="6">
        <v>23.5</v>
      </c>
      <c r="AJ1884" s="6">
        <v>31.35</v>
      </c>
      <c r="AK1884" s="6">
        <v>72.459999999999994</v>
      </c>
      <c r="AL1884" s="6">
        <f t="shared" si="287"/>
        <v>0</v>
      </c>
      <c r="AM1884" s="6">
        <f t="shared" si="288"/>
        <v>0</v>
      </c>
      <c r="AN1884" s="6">
        <f t="shared" si="289"/>
        <v>1</v>
      </c>
    </row>
    <row r="1885" spans="1:40" x14ac:dyDescent="0.35">
      <c r="A1885" t="s">
        <v>5249</v>
      </c>
      <c r="B1885" s="8" t="s">
        <v>4703</v>
      </c>
      <c r="C1885" t="s">
        <v>51</v>
      </c>
      <c r="D1885" s="6" t="s">
        <v>134</v>
      </c>
      <c r="E1885" s="6">
        <v>15.5</v>
      </c>
      <c r="F1885" s="6">
        <v>42.73</v>
      </c>
      <c r="G1885" s="6">
        <v>52.21</v>
      </c>
      <c r="H1885" s="6">
        <f t="shared" si="282"/>
        <v>0.81842558896763062</v>
      </c>
      <c r="I1885" s="6">
        <v>15</v>
      </c>
      <c r="J1885" s="6">
        <v>20.09</v>
      </c>
      <c r="K1885" s="6">
        <v>50.91</v>
      </c>
      <c r="L1885" s="6">
        <f t="shared" si="283"/>
        <v>0</v>
      </c>
      <c r="M1885" s="6">
        <f t="shared" si="284"/>
        <v>0</v>
      </c>
      <c r="N1885" s="6">
        <f t="shared" si="285"/>
        <v>1</v>
      </c>
      <c r="AA1885" t="s">
        <v>5249</v>
      </c>
      <c r="AB1885" t="s">
        <v>4703</v>
      </c>
      <c r="AC1885" s="6" t="s">
        <v>51</v>
      </c>
      <c r="AD1885" s="6" t="s">
        <v>135</v>
      </c>
      <c r="AE1885" s="6">
        <v>29</v>
      </c>
      <c r="AF1885" s="6">
        <v>75.5</v>
      </c>
      <c r="AG1885" s="6">
        <v>85.96</v>
      </c>
      <c r="AH1885" s="6">
        <f t="shared" si="286"/>
        <v>0.8783154955793393</v>
      </c>
      <c r="AI1885" s="6">
        <v>28.5</v>
      </c>
      <c r="AJ1885" s="6">
        <v>56.88</v>
      </c>
      <c r="AK1885" s="6">
        <v>84.74</v>
      </c>
      <c r="AL1885" s="6">
        <f t="shared" si="287"/>
        <v>0</v>
      </c>
      <c r="AM1885" s="6">
        <f t="shared" si="288"/>
        <v>0</v>
      </c>
      <c r="AN1885" s="6">
        <f t="shared" si="289"/>
        <v>1</v>
      </c>
    </row>
    <row r="1886" spans="1:40" x14ac:dyDescent="0.35">
      <c r="A1886" t="s">
        <v>5250</v>
      </c>
      <c r="B1886" s="8" t="s">
        <v>4703</v>
      </c>
      <c r="C1886" t="s">
        <v>51</v>
      </c>
      <c r="D1886" s="6" t="s">
        <v>134</v>
      </c>
      <c r="E1886" s="6">
        <v>18</v>
      </c>
      <c r="F1886" s="6">
        <v>50.4</v>
      </c>
      <c r="G1886" s="6">
        <v>58.64</v>
      </c>
      <c r="H1886" s="6">
        <f t="shared" si="282"/>
        <v>0.85948158253751705</v>
      </c>
      <c r="I1886" s="6">
        <v>17.5</v>
      </c>
      <c r="J1886" s="6">
        <v>26.85</v>
      </c>
      <c r="K1886" s="6">
        <v>57.36</v>
      </c>
      <c r="L1886" s="6">
        <f t="shared" si="283"/>
        <v>0</v>
      </c>
      <c r="M1886" s="6">
        <f t="shared" si="284"/>
        <v>0</v>
      </c>
      <c r="N1886" s="6">
        <f t="shared" si="285"/>
        <v>1</v>
      </c>
      <c r="AA1886" t="s">
        <v>5250</v>
      </c>
      <c r="AB1886" t="s">
        <v>4703</v>
      </c>
      <c r="AC1886" s="6" t="s">
        <v>51</v>
      </c>
      <c r="AD1886" s="6" t="s">
        <v>135</v>
      </c>
      <c r="AE1886" s="6">
        <v>24</v>
      </c>
      <c r="AF1886" s="6">
        <v>71.33</v>
      </c>
      <c r="AG1886" s="6">
        <v>73.7</v>
      </c>
      <c r="AH1886" s="6">
        <f t="shared" si="286"/>
        <v>0.96784260515603793</v>
      </c>
      <c r="AI1886" s="6">
        <v>23.5</v>
      </c>
      <c r="AJ1886" s="6">
        <v>65.67</v>
      </c>
      <c r="AK1886" s="6">
        <v>72.459999999999994</v>
      </c>
      <c r="AL1886" s="6">
        <f t="shared" si="287"/>
        <v>0</v>
      </c>
      <c r="AM1886" s="6">
        <f t="shared" si="288"/>
        <v>0</v>
      </c>
      <c r="AN1886" s="6">
        <f t="shared" si="289"/>
        <v>1</v>
      </c>
    </row>
    <row r="1887" spans="1:40" x14ac:dyDescent="0.35">
      <c r="A1887" t="s">
        <v>5251</v>
      </c>
      <c r="B1887" s="8" t="s">
        <v>4703</v>
      </c>
      <c r="C1887" t="s">
        <v>51</v>
      </c>
      <c r="D1887" s="6" t="s">
        <v>134</v>
      </c>
      <c r="E1887" s="6">
        <v>15</v>
      </c>
      <c r="F1887" s="6">
        <v>40.58</v>
      </c>
      <c r="G1887" s="6">
        <v>50.91</v>
      </c>
      <c r="H1887" s="6">
        <f t="shared" si="282"/>
        <v>0.79709290905519548</v>
      </c>
      <c r="I1887" s="6">
        <v>15</v>
      </c>
      <c r="J1887" s="6">
        <v>40.58</v>
      </c>
      <c r="K1887" s="6">
        <v>50.91</v>
      </c>
      <c r="L1887" s="6">
        <f t="shared" si="283"/>
        <v>0</v>
      </c>
      <c r="M1887" s="6">
        <f t="shared" si="284"/>
        <v>0</v>
      </c>
      <c r="N1887" s="6">
        <f t="shared" si="285"/>
        <v>1</v>
      </c>
      <c r="AA1887" t="s">
        <v>5251</v>
      </c>
      <c r="AB1887" t="s">
        <v>4703</v>
      </c>
      <c r="AC1887" t="s">
        <v>51</v>
      </c>
      <c r="AD1887" t="s">
        <v>135</v>
      </c>
      <c r="AE1887">
        <v>24</v>
      </c>
      <c r="AF1887">
        <v>95.34</v>
      </c>
      <c r="AG1887">
        <v>73.7</v>
      </c>
      <c r="AH1887">
        <f t="shared" si="286"/>
        <v>1.2936227951153325</v>
      </c>
      <c r="AI1887">
        <v>23.5</v>
      </c>
      <c r="AJ1887">
        <v>68.14</v>
      </c>
      <c r="AK1887">
        <v>72.459999999999994</v>
      </c>
      <c r="AL1887" s="3">
        <f t="shared" si="287"/>
        <v>0</v>
      </c>
      <c r="AM1887" s="3">
        <f t="shared" si="288"/>
        <v>1</v>
      </c>
      <c r="AN1887" s="3">
        <f t="shared" si="289"/>
        <v>0</v>
      </c>
    </row>
    <row r="1888" spans="1:40" x14ac:dyDescent="0.35">
      <c r="A1888" t="s">
        <v>5252</v>
      </c>
      <c r="B1888" s="8" t="s">
        <v>4703</v>
      </c>
      <c r="C1888" t="s">
        <v>51</v>
      </c>
      <c r="D1888" s="6" t="s">
        <v>134</v>
      </c>
      <c r="E1888" s="6">
        <v>28</v>
      </c>
      <c r="F1888" s="6">
        <v>77.38</v>
      </c>
      <c r="G1888" s="6">
        <v>83.53</v>
      </c>
      <c r="H1888" s="6">
        <f t="shared" si="282"/>
        <v>0.92637375793128207</v>
      </c>
      <c r="I1888" s="6">
        <v>27.5</v>
      </c>
      <c r="J1888" s="6">
        <v>51.15</v>
      </c>
      <c r="K1888" s="6">
        <v>82.3</v>
      </c>
      <c r="L1888" s="6">
        <f t="shared" si="283"/>
        <v>0</v>
      </c>
      <c r="M1888" s="6">
        <f t="shared" si="284"/>
        <v>0</v>
      </c>
      <c r="N1888" s="6">
        <f t="shared" si="285"/>
        <v>1</v>
      </c>
      <c r="AA1888" t="s">
        <v>5252</v>
      </c>
      <c r="AB1888" t="s">
        <v>4703</v>
      </c>
      <c r="AC1888" t="s">
        <v>51</v>
      </c>
      <c r="AD1888" t="s">
        <v>135</v>
      </c>
      <c r="AE1888">
        <v>24</v>
      </c>
      <c r="AF1888">
        <v>77.87</v>
      </c>
      <c r="AG1888">
        <v>73.7</v>
      </c>
      <c r="AH1888">
        <f t="shared" si="286"/>
        <v>1.0565807327001357</v>
      </c>
      <c r="AI1888">
        <v>22</v>
      </c>
      <c r="AJ1888">
        <v>70.37</v>
      </c>
      <c r="AK1888">
        <v>68.72</v>
      </c>
      <c r="AL1888" s="3">
        <f t="shared" si="287"/>
        <v>0</v>
      </c>
      <c r="AM1888" s="3">
        <f t="shared" si="288"/>
        <v>1</v>
      </c>
      <c r="AN1888" s="3">
        <f t="shared" si="289"/>
        <v>0</v>
      </c>
    </row>
    <row r="1889" spans="1:40" x14ac:dyDescent="0.35">
      <c r="A1889" t="s">
        <v>5253</v>
      </c>
      <c r="B1889" s="8" t="s">
        <v>4703</v>
      </c>
      <c r="C1889" t="s">
        <v>51</v>
      </c>
      <c r="D1889" s="6" t="s">
        <v>134</v>
      </c>
      <c r="E1889" s="6">
        <v>27</v>
      </c>
      <c r="F1889" s="6">
        <v>74.58</v>
      </c>
      <c r="G1889" s="6">
        <v>81.08</v>
      </c>
      <c r="H1889" s="6">
        <f t="shared" si="282"/>
        <v>0.91983226443019239</v>
      </c>
      <c r="I1889" s="6">
        <v>26.5</v>
      </c>
      <c r="J1889" s="6">
        <v>53.16</v>
      </c>
      <c r="K1889" s="6">
        <v>79.86</v>
      </c>
      <c r="L1889" s="6">
        <f t="shared" si="283"/>
        <v>0</v>
      </c>
      <c r="M1889" s="6">
        <f t="shared" si="284"/>
        <v>0</v>
      </c>
      <c r="N1889" s="6">
        <f t="shared" si="285"/>
        <v>1</v>
      </c>
      <c r="AA1889" t="s">
        <v>5253</v>
      </c>
      <c r="AB1889" t="s">
        <v>4703</v>
      </c>
      <c r="AC1889" s="6" t="s">
        <v>51</v>
      </c>
      <c r="AD1889" s="6" t="s">
        <v>135</v>
      </c>
      <c r="AE1889" s="6">
        <v>21.5</v>
      </c>
      <c r="AF1889" s="6">
        <v>65.489999999999995</v>
      </c>
      <c r="AG1889" s="6">
        <v>67.47</v>
      </c>
      <c r="AH1889" s="6">
        <f t="shared" si="286"/>
        <v>0.9706536238328145</v>
      </c>
      <c r="AI1889" s="6">
        <v>21</v>
      </c>
      <c r="AJ1889" s="6">
        <v>32.119999999999997</v>
      </c>
      <c r="AK1889" s="6">
        <v>66.22</v>
      </c>
      <c r="AL1889" s="6">
        <f t="shared" si="287"/>
        <v>0</v>
      </c>
      <c r="AM1889" s="6">
        <f t="shared" si="288"/>
        <v>0</v>
      </c>
      <c r="AN1889" s="6">
        <f t="shared" si="289"/>
        <v>1</v>
      </c>
    </row>
    <row r="1890" spans="1:40" x14ac:dyDescent="0.35">
      <c r="A1890" t="s">
        <v>5254</v>
      </c>
      <c r="B1890" s="8" t="s">
        <v>4703</v>
      </c>
      <c r="C1890" t="s">
        <v>51</v>
      </c>
      <c r="D1890" s="6" t="s">
        <v>134</v>
      </c>
      <c r="E1890" s="6">
        <v>19</v>
      </c>
      <c r="F1890" s="6">
        <v>53.87</v>
      </c>
      <c r="G1890" s="6">
        <v>61.18</v>
      </c>
      <c r="H1890" s="6">
        <f t="shared" si="282"/>
        <v>0.88051650866296172</v>
      </c>
      <c r="I1890" s="6">
        <v>18.5</v>
      </c>
      <c r="J1890" s="6">
        <v>45.21</v>
      </c>
      <c r="K1890" s="6">
        <v>59.91</v>
      </c>
      <c r="L1890" s="6">
        <f t="shared" si="283"/>
        <v>0</v>
      </c>
      <c r="M1890" s="6">
        <f t="shared" si="284"/>
        <v>0</v>
      </c>
      <c r="N1890" s="6">
        <f t="shared" si="285"/>
        <v>1</v>
      </c>
      <c r="AA1890" t="s">
        <v>5254</v>
      </c>
      <c r="AB1890" t="s">
        <v>4703</v>
      </c>
      <c r="AC1890" t="s">
        <v>51</v>
      </c>
      <c r="AD1890" t="s">
        <v>135</v>
      </c>
      <c r="AE1890">
        <v>24</v>
      </c>
      <c r="AF1890">
        <v>112.7</v>
      </c>
      <c r="AG1890">
        <v>73.7</v>
      </c>
      <c r="AH1890">
        <f t="shared" si="286"/>
        <v>1.5291723202170964</v>
      </c>
      <c r="AI1890">
        <v>23</v>
      </c>
      <c r="AJ1890">
        <v>60.94</v>
      </c>
      <c r="AK1890">
        <v>71.22</v>
      </c>
      <c r="AL1890" s="3">
        <f t="shared" si="287"/>
        <v>1</v>
      </c>
      <c r="AM1890" s="3">
        <f t="shared" si="288"/>
        <v>0</v>
      </c>
      <c r="AN1890" s="3">
        <f t="shared" si="289"/>
        <v>0</v>
      </c>
    </row>
    <row r="1891" spans="1:40" x14ac:dyDescent="0.35">
      <c r="A1891" t="s">
        <v>5255</v>
      </c>
      <c r="B1891" s="8" t="s">
        <v>4703</v>
      </c>
      <c r="C1891" t="s">
        <v>51</v>
      </c>
      <c r="D1891" s="6" t="s">
        <v>134</v>
      </c>
      <c r="E1891" s="6">
        <v>24.5</v>
      </c>
      <c r="F1891" s="6">
        <v>58.79</v>
      </c>
      <c r="G1891" s="6">
        <v>74.930000000000007</v>
      </c>
      <c r="H1891" s="6">
        <f t="shared" si="282"/>
        <v>0.78459895902842647</v>
      </c>
      <c r="I1891" s="6">
        <v>24</v>
      </c>
      <c r="J1891" s="6">
        <v>50.3</v>
      </c>
      <c r="K1891" s="6">
        <v>73.7</v>
      </c>
      <c r="L1891" s="6">
        <f t="shared" si="283"/>
        <v>0</v>
      </c>
      <c r="M1891" s="6">
        <f t="shared" si="284"/>
        <v>0</v>
      </c>
      <c r="N1891" s="6">
        <f t="shared" si="285"/>
        <v>1</v>
      </c>
      <c r="AA1891" t="s">
        <v>5255</v>
      </c>
      <c r="AB1891" t="s">
        <v>4703</v>
      </c>
      <c r="AC1891" s="6" t="s">
        <v>51</v>
      </c>
      <c r="AD1891" s="6" t="s">
        <v>135</v>
      </c>
      <c r="AE1891" s="6">
        <v>24.5</v>
      </c>
      <c r="AF1891" s="6">
        <v>71.099999999999994</v>
      </c>
      <c r="AG1891" s="6">
        <v>74.930000000000007</v>
      </c>
      <c r="AH1891" s="6">
        <f t="shared" si="286"/>
        <v>0.94888562658481235</v>
      </c>
      <c r="AI1891" s="6">
        <v>24</v>
      </c>
      <c r="AJ1891" s="6">
        <v>52.26</v>
      </c>
      <c r="AK1891" s="6">
        <v>73.7</v>
      </c>
      <c r="AL1891" s="6">
        <f t="shared" si="287"/>
        <v>0</v>
      </c>
      <c r="AM1891" s="6">
        <f t="shared" si="288"/>
        <v>0</v>
      </c>
      <c r="AN1891" s="6">
        <f t="shared" si="289"/>
        <v>1</v>
      </c>
    </row>
    <row r="1892" spans="1:40" x14ac:dyDescent="0.35">
      <c r="A1892" t="s">
        <v>5256</v>
      </c>
      <c r="B1892" s="8" t="s">
        <v>4703</v>
      </c>
      <c r="C1892" t="s">
        <v>51</v>
      </c>
      <c r="D1892" s="6" t="s">
        <v>134</v>
      </c>
      <c r="E1892" s="6">
        <v>22</v>
      </c>
      <c r="F1892" s="6">
        <v>67.73</v>
      </c>
      <c r="G1892" s="6">
        <v>68.72</v>
      </c>
      <c r="H1892" s="6">
        <f t="shared" si="282"/>
        <v>0.98559371362048898</v>
      </c>
      <c r="I1892" s="6">
        <v>21.5</v>
      </c>
      <c r="J1892" s="6">
        <v>42.95</v>
      </c>
      <c r="K1892" s="6">
        <v>67.47</v>
      </c>
      <c r="L1892" s="6">
        <f t="shared" si="283"/>
        <v>0</v>
      </c>
      <c r="M1892" s="6">
        <f t="shared" si="284"/>
        <v>0</v>
      </c>
      <c r="N1892" s="6">
        <f t="shared" si="285"/>
        <v>1</v>
      </c>
      <c r="AA1892" t="s">
        <v>5256</v>
      </c>
      <c r="AB1892" t="s">
        <v>4703</v>
      </c>
      <c r="AC1892" t="s">
        <v>51</v>
      </c>
      <c r="AD1892" t="s">
        <v>135</v>
      </c>
      <c r="AE1892">
        <v>23.5</v>
      </c>
      <c r="AF1892">
        <v>96.77</v>
      </c>
      <c r="AG1892">
        <v>72.459999999999994</v>
      </c>
      <c r="AH1892">
        <f t="shared" si="286"/>
        <v>1.3354954457631798</v>
      </c>
      <c r="AI1892">
        <v>25</v>
      </c>
      <c r="AJ1892">
        <v>78.88</v>
      </c>
      <c r="AK1892">
        <v>76.17</v>
      </c>
      <c r="AL1892" s="3">
        <f t="shared" si="287"/>
        <v>0</v>
      </c>
      <c r="AM1892" s="3">
        <f t="shared" si="288"/>
        <v>1</v>
      </c>
      <c r="AN1892" s="3">
        <f t="shared" si="289"/>
        <v>0</v>
      </c>
    </row>
    <row r="1893" spans="1:40" x14ac:dyDescent="0.35">
      <c r="A1893" t="s">
        <v>5257</v>
      </c>
      <c r="B1893" s="8" t="s">
        <v>4703</v>
      </c>
      <c r="C1893" t="s">
        <v>51</v>
      </c>
      <c r="D1893" s="6" t="s">
        <v>134</v>
      </c>
      <c r="E1893" s="6">
        <v>25</v>
      </c>
      <c r="F1893" s="6">
        <v>60.62</v>
      </c>
      <c r="G1893" s="6">
        <v>76.17</v>
      </c>
      <c r="H1893" s="6">
        <f t="shared" si="282"/>
        <v>0.79585138505973474</v>
      </c>
      <c r="I1893" s="6">
        <v>24.5</v>
      </c>
      <c r="J1893" s="6">
        <v>41.85</v>
      </c>
      <c r="K1893" s="6">
        <v>74.930000000000007</v>
      </c>
      <c r="L1893" s="6">
        <f t="shared" si="283"/>
        <v>0</v>
      </c>
      <c r="M1893" s="6">
        <f t="shared" si="284"/>
        <v>0</v>
      </c>
      <c r="N1893" s="6">
        <f t="shared" si="285"/>
        <v>1</v>
      </c>
      <c r="AA1893" t="s">
        <v>5257</v>
      </c>
      <c r="AB1893" t="s">
        <v>4703</v>
      </c>
      <c r="AC1893" t="s">
        <v>51</v>
      </c>
      <c r="AD1893" t="s">
        <v>135</v>
      </c>
      <c r="AE1893">
        <v>24</v>
      </c>
      <c r="AF1893">
        <v>155.56</v>
      </c>
      <c r="AG1893">
        <v>73.7</v>
      </c>
      <c r="AH1893">
        <f t="shared" si="286"/>
        <v>2.1107191316146539</v>
      </c>
      <c r="AI1893">
        <v>22.5</v>
      </c>
      <c r="AJ1893">
        <v>56.89</v>
      </c>
      <c r="AK1893">
        <v>69.97</v>
      </c>
      <c r="AL1893" s="3">
        <f t="shared" si="287"/>
        <v>1</v>
      </c>
      <c r="AM1893" s="3">
        <f t="shared" si="288"/>
        <v>0</v>
      </c>
      <c r="AN1893" s="3">
        <f t="shared" si="289"/>
        <v>0</v>
      </c>
    </row>
    <row r="1894" spans="1:40" x14ac:dyDescent="0.35">
      <c r="A1894" t="s">
        <v>5258</v>
      </c>
      <c r="B1894" s="8" t="s">
        <v>4703</v>
      </c>
      <c r="C1894" t="s">
        <v>51</v>
      </c>
      <c r="D1894" s="6" t="s">
        <v>134</v>
      </c>
      <c r="E1894" s="6">
        <v>20</v>
      </c>
      <c r="F1894" s="6">
        <v>54.77</v>
      </c>
      <c r="G1894" s="6">
        <v>63.71</v>
      </c>
      <c r="H1894" s="6">
        <f t="shared" si="282"/>
        <v>0.8596766598650134</v>
      </c>
      <c r="I1894" s="6">
        <v>19.5</v>
      </c>
      <c r="J1894" s="6">
        <v>27.85</v>
      </c>
      <c r="K1894" s="6">
        <v>62.44</v>
      </c>
      <c r="L1894" s="6">
        <f t="shared" si="283"/>
        <v>0</v>
      </c>
      <c r="M1894" s="6">
        <f t="shared" si="284"/>
        <v>0</v>
      </c>
      <c r="N1894" s="6">
        <f t="shared" si="285"/>
        <v>1</v>
      </c>
      <c r="AA1894" t="s">
        <v>5258</v>
      </c>
      <c r="AB1894" t="s">
        <v>4703</v>
      </c>
      <c r="AC1894" t="s">
        <v>51</v>
      </c>
      <c r="AD1894" t="s">
        <v>135</v>
      </c>
      <c r="AE1894">
        <v>24</v>
      </c>
      <c r="AF1894">
        <v>137.97</v>
      </c>
      <c r="AG1894">
        <v>73.7</v>
      </c>
      <c r="AH1894">
        <f t="shared" si="286"/>
        <v>1.8720488466757124</v>
      </c>
      <c r="AI1894">
        <v>22.5</v>
      </c>
      <c r="AJ1894">
        <v>66.92</v>
      </c>
      <c r="AK1894">
        <v>69.97</v>
      </c>
      <c r="AL1894" s="3">
        <f t="shared" si="287"/>
        <v>1</v>
      </c>
      <c r="AM1894" s="3">
        <f t="shared" si="288"/>
        <v>0</v>
      </c>
      <c r="AN1894" s="3">
        <f t="shared" si="289"/>
        <v>0</v>
      </c>
    </row>
    <row r="1895" spans="1:40" x14ac:dyDescent="0.35">
      <c r="A1895" t="s">
        <v>5259</v>
      </c>
      <c r="B1895" s="8" t="s">
        <v>4703</v>
      </c>
      <c r="C1895" t="s">
        <v>51</v>
      </c>
      <c r="D1895" s="6" t="s">
        <v>134</v>
      </c>
      <c r="E1895" s="6">
        <v>29</v>
      </c>
      <c r="F1895" s="6">
        <v>81.38</v>
      </c>
      <c r="G1895" s="6">
        <v>85.96</v>
      </c>
      <c r="H1895" s="6">
        <f t="shared" si="282"/>
        <v>0.94671940437412749</v>
      </c>
      <c r="I1895" s="6">
        <v>28.5</v>
      </c>
      <c r="J1895" s="6">
        <v>57.14</v>
      </c>
      <c r="K1895" s="6">
        <v>84.74</v>
      </c>
      <c r="L1895" s="6">
        <f t="shared" si="283"/>
        <v>0</v>
      </c>
      <c r="M1895" s="6">
        <f t="shared" si="284"/>
        <v>0</v>
      </c>
      <c r="N1895" s="6">
        <f t="shared" si="285"/>
        <v>1</v>
      </c>
      <c r="AA1895" t="s">
        <v>5259</v>
      </c>
      <c r="AB1895" t="s">
        <v>4703</v>
      </c>
      <c r="AC1895" t="s">
        <v>51</v>
      </c>
      <c r="AD1895" t="s">
        <v>135</v>
      </c>
      <c r="AE1895">
        <v>21</v>
      </c>
      <c r="AF1895">
        <v>68.72</v>
      </c>
      <c r="AG1895">
        <v>66.22</v>
      </c>
      <c r="AH1895">
        <f t="shared" si="286"/>
        <v>1.0377529447296889</v>
      </c>
      <c r="AI1895">
        <v>25</v>
      </c>
      <c r="AJ1895">
        <v>76.42</v>
      </c>
      <c r="AK1895">
        <v>76.17</v>
      </c>
      <c r="AL1895" s="3">
        <f t="shared" si="287"/>
        <v>0</v>
      </c>
      <c r="AM1895" s="3">
        <f t="shared" si="288"/>
        <v>1</v>
      </c>
      <c r="AN1895" s="3">
        <f t="shared" si="289"/>
        <v>0</v>
      </c>
    </row>
    <row r="1896" spans="1:40" x14ac:dyDescent="0.35">
      <c r="A1896" t="s">
        <v>5260</v>
      </c>
      <c r="B1896" s="8" t="s">
        <v>4703</v>
      </c>
      <c r="C1896" t="s">
        <v>51</v>
      </c>
      <c r="D1896" s="6" t="s">
        <v>134</v>
      </c>
      <c r="E1896" s="6">
        <v>18</v>
      </c>
      <c r="F1896" s="6">
        <v>41</v>
      </c>
      <c r="G1896" s="6">
        <v>58.64</v>
      </c>
      <c r="H1896" s="6">
        <f t="shared" si="282"/>
        <v>0.69918144611186905</v>
      </c>
      <c r="I1896" s="6">
        <v>17.5</v>
      </c>
      <c r="J1896" s="6">
        <v>26.54</v>
      </c>
      <c r="K1896" s="6">
        <v>57.36</v>
      </c>
      <c r="L1896" s="6">
        <f t="shared" si="283"/>
        <v>0</v>
      </c>
      <c r="M1896" s="6">
        <f t="shared" si="284"/>
        <v>0</v>
      </c>
      <c r="N1896" s="6">
        <f t="shared" si="285"/>
        <v>1</v>
      </c>
      <c r="AA1896" t="s">
        <v>5260</v>
      </c>
      <c r="AB1896" t="s">
        <v>4703</v>
      </c>
      <c r="AC1896" t="s">
        <v>51</v>
      </c>
      <c r="AD1896" t="s">
        <v>135</v>
      </c>
      <c r="AE1896">
        <v>24</v>
      </c>
      <c r="AF1896">
        <v>120.4</v>
      </c>
      <c r="AG1896">
        <v>73.7</v>
      </c>
      <c r="AH1896">
        <f t="shared" si="286"/>
        <v>1.633649932157395</v>
      </c>
      <c r="AI1896">
        <v>22</v>
      </c>
      <c r="AJ1896">
        <v>68.3</v>
      </c>
      <c r="AK1896">
        <v>68.72</v>
      </c>
      <c r="AL1896" s="3">
        <f t="shared" si="287"/>
        <v>1</v>
      </c>
      <c r="AM1896" s="3">
        <f t="shared" si="288"/>
        <v>0</v>
      </c>
      <c r="AN1896" s="3">
        <f t="shared" si="289"/>
        <v>0</v>
      </c>
    </row>
    <row r="1897" spans="1:40" x14ac:dyDescent="0.35">
      <c r="A1897" t="s">
        <v>5261</v>
      </c>
      <c r="B1897" s="8" t="s">
        <v>4703</v>
      </c>
      <c r="C1897" t="s">
        <v>51</v>
      </c>
      <c r="D1897" s="6" t="s">
        <v>134</v>
      </c>
      <c r="E1897" s="6">
        <v>18.5</v>
      </c>
      <c r="F1897" s="6">
        <v>56.38</v>
      </c>
      <c r="G1897" s="6">
        <v>59.91</v>
      </c>
      <c r="H1897" s="6">
        <f t="shared" si="282"/>
        <v>0.94107828409280592</v>
      </c>
      <c r="I1897" s="6">
        <v>18</v>
      </c>
      <c r="J1897" s="6">
        <v>53.45</v>
      </c>
      <c r="K1897" s="6">
        <v>58.64</v>
      </c>
      <c r="L1897" s="6">
        <f t="shared" si="283"/>
        <v>0</v>
      </c>
      <c r="M1897" s="6">
        <f t="shared" si="284"/>
        <v>0</v>
      </c>
      <c r="N1897" s="6">
        <f t="shared" si="285"/>
        <v>1</v>
      </c>
      <c r="AA1897" t="s">
        <v>5261</v>
      </c>
      <c r="AB1897" t="s">
        <v>4703</v>
      </c>
      <c r="AC1897" t="s">
        <v>51</v>
      </c>
      <c r="AD1897" t="s">
        <v>135</v>
      </c>
      <c r="AE1897">
        <v>24</v>
      </c>
      <c r="AF1897">
        <v>111.27</v>
      </c>
      <c r="AG1897">
        <v>73.7</v>
      </c>
      <c r="AH1897">
        <f t="shared" si="286"/>
        <v>1.5097693351424692</v>
      </c>
      <c r="AI1897">
        <v>23</v>
      </c>
      <c r="AJ1897">
        <v>70.27</v>
      </c>
      <c r="AK1897">
        <v>71.22</v>
      </c>
      <c r="AL1897" s="3">
        <f t="shared" si="287"/>
        <v>1</v>
      </c>
      <c r="AM1897" s="3">
        <f t="shared" si="288"/>
        <v>0</v>
      </c>
      <c r="AN1897" s="3">
        <f t="shared" si="289"/>
        <v>0</v>
      </c>
    </row>
    <row r="1898" spans="1:40" x14ac:dyDescent="0.35">
      <c r="A1898" t="s">
        <v>5262</v>
      </c>
      <c r="B1898" s="8" t="s">
        <v>4703</v>
      </c>
      <c r="C1898" t="s">
        <v>51</v>
      </c>
      <c r="D1898" s="6" t="s">
        <v>134</v>
      </c>
      <c r="E1898" s="6">
        <v>23</v>
      </c>
      <c r="F1898" s="6">
        <v>66.87</v>
      </c>
      <c r="G1898" s="6">
        <v>71.22</v>
      </c>
      <c r="H1898" s="6">
        <f t="shared" si="282"/>
        <v>0.93892165122156701</v>
      </c>
      <c r="I1898" s="6">
        <v>22.5</v>
      </c>
      <c r="J1898" s="6">
        <v>39.81</v>
      </c>
      <c r="K1898" s="6">
        <v>69.97</v>
      </c>
      <c r="L1898" s="6">
        <f t="shared" si="283"/>
        <v>0</v>
      </c>
      <c r="M1898" s="6">
        <f t="shared" si="284"/>
        <v>0</v>
      </c>
      <c r="N1898" s="6">
        <f t="shared" si="285"/>
        <v>1</v>
      </c>
      <c r="AA1898" t="s">
        <v>5262</v>
      </c>
      <c r="AB1898" t="s">
        <v>4703</v>
      </c>
      <c r="AC1898" t="s">
        <v>51</v>
      </c>
      <c r="AD1898" t="s">
        <v>135</v>
      </c>
      <c r="AE1898">
        <v>24</v>
      </c>
      <c r="AF1898">
        <v>129.41999999999999</v>
      </c>
      <c r="AG1898">
        <v>73.7</v>
      </c>
      <c r="AH1898">
        <f t="shared" si="286"/>
        <v>1.7560379918588871</v>
      </c>
      <c r="AI1898">
        <v>23</v>
      </c>
      <c r="AJ1898">
        <v>68.150000000000006</v>
      </c>
      <c r="AK1898">
        <v>71.22</v>
      </c>
      <c r="AL1898" s="3">
        <f t="shared" si="287"/>
        <v>1</v>
      </c>
      <c r="AM1898" s="3">
        <f t="shared" si="288"/>
        <v>0</v>
      </c>
      <c r="AN1898" s="3">
        <f t="shared" si="289"/>
        <v>0</v>
      </c>
    </row>
    <row r="1899" spans="1:40" x14ac:dyDescent="0.35">
      <c r="A1899" t="s">
        <v>5263</v>
      </c>
      <c r="B1899" s="8" t="s">
        <v>4703</v>
      </c>
      <c r="C1899" t="s">
        <v>51</v>
      </c>
      <c r="D1899" s="6" t="s">
        <v>134</v>
      </c>
      <c r="E1899" s="6">
        <v>31</v>
      </c>
      <c r="F1899" s="6">
        <v>74.37</v>
      </c>
      <c r="G1899" s="6">
        <v>90.81</v>
      </c>
      <c r="H1899" s="6">
        <f t="shared" si="282"/>
        <v>0.81896266930954742</v>
      </c>
      <c r="I1899" s="6">
        <v>30.5</v>
      </c>
      <c r="J1899" s="6">
        <v>54.65</v>
      </c>
      <c r="K1899" s="6">
        <v>89.6</v>
      </c>
      <c r="L1899" s="6">
        <f t="shared" si="283"/>
        <v>0</v>
      </c>
      <c r="M1899" s="6">
        <f t="shared" si="284"/>
        <v>0</v>
      </c>
      <c r="N1899" s="6">
        <f t="shared" si="285"/>
        <v>1</v>
      </c>
      <c r="AA1899" t="s">
        <v>5263</v>
      </c>
      <c r="AB1899" t="s">
        <v>4703</v>
      </c>
      <c r="AC1899" s="6" t="s">
        <v>51</v>
      </c>
      <c r="AD1899" s="6" t="s">
        <v>135</v>
      </c>
      <c r="AE1899" s="6">
        <v>24.5</v>
      </c>
      <c r="AF1899" s="6">
        <v>68.180000000000007</v>
      </c>
      <c r="AG1899" s="6">
        <v>74.930000000000007</v>
      </c>
      <c r="AH1899" s="6">
        <f t="shared" si="286"/>
        <v>0.90991592152675826</v>
      </c>
      <c r="AI1899" s="6">
        <v>24</v>
      </c>
      <c r="AJ1899" s="6">
        <v>54.73</v>
      </c>
      <c r="AK1899" s="6">
        <v>73.7</v>
      </c>
      <c r="AL1899" s="6">
        <f t="shared" si="287"/>
        <v>0</v>
      </c>
      <c r="AM1899" s="6">
        <f t="shared" si="288"/>
        <v>0</v>
      </c>
      <c r="AN1899" s="6">
        <f t="shared" si="289"/>
        <v>1</v>
      </c>
    </row>
    <row r="1900" spans="1:40" x14ac:dyDescent="0.35">
      <c r="A1900" t="s">
        <v>5264</v>
      </c>
      <c r="B1900" s="8" t="s">
        <v>4703</v>
      </c>
      <c r="C1900" t="s">
        <v>51</v>
      </c>
      <c r="D1900" s="6" t="s">
        <v>134</v>
      </c>
      <c r="E1900" s="6">
        <v>16</v>
      </c>
      <c r="F1900" s="6">
        <v>42.07</v>
      </c>
      <c r="G1900" s="6">
        <v>53.5</v>
      </c>
      <c r="H1900" s="6">
        <f t="shared" si="282"/>
        <v>0.78635514018691588</v>
      </c>
      <c r="I1900" s="6">
        <v>15.5</v>
      </c>
      <c r="J1900" s="6">
        <v>23.32</v>
      </c>
      <c r="K1900" s="6">
        <v>52.21</v>
      </c>
      <c r="L1900" s="6">
        <f t="shared" si="283"/>
        <v>0</v>
      </c>
      <c r="M1900" s="6">
        <f t="shared" si="284"/>
        <v>0</v>
      </c>
      <c r="N1900" s="6">
        <f t="shared" si="285"/>
        <v>1</v>
      </c>
      <c r="AA1900" t="s">
        <v>5264</v>
      </c>
      <c r="AB1900" t="s">
        <v>4703</v>
      </c>
      <c r="AC1900" t="s">
        <v>51</v>
      </c>
      <c r="AD1900" t="s">
        <v>135</v>
      </c>
      <c r="AE1900">
        <v>24</v>
      </c>
      <c r="AF1900">
        <v>84.49</v>
      </c>
      <c r="AG1900">
        <v>73.7</v>
      </c>
      <c r="AH1900">
        <f t="shared" si="286"/>
        <v>1.1464043419267298</v>
      </c>
      <c r="AI1900">
        <v>23.5</v>
      </c>
      <c r="AJ1900">
        <v>62.02</v>
      </c>
      <c r="AK1900">
        <v>72.459999999999994</v>
      </c>
      <c r="AL1900" s="3">
        <f t="shared" si="287"/>
        <v>0</v>
      </c>
      <c r="AM1900" s="3">
        <f t="shared" si="288"/>
        <v>1</v>
      </c>
      <c r="AN1900" s="3">
        <f t="shared" si="289"/>
        <v>0</v>
      </c>
    </row>
    <row r="1901" spans="1:40" x14ac:dyDescent="0.35">
      <c r="A1901" t="s">
        <v>5265</v>
      </c>
      <c r="B1901" s="8" t="s">
        <v>4745</v>
      </c>
      <c r="C1901" t="s">
        <v>51</v>
      </c>
      <c r="D1901" t="s">
        <v>17</v>
      </c>
      <c r="E1901">
        <v>26</v>
      </c>
      <c r="F1901">
        <v>81.17</v>
      </c>
      <c r="G1901">
        <v>78.63</v>
      </c>
      <c r="H1901">
        <f t="shared" si="282"/>
        <v>1.0323031921658401</v>
      </c>
      <c r="I1901">
        <v>25.5</v>
      </c>
      <c r="J1901">
        <v>67.81</v>
      </c>
      <c r="K1901">
        <v>77.400000000000006</v>
      </c>
      <c r="L1901" s="3">
        <f t="shared" si="283"/>
        <v>0</v>
      </c>
      <c r="M1901" s="3">
        <f t="shared" si="284"/>
        <v>1</v>
      </c>
      <c r="N1901" s="3">
        <f t="shared" si="285"/>
        <v>0</v>
      </c>
      <c r="AA1901" t="s">
        <v>5265</v>
      </c>
      <c r="AB1901" t="s">
        <v>4745</v>
      </c>
      <c r="AC1901" t="s">
        <v>51</v>
      </c>
      <c r="AD1901" t="s">
        <v>18</v>
      </c>
      <c r="AE1901">
        <v>24</v>
      </c>
      <c r="AF1901">
        <v>140.61000000000001</v>
      </c>
      <c r="AG1901">
        <v>73.7</v>
      </c>
      <c r="AH1901">
        <f t="shared" si="286"/>
        <v>1.9078697421981006</v>
      </c>
      <c r="AI1901">
        <v>22.5</v>
      </c>
      <c r="AJ1901">
        <v>66.41</v>
      </c>
      <c r="AK1901">
        <v>69.97</v>
      </c>
      <c r="AL1901" s="3">
        <f t="shared" si="287"/>
        <v>1</v>
      </c>
      <c r="AM1901" s="3">
        <f t="shared" si="288"/>
        <v>0</v>
      </c>
      <c r="AN1901" s="3">
        <f t="shared" si="289"/>
        <v>0</v>
      </c>
    </row>
    <row r="1902" spans="1:40" x14ac:dyDescent="0.35">
      <c r="A1902" t="s">
        <v>5266</v>
      </c>
      <c r="B1902" s="8" t="s">
        <v>4745</v>
      </c>
      <c r="C1902" t="s">
        <v>51</v>
      </c>
      <c r="D1902" t="s">
        <v>17</v>
      </c>
      <c r="E1902">
        <v>24</v>
      </c>
      <c r="F1902">
        <v>104.29</v>
      </c>
      <c r="G1902">
        <v>73.7</v>
      </c>
      <c r="H1902">
        <f t="shared" si="282"/>
        <v>1.4150610583446404</v>
      </c>
      <c r="I1902">
        <v>23</v>
      </c>
      <c r="J1902">
        <v>65.31</v>
      </c>
      <c r="K1902">
        <v>71.22</v>
      </c>
      <c r="L1902" s="3">
        <f t="shared" si="283"/>
        <v>0</v>
      </c>
      <c r="M1902" s="3">
        <f t="shared" si="284"/>
        <v>1</v>
      </c>
      <c r="N1902" s="3">
        <f t="shared" si="285"/>
        <v>0</v>
      </c>
      <c r="AA1902" t="s">
        <v>5266</v>
      </c>
      <c r="AB1902" t="s">
        <v>4745</v>
      </c>
      <c r="AC1902" t="s">
        <v>51</v>
      </c>
      <c r="AD1902" t="s">
        <v>18</v>
      </c>
      <c r="AE1902">
        <v>24</v>
      </c>
      <c r="AF1902">
        <v>124.36</v>
      </c>
      <c r="AG1902">
        <v>73.7</v>
      </c>
      <c r="AH1902">
        <f t="shared" si="286"/>
        <v>1.6873812754409769</v>
      </c>
      <c r="AI1902">
        <v>22</v>
      </c>
      <c r="AJ1902">
        <v>59.2</v>
      </c>
      <c r="AK1902">
        <v>68.72</v>
      </c>
      <c r="AL1902" s="3">
        <f t="shared" si="287"/>
        <v>1</v>
      </c>
      <c r="AM1902" s="3">
        <f t="shared" si="288"/>
        <v>0</v>
      </c>
      <c r="AN1902" s="3">
        <f t="shared" si="289"/>
        <v>0</v>
      </c>
    </row>
    <row r="1903" spans="1:40" x14ac:dyDescent="0.35">
      <c r="A1903" t="s">
        <v>5267</v>
      </c>
      <c r="B1903" s="8" t="s">
        <v>4745</v>
      </c>
      <c r="C1903" t="s">
        <v>51</v>
      </c>
      <c r="D1903" t="s">
        <v>17</v>
      </c>
      <c r="E1903">
        <v>24</v>
      </c>
      <c r="F1903">
        <v>81.260000000000005</v>
      </c>
      <c r="G1903">
        <v>73.7</v>
      </c>
      <c r="H1903">
        <f t="shared" si="282"/>
        <v>1.1025780189959296</v>
      </c>
      <c r="I1903">
        <v>25</v>
      </c>
      <c r="J1903">
        <v>79.63</v>
      </c>
      <c r="K1903">
        <v>76.17</v>
      </c>
      <c r="L1903" s="3">
        <f t="shared" si="283"/>
        <v>0</v>
      </c>
      <c r="M1903" s="3">
        <f t="shared" si="284"/>
        <v>1</v>
      </c>
      <c r="N1903" s="3">
        <f t="shared" si="285"/>
        <v>0</v>
      </c>
      <c r="AA1903" t="s">
        <v>5267</v>
      </c>
      <c r="AB1903" t="s">
        <v>4745</v>
      </c>
      <c r="AC1903" t="s">
        <v>51</v>
      </c>
      <c r="AD1903" t="s">
        <v>18</v>
      </c>
      <c r="AE1903">
        <v>23.5</v>
      </c>
      <c r="AF1903">
        <v>126.2</v>
      </c>
      <c r="AG1903">
        <v>72.459999999999994</v>
      </c>
      <c r="AH1903">
        <f t="shared" si="286"/>
        <v>1.7416505658294232</v>
      </c>
      <c r="AI1903">
        <v>21.5</v>
      </c>
      <c r="AJ1903">
        <v>59.87</v>
      </c>
      <c r="AK1903">
        <v>67.47</v>
      </c>
      <c r="AL1903" s="3">
        <f t="shared" si="287"/>
        <v>1</v>
      </c>
      <c r="AM1903" s="3">
        <f t="shared" si="288"/>
        <v>0</v>
      </c>
      <c r="AN1903" s="3">
        <f t="shared" si="289"/>
        <v>0</v>
      </c>
    </row>
    <row r="1904" spans="1:40" x14ac:dyDescent="0.35">
      <c r="A1904" t="s">
        <v>5268</v>
      </c>
      <c r="B1904" s="8" t="s">
        <v>4745</v>
      </c>
      <c r="C1904" t="s">
        <v>51</v>
      </c>
      <c r="D1904" t="s">
        <v>17</v>
      </c>
      <c r="E1904">
        <v>24</v>
      </c>
      <c r="F1904">
        <v>74.930000000000007</v>
      </c>
      <c r="G1904">
        <v>73.7</v>
      </c>
      <c r="H1904">
        <f t="shared" si="282"/>
        <v>1.0166892808683854</v>
      </c>
      <c r="I1904">
        <v>23.5</v>
      </c>
      <c r="J1904">
        <v>63.37</v>
      </c>
      <c r="K1904">
        <v>72.459999999999994</v>
      </c>
      <c r="L1904" s="3">
        <f t="shared" si="283"/>
        <v>0</v>
      </c>
      <c r="M1904" s="3">
        <f t="shared" si="284"/>
        <v>1</v>
      </c>
      <c r="N1904" s="3">
        <f t="shared" si="285"/>
        <v>0</v>
      </c>
      <c r="AA1904" t="s">
        <v>5268</v>
      </c>
      <c r="AB1904" t="s">
        <v>4745</v>
      </c>
      <c r="AC1904" t="s">
        <v>51</v>
      </c>
      <c r="AD1904" t="s">
        <v>18</v>
      </c>
      <c r="AE1904">
        <v>24</v>
      </c>
      <c r="AF1904">
        <v>151.61000000000001</v>
      </c>
      <c r="AG1904">
        <v>73.7</v>
      </c>
      <c r="AH1904">
        <f t="shared" si="286"/>
        <v>2.0571234735413841</v>
      </c>
      <c r="AI1904">
        <v>22.5</v>
      </c>
      <c r="AJ1904">
        <v>67.260000000000005</v>
      </c>
      <c r="AK1904">
        <v>69.97</v>
      </c>
      <c r="AL1904" s="3">
        <f t="shared" si="287"/>
        <v>1</v>
      </c>
      <c r="AM1904" s="3">
        <f t="shared" si="288"/>
        <v>0</v>
      </c>
      <c r="AN1904" s="3">
        <f t="shared" si="289"/>
        <v>0</v>
      </c>
    </row>
    <row r="1905" spans="1:40" x14ac:dyDescent="0.35">
      <c r="A1905" t="s">
        <v>5269</v>
      </c>
      <c r="B1905" s="8" t="s">
        <v>4745</v>
      </c>
      <c r="C1905" t="s">
        <v>51</v>
      </c>
      <c r="D1905" t="s">
        <v>17</v>
      </c>
      <c r="E1905">
        <v>24</v>
      </c>
      <c r="F1905">
        <v>75.44</v>
      </c>
      <c r="G1905">
        <v>73.7</v>
      </c>
      <c r="H1905">
        <f t="shared" si="282"/>
        <v>1.0236092265943011</v>
      </c>
      <c r="I1905">
        <v>23.5</v>
      </c>
      <c r="J1905">
        <v>51.14</v>
      </c>
      <c r="K1905">
        <v>72.459999999999994</v>
      </c>
      <c r="L1905" s="3">
        <f t="shared" si="283"/>
        <v>0</v>
      </c>
      <c r="M1905" s="3">
        <f t="shared" si="284"/>
        <v>1</v>
      </c>
      <c r="N1905" s="3">
        <f t="shared" si="285"/>
        <v>0</v>
      </c>
      <c r="AA1905" t="s">
        <v>5269</v>
      </c>
      <c r="AB1905" t="s">
        <v>4745</v>
      </c>
      <c r="AC1905" t="s">
        <v>51</v>
      </c>
      <c r="AD1905" t="s">
        <v>18</v>
      </c>
      <c r="AE1905">
        <v>24</v>
      </c>
      <c r="AF1905">
        <v>187.72</v>
      </c>
      <c r="AG1905">
        <v>73.7</v>
      </c>
      <c r="AH1905">
        <f t="shared" si="286"/>
        <v>2.5470827679782904</v>
      </c>
      <c r="AI1905">
        <v>22</v>
      </c>
      <c r="AJ1905">
        <v>54.42</v>
      </c>
      <c r="AK1905">
        <v>68.72</v>
      </c>
      <c r="AL1905" s="3">
        <f t="shared" si="287"/>
        <v>1</v>
      </c>
      <c r="AM1905" s="3">
        <f t="shared" si="288"/>
        <v>0</v>
      </c>
      <c r="AN1905" s="3">
        <f t="shared" si="289"/>
        <v>0</v>
      </c>
    </row>
    <row r="1906" spans="1:40" x14ac:dyDescent="0.35">
      <c r="A1906" t="s">
        <v>5270</v>
      </c>
      <c r="B1906" s="8" t="s">
        <v>4745</v>
      </c>
      <c r="C1906" t="s">
        <v>51</v>
      </c>
      <c r="D1906" t="s">
        <v>17</v>
      </c>
      <c r="E1906">
        <v>24</v>
      </c>
      <c r="F1906">
        <v>92.52</v>
      </c>
      <c r="G1906">
        <v>73.7</v>
      </c>
      <c r="H1906">
        <f t="shared" si="282"/>
        <v>1.2553595658073269</v>
      </c>
      <c r="I1906">
        <v>25</v>
      </c>
      <c r="J1906">
        <v>78.400000000000006</v>
      </c>
      <c r="K1906">
        <v>76.17</v>
      </c>
      <c r="L1906" s="3">
        <f t="shared" si="283"/>
        <v>0</v>
      </c>
      <c r="M1906" s="3">
        <f t="shared" si="284"/>
        <v>1</v>
      </c>
      <c r="N1906" s="3">
        <f t="shared" si="285"/>
        <v>0</v>
      </c>
      <c r="AA1906" t="s">
        <v>5270</v>
      </c>
      <c r="AB1906" t="s">
        <v>4745</v>
      </c>
      <c r="AC1906" t="s">
        <v>51</v>
      </c>
      <c r="AD1906" t="s">
        <v>18</v>
      </c>
      <c r="AE1906">
        <v>24</v>
      </c>
      <c r="AF1906">
        <v>151.34</v>
      </c>
      <c r="AG1906">
        <v>73.7</v>
      </c>
      <c r="AH1906">
        <f t="shared" si="286"/>
        <v>2.0534599728629579</v>
      </c>
      <c r="AI1906">
        <v>22</v>
      </c>
      <c r="AJ1906">
        <v>57.48</v>
      </c>
      <c r="AK1906">
        <v>68.72</v>
      </c>
      <c r="AL1906" s="3">
        <f t="shared" si="287"/>
        <v>1</v>
      </c>
      <c r="AM1906" s="3">
        <f t="shared" si="288"/>
        <v>0</v>
      </c>
      <c r="AN1906" s="3">
        <f t="shared" si="289"/>
        <v>0</v>
      </c>
    </row>
    <row r="1907" spans="1:40" x14ac:dyDescent="0.35">
      <c r="A1907" t="s">
        <v>5271</v>
      </c>
      <c r="B1907" s="2" t="s">
        <v>4754</v>
      </c>
      <c r="C1907" t="s">
        <v>51</v>
      </c>
      <c r="D1907" t="s">
        <v>547</v>
      </c>
      <c r="E1907">
        <v>23.5</v>
      </c>
      <c r="F1907">
        <v>90.13</v>
      </c>
      <c r="G1907">
        <v>72.459999999999994</v>
      </c>
      <c r="H1907">
        <f t="shared" si="282"/>
        <v>1.2438586806513938</v>
      </c>
      <c r="I1907">
        <v>23</v>
      </c>
      <c r="J1907">
        <v>60.74</v>
      </c>
      <c r="K1907">
        <v>71.22</v>
      </c>
      <c r="L1907" s="3">
        <f t="shared" si="283"/>
        <v>0</v>
      </c>
      <c r="M1907" s="3">
        <f t="shared" si="284"/>
        <v>1</v>
      </c>
      <c r="N1907" s="3">
        <f t="shared" si="285"/>
        <v>0</v>
      </c>
      <c r="AA1907" t="s">
        <v>5271</v>
      </c>
      <c r="AB1907" t="s">
        <v>4754</v>
      </c>
      <c r="AC1907" t="s">
        <v>51</v>
      </c>
      <c r="AD1907" t="s">
        <v>548</v>
      </c>
      <c r="AE1907">
        <v>24</v>
      </c>
      <c r="AF1907">
        <v>94.91</v>
      </c>
      <c r="AG1907">
        <v>73.7</v>
      </c>
      <c r="AH1907">
        <f t="shared" si="286"/>
        <v>1.2877883310719132</v>
      </c>
      <c r="AI1907">
        <v>23</v>
      </c>
      <c r="AJ1907">
        <v>67.510000000000005</v>
      </c>
      <c r="AK1907">
        <v>71.22</v>
      </c>
      <c r="AL1907" s="3">
        <f t="shared" si="287"/>
        <v>0</v>
      </c>
      <c r="AM1907" s="3">
        <f t="shared" si="288"/>
        <v>1</v>
      </c>
      <c r="AN1907" s="3">
        <f t="shared" si="289"/>
        <v>0</v>
      </c>
    </row>
    <row r="1908" spans="1:40" x14ac:dyDescent="0.35">
      <c r="A1908" t="s">
        <v>5272</v>
      </c>
      <c r="B1908" s="2" t="s">
        <v>4754</v>
      </c>
      <c r="C1908" t="s">
        <v>51</v>
      </c>
      <c r="D1908" t="s">
        <v>547</v>
      </c>
      <c r="E1908">
        <v>19</v>
      </c>
      <c r="F1908">
        <v>61.39</v>
      </c>
      <c r="G1908">
        <v>61.18</v>
      </c>
      <c r="H1908">
        <f t="shared" si="282"/>
        <v>1.0034324942791761</v>
      </c>
      <c r="I1908">
        <v>18.5</v>
      </c>
      <c r="J1908">
        <v>47.2</v>
      </c>
      <c r="K1908">
        <v>59.91</v>
      </c>
      <c r="L1908" s="3">
        <f t="shared" si="283"/>
        <v>0</v>
      </c>
      <c r="M1908" s="3">
        <f t="shared" si="284"/>
        <v>1</v>
      </c>
      <c r="N1908" s="3">
        <f t="shared" si="285"/>
        <v>0</v>
      </c>
      <c r="AA1908" t="s">
        <v>5272</v>
      </c>
      <c r="AB1908" t="s">
        <v>4754</v>
      </c>
      <c r="AC1908" s="6" t="s">
        <v>51</v>
      </c>
      <c r="AD1908" s="6" t="s">
        <v>548</v>
      </c>
      <c r="AE1908" s="6">
        <v>35</v>
      </c>
      <c r="AF1908" s="6">
        <v>91.76</v>
      </c>
      <c r="AG1908" s="6">
        <v>100.44</v>
      </c>
      <c r="AH1908" s="6">
        <f t="shared" si="286"/>
        <v>0.91358024691358031</v>
      </c>
      <c r="AI1908" s="6">
        <v>34.5</v>
      </c>
      <c r="AJ1908" s="6">
        <v>64.87</v>
      </c>
      <c r="AK1908" s="6">
        <v>99.24</v>
      </c>
      <c r="AL1908" s="6">
        <f t="shared" si="287"/>
        <v>0</v>
      </c>
      <c r="AM1908" s="6">
        <f t="shared" si="288"/>
        <v>0</v>
      </c>
      <c r="AN1908" s="6">
        <f t="shared" si="289"/>
        <v>1</v>
      </c>
    </row>
    <row r="1909" spans="1:40" x14ac:dyDescent="0.35">
      <c r="A1909" t="s">
        <v>5273</v>
      </c>
      <c r="B1909" s="2" t="s">
        <v>4754</v>
      </c>
      <c r="C1909" t="s">
        <v>51</v>
      </c>
      <c r="D1909" s="6" t="s">
        <v>547</v>
      </c>
      <c r="E1909" s="6">
        <v>20</v>
      </c>
      <c r="F1909" s="6">
        <v>58.76</v>
      </c>
      <c r="G1909" s="6">
        <v>63.71</v>
      </c>
      <c r="H1909" s="6">
        <f t="shared" si="282"/>
        <v>0.92230419086485638</v>
      </c>
      <c r="I1909" s="6">
        <v>19.5</v>
      </c>
      <c r="J1909" s="6">
        <v>29.45</v>
      </c>
      <c r="K1909" s="6">
        <v>62.44</v>
      </c>
      <c r="L1909" s="6">
        <f t="shared" si="283"/>
        <v>0</v>
      </c>
      <c r="M1909" s="6">
        <f t="shared" si="284"/>
        <v>0</v>
      </c>
      <c r="N1909" s="6">
        <f t="shared" si="285"/>
        <v>1</v>
      </c>
      <c r="AA1909" t="s">
        <v>5273</v>
      </c>
      <c r="AB1909" t="s">
        <v>4754</v>
      </c>
      <c r="AC1909" t="s">
        <v>51</v>
      </c>
      <c r="AD1909" t="s">
        <v>548</v>
      </c>
      <c r="AE1909">
        <v>24</v>
      </c>
      <c r="AF1909">
        <v>86.61</v>
      </c>
      <c r="AG1909">
        <v>73.7</v>
      </c>
      <c r="AH1909">
        <f t="shared" si="286"/>
        <v>1.17516960651289</v>
      </c>
      <c r="AI1909">
        <v>23.5</v>
      </c>
      <c r="AJ1909">
        <v>45.89</v>
      </c>
      <c r="AK1909">
        <v>72.459999999999994</v>
      </c>
      <c r="AL1909" s="3">
        <f t="shared" si="287"/>
        <v>0</v>
      </c>
      <c r="AM1909" s="3">
        <f t="shared" si="288"/>
        <v>1</v>
      </c>
      <c r="AN1909" s="3">
        <f t="shared" si="289"/>
        <v>0</v>
      </c>
    </row>
    <row r="1910" spans="1:40" x14ac:dyDescent="0.35">
      <c r="A1910" t="s">
        <v>5274</v>
      </c>
      <c r="B1910" s="2" t="s">
        <v>4754</v>
      </c>
      <c r="C1910" t="s">
        <v>51</v>
      </c>
      <c r="D1910" t="s">
        <v>547</v>
      </c>
      <c r="E1910">
        <v>20.5</v>
      </c>
      <c r="F1910">
        <v>68.19</v>
      </c>
      <c r="G1910">
        <v>64.97</v>
      </c>
      <c r="H1910">
        <f t="shared" si="282"/>
        <v>1.0495613360012312</v>
      </c>
      <c r="I1910">
        <v>20</v>
      </c>
      <c r="J1910">
        <v>56.1</v>
      </c>
      <c r="K1910">
        <v>63.71</v>
      </c>
      <c r="L1910" s="3">
        <f t="shared" si="283"/>
        <v>0</v>
      </c>
      <c r="M1910" s="3">
        <f t="shared" si="284"/>
        <v>1</v>
      </c>
      <c r="N1910" s="3">
        <f t="shared" si="285"/>
        <v>0</v>
      </c>
      <c r="AA1910" t="s">
        <v>5274</v>
      </c>
      <c r="AB1910" t="s">
        <v>4754</v>
      </c>
      <c r="AC1910" t="s">
        <v>51</v>
      </c>
      <c r="AD1910" t="s">
        <v>548</v>
      </c>
      <c r="AE1910">
        <v>23.5</v>
      </c>
      <c r="AF1910">
        <v>94.83</v>
      </c>
      <c r="AG1910">
        <v>72.459999999999994</v>
      </c>
      <c r="AH1910">
        <f t="shared" si="286"/>
        <v>1.3087220535467845</v>
      </c>
      <c r="AI1910">
        <v>23</v>
      </c>
      <c r="AJ1910">
        <v>59.22</v>
      </c>
      <c r="AK1910">
        <v>71.22</v>
      </c>
      <c r="AL1910" s="3">
        <f t="shared" si="287"/>
        <v>0</v>
      </c>
      <c r="AM1910" s="3">
        <f t="shared" si="288"/>
        <v>1</v>
      </c>
      <c r="AN1910" s="3">
        <f t="shared" si="289"/>
        <v>0</v>
      </c>
    </row>
    <row r="1911" spans="1:40" x14ac:dyDescent="0.35">
      <c r="A1911" t="s">
        <v>5275</v>
      </c>
      <c r="B1911" s="2" t="s">
        <v>4754</v>
      </c>
      <c r="C1911" t="s">
        <v>51</v>
      </c>
      <c r="D1911" t="s">
        <v>547</v>
      </c>
      <c r="E1911">
        <v>20</v>
      </c>
      <c r="F1911">
        <v>65.17</v>
      </c>
      <c r="G1911">
        <v>63.71</v>
      </c>
      <c r="H1911">
        <f t="shared" si="282"/>
        <v>1.022916339664103</v>
      </c>
      <c r="I1911">
        <v>19.5</v>
      </c>
      <c r="J1911">
        <v>46.48</v>
      </c>
      <c r="K1911">
        <v>62.44</v>
      </c>
      <c r="L1911" s="3">
        <f t="shared" si="283"/>
        <v>0</v>
      </c>
      <c r="M1911" s="3">
        <f t="shared" si="284"/>
        <v>1</v>
      </c>
      <c r="N1911" s="3">
        <f t="shared" si="285"/>
        <v>0</v>
      </c>
      <c r="AA1911" t="s">
        <v>5275</v>
      </c>
      <c r="AB1911" t="s">
        <v>4754</v>
      </c>
      <c r="AC1911" s="6" t="s">
        <v>51</v>
      </c>
      <c r="AD1911" s="6" t="s">
        <v>548</v>
      </c>
      <c r="AE1911" s="6">
        <v>24</v>
      </c>
      <c r="AF1911" s="6">
        <v>63.68</v>
      </c>
      <c r="AG1911" s="6">
        <v>73.7</v>
      </c>
      <c r="AH1911" s="6">
        <f t="shared" si="286"/>
        <v>0.86404341926729977</v>
      </c>
      <c r="AI1911" s="6">
        <v>23.5</v>
      </c>
      <c r="AJ1911" s="6">
        <v>57.05</v>
      </c>
      <c r="AK1911" s="6">
        <v>72.459999999999994</v>
      </c>
      <c r="AL1911" s="6">
        <f t="shared" si="287"/>
        <v>0</v>
      </c>
      <c r="AM1911" s="6">
        <f t="shared" si="288"/>
        <v>0</v>
      </c>
      <c r="AN1911" s="6">
        <f t="shared" si="289"/>
        <v>1</v>
      </c>
    </row>
    <row r="1912" spans="1:40" x14ac:dyDescent="0.35">
      <c r="A1912" t="s">
        <v>5276</v>
      </c>
      <c r="B1912" s="2" t="s">
        <v>4754</v>
      </c>
      <c r="C1912" t="s">
        <v>51</v>
      </c>
      <c r="D1912" s="6" t="s">
        <v>547</v>
      </c>
      <c r="E1912" s="6">
        <v>20</v>
      </c>
      <c r="F1912" s="6">
        <v>55.25</v>
      </c>
      <c r="G1912" s="6">
        <v>63.71</v>
      </c>
      <c r="H1912" s="6">
        <f t="shared" si="282"/>
        <v>0.86721079893266362</v>
      </c>
      <c r="I1912" s="6">
        <v>19.5</v>
      </c>
      <c r="J1912" s="6">
        <v>40.450000000000003</v>
      </c>
      <c r="K1912" s="6">
        <v>62.44</v>
      </c>
      <c r="L1912" s="6">
        <f t="shared" si="283"/>
        <v>0</v>
      </c>
      <c r="M1912" s="6">
        <f t="shared" si="284"/>
        <v>0</v>
      </c>
      <c r="N1912" s="6">
        <f t="shared" si="285"/>
        <v>1</v>
      </c>
      <c r="AA1912" t="s">
        <v>5276</v>
      </c>
      <c r="AB1912" t="s">
        <v>4754</v>
      </c>
      <c r="AC1912" s="6" t="s">
        <v>51</v>
      </c>
      <c r="AD1912" s="6" t="s">
        <v>548</v>
      </c>
      <c r="AE1912" s="6">
        <v>19.5</v>
      </c>
      <c r="AF1912" s="6">
        <v>49.74</v>
      </c>
      <c r="AG1912" s="6">
        <v>62.44</v>
      </c>
      <c r="AH1912" s="6">
        <f t="shared" si="286"/>
        <v>0.796604740550929</v>
      </c>
      <c r="AI1912" s="6">
        <v>19</v>
      </c>
      <c r="AJ1912" s="6">
        <v>33.71</v>
      </c>
      <c r="AK1912" s="6">
        <v>61.18</v>
      </c>
      <c r="AL1912" s="6">
        <f t="shared" si="287"/>
        <v>0</v>
      </c>
      <c r="AM1912" s="6">
        <f t="shared" si="288"/>
        <v>0</v>
      </c>
      <c r="AN1912" s="6">
        <f t="shared" si="289"/>
        <v>1</v>
      </c>
    </row>
    <row r="1913" spans="1:40" x14ac:dyDescent="0.35">
      <c r="A1913" t="s">
        <v>5277</v>
      </c>
      <c r="B1913" s="2" t="s">
        <v>4754</v>
      </c>
      <c r="C1913" t="s">
        <v>51</v>
      </c>
      <c r="D1913" s="6" t="s">
        <v>547</v>
      </c>
      <c r="E1913" s="6">
        <v>15</v>
      </c>
      <c r="F1913" s="6">
        <v>39.83</v>
      </c>
      <c r="G1913" s="6">
        <v>50.91</v>
      </c>
      <c r="H1913" s="6">
        <f t="shared" si="282"/>
        <v>0.78236102926733453</v>
      </c>
      <c r="I1913" s="6">
        <v>15</v>
      </c>
      <c r="J1913" s="6">
        <v>39.83</v>
      </c>
      <c r="K1913" s="6">
        <v>50.91</v>
      </c>
      <c r="L1913" s="6">
        <f t="shared" si="283"/>
        <v>0</v>
      </c>
      <c r="M1913" s="6">
        <f t="shared" si="284"/>
        <v>0</v>
      </c>
      <c r="N1913" s="6">
        <f t="shared" si="285"/>
        <v>1</v>
      </c>
      <c r="AA1913" t="s">
        <v>5277</v>
      </c>
      <c r="AB1913" t="s">
        <v>4754</v>
      </c>
      <c r="AC1913" s="6" t="s">
        <v>51</v>
      </c>
      <c r="AD1913" s="6" t="s">
        <v>548</v>
      </c>
      <c r="AE1913" s="6">
        <v>34</v>
      </c>
      <c r="AF1913" s="6">
        <v>88.06</v>
      </c>
      <c r="AG1913" s="6">
        <v>98.04</v>
      </c>
      <c r="AH1913" s="6">
        <f t="shared" si="286"/>
        <v>0.89820481436148503</v>
      </c>
      <c r="AI1913" s="6">
        <v>33.5</v>
      </c>
      <c r="AJ1913" s="6">
        <v>73.88</v>
      </c>
      <c r="AK1913" s="6">
        <v>96.84</v>
      </c>
      <c r="AL1913" s="6">
        <f t="shared" si="287"/>
        <v>0</v>
      </c>
      <c r="AM1913" s="6">
        <f t="shared" si="288"/>
        <v>0</v>
      </c>
      <c r="AN1913" s="6">
        <f t="shared" si="289"/>
        <v>1</v>
      </c>
    </row>
    <row r="1914" spans="1:40" x14ac:dyDescent="0.35">
      <c r="A1914" t="s">
        <v>5278</v>
      </c>
      <c r="B1914" s="2" t="s">
        <v>4754</v>
      </c>
      <c r="C1914" t="s">
        <v>51</v>
      </c>
      <c r="D1914" s="6" t="s">
        <v>547</v>
      </c>
      <c r="E1914" s="6">
        <v>19.5</v>
      </c>
      <c r="F1914" s="6">
        <v>53.16</v>
      </c>
      <c r="G1914" s="6">
        <v>62.44</v>
      </c>
      <c r="H1914" s="6">
        <f t="shared" si="282"/>
        <v>0.85137732222934015</v>
      </c>
      <c r="I1914" s="6">
        <v>19</v>
      </c>
      <c r="J1914" s="6">
        <v>31.65</v>
      </c>
      <c r="K1914" s="6">
        <v>61.18</v>
      </c>
      <c r="L1914" s="6">
        <f t="shared" si="283"/>
        <v>0</v>
      </c>
      <c r="M1914" s="6">
        <f t="shared" si="284"/>
        <v>0</v>
      </c>
      <c r="N1914" s="6">
        <f t="shared" si="285"/>
        <v>1</v>
      </c>
      <c r="AA1914" t="s">
        <v>5278</v>
      </c>
      <c r="AB1914" t="s">
        <v>4754</v>
      </c>
      <c r="AC1914" t="s">
        <v>51</v>
      </c>
      <c r="AD1914" t="s">
        <v>548</v>
      </c>
      <c r="AE1914">
        <v>23.5</v>
      </c>
      <c r="AF1914">
        <v>75.66</v>
      </c>
      <c r="AG1914">
        <v>72.459999999999994</v>
      </c>
      <c r="AH1914">
        <f t="shared" si="286"/>
        <v>1.0441622964394148</v>
      </c>
      <c r="AI1914">
        <v>23</v>
      </c>
      <c r="AJ1914">
        <v>66.239999999999995</v>
      </c>
      <c r="AK1914">
        <v>71.22</v>
      </c>
      <c r="AL1914" s="3">
        <f t="shared" si="287"/>
        <v>0</v>
      </c>
      <c r="AM1914" s="3">
        <f t="shared" si="288"/>
        <v>1</v>
      </c>
      <c r="AN1914" s="3">
        <f t="shared" si="289"/>
        <v>0</v>
      </c>
    </row>
    <row r="1915" spans="1:40" x14ac:dyDescent="0.35">
      <c r="A1915" t="s">
        <v>5279</v>
      </c>
      <c r="B1915" s="2" t="s">
        <v>4754</v>
      </c>
      <c r="C1915" t="s">
        <v>51</v>
      </c>
      <c r="D1915" t="s">
        <v>547</v>
      </c>
      <c r="E1915">
        <v>20</v>
      </c>
      <c r="F1915">
        <v>71.680000000000007</v>
      </c>
      <c r="G1915">
        <v>63.71</v>
      </c>
      <c r="H1915">
        <f t="shared" si="282"/>
        <v>1.1250981007691101</v>
      </c>
      <c r="I1915">
        <v>19</v>
      </c>
      <c r="J1915">
        <v>50.97</v>
      </c>
      <c r="K1915">
        <v>61.18</v>
      </c>
      <c r="L1915" s="3">
        <f t="shared" si="283"/>
        <v>0</v>
      </c>
      <c r="M1915" s="3">
        <f t="shared" si="284"/>
        <v>1</v>
      </c>
      <c r="N1915" s="3">
        <f t="shared" si="285"/>
        <v>0</v>
      </c>
      <c r="AA1915" t="s">
        <v>5279</v>
      </c>
      <c r="AB1915" t="s">
        <v>4754</v>
      </c>
      <c r="AC1915" t="s">
        <v>51</v>
      </c>
      <c r="AD1915" t="s">
        <v>548</v>
      </c>
      <c r="AE1915">
        <v>24</v>
      </c>
      <c r="AF1915">
        <v>88.54</v>
      </c>
      <c r="AG1915">
        <v>73.7</v>
      </c>
      <c r="AH1915">
        <f t="shared" si="286"/>
        <v>1.2013568521031208</v>
      </c>
      <c r="AI1915">
        <v>23.5</v>
      </c>
      <c r="AJ1915">
        <v>48.42</v>
      </c>
      <c r="AK1915">
        <v>72.459999999999994</v>
      </c>
      <c r="AL1915" s="3">
        <f t="shared" si="287"/>
        <v>0</v>
      </c>
      <c r="AM1915" s="3">
        <f t="shared" si="288"/>
        <v>1</v>
      </c>
      <c r="AN1915" s="3">
        <f t="shared" si="289"/>
        <v>0</v>
      </c>
    </row>
    <row r="1916" spans="1:40" x14ac:dyDescent="0.35">
      <c r="A1916" t="s">
        <v>5280</v>
      </c>
      <c r="B1916" s="2" t="s">
        <v>4754</v>
      </c>
      <c r="C1916" t="s">
        <v>51</v>
      </c>
      <c r="D1916" t="s">
        <v>547</v>
      </c>
      <c r="E1916">
        <v>20</v>
      </c>
      <c r="F1916">
        <v>77.010000000000005</v>
      </c>
      <c r="G1916">
        <v>63.71</v>
      </c>
      <c r="H1916">
        <f t="shared" si="282"/>
        <v>1.2087584366661435</v>
      </c>
      <c r="I1916">
        <v>19.5</v>
      </c>
      <c r="J1916">
        <v>57.55</v>
      </c>
      <c r="K1916">
        <v>62.44</v>
      </c>
      <c r="L1916" s="3">
        <f t="shared" si="283"/>
        <v>0</v>
      </c>
      <c r="M1916" s="3">
        <f t="shared" si="284"/>
        <v>1</v>
      </c>
      <c r="N1916" s="3">
        <f t="shared" si="285"/>
        <v>0</v>
      </c>
      <c r="AA1916" t="s">
        <v>5280</v>
      </c>
      <c r="AB1916" t="s">
        <v>4754</v>
      </c>
      <c r="AC1916" t="s">
        <v>51</v>
      </c>
      <c r="AD1916" t="s">
        <v>548</v>
      </c>
      <c r="AE1916">
        <v>24</v>
      </c>
      <c r="AF1916">
        <v>155.34</v>
      </c>
      <c r="AG1916">
        <v>73.7</v>
      </c>
      <c r="AH1916">
        <f t="shared" si="286"/>
        <v>2.1077340569877885</v>
      </c>
      <c r="AI1916">
        <v>23</v>
      </c>
      <c r="AJ1916">
        <v>68.45</v>
      </c>
      <c r="AK1916">
        <v>71.22</v>
      </c>
      <c r="AL1916" s="3">
        <f t="shared" si="287"/>
        <v>1</v>
      </c>
      <c r="AM1916" s="3">
        <f t="shared" si="288"/>
        <v>0</v>
      </c>
      <c r="AN1916" s="3">
        <f t="shared" si="289"/>
        <v>0</v>
      </c>
    </row>
    <row r="1917" spans="1:40" x14ac:dyDescent="0.35">
      <c r="A1917" t="s">
        <v>5281</v>
      </c>
      <c r="B1917" s="2" t="s">
        <v>4754</v>
      </c>
      <c r="C1917" t="s">
        <v>51</v>
      </c>
      <c r="D1917" s="6" t="s">
        <v>547</v>
      </c>
      <c r="E1917" s="6">
        <v>22</v>
      </c>
      <c r="F1917" s="6">
        <v>58.96</v>
      </c>
      <c r="G1917" s="6">
        <v>68.72</v>
      </c>
      <c r="H1917" s="6">
        <f t="shared" si="282"/>
        <v>0.85797438882421428</v>
      </c>
      <c r="I1917" s="6">
        <v>21.5</v>
      </c>
      <c r="J1917" s="6">
        <v>51.86</v>
      </c>
      <c r="K1917" s="6">
        <v>67.47</v>
      </c>
      <c r="L1917" s="6">
        <f t="shared" si="283"/>
        <v>0</v>
      </c>
      <c r="M1917" s="6">
        <f t="shared" si="284"/>
        <v>0</v>
      </c>
      <c r="N1917" s="6">
        <f t="shared" si="285"/>
        <v>1</v>
      </c>
      <c r="AA1917" t="s">
        <v>5281</v>
      </c>
      <c r="AB1917" t="s">
        <v>4754</v>
      </c>
      <c r="AC1917" s="6" t="s">
        <v>51</v>
      </c>
      <c r="AD1917" s="6" t="s">
        <v>548</v>
      </c>
      <c r="AE1917" s="6">
        <v>23.5</v>
      </c>
      <c r="AF1917" s="6">
        <v>62.41</v>
      </c>
      <c r="AG1917" s="6">
        <v>72.459999999999994</v>
      </c>
      <c r="AH1917" s="6">
        <f t="shared" si="286"/>
        <v>0.86130278774496272</v>
      </c>
      <c r="AI1917" s="6">
        <v>23</v>
      </c>
      <c r="AJ1917" s="6">
        <v>52.39</v>
      </c>
      <c r="AK1917" s="6">
        <v>71.22</v>
      </c>
      <c r="AL1917" s="6">
        <f t="shared" si="287"/>
        <v>0</v>
      </c>
      <c r="AM1917" s="6">
        <f t="shared" si="288"/>
        <v>0</v>
      </c>
      <c r="AN1917" s="6">
        <f t="shared" si="289"/>
        <v>1</v>
      </c>
    </row>
    <row r="1918" spans="1:40" x14ac:dyDescent="0.35">
      <c r="A1918" t="s">
        <v>5282</v>
      </c>
      <c r="B1918" s="2" t="s">
        <v>4754</v>
      </c>
      <c r="C1918" t="s">
        <v>51</v>
      </c>
      <c r="D1918" t="s">
        <v>561</v>
      </c>
      <c r="E1918">
        <v>22.5</v>
      </c>
      <c r="F1918">
        <v>77.069999999999993</v>
      </c>
      <c r="G1918">
        <v>69.97</v>
      </c>
      <c r="H1918">
        <f t="shared" si="282"/>
        <v>1.1014720594540517</v>
      </c>
      <c r="I1918">
        <v>22</v>
      </c>
      <c r="J1918">
        <v>33.950000000000003</v>
      </c>
      <c r="K1918">
        <v>68.72</v>
      </c>
      <c r="L1918" s="3">
        <f t="shared" si="283"/>
        <v>0</v>
      </c>
      <c r="M1918" s="3">
        <f t="shared" si="284"/>
        <v>1</v>
      </c>
      <c r="N1918" s="3">
        <f t="shared" si="285"/>
        <v>0</v>
      </c>
      <c r="AA1918" t="s">
        <v>5282</v>
      </c>
      <c r="AB1918" t="s">
        <v>4754</v>
      </c>
      <c r="AC1918" t="s">
        <v>51</v>
      </c>
      <c r="AD1918" t="s">
        <v>562</v>
      </c>
      <c r="AE1918">
        <v>24</v>
      </c>
      <c r="AF1918">
        <v>76.38</v>
      </c>
      <c r="AG1918">
        <v>73.7</v>
      </c>
      <c r="AH1918">
        <f t="shared" si="286"/>
        <v>1.0363636363636362</v>
      </c>
      <c r="AI1918">
        <v>23.5</v>
      </c>
      <c r="AJ1918">
        <v>43.58</v>
      </c>
      <c r="AK1918">
        <v>72.459999999999994</v>
      </c>
      <c r="AL1918" s="3">
        <f t="shared" si="287"/>
        <v>0</v>
      </c>
      <c r="AM1918" s="3">
        <f t="shared" si="288"/>
        <v>1</v>
      </c>
      <c r="AN1918" s="3">
        <f t="shared" si="289"/>
        <v>0</v>
      </c>
    </row>
    <row r="1919" spans="1:40" x14ac:dyDescent="0.35">
      <c r="A1919" t="s">
        <v>5283</v>
      </c>
      <c r="B1919" s="2" t="s">
        <v>4754</v>
      </c>
      <c r="C1919" t="s">
        <v>51</v>
      </c>
      <c r="D1919" t="s">
        <v>561</v>
      </c>
      <c r="E1919">
        <v>16.5</v>
      </c>
      <c r="F1919">
        <v>59.92</v>
      </c>
      <c r="G1919">
        <v>54.79</v>
      </c>
      <c r="H1919">
        <f t="shared" si="282"/>
        <v>1.0936302244935208</v>
      </c>
      <c r="I1919">
        <v>16</v>
      </c>
      <c r="J1919">
        <v>21.83</v>
      </c>
      <c r="K1919">
        <v>53.5</v>
      </c>
      <c r="L1919" s="3">
        <f t="shared" si="283"/>
        <v>0</v>
      </c>
      <c r="M1919" s="3">
        <f t="shared" si="284"/>
        <v>1</v>
      </c>
      <c r="N1919" s="3">
        <f t="shared" si="285"/>
        <v>0</v>
      </c>
      <c r="AA1919" t="s">
        <v>5283</v>
      </c>
      <c r="AB1919" t="s">
        <v>4754</v>
      </c>
      <c r="AC1919" s="6" t="s">
        <v>51</v>
      </c>
      <c r="AD1919" s="6" t="s">
        <v>562</v>
      </c>
      <c r="AE1919" s="6">
        <v>23.5</v>
      </c>
      <c r="AF1919" s="6">
        <v>60.82</v>
      </c>
      <c r="AG1919" s="6">
        <v>72.459999999999994</v>
      </c>
      <c r="AH1919" s="6">
        <f t="shared" si="286"/>
        <v>0.83935964670162855</v>
      </c>
      <c r="AI1919" s="6">
        <v>23</v>
      </c>
      <c r="AJ1919" s="6">
        <v>37.869999999999997</v>
      </c>
      <c r="AK1919" s="6">
        <v>71.22</v>
      </c>
      <c r="AL1919" s="6">
        <f t="shared" si="287"/>
        <v>0</v>
      </c>
      <c r="AM1919" s="6">
        <f t="shared" si="288"/>
        <v>0</v>
      </c>
      <c r="AN1919" s="6">
        <f t="shared" si="289"/>
        <v>1</v>
      </c>
    </row>
    <row r="1920" spans="1:40" x14ac:dyDescent="0.35">
      <c r="A1920" t="s">
        <v>5284</v>
      </c>
      <c r="B1920" s="2" t="s">
        <v>4754</v>
      </c>
      <c r="C1920" t="s">
        <v>51</v>
      </c>
      <c r="D1920" t="s">
        <v>561</v>
      </c>
      <c r="E1920">
        <v>24</v>
      </c>
      <c r="F1920">
        <v>80.53</v>
      </c>
      <c r="G1920">
        <v>73.7</v>
      </c>
      <c r="H1920">
        <f t="shared" si="282"/>
        <v>1.0926729986431478</v>
      </c>
      <c r="I1920">
        <v>23</v>
      </c>
      <c r="J1920">
        <v>73.900000000000006</v>
      </c>
      <c r="K1920">
        <v>71.22</v>
      </c>
      <c r="L1920" s="3">
        <f t="shared" si="283"/>
        <v>0</v>
      </c>
      <c r="M1920" s="3">
        <f t="shared" si="284"/>
        <v>1</v>
      </c>
      <c r="N1920" s="3">
        <f t="shared" si="285"/>
        <v>0</v>
      </c>
      <c r="AA1920" t="s">
        <v>5284</v>
      </c>
      <c r="AB1920" t="s">
        <v>4754</v>
      </c>
      <c r="AC1920" t="s">
        <v>51</v>
      </c>
      <c r="AD1920" t="s">
        <v>562</v>
      </c>
      <c r="AE1920">
        <v>24</v>
      </c>
      <c r="AF1920">
        <v>116.58</v>
      </c>
      <c r="AG1920">
        <v>73.7</v>
      </c>
      <c r="AH1920">
        <f t="shared" si="286"/>
        <v>1.5818181818181818</v>
      </c>
      <c r="AI1920">
        <v>16</v>
      </c>
      <c r="AJ1920">
        <v>56.01</v>
      </c>
      <c r="AK1920">
        <v>53.5</v>
      </c>
      <c r="AL1920" s="3">
        <f t="shared" si="287"/>
        <v>1</v>
      </c>
      <c r="AM1920" s="3">
        <f t="shared" si="288"/>
        <v>0</v>
      </c>
      <c r="AN1920" s="3">
        <f t="shared" si="289"/>
        <v>0</v>
      </c>
    </row>
    <row r="1921" spans="1:40" x14ac:dyDescent="0.35">
      <c r="A1921" t="s">
        <v>5285</v>
      </c>
      <c r="B1921" s="2" t="s">
        <v>4754</v>
      </c>
      <c r="C1921" t="s">
        <v>51</v>
      </c>
      <c r="D1921" s="6" t="s">
        <v>561</v>
      </c>
      <c r="E1921" s="6">
        <v>26</v>
      </c>
      <c r="F1921" s="6">
        <v>70.67</v>
      </c>
      <c r="G1921" s="6">
        <v>78.63</v>
      </c>
      <c r="H1921" s="6">
        <f t="shared" si="282"/>
        <v>0.89876637415744631</v>
      </c>
      <c r="I1921" s="6">
        <v>25.5</v>
      </c>
      <c r="J1921" s="6">
        <v>54.73</v>
      </c>
      <c r="K1921" s="6">
        <v>77.400000000000006</v>
      </c>
      <c r="L1921" s="6">
        <f t="shared" si="283"/>
        <v>0</v>
      </c>
      <c r="M1921" s="6">
        <f t="shared" si="284"/>
        <v>0</v>
      </c>
      <c r="N1921" s="6">
        <f t="shared" si="285"/>
        <v>1</v>
      </c>
      <c r="AA1921" t="s">
        <v>5285</v>
      </c>
      <c r="AB1921" t="s">
        <v>4754</v>
      </c>
      <c r="AC1921" s="6" t="s">
        <v>51</v>
      </c>
      <c r="AD1921" s="6" t="s">
        <v>562</v>
      </c>
      <c r="AE1921" s="6">
        <v>24</v>
      </c>
      <c r="AF1921" s="6">
        <v>72.13</v>
      </c>
      <c r="AG1921" s="6">
        <v>73.7</v>
      </c>
      <c r="AH1921" s="6">
        <f t="shared" si="286"/>
        <v>0.97869742198100396</v>
      </c>
      <c r="AI1921" s="6">
        <v>23.5</v>
      </c>
      <c r="AJ1921" s="6">
        <v>66</v>
      </c>
      <c r="AK1921" s="6">
        <v>72.459999999999994</v>
      </c>
      <c r="AL1921" s="6">
        <f t="shared" si="287"/>
        <v>0</v>
      </c>
      <c r="AM1921" s="6">
        <f t="shared" si="288"/>
        <v>0</v>
      </c>
      <c r="AN1921" s="6">
        <f t="shared" si="289"/>
        <v>1</v>
      </c>
    </row>
    <row r="1922" spans="1:40" x14ac:dyDescent="0.35">
      <c r="A1922" t="s">
        <v>5286</v>
      </c>
      <c r="B1922" s="2" t="s">
        <v>4754</v>
      </c>
      <c r="C1922" t="s">
        <v>51</v>
      </c>
      <c r="D1922" s="6" t="s">
        <v>561</v>
      </c>
      <c r="E1922" s="6">
        <v>20.5</v>
      </c>
      <c r="F1922" s="6">
        <v>62.22</v>
      </c>
      <c r="G1922" s="6">
        <v>64.97</v>
      </c>
      <c r="H1922" s="6">
        <f t="shared" ref="H1922:H1985" si="290">F1922/G1922</f>
        <v>0.95767277204863788</v>
      </c>
      <c r="I1922" s="6">
        <v>20</v>
      </c>
      <c r="J1922" s="6">
        <v>17.95</v>
      </c>
      <c r="K1922" s="6">
        <v>63.71</v>
      </c>
      <c r="L1922" s="6">
        <f t="shared" ref="L1922:L1985" si="291">IF(H1922&gt;1.5,1,0)</f>
        <v>0</v>
      </c>
      <c r="M1922" s="6">
        <f t="shared" ref="M1922:M1985" si="292">IF((AND(H1922&gt;1,H1922&lt;1.5)),1,0)</f>
        <v>0</v>
      </c>
      <c r="N1922" s="6">
        <f t="shared" ref="N1922:N1985" si="293">IF(H1922&lt;1,1,0)</f>
        <v>1</v>
      </c>
      <c r="AA1922" t="s">
        <v>5286</v>
      </c>
      <c r="AB1922" t="s">
        <v>4754</v>
      </c>
      <c r="AC1922" s="6" t="s">
        <v>51</v>
      </c>
      <c r="AD1922" s="6" t="s">
        <v>562</v>
      </c>
      <c r="AE1922" s="6">
        <v>25</v>
      </c>
      <c r="AF1922" s="6">
        <v>71.92</v>
      </c>
      <c r="AG1922" s="6">
        <v>76.17</v>
      </c>
      <c r="AH1922" s="6">
        <f t="shared" ref="AH1922:AH1985" si="294">AF1922/AG1922</f>
        <v>0.94420375475909146</v>
      </c>
      <c r="AI1922" s="6">
        <v>24.5</v>
      </c>
      <c r="AJ1922" s="6">
        <v>69.98</v>
      </c>
      <c r="AK1922" s="6">
        <v>74.930000000000007</v>
      </c>
      <c r="AL1922" s="6">
        <f t="shared" si="287"/>
        <v>0</v>
      </c>
      <c r="AM1922" s="6">
        <f t="shared" si="288"/>
        <v>0</v>
      </c>
      <c r="AN1922" s="6">
        <f t="shared" si="289"/>
        <v>1</v>
      </c>
    </row>
    <row r="1923" spans="1:40" x14ac:dyDescent="0.35">
      <c r="A1923" t="s">
        <v>5287</v>
      </c>
      <c r="B1923" s="2" t="s">
        <v>4754</v>
      </c>
      <c r="C1923" t="s">
        <v>51</v>
      </c>
      <c r="D1923" t="s">
        <v>561</v>
      </c>
      <c r="E1923">
        <v>24</v>
      </c>
      <c r="F1923">
        <v>73.8</v>
      </c>
      <c r="G1923">
        <v>73.7</v>
      </c>
      <c r="H1923">
        <f t="shared" si="290"/>
        <v>1.0013568521031206</v>
      </c>
      <c r="I1923">
        <v>23.5</v>
      </c>
      <c r="J1923">
        <v>65.47</v>
      </c>
      <c r="K1923">
        <v>72.459999999999994</v>
      </c>
      <c r="L1923" s="3">
        <f t="shared" si="291"/>
        <v>0</v>
      </c>
      <c r="M1923" s="3">
        <f t="shared" si="292"/>
        <v>1</v>
      </c>
      <c r="N1923" s="3">
        <f t="shared" si="293"/>
        <v>0</v>
      </c>
      <c r="AA1923" t="s">
        <v>5287</v>
      </c>
      <c r="AB1923" t="s">
        <v>4754</v>
      </c>
      <c r="AC1923" t="s">
        <v>51</v>
      </c>
      <c r="AD1923" t="s">
        <v>562</v>
      </c>
      <c r="AE1923">
        <v>24</v>
      </c>
      <c r="AF1923">
        <v>86.63</v>
      </c>
      <c r="AG1923">
        <v>73.7</v>
      </c>
      <c r="AH1923">
        <f t="shared" si="294"/>
        <v>1.1754409769335141</v>
      </c>
      <c r="AI1923">
        <v>23</v>
      </c>
      <c r="AJ1923">
        <v>56.97</v>
      </c>
      <c r="AK1923">
        <v>71.22</v>
      </c>
      <c r="AL1923" s="3">
        <f t="shared" ref="AL1923:AL1986" si="295">IF(AH1923&gt;1.5,1,0)</f>
        <v>0</v>
      </c>
      <c r="AM1923" s="3">
        <f t="shared" ref="AM1923:AM1986" si="296">IF((AND(AH1923&gt;1,AH1923&lt;1.5)),1,0)</f>
        <v>1</v>
      </c>
      <c r="AN1923" s="3">
        <f t="shared" ref="AN1923:AN1986" si="297">IF(AH1923&lt;1,1,0)</f>
        <v>0</v>
      </c>
    </row>
    <row r="1924" spans="1:40" x14ac:dyDescent="0.35">
      <c r="A1924" t="s">
        <v>5288</v>
      </c>
      <c r="B1924" s="2" t="s">
        <v>4754</v>
      </c>
      <c r="C1924" t="s">
        <v>51</v>
      </c>
      <c r="D1924" t="s">
        <v>561</v>
      </c>
      <c r="E1924">
        <v>24.5</v>
      </c>
      <c r="F1924">
        <v>115.74</v>
      </c>
      <c r="G1924">
        <v>74.930000000000007</v>
      </c>
      <c r="H1924">
        <f t="shared" si="290"/>
        <v>1.5446416655545174</v>
      </c>
      <c r="I1924">
        <v>22.5</v>
      </c>
      <c r="J1924">
        <v>43.57</v>
      </c>
      <c r="K1924">
        <v>69.97</v>
      </c>
      <c r="L1924" s="3">
        <f t="shared" si="291"/>
        <v>1</v>
      </c>
      <c r="M1924" s="3">
        <f t="shared" si="292"/>
        <v>0</v>
      </c>
      <c r="N1924" s="3">
        <f t="shared" si="293"/>
        <v>0</v>
      </c>
      <c r="AA1924" t="s">
        <v>5288</v>
      </c>
      <c r="AB1924" t="s">
        <v>4754</v>
      </c>
      <c r="AC1924" t="s">
        <v>51</v>
      </c>
      <c r="AD1924" t="s">
        <v>562</v>
      </c>
      <c r="AE1924">
        <v>24</v>
      </c>
      <c r="AF1924">
        <v>116.62</v>
      </c>
      <c r="AG1924">
        <v>73.7</v>
      </c>
      <c r="AH1924">
        <f t="shared" si="294"/>
        <v>1.5823609226594302</v>
      </c>
      <c r="AI1924">
        <v>22.5</v>
      </c>
      <c r="AJ1924">
        <v>64.010000000000005</v>
      </c>
      <c r="AK1924">
        <v>69.97</v>
      </c>
      <c r="AL1924" s="3">
        <f t="shared" si="295"/>
        <v>1</v>
      </c>
      <c r="AM1924" s="3">
        <f t="shared" si="296"/>
        <v>0</v>
      </c>
      <c r="AN1924" s="3">
        <f t="shared" si="297"/>
        <v>0</v>
      </c>
    </row>
    <row r="1925" spans="1:40" x14ac:dyDescent="0.35">
      <c r="A1925" t="s">
        <v>5289</v>
      </c>
      <c r="B1925" s="2" t="s">
        <v>4754</v>
      </c>
      <c r="C1925" t="s">
        <v>51</v>
      </c>
      <c r="D1925" t="s">
        <v>561</v>
      </c>
      <c r="E1925">
        <v>18.5</v>
      </c>
      <c r="F1925">
        <v>66.37</v>
      </c>
      <c r="G1925">
        <v>59.91</v>
      </c>
      <c r="H1925">
        <f t="shared" si="290"/>
        <v>1.1078284092805877</v>
      </c>
      <c r="I1925">
        <v>25</v>
      </c>
      <c r="J1925">
        <v>76.83</v>
      </c>
      <c r="K1925">
        <v>76.17</v>
      </c>
      <c r="L1925" s="3">
        <f t="shared" si="291"/>
        <v>0</v>
      </c>
      <c r="M1925" s="3">
        <f t="shared" si="292"/>
        <v>1</v>
      </c>
      <c r="N1925" s="3">
        <f t="shared" si="293"/>
        <v>0</v>
      </c>
      <c r="AA1925" t="s">
        <v>5289</v>
      </c>
      <c r="AB1925" t="s">
        <v>4754</v>
      </c>
      <c r="AC1925" s="6" t="s">
        <v>51</v>
      </c>
      <c r="AD1925" s="6" t="s">
        <v>562</v>
      </c>
      <c r="AE1925" s="6">
        <v>24</v>
      </c>
      <c r="AF1925" s="6">
        <v>68.290000000000006</v>
      </c>
      <c r="AG1925" s="6">
        <v>73.7</v>
      </c>
      <c r="AH1925" s="6">
        <f t="shared" si="294"/>
        <v>0.92659430122116693</v>
      </c>
      <c r="AI1925" s="6">
        <v>23.5</v>
      </c>
      <c r="AJ1925" s="6">
        <v>37.47</v>
      </c>
      <c r="AK1925" s="6">
        <v>72.459999999999994</v>
      </c>
      <c r="AL1925" s="6">
        <f t="shared" si="295"/>
        <v>0</v>
      </c>
      <c r="AM1925" s="6">
        <f t="shared" si="296"/>
        <v>0</v>
      </c>
      <c r="AN1925" s="6">
        <f t="shared" si="297"/>
        <v>1</v>
      </c>
    </row>
    <row r="1926" spans="1:40" x14ac:dyDescent="0.35">
      <c r="A1926" t="s">
        <v>5290</v>
      </c>
      <c r="B1926" s="2" t="s">
        <v>4754</v>
      </c>
      <c r="C1926" t="s">
        <v>51</v>
      </c>
      <c r="D1926" s="6" t="s">
        <v>561</v>
      </c>
      <c r="E1926" s="6">
        <v>26.5</v>
      </c>
      <c r="F1926" s="6">
        <v>75.61</v>
      </c>
      <c r="G1926" s="6">
        <v>79.86</v>
      </c>
      <c r="H1926" s="6">
        <f t="shared" si="290"/>
        <v>0.94678186826947153</v>
      </c>
      <c r="I1926" s="6">
        <v>26</v>
      </c>
      <c r="J1926" s="6">
        <v>64</v>
      </c>
      <c r="K1926" s="6">
        <v>78.63</v>
      </c>
      <c r="L1926" s="6">
        <f t="shared" si="291"/>
        <v>0</v>
      </c>
      <c r="M1926" s="6">
        <f t="shared" si="292"/>
        <v>0</v>
      </c>
      <c r="N1926" s="6">
        <f t="shared" si="293"/>
        <v>1</v>
      </c>
      <c r="AA1926" t="s">
        <v>5290</v>
      </c>
      <c r="AB1926" t="s">
        <v>4754</v>
      </c>
      <c r="AC1926" t="s">
        <v>51</v>
      </c>
      <c r="AD1926" t="s">
        <v>562</v>
      </c>
      <c r="AE1926">
        <v>24</v>
      </c>
      <c r="AF1926">
        <v>98.7</v>
      </c>
      <c r="AG1926">
        <v>73.7</v>
      </c>
      <c r="AH1926">
        <f t="shared" si="294"/>
        <v>1.33921302578019</v>
      </c>
      <c r="AI1926">
        <v>25</v>
      </c>
      <c r="AJ1926">
        <v>81.37</v>
      </c>
      <c r="AK1926">
        <v>76.17</v>
      </c>
      <c r="AL1926" s="3">
        <f t="shared" si="295"/>
        <v>0</v>
      </c>
      <c r="AM1926" s="3">
        <f t="shared" si="296"/>
        <v>1</v>
      </c>
      <c r="AN1926" s="3">
        <f t="shared" si="297"/>
        <v>0</v>
      </c>
    </row>
    <row r="1927" spans="1:40" x14ac:dyDescent="0.35">
      <c r="A1927" t="s">
        <v>5291</v>
      </c>
      <c r="B1927" s="2" t="s">
        <v>4754</v>
      </c>
      <c r="C1927" t="s">
        <v>51</v>
      </c>
      <c r="D1927" t="s">
        <v>561</v>
      </c>
      <c r="E1927">
        <v>25</v>
      </c>
      <c r="F1927">
        <v>116.31</v>
      </c>
      <c r="G1927">
        <v>76.17</v>
      </c>
      <c r="H1927">
        <f t="shared" si="290"/>
        <v>1.5269791256400158</v>
      </c>
      <c r="I1927">
        <v>21</v>
      </c>
      <c r="J1927">
        <v>69.03</v>
      </c>
      <c r="K1927">
        <v>66.22</v>
      </c>
      <c r="L1927" s="3">
        <f t="shared" si="291"/>
        <v>1</v>
      </c>
      <c r="M1927" s="3">
        <f t="shared" si="292"/>
        <v>0</v>
      </c>
      <c r="N1927" s="3">
        <f t="shared" si="293"/>
        <v>0</v>
      </c>
      <c r="AA1927" t="s">
        <v>5291</v>
      </c>
      <c r="AB1927" t="s">
        <v>4754</v>
      </c>
      <c r="AC1927" t="s">
        <v>51</v>
      </c>
      <c r="AD1927" t="s">
        <v>562</v>
      </c>
      <c r="AE1927">
        <v>24</v>
      </c>
      <c r="AF1927">
        <v>149.63999999999999</v>
      </c>
      <c r="AG1927">
        <v>73.7</v>
      </c>
      <c r="AH1927">
        <f t="shared" si="294"/>
        <v>2.030393487109905</v>
      </c>
      <c r="AI1927">
        <v>26.5</v>
      </c>
      <c r="AJ1927">
        <v>85.74</v>
      </c>
      <c r="AK1927">
        <v>79.86</v>
      </c>
      <c r="AL1927" s="3">
        <f t="shared" si="295"/>
        <v>1</v>
      </c>
      <c r="AM1927" s="3">
        <f t="shared" si="296"/>
        <v>0</v>
      </c>
      <c r="AN1927" s="3">
        <f t="shared" si="297"/>
        <v>0</v>
      </c>
    </row>
    <row r="1928" spans="1:40" x14ac:dyDescent="0.35">
      <c r="A1928" t="s">
        <v>5292</v>
      </c>
      <c r="B1928" s="2" t="s">
        <v>4754</v>
      </c>
      <c r="C1928" t="s">
        <v>51</v>
      </c>
      <c r="D1928" t="s">
        <v>561</v>
      </c>
      <c r="E1928">
        <v>23.5</v>
      </c>
      <c r="F1928">
        <v>84.83</v>
      </c>
      <c r="G1928">
        <v>72.459999999999994</v>
      </c>
      <c r="H1928">
        <f t="shared" si="290"/>
        <v>1.1707148771736131</v>
      </c>
      <c r="I1928">
        <v>25</v>
      </c>
      <c r="J1928">
        <v>80.02</v>
      </c>
      <c r="K1928">
        <v>76.17</v>
      </c>
      <c r="L1928" s="3">
        <f t="shared" si="291"/>
        <v>0</v>
      </c>
      <c r="M1928" s="3">
        <f t="shared" si="292"/>
        <v>1</v>
      </c>
      <c r="N1928" s="3">
        <f t="shared" si="293"/>
        <v>0</v>
      </c>
      <c r="AA1928" t="s">
        <v>5292</v>
      </c>
      <c r="AB1928" t="s">
        <v>4754</v>
      </c>
      <c r="AC1928" t="s">
        <v>51</v>
      </c>
      <c r="AD1928" t="s">
        <v>562</v>
      </c>
      <c r="AE1928">
        <v>24</v>
      </c>
      <c r="AF1928">
        <v>113.59</v>
      </c>
      <c r="AG1928">
        <v>73.7</v>
      </c>
      <c r="AH1928">
        <f t="shared" si="294"/>
        <v>1.541248303934871</v>
      </c>
      <c r="AI1928">
        <v>23.5</v>
      </c>
      <c r="AJ1928">
        <v>70.72</v>
      </c>
      <c r="AK1928">
        <v>72.459999999999994</v>
      </c>
      <c r="AL1928" s="3">
        <f t="shared" si="295"/>
        <v>1</v>
      </c>
      <c r="AM1928" s="3">
        <f t="shared" si="296"/>
        <v>0</v>
      </c>
      <c r="AN1928" s="3">
        <f t="shared" si="297"/>
        <v>0</v>
      </c>
    </row>
    <row r="1929" spans="1:40" x14ac:dyDescent="0.35">
      <c r="A1929" t="s">
        <v>5293</v>
      </c>
      <c r="B1929" s="2" t="s">
        <v>4754</v>
      </c>
      <c r="C1929" t="s">
        <v>51</v>
      </c>
      <c r="D1929" s="6" t="s">
        <v>561</v>
      </c>
      <c r="E1929" s="6">
        <v>24.5</v>
      </c>
      <c r="F1929" s="6">
        <v>74.459999999999994</v>
      </c>
      <c r="G1929" s="6">
        <v>74.930000000000007</v>
      </c>
      <c r="H1929" s="6">
        <f t="shared" si="290"/>
        <v>0.9937274789803815</v>
      </c>
      <c r="I1929" s="6">
        <v>24</v>
      </c>
      <c r="J1929" s="6">
        <v>73.14</v>
      </c>
      <c r="K1929" s="6">
        <v>73.7</v>
      </c>
      <c r="L1929" s="6">
        <f t="shared" si="291"/>
        <v>0</v>
      </c>
      <c r="M1929" s="6">
        <f t="shared" si="292"/>
        <v>0</v>
      </c>
      <c r="N1929" s="6">
        <f t="shared" si="293"/>
        <v>1</v>
      </c>
      <c r="AA1929" t="s">
        <v>5293</v>
      </c>
      <c r="AB1929" t="s">
        <v>4754</v>
      </c>
      <c r="AC1929" t="s">
        <v>51</v>
      </c>
      <c r="AD1929" t="s">
        <v>562</v>
      </c>
      <c r="AE1929">
        <v>24</v>
      </c>
      <c r="AF1929">
        <v>107.32</v>
      </c>
      <c r="AG1929">
        <v>73.7</v>
      </c>
      <c r="AH1929">
        <f t="shared" si="294"/>
        <v>1.4561736770691993</v>
      </c>
      <c r="AI1929">
        <v>23</v>
      </c>
      <c r="AJ1929">
        <v>62.15</v>
      </c>
      <c r="AK1929">
        <v>71.22</v>
      </c>
      <c r="AL1929" s="3">
        <f t="shared" si="295"/>
        <v>0</v>
      </c>
      <c r="AM1929" s="3">
        <f t="shared" si="296"/>
        <v>1</v>
      </c>
      <c r="AN1929" s="3">
        <f t="shared" si="297"/>
        <v>0</v>
      </c>
    </row>
    <row r="1930" spans="1:40" x14ac:dyDescent="0.35">
      <c r="A1930" t="s">
        <v>5294</v>
      </c>
      <c r="B1930" s="2" t="s">
        <v>4754</v>
      </c>
      <c r="C1930" t="s">
        <v>51</v>
      </c>
      <c r="D1930" s="6" t="s">
        <v>561</v>
      </c>
      <c r="E1930" s="6">
        <v>20</v>
      </c>
      <c r="F1930" s="6">
        <v>46.18</v>
      </c>
      <c r="G1930" s="6">
        <v>63.71</v>
      </c>
      <c r="H1930" s="6">
        <f t="shared" si="290"/>
        <v>0.72484696280018834</v>
      </c>
      <c r="I1930" s="6">
        <v>19.5</v>
      </c>
      <c r="J1930" s="6">
        <v>41.54</v>
      </c>
      <c r="K1930" s="6">
        <v>62.44</v>
      </c>
      <c r="L1930" s="6">
        <f t="shared" si="291"/>
        <v>0</v>
      </c>
      <c r="M1930" s="6">
        <f t="shared" si="292"/>
        <v>0</v>
      </c>
      <c r="N1930" s="6">
        <f t="shared" si="293"/>
        <v>1</v>
      </c>
      <c r="AA1930" t="s">
        <v>5294</v>
      </c>
      <c r="AB1930" t="s">
        <v>4754</v>
      </c>
      <c r="AC1930" t="s">
        <v>51</v>
      </c>
      <c r="AD1930" t="s">
        <v>562</v>
      </c>
      <c r="AE1930">
        <v>24</v>
      </c>
      <c r="AF1930">
        <v>97.81</v>
      </c>
      <c r="AG1930">
        <v>73.7</v>
      </c>
      <c r="AH1930">
        <f t="shared" si="294"/>
        <v>1.3271370420624151</v>
      </c>
      <c r="AI1930">
        <v>27</v>
      </c>
      <c r="AJ1930">
        <v>104.66</v>
      </c>
      <c r="AK1930">
        <v>81.08</v>
      </c>
      <c r="AL1930" s="3">
        <f t="shared" si="295"/>
        <v>0</v>
      </c>
      <c r="AM1930" s="3">
        <f t="shared" si="296"/>
        <v>1</v>
      </c>
      <c r="AN1930" s="3">
        <f t="shared" si="297"/>
        <v>0</v>
      </c>
    </row>
    <row r="1931" spans="1:40" x14ac:dyDescent="0.35">
      <c r="A1931" t="s">
        <v>5295</v>
      </c>
      <c r="B1931" t="s">
        <v>4780</v>
      </c>
      <c r="C1931" t="s">
        <v>51</v>
      </c>
      <c r="D1931" s="6" t="s">
        <v>17</v>
      </c>
      <c r="E1931" s="6">
        <v>20</v>
      </c>
      <c r="F1931" s="6">
        <v>51.86</v>
      </c>
      <c r="G1931" s="6">
        <v>63.71</v>
      </c>
      <c r="H1931" s="6">
        <f t="shared" si="290"/>
        <v>0.81400094176738347</v>
      </c>
      <c r="I1931" s="6">
        <v>19.5</v>
      </c>
      <c r="J1931" s="6">
        <v>45.78</v>
      </c>
      <c r="K1931" s="6">
        <v>62.44</v>
      </c>
      <c r="L1931" s="6">
        <f t="shared" si="291"/>
        <v>0</v>
      </c>
      <c r="M1931" s="6">
        <f t="shared" si="292"/>
        <v>0</v>
      </c>
      <c r="N1931" s="6">
        <f t="shared" si="293"/>
        <v>1</v>
      </c>
      <c r="AA1931" t="s">
        <v>5295</v>
      </c>
      <c r="AB1931" t="s">
        <v>4780</v>
      </c>
      <c r="AC1931" t="s">
        <v>51</v>
      </c>
      <c r="AD1931" t="s">
        <v>18</v>
      </c>
      <c r="AE1931" s="6">
        <v>25.5</v>
      </c>
      <c r="AF1931" s="6">
        <v>60.18</v>
      </c>
      <c r="AG1931" s="6">
        <v>77.400000000000006</v>
      </c>
      <c r="AH1931" s="6">
        <f t="shared" si="294"/>
        <v>0.77751937984496122</v>
      </c>
      <c r="AI1931" s="6">
        <v>25</v>
      </c>
      <c r="AJ1931" s="6">
        <v>48.7</v>
      </c>
      <c r="AK1931" s="6">
        <v>76.17</v>
      </c>
      <c r="AL1931" s="6">
        <f t="shared" si="295"/>
        <v>0</v>
      </c>
      <c r="AM1931" s="6">
        <f t="shared" si="296"/>
        <v>0</v>
      </c>
      <c r="AN1931" s="6">
        <f t="shared" si="297"/>
        <v>1</v>
      </c>
    </row>
    <row r="1932" spans="1:40" x14ac:dyDescent="0.35">
      <c r="A1932" t="s">
        <v>5296</v>
      </c>
      <c r="B1932" t="s">
        <v>4780</v>
      </c>
      <c r="C1932" t="s">
        <v>51</v>
      </c>
      <c r="D1932" t="s">
        <v>17</v>
      </c>
      <c r="E1932">
        <v>28.5</v>
      </c>
      <c r="F1932">
        <v>91.96</v>
      </c>
      <c r="G1932">
        <v>84.74</v>
      </c>
      <c r="H1932">
        <f t="shared" si="290"/>
        <v>1.0852017937219731</v>
      </c>
      <c r="I1932">
        <v>28</v>
      </c>
      <c r="J1932">
        <v>46.85</v>
      </c>
      <c r="K1932">
        <v>83.53</v>
      </c>
      <c r="L1932" s="3">
        <f t="shared" si="291"/>
        <v>0</v>
      </c>
      <c r="M1932" s="3">
        <f t="shared" si="292"/>
        <v>1</v>
      </c>
      <c r="N1932" s="3">
        <f t="shared" si="293"/>
        <v>0</v>
      </c>
      <c r="AA1932" t="s">
        <v>5296</v>
      </c>
      <c r="AB1932" t="s">
        <v>4780</v>
      </c>
      <c r="AC1932" t="s">
        <v>51</v>
      </c>
      <c r="AD1932" t="s">
        <v>18</v>
      </c>
      <c r="AE1932">
        <v>24</v>
      </c>
      <c r="AF1932">
        <v>91.84</v>
      </c>
      <c r="AG1932">
        <v>73.7</v>
      </c>
      <c r="AH1932">
        <f t="shared" si="294"/>
        <v>1.2461329715061058</v>
      </c>
      <c r="AI1932">
        <v>25.5</v>
      </c>
      <c r="AJ1932">
        <v>82.66</v>
      </c>
      <c r="AK1932">
        <v>77.400000000000006</v>
      </c>
      <c r="AL1932" s="3">
        <f t="shared" si="295"/>
        <v>0</v>
      </c>
      <c r="AM1932" s="3">
        <f t="shared" si="296"/>
        <v>1</v>
      </c>
      <c r="AN1932" s="3">
        <f t="shared" si="297"/>
        <v>0</v>
      </c>
    </row>
    <row r="1933" spans="1:40" x14ac:dyDescent="0.35">
      <c r="A1933" t="s">
        <v>5297</v>
      </c>
      <c r="B1933" t="s">
        <v>4780</v>
      </c>
      <c r="C1933" t="s">
        <v>51</v>
      </c>
      <c r="D1933" s="6" t="s">
        <v>17</v>
      </c>
      <c r="E1933" s="6">
        <v>25</v>
      </c>
      <c r="F1933" s="6">
        <v>72.91</v>
      </c>
      <c r="G1933" s="6">
        <v>76.17</v>
      </c>
      <c r="H1933" s="6">
        <f t="shared" si="290"/>
        <v>0.95720099776815015</v>
      </c>
      <c r="I1933" s="6">
        <v>24.5</v>
      </c>
      <c r="J1933" s="6">
        <v>54.44</v>
      </c>
      <c r="K1933" s="6">
        <v>74.930000000000007</v>
      </c>
      <c r="L1933" s="6">
        <f t="shared" si="291"/>
        <v>0</v>
      </c>
      <c r="M1933" s="6">
        <f t="shared" si="292"/>
        <v>0</v>
      </c>
      <c r="N1933" s="6">
        <f t="shared" si="293"/>
        <v>1</v>
      </c>
      <c r="AA1933" t="s">
        <v>5297</v>
      </c>
      <c r="AB1933" t="s">
        <v>4780</v>
      </c>
      <c r="AC1933" t="s">
        <v>51</v>
      </c>
      <c r="AD1933" t="s">
        <v>18</v>
      </c>
      <c r="AE1933">
        <v>24</v>
      </c>
      <c r="AF1933">
        <v>109.35</v>
      </c>
      <c r="AG1933">
        <v>73.7</v>
      </c>
      <c r="AH1933">
        <f t="shared" si="294"/>
        <v>1.4837177747625507</v>
      </c>
      <c r="AI1933">
        <v>23</v>
      </c>
      <c r="AJ1933">
        <v>64.64</v>
      </c>
      <c r="AK1933">
        <v>71.22</v>
      </c>
      <c r="AL1933" s="3">
        <f t="shared" si="295"/>
        <v>0</v>
      </c>
      <c r="AM1933" s="3">
        <f t="shared" si="296"/>
        <v>1</v>
      </c>
      <c r="AN1933" s="3">
        <f t="shared" si="297"/>
        <v>0</v>
      </c>
    </row>
    <row r="1934" spans="1:40" x14ac:dyDescent="0.35">
      <c r="A1934" t="s">
        <v>5298</v>
      </c>
      <c r="B1934" t="s">
        <v>4780</v>
      </c>
      <c r="C1934" t="s">
        <v>51</v>
      </c>
      <c r="D1934" t="s">
        <v>17</v>
      </c>
      <c r="E1934">
        <v>27</v>
      </c>
      <c r="F1934">
        <v>81.11</v>
      </c>
      <c r="G1934">
        <v>81.08</v>
      </c>
      <c r="H1934">
        <f t="shared" si="290"/>
        <v>1.0003700049333992</v>
      </c>
      <c r="I1934">
        <v>26.5</v>
      </c>
      <c r="J1934">
        <v>55.92</v>
      </c>
      <c r="K1934">
        <v>79.86</v>
      </c>
      <c r="L1934" s="3">
        <f t="shared" si="291"/>
        <v>0</v>
      </c>
      <c r="M1934" s="3">
        <f t="shared" si="292"/>
        <v>1</v>
      </c>
      <c r="N1934" s="3">
        <f t="shared" si="293"/>
        <v>0</v>
      </c>
      <c r="AA1934" t="s">
        <v>5298</v>
      </c>
      <c r="AB1934" t="s">
        <v>4780</v>
      </c>
      <c r="AC1934" t="s">
        <v>51</v>
      </c>
      <c r="AD1934" t="s">
        <v>18</v>
      </c>
      <c r="AE1934">
        <v>24</v>
      </c>
      <c r="AF1934">
        <v>77.59</v>
      </c>
      <c r="AG1934">
        <v>73.7</v>
      </c>
      <c r="AH1934">
        <f t="shared" si="294"/>
        <v>1.0527815468113975</v>
      </c>
      <c r="AI1934">
        <v>23.5</v>
      </c>
      <c r="AJ1934">
        <v>67.81</v>
      </c>
      <c r="AK1934">
        <v>72.459999999999994</v>
      </c>
      <c r="AL1934" s="3">
        <f t="shared" si="295"/>
        <v>0</v>
      </c>
      <c r="AM1934" s="3">
        <f t="shared" si="296"/>
        <v>1</v>
      </c>
      <c r="AN1934" s="3">
        <f t="shared" si="297"/>
        <v>0</v>
      </c>
    </row>
    <row r="1935" spans="1:40" x14ac:dyDescent="0.35">
      <c r="A1935" t="s">
        <v>5299</v>
      </c>
      <c r="B1935" t="s">
        <v>4780</v>
      </c>
      <c r="C1935" t="s">
        <v>51</v>
      </c>
      <c r="D1935" s="6" t="s">
        <v>17</v>
      </c>
      <c r="E1935" s="6">
        <v>29.5</v>
      </c>
      <c r="F1935" s="6">
        <v>79.569999999999993</v>
      </c>
      <c r="G1935" s="6">
        <v>87.18</v>
      </c>
      <c r="H1935" s="6">
        <f t="shared" si="290"/>
        <v>0.91270933700389978</v>
      </c>
      <c r="I1935" s="6">
        <v>29</v>
      </c>
      <c r="J1935" s="6">
        <v>56.93</v>
      </c>
      <c r="K1935" s="6">
        <v>85.96</v>
      </c>
      <c r="L1935" s="6">
        <f t="shared" si="291"/>
        <v>0</v>
      </c>
      <c r="M1935" s="6">
        <f t="shared" si="292"/>
        <v>0</v>
      </c>
      <c r="N1935" s="6">
        <f t="shared" si="293"/>
        <v>1</v>
      </c>
      <c r="AA1935" t="s">
        <v>5299</v>
      </c>
      <c r="AB1935" t="s">
        <v>4780</v>
      </c>
      <c r="AC1935" t="s">
        <v>51</v>
      </c>
      <c r="AD1935" t="s">
        <v>18</v>
      </c>
      <c r="AE1935">
        <v>24</v>
      </c>
      <c r="AF1935">
        <v>85.86</v>
      </c>
      <c r="AG1935">
        <v>73.7</v>
      </c>
      <c r="AH1935">
        <f t="shared" si="294"/>
        <v>1.1649932157394844</v>
      </c>
      <c r="AI1935">
        <v>23.5</v>
      </c>
      <c r="AJ1935">
        <v>59.62</v>
      </c>
      <c r="AK1935">
        <v>72.459999999999994</v>
      </c>
      <c r="AL1935" s="3">
        <f t="shared" si="295"/>
        <v>0</v>
      </c>
      <c r="AM1935" s="3">
        <f t="shared" si="296"/>
        <v>1</v>
      </c>
      <c r="AN1935" s="3">
        <f t="shared" si="297"/>
        <v>0</v>
      </c>
    </row>
    <row r="1936" spans="1:40" x14ac:dyDescent="0.35">
      <c r="A1936" t="s">
        <v>5300</v>
      </c>
      <c r="B1936" t="s">
        <v>4780</v>
      </c>
      <c r="C1936" t="s">
        <v>51</v>
      </c>
      <c r="D1936" s="6" t="s">
        <v>17</v>
      </c>
      <c r="E1936" s="6">
        <v>32</v>
      </c>
      <c r="F1936" s="6">
        <v>91.38</v>
      </c>
      <c r="G1936" s="6">
        <v>93.23</v>
      </c>
      <c r="H1936" s="6">
        <f t="shared" si="290"/>
        <v>0.98015660195216125</v>
      </c>
      <c r="I1936" s="6">
        <v>31.5</v>
      </c>
      <c r="J1936" s="6">
        <v>84.11</v>
      </c>
      <c r="K1936" s="6">
        <v>92.02</v>
      </c>
      <c r="L1936" s="6">
        <f t="shared" si="291"/>
        <v>0</v>
      </c>
      <c r="M1936" s="6">
        <f t="shared" si="292"/>
        <v>0</v>
      </c>
      <c r="N1936" s="6">
        <f t="shared" si="293"/>
        <v>1</v>
      </c>
      <c r="AA1936" t="s">
        <v>5300</v>
      </c>
      <c r="AB1936" t="s">
        <v>4780</v>
      </c>
      <c r="AC1936" t="s">
        <v>51</v>
      </c>
      <c r="AD1936" t="s">
        <v>18</v>
      </c>
      <c r="AE1936" s="6">
        <v>33.5</v>
      </c>
      <c r="AF1936" s="6">
        <v>89</v>
      </c>
      <c r="AG1936" s="6">
        <v>96.84</v>
      </c>
      <c r="AH1936" s="6">
        <f t="shared" si="294"/>
        <v>0.9190417182982239</v>
      </c>
      <c r="AI1936" s="6">
        <v>33</v>
      </c>
      <c r="AJ1936" s="6">
        <v>59.01</v>
      </c>
      <c r="AK1936" s="6">
        <v>95.64</v>
      </c>
      <c r="AL1936" s="6">
        <f t="shared" si="295"/>
        <v>0</v>
      </c>
      <c r="AM1936" s="6">
        <f t="shared" si="296"/>
        <v>0</v>
      </c>
      <c r="AN1936" s="6">
        <f t="shared" si="297"/>
        <v>1</v>
      </c>
    </row>
    <row r="1937" spans="1:40" x14ac:dyDescent="0.35">
      <c r="A1937" t="s">
        <v>5301</v>
      </c>
      <c r="B1937" t="s">
        <v>4780</v>
      </c>
      <c r="C1937" t="s">
        <v>51</v>
      </c>
      <c r="D1937" s="6" t="s">
        <v>17</v>
      </c>
      <c r="E1937" s="6">
        <v>31</v>
      </c>
      <c r="F1937" s="6">
        <v>79.510000000000005</v>
      </c>
      <c r="G1937" s="6">
        <v>90.81</v>
      </c>
      <c r="H1937" s="6">
        <f t="shared" si="290"/>
        <v>0.87556436515802227</v>
      </c>
      <c r="I1937" s="6">
        <v>30.5</v>
      </c>
      <c r="J1937" s="6">
        <v>69.53</v>
      </c>
      <c r="K1937" s="6">
        <v>89.6</v>
      </c>
      <c r="L1937" s="6">
        <f t="shared" si="291"/>
        <v>0</v>
      </c>
      <c r="M1937" s="6">
        <f t="shared" si="292"/>
        <v>0</v>
      </c>
      <c r="N1937" s="6">
        <f t="shared" si="293"/>
        <v>1</v>
      </c>
      <c r="AA1937" t="s">
        <v>5301</v>
      </c>
      <c r="AB1937" t="s">
        <v>4780</v>
      </c>
      <c r="AC1937" t="s">
        <v>51</v>
      </c>
      <c r="AD1937" t="s">
        <v>18</v>
      </c>
      <c r="AE1937">
        <v>24</v>
      </c>
      <c r="AF1937">
        <v>83.77</v>
      </c>
      <c r="AG1937">
        <v>73.7</v>
      </c>
      <c r="AH1937">
        <f t="shared" si="294"/>
        <v>1.1366350067842603</v>
      </c>
      <c r="AI1937">
        <v>23.5</v>
      </c>
      <c r="AJ1937">
        <v>63.61</v>
      </c>
      <c r="AK1937">
        <v>72.459999999999994</v>
      </c>
      <c r="AL1937" s="3">
        <f t="shared" si="295"/>
        <v>0</v>
      </c>
      <c r="AM1937" s="3">
        <f t="shared" si="296"/>
        <v>1</v>
      </c>
      <c r="AN1937" s="3">
        <f t="shared" si="297"/>
        <v>0</v>
      </c>
    </row>
    <row r="1938" spans="1:40" x14ac:dyDescent="0.35">
      <c r="A1938" t="s">
        <v>5302</v>
      </c>
      <c r="B1938" t="s">
        <v>4780</v>
      </c>
      <c r="C1938" t="s">
        <v>51</v>
      </c>
      <c r="D1938" t="s">
        <v>17</v>
      </c>
      <c r="E1938">
        <v>29</v>
      </c>
      <c r="F1938">
        <v>88.36</v>
      </c>
      <c r="G1938">
        <v>85.96</v>
      </c>
      <c r="H1938">
        <f t="shared" si="290"/>
        <v>1.027919962773383</v>
      </c>
      <c r="I1938">
        <v>28.5</v>
      </c>
      <c r="J1938">
        <v>43.91</v>
      </c>
      <c r="K1938">
        <v>84.74</v>
      </c>
      <c r="L1938" s="3">
        <f t="shared" si="291"/>
        <v>0</v>
      </c>
      <c r="M1938" s="3">
        <f t="shared" si="292"/>
        <v>1</v>
      </c>
      <c r="N1938" s="3">
        <f t="shared" si="293"/>
        <v>0</v>
      </c>
      <c r="AA1938" t="s">
        <v>5302</v>
      </c>
      <c r="AB1938" t="s">
        <v>4780</v>
      </c>
      <c r="AC1938" t="s">
        <v>51</v>
      </c>
      <c r="AD1938" t="s">
        <v>18</v>
      </c>
      <c r="AE1938">
        <v>24</v>
      </c>
      <c r="AF1938">
        <v>122.08</v>
      </c>
      <c r="AG1938">
        <v>73.7</v>
      </c>
      <c r="AH1938">
        <f t="shared" si="294"/>
        <v>1.6564450474898236</v>
      </c>
      <c r="AI1938">
        <v>22.5</v>
      </c>
      <c r="AJ1938">
        <v>60.66</v>
      </c>
      <c r="AK1938">
        <v>69.97</v>
      </c>
      <c r="AL1938" s="3">
        <f t="shared" si="295"/>
        <v>1</v>
      </c>
      <c r="AM1938" s="3">
        <f t="shared" si="296"/>
        <v>0</v>
      </c>
      <c r="AN1938" s="3">
        <f t="shared" si="297"/>
        <v>0</v>
      </c>
    </row>
    <row r="1939" spans="1:40" x14ac:dyDescent="0.35">
      <c r="A1939" t="s">
        <v>5303</v>
      </c>
      <c r="B1939" t="s">
        <v>4780</v>
      </c>
      <c r="C1939" t="s">
        <v>51</v>
      </c>
      <c r="D1939" s="6" t="s">
        <v>17</v>
      </c>
      <c r="E1939" s="6">
        <v>16.5</v>
      </c>
      <c r="F1939" s="6">
        <v>40.950000000000003</v>
      </c>
      <c r="G1939" s="6">
        <v>54.79</v>
      </c>
      <c r="H1939" s="6">
        <f t="shared" si="290"/>
        <v>0.74739916043073562</v>
      </c>
      <c r="I1939" s="6">
        <v>16</v>
      </c>
      <c r="J1939" s="6">
        <v>33.26</v>
      </c>
      <c r="K1939" s="6">
        <v>53.5</v>
      </c>
      <c r="L1939" s="6">
        <f t="shared" si="291"/>
        <v>0</v>
      </c>
      <c r="M1939" s="6">
        <f t="shared" si="292"/>
        <v>0</v>
      </c>
      <c r="N1939" s="6">
        <f t="shared" si="293"/>
        <v>1</v>
      </c>
      <c r="AA1939" t="s">
        <v>5303</v>
      </c>
      <c r="AB1939" t="s">
        <v>4780</v>
      </c>
      <c r="AC1939" t="s">
        <v>51</v>
      </c>
      <c r="AD1939" t="s">
        <v>18</v>
      </c>
      <c r="AE1939">
        <v>24</v>
      </c>
      <c r="AF1939">
        <v>79.86</v>
      </c>
      <c r="AG1939">
        <v>73.7</v>
      </c>
      <c r="AH1939">
        <f t="shared" si="294"/>
        <v>1.0835820895522388</v>
      </c>
      <c r="AI1939">
        <v>23.5</v>
      </c>
      <c r="AJ1939">
        <v>65.650000000000006</v>
      </c>
      <c r="AK1939">
        <v>72.459999999999994</v>
      </c>
      <c r="AL1939" s="3">
        <f t="shared" si="295"/>
        <v>0</v>
      </c>
      <c r="AM1939" s="3">
        <f t="shared" si="296"/>
        <v>1</v>
      </c>
      <c r="AN1939" s="3">
        <f t="shared" si="297"/>
        <v>0</v>
      </c>
    </row>
    <row r="1940" spans="1:40" x14ac:dyDescent="0.35">
      <c r="A1940" t="s">
        <v>5304</v>
      </c>
      <c r="B1940" t="s">
        <v>4780</v>
      </c>
      <c r="C1940" t="s">
        <v>51</v>
      </c>
      <c r="D1940" s="6" t="s">
        <v>17</v>
      </c>
      <c r="E1940" s="6">
        <v>17</v>
      </c>
      <c r="F1940" s="6">
        <v>42.68</v>
      </c>
      <c r="G1940" s="6">
        <v>56.08</v>
      </c>
      <c r="H1940" s="6">
        <f t="shared" si="290"/>
        <v>0.761055634807418</v>
      </c>
      <c r="I1940" s="6">
        <v>16.5</v>
      </c>
      <c r="J1940" s="6">
        <v>24.14</v>
      </c>
      <c r="K1940" s="6">
        <v>54.79</v>
      </c>
      <c r="L1940" s="6">
        <f t="shared" si="291"/>
        <v>0</v>
      </c>
      <c r="M1940" s="6">
        <f t="shared" si="292"/>
        <v>0</v>
      </c>
      <c r="N1940" s="6">
        <f t="shared" si="293"/>
        <v>1</v>
      </c>
      <c r="AA1940" t="s">
        <v>5304</v>
      </c>
      <c r="AB1940" t="s">
        <v>4780</v>
      </c>
      <c r="AC1940" t="s">
        <v>51</v>
      </c>
      <c r="AD1940" t="s">
        <v>18</v>
      </c>
      <c r="AE1940" s="6">
        <v>24</v>
      </c>
      <c r="AF1940" s="6">
        <v>72.760000000000005</v>
      </c>
      <c r="AG1940" s="6">
        <v>73.7</v>
      </c>
      <c r="AH1940" s="6">
        <f t="shared" si="294"/>
        <v>0.98724559023066494</v>
      </c>
      <c r="AI1940" s="6">
        <v>23.5</v>
      </c>
      <c r="AJ1940" s="6">
        <v>61.3</v>
      </c>
      <c r="AK1940" s="6">
        <v>72.459999999999994</v>
      </c>
      <c r="AL1940" s="6">
        <f t="shared" si="295"/>
        <v>0</v>
      </c>
      <c r="AM1940" s="6">
        <f t="shared" si="296"/>
        <v>0</v>
      </c>
      <c r="AN1940" s="6">
        <f t="shared" si="297"/>
        <v>1</v>
      </c>
    </row>
    <row r="1941" spans="1:40" x14ac:dyDescent="0.35">
      <c r="A1941" t="s">
        <v>5305</v>
      </c>
      <c r="B1941" t="s">
        <v>4780</v>
      </c>
      <c r="C1941" t="s">
        <v>51</v>
      </c>
      <c r="D1941" s="6" t="s">
        <v>17</v>
      </c>
      <c r="E1941" s="6">
        <v>15</v>
      </c>
      <c r="F1941" s="6">
        <v>42.02</v>
      </c>
      <c r="G1941" s="6">
        <v>50.91</v>
      </c>
      <c r="H1941" s="6">
        <f t="shared" si="290"/>
        <v>0.82537811824788854</v>
      </c>
      <c r="I1941" s="6">
        <v>15</v>
      </c>
      <c r="J1941" s="6">
        <v>42.02</v>
      </c>
      <c r="K1941" s="6">
        <v>50.91</v>
      </c>
      <c r="L1941" s="6">
        <f t="shared" si="291"/>
        <v>0</v>
      </c>
      <c r="M1941" s="6">
        <f t="shared" si="292"/>
        <v>0</v>
      </c>
      <c r="N1941" s="6">
        <f t="shared" si="293"/>
        <v>1</v>
      </c>
      <c r="AA1941" t="s">
        <v>5305</v>
      </c>
      <c r="AB1941" t="s">
        <v>4780</v>
      </c>
      <c r="AC1941" t="s">
        <v>51</v>
      </c>
      <c r="AD1941" t="s">
        <v>18</v>
      </c>
      <c r="AE1941" s="6">
        <v>24</v>
      </c>
      <c r="AF1941" s="6">
        <v>66.599999999999994</v>
      </c>
      <c r="AG1941" s="6">
        <v>73.7</v>
      </c>
      <c r="AH1941" s="6">
        <f t="shared" si="294"/>
        <v>0.90366350067842593</v>
      </c>
      <c r="AI1941" s="6">
        <v>23.5</v>
      </c>
      <c r="AJ1941" s="6">
        <v>61.15</v>
      </c>
      <c r="AK1941" s="6">
        <v>72.459999999999994</v>
      </c>
      <c r="AL1941" s="6">
        <f t="shared" si="295"/>
        <v>0</v>
      </c>
      <c r="AM1941" s="6">
        <f t="shared" si="296"/>
        <v>0</v>
      </c>
      <c r="AN1941" s="6">
        <f t="shared" si="297"/>
        <v>1</v>
      </c>
    </row>
    <row r="1942" spans="1:40" x14ac:dyDescent="0.35">
      <c r="A1942" t="s">
        <v>5306</v>
      </c>
      <c r="B1942" t="s">
        <v>4780</v>
      </c>
      <c r="C1942" t="s">
        <v>51</v>
      </c>
      <c r="D1942" s="6" t="s">
        <v>17</v>
      </c>
      <c r="E1942" s="6">
        <v>25</v>
      </c>
      <c r="F1942" s="6">
        <v>74.73</v>
      </c>
      <c r="G1942" s="6">
        <v>76.17</v>
      </c>
      <c r="H1942" s="6">
        <f t="shared" si="290"/>
        <v>0.98109491925955106</v>
      </c>
      <c r="I1942" s="6">
        <v>24.5</v>
      </c>
      <c r="J1942" s="6">
        <v>67.260000000000005</v>
      </c>
      <c r="K1942" s="6">
        <v>74.930000000000007</v>
      </c>
      <c r="L1942" s="6">
        <f t="shared" si="291"/>
        <v>0</v>
      </c>
      <c r="M1942" s="6">
        <f t="shared" si="292"/>
        <v>0</v>
      </c>
      <c r="N1942" s="6">
        <f t="shared" si="293"/>
        <v>1</v>
      </c>
      <c r="AA1942" t="s">
        <v>5306</v>
      </c>
      <c r="AB1942" t="s">
        <v>4780</v>
      </c>
      <c r="AC1942" t="s">
        <v>51</v>
      </c>
      <c r="AD1942" t="s">
        <v>18</v>
      </c>
      <c r="AE1942">
        <v>24</v>
      </c>
      <c r="AF1942">
        <v>101.44</v>
      </c>
      <c r="AG1942">
        <v>73.7</v>
      </c>
      <c r="AH1942">
        <f t="shared" si="294"/>
        <v>1.3763907734056986</v>
      </c>
      <c r="AI1942">
        <v>23.5</v>
      </c>
      <c r="AJ1942">
        <v>71.180000000000007</v>
      </c>
      <c r="AK1942">
        <v>72.459999999999994</v>
      </c>
      <c r="AL1942" s="3">
        <f t="shared" si="295"/>
        <v>0</v>
      </c>
      <c r="AM1942" s="3">
        <f t="shared" si="296"/>
        <v>1</v>
      </c>
      <c r="AN1942" s="3">
        <f t="shared" si="297"/>
        <v>0</v>
      </c>
    </row>
    <row r="1943" spans="1:40" x14ac:dyDescent="0.35">
      <c r="A1943" t="s">
        <v>5307</v>
      </c>
      <c r="B1943" t="s">
        <v>4780</v>
      </c>
      <c r="C1943" t="s">
        <v>51</v>
      </c>
      <c r="D1943" s="6" t="s">
        <v>17</v>
      </c>
      <c r="E1943" s="6">
        <v>25</v>
      </c>
      <c r="F1943" s="6">
        <v>68.59</v>
      </c>
      <c r="G1943" s="6">
        <v>76.17</v>
      </c>
      <c r="H1943" s="6">
        <f t="shared" si="290"/>
        <v>0.90048575554680321</v>
      </c>
      <c r="I1943" s="6">
        <v>24.5</v>
      </c>
      <c r="J1943" s="6">
        <v>50.71</v>
      </c>
      <c r="K1943" s="6">
        <v>74.930000000000007</v>
      </c>
      <c r="L1943" s="6">
        <f t="shared" si="291"/>
        <v>0</v>
      </c>
      <c r="M1943" s="6">
        <f t="shared" si="292"/>
        <v>0</v>
      </c>
      <c r="N1943" s="6">
        <f t="shared" si="293"/>
        <v>1</v>
      </c>
      <c r="AA1943" t="s">
        <v>5307</v>
      </c>
      <c r="AB1943" t="s">
        <v>4780</v>
      </c>
      <c r="AC1943" t="s">
        <v>51</v>
      </c>
      <c r="AD1943" t="s">
        <v>18</v>
      </c>
      <c r="AE1943" s="6">
        <v>32.5</v>
      </c>
      <c r="AF1943" s="6">
        <v>75.72</v>
      </c>
      <c r="AG1943" s="6">
        <v>94.43</v>
      </c>
      <c r="AH1943" s="6">
        <f t="shared" si="294"/>
        <v>0.80186381446574173</v>
      </c>
      <c r="AI1943" s="6">
        <v>32</v>
      </c>
      <c r="AJ1943" s="6">
        <v>61.91</v>
      </c>
      <c r="AK1943" s="6">
        <v>93.23</v>
      </c>
      <c r="AL1943" s="6">
        <f t="shared" si="295"/>
        <v>0</v>
      </c>
      <c r="AM1943" s="6">
        <f t="shared" si="296"/>
        <v>0</v>
      </c>
      <c r="AN1943" s="6">
        <f t="shared" si="297"/>
        <v>1</v>
      </c>
    </row>
    <row r="1944" spans="1:40" x14ac:dyDescent="0.35">
      <c r="A1944" t="s">
        <v>5308</v>
      </c>
      <c r="B1944" t="s">
        <v>4780</v>
      </c>
      <c r="C1944" t="s">
        <v>51</v>
      </c>
      <c r="D1944" t="s">
        <v>17</v>
      </c>
      <c r="E1944">
        <v>16</v>
      </c>
      <c r="F1944">
        <v>55.15</v>
      </c>
      <c r="G1944">
        <v>53.5</v>
      </c>
      <c r="H1944">
        <f t="shared" si="290"/>
        <v>1.030841121495327</v>
      </c>
      <c r="I1944">
        <v>15.5</v>
      </c>
      <c r="J1944">
        <v>25.01</v>
      </c>
      <c r="K1944">
        <v>52.21</v>
      </c>
      <c r="L1944" s="3">
        <f t="shared" si="291"/>
        <v>0</v>
      </c>
      <c r="M1944" s="3">
        <f t="shared" si="292"/>
        <v>1</v>
      </c>
      <c r="N1944" s="3">
        <f t="shared" si="293"/>
        <v>0</v>
      </c>
      <c r="AA1944" t="s">
        <v>5308</v>
      </c>
      <c r="AB1944" t="s">
        <v>4780</v>
      </c>
      <c r="AC1944" t="s">
        <v>51</v>
      </c>
      <c r="AD1944" t="s">
        <v>18</v>
      </c>
      <c r="AE1944">
        <v>25</v>
      </c>
      <c r="AF1944">
        <v>79.760000000000005</v>
      </c>
      <c r="AG1944">
        <v>76.17</v>
      </c>
      <c r="AH1944">
        <f t="shared" si="294"/>
        <v>1.0471314165682029</v>
      </c>
      <c r="AI1944">
        <v>24</v>
      </c>
      <c r="AJ1944">
        <v>68.44</v>
      </c>
      <c r="AK1944">
        <v>73.7</v>
      </c>
      <c r="AL1944" s="3">
        <f t="shared" si="295"/>
        <v>0</v>
      </c>
      <c r="AM1944" s="3">
        <f t="shared" si="296"/>
        <v>1</v>
      </c>
      <c r="AN1944" s="3">
        <f t="shared" si="297"/>
        <v>0</v>
      </c>
    </row>
    <row r="1945" spans="1:40" x14ac:dyDescent="0.35">
      <c r="A1945" t="s">
        <v>5309</v>
      </c>
      <c r="B1945" t="s">
        <v>4780</v>
      </c>
      <c r="C1945" t="s">
        <v>51</v>
      </c>
      <c r="D1945" s="6" t="s">
        <v>17</v>
      </c>
      <c r="E1945" s="6">
        <v>17.5</v>
      </c>
      <c r="F1945" s="6">
        <v>54.08</v>
      </c>
      <c r="G1945" s="6">
        <v>57.36</v>
      </c>
      <c r="H1945" s="6">
        <f t="shared" si="290"/>
        <v>0.94281729428172945</v>
      </c>
      <c r="I1945" s="6">
        <v>17</v>
      </c>
      <c r="J1945" s="6">
        <v>39.64</v>
      </c>
      <c r="K1945" s="6">
        <v>56.08</v>
      </c>
      <c r="L1945" s="6">
        <f t="shared" si="291"/>
        <v>0</v>
      </c>
      <c r="M1945" s="6">
        <f t="shared" si="292"/>
        <v>0</v>
      </c>
      <c r="N1945" s="6">
        <f t="shared" si="293"/>
        <v>1</v>
      </c>
      <c r="AA1945" t="s">
        <v>5309</v>
      </c>
      <c r="AB1945" t="s">
        <v>4780</v>
      </c>
      <c r="AC1945" t="s">
        <v>51</v>
      </c>
      <c r="AD1945" t="s">
        <v>18</v>
      </c>
      <c r="AE1945">
        <v>24</v>
      </c>
      <c r="AF1945">
        <v>94.16</v>
      </c>
      <c r="AG1945">
        <v>73.7</v>
      </c>
      <c r="AH1945">
        <f t="shared" si="294"/>
        <v>1.2776119402985073</v>
      </c>
      <c r="AI1945">
        <v>23.5</v>
      </c>
      <c r="AJ1945">
        <v>49.88</v>
      </c>
      <c r="AK1945">
        <v>72.459999999999994</v>
      </c>
      <c r="AL1945" s="3">
        <f t="shared" si="295"/>
        <v>0</v>
      </c>
      <c r="AM1945" s="3">
        <f t="shared" si="296"/>
        <v>1</v>
      </c>
      <c r="AN1945" s="3">
        <f t="shared" si="297"/>
        <v>0</v>
      </c>
    </row>
    <row r="1946" spans="1:40" x14ac:dyDescent="0.35">
      <c r="A1946" t="s">
        <v>5310</v>
      </c>
      <c r="B1946" t="s">
        <v>4780</v>
      </c>
      <c r="C1946" t="s">
        <v>51</v>
      </c>
      <c r="D1946" t="s">
        <v>17</v>
      </c>
      <c r="E1946">
        <v>28</v>
      </c>
      <c r="F1946">
        <v>85.02</v>
      </c>
      <c r="G1946">
        <v>83.53</v>
      </c>
      <c r="H1946">
        <f t="shared" si="290"/>
        <v>1.017837902549982</v>
      </c>
      <c r="I1946">
        <v>27.5</v>
      </c>
      <c r="J1946">
        <v>34.729999999999997</v>
      </c>
      <c r="K1946">
        <v>82.3</v>
      </c>
      <c r="L1946" s="3">
        <f t="shared" si="291"/>
        <v>0</v>
      </c>
      <c r="M1946" s="3">
        <f t="shared" si="292"/>
        <v>1</v>
      </c>
      <c r="N1946" s="3">
        <f t="shared" si="293"/>
        <v>0</v>
      </c>
      <c r="AA1946" t="s">
        <v>5310</v>
      </c>
      <c r="AB1946" t="s">
        <v>4780</v>
      </c>
      <c r="AC1946" t="s">
        <v>51</v>
      </c>
      <c r="AD1946" t="s">
        <v>18</v>
      </c>
      <c r="AE1946">
        <v>24</v>
      </c>
      <c r="AF1946">
        <v>85.01</v>
      </c>
      <c r="AG1946">
        <v>73.7</v>
      </c>
      <c r="AH1946">
        <f t="shared" si="294"/>
        <v>1.153459972862958</v>
      </c>
      <c r="AI1946">
        <v>23.5</v>
      </c>
      <c r="AJ1946">
        <v>71.55</v>
      </c>
      <c r="AK1946">
        <v>72.459999999999994</v>
      </c>
      <c r="AL1946" s="3">
        <f t="shared" si="295"/>
        <v>0</v>
      </c>
      <c r="AM1946" s="3">
        <f t="shared" si="296"/>
        <v>1</v>
      </c>
      <c r="AN1946" s="3">
        <f t="shared" si="297"/>
        <v>0</v>
      </c>
    </row>
    <row r="1947" spans="1:40" x14ac:dyDescent="0.35">
      <c r="A1947" t="s">
        <v>5311</v>
      </c>
      <c r="B1947" t="s">
        <v>4780</v>
      </c>
      <c r="C1947" t="s">
        <v>51</v>
      </c>
      <c r="D1947" t="s">
        <v>17</v>
      </c>
      <c r="E1947">
        <v>24.5</v>
      </c>
      <c r="F1947">
        <v>90.87</v>
      </c>
      <c r="G1947">
        <v>74.930000000000007</v>
      </c>
      <c r="H1947">
        <f t="shared" si="290"/>
        <v>1.2127318830908849</v>
      </c>
      <c r="I1947">
        <v>26.5</v>
      </c>
      <c r="J1947">
        <v>85.14</v>
      </c>
      <c r="K1947">
        <v>79.86</v>
      </c>
      <c r="L1947" s="3">
        <f t="shared" si="291"/>
        <v>0</v>
      </c>
      <c r="M1947" s="3">
        <f t="shared" si="292"/>
        <v>1</v>
      </c>
      <c r="N1947" s="3">
        <f t="shared" si="293"/>
        <v>0</v>
      </c>
      <c r="AA1947" t="s">
        <v>5311</v>
      </c>
      <c r="AB1947" t="s">
        <v>4780</v>
      </c>
      <c r="AC1947" t="s">
        <v>51</v>
      </c>
      <c r="AD1947" t="s">
        <v>18</v>
      </c>
      <c r="AE1947">
        <v>24</v>
      </c>
      <c r="AF1947">
        <v>131.02000000000001</v>
      </c>
      <c r="AG1947">
        <v>73.7</v>
      </c>
      <c r="AH1947">
        <f t="shared" si="294"/>
        <v>1.7777476255088196</v>
      </c>
      <c r="AI1947">
        <v>25.5</v>
      </c>
      <c r="AJ1947">
        <v>80.02</v>
      </c>
      <c r="AK1947">
        <v>77.400000000000006</v>
      </c>
      <c r="AL1947" s="3">
        <f t="shared" si="295"/>
        <v>1</v>
      </c>
      <c r="AM1947" s="3">
        <f t="shared" si="296"/>
        <v>0</v>
      </c>
      <c r="AN1947" s="3">
        <f t="shared" si="297"/>
        <v>0</v>
      </c>
    </row>
    <row r="1948" spans="1:40" x14ac:dyDescent="0.35">
      <c r="A1948" t="s">
        <v>5312</v>
      </c>
      <c r="B1948" t="s">
        <v>4780</v>
      </c>
      <c r="C1948" t="s">
        <v>51</v>
      </c>
      <c r="D1948" s="6" t="s">
        <v>17</v>
      </c>
      <c r="E1948" s="6">
        <v>33.5</v>
      </c>
      <c r="F1948" s="6">
        <v>89.26</v>
      </c>
      <c r="G1948" s="6">
        <v>96.84</v>
      </c>
      <c r="H1948" s="6">
        <f t="shared" si="290"/>
        <v>0.92172655927302771</v>
      </c>
      <c r="I1948" s="6">
        <v>33</v>
      </c>
      <c r="J1948" s="6">
        <v>65.849999999999994</v>
      </c>
      <c r="K1948" s="6">
        <v>95.64</v>
      </c>
      <c r="L1948" s="6">
        <f t="shared" si="291"/>
        <v>0</v>
      </c>
      <c r="M1948" s="6">
        <f t="shared" si="292"/>
        <v>0</v>
      </c>
      <c r="N1948" s="6">
        <f t="shared" si="293"/>
        <v>1</v>
      </c>
      <c r="AA1948" t="s">
        <v>5312</v>
      </c>
      <c r="AB1948" t="s">
        <v>4780</v>
      </c>
      <c r="AC1948" t="s">
        <v>51</v>
      </c>
      <c r="AD1948" t="s">
        <v>18</v>
      </c>
      <c r="AE1948">
        <v>24</v>
      </c>
      <c r="AF1948">
        <v>93.4</v>
      </c>
      <c r="AG1948">
        <v>73.7</v>
      </c>
      <c r="AH1948">
        <f t="shared" si="294"/>
        <v>1.2672998643147897</v>
      </c>
      <c r="AI1948">
        <v>23.5</v>
      </c>
      <c r="AJ1948">
        <v>54.83</v>
      </c>
      <c r="AK1948">
        <v>72.459999999999994</v>
      </c>
      <c r="AL1948" s="3">
        <f t="shared" si="295"/>
        <v>0</v>
      </c>
      <c r="AM1948" s="3">
        <f t="shared" si="296"/>
        <v>1</v>
      </c>
      <c r="AN1948" s="3">
        <f t="shared" si="297"/>
        <v>0</v>
      </c>
    </row>
    <row r="1949" spans="1:40" x14ac:dyDescent="0.35">
      <c r="A1949" t="s">
        <v>5313</v>
      </c>
      <c r="B1949" t="s">
        <v>4780</v>
      </c>
      <c r="C1949" t="s">
        <v>51</v>
      </c>
      <c r="D1949" s="6" t="s">
        <v>17</v>
      </c>
      <c r="E1949" s="6">
        <v>30</v>
      </c>
      <c r="F1949" s="6">
        <v>77.28</v>
      </c>
      <c r="G1949" s="6">
        <v>88.39</v>
      </c>
      <c r="H1949" s="6">
        <f t="shared" si="290"/>
        <v>0.87430704830863215</v>
      </c>
      <c r="I1949" s="6">
        <v>29.5</v>
      </c>
      <c r="J1949" s="6">
        <v>53.7</v>
      </c>
      <c r="K1949" s="6">
        <v>87.18</v>
      </c>
      <c r="L1949" s="6">
        <f t="shared" si="291"/>
        <v>0</v>
      </c>
      <c r="M1949" s="6">
        <f t="shared" si="292"/>
        <v>0</v>
      </c>
      <c r="N1949" s="6">
        <f t="shared" si="293"/>
        <v>1</v>
      </c>
      <c r="AA1949" t="s">
        <v>5313</v>
      </c>
      <c r="AB1949" t="s">
        <v>4780</v>
      </c>
      <c r="AC1949" t="s">
        <v>51</v>
      </c>
      <c r="AD1949" t="s">
        <v>18</v>
      </c>
      <c r="AE1949">
        <v>24</v>
      </c>
      <c r="AF1949">
        <v>144.16</v>
      </c>
      <c r="AG1949">
        <v>73.7</v>
      </c>
      <c r="AH1949">
        <f t="shared" si="294"/>
        <v>1.9560379918588873</v>
      </c>
      <c r="AI1949">
        <v>22.5</v>
      </c>
      <c r="AJ1949">
        <v>64.989999999999995</v>
      </c>
      <c r="AK1949">
        <v>69.97</v>
      </c>
      <c r="AL1949" s="3">
        <f t="shared" si="295"/>
        <v>1</v>
      </c>
      <c r="AM1949" s="3">
        <f t="shared" si="296"/>
        <v>0</v>
      </c>
      <c r="AN1949" s="3">
        <f t="shared" si="297"/>
        <v>0</v>
      </c>
    </row>
    <row r="1950" spans="1:40" x14ac:dyDescent="0.35">
      <c r="A1950" t="s">
        <v>5314</v>
      </c>
      <c r="B1950" t="s">
        <v>4780</v>
      </c>
      <c r="C1950" t="s">
        <v>51</v>
      </c>
      <c r="D1950" s="6" t="s">
        <v>17</v>
      </c>
      <c r="E1950" s="6">
        <v>25.5</v>
      </c>
      <c r="F1950" s="6">
        <v>68.63</v>
      </c>
      <c r="G1950" s="6">
        <v>77.400000000000006</v>
      </c>
      <c r="H1950" s="6">
        <f t="shared" si="290"/>
        <v>0.88669250645994824</v>
      </c>
      <c r="I1950" s="6">
        <v>25</v>
      </c>
      <c r="J1950" s="6">
        <v>45.22</v>
      </c>
      <c r="K1950" s="6">
        <v>76.17</v>
      </c>
      <c r="L1950" s="6">
        <f t="shared" si="291"/>
        <v>0</v>
      </c>
      <c r="M1950" s="6">
        <f t="shared" si="292"/>
        <v>0</v>
      </c>
      <c r="N1950" s="6">
        <f t="shared" si="293"/>
        <v>1</v>
      </c>
      <c r="AA1950" t="s">
        <v>5314</v>
      </c>
      <c r="AB1950" t="s">
        <v>4780</v>
      </c>
      <c r="AC1950" t="s">
        <v>51</v>
      </c>
      <c r="AD1950" t="s">
        <v>18</v>
      </c>
      <c r="AE1950">
        <v>24</v>
      </c>
      <c r="AF1950">
        <v>116.71</v>
      </c>
      <c r="AG1950">
        <v>73.7</v>
      </c>
      <c r="AH1950">
        <f t="shared" si="294"/>
        <v>1.5835820895522386</v>
      </c>
      <c r="AI1950">
        <v>22</v>
      </c>
      <c r="AJ1950">
        <v>56.92</v>
      </c>
      <c r="AK1950">
        <v>68.72</v>
      </c>
      <c r="AL1950" s="3">
        <f t="shared" si="295"/>
        <v>1</v>
      </c>
      <c r="AM1950" s="3">
        <f t="shared" si="296"/>
        <v>0</v>
      </c>
      <c r="AN1950" s="3">
        <f t="shared" si="297"/>
        <v>0</v>
      </c>
    </row>
    <row r="1951" spans="1:40" x14ac:dyDescent="0.35">
      <c r="A1951" t="s">
        <v>5315</v>
      </c>
      <c r="B1951" t="s">
        <v>4780</v>
      </c>
      <c r="C1951" t="s">
        <v>51</v>
      </c>
      <c r="D1951" s="6" t="s">
        <v>17</v>
      </c>
      <c r="E1951" s="6">
        <v>17</v>
      </c>
      <c r="F1951" s="6">
        <v>41.94</v>
      </c>
      <c r="G1951" s="6">
        <v>56.08</v>
      </c>
      <c r="H1951" s="6">
        <f t="shared" si="290"/>
        <v>0.74786019971469331</v>
      </c>
      <c r="I1951" s="6">
        <v>16.5</v>
      </c>
      <c r="J1951" s="6">
        <v>30.31</v>
      </c>
      <c r="K1951" s="6">
        <v>54.79</v>
      </c>
      <c r="L1951" s="6">
        <f t="shared" si="291"/>
        <v>0</v>
      </c>
      <c r="M1951" s="6">
        <f t="shared" si="292"/>
        <v>0</v>
      </c>
      <c r="N1951" s="6">
        <f t="shared" si="293"/>
        <v>1</v>
      </c>
      <c r="AA1951" t="s">
        <v>5315</v>
      </c>
      <c r="AB1951" t="s">
        <v>4780</v>
      </c>
      <c r="AC1951" t="s">
        <v>51</v>
      </c>
      <c r="AD1951" t="s">
        <v>18</v>
      </c>
      <c r="AE1951">
        <v>23.5</v>
      </c>
      <c r="AF1951">
        <v>127.94</v>
      </c>
      <c r="AG1951">
        <v>72.459999999999994</v>
      </c>
      <c r="AH1951">
        <f t="shared" si="294"/>
        <v>1.765663814518355</v>
      </c>
      <c r="AI1951">
        <v>21</v>
      </c>
      <c r="AJ1951">
        <v>59.44</v>
      </c>
      <c r="AK1951">
        <v>66.22</v>
      </c>
      <c r="AL1951" s="3">
        <f t="shared" si="295"/>
        <v>1</v>
      </c>
      <c r="AM1951" s="3">
        <f t="shared" si="296"/>
        <v>0</v>
      </c>
      <c r="AN1951" s="3">
        <f t="shared" si="297"/>
        <v>0</v>
      </c>
    </row>
    <row r="1952" spans="1:40" x14ac:dyDescent="0.35">
      <c r="A1952" t="s">
        <v>5316</v>
      </c>
      <c r="B1952" t="s">
        <v>4780</v>
      </c>
      <c r="C1952" t="s">
        <v>51</v>
      </c>
      <c r="D1952" t="s">
        <v>17</v>
      </c>
      <c r="E1952">
        <v>29.5</v>
      </c>
      <c r="F1952">
        <v>88.75</v>
      </c>
      <c r="G1952">
        <v>87.18</v>
      </c>
      <c r="H1952">
        <f t="shared" si="290"/>
        <v>1.0180087175957788</v>
      </c>
      <c r="I1952">
        <v>29</v>
      </c>
      <c r="J1952">
        <v>55.23</v>
      </c>
      <c r="K1952">
        <v>85.96</v>
      </c>
      <c r="L1952" s="3">
        <f t="shared" si="291"/>
        <v>0</v>
      </c>
      <c r="M1952" s="3">
        <f t="shared" si="292"/>
        <v>1</v>
      </c>
      <c r="N1952" s="3">
        <f t="shared" si="293"/>
        <v>0</v>
      </c>
      <c r="AA1952" t="s">
        <v>5316</v>
      </c>
      <c r="AB1952" t="s">
        <v>4780</v>
      </c>
      <c r="AC1952" t="s">
        <v>51</v>
      </c>
      <c r="AD1952" t="s">
        <v>18</v>
      </c>
      <c r="AE1952">
        <v>24</v>
      </c>
      <c r="AF1952">
        <v>92.54</v>
      </c>
      <c r="AG1952">
        <v>73.7</v>
      </c>
      <c r="AH1952">
        <f t="shared" si="294"/>
        <v>1.2556309362279512</v>
      </c>
      <c r="AI1952">
        <v>22.5</v>
      </c>
      <c r="AJ1952">
        <v>61.95</v>
      </c>
      <c r="AK1952">
        <v>69.97</v>
      </c>
      <c r="AL1952" s="3">
        <f t="shared" si="295"/>
        <v>0</v>
      </c>
      <c r="AM1952" s="3">
        <f t="shared" si="296"/>
        <v>1</v>
      </c>
      <c r="AN1952" s="3">
        <f t="shared" si="297"/>
        <v>0</v>
      </c>
    </row>
    <row r="1953" spans="1:40" x14ac:dyDescent="0.35">
      <c r="A1953" t="s">
        <v>5317</v>
      </c>
      <c r="B1953" t="s">
        <v>4780</v>
      </c>
      <c r="C1953" t="s">
        <v>51</v>
      </c>
      <c r="D1953" s="6" t="s">
        <v>17</v>
      </c>
      <c r="E1953" s="6">
        <v>28.5</v>
      </c>
      <c r="F1953" s="6">
        <v>69.150000000000006</v>
      </c>
      <c r="G1953" s="6">
        <v>84.74</v>
      </c>
      <c r="H1953" s="6">
        <f t="shared" si="290"/>
        <v>0.81602548973330202</v>
      </c>
      <c r="I1953" s="6">
        <v>28</v>
      </c>
      <c r="J1953" s="6">
        <v>54.99</v>
      </c>
      <c r="K1953" s="6">
        <v>83.53</v>
      </c>
      <c r="L1953" s="6">
        <f t="shared" si="291"/>
        <v>0</v>
      </c>
      <c r="M1953" s="6">
        <f t="shared" si="292"/>
        <v>0</v>
      </c>
      <c r="N1953" s="6">
        <f t="shared" si="293"/>
        <v>1</v>
      </c>
      <c r="AA1953" t="s">
        <v>5317</v>
      </c>
      <c r="AB1953" t="s">
        <v>4780</v>
      </c>
      <c r="AC1953" t="s">
        <v>51</v>
      </c>
      <c r="AD1953" t="s">
        <v>18</v>
      </c>
      <c r="AE1953">
        <v>24</v>
      </c>
      <c r="AF1953">
        <v>125.15</v>
      </c>
      <c r="AG1953">
        <v>73.7</v>
      </c>
      <c r="AH1953">
        <f t="shared" si="294"/>
        <v>1.6981004070556309</v>
      </c>
      <c r="AI1953">
        <v>25.5</v>
      </c>
      <c r="AJ1953">
        <v>80.33</v>
      </c>
      <c r="AK1953">
        <v>77.400000000000006</v>
      </c>
      <c r="AL1953" s="3">
        <f t="shared" si="295"/>
        <v>1</v>
      </c>
      <c r="AM1953" s="3">
        <f t="shared" si="296"/>
        <v>0</v>
      </c>
      <c r="AN1953" s="3">
        <f t="shared" si="297"/>
        <v>0</v>
      </c>
    </row>
    <row r="1954" spans="1:40" x14ac:dyDescent="0.35">
      <c r="A1954" t="s">
        <v>5318</v>
      </c>
      <c r="B1954" t="s">
        <v>4780</v>
      </c>
      <c r="C1954" t="s">
        <v>51</v>
      </c>
      <c r="D1954" s="6" t="s">
        <v>17</v>
      </c>
      <c r="E1954" s="6">
        <v>15.5</v>
      </c>
      <c r="F1954" s="6">
        <v>48.03</v>
      </c>
      <c r="G1954" s="6">
        <v>52.21</v>
      </c>
      <c r="H1954" s="6">
        <f t="shared" si="290"/>
        <v>0.91993870905956709</v>
      </c>
      <c r="I1954" s="6">
        <v>15</v>
      </c>
      <c r="J1954" s="6">
        <v>37.51</v>
      </c>
      <c r="K1954" s="6">
        <v>50.91</v>
      </c>
      <c r="L1954" s="6">
        <f t="shared" si="291"/>
        <v>0</v>
      </c>
      <c r="M1954" s="6">
        <f t="shared" si="292"/>
        <v>0</v>
      </c>
      <c r="N1954" s="6">
        <f t="shared" si="293"/>
        <v>1</v>
      </c>
      <c r="AA1954" t="s">
        <v>5318</v>
      </c>
      <c r="AB1954" t="s">
        <v>4780</v>
      </c>
      <c r="AC1954" t="s">
        <v>51</v>
      </c>
      <c r="AD1954" t="s">
        <v>18</v>
      </c>
      <c r="AE1954" s="6">
        <v>24</v>
      </c>
      <c r="AF1954" s="6">
        <v>66.97</v>
      </c>
      <c r="AG1954" s="6">
        <v>73.7</v>
      </c>
      <c r="AH1954" s="6">
        <f t="shared" si="294"/>
        <v>0.90868385345997282</v>
      </c>
      <c r="AI1954" s="6">
        <v>23.5</v>
      </c>
      <c r="AJ1954" s="6">
        <v>53.03</v>
      </c>
      <c r="AK1954" s="6">
        <v>72.459999999999994</v>
      </c>
      <c r="AL1954" s="6">
        <f t="shared" si="295"/>
        <v>0</v>
      </c>
      <c r="AM1954" s="6">
        <f t="shared" si="296"/>
        <v>0</v>
      </c>
      <c r="AN1954" s="6">
        <f t="shared" si="297"/>
        <v>1</v>
      </c>
    </row>
    <row r="1955" spans="1:40" x14ac:dyDescent="0.35">
      <c r="A1955" t="s">
        <v>5319</v>
      </c>
      <c r="B1955" t="s">
        <v>4780</v>
      </c>
      <c r="C1955" t="s">
        <v>51</v>
      </c>
      <c r="D1955" s="6" t="s">
        <v>17</v>
      </c>
      <c r="E1955" s="6">
        <v>23</v>
      </c>
      <c r="F1955" s="6">
        <v>67.98</v>
      </c>
      <c r="G1955" s="6">
        <v>71.22</v>
      </c>
      <c r="H1955" s="6">
        <f t="shared" si="290"/>
        <v>0.95450716090985688</v>
      </c>
      <c r="I1955" s="6">
        <v>22.5</v>
      </c>
      <c r="J1955" s="6">
        <v>45.27</v>
      </c>
      <c r="K1955" s="6">
        <v>69.97</v>
      </c>
      <c r="L1955" s="6">
        <f t="shared" si="291"/>
        <v>0</v>
      </c>
      <c r="M1955" s="6">
        <f t="shared" si="292"/>
        <v>0</v>
      </c>
      <c r="N1955" s="6">
        <f t="shared" si="293"/>
        <v>1</v>
      </c>
      <c r="AA1955" t="s">
        <v>5319</v>
      </c>
      <c r="AB1955" t="s">
        <v>4780</v>
      </c>
      <c r="AC1955" t="s">
        <v>51</v>
      </c>
      <c r="AD1955" t="s">
        <v>18</v>
      </c>
      <c r="AE1955">
        <v>24</v>
      </c>
      <c r="AF1955">
        <v>77.75</v>
      </c>
      <c r="AG1955">
        <v>73.7</v>
      </c>
      <c r="AH1955">
        <f t="shared" si="294"/>
        <v>1.0549525101763908</v>
      </c>
      <c r="AI1955">
        <v>23.5</v>
      </c>
      <c r="AJ1955">
        <v>68.73</v>
      </c>
      <c r="AK1955">
        <v>72.459999999999994</v>
      </c>
      <c r="AL1955" s="3">
        <f t="shared" si="295"/>
        <v>0</v>
      </c>
      <c r="AM1955" s="3">
        <f t="shared" si="296"/>
        <v>1</v>
      </c>
      <c r="AN1955" s="3">
        <f t="shared" si="297"/>
        <v>0</v>
      </c>
    </row>
    <row r="1956" spans="1:40" x14ac:dyDescent="0.35">
      <c r="A1956" t="s">
        <v>5320</v>
      </c>
      <c r="B1956" t="s">
        <v>4780</v>
      </c>
      <c r="C1956" t="s">
        <v>51</v>
      </c>
      <c r="D1956" s="6" t="s">
        <v>17</v>
      </c>
      <c r="E1956" s="6">
        <v>23</v>
      </c>
      <c r="F1956" s="6">
        <v>56.08</v>
      </c>
      <c r="G1956" s="6">
        <v>71.22</v>
      </c>
      <c r="H1956" s="6">
        <f t="shared" si="290"/>
        <v>0.78741926425161468</v>
      </c>
      <c r="I1956" s="6">
        <v>22.5</v>
      </c>
      <c r="J1956" s="6">
        <v>45.95</v>
      </c>
      <c r="K1956" s="6">
        <v>69.97</v>
      </c>
      <c r="L1956" s="6">
        <f t="shared" si="291"/>
        <v>0</v>
      </c>
      <c r="M1956" s="6">
        <f t="shared" si="292"/>
        <v>0</v>
      </c>
      <c r="N1956" s="6">
        <f t="shared" si="293"/>
        <v>1</v>
      </c>
      <c r="AA1956" t="s">
        <v>5320</v>
      </c>
      <c r="AB1956" t="s">
        <v>4780</v>
      </c>
      <c r="AC1956" t="s">
        <v>51</v>
      </c>
      <c r="AD1956" t="s">
        <v>18</v>
      </c>
      <c r="AE1956">
        <v>24</v>
      </c>
      <c r="AF1956">
        <v>148.51</v>
      </c>
      <c r="AG1956">
        <v>73.7</v>
      </c>
      <c r="AH1956">
        <f t="shared" si="294"/>
        <v>2.0150610583446404</v>
      </c>
      <c r="AI1956">
        <v>22</v>
      </c>
      <c r="AJ1956">
        <v>57.91</v>
      </c>
      <c r="AK1956">
        <v>68.72</v>
      </c>
      <c r="AL1956" s="3">
        <f t="shared" si="295"/>
        <v>1</v>
      </c>
      <c r="AM1956" s="3">
        <f t="shared" si="296"/>
        <v>0</v>
      </c>
      <c r="AN1956" s="3">
        <f t="shared" si="297"/>
        <v>0</v>
      </c>
    </row>
    <row r="1957" spans="1:40" x14ac:dyDescent="0.35">
      <c r="A1957" t="s">
        <v>5321</v>
      </c>
      <c r="B1957" t="s">
        <v>4780</v>
      </c>
      <c r="C1957" t="s">
        <v>51</v>
      </c>
      <c r="D1957" s="6" t="s">
        <v>17</v>
      </c>
      <c r="E1957" s="6">
        <v>28.5</v>
      </c>
      <c r="F1957" s="6">
        <v>78.53</v>
      </c>
      <c r="G1957" s="6">
        <v>84.74</v>
      </c>
      <c r="H1957" s="6">
        <f t="shared" si="290"/>
        <v>0.92671701675713958</v>
      </c>
      <c r="I1957" s="6">
        <v>28</v>
      </c>
      <c r="J1957" s="6">
        <v>44.33</v>
      </c>
      <c r="K1957" s="6">
        <v>83.53</v>
      </c>
      <c r="L1957" s="6">
        <f t="shared" si="291"/>
        <v>0</v>
      </c>
      <c r="M1957" s="6">
        <f t="shared" si="292"/>
        <v>0</v>
      </c>
      <c r="N1957" s="6">
        <f t="shared" si="293"/>
        <v>1</v>
      </c>
      <c r="AA1957" t="s">
        <v>5321</v>
      </c>
      <c r="AB1957" t="s">
        <v>4780</v>
      </c>
      <c r="AC1957" t="s">
        <v>51</v>
      </c>
      <c r="AD1957" t="s">
        <v>18</v>
      </c>
      <c r="AE1957">
        <v>24</v>
      </c>
      <c r="AF1957">
        <v>78.13</v>
      </c>
      <c r="AG1957">
        <v>73.7</v>
      </c>
      <c r="AH1957">
        <f t="shared" si="294"/>
        <v>1.0601085481682495</v>
      </c>
      <c r="AI1957">
        <v>23.5</v>
      </c>
      <c r="AJ1957">
        <v>53.14</v>
      </c>
      <c r="AK1957">
        <v>72.459999999999994</v>
      </c>
      <c r="AL1957" s="3">
        <f t="shared" si="295"/>
        <v>0</v>
      </c>
      <c r="AM1957" s="3">
        <f t="shared" si="296"/>
        <v>1</v>
      </c>
      <c r="AN1957" s="3">
        <f t="shared" si="297"/>
        <v>0</v>
      </c>
    </row>
    <row r="1958" spans="1:40" x14ac:dyDescent="0.35">
      <c r="A1958" t="s">
        <v>5322</v>
      </c>
      <c r="B1958" t="s">
        <v>4780</v>
      </c>
      <c r="C1958" t="s">
        <v>51</v>
      </c>
      <c r="D1958" s="6" t="s">
        <v>17</v>
      </c>
      <c r="E1958" s="6">
        <v>21</v>
      </c>
      <c r="F1958" s="6">
        <v>57.24</v>
      </c>
      <c r="G1958" s="6">
        <v>66.22</v>
      </c>
      <c r="H1958" s="6">
        <f t="shared" si="290"/>
        <v>0.86439142253095747</v>
      </c>
      <c r="I1958" s="6">
        <v>20.5</v>
      </c>
      <c r="J1958" s="6">
        <v>41.03</v>
      </c>
      <c r="K1958" s="6">
        <v>64.97</v>
      </c>
      <c r="L1958" s="6">
        <f t="shared" si="291"/>
        <v>0</v>
      </c>
      <c r="M1958" s="6">
        <f t="shared" si="292"/>
        <v>0</v>
      </c>
      <c r="N1958" s="6">
        <f t="shared" si="293"/>
        <v>1</v>
      </c>
      <c r="AA1958" t="s">
        <v>5322</v>
      </c>
      <c r="AB1958" t="s">
        <v>4780</v>
      </c>
      <c r="AC1958" t="s">
        <v>51</v>
      </c>
      <c r="AD1958" t="s">
        <v>18</v>
      </c>
      <c r="AE1958">
        <v>24</v>
      </c>
      <c r="AF1958">
        <v>80.78</v>
      </c>
      <c r="AG1958">
        <v>73.7</v>
      </c>
      <c r="AH1958">
        <f t="shared" si="294"/>
        <v>1.0960651289009498</v>
      </c>
      <c r="AI1958">
        <v>23.5</v>
      </c>
      <c r="AJ1958">
        <v>59.41</v>
      </c>
      <c r="AK1958">
        <v>72.459999999999994</v>
      </c>
      <c r="AL1958" s="3">
        <f t="shared" si="295"/>
        <v>0</v>
      </c>
      <c r="AM1958" s="3">
        <f t="shared" si="296"/>
        <v>1</v>
      </c>
      <c r="AN1958" s="3">
        <f t="shared" si="297"/>
        <v>0</v>
      </c>
    </row>
    <row r="1959" spans="1:40" x14ac:dyDescent="0.35">
      <c r="A1959" t="s">
        <v>5323</v>
      </c>
      <c r="B1959" t="s">
        <v>4780</v>
      </c>
      <c r="C1959" t="s">
        <v>51</v>
      </c>
      <c r="D1959" s="6" t="s">
        <v>134</v>
      </c>
      <c r="E1959" s="6">
        <v>35</v>
      </c>
      <c r="F1959" s="6">
        <v>83.79</v>
      </c>
      <c r="G1959" s="6">
        <v>100.44</v>
      </c>
      <c r="H1959" s="6">
        <f t="shared" si="290"/>
        <v>0.83422939068100366</v>
      </c>
      <c r="I1959" s="6">
        <v>34.5</v>
      </c>
      <c r="J1959" s="6">
        <v>57.31</v>
      </c>
      <c r="K1959" s="6">
        <v>99.24</v>
      </c>
      <c r="L1959" s="6">
        <f t="shared" si="291"/>
        <v>0</v>
      </c>
      <c r="M1959" s="6">
        <f t="shared" si="292"/>
        <v>0</v>
      </c>
      <c r="N1959" s="6">
        <f t="shared" si="293"/>
        <v>1</v>
      </c>
      <c r="AA1959" t="s">
        <v>5323</v>
      </c>
      <c r="AB1959" t="s">
        <v>4780</v>
      </c>
      <c r="AC1959" t="s">
        <v>51</v>
      </c>
      <c r="AD1959" t="s">
        <v>135</v>
      </c>
      <c r="AE1959">
        <v>24</v>
      </c>
      <c r="AF1959">
        <v>131.94999999999999</v>
      </c>
      <c r="AG1959">
        <v>73.7</v>
      </c>
      <c r="AH1959">
        <f t="shared" si="294"/>
        <v>1.7903663500678424</v>
      </c>
      <c r="AI1959">
        <v>22.5</v>
      </c>
      <c r="AJ1959">
        <v>67.48</v>
      </c>
      <c r="AK1959">
        <v>69.97</v>
      </c>
      <c r="AL1959" s="3">
        <f t="shared" si="295"/>
        <v>1</v>
      </c>
      <c r="AM1959" s="3">
        <f t="shared" si="296"/>
        <v>0</v>
      </c>
      <c r="AN1959" s="3">
        <f t="shared" si="297"/>
        <v>0</v>
      </c>
    </row>
    <row r="1960" spans="1:40" x14ac:dyDescent="0.35">
      <c r="A1960" t="s">
        <v>5324</v>
      </c>
      <c r="B1960" t="s">
        <v>4780</v>
      </c>
      <c r="C1960" t="s">
        <v>51</v>
      </c>
      <c r="D1960" s="6" t="s">
        <v>134</v>
      </c>
      <c r="E1960" s="6">
        <v>19</v>
      </c>
      <c r="F1960" s="6">
        <v>51.33</v>
      </c>
      <c r="G1960" s="6">
        <v>61.18</v>
      </c>
      <c r="H1960" s="6">
        <f t="shared" si="290"/>
        <v>0.83899967309578294</v>
      </c>
      <c r="I1960" s="6">
        <v>18.5</v>
      </c>
      <c r="J1960" s="6">
        <v>41.53</v>
      </c>
      <c r="K1960" s="6">
        <v>59.91</v>
      </c>
      <c r="L1960" s="6">
        <f t="shared" si="291"/>
        <v>0</v>
      </c>
      <c r="M1960" s="6">
        <f t="shared" si="292"/>
        <v>0</v>
      </c>
      <c r="N1960" s="6">
        <f t="shared" si="293"/>
        <v>1</v>
      </c>
      <c r="AA1960" t="s">
        <v>5324</v>
      </c>
      <c r="AB1960" t="s">
        <v>4780</v>
      </c>
      <c r="AC1960" t="s">
        <v>51</v>
      </c>
      <c r="AD1960" t="s">
        <v>135</v>
      </c>
      <c r="AE1960" s="6">
        <v>26.5</v>
      </c>
      <c r="AF1960" s="6">
        <v>66.78</v>
      </c>
      <c r="AG1960" s="6">
        <v>79.86</v>
      </c>
      <c r="AH1960" s="6">
        <f t="shared" si="294"/>
        <v>0.83621337340345603</v>
      </c>
      <c r="AI1960" s="6">
        <v>26</v>
      </c>
      <c r="AJ1960" s="6">
        <v>60.19</v>
      </c>
      <c r="AK1960" s="6">
        <v>78.63</v>
      </c>
      <c r="AL1960" s="6">
        <f t="shared" si="295"/>
        <v>0</v>
      </c>
      <c r="AM1960" s="6">
        <f t="shared" si="296"/>
        <v>0</v>
      </c>
      <c r="AN1960" s="6">
        <f t="shared" si="297"/>
        <v>1</v>
      </c>
    </row>
    <row r="1961" spans="1:40" x14ac:dyDescent="0.35">
      <c r="A1961" t="s">
        <v>5325</v>
      </c>
      <c r="B1961" t="s">
        <v>4780</v>
      </c>
      <c r="C1961" t="s">
        <v>51</v>
      </c>
      <c r="D1961" s="6" t="s">
        <v>134</v>
      </c>
      <c r="E1961" s="6">
        <v>18.5</v>
      </c>
      <c r="F1961" s="6">
        <v>53.34</v>
      </c>
      <c r="G1961" s="6">
        <v>59.91</v>
      </c>
      <c r="H1961" s="6">
        <f t="shared" si="290"/>
        <v>0.89033550325488242</v>
      </c>
      <c r="I1961" s="6">
        <v>18</v>
      </c>
      <c r="J1961" s="6">
        <v>40.81</v>
      </c>
      <c r="K1961" s="6">
        <v>58.64</v>
      </c>
      <c r="L1961" s="6">
        <f t="shared" si="291"/>
        <v>0</v>
      </c>
      <c r="M1961" s="6">
        <f t="shared" si="292"/>
        <v>0</v>
      </c>
      <c r="N1961" s="6">
        <f t="shared" si="293"/>
        <v>1</v>
      </c>
      <c r="AA1961" t="s">
        <v>5325</v>
      </c>
      <c r="AB1961" t="s">
        <v>4780</v>
      </c>
      <c r="AC1961" t="s">
        <v>51</v>
      </c>
      <c r="AD1961" t="s">
        <v>135</v>
      </c>
      <c r="AE1961">
        <v>24</v>
      </c>
      <c r="AF1961">
        <v>107.78</v>
      </c>
      <c r="AG1961">
        <v>73.7</v>
      </c>
      <c r="AH1961">
        <f t="shared" si="294"/>
        <v>1.4624151967435548</v>
      </c>
      <c r="AI1961">
        <v>23</v>
      </c>
      <c r="AJ1961">
        <v>65.569999999999993</v>
      </c>
      <c r="AK1961">
        <v>71.22</v>
      </c>
      <c r="AL1961" s="3">
        <f t="shared" si="295"/>
        <v>0</v>
      </c>
      <c r="AM1961" s="3">
        <f t="shared" si="296"/>
        <v>1</v>
      </c>
      <c r="AN1961" s="3">
        <f t="shared" si="297"/>
        <v>0</v>
      </c>
    </row>
    <row r="1962" spans="1:40" x14ac:dyDescent="0.35">
      <c r="A1962" t="s">
        <v>5326</v>
      </c>
      <c r="B1962" t="s">
        <v>4780</v>
      </c>
      <c r="C1962" t="s">
        <v>51</v>
      </c>
      <c r="D1962" s="6" t="s">
        <v>134</v>
      </c>
      <c r="E1962" s="6">
        <v>28.5</v>
      </c>
      <c r="F1962" s="6">
        <v>77.03</v>
      </c>
      <c r="G1962" s="6">
        <v>84.74</v>
      </c>
      <c r="H1962" s="6">
        <f t="shared" si="290"/>
        <v>0.90901581307528923</v>
      </c>
      <c r="I1962" s="6">
        <v>28</v>
      </c>
      <c r="J1962" s="6">
        <v>45.17</v>
      </c>
      <c r="K1962" s="6">
        <v>83.53</v>
      </c>
      <c r="L1962" s="6">
        <f t="shared" si="291"/>
        <v>0</v>
      </c>
      <c r="M1962" s="6">
        <f t="shared" si="292"/>
        <v>0</v>
      </c>
      <c r="N1962" s="6">
        <f t="shared" si="293"/>
        <v>1</v>
      </c>
      <c r="AA1962" t="s">
        <v>5326</v>
      </c>
      <c r="AB1962" t="s">
        <v>4780</v>
      </c>
      <c r="AC1962" t="s">
        <v>51</v>
      </c>
      <c r="AD1962" t="s">
        <v>135</v>
      </c>
      <c r="AE1962">
        <v>25.5</v>
      </c>
      <c r="AF1962">
        <v>86.81</v>
      </c>
      <c r="AG1962">
        <v>77.400000000000006</v>
      </c>
      <c r="AH1962">
        <f t="shared" si="294"/>
        <v>1.1215762273901808</v>
      </c>
      <c r="AI1962">
        <v>25</v>
      </c>
      <c r="AJ1962">
        <v>49.22</v>
      </c>
      <c r="AK1962">
        <v>76.17</v>
      </c>
      <c r="AL1962" s="3">
        <f t="shared" si="295"/>
        <v>0</v>
      </c>
      <c r="AM1962" s="3">
        <f t="shared" si="296"/>
        <v>1</v>
      </c>
      <c r="AN1962" s="3">
        <f t="shared" si="297"/>
        <v>0</v>
      </c>
    </row>
    <row r="1963" spans="1:40" x14ac:dyDescent="0.35">
      <c r="A1963" t="s">
        <v>5327</v>
      </c>
      <c r="B1963" t="s">
        <v>4780</v>
      </c>
      <c r="C1963" t="s">
        <v>51</v>
      </c>
      <c r="D1963" t="s">
        <v>134</v>
      </c>
      <c r="E1963">
        <v>31</v>
      </c>
      <c r="F1963">
        <v>92.89</v>
      </c>
      <c r="G1963">
        <v>90.81</v>
      </c>
      <c r="H1963">
        <f t="shared" si="290"/>
        <v>1.0229049664133907</v>
      </c>
      <c r="I1963">
        <v>30.5</v>
      </c>
      <c r="J1963">
        <v>69.180000000000007</v>
      </c>
      <c r="K1963">
        <v>89.6</v>
      </c>
      <c r="L1963" s="3">
        <f t="shared" si="291"/>
        <v>0</v>
      </c>
      <c r="M1963" s="3">
        <f t="shared" si="292"/>
        <v>1</v>
      </c>
      <c r="N1963" s="3">
        <f t="shared" si="293"/>
        <v>0</v>
      </c>
      <c r="AA1963" t="s">
        <v>5327</v>
      </c>
      <c r="AB1963" t="s">
        <v>4780</v>
      </c>
      <c r="AC1963" t="s">
        <v>51</v>
      </c>
      <c r="AD1963" t="s">
        <v>135</v>
      </c>
      <c r="AE1963">
        <v>24</v>
      </c>
      <c r="AF1963">
        <v>99.57</v>
      </c>
      <c r="AG1963">
        <v>73.7</v>
      </c>
      <c r="AH1963">
        <f t="shared" si="294"/>
        <v>1.3510176390773405</v>
      </c>
      <c r="AI1963">
        <v>22</v>
      </c>
      <c r="AJ1963">
        <v>61.47</v>
      </c>
      <c r="AK1963">
        <v>68.72</v>
      </c>
      <c r="AL1963" s="3">
        <f t="shared" si="295"/>
        <v>0</v>
      </c>
      <c r="AM1963" s="3">
        <f t="shared" si="296"/>
        <v>1</v>
      </c>
      <c r="AN1963" s="3">
        <f t="shared" si="297"/>
        <v>0</v>
      </c>
    </row>
    <row r="1964" spans="1:40" x14ac:dyDescent="0.35">
      <c r="A1964" t="s">
        <v>5328</v>
      </c>
      <c r="B1964" t="s">
        <v>4780</v>
      </c>
      <c r="C1964" t="s">
        <v>51</v>
      </c>
      <c r="D1964" s="6" t="s">
        <v>134</v>
      </c>
      <c r="E1964" s="6">
        <v>22.5</v>
      </c>
      <c r="F1964" s="6">
        <v>67.94</v>
      </c>
      <c r="G1964" s="6">
        <v>69.97</v>
      </c>
      <c r="H1964" s="6">
        <f t="shared" si="290"/>
        <v>0.970987566099757</v>
      </c>
      <c r="I1964" s="6">
        <v>22</v>
      </c>
      <c r="J1964" s="6">
        <v>44.22</v>
      </c>
      <c r="K1964" s="6">
        <v>68.72</v>
      </c>
      <c r="L1964" s="6">
        <f t="shared" si="291"/>
        <v>0</v>
      </c>
      <c r="M1964" s="6">
        <f t="shared" si="292"/>
        <v>0</v>
      </c>
      <c r="N1964" s="6">
        <f t="shared" si="293"/>
        <v>1</v>
      </c>
      <c r="AA1964" t="s">
        <v>5328</v>
      </c>
      <c r="AB1964" t="s">
        <v>4780</v>
      </c>
      <c r="AC1964" t="s">
        <v>51</v>
      </c>
      <c r="AD1964" t="s">
        <v>135</v>
      </c>
      <c r="AE1964">
        <v>24</v>
      </c>
      <c r="AF1964">
        <v>138.07</v>
      </c>
      <c r="AG1964">
        <v>73.7</v>
      </c>
      <c r="AH1964">
        <f t="shared" si="294"/>
        <v>1.873405698778833</v>
      </c>
      <c r="AI1964">
        <v>22</v>
      </c>
      <c r="AJ1964">
        <v>54.73</v>
      </c>
      <c r="AK1964">
        <v>68.72</v>
      </c>
      <c r="AL1964" s="3">
        <f t="shared" si="295"/>
        <v>1</v>
      </c>
      <c r="AM1964" s="3">
        <f t="shared" si="296"/>
        <v>0</v>
      </c>
      <c r="AN1964" s="3">
        <f t="shared" si="297"/>
        <v>0</v>
      </c>
    </row>
    <row r="1965" spans="1:40" x14ac:dyDescent="0.35">
      <c r="A1965" t="s">
        <v>5329</v>
      </c>
      <c r="B1965" t="s">
        <v>4780</v>
      </c>
      <c r="C1965" t="s">
        <v>51</v>
      </c>
      <c r="D1965" s="6" t="s">
        <v>134</v>
      </c>
      <c r="E1965" s="6">
        <v>28.5</v>
      </c>
      <c r="F1965" s="6">
        <v>63.13</v>
      </c>
      <c r="G1965" s="6">
        <v>84.74</v>
      </c>
      <c r="H1965" s="6">
        <f t="shared" si="290"/>
        <v>0.7449846589568091</v>
      </c>
      <c r="I1965" s="6">
        <v>28</v>
      </c>
      <c r="J1965" s="6">
        <v>54.55</v>
      </c>
      <c r="K1965" s="6">
        <v>83.53</v>
      </c>
      <c r="L1965" s="6">
        <f t="shared" si="291"/>
        <v>0</v>
      </c>
      <c r="M1965" s="6">
        <f t="shared" si="292"/>
        <v>0</v>
      </c>
      <c r="N1965" s="6">
        <f t="shared" si="293"/>
        <v>1</v>
      </c>
      <c r="AA1965" t="s">
        <v>5329</v>
      </c>
      <c r="AB1965" t="s">
        <v>4780</v>
      </c>
      <c r="AC1965" t="s">
        <v>51</v>
      </c>
      <c r="AD1965" t="s">
        <v>135</v>
      </c>
      <c r="AE1965">
        <v>24</v>
      </c>
      <c r="AF1965">
        <v>74.430000000000007</v>
      </c>
      <c r="AG1965">
        <v>73.7</v>
      </c>
      <c r="AH1965">
        <f t="shared" si="294"/>
        <v>1.0099050203527815</v>
      </c>
      <c r="AI1965">
        <v>23.5</v>
      </c>
      <c r="AJ1965">
        <v>70.02</v>
      </c>
      <c r="AK1965">
        <v>72.459999999999994</v>
      </c>
      <c r="AL1965" s="3">
        <f t="shared" si="295"/>
        <v>0</v>
      </c>
      <c r="AM1965" s="3">
        <f t="shared" si="296"/>
        <v>1</v>
      </c>
      <c r="AN1965" s="3">
        <f t="shared" si="297"/>
        <v>0</v>
      </c>
    </row>
    <row r="1966" spans="1:40" x14ac:dyDescent="0.35">
      <c r="A1966" t="s">
        <v>5330</v>
      </c>
      <c r="B1966" t="s">
        <v>4780</v>
      </c>
      <c r="C1966" t="s">
        <v>51</v>
      </c>
      <c r="D1966" t="s">
        <v>134</v>
      </c>
      <c r="E1966">
        <v>32.5</v>
      </c>
      <c r="F1966">
        <v>102.68</v>
      </c>
      <c r="G1966">
        <v>94.43</v>
      </c>
      <c r="H1966">
        <f t="shared" si="290"/>
        <v>1.0873663030816478</v>
      </c>
      <c r="I1966">
        <v>32</v>
      </c>
      <c r="J1966">
        <v>61.5</v>
      </c>
      <c r="K1966">
        <v>93.23</v>
      </c>
      <c r="L1966" s="3">
        <f t="shared" si="291"/>
        <v>0</v>
      </c>
      <c r="M1966" s="3">
        <f t="shared" si="292"/>
        <v>1</v>
      </c>
      <c r="N1966" s="3">
        <f t="shared" si="293"/>
        <v>0</v>
      </c>
      <c r="AA1966" t="s">
        <v>5330</v>
      </c>
      <c r="AB1966" t="s">
        <v>4780</v>
      </c>
      <c r="AC1966" t="s">
        <v>51</v>
      </c>
      <c r="AD1966" t="s">
        <v>135</v>
      </c>
      <c r="AE1966">
        <v>24</v>
      </c>
      <c r="AF1966">
        <v>113.34</v>
      </c>
      <c r="AG1966">
        <v>73.7</v>
      </c>
      <c r="AH1966">
        <f t="shared" si="294"/>
        <v>1.5378561736770693</v>
      </c>
      <c r="AI1966">
        <v>23</v>
      </c>
      <c r="AJ1966">
        <v>77.3</v>
      </c>
      <c r="AK1966">
        <v>71.22</v>
      </c>
      <c r="AL1966" s="3">
        <f t="shared" si="295"/>
        <v>1</v>
      </c>
      <c r="AM1966" s="3">
        <f t="shared" si="296"/>
        <v>0</v>
      </c>
      <c r="AN1966" s="3">
        <f t="shared" si="297"/>
        <v>0</v>
      </c>
    </row>
    <row r="1967" spans="1:40" x14ac:dyDescent="0.35">
      <c r="A1967" t="s">
        <v>5331</v>
      </c>
      <c r="B1967" t="s">
        <v>4780</v>
      </c>
      <c r="C1967" t="s">
        <v>51</v>
      </c>
      <c r="D1967" s="6" t="s">
        <v>134</v>
      </c>
      <c r="E1967" s="6">
        <v>28</v>
      </c>
      <c r="F1967" s="6">
        <v>77.88</v>
      </c>
      <c r="G1967" s="6">
        <v>83.53</v>
      </c>
      <c r="H1967" s="6">
        <f t="shared" si="290"/>
        <v>0.93235963127020227</v>
      </c>
      <c r="I1967" s="6">
        <v>27.5</v>
      </c>
      <c r="J1967" s="6">
        <v>45.03</v>
      </c>
      <c r="K1967" s="6">
        <v>82.3</v>
      </c>
      <c r="L1967" s="6">
        <f t="shared" si="291"/>
        <v>0</v>
      </c>
      <c r="M1967" s="6">
        <f t="shared" si="292"/>
        <v>0</v>
      </c>
      <c r="N1967" s="6">
        <f t="shared" si="293"/>
        <v>1</v>
      </c>
      <c r="AA1967" t="s">
        <v>5331</v>
      </c>
      <c r="AB1967" t="s">
        <v>4780</v>
      </c>
      <c r="AC1967" t="s">
        <v>51</v>
      </c>
      <c r="AD1967" t="s">
        <v>135</v>
      </c>
      <c r="AE1967">
        <v>24</v>
      </c>
      <c r="AF1967">
        <v>92.18</v>
      </c>
      <c r="AG1967">
        <v>73.7</v>
      </c>
      <c r="AH1967">
        <f t="shared" si="294"/>
        <v>1.2507462686567166</v>
      </c>
      <c r="AI1967">
        <v>23.5</v>
      </c>
      <c r="AJ1967">
        <v>70.459999999999994</v>
      </c>
      <c r="AK1967">
        <v>72.459999999999994</v>
      </c>
      <c r="AL1967" s="3">
        <f t="shared" si="295"/>
        <v>0</v>
      </c>
      <c r="AM1967" s="3">
        <f t="shared" si="296"/>
        <v>1</v>
      </c>
      <c r="AN1967" s="3">
        <f t="shared" si="297"/>
        <v>0</v>
      </c>
    </row>
    <row r="1968" spans="1:40" x14ac:dyDescent="0.35">
      <c r="A1968" t="s">
        <v>5332</v>
      </c>
      <c r="B1968" t="s">
        <v>4780</v>
      </c>
      <c r="C1968" t="s">
        <v>51</v>
      </c>
      <c r="D1968" s="6" t="s">
        <v>134</v>
      </c>
      <c r="E1968" s="6">
        <v>29</v>
      </c>
      <c r="F1968" s="6">
        <v>80.040000000000006</v>
      </c>
      <c r="G1968" s="6">
        <v>85.96</v>
      </c>
      <c r="H1968" s="6">
        <f t="shared" si="290"/>
        <v>0.93113075849232219</v>
      </c>
      <c r="I1968" s="6">
        <v>28.5</v>
      </c>
      <c r="J1968" s="6">
        <v>57.92</v>
      </c>
      <c r="K1968" s="6">
        <v>84.74</v>
      </c>
      <c r="L1968" s="6">
        <f t="shared" si="291"/>
        <v>0</v>
      </c>
      <c r="M1968" s="6">
        <f t="shared" si="292"/>
        <v>0</v>
      </c>
      <c r="N1968" s="6">
        <f t="shared" si="293"/>
        <v>1</v>
      </c>
      <c r="AA1968" t="s">
        <v>5332</v>
      </c>
      <c r="AB1968" t="s">
        <v>4780</v>
      </c>
      <c r="AC1968" t="s">
        <v>51</v>
      </c>
      <c r="AD1968" t="s">
        <v>135</v>
      </c>
      <c r="AE1968">
        <v>24.5</v>
      </c>
      <c r="AF1968">
        <v>92.46</v>
      </c>
      <c r="AG1968">
        <v>74.930000000000007</v>
      </c>
      <c r="AH1968">
        <f t="shared" si="294"/>
        <v>1.2339516882423593</v>
      </c>
      <c r="AI1968">
        <v>23.5</v>
      </c>
      <c r="AJ1968">
        <v>65.8</v>
      </c>
      <c r="AK1968">
        <v>72.459999999999994</v>
      </c>
      <c r="AL1968" s="3">
        <f t="shared" si="295"/>
        <v>0</v>
      </c>
      <c r="AM1968" s="3">
        <f t="shared" si="296"/>
        <v>1</v>
      </c>
      <c r="AN1968" s="3">
        <f t="shared" si="297"/>
        <v>0</v>
      </c>
    </row>
    <row r="1969" spans="1:40" x14ac:dyDescent="0.35">
      <c r="A1969" t="s">
        <v>5333</v>
      </c>
      <c r="B1969" t="s">
        <v>4780</v>
      </c>
      <c r="C1969" t="s">
        <v>51</v>
      </c>
      <c r="D1969" t="s">
        <v>134</v>
      </c>
      <c r="E1969">
        <v>25</v>
      </c>
      <c r="F1969">
        <v>81.83</v>
      </c>
      <c r="G1969">
        <v>76.17</v>
      </c>
      <c r="H1969">
        <f t="shared" si="290"/>
        <v>1.0743074701325981</v>
      </c>
      <c r="I1969">
        <v>24.5</v>
      </c>
      <c r="J1969">
        <v>64.650000000000006</v>
      </c>
      <c r="K1969">
        <v>74.930000000000007</v>
      </c>
      <c r="L1969" s="3">
        <f t="shared" si="291"/>
        <v>0</v>
      </c>
      <c r="M1969" s="3">
        <f t="shared" si="292"/>
        <v>1</v>
      </c>
      <c r="N1969" s="3">
        <f t="shared" si="293"/>
        <v>0</v>
      </c>
      <c r="AA1969" t="s">
        <v>5333</v>
      </c>
      <c r="AB1969" t="s">
        <v>4780</v>
      </c>
      <c r="AC1969" t="s">
        <v>51</v>
      </c>
      <c r="AD1969" t="s">
        <v>135</v>
      </c>
      <c r="AE1969">
        <v>24</v>
      </c>
      <c r="AF1969">
        <v>86.8</v>
      </c>
      <c r="AG1969">
        <v>73.7</v>
      </c>
      <c r="AH1969">
        <f t="shared" si="294"/>
        <v>1.1777476255088195</v>
      </c>
      <c r="AI1969">
        <v>23</v>
      </c>
      <c r="AJ1969">
        <v>65.41</v>
      </c>
      <c r="AK1969">
        <v>71.22</v>
      </c>
      <c r="AL1969" s="3">
        <f t="shared" si="295"/>
        <v>0</v>
      </c>
      <c r="AM1969" s="3">
        <f t="shared" si="296"/>
        <v>1</v>
      </c>
      <c r="AN1969" s="3">
        <f t="shared" si="297"/>
        <v>0</v>
      </c>
    </row>
    <row r="1970" spans="1:40" x14ac:dyDescent="0.35">
      <c r="A1970" t="s">
        <v>5334</v>
      </c>
      <c r="B1970" t="s">
        <v>4780</v>
      </c>
      <c r="C1970" t="s">
        <v>51</v>
      </c>
      <c r="D1970" s="6" t="s">
        <v>134</v>
      </c>
      <c r="E1970" s="6">
        <v>16.5</v>
      </c>
      <c r="F1970" s="6">
        <v>36.78</v>
      </c>
      <c r="G1970" s="6">
        <v>54.79</v>
      </c>
      <c r="H1970" s="6">
        <f t="shared" si="290"/>
        <v>0.67129038145647024</v>
      </c>
      <c r="I1970" s="6">
        <v>16</v>
      </c>
      <c r="J1970" s="6">
        <v>21.08</v>
      </c>
      <c r="K1970" s="6">
        <v>53.5</v>
      </c>
      <c r="L1970" s="6">
        <f t="shared" si="291"/>
        <v>0</v>
      </c>
      <c r="M1970" s="6">
        <f t="shared" si="292"/>
        <v>0</v>
      </c>
      <c r="N1970" s="6">
        <f t="shared" si="293"/>
        <v>1</v>
      </c>
      <c r="AA1970" t="s">
        <v>5334</v>
      </c>
      <c r="AB1970" t="s">
        <v>4780</v>
      </c>
      <c r="AC1970" t="s">
        <v>51</v>
      </c>
      <c r="AD1970" t="s">
        <v>135</v>
      </c>
      <c r="AE1970">
        <v>24</v>
      </c>
      <c r="AF1970">
        <v>97.03</v>
      </c>
      <c r="AG1970">
        <v>73.7</v>
      </c>
      <c r="AH1970">
        <f t="shared" si="294"/>
        <v>1.3165535956580732</v>
      </c>
      <c r="AI1970">
        <v>23.5</v>
      </c>
      <c r="AJ1970">
        <v>61.57</v>
      </c>
      <c r="AK1970">
        <v>72.459999999999994</v>
      </c>
      <c r="AL1970" s="3">
        <f t="shared" si="295"/>
        <v>0</v>
      </c>
      <c r="AM1970" s="3">
        <f t="shared" si="296"/>
        <v>1</v>
      </c>
      <c r="AN1970" s="3">
        <f t="shared" si="297"/>
        <v>0</v>
      </c>
    </row>
    <row r="1971" spans="1:40" x14ac:dyDescent="0.35">
      <c r="A1971" t="s">
        <v>5335</v>
      </c>
      <c r="B1971" t="s">
        <v>4780</v>
      </c>
      <c r="C1971" t="s">
        <v>51</v>
      </c>
      <c r="D1971" s="6" t="s">
        <v>134</v>
      </c>
      <c r="E1971" s="6">
        <v>25</v>
      </c>
      <c r="F1971" s="6">
        <v>69.09</v>
      </c>
      <c r="G1971" s="6">
        <v>76.17</v>
      </c>
      <c r="H1971" s="6">
        <f t="shared" si="290"/>
        <v>0.90705001969279242</v>
      </c>
      <c r="I1971" s="6">
        <v>24.5</v>
      </c>
      <c r="J1971" s="6">
        <v>41.37</v>
      </c>
      <c r="K1971" s="6">
        <v>74.930000000000007</v>
      </c>
      <c r="L1971" s="6">
        <f t="shared" si="291"/>
        <v>0</v>
      </c>
      <c r="M1971" s="6">
        <f t="shared" si="292"/>
        <v>0</v>
      </c>
      <c r="N1971" s="6">
        <f t="shared" si="293"/>
        <v>1</v>
      </c>
      <c r="AA1971" t="s">
        <v>5335</v>
      </c>
      <c r="AB1971" t="s">
        <v>4780</v>
      </c>
      <c r="AC1971" t="s">
        <v>51</v>
      </c>
      <c r="AD1971" t="s">
        <v>135</v>
      </c>
      <c r="AE1971">
        <v>24</v>
      </c>
      <c r="AF1971">
        <v>96.83</v>
      </c>
      <c r="AG1971">
        <v>73.7</v>
      </c>
      <c r="AH1971">
        <f t="shared" si="294"/>
        <v>1.3138398914518317</v>
      </c>
      <c r="AI1971">
        <v>21.5</v>
      </c>
      <c r="AJ1971">
        <v>58.64</v>
      </c>
      <c r="AK1971">
        <v>67.47</v>
      </c>
      <c r="AL1971" s="3">
        <f t="shared" si="295"/>
        <v>0</v>
      </c>
      <c r="AM1971" s="3">
        <f t="shared" si="296"/>
        <v>1</v>
      </c>
      <c r="AN1971" s="3">
        <f t="shared" si="297"/>
        <v>0</v>
      </c>
    </row>
    <row r="1972" spans="1:40" x14ac:dyDescent="0.35">
      <c r="A1972" t="s">
        <v>5336</v>
      </c>
      <c r="B1972" t="s">
        <v>4780</v>
      </c>
      <c r="C1972" t="s">
        <v>51</v>
      </c>
      <c r="D1972" s="6" t="s">
        <v>134</v>
      </c>
      <c r="E1972" s="6">
        <v>19</v>
      </c>
      <c r="F1972" s="6">
        <v>37.1</v>
      </c>
      <c r="G1972" s="6">
        <v>61.18</v>
      </c>
      <c r="H1972" s="6">
        <f t="shared" si="290"/>
        <v>0.60640732265446229</v>
      </c>
      <c r="I1972" s="6">
        <v>18.5</v>
      </c>
      <c r="J1972" s="6">
        <v>22.94</v>
      </c>
      <c r="K1972" s="6">
        <v>59.91</v>
      </c>
      <c r="L1972" s="6">
        <f t="shared" si="291"/>
        <v>0</v>
      </c>
      <c r="M1972" s="6">
        <f t="shared" si="292"/>
        <v>0</v>
      </c>
      <c r="N1972" s="6">
        <f t="shared" si="293"/>
        <v>1</v>
      </c>
      <c r="AA1972" t="s">
        <v>5336</v>
      </c>
      <c r="AB1972" t="s">
        <v>4780</v>
      </c>
      <c r="AC1972" t="s">
        <v>51</v>
      </c>
      <c r="AD1972" t="s">
        <v>135</v>
      </c>
      <c r="AE1972">
        <v>24</v>
      </c>
      <c r="AF1972">
        <v>102.24</v>
      </c>
      <c r="AG1972">
        <v>73.7</v>
      </c>
      <c r="AH1972">
        <f t="shared" si="294"/>
        <v>1.3872455902306646</v>
      </c>
      <c r="AI1972">
        <v>35</v>
      </c>
      <c r="AJ1972">
        <v>101.26</v>
      </c>
      <c r="AK1972">
        <v>100.44</v>
      </c>
      <c r="AL1972" s="3">
        <f t="shared" si="295"/>
        <v>0</v>
      </c>
      <c r="AM1972" s="3">
        <f t="shared" si="296"/>
        <v>1</v>
      </c>
      <c r="AN1972" s="3">
        <f t="shared" si="297"/>
        <v>0</v>
      </c>
    </row>
    <row r="1973" spans="1:40" x14ac:dyDescent="0.35">
      <c r="A1973" t="s">
        <v>5337</v>
      </c>
      <c r="B1973" t="s">
        <v>4780</v>
      </c>
      <c r="C1973" t="s">
        <v>51</v>
      </c>
      <c r="D1973" s="6" t="s">
        <v>134</v>
      </c>
      <c r="E1973" s="6">
        <v>31</v>
      </c>
      <c r="F1973" s="6">
        <v>70.28</v>
      </c>
      <c r="G1973" s="6">
        <v>90.81</v>
      </c>
      <c r="H1973" s="6">
        <f t="shared" si="290"/>
        <v>0.77392357669860146</v>
      </c>
      <c r="I1973" s="6">
        <v>30.5</v>
      </c>
      <c r="J1973" s="6">
        <v>61.32</v>
      </c>
      <c r="K1973" s="6">
        <v>89.6</v>
      </c>
      <c r="L1973" s="6">
        <f t="shared" si="291"/>
        <v>0</v>
      </c>
      <c r="M1973" s="6">
        <f t="shared" si="292"/>
        <v>0</v>
      </c>
      <c r="N1973" s="6">
        <f t="shared" si="293"/>
        <v>1</v>
      </c>
      <c r="AA1973" t="s">
        <v>5337</v>
      </c>
      <c r="AB1973" t="s">
        <v>4780</v>
      </c>
      <c r="AC1973" t="s">
        <v>51</v>
      </c>
      <c r="AD1973" t="s">
        <v>135</v>
      </c>
      <c r="AE1973" s="6">
        <v>16.5</v>
      </c>
      <c r="AF1973" s="6">
        <v>38.75</v>
      </c>
      <c r="AG1973" s="6">
        <v>54.79</v>
      </c>
      <c r="AH1973" s="6">
        <f t="shared" si="294"/>
        <v>0.70724584778244204</v>
      </c>
      <c r="AI1973" s="6">
        <v>16</v>
      </c>
      <c r="AJ1973" s="6">
        <v>25.74</v>
      </c>
      <c r="AK1973" s="6">
        <v>53.5</v>
      </c>
      <c r="AL1973" s="6">
        <f t="shared" si="295"/>
        <v>0</v>
      </c>
      <c r="AM1973" s="6">
        <f t="shared" si="296"/>
        <v>0</v>
      </c>
      <c r="AN1973" s="6">
        <f t="shared" si="297"/>
        <v>1</v>
      </c>
    </row>
    <row r="1974" spans="1:40" x14ac:dyDescent="0.35">
      <c r="A1974" t="s">
        <v>5338</v>
      </c>
      <c r="B1974" t="s">
        <v>4780</v>
      </c>
      <c r="C1974" t="s">
        <v>51</v>
      </c>
      <c r="D1974" t="s">
        <v>134</v>
      </c>
      <c r="E1974">
        <v>22</v>
      </c>
      <c r="F1974">
        <v>77.680000000000007</v>
      </c>
      <c r="G1974">
        <v>68.72</v>
      </c>
      <c r="H1974">
        <f t="shared" si="290"/>
        <v>1.1303841676367872</v>
      </c>
      <c r="I1974">
        <v>21.5</v>
      </c>
      <c r="J1974">
        <v>48.78</v>
      </c>
      <c r="K1974">
        <v>67.47</v>
      </c>
      <c r="L1974" s="3">
        <f t="shared" si="291"/>
        <v>0</v>
      </c>
      <c r="M1974" s="3">
        <f t="shared" si="292"/>
        <v>1</v>
      </c>
      <c r="N1974" s="3">
        <f t="shared" si="293"/>
        <v>0</v>
      </c>
      <c r="AA1974" t="s">
        <v>5338</v>
      </c>
      <c r="AB1974" t="s">
        <v>4780</v>
      </c>
      <c r="AC1974" t="s">
        <v>51</v>
      </c>
      <c r="AD1974" t="s">
        <v>135</v>
      </c>
      <c r="AE1974">
        <v>24</v>
      </c>
      <c r="AF1974">
        <v>96</v>
      </c>
      <c r="AG1974">
        <v>73.7</v>
      </c>
      <c r="AH1974">
        <f t="shared" si="294"/>
        <v>1.3025780189959293</v>
      </c>
      <c r="AI1974">
        <v>23.5</v>
      </c>
      <c r="AJ1974">
        <v>63.63</v>
      </c>
      <c r="AK1974">
        <v>72.459999999999994</v>
      </c>
      <c r="AL1974" s="3">
        <f t="shared" si="295"/>
        <v>0</v>
      </c>
      <c r="AM1974" s="3">
        <f t="shared" si="296"/>
        <v>1</v>
      </c>
      <c r="AN1974" s="3">
        <f t="shared" si="297"/>
        <v>0</v>
      </c>
    </row>
    <row r="1975" spans="1:40" x14ac:dyDescent="0.35">
      <c r="A1975" t="s">
        <v>5339</v>
      </c>
      <c r="B1975" t="s">
        <v>4780</v>
      </c>
      <c r="C1975" t="s">
        <v>51</v>
      </c>
      <c r="D1975" s="6" t="s">
        <v>134</v>
      </c>
      <c r="E1975" s="6">
        <v>28</v>
      </c>
      <c r="F1975" s="6">
        <v>75.87</v>
      </c>
      <c r="G1975" s="6">
        <v>83.53</v>
      </c>
      <c r="H1975" s="6">
        <f t="shared" si="290"/>
        <v>0.90829642044774339</v>
      </c>
      <c r="I1975" s="6">
        <v>27.5</v>
      </c>
      <c r="J1975" s="6">
        <v>43.77</v>
      </c>
      <c r="K1975" s="6">
        <v>82.3</v>
      </c>
      <c r="L1975" s="6">
        <f t="shared" si="291"/>
        <v>0</v>
      </c>
      <c r="M1975" s="6">
        <f t="shared" si="292"/>
        <v>0</v>
      </c>
      <c r="N1975" s="6">
        <f t="shared" si="293"/>
        <v>1</v>
      </c>
      <c r="AA1975" t="s">
        <v>5339</v>
      </c>
      <c r="AB1975" t="s">
        <v>4780</v>
      </c>
      <c r="AC1975" t="s">
        <v>51</v>
      </c>
      <c r="AD1975" t="s">
        <v>135</v>
      </c>
      <c r="AE1975" s="6">
        <v>27.5</v>
      </c>
      <c r="AF1975" s="6">
        <v>67.67</v>
      </c>
      <c r="AG1975" s="6">
        <v>82.3</v>
      </c>
      <c r="AH1975" s="6">
        <f t="shared" si="294"/>
        <v>0.8222357229647631</v>
      </c>
      <c r="AI1975" s="6">
        <v>27</v>
      </c>
      <c r="AJ1975" s="6">
        <v>60.1</v>
      </c>
      <c r="AK1975" s="6">
        <v>81.08</v>
      </c>
      <c r="AL1975" s="6">
        <f t="shared" si="295"/>
        <v>0</v>
      </c>
      <c r="AM1975" s="6">
        <f t="shared" si="296"/>
        <v>0</v>
      </c>
      <c r="AN1975" s="6">
        <f t="shared" si="297"/>
        <v>1</v>
      </c>
    </row>
    <row r="1976" spans="1:40" x14ac:dyDescent="0.35">
      <c r="A1976" t="s">
        <v>5340</v>
      </c>
      <c r="B1976" t="s">
        <v>4780</v>
      </c>
      <c r="C1976" t="s">
        <v>51</v>
      </c>
      <c r="D1976" s="6" t="s">
        <v>134</v>
      </c>
      <c r="E1976" s="6">
        <v>28</v>
      </c>
      <c r="F1976" s="6">
        <v>75.61</v>
      </c>
      <c r="G1976" s="6">
        <v>83.53</v>
      </c>
      <c r="H1976" s="6">
        <f t="shared" si="290"/>
        <v>0.90518376631150488</v>
      </c>
      <c r="I1976" s="6">
        <v>27.5</v>
      </c>
      <c r="J1976" s="6">
        <v>63.56</v>
      </c>
      <c r="K1976" s="6">
        <v>82.3</v>
      </c>
      <c r="L1976" s="6">
        <f t="shared" si="291"/>
        <v>0</v>
      </c>
      <c r="M1976" s="6">
        <f t="shared" si="292"/>
        <v>0</v>
      </c>
      <c r="N1976" s="6">
        <f t="shared" si="293"/>
        <v>1</v>
      </c>
      <c r="AA1976" t="s">
        <v>5340</v>
      </c>
      <c r="AB1976" t="s">
        <v>4780</v>
      </c>
      <c r="AC1976" t="s">
        <v>51</v>
      </c>
      <c r="AD1976" t="s">
        <v>135</v>
      </c>
      <c r="AE1976">
        <v>24</v>
      </c>
      <c r="AF1976">
        <v>97.63</v>
      </c>
      <c r="AG1976">
        <v>73.7</v>
      </c>
      <c r="AH1976">
        <f t="shared" si="294"/>
        <v>1.3246947082767977</v>
      </c>
      <c r="AI1976">
        <v>23</v>
      </c>
      <c r="AJ1976">
        <v>66.989999999999995</v>
      </c>
      <c r="AK1976">
        <v>71.22</v>
      </c>
      <c r="AL1976" s="3">
        <f t="shared" si="295"/>
        <v>0</v>
      </c>
      <c r="AM1976" s="3">
        <f t="shared" si="296"/>
        <v>1</v>
      </c>
      <c r="AN1976" s="3">
        <f t="shared" si="297"/>
        <v>0</v>
      </c>
    </row>
    <row r="1977" spans="1:40" x14ac:dyDescent="0.35">
      <c r="A1977" t="s">
        <v>5341</v>
      </c>
      <c r="B1977" t="s">
        <v>4780</v>
      </c>
      <c r="C1977" t="s">
        <v>51</v>
      </c>
      <c r="D1977" s="6" t="s">
        <v>134</v>
      </c>
      <c r="E1977" s="6">
        <v>18.5</v>
      </c>
      <c r="F1977" s="6">
        <v>58.01</v>
      </c>
      <c r="G1977" s="6">
        <v>59.91</v>
      </c>
      <c r="H1977" s="6">
        <f t="shared" si="290"/>
        <v>0.96828576197629779</v>
      </c>
      <c r="I1977" s="6">
        <v>18</v>
      </c>
      <c r="J1977" s="6">
        <v>20.34</v>
      </c>
      <c r="K1977" s="6">
        <v>58.64</v>
      </c>
      <c r="L1977" s="6">
        <f t="shared" si="291"/>
        <v>0</v>
      </c>
      <c r="M1977" s="6">
        <f t="shared" si="292"/>
        <v>0</v>
      </c>
      <c r="N1977" s="6">
        <f t="shared" si="293"/>
        <v>1</v>
      </c>
      <c r="AA1977" t="s">
        <v>5341</v>
      </c>
      <c r="AB1977" t="s">
        <v>4780</v>
      </c>
      <c r="AC1977" t="s">
        <v>51</v>
      </c>
      <c r="AD1977" t="s">
        <v>135</v>
      </c>
      <c r="AE1977" s="6">
        <v>23.5</v>
      </c>
      <c r="AF1977" s="6">
        <v>64.010000000000005</v>
      </c>
      <c r="AG1977" s="6">
        <v>72.459999999999994</v>
      </c>
      <c r="AH1977" s="6">
        <f t="shared" si="294"/>
        <v>0.88338393596467035</v>
      </c>
      <c r="AI1977" s="6">
        <v>23</v>
      </c>
      <c r="AJ1977" s="6">
        <v>43.27</v>
      </c>
      <c r="AK1977" s="6">
        <v>71.22</v>
      </c>
      <c r="AL1977" s="6">
        <f t="shared" si="295"/>
        <v>0</v>
      </c>
      <c r="AM1977" s="6">
        <f t="shared" si="296"/>
        <v>0</v>
      </c>
      <c r="AN1977" s="6">
        <f t="shared" si="297"/>
        <v>1</v>
      </c>
    </row>
    <row r="1978" spans="1:40" x14ac:dyDescent="0.35">
      <c r="A1978" t="s">
        <v>5342</v>
      </c>
      <c r="B1978" t="s">
        <v>4780</v>
      </c>
      <c r="C1978" t="s">
        <v>51</v>
      </c>
      <c r="D1978" s="6" t="s">
        <v>134</v>
      </c>
      <c r="E1978" s="6">
        <v>22.5</v>
      </c>
      <c r="F1978" s="6">
        <v>53.98</v>
      </c>
      <c r="G1978" s="6">
        <v>69.97</v>
      </c>
      <c r="H1978" s="6">
        <f t="shared" si="290"/>
        <v>0.7714734886379877</v>
      </c>
      <c r="I1978" s="6">
        <v>22</v>
      </c>
      <c r="J1978" s="6">
        <v>48.81</v>
      </c>
      <c r="K1978" s="6">
        <v>68.72</v>
      </c>
      <c r="L1978" s="6">
        <f t="shared" si="291"/>
        <v>0</v>
      </c>
      <c r="M1978" s="6">
        <f t="shared" si="292"/>
        <v>0</v>
      </c>
      <c r="N1978" s="6">
        <f t="shared" si="293"/>
        <v>1</v>
      </c>
      <c r="AA1978" t="s">
        <v>5342</v>
      </c>
      <c r="AB1978" t="s">
        <v>4780</v>
      </c>
      <c r="AC1978" t="s">
        <v>51</v>
      </c>
      <c r="AD1978" t="s">
        <v>135</v>
      </c>
      <c r="AE1978" s="6">
        <v>31.5</v>
      </c>
      <c r="AF1978" s="6">
        <v>80.459999999999994</v>
      </c>
      <c r="AG1978" s="6">
        <v>92.02</v>
      </c>
      <c r="AH1978" s="6">
        <f t="shared" si="294"/>
        <v>0.87437513584003479</v>
      </c>
      <c r="AI1978" s="6">
        <v>31</v>
      </c>
      <c r="AJ1978" s="6">
        <v>71.349999999999994</v>
      </c>
      <c r="AK1978" s="6">
        <v>90.81</v>
      </c>
      <c r="AL1978" s="6">
        <f t="shared" si="295"/>
        <v>0</v>
      </c>
      <c r="AM1978" s="6">
        <f t="shared" si="296"/>
        <v>0</v>
      </c>
      <c r="AN1978" s="6">
        <f t="shared" si="297"/>
        <v>1</v>
      </c>
    </row>
    <row r="1979" spans="1:40" x14ac:dyDescent="0.35">
      <c r="A1979" t="s">
        <v>5343</v>
      </c>
      <c r="B1979" t="s">
        <v>4780</v>
      </c>
      <c r="C1979" t="s">
        <v>51</v>
      </c>
      <c r="D1979" s="6" t="s">
        <v>134</v>
      </c>
      <c r="E1979" s="6">
        <v>18.5</v>
      </c>
      <c r="F1979" s="6">
        <v>52.89</v>
      </c>
      <c r="G1979" s="6">
        <v>59.91</v>
      </c>
      <c r="H1979" s="6">
        <f t="shared" si="290"/>
        <v>0.88282423635453189</v>
      </c>
      <c r="I1979" s="6">
        <v>18</v>
      </c>
      <c r="J1979" s="6">
        <v>30.1</v>
      </c>
      <c r="K1979" s="6">
        <v>58.64</v>
      </c>
      <c r="L1979" s="6">
        <f t="shared" si="291"/>
        <v>0</v>
      </c>
      <c r="M1979" s="6">
        <f t="shared" si="292"/>
        <v>0</v>
      </c>
      <c r="N1979" s="6">
        <f t="shared" si="293"/>
        <v>1</v>
      </c>
      <c r="AA1979" t="s">
        <v>5343</v>
      </c>
      <c r="AB1979" t="s">
        <v>4780</v>
      </c>
      <c r="AC1979" t="s">
        <v>51</v>
      </c>
      <c r="AD1979" t="s">
        <v>135</v>
      </c>
      <c r="AE1979" s="6">
        <v>25</v>
      </c>
      <c r="AF1979" s="6">
        <v>48.73</v>
      </c>
      <c r="AG1979" s="6">
        <v>76.17</v>
      </c>
      <c r="AH1979" s="6">
        <f t="shared" si="294"/>
        <v>0.63975318366811074</v>
      </c>
      <c r="AI1979" s="6">
        <v>24.5</v>
      </c>
      <c r="AJ1979" s="6">
        <v>43.37</v>
      </c>
      <c r="AK1979" s="6">
        <v>74.930000000000007</v>
      </c>
      <c r="AL1979" s="6">
        <f t="shared" si="295"/>
        <v>0</v>
      </c>
      <c r="AM1979" s="6">
        <f t="shared" si="296"/>
        <v>0</v>
      </c>
      <c r="AN1979" s="6">
        <f t="shared" si="297"/>
        <v>1</v>
      </c>
    </row>
    <row r="1980" spans="1:40" x14ac:dyDescent="0.35">
      <c r="A1980" t="s">
        <v>5344</v>
      </c>
      <c r="B1980" t="s">
        <v>4780</v>
      </c>
      <c r="C1980" t="s">
        <v>51</v>
      </c>
      <c r="D1980" s="6" t="s">
        <v>134</v>
      </c>
      <c r="E1980" s="6">
        <v>18</v>
      </c>
      <c r="F1980" s="6">
        <v>41.52</v>
      </c>
      <c r="G1980" s="6">
        <v>58.64</v>
      </c>
      <c r="H1980" s="6">
        <f t="shared" si="290"/>
        <v>0.7080491132332879</v>
      </c>
      <c r="I1980" s="6">
        <v>17.5</v>
      </c>
      <c r="J1980" s="6">
        <v>20.85</v>
      </c>
      <c r="K1980" s="6">
        <v>57.36</v>
      </c>
      <c r="L1980" s="6">
        <f t="shared" si="291"/>
        <v>0</v>
      </c>
      <c r="M1980" s="6">
        <f t="shared" si="292"/>
        <v>0</v>
      </c>
      <c r="N1980" s="6">
        <f t="shared" si="293"/>
        <v>1</v>
      </c>
      <c r="AA1980" t="s">
        <v>5344</v>
      </c>
      <c r="AB1980" t="s">
        <v>4780</v>
      </c>
      <c r="AC1980" t="s">
        <v>51</v>
      </c>
      <c r="AD1980" t="s">
        <v>135</v>
      </c>
      <c r="AE1980">
        <v>24</v>
      </c>
      <c r="AF1980">
        <v>114.4</v>
      </c>
      <c r="AG1980">
        <v>73.7</v>
      </c>
      <c r="AH1980">
        <f t="shared" si="294"/>
        <v>1.5522388059701493</v>
      </c>
      <c r="AI1980">
        <v>22.5</v>
      </c>
      <c r="AJ1980">
        <v>60.67</v>
      </c>
      <c r="AK1980">
        <v>69.97</v>
      </c>
      <c r="AL1980" s="3">
        <f t="shared" si="295"/>
        <v>1</v>
      </c>
      <c r="AM1980" s="3">
        <f t="shared" si="296"/>
        <v>0</v>
      </c>
      <c r="AN1980" s="3">
        <f t="shared" si="297"/>
        <v>0</v>
      </c>
    </row>
    <row r="1981" spans="1:40" x14ac:dyDescent="0.35">
      <c r="A1981" t="s">
        <v>5345</v>
      </c>
      <c r="B1981" t="s">
        <v>4780</v>
      </c>
      <c r="C1981" t="s">
        <v>51</v>
      </c>
      <c r="D1981" t="s">
        <v>134</v>
      </c>
      <c r="E1981">
        <v>26.5</v>
      </c>
      <c r="F1981">
        <v>81.52</v>
      </c>
      <c r="G1981">
        <v>79.86</v>
      </c>
      <c r="H1981">
        <f t="shared" si="290"/>
        <v>1.0207863761582769</v>
      </c>
      <c r="I1981">
        <v>26</v>
      </c>
      <c r="J1981">
        <v>54.15</v>
      </c>
      <c r="K1981">
        <v>78.63</v>
      </c>
      <c r="L1981" s="3">
        <f t="shared" si="291"/>
        <v>0</v>
      </c>
      <c r="M1981" s="3">
        <f t="shared" si="292"/>
        <v>1</v>
      </c>
      <c r="N1981" s="3">
        <f t="shared" si="293"/>
        <v>0</v>
      </c>
      <c r="AA1981" t="s">
        <v>5345</v>
      </c>
      <c r="AB1981" t="s">
        <v>4780</v>
      </c>
      <c r="AC1981" t="s">
        <v>51</v>
      </c>
      <c r="AD1981" t="s">
        <v>135</v>
      </c>
      <c r="AE1981">
        <v>24</v>
      </c>
      <c r="AF1981">
        <v>125.71</v>
      </c>
      <c r="AG1981">
        <v>73.7</v>
      </c>
      <c r="AH1981">
        <f t="shared" si="294"/>
        <v>1.7056987788331071</v>
      </c>
      <c r="AI1981">
        <v>22</v>
      </c>
      <c r="AJ1981">
        <v>53.55</v>
      </c>
      <c r="AK1981">
        <v>68.72</v>
      </c>
      <c r="AL1981" s="3">
        <f t="shared" si="295"/>
        <v>1</v>
      </c>
      <c r="AM1981" s="3">
        <f t="shared" si="296"/>
        <v>0</v>
      </c>
      <c r="AN1981" s="3">
        <f t="shared" si="297"/>
        <v>0</v>
      </c>
    </row>
    <row r="1982" spans="1:40" x14ac:dyDescent="0.35">
      <c r="A1982" t="s">
        <v>5346</v>
      </c>
      <c r="B1982" t="s">
        <v>4780</v>
      </c>
      <c r="C1982" t="s">
        <v>51</v>
      </c>
      <c r="D1982" s="6" t="s">
        <v>134</v>
      </c>
      <c r="E1982" s="6">
        <v>17.5</v>
      </c>
      <c r="F1982" s="6">
        <v>52.22</v>
      </c>
      <c r="G1982" s="6">
        <v>57.36</v>
      </c>
      <c r="H1982" s="6">
        <f t="shared" si="290"/>
        <v>0.91039051603905163</v>
      </c>
      <c r="I1982" s="6">
        <v>17</v>
      </c>
      <c r="J1982" s="6">
        <v>41.54</v>
      </c>
      <c r="K1982" s="6">
        <v>56.08</v>
      </c>
      <c r="L1982" s="6">
        <f t="shared" si="291"/>
        <v>0</v>
      </c>
      <c r="M1982" s="6">
        <f t="shared" si="292"/>
        <v>0</v>
      </c>
      <c r="N1982" s="6">
        <f t="shared" si="293"/>
        <v>1</v>
      </c>
      <c r="AA1982" t="s">
        <v>5346</v>
      </c>
      <c r="AB1982" t="s">
        <v>4780</v>
      </c>
      <c r="AC1982" t="s">
        <v>51</v>
      </c>
      <c r="AD1982" t="s">
        <v>135</v>
      </c>
      <c r="AE1982">
        <v>24</v>
      </c>
      <c r="AF1982">
        <v>84.94</v>
      </c>
      <c r="AG1982">
        <v>73.7</v>
      </c>
      <c r="AH1982">
        <f t="shared" si="294"/>
        <v>1.1525101763907732</v>
      </c>
      <c r="AI1982">
        <v>23.5</v>
      </c>
      <c r="AJ1982">
        <v>67.760000000000005</v>
      </c>
      <c r="AK1982">
        <v>72.459999999999994</v>
      </c>
      <c r="AL1982" s="3">
        <f t="shared" si="295"/>
        <v>0</v>
      </c>
      <c r="AM1982" s="3">
        <f t="shared" si="296"/>
        <v>1</v>
      </c>
      <c r="AN1982" s="3">
        <f t="shared" si="297"/>
        <v>0</v>
      </c>
    </row>
    <row r="1983" spans="1:40" x14ac:dyDescent="0.35">
      <c r="A1983" t="s">
        <v>5347</v>
      </c>
      <c r="B1983" t="s">
        <v>4780</v>
      </c>
      <c r="C1983" t="s">
        <v>51</v>
      </c>
      <c r="D1983" s="6" t="s">
        <v>134</v>
      </c>
      <c r="E1983" s="6">
        <v>25.5</v>
      </c>
      <c r="F1983" s="6">
        <v>76.650000000000006</v>
      </c>
      <c r="G1983" s="6">
        <v>77.400000000000006</v>
      </c>
      <c r="H1983" s="6">
        <f t="shared" si="290"/>
        <v>0.99031007751937983</v>
      </c>
      <c r="I1983" s="6">
        <v>25</v>
      </c>
      <c r="J1983" s="6">
        <v>58.23</v>
      </c>
      <c r="K1983" s="6">
        <v>76.17</v>
      </c>
      <c r="L1983" s="6">
        <f t="shared" si="291"/>
        <v>0</v>
      </c>
      <c r="M1983" s="6">
        <f t="shared" si="292"/>
        <v>0</v>
      </c>
      <c r="N1983" s="6">
        <f t="shared" si="293"/>
        <v>1</v>
      </c>
      <c r="AA1983" t="s">
        <v>5347</v>
      </c>
      <c r="AB1983" t="s">
        <v>4780</v>
      </c>
      <c r="AC1983" t="s">
        <v>51</v>
      </c>
      <c r="AD1983" t="s">
        <v>135</v>
      </c>
      <c r="AE1983">
        <v>24</v>
      </c>
      <c r="AF1983">
        <v>134.22999999999999</v>
      </c>
      <c r="AG1983">
        <v>73.7</v>
      </c>
      <c r="AH1983">
        <f t="shared" si="294"/>
        <v>1.8213025780189958</v>
      </c>
      <c r="AI1983">
        <v>22</v>
      </c>
      <c r="AJ1983">
        <v>64.739999999999995</v>
      </c>
      <c r="AK1983">
        <v>68.72</v>
      </c>
      <c r="AL1983" s="3">
        <f t="shared" si="295"/>
        <v>1</v>
      </c>
      <c r="AM1983" s="3">
        <f t="shared" si="296"/>
        <v>0</v>
      </c>
      <c r="AN1983" s="3">
        <f t="shared" si="297"/>
        <v>0</v>
      </c>
    </row>
    <row r="1984" spans="1:40" x14ac:dyDescent="0.35">
      <c r="A1984" t="s">
        <v>5348</v>
      </c>
      <c r="B1984" t="s">
        <v>4780</v>
      </c>
      <c r="C1984" t="s">
        <v>51</v>
      </c>
      <c r="D1984" t="s">
        <v>134</v>
      </c>
      <c r="E1984">
        <v>25</v>
      </c>
      <c r="F1984">
        <v>93.05</v>
      </c>
      <c r="G1984">
        <v>76.17</v>
      </c>
      <c r="H1984">
        <f t="shared" si="290"/>
        <v>1.2216095575685966</v>
      </c>
      <c r="I1984">
        <v>24.5</v>
      </c>
      <c r="J1984">
        <v>44.18</v>
      </c>
      <c r="K1984">
        <v>74.930000000000007</v>
      </c>
      <c r="L1984" s="3">
        <f t="shared" si="291"/>
        <v>0</v>
      </c>
      <c r="M1984" s="3">
        <f t="shared" si="292"/>
        <v>1</v>
      </c>
      <c r="N1984" s="3">
        <f t="shared" si="293"/>
        <v>0</v>
      </c>
      <c r="AA1984" t="s">
        <v>5348</v>
      </c>
      <c r="AB1984" t="s">
        <v>4780</v>
      </c>
      <c r="AC1984" t="s">
        <v>51</v>
      </c>
      <c r="AD1984" t="s">
        <v>135</v>
      </c>
      <c r="AE1984" s="6">
        <v>18</v>
      </c>
      <c r="AF1984" s="6">
        <v>56</v>
      </c>
      <c r="AG1984" s="6">
        <v>58.64</v>
      </c>
      <c r="AH1984" s="6">
        <f t="shared" si="294"/>
        <v>0.95497953615279674</v>
      </c>
      <c r="AI1984" s="6">
        <v>17.5</v>
      </c>
      <c r="AJ1984" s="6">
        <v>32.880000000000003</v>
      </c>
      <c r="AK1984" s="6">
        <v>57.36</v>
      </c>
      <c r="AL1984" s="6">
        <f t="shared" si="295"/>
        <v>0</v>
      </c>
      <c r="AM1984" s="6">
        <f t="shared" si="296"/>
        <v>0</v>
      </c>
      <c r="AN1984" s="6">
        <f t="shared" si="297"/>
        <v>1</v>
      </c>
    </row>
    <row r="1985" spans="1:40" x14ac:dyDescent="0.35">
      <c r="A1985" t="s">
        <v>5349</v>
      </c>
      <c r="B1985" t="s">
        <v>4780</v>
      </c>
      <c r="C1985" t="s">
        <v>51</v>
      </c>
      <c r="D1985" t="s">
        <v>134</v>
      </c>
      <c r="E1985">
        <v>26</v>
      </c>
      <c r="F1985">
        <v>81.180000000000007</v>
      </c>
      <c r="G1985">
        <v>78.63</v>
      </c>
      <c r="H1985">
        <f t="shared" si="290"/>
        <v>1.0324303700877528</v>
      </c>
      <c r="I1985">
        <v>25.5</v>
      </c>
      <c r="J1985">
        <v>52.17</v>
      </c>
      <c r="K1985">
        <v>77.400000000000006</v>
      </c>
      <c r="L1985" s="3">
        <f t="shared" si="291"/>
        <v>0</v>
      </c>
      <c r="M1985" s="3">
        <f t="shared" si="292"/>
        <v>1</v>
      </c>
      <c r="N1985" s="3">
        <f t="shared" si="293"/>
        <v>0</v>
      </c>
      <c r="AA1985" t="s">
        <v>5349</v>
      </c>
      <c r="AB1985" t="s">
        <v>4780</v>
      </c>
      <c r="AC1985" t="s">
        <v>51</v>
      </c>
      <c r="AD1985" t="s">
        <v>135</v>
      </c>
      <c r="AE1985">
        <v>24</v>
      </c>
      <c r="AF1985">
        <v>114.68</v>
      </c>
      <c r="AG1985">
        <v>73.7</v>
      </c>
      <c r="AH1985">
        <f t="shared" si="294"/>
        <v>1.5560379918588874</v>
      </c>
      <c r="AI1985">
        <v>25</v>
      </c>
      <c r="AJ1985">
        <v>76.569999999999993</v>
      </c>
      <c r="AK1985">
        <v>76.17</v>
      </c>
      <c r="AL1985" s="3">
        <f t="shared" si="295"/>
        <v>1</v>
      </c>
      <c r="AM1985" s="3">
        <f t="shared" si="296"/>
        <v>0</v>
      </c>
      <c r="AN1985" s="3">
        <f t="shared" si="297"/>
        <v>0</v>
      </c>
    </row>
    <row r="1986" spans="1:40" x14ac:dyDescent="0.35">
      <c r="A1986" t="s">
        <v>5350</v>
      </c>
      <c r="B1986" t="s">
        <v>4780</v>
      </c>
      <c r="C1986" t="s">
        <v>51</v>
      </c>
      <c r="D1986" s="6" t="s">
        <v>134</v>
      </c>
      <c r="E1986" s="6">
        <v>15</v>
      </c>
      <c r="F1986" s="6">
        <v>41.81</v>
      </c>
      <c r="G1986" s="6">
        <v>50.91</v>
      </c>
      <c r="H1986" s="6">
        <f t="shared" ref="H1986:H2049" si="298">F1986/G1986</f>
        <v>0.82125319190728752</v>
      </c>
      <c r="I1986" s="6">
        <v>15</v>
      </c>
      <c r="J1986" s="6">
        <v>41.81</v>
      </c>
      <c r="K1986" s="6">
        <v>50.91</v>
      </c>
      <c r="L1986" s="6">
        <f t="shared" ref="L1986:L2049" si="299">IF(H1986&gt;1.5,1,0)</f>
        <v>0</v>
      </c>
      <c r="M1986" s="6">
        <f t="shared" ref="M1986:M2049" si="300">IF((AND(H1986&gt;1,H1986&lt;1.5)),1,0)</f>
        <v>0</v>
      </c>
      <c r="N1986" s="6">
        <f t="shared" ref="N1986:N2049" si="301">IF(H1986&lt;1,1,0)</f>
        <v>1</v>
      </c>
      <c r="AA1986" t="s">
        <v>5350</v>
      </c>
      <c r="AB1986" t="s">
        <v>4780</v>
      </c>
      <c r="AC1986" t="s">
        <v>51</v>
      </c>
      <c r="AD1986" t="s">
        <v>135</v>
      </c>
      <c r="AE1986">
        <v>24</v>
      </c>
      <c r="AF1986">
        <v>135.88</v>
      </c>
      <c r="AG1986">
        <v>73.7</v>
      </c>
      <c r="AH1986">
        <f t="shared" ref="AH1986:AH2049" si="302">AF1986/AG1986</f>
        <v>1.8436906377204882</v>
      </c>
      <c r="AI1986">
        <v>22.5</v>
      </c>
      <c r="AJ1986">
        <v>69.09</v>
      </c>
      <c r="AK1986">
        <v>69.97</v>
      </c>
      <c r="AL1986" s="3">
        <f t="shared" si="295"/>
        <v>1</v>
      </c>
      <c r="AM1986" s="3">
        <f t="shared" si="296"/>
        <v>0</v>
      </c>
      <c r="AN1986" s="3">
        <f t="shared" si="297"/>
        <v>0</v>
      </c>
    </row>
    <row r="1987" spans="1:40" x14ac:dyDescent="0.35">
      <c r="A1987" t="s">
        <v>5351</v>
      </c>
      <c r="B1987" t="s">
        <v>4780</v>
      </c>
      <c r="C1987" t="s">
        <v>51</v>
      </c>
      <c r="D1987" s="6" t="s">
        <v>134</v>
      </c>
      <c r="E1987" s="6">
        <v>28.5</v>
      </c>
      <c r="F1987" s="6">
        <v>73.040000000000006</v>
      </c>
      <c r="G1987" s="6">
        <v>84.74</v>
      </c>
      <c r="H1987" s="6">
        <f t="shared" si="298"/>
        <v>0.86193061128156723</v>
      </c>
      <c r="I1987" s="6">
        <v>28</v>
      </c>
      <c r="J1987" s="6">
        <v>54.15</v>
      </c>
      <c r="K1987" s="6">
        <v>83.53</v>
      </c>
      <c r="L1987" s="6">
        <f t="shared" si="299"/>
        <v>0</v>
      </c>
      <c r="M1987" s="6">
        <f t="shared" si="300"/>
        <v>0</v>
      </c>
      <c r="N1987" s="6">
        <f t="shared" si="301"/>
        <v>1</v>
      </c>
      <c r="AA1987" t="s">
        <v>5351</v>
      </c>
      <c r="AB1987" t="s">
        <v>4780</v>
      </c>
      <c r="AC1987" t="s">
        <v>51</v>
      </c>
      <c r="AD1987" t="s">
        <v>135</v>
      </c>
      <c r="AE1987">
        <v>24</v>
      </c>
      <c r="AF1987">
        <v>122.24</v>
      </c>
      <c r="AG1987">
        <v>73.7</v>
      </c>
      <c r="AH1987">
        <f t="shared" si="302"/>
        <v>1.6586160108548167</v>
      </c>
      <c r="AI1987">
        <v>26</v>
      </c>
      <c r="AJ1987">
        <v>83.3</v>
      </c>
      <c r="AK1987">
        <v>78.63</v>
      </c>
      <c r="AL1987" s="3">
        <f t="shared" ref="AL1987:AL2050" si="303">IF(AH1987&gt;1.5,1,0)</f>
        <v>1</v>
      </c>
      <c r="AM1987" s="3">
        <f t="shared" ref="AM1987:AM2050" si="304">IF((AND(AH1987&gt;1,AH1987&lt;1.5)),1,0)</f>
        <v>0</v>
      </c>
      <c r="AN1987" s="3">
        <f t="shared" ref="AN1987:AN2050" si="305">IF(AH1987&lt;1,1,0)</f>
        <v>0</v>
      </c>
    </row>
    <row r="1988" spans="1:40" x14ac:dyDescent="0.35">
      <c r="A1988" t="s">
        <v>5352</v>
      </c>
      <c r="B1988" t="s">
        <v>4780</v>
      </c>
      <c r="C1988" t="s">
        <v>51</v>
      </c>
      <c r="D1988" t="s">
        <v>134</v>
      </c>
      <c r="E1988">
        <v>33.5</v>
      </c>
      <c r="F1988">
        <v>105.7</v>
      </c>
      <c r="G1988">
        <v>96.84</v>
      </c>
      <c r="H1988">
        <f t="shared" si="298"/>
        <v>1.0914911193721601</v>
      </c>
      <c r="I1988">
        <v>33</v>
      </c>
      <c r="J1988">
        <v>55.89</v>
      </c>
      <c r="K1988">
        <v>95.64</v>
      </c>
      <c r="L1988" s="3">
        <f t="shared" si="299"/>
        <v>0</v>
      </c>
      <c r="M1988" s="3">
        <f t="shared" si="300"/>
        <v>1</v>
      </c>
      <c r="N1988" s="3">
        <f t="shared" si="301"/>
        <v>0</v>
      </c>
      <c r="AA1988" t="s">
        <v>5352</v>
      </c>
      <c r="AB1988" t="s">
        <v>4780</v>
      </c>
      <c r="AC1988" t="s">
        <v>51</v>
      </c>
      <c r="AD1988" t="s">
        <v>135</v>
      </c>
      <c r="AE1988">
        <v>24</v>
      </c>
      <c r="AF1988">
        <v>77.17</v>
      </c>
      <c r="AG1988">
        <v>73.7</v>
      </c>
      <c r="AH1988">
        <f t="shared" si="302"/>
        <v>1.0470827679782904</v>
      </c>
      <c r="AI1988">
        <v>23.5</v>
      </c>
      <c r="AJ1988">
        <v>67.77</v>
      </c>
      <c r="AK1988">
        <v>72.459999999999994</v>
      </c>
      <c r="AL1988" s="3">
        <f t="shared" si="303"/>
        <v>0</v>
      </c>
      <c r="AM1988" s="3">
        <f t="shared" si="304"/>
        <v>1</v>
      </c>
      <c r="AN1988" s="3">
        <f t="shared" si="305"/>
        <v>0</v>
      </c>
    </row>
    <row r="1989" spans="1:40" x14ac:dyDescent="0.35">
      <c r="A1989" t="s">
        <v>5353</v>
      </c>
      <c r="B1989" t="s">
        <v>4780</v>
      </c>
      <c r="C1989" t="s">
        <v>51</v>
      </c>
      <c r="D1989" s="6" t="s">
        <v>134</v>
      </c>
      <c r="E1989" s="6">
        <v>34</v>
      </c>
      <c r="F1989" s="6">
        <v>87.72</v>
      </c>
      <c r="G1989" s="6">
        <v>98.04</v>
      </c>
      <c r="H1989" s="6">
        <f t="shared" si="298"/>
        <v>0.89473684210526305</v>
      </c>
      <c r="I1989" s="6">
        <v>33.5</v>
      </c>
      <c r="J1989" s="6">
        <v>64.3</v>
      </c>
      <c r="K1989" s="6">
        <v>96.84</v>
      </c>
      <c r="L1989" s="6">
        <f t="shared" si="299"/>
        <v>0</v>
      </c>
      <c r="M1989" s="6">
        <f t="shared" si="300"/>
        <v>0</v>
      </c>
      <c r="N1989" s="6">
        <f t="shared" si="301"/>
        <v>1</v>
      </c>
      <c r="AA1989" t="s">
        <v>5353</v>
      </c>
      <c r="AB1989" t="s">
        <v>4780</v>
      </c>
      <c r="AC1989" t="s">
        <v>51</v>
      </c>
      <c r="AD1989" t="s">
        <v>135</v>
      </c>
      <c r="AE1989" s="6">
        <v>21</v>
      </c>
      <c r="AF1989" s="6">
        <v>60.72</v>
      </c>
      <c r="AG1989" s="6">
        <v>66.22</v>
      </c>
      <c r="AH1989" s="6">
        <f t="shared" si="302"/>
        <v>0.9169435215946844</v>
      </c>
      <c r="AI1989" s="6">
        <v>20.5</v>
      </c>
      <c r="AJ1989" s="6">
        <v>39.520000000000003</v>
      </c>
      <c r="AK1989" s="6">
        <v>64.97</v>
      </c>
      <c r="AL1989" s="6">
        <f t="shared" si="303"/>
        <v>0</v>
      </c>
      <c r="AM1989" s="6">
        <f t="shared" si="304"/>
        <v>0</v>
      </c>
      <c r="AN1989" s="6">
        <f t="shared" si="305"/>
        <v>1</v>
      </c>
    </row>
    <row r="1990" spans="1:40" x14ac:dyDescent="0.35">
      <c r="A1990" t="s">
        <v>5354</v>
      </c>
      <c r="B1990" t="s">
        <v>4780</v>
      </c>
      <c r="C1990" t="s">
        <v>51</v>
      </c>
      <c r="D1990" s="6" t="s">
        <v>134</v>
      </c>
      <c r="E1990" s="6">
        <v>16.5</v>
      </c>
      <c r="F1990" s="6">
        <v>45.04</v>
      </c>
      <c r="G1990" s="6">
        <v>54.79</v>
      </c>
      <c r="H1990" s="6">
        <f t="shared" si="298"/>
        <v>0.82204781894506296</v>
      </c>
      <c r="I1990" s="6">
        <v>16</v>
      </c>
      <c r="J1990" s="6">
        <v>26.72</v>
      </c>
      <c r="K1990" s="6">
        <v>53.5</v>
      </c>
      <c r="L1990" s="6">
        <f t="shared" si="299"/>
        <v>0</v>
      </c>
      <c r="M1990" s="6">
        <f t="shared" si="300"/>
        <v>0</v>
      </c>
      <c r="N1990" s="6">
        <f t="shared" si="301"/>
        <v>1</v>
      </c>
      <c r="AA1990" t="s">
        <v>5354</v>
      </c>
      <c r="AB1990" t="s">
        <v>4780</v>
      </c>
      <c r="AC1990" t="s">
        <v>51</v>
      </c>
      <c r="AD1990" t="s">
        <v>135</v>
      </c>
      <c r="AE1990">
        <v>24</v>
      </c>
      <c r="AF1990">
        <v>112.1</v>
      </c>
      <c r="AG1990">
        <v>73.7</v>
      </c>
      <c r="AH1990">
        <f t="shared" si="302"/>
        <v>1.5210312075983716</v>
      </c>
      <c r="AI1990">
        <v>22.5</v>
      </c>
      <c r="AJ1990">
        <v>55.91</v>
      </c>
      <c r="AK1990">
        <v>69.97</v>
      </c>
      <c r="AL1990" s="3">
        <f t="shared" si="303"/>
        <v>1</v>
      </c>
      <c r="AM1990" s="3">
        <f t="shared" si="304"/>
        <v>0</v>
      </c>
      <c r="AN1990" s="3">
        <f t="shared" si="305"/>
        <v>0</v>
      </c>
    </row>
    <row r="1991" spans="1:40" x14ac:dyDescent="0.35">
      <c r="A1991" t="s">
        <v>5355</v>
      </c>
      <c r="B1991" t="s">
        <v>4780</v>
      </c>
      <c r="C1991" t="s">
        <v>51</v>
      </c>
      <c r="D1991" s="6" t="s">
        <v>134</v>
      </c>
      <c r="E1991" s="6">
        <v>25.5</v>
      </c>
      <c r="F1991" s="6">
        <v>76.3</v>
      </c>
      <c r="G1991" s="6">
        <v>77.400000000000006</v>
      </c>
      <c r="H1991" s="6">
        <f t="shared" si="298"/>
        <v>0.98578811369509034</v>
      </c>
      <c r="I1991" s="6">
        <v>25</v>
      </c>
      <c r="J1991" s="6">
        <v>45.31</v>
      </c>
      <c r="K1991" s="6">
        <v>76.17</v>
      </c>
      <c r="L1991" s="6">
        <f t="shared" si="299"/>
        <v>0</v>
      </c>
      <c r="M1991" s="6">
        <f t="shared" si="300"/>
        <v>0</v>
      </c>
      <c r="N1991" s="6">
        <f t="shared" si="301"/>
        <v>1</v>
      </c>
      <c r="AA1991" t="s">
        <v>5355</v>
      </c>
      <c r="AB1991" t="s">
        <v>4780</v>
      </c>
      <c r="AC1991" t="s">
        <v>51</v>
      </c>
      <c r="AD1991" t="s">
        <v>135</v>
      </c>
      <c r="AE1991">
        <v>24</v>
      </c>
      <c r="AF1991">
        <v>149.99</v>
      </c>
      <c r="AG1991">
        <v>73.7</v>
      </c>
      <c r="AH1991">
        <f t="shared" si="302"/>
        <v>2.0351424694708276</v>
      </c>
      <c r="AI1991">
        <v>22</v>
      </c>
      <c r="AJ1991">
        <v>63.37</v>
      </c>
      <c r="AK1991">
        <v>68.72</v>
      </c>
      <c r="AL1991" s="3">
        <f t="shared" si="303"/>
        <v>1</v>
      </c>
      <c r="AM1991" s="3">
        <f t="shared" si="304"/>
        <v>0</v>
      </c>
      <c r="AN1991" s="3">
        <f t="shared" si="305"/>
        <v>0</v>
      </c>
    </row>
    <row r="1992" spans="1:40" x14ac:dyDescent="0.35">
      <c r="A1992" t="s">
        <v>5356</v>
      </c>
      <c r="B1992" t="s">
        <v>4780</v>
      </c>
      <c r="C1992" t="s">
        <v>51</v>
      </c>
      <c r="D1992" s="6" t="s">
        <v>134</v>
      </c>
      <c r="E1992" s="6">
        <v>26.5</v>
      </c>
      <c r="F1992" s="6">
        <v>68.930000000000007</v>
      </c>
      <c r="G1992" s="6">
        <v>79.86</v>
      </c>
      <c r="H1992" s="6">
        <f t="shared" si="298"/>
        <v>0.86313548710242938</v>
      </c>
      <c r="I1992" s="6">
        <v>26</v>
      </c>
      <c r="J1992" s="6">
        <v>51.71</v>
      </c>
      <c r="K1992" s="6">
        <v>78.63</v>
      </c>
      <c r="L1992" s="6">
        <f t="shared" si="299"/>
        <v>0</v>
      </c>
      <c r="M1992" s="6">
        <f t="shared" si="300"/>
        <v>0</v>
      </c>
      <c r="N1992" s="6">
        <f t="shared" si="301"/>
        <v>1</v>
      </c>
      <c r="AA1992" t="s">
        <v>5356</v>
      </c>
      <c r="AB1992" t="s">
        <v>4780</v>
      </c>
      <c r="AC1992" t="s">
        <v>51</v>
      </c>
      <c r="AD1992" t="s">
        <v>135</v>
      </c>
      <c r="AE1992">
        <v>24</v>
      </c>
      <c r="AF1992">
        <v>85.51</v>
      </c>
      <c r="AG1992">
        <v>73.7</v>
      </c>
      <c r="AH1992">
        <f t="shared" si="302"/>
        <v>1.1602442333785619</v>
      </c>
      <c r="AI1992">
        <v>23.5</v>
      </c>
      <c r="AJ1992">
        <v>68.89</v>
      </c>
      <c r="AK1992">
        <v>72.459999999999994</v>
      </c>
      <c r="AL1992" s="3">
        <f t="shared" si="303"/>
        <v>0</v>
      </c>
      <c r="AM1992" s="3">
        <f t="shared" si="304"/>
        <v>1</v>
      </c>
      <c r="AN1992" s="3">
        <f t="shared" si="305"/>
        <v>0</v>
      </c>
    </row>
    <row r="1993" spans="1:40" x14ac:dyDescent="0.35">
      <c r="A1993" t="s">
        <v>5357</v>
      </c>
      <c r="B1993" t="s">
        <v>4780</v>
      </c>
      <c r="C1993" t="s">
        <v>51</v>
      </c>
      <c r="D1993" s="6" t="s">
        <v>134</v>
      </c>
      <c r="E1993" s="6">
        <v>27.5</v>
      </c>
      <c r="F1993" s="6">
        <v>61.22</v>
      </c>
      <c r="G1993" s="6">
        <v>82.3</v>
      </c>
      <c r="H1993" s="6">
        <f t="shared" si="298"/>
        <v>0.74386391251518835</v>
      </c>
      <c r="I1993" s="6">
        <v>27</v>
      </c>
      <c r="J1993" s="6">
        <v>54.44</v>
      </c>
      <c r="K1993" s="6">
        <v>81.08</v>
      </c>
      <c r="L1993" s="6">
        <f t="shared" si="299"/>
        <v>0</v>
      </c>
      <c r="M1993" s="6">
        <f t="shared" si="300"/>
        <v>0</v>
      </c>
      <c r="N1993" s="6">
        <f t="shared" si="301"/>
        <v>1</v>
      </c>
      <c r="AA1993" t="s">
        <v>5357</v>
      </c>
      <c r="AB1993" t="s">
        <v>4780</v>
      </c>
      <c r="AC1993" t="s">
        <v>51</v>
      </c>
      <c r="AD1993" t="s">
        <v>135</v>
      </c>
      <c r="AE1993" s="6">
        <v>23.5</v>
      </c>
      <c r="AF1993" s="6">
        <v>59.72</v>
      </c>
      <c r="AG1993" s="6">
        <v>72.459999999999994</v>
      </c>
      <c r="AH1993" s="6">
        <f t="shared" si="302"/>
        <v>0.82417885730057971</v>
      </c>
      <c r="AI1993" s="6">
        <v>23</v>
      </c>
      <c r="AJ1993" s="6">
        <v>48.23</v>
      </c>
      <c r="AK1993" s="6">
        <v>71.22</v>
      </c>
      <c r="AL1993" s="6">
        <f t="shared" si="303"/>
        <v>0</v>
      </c>
      <c r="AM1993" s="6">
        <f t="shared" si="304"/>
        <v>0</v>
      </c>
      <c r="AN1993" s="6">
        <f t="shared" si="305"/>
        <v>1</v>
      </c>
    </row>
    <row r="1994" spans="1:40" x14ac:dyDescent="0.35">
      <c r="A1994" t="s">
        <v>5358</v>
      </c>
      <c r="B1994" t="s">
        <v>4780</v>
      </c>
      <c r="C1994" t="s">
        <v>51</v>
      </c>
      <c r="D1994" s="6" t="s">
        <v>134</v>
      </c>
      <c r="E1994" s="6">
        <v>18.5</v>
      </c>
      <c r="F1994" s="6">
        <v>53.88</v>
      </c>
      <c r="G1994" s="6">
        <v>59.91</v>
      </c>
      <c r="H1994" s="6">
        <f t="shared" si="298"/>
        <v>0.89934902353530299</v>
      </c>
      <c r="I1994" s="6">
        <v>18</v>
      </c>
      <c r="J1994" s="6">
        <v>35.65</v>
      </c>
      <c r="K1994" s="6">
        <v>58.64</v>
      </c>
      <c r="L1994" s="6">
        <f t="shared" si="299"/>
        <v>0</v>
      </c>
      <c r="M1994" s="6">
        <f t="shared" si="300"/>
        <v>0</v>
      </c>
      <c r="N1994" s="6">
        <f t="shared" si="301"/>
        <v>1</v>
      </c>
      <c r="AA1994" t="s">
        <v>5358</v>
      </c>
      <c r="AB1994" t="s">
        <v>4780</v>
      </c>
      <c r="AC1994" t="s">
        <v>51</v>
      </c>
      <c r="AD1994" t="s">
        <v>135</v>
      </c>
      <c r="AE1994">
        <v>24</v>
      </c>
      <c r="AF1994">
        <v>143.69</v>
      </c>
      <c r="AG1994">
        <v>73.7</v>
      </c>
      <c r="AH1994">
        <f t="shared" si="302"/>
        <v>1.9496607869742197</v>
      </c>
      <c r="AI1994">
        <v>22</v>
      </c>
      <c r="AJ1994">
        <v>55.42</v>
      </c>
      <c r="AK1994">
        <v>68.72</v>
      </c>
      <c r="AL1994" s="3">
        <f t="shared" si="303"/>
        <v>1</v>
      </c>
      <c r="AM1994" s="3">
        <f t="shared" si="304"/>
        <v>0</v>
      </c>
      <c r="AN1994" s="3">
        <f t="shared" si="305"/>
        <v>0</v>
      </c>
    </row>
    <row r="1995" spans="1:40" x14ac:dyDescent="0.35">
      <c r="A1995" t="s">
        <v>5359</v>
      </c>
      <c r="B1995" t="s">
        <v>4780</v>
      </c>
      <c r="C1995" t="s">
        <v>51</v>
      </c>
      <c r="D1995" s="6" t="s">
        <v>134</v>
      </c>
      <c r="E1995" s="6">
        <v>25</v>
      </c>
      <c r="F1995" s="6">
        <v>74.459999999999994</v>
      </c>
      <c r="G1995" s="6">
        <v>76.17</v>
      </c>
      <c r="H1995" s="6">
        <f t="shared" si="298"/>
        <v>0.97755021662071673</v>
      </c>
      <c r="I1995" s="6">
        <v>24.5</v>
      </c>
      <c r="J1995" s="6">
        <v>66.08</v>
      </c>
      <c r="K1995" s="6">
        <v>74.930000000000007</v>
      </c>
      <c r="L1995" s="6">
        <f t="shared" si="299"/>
        <v>0</v>
      </c>
      <c r="M1995" s="6">
        <f t="shared" si="300"/>
        <v>0</v>
      </c>
      <c r="N1995" s="6">
        <f t="shared" si="301"/>
        <v>1</v>
      </c>
      <c r="AA1995" t="s">
        <v>5359</v>
      </c>
      <c r="AB1995" t="s">
        <v>4780</v>
      </c>
      <c r="AC1995" t="s">
        <v>51</v>
      </c>
      <c r="AD1995" t="s">
        <v>135</v>
      </c>
      <c r="AE1995">
        <v>24</v>
      </c>
      <c r="AF1995">
        <v>105.16</v>
      </c>
      <c r="AG1995">
        <v>73.7</v>
      </c>
      <c r="AH1995">
        <f t="shared" si="302"/>
        <v>1.4268656716417909</v>
      </c>
      <c r="AI1995">
        <v>23</v>
      </c>
      <c r="AJ1995">
        <v>65.63</v>
      </c>
      <c r="AK1995">
        <v>71.22</v>
      </c>
      <c r="AL1995" s="3">
        <f t="shared" si="303"/>
        <v>0</v>
      </c>
      <c r="AM1995" s="3">
        <f t="shared" si="304"/>
        <v>1</v>
      </c>
      <c r="AN1995" s="3">
        <f t="shared" si="305"/>
        <v>0</v>
      </c>
    </row>
    <row r="1996" spans="1:40" x14ac:dyDescent="0.35">
      <c r="A1996" t="s">
        <v>5360</v>
      </c>
      <c r="B1996" t="s">
        <v>4780</v>
      </c>
      <c r="C1996" t="s">
        <v>51</v>
      </c>
      <c r="D1996" s="6" t="s">
        <v>134</v>
      </c>
      <c r="E1996" s="6">
        <v>18.5</v>
      </c>
      <c r="F1996" s="6">
        <v>50.13</v>
      </c>
      <c r="G1996" s="6">
        <v>59.91</v>
      </c>
      <c r="H1996" s="6">
        <f t="shared" si="298"/>
        <v>0.83675513269904866</v>
      </c>
      <c r="I1996" s="6">
        <v>18</v>
      </c>
      <c r="J1996" s="6">
        <v>21.03</v>
      </c>
      <c r="K1996" s="6">
        <v>58.64</v>
      </c>
      <c r="L1996" s="6">
        <f t="shared" si="299"/>
        <v>0</v>
      </c>
      <c r="M1996" s="6">
        <f t="shared" si="300"/>
        <v>0</v>
      </c>
      <c r="N1996" s="6">
        <f t="shared" si="301"/>
        <v>1</v>
      </c>
      <c r="AA1996" t="s">
        <v>5360</v>
      </c>
      <c r="AB1996" t="s">
        <v>4780</v>
      </c>
      <c r="AC1996" t="s">
        <v>51</v>
      </c>
      <c r="AD1996" t="s">
        <v>135</v>
      </c>
      <c r="AE1996">
        <v>24</v>
      </c>
      <c r="AF1996">
        <v>97.49</v>
      </c>
      <c r="AG1996">
        <v>73.7</v>
      </c>
      <c r="AH1996">
        <f t="shared" si="302"/>
        <v>1.3227951153324287</v>
      </c>
      <c r="AI1996">
        <v>23.5</v>
      </c>
      <c r="AJ1996">
        <v>72.28</v>
      </c>
      <c r="AK1996">
        <v>72.459999999999994</v>
      </c>
      <c r="AL1996" s="3">
        <f t="shared" si="303"/>
        <v>0</v>
      </c>
      <c r="AM1996" s="3">
        <f t="shared" si="304"/>
        <v>1</v>
      </c>
      <c r="AN1996" s="3">
        <f t="shared" si="305"/>
        <v>0</v>
      </c>
    </row>
    <row r="1997" spans="1:40" x14ac:dyDescent="0.35">
      <c r="A1997" t="s">
        <v>5361</v>
      </c>
      <c r="B1997" t="s">
        <v>4780</v>
      </c>
      <c r="C1997" t="s">
        <v>51</v>
      </c>
      <c r="D1997" s="6" t="s">
        <v>134</v>
      </c>
      <c r="E1997" s="6">
        <v>17.5</v>
      </c>
      <c r="F1997" s="6">
        <v>38.06</v>
      </c>
      <c r="G1997" s="6">
        <v>57.36</v>
      </c>
      <c r="H1997" s="6">
        <f t="shared" si="298"/>
        <v>0.66352859135285913</v>
      </c>
      <c r="I1997" s="6">
        <v>17</v>
      </c>
      <c r="J1997" s="6">
        <v>24.06</v>
      </c>
      <c r="K1997" s="6">
        <v>56.08</v>
      </c>
      <c r="L1997" s="6">
        <f t="shared" si="299"/>
        <v>0</v>
      </c>
      <c r="M1997" s="6">
        <f t="shared" si="300"/>
        <v>0</v>
      </c>
      <c r="N1997" s="6">
        <f t="shared" si="301"/>
        <v>1</v>
      </c>
      <c r="AA1997" t="s">
        <v>5361</v>
      </c>
      <c r="AB1997" t="s">
        <v>4780</v>
      </c>
      <c r="AC1997" t="s">
        <v>51</v>
      </c>
      <c r="AD1997" t="s">
        <v>135</v>
      </c>
      <c r="AE1997">
        <v>24</v>
      </c>
      <c r="AF1997">
        <v>167.95</v>
      </c>
      <c r="AG1997">
        <v>73.7</v>
      </c>
      <c r="AH1997">
        <f t="shared" si="302"/>
        <v>2.2788331071913159</v>
      </c>
      <c r="AI1997">
        <v>22</v>
      </c>
      <c r="AJ1997">
        <v>66.260000000000005</v>
      </c>
      <c r="AK1997">
        <v>68.72</v>
      </c>
      <c r="AL1997" s="3">
        <f t="shared" si="303"/>
        <v>1</v>
      </c>
      <c r="AM1997" s="3">
        <f t="shared" si="304"/>
        <v>0</v>
      </c>
      <c r="AN1997" s="3">
        <f t="shared" si="305"/>
        <v>0</v>
      </c>
    </row>
    <row r="1998" spans="1:40" x14ac:dyDescent="0.35">
      <c r="A1998" t="s">
        <v>5362</v>
      </c>
      <c r="B1998" t="s">
        <v>4780</v>
      </c>
      <c r="C1998" t="s">
        <v>51</v>
      </c>
      <c r="D1998" s="6" t="s">
        <v>134</v>
      </c>
      <c r="E1998" s="6">
        <v>19</v>
      </c>
      <c r="F1998" s="6">
        <v>50.12</v>
      </c>
      <c r="G1998" s="6">
        <v>61.18</v>
      </c>
      <c r="H1998" s="6">
        <f t="shared" si="298"/>
        <v>0.81922196796338664</v>
      </c>
      <c r="I1998" s="6">
        <v>18.5</v>
      </c>
      <c r="J1998" s="6">
        <v>41.18</v>
      </c>
      <c r="K1998" s="6">
        <v>59.91</v>
      </c>
      <c r="L1998" s="6">
        <f t="shared" si="299"/>
        <v>0</v>
      </c>
      <c r="M1998" s="6">
        <f t="shared" si="300"/>
        <v>0</v>
      </c>
      <c r="N1998" s="6">
        <f t="shared" si="301"/>
        <v>1</v>
      </c>
      <c r="AA1998" t="s">
        <v>5362</v>
      </c>
      <c r="AB1998" t="s">
        <v>4780</v>
      </c>
      <c r="AC1998" t="s">
        <v>51</v>
      </c>
      <c r="AD1998" t="s">
        <v>135</v>
      </c>
      <c r="AE1998">
        <v>24</v>
      </c>
      <c r="AF1998">
        <v>118.97</v>
      </c>
      <c r="AG1998">
        <v>73.7</v>
      </c>
      <c r="AH1998">
        <f t="shared" si="302"/>
        <v>1.6142469470827678</v>
      </c>
      <c r="AI1998">
        <v>16</v>
      </c>
      <c r="AJ1998">
        <v>54.73</v>
      </c>
      <c r="AK1998">
        <v>53.5</v>
      </c>
      <c r="AL1998" s="3">
        <f t="shared" si="303"/>
        <v>1</v>
      </c>
      <c r="AM1998" s="3">
        <f t="shared" si="304"/>
        <v>0</v>
      </c>
      <c r="AN1998" s="3">
        <f t="shared" si="305"/>
        <v>0</v>
      </c>
    </row>
    <row r="1999" spans="1:40" x14ac:dyDescent="0.35">
      <c r="A1999" t="s">
        <v>5363</v>
      </c>
      <c r="B1999" t="s">
        <v>4780</v>
      </c>
      <c r="C1999" t="s">
        <v>51</v>
      </c>
      <c r="D1999" t="s">
        <v>134</v>
      </c>
      <c r="E1999">
        <v>29.5</v>
      </c>
      <c r="F1999">
        <v>105.85</v>
      </c>
      <c r="G1999">
        <v>87.18</v>
      </c>
      <c r="H1999">
        <f t="shared" si="298"/>
        <v>1.2141546226198667</v>
      </c>
      <c r="I1999">
        <v>28.5</v>
      </c>
      <c r="J1999">
        <v>72.02</v>
      </c>
      <c r="K1999">
        <v>84.74</v>
      </c>
      <c r="L1999" s="3">
        <f t="shared" si="299"/>
        <v>0</v>
      </c>
      <c r="M1999" s="3">
        <f t="shared" si="300"/>
        <v>1</v>
      </c>
      <c r="N1999" s="3">
        <f t="shared" si="301"/>
        <v>0</v>
      </c>
      <c r="AA1999" t="s">
        <v>5363</v>
      </c>
      <c r="AB1999" t="s">
        <v>4780</v>
      </c>
      <c r="AC1999" t="s">
        <v>51</v>
      </c>
      <c r="AD1999" t="s">
        <v>135</v>
      </c>
      <c r="AE1999">
        <v>24</v>
      </c>
      <c r="AF1999">
        <v>95.15</v>
      </c>
      <c r="AG1999">
        <v>73.7</v>
      </c>
      <c r="AH1999">
        <f t="shared" si="302"/>
        <v>1.291044776119403</v>
      </c>
      <c r="AI1999">
        <v>23</v>
      </c>
      <c r="AJ1999">
        <v>68.98</v>
      </c>
      <c r="AK1999">
        <v>71.22</v>
      </c>
      <c r="AL1999" s="3">
        <f t="shared" si="303"/>
        <v>0</v>
      </c>
      <c r="AM1999" s="3">
        <f t="shared" si="304"/>
        <v>1</v>
      </c>
      <c r="AN1999" s="3">
        <f t="shared" si="305"/>
        <v>0</v>
      </c>
    </row>
    <row r="2000" spans="1:40" x14ac:dyDescent="0.35">
      <c r="A2000" t="s">
        <v>5364</v>
      </c>
      <c r="B2000" s="2" t="s">
        <v>4850</v>
      </c>
      <c r="C2000" t="s">
        <v>51</v>
      </c>
      <c r="D2000" s="6" t="s">
        <v>547</v>
      </c>
      <c r="E2000" s="6">
        <v>23</v>
      </c>
      <c r="F2000" s="6">
        <v>56.53</v>
      </c>
      <c r="G2000" s="6">
        <v>71.22</v>
      </c>
      <c r="H2000" s="6">
        <f t="shared" si="298"/>
        <v>0.79373771412524574</v>
      </c>
      <c r="I2000" s="6">
        <v>22.5</v>
      </c>
      <c r="J2000" s="6">
        <v>52.93</v>
      </c>
      <c r="K2000" s="6">
        <v>69.97</v>
      </c>
      <c r="L2000" s="6">
        <f t="shared" si="299"/>
        <v>0</v>
      </c>
      <c r="M2000" s="6">
        <f t="shared" si="300"/>
        <v>0</v>
      </c>
      <c r="N2000" s="6">
        <f t="shared" si="301"/>
        <v>1</v>
      </c>
      <c r="AA2000" t="s">
        <v>5364</v>
      </c>
      <c r="AB2000" t="s">
        <v>4850</v>
      </c>
      <c r="AC2000" t="s">
        <v>51</v>
      </c>
      <c r="AD2000" t="s">
        <v>548</v>
      </c>
      <c r="AE2000">
        <v>24</v>
      </c>
      <c r="AF2000">
        <v>77.13</v>
      </c>
      <c r="AG2000">
        <v>73.7</v>
      </c>
      <c r="AH2000">
        <f t="shared" si="302"/>
        <v>1.046540027137042</v>
      </c>
      <c r="AI2000">
        <v>23.5</v>
      </c>
      <c r="AJ2000">
        <v>39</v>
      </c>
      <c r="AK2000">
        <v>72.459999999999994</v>
      </c>
      <c r="AL2000" s="3">
        <f t="shared" si="303"/>
        <v>0</v>
      </c>
      <c r="AM2000" s="3">
        <f t="shared" si="304"/>
        <v>1</v>
      </c>
      <c r="AN2000" s="3">
        <f t="shared" si="305"/>
        <v>0</v>
      </c>
    </row>
    <row r="2001" spans="1:40" x14ac:dyDescent="0.35">
      <c r="A2001" t="s">
        <v>5365</v>
      </c>
      <c r="B2001" s="2" t="s">
        <v>4850</v>
      </c>
      <c r="C2001" t="s">
        <v>51</v>
      </c>
      <c r="D2001" s="6" t="s">
        <v>547</v>
      </c>
      <c r="E2001" s="6">
        <v>26</v>
      </c>
      <c r="F2001" s="6">
        <v>68.400000000000006</v>
      </c>
      <c r="G2001" s="6">
        <v>78.63</v>
      </c>
      <c r="H2001" s="6">
        <f t="shared" si="298"/>
        <v>0.86989698588325082</v>
      </c>
      <c r="I2001" s="6">
        <v>25.5</v>
      </c>
      <c r="J2001" s="6">
        <v>60.82</v>
      </c>
      <c r="K2001" s="6">
        <v>77.400000000000006</v>
      </c>
      <c r="L2001" s="6">
        <f t="shared" si="299"/>
        <v>0</v>
      </c>
      <c r="M2001" s="6">
        <f t="shared" si="300"/>
        <v>0</v>
      </c>
      <c r="N2001" s="6">
        <f t="shared" si="301"/>
        <v>1</v>
      </c>
      <c r="AA2001" t="s">
        <v>5365</v>
      </c>
      <c r="AB2001" t="s">
        <v>4850</v>
      </c>
      <c r="AC2001" s="6" t="s">
        <v>51</v>
      </c>
      <c r="AD2001" s="6" t="s">
        <v>548</v>
      </c>
      <c r="AE2001" s="6">
        <v>16</v>
      </c>
      <c r="AF2001" s="6">
        <v>49.47</v>
      </c>
      <c r="AG2001" s="6">
        <v>53.5</v>
      </c>
      <c r="AH2001" s="6">
        <f t="shared" si="302"/>
        <v>0.92467289719626167</v>
      </c>
      <c r="AI2001" s="6">
        <v>15.5</v>
      </c>
      <c r="AJ2001" s="6">
        <v>24.83</v>
      </c>
      <c r="AK2001" s="6">
        <v>52.21</v>
      </c>
      <c r="AL2001" s="6">
        <f t="shared" si="303"/>
        <v>0</v>
      </c>
      <c r="AM2001" s="6">
        <f t="shared" si="304"/>
        <v>0</v>
      </c>
      <c r="AN2001" s="6">
        <f t="shared" si="305"/>
        <v>1</v>
      </c>
    </row>
    <row r="2002" spans="1:40" x14ac:dyDescent="0.35">
      <c r="A2002" t="s">
        <v>5366</v>
      </c>
      <c r="B2002" s="2" t="s">
        <v>4850</v>
      </c>
      <c r="C2002" t="s">
        <v>51</v>
      </c>
      <c r="D2002" s="6" t="s">
        <v>547</v>
      </c>
      <c r="E2002" s="6">
        <v>17</v>
      </c>
      <c r="F2002" s="6">
        <v>42.47</v>
      </c>
      <c r="G2002" s="6">
        <v>56.08</v>
      </c>
      <c r="H2002" s="6">
        <f t="shared" si="298"/>
        <v>0.75731098430813126</v>
      </c>
      <c r="I2002" s="6">
        <v>16.5</v>
      </c>
      <c r="J2002" s="6">
        <v>35.06</v>
      </c>
      <c r="K2002" s="6">
        <v>54.79</v>
      </c>
      <c r="L2002" s="6">
        <f t="shared" si="299"/>
        <v>0</v>
      </c>
      <c r="M2002" s="6">
        <f t="shared" si="300"/>
        <v>0</v>
      </c>
      <c r="N2002" s="6">
        <f t="shared" si="301"/>
        <v>1</v>
      </c>
      <c r="AA2002" t="s">
        <v>5366</v>
      </c>
      <c r="AB2002" t="s">
        <v>4850</v>
      </c>
      <c r="AC2002" s="6" t="s">
        <v>51</v>
      </c>
      <c r="AD2002" s="6" t="s">
        <v>548</v>
      </c>
      <c r="AE2002" s="6">
        <v>17.5</v>
      </c>
      <c r="AF2002" s="6">
        <v>56.33</v>
      </c>
      <c r="AG2002" s="6">
        <v>57.36</v>
      </c>
      <c r="AH2002" s="6">
        <f t="shared" si="302"/>
        <v>0.9820432357043235</v>
      </c>
      <c r="AI2002" s="6">
        <v>17</v>
      </c>
      <c r="AJ2002" s="6">
        <v>23.53</v>
      </c>
      <c r="AK2002" s="6">
        <v>56.08</v>
      </c>
      <c r="AL2002" s="6">
        <f t="shared" si="303"/>
        <v>0</v>
      </c>
      <c r="AM2002" s="6">
        <f t="shared" si="304"/>
        <v>0</v>
      </c>
      <c r="AN2002" s="6">
        <f t="shared" si="305"/>
        <v>1</v>
      </c>
    </row>
    <row r="2003" spans="1:40" x14ac:dyDescent="0.35">
      <c r="A2003" t="s">
        <v>5367</v>
      </c>
      <c r="B2003" s="2" t="s">
        <v>4850</v>
      </c>
      <c r="C2003" t="s">
        <v>51</v>
      </c>
      <c r="D2003" s="6" t="s">
        <v>547</v>
      </c>
      <c r="E2003" s="6">
        <v>15</v>
      </c>
      <c r="F2003" s="6">
        <v>36.33</v>
      </c>
      <c r="G2003" s="6">
        <v>50.91</v>
      </c>
      <c r="H2003" s="6">
        <f t="shared" si="298"/>
        <v>0.71361225692398356</v>
      </c>
      <c r="I2003" s="6">
        <v>15</v>
      </c>
      <c r="J2003" s="6">
        <v>36.33</v>
      </c>
      <c r="K2003" s="6">
        <v>50.91</v>
      </c>
      <c r="L2003" s="6">
        <f t="shared" si="299"/>
        <v>0</v>
      </c>
      <c r="M2003" s="6">
        <f t="shared" si="300"/>
        <v>0</v>
      </c>
      <c r="N2003" s="6">
        <f t="shared" si="301"/>
        <v>1</v>
      </c>
      <c r="AA2003" t="s">
        <v>5367</v>
      </c>
      <c r="AB2003" t="s">
        <v>4850</v>
      </c>
      <c r="AC2003" s="6" t="s">
        <v>51</v>
      </c>
      <c r="AD2003" s="6" t="s">
        <v>548</v>
      </c>
      <c r="AE2003" s="6">
        <v>23.5</v>
      </c>
      <c r="AF2003" s="6">
        <v>67.88</v>
      </c>
      <c r="AG2003" s="6">
        <v>72.459999999999994</v>
      </c>
      <c r="AH2003" s="6">
        <f t="shared" si="302"/>
        <v>0.93679271322108748</v>
      </c>
      <c r="AI2003" s="6">
        <v>23</v>
      </c>
      <c r="AJ2003" s="6">
        <v>62.37</v>
      </c>
      <c r="AK2003" s="6">
        <v>71.22</v>
      </c>
      <c r="AL2003" s="6">
        <f t="shared" si="303"/>
        <v>0</v>
      </c>
      <c r="AM2003" s="6">
        <f t="shared" si="304"/>
        <v>0</v>
      </c>
      <c r="AN2003" s="6">
        <f t="shared" si="305"/>
        <v>1</v>
      </c>
    </row>
    <row r="2004" spans="1:40" x14ac:dyDescent="0.35">
      <c r="A2004" t="s">
        <v>5368</v>
      </c>
      <c r="B2004" s="2" t="s">
        <v>4850</v>
      </c>
      <c r="C2004" t="s">
        <v>51</v>
      </c>
      <c r="D2004" s="6" t="s">
        <v>547</v>
      </c>
      <c r="E2004" s="6">
        <v>21.5</v>
      </c>
      <c r="F2004" s="6">
        <v>60.41</v>
      </c>
      <c r="G2004" s="6">
        <v>67.47</v>
      </c>
      <c r="H2004" s="6">
        <f t="shared" si="298"/>
        <v>0.89536090114124789</v>
      </c>
      <c r="I2004" s="6">
        <v>21</v>
      </c>
      <c r="J2004" s="6">
        <v>49.99</v>
      </c>
      <c r="K2004" s="6">
        <v>66.22</v>
      </c>
      <c r="L2004" s="6">
        <f t="shared" si="299"/>
        <v>0</v>
      </c>
      <c r="M2004" s="6">
        <f t="shared" si="300"/>
        <v>0</v>
      </c>
      <c r="N2004" s="6">
        <f t="shared" si="301"/>
        <v>1</v>
      </c>
      <c r="AA2004" t="s">
        <v>5368</v>
      </c>
      <c r="AB2004" t="s">
        <v>4850</v>
      </c>
      <c r="AC2004" t="s">
        <v>51</v>
      </c>
      <c r="AD2004" t="s">
        <v>548</v>
      </c>
      <c r="AE2004">
        <v>24</v>
      </c>
      <c r="AF2004">
        <v>92.2</v>
      </c>
      <c r="AG2004">
        <v>73.7</v>
      </c>
      <c r="AH2004">
        <f t="shared" si="302"/>
        <v>1.2510176390773406</v>
      </c>
      <c r="AI2004">
        <v>23</v>
      </c>
      <c r="AJ2004">
        <v>67.06</v>
      </c>
      <c r="AK2004">
        <v>71.22</v>
      </c>
      <c r="AL2004" s="3">
        <f t="shared" si="303"/>
        <v>0</v>
      </c>
      <c r="AM2004" s="3">
        <f t="shared" si="304"/>
        <v>1</v>
      </c>
      <c r="AN2004" s="3">
        <f t="shared" si="305"/>
        <v>0</v>
      </c>
    </row>
    <row r="2005" spans="1:40" x14ac:dyDescent="0.35">
      <c r="A2005" t="s">
        <v>5369</v>
      </c>
      <c r="B2005" s="2" t="s">
        <v>4850</v>
      </c>
      <c r="C2005" t="s">
        <v>51</v>
      </c>
      <c r="D2005" s="6" t="s">
        <v>547</v>
      </c>
      <c r="E2005" s="6">
        <v>17</v>
      </c>
      <c r="F2005" s="6">
        <v>47.79</v>
      </c>
      <c r="G2005" s="6">
        <v>56.08</v>
      </c>
      <c r="H2005" s="6">
        <f t="shared" si="298"/>
        <v>0.85217546362339514</v>
      </c>
      <c r="I2005" s="6">
        <v>16.5</v>
      </c>
      <c r="J2005" s="6">
        <v>35.78</v>
      </c>
      <c r="K2005" s="6">
        <v>54.79</v>
      </c>
      <c r="L2005" s="6">
        <f t="shared" si="299"/>
        <v>0</v>
      </c>
      <c r="M2005" s="6">
        <f t="shared" si="300"/>
        <v>0</v>
      </c>
      <c r="N2005" s="6">
        <f t="shared" si="301"/>
        <v>1</v>
      </c>
      <c r="AA2005" t="s">
        <v>5369</v>
      </c>
      <c r="AB2005" t="s">
        <v>4850</v>
      </c>
      <c r="AC2005" s="6" t="s">
        <v>51</v>
      </c>
      <c r="AD2005" s="6" t="s">
        <v>548</v>
      </c>
      <c r="AE2005" s="6">
        <v>24</v>
      </c>
      <c r="AF2005" s="6">
        <v>68.03</v>
      </c>
      <c r="AG2005" s="6">
        <v>73.7</v>
      </c>
      <c r="AH2005" s="6">
        <f t="shared" si="302"/>
        <v>0.92306648575305295</v>
      </c>
      <c r="AI2005" s="6">
        <v>23.5</v>
      </c>
      <c r="AJ2005" s="6">
        <v>50.76</v>
      </c>
      <c r="AK2005" s="6">
        <v>72.459999999999994</v>
      </c>
      <c r="AL2005" s="6">
        <f t="shared" si="303"/>
        <v>0</v>
      </c>
      <c r="AM2005" s="6">
        <f t="shared" si="304"/>
        <v>0</v>
      </c>
      <c r="AN2005" s="6">
        <f t="shared" si="305"/>
        <v>1</v>
      </c>
    </row>
    <row r="2006" spans="1:40" x14ac:dyDescent="0.35">
      <c r="A2006" t="s">
        <v>5370</v>
      </c>
      <c r="B2006" s="2" t="s">
        <v>4850</v>
      </c>
      <c r="C2006" t="s">
        <v>51</v>
      </c>
      <c r="D2006" s="6" t="s">
        <v>547</v>
      </c>
      <c r="E2006" s="6">
        <v>17.5</v>
      </c>
      <c r="F2006" s="6">
        <v>49.89</v>
      </c>
      <c r="G2006" s="6">
        <v>57.36</v>
      </c>
      <c r="H2006" s="6">
        <f t="shared" si="298"/>
        <v>0.8697698744769875</v>
      </c>
      <c r="I2006" s="6">
        <v>17</v>
      </c>
      <c r="J2006" s="6">
        <v>24.26</v>
      </c>
      <c r="K2006" s="6">
        <v>56.08</v>
      </c>
      <c r="L2006" s="6">
        <f t="shared" si="299"/>
        <v>0</v>
      </c>
      <c r="M2006" s="6">
        <f t="shared" si="300"/>
        <v>0</v>
      </c>
      <c r="N2006" s="6">
        <f t="shared" si="301"/>
        <v>1</v>
      </c>
      <c r="AA2006" t="s">
        <v>5370</v>
      </c>
      <c r="AB2006" t="s">
        <v>4850</v>
      </c>
      <c r="AC2006" s="6" t="s">
        <v>51</v>
      </c>
      <c r="AD2006" s="6" t="s">
        <v>548</v>
      </c>
      <c r="AE2006" s="6">
        <v>15</v>
      </c>
      <c r="AF2006" s="6">
        <v>49.3</v>
      </c>
      <c r="AG2006" s="6">
        <v>50.91</v>
      </c>
      <c r="AH2006" s="6">
        <f t="shared" si="302"/>
        <v>0.96837556472205855</v>
      </c>
      <c r="AI2006" s="6">
        <v>15</v>
      </c>
      <c r="AJ2006" s="6">
        <v>49.3</v>
      </c>
      <c r="AK2006" s="6">
        <v>50.91</v>
      </c>
      <c r="AL2006" s="6">
        <f t="shared" si="303"/>
        <v>0</v>
      </c>
      <c r="AM2006" s="6">
        <f t="shared" si="304"/>
        <v>0</v>
      </c>
      <c r="AN2006" s="6">
        <f t="shared" si="305"/>
        <v>1</v>
      </c>
    </row>
    <row r="2007" spans="1:40" x14ac:dyDescent="0.35">
      <c r="A2007" t="s">
        <v>5371</v>
      </c>
      <c r="B2007" s="2" t="s">
        <v>4850</v>
      </c>
      <c r="C2007" t="s">
        <v>51</v>
      </c>
      <c r="D2007" s="6" t="s">
        <v>547</v>
      </c>
      <c r="E2007" s="6">
        <v>21.5</v>
      </c>
      <c r="F2007" s="6">
        <v>59.59</v>
      </c>
      <c r="G2007" s="6">
        <v>67.47</v>
      </c>
      <c r="H2007" s="6">
        <f t="shared" si="298"/>
        <v>0.88320735141544393</v>
      </c>
      <c r="I2007" s="6">
        <v>21</v>
      </c>
      <c r="J2007" s="6">
        <v>44.6</v>
      </c>
      <c r="K2007" s="6">
        <v>66.22</v>
      </c>
      <c r="L2007" s="6">
        <f t="shared" si="299"/>
        <v>0</v>
      </c>
      <c r="M2007" s="6">
        <f t="shared" si="300"/>
        <v>0</v>
      </c>
      <c r="N2007" s="6">
        <f t="shared" si="301"/>
        <v>1</v>
      </c>
      <c r="AA2007" t="s">
        <v>5371</v>
      </c>
      <c r="AB2007" t="s">
        <v>4850</v>
      </c>
      <c r="AC2007" s="6" t="s">
        <v>51</v>
      </c>
      <c r="AD2007" s="6" t="s">
        <v>548</v>
      </c>
      <c r="AE2007" s="6">
        <v>24</v>
      </c>
      <c r="AF2007" s="6">
        <v>67.42</v>
      </c>
      <c r="AG2007" s="6">
        <v>73.7</v>
      </c>
      <c r="AH2007" s="6">
        <f t="shared" si="302"/>
        <v>0.91478968792401627</v>
      </c>
      <c r="AI2007" s="6">
        <v>23.5</v>
      </c>
      <c r="AJ2007" s="6">
        <v>46.54</v>
      </c>
      <c r="AK2007" s="6">
        <v>72.459999999999994</v>
      </c>
      <c r="AL2007" s="6">
        <f t="shared" si="303"/>
        <v>0</v>
      </c>
      <c r="AM2007" s="6">
        <f t="shared" si="304"/>
        <v>0</v>
      </c>
      <c r="AN2007" s="6">
        <f t="shared" si="305"/>
        <v>1</v>
      </c>
    </row>
    <row r="2008" spans="1:40" x14ac:dyDescent="0.35">
      <c r="A2008" t="s">
        <v>5372</v>
      </c>
      <c r="B2008" s="2" t="s">
        <v>4850</v>
      </c>
      <c r="C2008" t="s">
        <v>51</v>
      </c>
      <c r="D2008" s="6" t="s">
        <v>547</v>
      </c>
      <c r="E2008" s="6">
        <v>19</v>
      </c>
      <c r="F2008" s="6">
        <v>47.24</v>
      </c>
      <c r="G2008" s="6">
        <v>61.18</v>
      </c>
      <c r="H2008" s="6">
        <f t="shared" si="298"/>
        <v>0.77214776070611313</v>
      </c>
      <c r="I2008" s="6">
        <v>18.5</v>
      </c>
      <c r="J2008" s="6">
        <v>31.66</v>
      </c>
      <c r="K2008" s="6">
        <v>59.91</v>
      </c>
      <c r="L2008" s="6">
        <f t="shared" si="299"/>
        <v>0</v>
      </c>
      <c r="M2008" s="6">
        <f t="shared" si="300"/>
        <v>0</v>
      </c>
      <c r="N2008" s="6">
        <f t="shared" si="301"/>
        <v>1</v>
      </c>
      <c r="AA2008" t="s">
        <v>5372</v>
      </c>
      <c r="AB2008" t="s">
        <v>4850</v>
      </c>
      <c r="AC2008" s="6" t="s">
        <v>51</v>
      </c>
      <c r="AD2008" s="6" t="s">
        <v>548</v>
      </c>
      <c r="AE2008" s="6">
        <v>24</v>
      </c>
      <c r="AF2008" s="6">
        <v>67.900000000000006</v>
      </c>
      <c r="AG2008" s="6">
        <v>73.7</v>
      </c>
      <c r="AH2008" s="6">
        <f t="shared" si="302"/>
        <v>0.92130257801899595</v>
      </c>
      <c r="AI2008" s="6">
        <v>23.5</v>
      </c>
      <c r="AJ2008" s="6">
        <v>58.15</v>
      </c>
      <c r="AK2008" s="6">
        <v>72.459999999999994</v>
      </c>
      <c r="AL2008" s="6">
        <f t="shared" si="303"/>
        <v>0</v>
      </c>
      <c r="AM2008" s="6">
        <f t="shared" si="304"/>
        <v>0</v>
      </c>
      <c r="AN2008" s="6">
        <f t="shared" si="305"/>
        <v>1</v>
      </c>
    </row>
    <row r="2009" spans="1:40" x14ac:dyDescent="0.35">
      <c r="A2009" t="s">
        <v>5373</v>
      </c>
      <c r="B2009" s="2" t="s">
        <v>4850</v>
      </c>
      <c r="C2009" t="s">
        <v>51</v>
      </c>
      <c r="D2009" s="6" t="s">
        <v>547</v>
      </c>
      <c r="E2009" s="6">
        <v>17.5</v>
      </c>
      <c r="F2009" s="6">
        <v>56.23</v>
      </c>
      <c r="G2009" s="6">
        <v>57.36</v>
      </c>
      <c r="H2009" s="6">
        <f t="shared" si="298"/>
        <v>0.98029986052998597</v>
      </c>
      <c r="I2009" s="6">
        <v>17</v>
      </c>
      <c r="J2009" s="6">
        <v>28.45</v>
      </c>
      <c r="K2009" s="6">
        <v>56.08</v>
      </c>
      <c r="L2009" s="6">
        <f t="shared" si="299"/>
        <v>0</v>
      </c>
      <c r="M2009" s="6">
        <f t="shared" si="300"/>
        <v>0</v>
      </c>
      <c r="N2009" s="6">
        <f t="shared" si="301"/>
        <v>1</v>
      </c>
      <c r="AA2009" t="s">
        <v>5373</v>
      </c>
      <c r="AB2009" t="s">
        <v>4850</v>
      </c>
      <c r="AC2009" s="6" t="s">
        <v>51</v>
      </c>
      <c r="AD2009" s="6" t="s">
        <v>548</v>
      </c>
      <c r="AE2009" s="6">
        <v>15.5</v>
      </c>
      <c r="AF2009" s="6">
        <v>47.61</v>
      </c>
      <c r="AG2009" s="6">
        <v>52.21</v>
      </c>
      <c r="AH2009" s="6">
        <f t="shared" si="302"/>
        <v>0.91189427312775329</v>
      </c>
      <c r="AI2009" s="6">
        <v>15</v>
      </c>
      <c r="AJ2009" s="6">
        <v>41.19</v>
      </c>
      <c r="AK2009" s="6">
        <v>50.91</v>
      </c>
      <c r="AL2009" s="6">
        <f t="shared" si="303"/>
        <v>0</v>
      </c>
      <c r="AM2009" s="6">
        <f t="shared" si="304"/>
        <v>0</v>
      </c>
      <c r="AN2009" s="6">
        <f t="shared" si="305"/>
        <v>1</v>
      </c>
    </row>
    <row r="2010" spans="1:40" x14ac:dyDescent="0.35">
      <c r="A2010" t="s">
        <v>5374</v>
      </c>
      <c r="B2010" s="2" t="s">
        <v>4850</v>
      </c>
      <c r="C2010" t="s">
        <v>51</v>
      </c>
      <c r="D2010" s="6" t="s">
        <v>547</v>
      </c>
      <c r="E2010" s="6">
        <v>28.5</v>
      </c>
      <c r="F2010" s="6">
        <v>79.22</v>
      </c>
      <c r="G2010" s="6">
        <v>84.74</v>
      </c>
      <c r="H2010" s="6">
        <f t="shared" si="298"/>
        <v>0.93485957045079071</v>
      </c>
      <c r="I2010" s="6">
        <v>28</v>
      </c>
      <c r="J2010" s="6">
        <v>60.53</v>
      </c>
      <c r="K2010" s="6">
        <v>83.53</v>
      </c>
      <c r="L2010" s="6">
        <f t="shared" si="299"/>
        <v>0</v>
      </c>
      <c r="M2010" s="6">
        <f t="shared" si="300"/>
        <v>0</v>
      </c>
      <c r="N2010" s="6">
        <f t="shared" si="301"/>
        <v>1</v>
      </c>
      <c r="AA2010" t="s">
        <v>5374</v>
      </c>
      <c r="AB2010" t="s">
        <v>4850</v>
      </c>
      <c r="AC2010" t="s">
        <v>51</v>
      </c>
      <c r="AD2010" t="s">
        <v>548</v>
      </c>
      <c r="AE2010">
        <v>24</v>
      </c>
      <c r="AF2010">
        <v>112.79</v>
      </c>
      <c r="AG2010">
        <v>73.7</v>
      </c>
      <c r="AH2010">
        <f t="shared" si="302"/>
        <v>1.530393487109905</v>
      </c>
      <c r="AI2010">
        <v>26</v>
      </c>
      <c r="AJ2010">
        <v>81.27</v>
      </c>
      <c r="AK2010">
        <v>78.63</v>
      </c>
      <c r="AL2010" s="3">
        <f t="shared" si="303"/>
        <v>1</v>
      </c>
      <c r="AM2010" s="3">
        <f t="shared" si="304"/>
        <v>0</v>
      </c>
      <c r="AN2010" s="3">
        <f t="shared" si="305"/>
        <v>0</v>
      </c>
    </row>
    <row r="2011" spans="1:40" x14ac:dyDescent="0.35">
      <c r="A2011" t="s">
        <v>5375</v>
      </c>
      <c r="B2011" s="2" t="s">
        <v>4850</v>
      </c>
      <c r="C2011" t="s">
        <v>51</v>
      </c>
      <c r="D2011" s="6" t="s">
        <v>561</v>
      </c>
      <c r="E2011" s="6">
        <v>24</v>
      </c>
      <c r="F2011" s="6">
        <v>72.14</v>
      </c>
      <c r="G2011" s="6">
        <v>73.7</v>
      </c>
      <c r="H2011" s="6">
        <f t="shared" si="298"/>
        <v>0.97883310719131611</v>
      </c>
      <c r="I2011" s="6">
        <v>23.5</v>
      </c>
      <c r="J2011" s="6">
        <v>37.69</v>
      </c>
      <c r="K2011" s="6">
        <v>72.459999999999994</v>
      </c>
      <c r="L2011" s="6">
        <f t="shared" si="299"/>
        <v>0</v>
      </c>
      <c r="M2011" s="6">
        <f t="shared" si="300"/>
        <v>0</v>
      </c>
      <c r="N2011" s="6">
        <f t="shared" si="301"/>
        <v>1</v>
      </c>
      <c r="AA2011" t="s">
        <v>5375</v>
      </c>
      <c r="AB2011" t="s">
        <v>4850</v>
      </c>
      <c r="AC2011" s="6" t="s">
        <v>51</v>
      </c>
      <c r="AD2011" s="6" t="s">
        <v>562</v>
      </c>
      <c r="AE2011" s="6">
        <v>15.5</v>
      </c>
      <c r="AF2011" s="6">
        <v>39.880000000000003</v>
      </c>
      <c r="AG2011" s="6">
        <v>52.21</v>
      </c>
      <c r="AH2011" s="6">
        <f t="shared" si="302"/>
        <v>0.76383834514460835</v>
      </c>
      <c r="AI2011" s="6">
        <v>15</v>
      </c>
      <c r="AJ2011" s="6">
        <v>26.47</v>
      </c>
      <c r="AK2011" s="6">
        <v>50.91</v>
      </c>
      <c r="AL2011" s="6">
        <f t="shared" si="303"/>
        <v>0</v>
      </c>
      <c r="AM2011" s="6">
        <f t="shared" si="304"/>
        <v>0</v>
      </c>
      <c r="AN2011" s="6">
        <f t="shared" si="305"/>
        <v>1</v>
      </c>
    </row>
    <row r="2012" spans="1:40" x14ac:dyDescent="0.35">
      <c r="A2012" t="s">
        <v>5376</v>
      </c>
      <c r="B2012" s="2" t="s">
        <v>4850</v>
      </c>
      <c r="C2012" t="s">
        <v>51</v>
      </c>
      <c r="D2012" s="6" t="s">
        <v>561</v>
      </c>
      <c r="E2012" s="6">
        <v>19</v>
      </c>
      <c r="F2012" s="6">
        <v>53.55</v>
      </c>
      <c r="G2012" s="6">
        <v>61.18</v>
      </c>
      <c r="H2012" s="6">
        <f t="shared" si="298"/>
        <v>0.87528604118993136</v>
      </c>
      <c r="I2012" s="6">
        <v>18.5</v>
      </c>
      <c r="J2012" s="6">
        <v>44.27</v>
      </c>
      <c r="K2012" s="6">
        <v>59.91</v>
      </c>
      <c r="L2012" s="6">
        <f t="shared" si="299"/>
        <v>0</v>
      </c>
      <c r="M2012" s="6">
        <f t="shared" si="300"/>
        <v>0</v>
      </c>
      <c r="N2012" s="6">
        <f t="shared" si="301"/>
        <v>1</v>
      </c>
      <c r="AA2012" t="s">
        <v>5376</v>
      </c>
      <c r="AB2012" t="s">
        <v>4850</v>
      </c>
      <c r="AC2012" t="s">
        <v>51</v>
      </c>
      <c r="AD2012" t="s">
        <v>562</v>
      </c>
      <c r="AE2012">
        <v>24</v>
      </c>
      <c r="AF2012">
        <v>76.73</v>
      </c>
      <c r="AG2012">
        <v>73.7</v>
      </c>
      <c r="AH2012">
        <f t="shared" si="302"/>
        <v>1.041112618724559</v>
      </c>
      <c r="AI2012">
        <v>23.5</v>
      </c>
      <c r="AJ2012">
        <v>66.83</v>
      </c>
      <c r="AK2012">
        <v>72.459999999999994</v>
      </c>
      <c r="AL2012" s="3">
        <f t="shared" si="303"/>
        <v>0</v>
      </c>
      <c r="AM2012" s="3">
        <f t="shared" si="304"/>
        <v>1</v>
      </c>
      <c r="AN2012" s="3">
        <f t="shared" si="305"/>
        <v>0</v>
      </c>
    </row>
    <row r="2013" spans="1:40" x14ac:dyDescent="0.35">
      <c r="A2013" t="s">
        <v>5377</v>
      </c>
      <c r="B2013" s="2" t="s">
        <v>4850</v>
      </c>
      <c r="C2013" t="s">
        <v>51</v>
      </c>
      <c r="D2013" s="6" t="s">
        <v>561</v>
      </c>
      <c r="E2013" s="6">
        <v>17.5</v>
      </c>
      <c r="F2013" s="6">
        <v>49.66</v>
      </c>
      <c r="G2013" s="6">
        <v>57.36</v>
      </c>
      <c r="H2013" s="6">
        <f t="shared" si="298"/>
        <v>0.86576011157601107</v>
      </c>
      <c r="I2013" s="6">
        <v>17</v>
      </c>
      <c r="J2013" s="6">
        <v>32.18</v>
      </c>
      <c r="K2013" s="6">
        <v>56.08</v>
      </c>
      <c r="L2013" s="6">
        <f t="shared" si="299"/>
        <v>0</v>
      </c>
      <c r="M2013" s="6">
        <f t="shared" si="300"/>
        <v>0</v>
      </c>
      <c r="N2013" s="6">
        <f t="shared" si="301"/>
        <v>1</v>
      </c>
      <c r="AA2013" t="s">
        <v>5377</v>
      </c>
      <c r="AB2013" t="s">
        <v>4850</v>
      </c>
      <c r="AC2013" s="6" t="s">
        <v>51</v>
      </c>
      <c r="AD2013" s="6" t="s">
        <v>562</v>
      </c>
      <c r="AE2013" s="6">
        <v>24</v>
      </c>
      <c r="AF2013" s="6">
        <v>67.78</v>
      </c>
      <c r="AG2013" s="6">
        <v>73.7</v>
      </c>
      <c r="AH2013" s="6">
        <f t="shared" si="302"/>
        <v>0.91967435549525101</v>
      </c>
      <c r="AI2013" s="6">
        <v>23.5</v>
      </c>
      <c r="AJ2013" s="6">
        <v>47.75</v>
      </c>
      <c r="AK2013" s="6">
        <v>72.459999999999994</v>
      </c>
      <c r="AL2013" s="6">
        <f t="shared" si="303"/>
        <v>0</v>
      </c>
      <c r="AM2013" s="6">
        <f t="shared" si="304"/>
        <v>0</v>
      </c>
      <c r="AN2013" s="6">
        <f t="shared" si="305"/>
        <v>1</v>
      </c>
    </row>
    <row r="2014" spans="1:40" x14ac:dyDescent="0.35">
      <c r="A2014" t="s">
        <v>5378</v>
      </c>
      <c r="B2014" s="2" t="s">
        <v>4850</v>
      </c>
      <c r="C2014" t="s">
        <v>51</v>
      </c>
      <c r="D2014" s="6" t="s">
        <v>561</v>
      </c>
      <c r="E2014" s="6">
        <v>16</v>
      </c>
      <c r="F2014" s="6">
        <v>39.450000000000003</v>
      </c>
      <c r="G2014" s="6">
        <v>53.5</v>
      </c>
      <c r="H2014" s="6">
        <f t="shared" si="298"/>
        <v>0.73738317757009353</v>
      </c>
      <c r="I2014" s="6">
        <v>15.5</v>
      </c>
      <c r="J2014" s="6">
        <v>31.2</v>
      </c>
      <c r="K2014" s="6">
        <v>52.21</v>
      </c>
      <c r="L2014" s="6">
        <f t="shared" si="299"/>
        <v>0</v>
      </c>
      <c r="M2014" s="6">
        <f t="shared" si="300"/>
        <v>0</v>
      </c>
      <c r="N2014" s="6">
        <f t="shared" si="301"/>
        <v>1</v>
      </c>
      <c r="AA2014" t="s">
        <v>5378</v>
      </c>
      <c r="AB2014" t="s">
        <v>4850</v>
      </c>
      <c r="AC2014" t="s">
        <v>51</v>
      </c>
      <c r="AD2014" t="s">
        <v>562</v>
      </c>
      <c r="AE2014">
        <v>24</v>
      </c>
      <c r="AF2014">
        <v>93.77</v>
      </c>
      <c r="AG2014">
        <v>73.7</v>
      </c>
      <c r="AH2014">
        <f t="shared" si="302"/>
        <v>1.2723202170963364</v>
      </c>
      <c r="AI2014">
        <v>23</v>
      </c>
      <c r="AJ2014">
        <v>56.84</v>
      </c>
      <c r="AK2014">
        <v>71.22</v>
      </c>
      <c r="AL2014" s="3">
        <f t="shared" si="303"/>
        <v>0</v>
      </c>
      <c r="AM2014" s="3">
        <f t="shared" si="304"/>
        <v>1</v>
      </c>
      <c r="AN2014" s="3">
        <f t="shared" si="305"/>
        <v>0</v>
      </c>
    </row>
    <row r="2015" spans="1:40" x14ac:dyDescent="0.35">
      <c r="A2015" t="s">
        <v>5379</v>
      </c>
      <c r="B2015" s="2" t="s">
        <v>4850</v>
      </c>
      <c r="C2015" t="s">
        <v>51</v>
      </c>
      <c r="D2015" s="6" t="s">
        <v>561</v>
      </c>
      <c r="E2015" s="6">
        <v>25</v>
      </c>
      <c r="F2015" s="6">
        <v>71.489999999999995</v>
      </c>
      <c r="G2015" s="6">
        <v>76.17</v>
      </c>
      <c r="H2015" s="6">
        <f t="shared" si="298"/>
        <v>0.93855848759354066</v>
      </c>
      <c r="I2015" s="6">
        <v>24.5</v>
      </c>
      <c r="J2015" s="6">
        <v>54.86</v>
      </c>
      <c r="K2015" s="6">
        <v>74.930000000000007</v>
      </c>
      <c r="L2015" s="6">
        <f t="shared" si="299"/>
        <v>0</v>
      </c>
      <c r="M2015" s="6">
        <f t="shared" si="300"/>
        <v>0</v>
      </c>
      <c r="N2015" s="6">
        <f t="shared" si="301"/>
        <v>1</v>
      </c>
      <c r="AA2015" t="s">
        <v>5379</v>
      </c>
      <c r="AB2015" t="s">
        <v>4850</v>
      </c>
      <c r="AC2015" t="s">
        <v>51</v>
      </c>
      <c r="AD2015" t="s">
        <v>562</v>
      </c>
      <c r="AE2015">
        <v>24</v>
      </c>
      <c r="AF2015">
        <v>101.62</v>
      </c>
      <c r="AG2015">
        <v>73.7</v>
      </c>
      <c r="AH2015">
        <f t="shared" si="302"/>
        <v>1.3788331071913162</v>
      </c>
      <c r="AI2015">
        <v>23</v>
      </c>
      <c r="AJ2015">
        <v>70.95</v>
      </c>
      <c r="AK2015">
        <v>71.22</v>
      </c>
      <c r="AL2015" s="3">
        <f t="shared" si="303"/>
        <v>0</v>
      </c>
      <c r="AM2015" s="3">
        <f t="shared" si="304"/>
        <v>1</v>
      </c>
      <c r="AN2015" s="3">
        <f t="shared" si="305"/>
        <v>0</v>
      </c>
    </row>
    <row r="2016" spans="1:40" x14ac:dyDescent="0.35">
      <c r="A2016" t="s">
        <v>5380</v>
      </c>
      <c r="B2016" s="2" t="s">
        <v>4850</v>
      </c>
      <c r="C2016" t="s">
        <v>51</v>
      </c>
      <c r="D2016" t="s">
        <v>561</v>
      </c>
      <c r="E2016">
        <v>27</v>
      </c>
      <c r="F2016">
        <v>87.72</v>
      </c>
      <c r="G2016">
        <v>81.08</v>
      </c>
      <c r="H2016">
        <f t="shared" si="298"/>
        <v>1.0818944252590035</v>
      </c>
      <c r="I2016">
        <v>19</v>
      </c>
      <c r="J2016">
        <v>65.8</v>
      </c>
      <c r="K2016">
        <v>61.18</v>
      </c>
      <c r="L2016" s="3">
        <f t="shared" si="299"/>
        <v>0</v>
      </c>
      <c r="M2016" s="3">
        <f t="shared" si="300"/>
        <v>1</v>
      </c>
      <c r="N2016" s="3">
        <f t="shared" si="301"/>
        <v>0</v>
      </c>
      <c r="AA2016" t="s">
        <v>5380</v>
      </c>
      <c r="AB2016" t="s">
        <v>4850</v>
      </c>
      <c r="AC2016" t="s">
        <v>51</v>
      </c>
      <c r="AD2016" t="s">
        <v>562</v>
      </c>
      <c r="AE2016">
        <v>23.5</v>
      </c>
      <c r="AF2016">
        <v>97.12</v>
      </c>
      <c r="AG2016">
        <v>72.459999999999994</v>
      </c>
      <c r="AH2016">
        <f t="shared" si="302"/>
        <v>1.3403256969362409</v>
      </c>
      <c r="AI2016">
        <v>25</v>
      </c>
      <c r="AJ2016">
        <v>87.86</v>
      </c>
      <c r="AK2016">
        <v>76.17</v>
      </c>
      <c r="AL2016" s="3">
        <f t="shared" si="303"/>
        <v>0</v>
      </c>
      <c r="AM2016" s="3">
        <f t="shared" si="304"/>
        <v>1</v>
      </c>
      <c r="AN2016" s="3">
        <f t="shared" si="305"/>
        <v>0</v>
      </c>
    </row>
    <row r="2017" spans="1:40" x14ac:dyDescent="0.35">
      <c r="A2017" t="s">
        <v>5381</v>
      </c>
      <c r="B2017" s="2" t="s">
        <v>4850</v>
      </c>
      <c r="C2017" t="s">
        <v>51</v>
      </c>
      <c r="D2017" s="6" t="s">
        <v>561</v>
      </c>
      <c r="E2017" s="6">
        <v>17.5</v>
      </c>
      <c r="F2017" s="6">
        <v>43.56</v>
      </c>
      <c r="G2017" s="6">
        <v>57.36</v>
      </c>
      <c r="H2017" s="6">
        <f t="shared" si="298"/>
        <v>0.7594142259414226</v>
      </c>
      <c r="I2017" s="6">
        <v>17</v>
      </c>
      <c r="J2017" s="6">
        <v>29.97</v>
      </c>
      <c r="K2017" s="6">
        <v>56.08</v>
      </c>
      <c r="L2017" s="6">
        <f t="shared" si="299"/>
        <v>0</v>
      </c>
      <c r="M2017" s="6">
        <f t="shared" si="300"/>
        <v>0</v>
      </c>
      <c r="N2017" s="6">
        <f t="shared" si="301"/>
        <v>1</v>
      </c>
      <c r="AA2017" t="s">
        <v>5381</v>
      </c>
      <c r="AB2017" t="s">
        <v>4850</v>
      </c>
      <c r="AC2017" s="6" t="s">
        <v>51</v>
      </c>
      <c r="AD2017" s="6" t="s">
        <v>562</v>
      </c>
      <c r="AE2017" s="6">
        <v>24.5</v>
      </c>
      <c r="AF2017" s="6">
        <v>66.88</v>
      </c>
      <c r="AG2017" s="6">
        <v>74.930000000000007</v>
      </c>
      <c r="AH2017" s="6">
        <f t="shared" si="302"/>
        <v>0.89256639530228199</v>
      </c>
      <c r="AI2017" s="6">
        <v>24</v>
      </c>
      <c r="AJ2017" s="6">
        <v>64.510000000000005</v>
      </c>
      <c r="AK2017" s="6">
        <v>73.7</v>
      </c>
      <c r="AL2017" s="6">
        <f t="shared" si="303"/>
        <v>0</v>
      </c>
      <c r="AM2017" s="6">
        <f t="shared" si="304"/>
        <v>0</v>
      </c>
      <c r="AN2017" s="6">
        <f t="shared" si="305"/>
        <v>1</v>
      </c>
    </row>
    <row r="2018" spans="1:40" x14ac:dyDescent="0.35">
      <c r="A2018" t="s">
        <v>5382</v>
      </c>
      <c r="B2018" s="2" t="s">
        <v>4850</v>
      </c>
      <c r="C2018" t="s">
        <v>51</v>
      </c>
      <c r="D2018" s="6" t="s">
        <v>561</v>
      </c>
      <c r="E2018" s="6">
        <v>34.5</v>
      </c>
      <c r="F2018" s="6">
        <v>89.85</v>
      </c>
      <c r="G2018" s="6">
        <v>99.24</v>
      </c>
      <c r="H2018" s="6">
        <f t="shared" si="298"/>
        <v>0.90538089480048367</v>
      </c>
      <c r="I2018" s="6">
        <v>34</v>
      </c>
      <c r="J2018" s="6">
        <v>83.42</v>
      </c>
      <c r="K2018" s="6">
        <v>98.04</v>
      </c>
      <c r="L2018" s="6">
        <f t="shared" si="299"/>
        <v>0</v>
      </c>
      <c r="M2018" s="6">
        <f t="shared" si="300"/>
        <v>0</v>
      </c>
      <c r="N2018" s="6">
        <f t="shared" si="301"/>
        <v>1</v>
      </c>
      <c r="AA2018" t="s">
        <v>5382</v>
      </c>
      <c r="AB2018" t="s">
        <v>4850</v>
      </c>
      <c r="AC2018" t="s">
        <v>51</v>
      </c>
      <c r="AD2018" t="s">
        <v>562</v>
      </c>
      <c r="AE2018">
        <v>24</v>
      </c>
      <c r="AF2018">
        <v>86.48</v>
      </c>
      <c r="AG2018">
        <v>73.7</v>
      </c>
      <c r="AH2018">
        <f t="shared" si="302"/>
        <v>1.1734056987788331</v>
      </c>
      <c r="AI2018">
        <v>25.5</v>
      </c>
      <c r="AJ2018">
        <v>81.69</v>
      </c>
      <c r="AK2018">
        <v>77.400000000000006</v>
      </c>
      <c r="AL2018" s="3">
        <f t="shared" si="303"/>
        <v>0</v>
      </c>
      <c r="AM2018" s="3">
        <f t="shared" si="304"/>
        <v>1</v>
      </c>
      <c r="AN2018" s="3">
        <f t="shared" si="305"/>
        <v>0</v>
      </c>
    </row>
    <row r="2019" spans="1:40" x14ac:dyDescent="0.35">
      <c r="A2019" t="s">
        <v>5383</v>
      </c>
      <c r="B2019" s="2" t="s">
        <v>4850</v>
      </c>
      <c r="C2019" t="s">
        <v>51</v>
      </c>
      <c r="D2019" s="6" t="s">
        <v>561</v>
      </c>
      <c r="E2019" s="6">
        <v>32.5</v>
      </c>
      <c r="F2019" s="6">
        <v>79.510000000000005</v>
      </c>
      <c r="G2019" s="6">
        <v>94.43</v>
      </c>
      <c r="H2019" s="6">
        <f t="shared" si="298"/>
        <v>0.84199936460870484</v>
      </c>
      <c r="I2019" s="6">
        <v>32</v>
      </c>
      <c r="J2019" s="6">
        <v>64.67</v>
      </c>
      <c r="K2019" s="6">
        <v>93.23</v>
      </c>
      <c r="L2019" s="6">
        <f t="shared" si="299"/>
        <v>0</v>
      </c>
      <c r="M2019" s="6">
        <f t="shared" si="300"/>
        <v>0</v>
      </c>
      <c r="N2019" s="6">
        <f t="shared" si="301"/>
        <v>1</v>
      </c>
      <c r="AA2019" t="s">
        <v>5383</v>
      </c>
      <c r="AB2019" t="s">
        <v>4850</v>
      </c>
      <c r="AC2019" t="s">
        <v>51</v>
      </c>
      <c r="AD2019" t="s">
        <v>562</v>
      </c>
      <c r="AE2019">
        <v>24</v>
      </c>
      <c r="AF2019">
        <v>101.23</v>
      </c>
      <c r="AG2019">
        <v>73.7</v>
      </c>
      <c r="AH2019">
        <f t="shared" si="302"/>
        <v>1.3735413839891453</v>
      </c>
      <c r="AI2019">
        <v>23</v>
      </c>
      <c r="AJ2019">
        <v>55.05</v>
      </c>
      <c r="AK2019">
        <v>71.22</v>
      </c>
      <c r="AL2019" s="3">
        <f t="shared" si="303"/>
        <v>0</v>
      </c>
      <c r="AM2019" s="3">
        <f t="shared" si="304"/>
        <v>1</v>
      </c>
      <c r="AN2019" s="3">
        <f t="shared" si="305"/>
        <v>0</v>
      </c>
    </row>
    <row r="2020" spans="1:40" x14ac:dyDescent="0.35">
      <c r="A2020" t="s">
        <v>5384</v>
      </c>
      <c r="B2020" s="2" t="s">
        <v>4850</v>
      </c>
      <c r="C2020" t="s">
        <v>51</v>
      </c>
      <c r="D2020" s="6" t="s">
        <v>561</v>
      </c>
      <c r="E2020" s="6">
        <v>15</v>
      </c>
      <c r="F2020" s="6">
        <v>43.37</v>
      </c>
      <c r="G2020" s="6">
        <v>50.91</v>
      </c>
      <c r="H2020" s="6">
        <f t="shared" si="298"/>
        <v>0.85189550186603813</v>
      </c>
      <c r="I2020" s="6">
        <v>15</v>
      </c>
      <c r="J2020" s="6">
        <v>43.37</v>
      </c>
      <c r="K2020" s="6">
        <v>50.91</v>
      </c>
      <c r="L2020" s="6">
        <f t="shared" si="299"/>
        <v>0</v>
      </c>
      <c r="M2020" s="6">
        <f t="shared" si="300"/>
        <v>0</v>
      </c>
      <c r="N2020" s="6">
        <f t="shared" si="301"/>
        <v>1</v>
      </c>
      <c r="AA2020" t="s">
        <v>5384</v>
      </c>
      <c r="AB2020" t="s">
        <v>4850</v>
      </c>
      <c r="AC2020" t="s">
        <v>51</v>
      </c>
      <c r="AD2020" t="s">
        <v>562</v>
      </c>
      <c r="AE2020">
        <v>24</v>
      </c>
      <c r="AF2020">
        <v>80.86</v>
      </c>
      <c r="AG2020">
        <v>73.7</v>
      </c>
      <c r="AH2020">
        <f t="shared" si="302"/>
        <v>1.0971506105834463</v>
      </c>
      <c r="AI2020">
        <v>22.5</v>
      </c>
      <c r="AJ2020">
        <v>73.290000000000006</v>
      </c>
      <c r="AK2020">
        <v>69.97</v>
      </c>
      <c r="AL2020" s="3">
        <f t="shared" si="303"/>
        <v>0</v>
      </c>
      <c r="AM2020" s="3">
        <f t="shared" si="304"/>
        <v>1</v>
      </c>
      <c r="AN2020" s="3">
        <f t="shared" si="305"/>
        <v>0</v>
      </c>
    </row>
    <row r="2021" spans="1:40" x14ac:dyDescent="0.35">
      <c r="A2021" t="s">
        <v>5385</v>
      </c>
      <c r="B2021" s="2" t="s">
        <v>4850</v>
      </c>
      <c r="C2021" t="s">
        <v>51</v>
      </c>
      <c r="D2021" s="6" t="s">
        <v>561</v>
      </c>
      <c r="E2021" s="6">
        <v>28.5</v>
      </c>
      <c r="F2021" s="6">
        <v>71.52</v>
      </c>
      <c r="G2021" s="6">
        <v>84.74</v>
      </c>
      <c r="H2021" s="6">
        <f t="shared" si="298"/>
        <v>0.84399339155062547</v>
      </c>
      <c r="I2021" s="6">
        <v>28</v>
      </c>
      <c r="J2021" s="6">
        <v>70.290000000000006</v>
      </c>
      <c r="K2021" s="6">
        <v>83.53</v>
      </c>
      <c r="L2021" s="6">
        <f t="shared" si="299"/>
        <v>0</v>
      </c>
      <c r="M2021" s="6">
        <f t="shared" si="300"/>
        <v>0</v>
      </c>
      <c r="N2021" s="6">
        <f t="shared" si="301"/>
        <v>1</v>
      </c>
      <c r="AA2021" t="s">
        <v>5385</v>
      </c>
      <c r="AB2021" t="s">
        <v>4850</v>
      </c>
      <c r="AC2021" s="6" t="s">
        <v>51</v>
      </c>
      <c r="AD2021" s="6" t="s">
        <v>562</v>
      </c>
      <c r="AE2021" s="6">
        <v>26.5</v>
      </c>
      <c r="AF2021" s="6">
        <v>63.49</v>
      </c>
      <c r="AG2021" s="6">
        <v>79.86</v>
      </c>
      <c r="AH2021" s="6">
        <f t="shared" si="302"/>
        <v>0.7950162784873529</v>
      </c>
      <c r="AI2021" s="6">
        <v>26</v>
      </c>
      <c r="AJ2021" s="6">
        <v>50.76</v>
      </c>
      <c r="AK2021" s="6">
        <v>78.63</v>
      </c>
      <c r="AL2021" s="6">
        <f t="shared" si="303"/>
        <v>0</v>
      </c>
      <c r="AM2021" s="6">
        <f t="shared" si="304"/>
        <v>0</v>
      </c>
      <c r="AN2021" s="6">
        <f t="shared" si="305"/>
        <v>1</v>
      </c>
    </row>
    <row r="2022" spans="1:40" x14ac:dyDescent="0.35">
      <c r="A2022" t="s">
        <v>5386</v>
      </c>
      <c r="B2022" s="2" t="s">
        <v>4850</v>
      </c>
      <c r="C2022" t="s">
        <v>51</v>
      </c>
      <c r="D2022" t="s">
        <v>561</v>
      </c>
      <c r="E2022">
        <v>26</v>
      </c>
      <c r="F2022">
        <v>86.84</v>
      </c>
      <c r="G2022">
        <v>78.63</v>
      </c>
      <c r="H2022">
        <f t="shared" si="298"/>
        <v>1.1044130738903728</v>
      </c>
      <c r="I2022">
        <v>25.5</v>
      </c>
      <c r="J2022">
        <v>70.569999999999993</v>
      </c>
      <c r="K2022">
        <v>77.400000000000006</v>
      </c>
      <c r="L2022" s="3">
        <f t="shared" si="299"/>
        <v>0</v>
      </c>
      <c r="M2022" s="3">
        <f t="shared" si="300"/>
        <v>1</v>
      </c>
      <c r="N2022" s="3">
        <f t="shared" si="301"/>
        <v>0</v>
      </c>
      <c r="AA2022" t="s">
        <v>5386</v>
      </c>
      <c r="AB2022" t="s">
        <v>4850</v>
      </c>
      <c r="AC2022" t="s">
        <v>51</v>
      </c>
      <c r="AD2022" t="s">
        <v>562</v>
      </c>
      <c r="AE2022">
        <v>24</v>
      </c>
      <c r="AF2022">
        <v>83.21</v>
      </c>
      <c r="AG2022">
        <v>73.7</v>
      </c>
      <c r="AH2022">
        <f t="shared" si="302"/>
        <v>1.1290366350067842</v>
      </c>
      <c r="AI2022">
        <v>23.5</v>
      </c>
      <c r="AJ2022">
        <v>64.09</v>
      </c>
      <c r="AK2022">
        <v>72.459999999999994</v>
      </c>
      <c r="AL2022" s="3">
        <f t="shared" si="303"/>
        <v>0</v>
      </c>
      <c r="AM2022" s="3">
        <f t="shared" si="304"/>
        <v>1</v>
      </c>
      <c r="AN2022" s="3">
        <f t="shared" si="305"/>
        <v>0</v>
      </c>
    </row>
    <row r="2023" spans="1:40" x14ac:dyDescent="0.35">
      <c r="A2023" t="s">
        <v>5387</v>
      </c>
      <c r="B2023" s="2" t="s">
        <v>4850</v>
      </c>
      <c r="C2023" t="s">
        <v>51</v>
      </c>
      <c r="D2023" s="6" t="s">
        <v>561</v>
      </c>
      <c r="E2023" s="6">
        <v>23.5</v>
      </c>
      <c r="F2023" s="6">
        <v>63.48</v>
      </c>
      <c r="G2023" s="6">
        <v>72.459999999999994</v>
      </c>
      <c r="H2023" s="6">
        <f t="shared" si="298"/>
        <v>0.87606955561689215</v>
      </c>
      <c r="I2023" s="6">
        <v>23</v>
      </c>
      <c r="J2023" s="6">
        <v>35.89</v>
      </c>
      <c r="K2023" s="6">
        <v>71.22</v>
      </c>
      <c r="L2023" s="6">
        <f t="shared" si="299"/>
        <v>0</v>
      </c>
      <c r="M2023" s="6">
        <f t="shared" si="300"/>
        <v>0</v>
      </c>
      <c r="N2023" s="6">
        <f t="shared" si="301"/>
        <v>1</v>
      </c>
      <c r="AA2023" t="s">
        <v>5387</v>
      </c>
      <c r="AB2023" t="s">
        <v>4850</v>
      </c>
      <c r="AC2023" t="s">
        <v>51</v>
      </c>
      <c r="AD2023" t="s">
        <v>562</v>
      </c>
      <c r="AE2023">
        <v>16</v>
      </c>
      <c r="AF2023">
        <v>54.46</v>
      </c>
      <c r="AG2023">
        <v>53.5</v>
      </c>
      <c r="AH2023">
        <f t="shared" si="302"/>
        <v>1.0179439252336449</v>
      </c>
      <c r="AI2023">
        <v>15.5</v>
      </c>
      <c r="AJ2023">
        <v>34.340000000000003</v>
      </c>
      <c r="AK2023">
        <v>52.21</v>
      </c>
      <c r="AL2023" s="3">
        <f t="shared" si="303"/>
        <v>0</v>
      </c>
      <c r="AM2023" s="3">
        <f t="shared" si="304"/>
        <v>1</v>
      </c>
      <c r="AN2023" s="3">
        <f t="shared" si="305"/>
        <v>0</v>
      </c>
    </row>
    <row r="2024" spans="1:40" x14ac:dyDescent="0.35">
      <c r="A2024" t="s">
        <v>5388</v>
      </c>
      <c r="B2024" s="2" t="s">
        <v>4850</v>
      </c>
      <c r="C2024" t="s">
        <v>51</v>
      </c>
      <c r="D2024" t="s">
        <v>561</v>
      </c>
      <c r="E2024">
        <v>22.5</v>
      </c>
      <c r="F2024">
        <v>85.88</v>
      </c>
      <c r="G2024">
        <v>69.97</v>
      </c>
      <c r="H2024">
        <f t="shared" si="298"/>
        <v>1.2273831642132342</v>
      </c>
      <c r="I2024">
        <v>22</v>
      </c>
      <c r="J2024">
        <v>45.15</v>
      </c>
      <c r="K2024">
        <v>68.72</v>
      </c>
      <c r="L2024" s="3">
        <f t="shared" si="299"/>
        <v>0</v>
      </c>
      <c r="M2024" s="3">
        <f t="shared" si="300"/>
        <v>1</v>
      </c>
      <c r="N2024" s="3">
        <f t="shared" si="301"/>
        <v>0</v>
      </c>
      <c r="AA2024" t="s">
        <v>5388</v>
      </c>
      <c r="AB2024" t="s">
        <v>4850</v>
      </c>
      <c r="AC2024" s="6" t="s">
        <v>51</v>
      </c>
      <c r="AD2024" s="6" t="s">
        <v>562</v>
      </c>
      <c r="AE2024" s="6">
        <v>17.5</v>
      </c>
      <c r="AF2024" s="6">
        <v>45.93</v>
      </c>
      <c r="AG2024" s="6">
        <v>57.36</v>
      </c>
      <c r="AH2024" s="6">
        <f t="shared" si="302"/>
        <v>0.80073221757322177</v>
      </c>
      <c r="AI2024" s="6">
        <v>17</v>
      </c>
      <c r="AJ2024" s="6">
        <v>33.31</v>
      </c>
      <c r="AK2024" s="6">
        <v>56.08</v>
      </c>
      <c r="AL2024" s="6">
        <f t="shared" si="303"/>
        <v>0</v>
      </c>
      <c r="AM2024" s="6">
        <f t="shared" si="304"/>
        <v>0</v>
      </c>
      <c r="AN2024" s="6">
        <f t="shared" si="305"/>
        <v>1</v>
      </c>
    </row>
    <row r="2025" spans="1:40" x14ac:dyDescent="0.35">
      <c r="A2025" t="s">
        <v>5389</v>
      </c>
      <c r="B2025" s="2" t="s">
        <v>4850</v>
      </c>
      <c r="C2025" t="s">
        <v>51</v>
      </c>
      <c r="D2025" s="6" t="s">
        <v>561</v>
      </c>
      <c r="E2025" s="6">
        <v>34.5</v>
      </c>
      <c r="F2025" s="6">
        <v>92.92</v>
      </c>
      <c r="G2025" s="6">
        <v>99.24</v>
      </c>
      <c r="H2025" s="6">
        <f t="shared" si="298"/>
        <v>0.93631600161225315</v>
      </c>
      <c r="I2025" s="6">
        <v>34</v>
      </c>
      <c r="J2025" s="6">
        <v>80.97</v>
      </c>
      <c r="K2025" s="6">
        <v>98.04</v>
      </c>
      <c r="L2025" s="6">
        <f t="shared" si="299"/>
        <v>0</v>
      </c>
      <c r="M2025" s="6">
        <f t="shared" si="300"/>
        <v>0</v>
      </c>
      <c r="N2025" s="6">
        <f t="shared" si="301"/>
        <v>1</v>
      </c>
      <c r="AA2025" t="s">
        <v>5389</v>
      </c>
      <c r="AB2025" t="s">
        <v>4850</v>
      </c>
      <c r="AC2025" s="6" t="s">
        <v>51</v>
      </c>
      <c r="AD2025" s="6" t="s">
        <v>562</v>
      </c>
      <c r="AE2025" s="6">
        <v>22.5</v>
      </c>
      <c r="AF2025" s="6">
        <v>63</v>
      </c>
      <c r="AG2025" s="6">
        <v>69.97</v>
      </c>
      <c r="AH2025" s="6">
        <f t="shared" si="302"/>
        <v>0.90038587966271255</v>
      </c>
      <c r="AI2025" s="6">
        <v>22</v>
      </c>
      <c r="AJ2025" s="6">
        <v>47.25</v>
      </c>
      <c r="AK2025" s="6">
        <v>68.72</v>
      </c>
      <c r="AL2025" s="6">
        <f t="shared" si="303"/>
        <v>0</v>
      </c>
      <c r="AM2025" s="6">
        <f t="shared" si="304"/>
        <v>0</v>
      </c>
      <c r="AN2025" s="6">
        <f t="shared" si="305"/>
        <v>1</v>
      </c>
    </row>
    <row r="2026" spans="1:40" x14ac:dyDescent="0.35">
      <c r="A2026" t="s">
        <v>5390</v>
      </c>
      <c r="B2026" t="s">
        <v>5391</v>
      </c>
      <c r="C2026" t="s">
        <v>16</v>
      </c>
      <c r="D2026" s="6" t="s">
        <v>949</v>
      </c>
      <c r="E2026" s="6">
        <v>22</v>
      </c>
      <c r="F2026" s="6">
        <v>54.15</v>
      </c>
      <c r="G2026" s="6">
        <v>68.72</v>
      </c>
      <c r="H2026" s="6">
        <f t="shared" si="298"/>
        <v>0.78798020954598369</v>
      </c>
      <c r="I2026" s="6">
        <v>21.5</v>
      </c>
      <c r="J2026" s="6">
        <v>31</v>
      </c>
      <c r="K2026" s="6">
        <v>67.47</v>
      </c>
      <c r="L2026" s="6">
        <f t="shared" si="299"/>
        <v>0</v>
      </c>
      <c r="M2026" s="6">
        <f t="shared" si="300"/>
        <v>0</v>
      </c>
      <c r="N2026" s="6">
        <f t="shared" si="301"/>
        <v>1</v>
      </c>
      <c r="AA2026" t="s">
        <v>5390</v>
      </c>
      <c r="AB2026" t="s">
        <v>5391</v>
      </c>
      <c r="AC2026" t="s">
        <v>16</v>
      </c>
      <c r="AD2026" t="s">
        <v>951</v>
      </c>
      <c r="AE2026">
        <v>24</v>
      </c>
      <c r="AF2026">
        <v>94.34</v>
      </c>
      <c r="AG2026">
        <v>73.7</v>
      </c>
      <c r="AH2026">
        <f t="shared" si="302"/>
        <v>1.2800542740841248</v>
      </c>
      <c r="AI2026">
        <v>23.5</v>
      </c>
      <c r="AJ2026">
        <v>52.23</v>
      </c>
      <c r="AK2026">
        <v>72.459999999999994</v>
      </c>
      <c r="AL2026" s="3">
        <f t="shared" si="303"/>
        <v>0</v>
      </c>
      <c r="AM2026" s="3">
        <f t="shared" si="304"/>
        <v>1</v>
      </c>
      <c r="AN2026" s="3">
        <f t="shared" si="305"/>
        <v>0</v>
      </c>
    </row>
    <row r="2027" spans="1:40" x14ac:dyDescent="0.35">
      <c r="A2027" t="s">
        <v>5392</v>
      </c>
      <c r="B2027" t="s">
        <v>5391</v>
      </c>
      <c r="C2027" t="s">
        <v>16</v>
      </c>
      <c r="D2027" s="6" t="s">
        <v>949</v>
      </c>
      <c r="E2027" s="6">
        <v>17.5</v>
      </c>
      <c r="F2027" s="6">
        <v>48.71</v>
      </c>
      <c r="G2027" s="6">
        <v>57.36</v>
      </c>
      <c r="H2027" s="6">
        <f t="shared" si="298"/>
        <v>0.84919804741980476</v>
      </c>
      <c r="I2027" s="6">
        <v>17</v>
      </c>
      <c r="J2027" s="6">
        <v>23.33</v>
      </c>
      <c r="K2027" s="6">
        <v>56.08</v>
      </c>
      <c r="L2027" s="6">
        <f t="shared" si="299"/>
        <v>0</v>
      </c>
      <c r="M2027" s="6">
        <f t="shared" si="300"/>
        <v>0</v>
      </c>
      <c r="N2027" s="6">
        <f t="shared" si="301"/>
        <v>1</v>
      </c>
      <c r="AA2027" t="s">
        <v>5392</v>
      </c>
      <c r="AB2027" t="s">
        <v>5391</v>
      </c>
      <c r="AC2027" s="6" t="s">
        <v>16</v>
      </c>
      <c r="AD2027" s="6" t="s">
        <v>951</v>
      </c>
      <c r="AE2027" s="6">
        <v>29</v>
      </c>
      <c r="AF2027" s="6">
        <v>78.13</v>
      </c>
      <c r="AG2027" s="6">
        <v>85.96</v>
      </c>
      <c r="AH2027" s="6">
        <f t="shared" si="302"/>
        <v>0.90891112145183806</v>
      </c>
      <c r="AI2027" s="6">
        <v>28.5</v>
      </c>
      <c r="AJ2027" s="6">
        <v>53.77</v>
      </c>
      <c r="AK2027" s="6">
        <v>84.74</v>
      </c>
      <c r="AL2027" s="6">
        <f t="shared" si="303"/>
        <v>0</v>
      </c>
      <c r="AM2027" s="6">
        <f t="shared" si="304"/>
        <v>0</v>
      </c>
      <c r="AN2027" s="6">
        <f t="shared" si="305"/>
        <v>1</v>
      </c>
    </row>
    <row r="2028" spans="1:40" x14ac:dyDescent="0.35">
      <c r="A2028" t="s">
        <v>5393</v>
      </c>
      <c r="B2028" t="s">
        <v>5391</v>
      </c>
      <c r="C2028" t="s">
        <v>16</v>
      </c>
      <c r="D2028" t="s">
        <v>949</v>
      </c>
      <c r="E2028">
        <v>24.5</v>
      </c>
      <c r="F2028">
        <v>77.52</v>
      </c>
      <c r="G2028">
        <v>74.930000000000007</v>
      </c>
      <c r="H2028">
        <f t="shared" si="298"/>
        <v>1.0345655945549177</v>
      </c>
      <c r="I2028">
        <v>24</v>
      </c>
      <c r="J2028">
        <v>57.86</v>
      </c>
      <c r="K2028">
        <v>73.7</v>
      </c>
      <c r="L2028" s="3">
        <f t="shared" si="299"/>
        <v>0</v>
      </c>
      <c r="M2028" s="3">
        <f t="shared" si="300"/>
        <v>1</v>
      </c>
      <c r="N2028" s="3">
        <f t="shared" si="301"/>
        <v>0</v>
      </c>
      <c r="AA2028" t="s">
        <v>5393</v>
      </c>
      <c r="AB2028" t="s">
        <v>5391</v>
      </c>
      <c r="AC2028" t="s">
        <v>16</v>
      </c>
      <c r="AD2028" t="s">
        <v>951</v>
      </c>
      <c r="AE2028">
        <v>24</v>
      </c>
      <c r="AF2028">
        <v>103.22</v>
      </c>
      <c r="AG2028">
        <v>73.7</v>
      </c>
      <c r="AH2028">
        <f t="shared" si="302"/>
        <v>1.4005427408412483</v>
      </c>
      <c r="AI2028">
        <v>23</v>
      </c>
      <c r="AJ2028">
        <v>52</v>
      </c>
      <c r="AK2028">
        <v>71.22</v>
      </c>
      <c r="AL2028" s="3">
        <f t="shared" si="303"/>
        <v>0</v>
      </c>
      <c r="AM2028" s="3">
        <f t="shared" si="304"/>
        <v>1</v>
      </c>
      <c r="AN2028" s="3">
        <f t="shared" si="305"/>
        <v>0</v>
      </c>
    </row>
    <row r="2029" spans="1:40" x14ac:dyDescent="0.35">
      <c r="A2029" t="s">
        <v>5394</v>
      </c>
      <c r="B2029" t="s">
        <v>5391</v>
      </c>
      <c r="C2029" t="s">
        <v>16</v>
      </c>
      <c r="D2029" s="6" t="s">
        <v>949</v>
      </c>
      <c r="E2029" s="6">
        <v>28.5</v>
      </c>
      <c r="F2029" s="6">
        <v>81.98</v>
      </c>
      <c r="G2029" s="6">
        <v>84.74</v>
      </c>
      <c r="H2029" s="6">
        <f t="shared" si="298"/>
        <v>0.96742978522539547</v>
      </c>
      <c r="I2029" s="6">
        <v>28</v>
      </c>
      <c r="J2029" s="6">
        <v>61.99</v>
      </c>
      <c r="K2029" s="6">
        <v>83.53</v>
      </c>
      <c r="L2029" s="6">
        <f t="shared" si="299"/>
        <v>0</v>
      </c>
      <c r="M2029" s="6">
        <f t="shared" si="300"/>
        <v>0</v>
      </c>
      <c r="N2029" s="6">
        <f t="shared" si="301"/>
        <v>1</v>
      </c>
      <c r="AA2029" t="s">
        <v>5394</v>
      </c>
      <c r="AB2029" t="s">
        <v>5391</v>
      </c>
      <c r="AC2029" t="s">
        <v>16</v>
      </c>
      <c r="AD2029" t="s">
        <v>951</v>
      </c>
      <c r="AE2029">
        <v>24</v>
      </c>
      <c r="AF2029">
        <v>88.9</v>
      </c>
      <c r="AG2029">
        <v>73.7</v>
      </c>
      <c r="AH2029">
        <f t="shared" si="302"/>
        <v>1.2062415196743554</v>
      </c>
      <c r="AI2029">
        <v>23.5</v>
      </c>
      <c r="AJ2029">
        <v>58.43</v>
      </c>
      <c r="AK2029">
        <v>72.459999999999994</v>
      </c>
      <c r="AL2029" s="3">
        <f t="shared" si="303"/>
        <v>0</v>
      </c>
      <c r="AM2029" s="3">
        <f t="shared" si="304"/>
        <v>1</v>
      </c>
      <c r="AN2029" s="3">
        <f t="shared" si="305"/>
        <v>0</v>
      </c>
    </row>
    <row r="2030" spans="1:40" x14ac:dyDescent="0.35">
      <c r="A2030" t="s">
        <v>5395</v>
      </c>
      <c r="B2030" t="s">
        <v>5391</v>
      </c>
      <c r="C2030" t="s">
        <v>16</v>
      </c>
      <c r="D2030" s="6" t="s">
        <v>949</v>
      </c>
      <c r="E2030" s="6">
        <v>23</v>
      </c>
      <c r="F2030" s="6">
        <v>66.55</v>
      </c>
      <c r="G2030" s="6">
        <v>71.22</v>
      </c>
      <c r="H2030" s="6">
        <f t="shared" si="298"/>
        <v>0.93442853131142933</v>
      </c>
      <c r="I2030" s="6">
        <v>22.5</v>
      </c>
      <c r="J2030" s="6">
        <v>39.67</v>
      </c>
      <c r="K2030" s="6">
        <v>69.97</v>
      </c>
      <c r="L2030" s="6">
        <f t="shared" si="299"/>
        <v>0</v>
      </c>
      <c r="M2030" s="6">
        <f t="shared" si="300"/>
        <v>0</v>
      </c>
      <c r="N2030" s="6">
        <f t="shared" si="301"/>
        <v>1</v>
      </c>
      <c r="AA2030" t="s">
        <v>5395</v>
      </c>
      <c r="AB2030" t="s">
        <v>5391</v>
      </c>
      <c r="AC2030" s="6" t="s">
        <v>16</v>
      </c>
      <c r="AD2030" s="6" t="s">
        <v>951</v>
      </c>
      <c r="AE2030" s="6">
        <v>17.5</v>
      </c>
      <c r="AF2030" s="6">
        <v>53.48</v>
      </c>
      <c r="AG2030" s="6">
        <v>57.36</v>
      </c>
      <c r="AH2030" s="6">
        <f t="shared" si="302"/>
        <v>0.93235704323570423</v>
      </c>
      <c r="AI2030" s="6">
        <v>17</v>
      </c>
      <c r="AJ2030" s="6">
        <v>28.63</v>
      </c>
      <c r="AK2030" s="6">
        <v>56.08</v>
      </c>
      <c r="AL2030" s="6">
        <f t="shared" si="303"/>
        <v>0</v>
      </c>
      <c r="AM2030" s="6">
        <f t="shared" si="304"/>
        <v>0</v>
      </c>
      <c r="AN2030" s="6">
        <f t="shared" si="305"/>
        <v>1</v>
      </c>
    </row>
    <row r="2031" spans="1:40" x14ac:dyDescent="0.35">
      <c r="A2031" t="s">
        <v>5396</v>
      </c>
      <c r="B2031" t="s">
        <v>5391</v>
      </c>
      <c r="C2031" t="s">
        <v>16</v>
      </c>
      <c r="D2031" s="6" t="s">
        <v>949</v>
      </c>
      <c r="E2031" s="6">
        <v>19.5</v>
      </c>
      <c r="F2031" s="6">
        <v>52.53</v>
      </c>
      <c r="G2031" s="6">
        <v>62.44</v>
      </c>
      <c r="H2031" s="6">
        <f t="shared" si="298"/>
        <v>0.84128763613068547</v>
      </c>
      <c r="I2031" s="6">
        <v>19</v>
      </c>
      <c r="J2031" s="6">
        <v>31.53</v>
      </c>
      <c r="K2031" s="6">
        <v>61.18</v>
      </c>
      <c r="L2031" s="6">
        <f t="shared" si="299"/>
        <v>0</v>
      </c>
      <c r="M2031" s="6">
        <f t="shared" si="300"/>
        <v>0</v>
      </c>
      <c r="N2031" s="6">
        <f t="shared" si="301"/>
        <v>1</v>
      </c>
      <c r="AA2031" t="s">
        <v>5396</v>
      </c>
      <c r="AB2031" t="s">
        <v>5391</v>
      </c>
      <c r="AC2031" t="s">
        <v>16</v>
      </c>
      <c r="AD2031" t="s">
        <v>951</v>
      </c>
      <c r="AE2031">
        <v>24</v>
      </c>
      <c r="AF2031">
        <v>92.1</v>
      </c>
      <c r="AG2031">
        <v>73.7</v>
      </c>
      <c r="AH2031">
        <f t="shared" si="302"/>
        <v>1.2496607869742198</v>
      </c>
      <c r="AI2031">
        <v>23.5</v>
      </c>
      <c r="AJ2031">
        <v>39.71</v>
      </c>
      <c r="AK2031">
        <v>72.459999999999994</v>
      </c>
      <c r="AL2031" s="3">
        <f t="shared" si="303"/>
        <v>0</v>
      </c>
      <c r="AM2031" s="3">
        <f t="shared" si="304"/>
        <v>1</v>
      </c>
      <c r="AN2031" s="3">
        <f t="shared" si="305"/>
        <v>0</v>
      </c>
    </row>
    <row r="2032" spans="1:40" x14ac:dyDescent="0.35">
      <c r="A2032" t="s">
        <v>5397</v>
      </c>
      <c r="B2032" t="s">
        <v>5391</v>
      </c>
      <c r="C2032" t="s">
        <v>16</v>
      </c>
      <c r="D2032" s="6" t="s">
        <v>949</v>
      </c>
      <c r="E2032" s="6">
        <v>30</v>
      </c>
      <c r="F2032" s="6">
        <v>77.760000000000005</v>
      </c>
      <c r="G2032" s="6">
        <v>88.39</v>
      </c>
      <c r="H2032" s="6">
        <f t="shared" si="298"/>
        <v>0.87973752686955542</v>
      </c>
      <c r="I2032" s="6">
        <v>29.5</v>
      </c>
      <c r="J2032" s="6">
        <v>56.56</v>
      </c>
      <c r="K2032" s="6">
        <v>87.18</v>
      </c>
      <c r="L2032" s="6">
        <f t="shared" si="299"/>
        <v>0</v>
      </c>
      <c r="M2032" s="6">
        <f t="shared" si="300"/>
        <v>0</v>
      </c>
      <c r="N2032" s="6">
        <f t="shared" si="301"/>
        <v>1</v>
      </c>
      <c r="AA2032" t="s">
        <v>5397</v>
      </c>
      <c r="AB2032" t="s">
        <v>5391</v>
      </c>
      <c r="AC2032" t="s">
        <v>16</v>
      </c>
      <c r="AD2032" t="s">
        <v>951</v>
      </c>
      <c r="AE2032">
        <v>24</v>
      </c>
      <c r="AF2032">
        <v>112.23</v>
      </c>
      <c r="AG2032">
        <v>73.7</v>
      </c>
      <c r="AH2032">
        <f t="shared" si="302"/>
        <v>1.5227951153324288</v>
      </c>
      <c r="AI2032">
        <v>23.5</v>
      </c>
      <c r="AJ2032">
        <v>60.29</v>
      </c>
      <c r="AK2032">
        <v>72.459999999999994</v>
      </c>
      <c r="AL2032" s="3">
        <f t="shared" si="303"/>
        <v>1</v>
      </c>
      <c r="AM2032" s="3">
        <f t="shared" si="304"/>
        <v>0</v>
      </c>
      <c r="AN2032" s="3">
        <f t="shared" si="305"/>
        <v>0</v>
      </c>
    </row>
    <row r="2033" spans="1:40" x14ac:dyDescent="0.35">
      <c r="A2033" t="s">
        <v>5398</v>
      </c>
      <c r="B2033" t="s">
        <v>5391</v>
      </c>
      <c r="C2033" t="s">
        <v>16</v>
      </c>
      <c r="D2033" t="s">
        <v>949</v>
      </c>
      <c r="E2033">
        <v>23</v>
      </c>
      <c r="F2033">
        <v>78.569999999999993</v>
      </c>
      <c r="G2033">
        <v>71.22</v>
      </c>
      <c r="H2033">
        <f t="shared" si="298"/>
        <v>1.103201347935973</v>
      </c>
      <c r="I2033">
        <v>25</v>
      </c>
      <c r="J2033">
        <v>79.41</v>
      </c>
      <c r="K2033">
        <v>76.17</v>
      </c>
      <c r="L2033" s="3">
        <f t="shared" si="299"/>
        <v>0</v>
      </c>
      <c r="M2033" s="3">
        <f t="shared" si="300"/>
        <v>1</v>
      </c>
      <c r="N2033" s="3">
        <f t="shared" si="301"/>
        <v>0</v>
      </c>
      <c r="AA2033" t="s">
        <v>5398</v>
      </c>
      <c r="AB2033" t="s">
        <v>5391</v>
      </c>
      <c r="AC2033" t="s">
        <v>16</v>
      </c>
      <c r="AD2033" t="s">
        <v>951</v>
      </c>
      <c r="AE2033">
        <v>24</v>
      </c>
      <c r="AF2033">
        <v>77.36</v>
      </c>
      <c r="AG2033">
        <v>73.7</v>
      </c>
      <c r="AH2033">
        <f t="shared" si="302"/>
        <v>1.0496607869742198</v>
      </c>
      <c r="AI2033">
        <v>23.5</v>
      </c>
      <c r="AJ2033">
        <v>50.45</v>
      </c>
      <c r="AK2033">
        <v>72.459999999999994</v>
      </c>
      <c r="AL2033" s="3">
        <f t="shared" si="303"/>
        <v>0</v>
      </c>
      <c r="AM2033" s="3">
        <f t="shared" si="304"/>
        <v>1</v>
      </c>
      <c r="AN2033" s="3">
        <f t="shared" si="305"/>
        <v>0</v>
      </c>
    </row>
    <row r="2034" spans="1:40" x14ac:dyDescent="0.35">
      <c r="A2034" t="s">
        <v>5399</v>
      </c>
      <c r="B2034" t="s">
        <v>5391</v>
      </c>
      <c r="C2034" t="s">
        <v>16</v>
      </c>
      <c r="D2034" s="6" t="s">
        <v>949</v>
      </c>
      <c r="E2034" s="6">
        <v>18.5</v>
      </c>
      <c r="F2034" s="6">
        <v>48.83</v>
      </c>
      <c r="G2034" s="6">
        <v>59.91</v>
      </c>
      <c r="H2034" s="6">
        <f t="shared" si="298"/>
        <v>0.81505591720914705</v>
      </c>
      <c r="I2034" s="6">
        <v>18</v>
      </c>
      <c r="J2034" s="6">
        <v>39.82</v>
      </c>
      <c r="K2034" s="6">
        <v>58.64</v>
      </c>
      <c r="L2034" s="6">
        <f t="shared" si="299"/>
        <v>0</v>
      </c>
      <c r="M2034" s="6">
        <f t="shared" si="300"/>
        <v>0</v>
      </c>
      <c r="N2034" s="6">
        <f t="shared" si="301"/>
        <v>1</v>
      </c>
      <c r="AA2034" t="s">
        <v>5399</v>
      </c>
      <c r="AB2034" t="s">
        <v>5391</v>
      </c>
      <c r="AC2034" t="s">
        <v>16</v>
      </c>
      <c r="AD2034" t="s">
        <v>951</v>
      </c>
      <c r="AE2034">
        <v>24</v>
      </c>
      <c r="AF2034">
        <v>86</v>
      </c>
      <c r="AG2034">
        <v>73.7</v>
      </c>
      <c r="AH2034">
        <f t="shared" si="302"/>
        <v>1.1668928086838535</v>
      </c>
      <c r="AI2034">
        <v>23.5</v>
      </c>
      <c r="AJ2034">
        <v>49.59</v>
      </c>
      <c r="AK2034">
        <v>72.459999999999994</v>
      </c>
      <c r="AL2034" s="3">
        <f t="shared" si="303"/>
        <v>0</v>
      </c>
      <c r="AM2034" s="3">
        <f t="shared" si="304"/>
        <v>1</v>
      </c>
      <c r="AN2034" s="3">
        <f t="shared" si="305"/>
        <v>0</v>
      </c>
    </row>
    <row r="2035" spans="1:40" x14ac:dyDescent="0.35">
      <c r="A2035" t="s">
        <v>5400</v>
      </c>
      <c r="B2035" t="s">
        <v>5391</v>
      </c>
      <c r="C2035" t="s">
        <v>16</v>
      </c>
      <c r="D2035" s="6" t="s">
        <v>949</v>
      </c>
      <c r="E2035" s="6">
        <v>16.5</v>
      </c>
      <c r="F2035" s="6">
        <v>45.26</v>
      </c>
      <c r="G2035" s="6">
        <v>54.79</v>
      </c>
      <c r="H2035" s="6">
        <f t="shared" si="298"/>
        <v>0.82606315020989229</v>
      </c>
      <c r="I2035" s="6">
        <v>16</v>
      </c>
      <c r="J2035" s="6">
        <v>29.56</v>
      </c>
      <c r="K2035" s="6">
        <v>53.5</v>
      </c>
      <c r="L2035" s="6">
        <f t="shared" si="299"/>
        <v>0</v>
      </c>
      <c r="M2035" s="6">
        <f t="shared" si="300"/>
        <v>0</v>
      </c>
      <c r="N2035" s="6">
        <f t="shared" si="301"/>
        <v>1</v>
      </c>
      <c r="AA2035" t="s">
        <v>5400</v>
      </c>
      <c r="AB2035" t="s">
        <v>5391</v>
      </c>
      <c r="AC2035" t="s">
        <v>16</v>
      </c>
      <c r="AD2035" t="s">
        <v>951</v>
      </c>
      <c r="AE2035">
        <v>24</v>
      </c>
      <c r="AF2035">
        <v>106.94</v>
      </c>
      <c r="AG2035">
        <v>73.7</v>
      </c>
      <c r="AH2035">
        <f t="shared" si="302"/>
        <v>1.4510176390773404</v>
      </c>
      <c r="AI2035">
        <v>23.5</v>
      </c>
      <c r="AJ2035">
        <v>55.79</v>
      </c>
      <c r="AK2035">
        <v>72.459999999999994</v>
      </c>
      <c r="AL2035" s="3">
        <f t="shared" si="303"/>
        <v>0</v>
      </c>
      <c r="AM2035" s="3">
        <f t="shared" si="304"/>
        <v>1</v>
      </c>
      <c r="AN2035" s="3">
        <f t="shared" si="305"/>
        <v>0</v>
      </c>
    </row>
    <row r="2036" spans="1:40" x14ac:dyDescent="0.35">
      <c r="A2036" t="s">
        <v>5401</v>
      </c>
      <c r="B2036" t="s">
        <v>5391</v>
      </c>
      <c r="C2036" t="s">
        <v>16</v>
      </c>
      <c r="D2036" s="6" t="s">
        <v>134</v>
      </c>
      <c r="E2036" s="6">
        <v>15</v>
      </c>
      <c r="F2036" s="6">
        <v>45.88</v>
      </c>
      <c r="G2036" s="6">
        <v>50.91</v>
      </c>
      <c r="H2036" s="6">
        <f t="shared" si="298"/>
        <v>0.90119819288941283</v>
      </c>
      <c r="I2036" s="6">
        <v>15</v>
      </c>
      <c r="J2036" s="6">
        <v>45.88</v>
      </c>
      <c r="K2036" s="6">
        <v>50.91</v>
      </c>
      <c r="L2036" s="6">
        <f t="shared" si="299"/>
        <v>0</v>
      </c>
      <c r="M2036" s="6">
        <f t="shared" si="300"/>
        <v>0</v>
      </c>
      <c r="N2036" s="6">
        <f t="shared" si="301"/>
        <v>1</v>
      </c>
      <c r="AA2036" t="s">
        <v>5401</v>
      </c>
      <c r="AB2036" t="s">
        <v>5391</v>
      </c>
      <c r="AC2036" t="s">
        <v>16</v>
      </c>
      <c r="AD2036" t="s">
        <v>135</v>
      </c>
      <c r="AE2036">
        <v>24</v>
      </c>
      <c r="AF2036">
        <v>88.7</v>
      </c>
      <c r="AG2036">
        <v>73.7</v>
      </c>
      <c r="AH2036">
        <f t="shared" si="302"/>
        <v>1.2035278154681139</v>
      </c>
      <c r="AI2036">
        <v>16</v>
      </c>
      <c r="AJ2036">
        <v>55.53</v>
      </c>
      <c r="AK2036">
        <v>53.5</v>
      </c>
      <c r="AL2036" s="3">
        <f t="shared" si="303"/>
        <v>0</v>
      </c>
      <c r="AM2036" s="3">
        <f t="shared" si="304"/>
        <v>1</v>
      </c>
      <c r="AN2036" s="3">
        <f t="shared" si="305"/>
        <v>0</v>
      </c>
    </row>
    <row r="2037" spans="1:40" x14ac:dyDescent="0.35">
      <c r="A2037" t="s">
        <v>5402</v>
      </c>
      <c r="B2037" t="s">
        <v>5391</v>
      </c>
      <c r="C2037" t="s">
        <v>16</v>
      </c>
      <c r="D2037" s="6" t="s">
        <v>134</v>
      </c>
      <c r="E2037" s="6">
        <v>22</v>
      </c>
      <c r="F2037" s="6">
        <v>68.16</v>
      </c>
      <c r="G2037" s="6">
        <v>68.72</v>
      </c>
      <c r="H2037" s="6">
        <f t="shared" si="298"/>
        <v>0.99185098952270079</v>
      </c>
      <c r="I2037" s="6">
        <v>21.5</v>
      </c>
      <c r="J2037" s="6">
        <v>50.55</v>
      </c>
      <c r="K2037" s="6">
        <v>67.47</v>
      </c>
      <c r="L2037" s="6">
        <f t="shared" si="299"/>
        <v>0</v>
      </c>
      <c r="M2037" s="6">
        <f t="shared" si="300"/>
        <v>0</v>
      </c>
      <c r="N2037" s="6">
        <f t="shared" si="301"/>
        <v>1</v>
      </c>
      <c r="AA2037" t="s">
        <v>5402</v>
      </c>
      <c r="AB2037" t="s">
        <v>5391</v>
      </c>
      <c r="AC2037" t="s">
        <v>16</v>
      </c>
      <c r="AD2037" t="s">
        <v>135</v>
      </c>
      <c r="AE2037">
        <v>24</v>
      </c>
      <c r="AF2037">
        <v>123.61</v>
      </c>
      <c r="AG2037">
        <v>73.7</v>
      </c>
      <c r="AH2037">
        <f t="shared" si="302"/>
        <v>1.6772048846675711</v>
      </c>
      <c r="AI2037">
        <v>22.5</v>
      </c>
      <c r="AJ2037">
        <v>65.87</v>
      </c>
      <c r="AK2037">
        <v>69.97</v>
      </c>
      <c r="AL2037" s="3">
        <f t="shared" si="303"/>
        <v>1</v>
      </c>
      <c r="AM2037" s="3">
        <f t="shared" si="304"/>
        <v>0</v>
      </c>
      <c r="AN2037" s="3">
        <f t="shared" si="305"/>
        <v>0</v>
      </c>
    </row>
    <row r="2038" spans="1:40" x14ac:dyDescent="0.35">
      <c r="A2038" t="s">
        <v>5403</v>
      </c>
      <c r="B2038" t="s">
        <v>5391</v>
      </c>
      <c r="C2038" t="s">
        <v>16</v>
      </c>
      <c r="D2038" s="6" t="s">
        <v>134</v>
      </c>
      <c r="E2038" s="6">
        <v>24</v>
      </c>
      <c r="F2038" s="6">
        <v>60.61</v>
      </c>
      <c r="G2038" s="6">
        <v>73.7</v>
      </c>
      <c r="H2038" s="6">
        <f t="shared" si="298"/>
        <v>0.82238805970149254</v>
      </c>
      <c r="I2038" s="6">
        <v>23.5</v>
      </c>
      <c r="J2038" s="6">
        <v>44.57</v>
      </c>
      <c r="K2038" s="6">
        <v>72.459999999999994</v>
      </c>
      <c r="L2038" s="6">
        <f t="shared" si="299"/>
        <v>0</v>
      </c>
      <c r="M2038" s="6">
        <f t="shared" si="300"/>
        <v>0</v>
      </c>
      <c r="N2038" s="6">
        <f t="shared" si="301"/>
        <v>1</v>
      </c>
      <c r="AA2038" t="s">
        <v>5403</v>
      </c>
      <c r="AB2038" t="s">
        <v>5391</v>
      </c>
      <c r="AC2038" t="s">
        <v>16</v>
      </c>
      <c r="AD2038" t="s">
        <v>135</v>
      </c>
      <c r="AE2038">
        <v>24</v>
      </c>
      <c r="AF2038">
        <v>110.23</v>
      </c>
      <c r="AG2038">
        <v>73.7</v>
      </c>
      <c r="AH2038">
        <f t="shared" si="302"/>
        <v>1.4956580732700135</v>
      </c>
      <c r="AI2038">
        <v>23.5</v>
      </c>
      <c r="AJ2038">
        <v>71.13</v>
      </c>
      <c r="AK2038">
        <v>72.459999999999994</v>
      </c>
      <c r="AL2038" s="3">
        <f t="shared" si="303"/>
        <v>0</v>
      </c>
      <c r="AM2038" s="3">
        <f t="shared" si="304"/>
        <v>1</v>
      </c>
      <c r="AN2038" s="3">
        <f t="shared" si="305"/>
        <v>0</v>
      </c>
    </row>
    <row r="2039" spans="1:40" x14ac:dyDescent="0.35">
      <c r="A2039" t="s">
        <v>5404</v>
      </c>
      <c r="B2039" t="s">
        <v>5391</v>
      </c>
      <c r="C2039" t="s">
        <v>16</v>
      </c>
      <c r="D2039" s="6" t="s">
        <v>134</v>
      </c>
      <c r="E2039" s="6">
        <v>23</v>
      </c>
      <c r="F2039" s="6">
        <v>68.41</v>
      </c>
      <c r="G2039" s="6">
        <v>71.22</v>
      </c>
      <c r="H2039" s="6">
        <f t="shared" si="298"/>
        <v>0.96054479078910415</v>
      </c>
      <c r="I2039" s="6">
        <v>22.5</v>
      </c>
      <c r="J2039" s="6">
        <v>53.84</v>
      </c>
      <c r="K2039" s="6">
        <v>69.97</v>
      </c>
      <c r="L2039" s="6">
        <f t="shared" si="299"/>
        <v>0</v>
      </c>
      <c r="M2039" s="6">
        <f t="shared" si="300"/>
        <v>0</v>
      </c>
      <c r="N2039" s="6">
        <f t="shared" si="301"/>
        <v>1</v>
      </c>
      <c r="AA2039" t="s">
        <v>5404</v>
      </c>
      <c r="AB2039" t="s">
        <v>5391</v>
      </c>
      <c r="AC2039" t="s">
        <v>16</v>
      </c>
      <c r="AD2039" t="s">
        <v>135</v>
      </c>
      <c r="AE2039">
        <v>24</v>
      </c>
      <c r="AF2039">
        <v>158.24</v>
      </c>
      <c r="AG2039">
        <v>73.7</v>
      </c>
      <c r="AH2039">
        <f t="shared" si="302"/>
        <v>2.1470827679782905</v>
      </c>
      <c r="AI2039">
        <v>22.5</v>
      </c>
      <c r="AJ2039">
        <v>66.73</v>
      </c>
      <c r="AK2039">
        <v>69.97</v>
      </c>
      <c r="AL2039" s="3">
        <f t="shared" si="303"/>
        <v>1</v>
      </c>
      <c r="AM2039" s="3">
        <f t="shared" si="304"/>
        <v>0</v>
      </c>
      <c r="AN2039" s="3">
        <f t="shared" si="305"/>
        <v>0</v>
      </c>
    </row>
    <row r="2040" spans="1:40" x14ac:dyDescent="0.35">
      <c r="A2040" t="s">
        <v>5405</v>
      </c>
      <c r="B2040" t="s">
        <v>5391</v>
      </c>
      <c r="C2040" t="s">
        <v>16</v>
      </c>
      <c r="D2040" t="s">
        <v>134</v>
      </c>
      <c r="E2040">
        <v>22.5</v>
      </c>
      <c r="F2040">
        <v>73.64</v>
      </c>
      <c r="G2040">
        <v>69.97</v>
      </c>
      <c r="H2040">
        <f t="shared" si="298"/>
        <v>1.0524510504501929</v>
      </c>
      <c r="I2040">
        <v>22</v>
      </c>
      <c r="J2040">
        <v>66.739999999999995</v>
      </c>
      <c r="K2040">
        <v>68.72</v>
      </c>
      <c r="L2040" s="3">
        <f t="shared" si="299"/>
        <v>0</v>
      </c>
      <c r="M2040" s="3">
        <f t="shared" si="300"/>
        <v>1</v>
      </c>
      <c r="N2040" s="3">
        <f t="shared" si="301"/>
        <v>0</v>
      </c>
      <c r="AA2040" t="s">
        <v>5405</v>
      </c>
      <c r="AB2040" t="s">
        <v>5391</v>
      </c>
      <c r="AC2040" t="s">
        <v>16</v>
      </c>
      <c r="AD2040" t="s">
        <v>135</v>
      </c>
      <c r="AE2040">
        <v>24</v>
      </c>
      <c r="AF2040">
        <v>116.68</v>
      </c>
      <c r="AG2040">
        <v>73.7</v>
      </c>
      <c r="AH2040">
        <f t="shared" si="302"/>
        <v>1.5831750339213027</v>
      </c>
      <c r="AI2040">
        <v>22.5</v>
      </c>
      <c r="AJ2040">
        <v>47.43</v>
      </c>
      <c r="AK2040">
        <v>69.97</v>
      </c>
      <c r="AL2040" s="3">
        <f t="shared" si="303"/>
        <v>1</v>
      </c>
      <c r="AM2040" s="3">
        <f t="shared" si="304"/>
        <v>0</v>
      </c>
      <c r="AN2040" s="3">
        <f t="shared" si="305"/>
        <v>0</v>
      </c>
    </row>
    <row r="2041" spans="1:40" x14ac:dyDescent="0.35">
      <c r="A2041" t="s">
        <v>5406</v>
      </c>
      <c r="B2041" t="s">
        <v>5391</v>
      </c>
      <c r="C2041" t="s">
        <v>16</v>
      </c>
      <c r="D2041" s="6" t="s">
        <v>134</v>
      </c>
      <c r="E2041" s="6">
        <v>19.5</v>
      </c>
      <c r="F2041" s="6">
        <v>55.15</v>
      </c>
      <c r="G2041" s="6">
        <v>62.44</v>
      </c>
      <c r="H2041" s="6">
        <f t="shared" si="298"/>
        <v>0.88324791800128122</v>
      </c>
      <c r="I2041" s="6">
        <v>19</v>
      </c>
      <c r="J2041" s="6">
        <v>31.9</v>
      </c>
      <c r="K2041" s="6">
        <v>61.18</v>
      </c>
      <c r="L2041" s="6">
        <f t="shared" si="299"/>
        <v>0</v>
      </c>
      <c r="M2041" s="6">
        <f t="shared" si="300"/>
        <v>0</v>
      </c>
      <c r="N2041" s="6">
        <f t="shared" si="301"/>
        <v>1</v>
      </c>
      <c r="AA2041" t="s">
        <v>5406</v>
      </c>
      <c r="AB2041" t="s">
        <v>5391</v>
      </c>
      <c r="AC2041" s="6" t="s">
        <v>16</v>
      </c>
      <c r="AD2041" s="6" t="s">
        <v>135</v>
      </c>
      <c r="AE2041" s="6">
        <v>26</v>
      </c>
      <c r="AF2041" s="6">
        <v>76.37</v>
      </c>
      <c r="AG2041" s="6">
        <v>78.63</v>
      </c>
      <c r="AH2041" s="6">
        <f t="shared" si="302"/>
        <v>0.97125778964771725</v>
      </c>
      <c r="AI2041" s="6">
        <v>25.5</v>
      </c>
      <c r="AJ2041" s="6">
        <v>52.56</v>
      </c>
      <c r="AK2041" s="6">
        <v>77.400000000000006</v>
      </c>
      <c r="AL2041" s="6">
        <f t="shared" si="303"/>
        <v>0</v>
      </c>
      <c r="AM2041" s="6">
        <f t="shared" si="304"/>
        <v>0</v>
      </c>
      <c r="AN2041" s="6">
        <f t="shared" si="305"/>
        <v>1</v>
      </c>
    </row>
    <row r="2042" spans="1:40" x14ac:dyDescent="0.35">
      <c r="A2042" t="s">
        <v>5407</v>
      </c>
      <c r="B2042" t="s">
        <v>5391</v>
      </c>
      <c r="C2042" t="s">
        <v>16</v>
      </c>
      <c r="D2042" s="6" t="s">
        <v>134</v>
      </c>
      <c r="E2042" s="6">
        <v>21</v>
      </c>
      <c r="F2042" s="6">
        <v>52.4</v>
      </c>
      <c r="G2042" s="6">
        <v>66.22</v>
      </c>
      <c r="H2042" s="6">
        <f t="shared" si="298"/>
        <v>0.79130172153427969</v>
      </c>
      <c r="I2042" s="6">
        <v>20.5</v>
      </c>
      <c r="J2042" s="6">
        <v>46.54</v>
      </c>
      <c r="K2042" s="6">
        <v>64.97</v>
      </c>
      <c r="L2042" s="6">
        <f t="shared" si="299"/>
        <v>0</v>
      </c>
      <c r="M2042" s="6">
        <f t="shared" si="300"/>
        <v>0</v>
      </c>
      <c r="N2042" s="6">
        <f t="shared" si="301"/>
        <v>1</v>
      </c>
      <c r="AA2042" t="s">
        <v>5407</v>
      </c>
      <c r="AB2042" t="s">
        <v>5391</v>
      </c>
      <c r="AC2042" s="6" t="s">
        <v>16</v>
      </c>
      <c r="AD2042" s="6" t="s">
        <v>135</v>
      </c>
      <c r="AE2042" s="6">
        <v>24</v>
      </c>
      <c r="AF2042" s="6">
        <v>67.64</v>
      </c>
      <c r="AG2042" s="6">
        <v>73.7</v>
      </c>
      <c r="AH2042" s="6">
        <f t="shared" si="302"/>
        <v>0.91777476255088197</v>
      </c>
      <c r="AI2042" s="6">
        <v>23.5</v>
      </c>
      <c r="AJ2042" s="6">
        <v>56.15</v>
      </c>
      <c r="AK2042" s="6">
        <v>72.459999999999994</v>
      </c>
      <c r="AL2042" s="6">
        <f t="shared" si="303"/>
        <v>0</v>
      </c>
      <c r="AM2042" s="6">
        <f t="shared" si="304"/>
        <v>0</v>
      </c>
      <c r="AN2042" s="6">
        <f t="shared" si="305"/>
        <v>1</v>
      </c>
    </row>
    <row r="2043" spans="1:40" x14ac:dyDescent="0.35">
      <c r="A2043" t="s">
        <v>5408</v>
      </c>
      <c r="B2043" t="s">
        <v>5391</v>
      </c>
      <c r="C2043" t="s">
        <v>16</v>
      </c>
      <c r="D2043" t="s">
        <v>134</v>
      </c>
      <c r="E2043">
        <v>25</v>
      </c>
      <c r="F2043">
        <v>82.05</v>
      </c>
      <c r="G2043">
        <v>76.17</v>
      </c>
      <c r="H2043">
        <f t="shared" si="298"/>
        <v>1.0771957463568334</v>
      </c>
      <c r="I2043">
        <v>24</v>
      </c>
      <c r="J2043">
        <v>75.78</v>
      </c>
      <c r="K2043">
        <v>73.7</v>
      </c>
      <c r="L2043" s="3">
        <f t="shared" si="299"/>
        <v>0</v>
      </c>
      <c r="M2043" s="3">
        <f t="shared" si="300"/>
        <v>1</v>
      </c>
      <c r="N2043" s="3">
        <f t="shared" si="301"/>
        <v>0</v>
      </c>
      <c r="AA2043" t="s">
        <v>5408</v>
      </c>
      <c r="AB2043" t="s">
        <v>5391</v>
      </c>
      <c r="AC2043" t="s">
        <v>16</v>
      </c>
      <c r="AD2043" t="s">
        <v>135</v>
      </c>
      <c r="AE2043">
        <v>24</v>
      </c>
      <c r="AF2043">
        <v>112.62</v>
      </c>
      <c r="AG2043">
        <v>73.7</v>
      </c>
      <c r="AH2043">
        <f t="shared" si="302"/>
        <v>1.5280868385345998</v>
      </c>
      <c r="AI2043">
        <v>25.5</v>
      </c>
      <c r="AJ2043">
        <v>82.61</v>
      </c>
      <c r="AK2043">
        <v>77.400000000000006</v>
      </c>
      <c r="AL2043" s="3">
        <f t="shared" si="303"/>
        <v>1</v>
      </c>
      <c r="AM2043" s="3">
        <f t="shared" si="304"/>
        <v>0</v>
      </c>
      <c r="AN2043" s="3">
        <f t="shared" si="305"/>
        <v>0</v>
      </c>
    </row>
    <row r="2044" spans="1:40" x14ac:dyDescent="0.35">
      <c r="A2044" t="s">
        <v>5409</v>
      </c>
      <c r="B2044" t="s">
        <v>5391</v>
      </c>
      <c r="C2044" t="s">
        <v>16</v>
      </c>
      <c r="D2044" s="6" t="s">
        <v>134</v>
      </c>
      <c r="E2044" s="6">
        <v>23.5</v>
      </c>
      <c r="F2044" s="6">
        <v>67.459999999999994</v>
      </c>
      <c r="G2044" s="6">
        <v>72.459999999999994</v>
      </c>
      <c r="H2044" s="6">
        <f t="shared" si="298"/>
        <v>0.9309964118134143</v>
      </c>
      <c r="I2044" s="6">
        <v>23</v>
      </c>
      <c r="J2044" s="6">
        <v>58.73</v>
      </c>
      <c r="K2044" s="6">
        <v>71.22</v>
      </c>
      <c r="L2044" s="6">
        <f t="shared" si="299"/>
        <v>0</v>
      </c>
      <c r="M2044" s="6">
        <f t="shared" si="300"/>
        <v>0</v>
      </c>
      <c r="N2044" s="6">
        <f t="shared" si="301"/>
        <v>1</v>
      </c>
      <c r="AA2044" t="s">
        <v>5409</v>
      </c>
      <c r="AB2044" t="s">
        <v>5391</v>
      </c>
      <c r="AC2044" t="s">
        <v>16</v>
      </c>
      <c r="AD2044" t="s">
        <v>135</v>
      </c>
      <c r="AE2044">
        <v>24</v>
      </c>
      <c r="AF2044">
        <v>146.76</v>
      </c>
      <c r="AG2044">
        <v>73.7</v>
      </c>
      <c r="AH2044">
        <f t="shared" si="302"/>
        <v>1.9913161465400269</v>
      </c>
      <c r="AI2044">
        <v>22.5</v>
      </c>
      <c r="AJ2044">
        <v>53.6</v>
      </c>
      <c r="AK2044">
        <v>69.97</v>
      </c>
      <c r="AL2044" s="3">
        <f t="shared" si="303"/>
        <v>1</v>
      </c>
      <c r="AM2044" s="3">
        <f t="shared" si="304"/>
        <v>0</v>
      </c>
      <c r="AN2044" s="3">
        <f t="shared" si="305"/>
        <v>0</v>
      </c>
    </row>
    <row r="2045" spans="1:40" x14ac:dyDescent="0.35">
      <c r="A2045" t="s">
        <v>5410</v>
      </c>
      <c r="B2045" t="s">
        <v>5391</v>
      </c>
      <c r="C2045" t="s">
        <v>16</v>
      </c>
      <c r="D2045" s="6" t="s">
        <v>134</v>
      </c>
      <c r="E2045" s="6">
        <v>25</v>
      </c>
      <c r="F2045" s="6">
        <v>57.71</v>
      </c>
      <c r="G2045" s="6">
        <v>76.17</v>
      </c>
      <c r="H2045" s="6">
        <f t="shared" si="298"/>
        <v>0.75764736773007746</v>
      </c>
      <c r="I2045" s="6">
        <v>24.5</v>
      </c>
      <c r="J2045" s="6">
        <v>46.03</v>
      </c>
      <c r="K2045" s="6">
        <v>74.930000000000007</v>
      </c>
      <c r="L2045" s="6">
        <f t="shared" si="299"/>
        <v>0</v>
      </c>
      <c r="M2045" s="6">
        <f t="shared" si="300"/>
        <v>0</v>
      </c>
      <c r="N2045" s="6">
        <f t="shared" si="301"/>
        <v>1</v>
      </c>
      <c r="AA2045" t="s">
        <v>5410</v>
      </c>
      <c r="AB2045" t="s">
        <v>5391</v>
      </c>
      <c r="AC2045" t="s">
        <v>16</v>
      </c>
      <c r="AD2045" t="s">
        <v>135</v>
      </c>
      <c r="AE2045">
        <v>24</v>
      </c>
      <c r="AF2045">
        <v>109.73</v>
      </c>
      <c r="AG2045">
        <v>73.7</v>
      </c>
      <c r="AH2045">
        <f t="shared" si="302"/>
        <v>1.4888738127544097</v>
      </c>
      <c r="AI2045">
        <v>23.5</v>
      </c>
      <c r="AJ2045">
        <v>71.48</v>
      </c>
      <c r="AK2045">
        <v>72.459999999999994</v>
      </c>
      <c r="AL2045" s="3">
        <f t="shared" si="303"/>
        <v>0</v>
      </c>
      <c r="AM2045" s="3">
        <f t="shared" si="304"/>
        <v>1</v>
      </c>
      <c r="AN2045" s="3">
        <f t="shared" si="305"/>
        <v>0</v>
      </c>
    </row>
    <row r="2046" spans="1:40" x14ac:dyDescent="0.35">
      <c r="A2046" t="s">
        <v>5411</v>
      </c>
      <c r="B2046" t="s">
        <v>5391</v>
      </c>
      <c r="C2046" t="s">
        <v>16</v>
      </c>
      <c r="D2046" s="6" t="s">
        <v>2935</v>
      </c>
      <c r="E2046" s="6">
        <v>22</v>
      </c>
      <c r="F2046" s="6">
        <v>63.06</v>
      </c>
      <c r="G2046" s="6">
        <v>68.72</v>
      </c>
      <c r="H2046" s="6">
        <f t="shared" si="298"/>
        <v>0.91763678696158324</v>
      </c>
      <c r="I2046" s="6">
        <v>21.5</v>
      </c>
      <c r="J2046" s="6">
        <v>57.16</v>
      </c>
      <c r="K2046" s="6">
        <v>67.47</v>
      </c>
      <c r="L2046" s="6">
        <f t="shared" si="299"/>
        <v>0</v>
      </c>
      <c r="M2046" s="6">
        <f t="shared" si="300"/>
        <v>0</v>
      </c>
      <c r="N2046" s="6">
        <f t="shared" si="301"/>
        <v>1</v>
      </c>
      <c r="AA2046" t="s">
        <v>5411</v>
      </c>
      <c r="AB2046" t="s">
        <v>5391</v>
      </c>
      <c r="AC2046" s="6" t="s">
        <v>16</v>
      </c>
      <c r="AD2046" s="6" t="s">
        <v>2936</v>
      </c>
      <c r="AE2046" s="6">
        <v>24</v>
      </c>
      <c r="AF2046" s="6">
        <v>63.55</v>
      </c>
      <c r="AG2046" s="6">
        <v>73.7</v>
      </c>
      <c r="AH2046" s="6">
        <f t="shared" si="302"/>
        <v>0.86227951153324278</v>
      </c>
      <c r="AI2046" s="6">
        <v>23.5</v>
      </c>
      <c r="AJ2046" s="6">
        <v>49.45</v>
      </c>
      <c r="AK2046" s="6">
        <v>72.459999999999994</v>
      </c>
      <c r="AL2046" s="6">
        <f t="shared" si="303"/>
        <v>0</v>
      </c>
      <c r="AM2046" s="6">
        <f t="shared" si="304"/>
        <v>0</v>
      </c>
      <c r="AN2046" s="6">
        <f t="shared" si="305"/>
        <v>1</v>
      </c>
    </row>
    <row r="2047" spans="1:40" x14ac:dyDescent="0.35">
      <c r="A2047" t="s">
        <v>5412</v>
      </c>
      <c r="B2047" t="s">
        <v>5391</v>
      </c>
      <c r="C2047" t="s">
        <v>16</v>
      </c>
      <c r="D2047" s="6" t="s">
        <v>2935</v>
      </c>
      <c r="E2047" s="6">
        <v>22.5</v>
      </c>
      <c r="F2047" s="6">
        <v>66.459999999999994</v>
      </c>
      <c r="G2047" s="6">
        <v>69.97</v>
      </c>
      <c r="H2047" s="6">
        <f t="shared" si="298"/>
        <v>0.94983564384736308</v>
      </c>
      <c r="I2047" s="6">
        <v>22</v>
      </c>
      <c r="J2047" s="6">
        <v>57.21</v>
      </c>
      <c r="K2047" s="6">
        <v>68.72</v>
      </c>
      <c r="L2047" s="6">
        <f t="shared" si="299"/>
        <v>0</v>
      </c>
      <c r="M2047" s="6">
        <f t="shared" si="300"/>
        <v>0</v>
      </c>
      <c r="N2047" s="6">
        <f t="shared" si="301"/>
        <v>1</v>
      </c>
      <c r="AA2047" t="s">
        <v>5412</v>
      </c>
      <c r="AB2047" t="s">
        <v>5391</v>
      </c>
      <c r="AC2047" t="s">
        <v>16</v>
      </c>
      <c r="AD2047" t="s">
        <v>2936</v>
      </c>
      <c r="AE2047">
        <v>24</v>
      </c>
      <c r="AF2047">
        <v>126.32</v>
      </c>
      <c r="AG2047">
        <v>73.7</v>
      </c>
      <c r="AH2047">
        <f t="shared" si="302"/>
        <v>1.7139755766621436</v>
      </c>
      <c r="AI2047">
        <v>22</v>
      </c>
      <c r="AJ2047">
        <v>63.5</v>
      </c>
      <c r="AK2047">
        <v>68.72</v>
      </c>
      <c r="AL2047" s="3">
        <f t="shared" si="303"/>
        <v>1</v>
      </c>
      <c r="AM2047" s="3">
        <f t="shared" si="304"/>
        <v>0</v>
      </c>
      <c r="AN2047" s="3">
        <f t="shared" si="305"/>
        <v>0</v>
      </c>
    </row>
    <row r="2048" spans="1:40" x14ac:dyDescent="0.35">
      <c r="A2048" t="s">
        <v>5413</v>
      </c>
      <c r="B2048" t="s">
        <v>5391</v>
      </c>
      <c r="C2048" t="s">
        <v>16</v>
      </c>
      <c r="D2048" s="6" t="s">
        <v>2935</v>
      </c>
      <c r="E2048" s="6">
        <v>19.5</v>
      </c>
      <c r="F2048" s="6">
        <v>51.24</v>
      </c>
      <c r="G2048" s="6">
        <v>62.44</v>
      </c>
      <c r="H2048" s="6">
        <f t="shared" si="298"/>
        <v>0.820627802690583</v>
      </c>
      <c r="I2048" s="6">
        <v>19</v>
      </c>
      <c r="J2048" s="6">
        <v>42.93</v>
      </c>
      <c r="K2048" s="6">
        <v>61.18</v>
      </c>
      <c r="L2048" s="6">
        <f t="shared" si="299"/>
        <v>0</v>
      </c>
      <c r="M2048" s="6">
        <f t="shared" si="300"/>
        <v>0</v>
      </c>
      <c r="N2048" s="6">
        <f t="shared" si="301"/>
        <v>1</v>
      </c>
      <c r="AA2048" t="s">
        <v>5413</v>
      </c>
      <c r="AB2048" t="s">
        <v>5391</v>
      </c>
      <c r="AC2048" t="s">
        <v>16</v>
      </c>
      <c r="AD2048" t="s">
        <v>2936</v>
      </c>
      <c r="AE2048">
        <v>24</v>
      </c>
      <c r="AF2048">
        <v>110.64</v>
      </c>
      <c r="AG2048">
        <v>73.7</v>
      </c>
      <c r="AH2048">
        <f t="shared" si="302"/>
        <v>1.5012211668928086</v>
      </c>
      <c r="AI2048">
        <v>23.5</v>
      </c>
      <c r="AJ2048">
        <v>62.78</v>
      </c>
      <c r="AK2048">
        <v>72.459999999999994</v>
      </c>
      <c r="AL2048" s="3">
        <f t="shared" si="303"/>
        <v>1</v>
      </c>
      <c r="AM2048" s="3">
        <f t="shared" si="304"/>
        <v>0</v>
      </c>
      <c r="AN2048" s="3">
        <f t="shared" si="305"/>
        <v>0</v>
      </c>
    </row>
    <row r="2049" spans="1:40" x14ac:dyDescent="0.35">
      <c r="A2049" t="s">
        <v>5414</v>
      </c>
      <c r="B2049" t="s">
        <v>5391</v>
      </c>
      <c r="C2049" t="s">
        <v>16</v>
      </c>
      <c r="D2049" s="6" t="s">
        <v>2935</v>
      </c>
      <c r="E2049" s="6">
        <v>16</v>
      </c>
      <c r="F2049" s="6">
        <v>40.700000000000003</v>
      </c>
      <c r="G2049" s="6">
        <v>53.5</v>
      </c>
      <c r="H2049" s="6">
        <f t="shared" si="298"/>
        <v>0.76074766355140189</v>
      </c>
      <c r="I2049" s="6">
        <v>15.5</v>
      </c>
      <c r="J2049" s="6">
        <v>26.46</v>
      </c>
      <c r="K2049" s="6">
        <v>52.21</v>
      </c>
      <c r="L2049" s="6">
        <f t="shared" si="299"/>
        <v>0</v>
      </c>
      <c r="M2049" s="6">
        <f t="shared" si="300"/>
        <v>0</v>
      </c>
      <c r="N2049" s="6">
        <f t="shared" si="301"/>
        <v>1</v>
      </c>
      <c r="AA2049" t="s">
        <v>5414</v>
      </c>
      <c r="AB2049" t="s">
        <v>5391</v>
      </c>
      <c r="AC2049" t="s">
        <v>16</v>
      </c>
      <c r="AD2049" t="s">
        <v>2936</v>
      </c>
      <c r="AE2049">
        <v>24</v>
      </c>
      <c r="AF2049">
        <v>129.66</v>
      </c>
      <c r="AG2049">
        <v>73.7</v>
      </c>
      <c r="AH2049">
        <f t="shared" si="302"/>
        <v>1.759294436906377</v>
      </c>
      <c r="AI2049">
        <v>23</v>
      </c>
      <c r="AJ2049">
        <v>60.39</v>
      </c>
      <c r="AK2049">
        <v>71.22</v>
      </c>
      <c r="AL2049" s="3">
        <f t="shared" si="303"/>
        <v>1</v>
      </c>
      <c r="AM2049" s="3">
        <f t="shared" si="304"/>
        <v>0</v>
      </c>
      <c r="AN2049" s="3">
        <f t="shared" si="305"/>
        <v>0</v>
      </c>
    </row>
    <row r="2050" spans="1:40" x14ac:dyDescent="0.35">
      <c r="A2050" t="s">
        <v>5415</v>
      </c>
      <c r="B2050" t="s">
        <v>5391</v>
      </c>
      <c r="C2050" t="s">
        <v>16</v>
      </c>
      <c r="D2050" s="6" t="s">
        <v>2935</v>
      </c>
      <c r="E2050" s="6">
        <v>23.5</v>
      </c>
      <c r="F2050" s="6">
        <v>68.180000000000007</v>
      </c>
      <c r="G2050" s="6">
        <v>72.459999999999994</v>
      </c>
      <c r="H2050" s="6">
        <f t="shared" ref="H2050:H2113" si="306">F2050/G2050</f>
        <v>0.94093292851228283</v>
      </c>
      <c r="I2050" s="6">
        <v>23</v>
      </c>
      <c r="J2050" s="6">
        <v>66.94</v>
      </c>
      <c r="K2050" s="6">
        <v>71.22</v>
      </c>
      <c r="L2050" s="6">
        <f t="shared" ref="L2050:L2113" si="307">IF(H2050&gt;1.5,1,0)</f>
        <v>0</v>
      </c>
      <c r="M2050" s="6">
        <f t="shared" ref="M2050:M2113" si="308">IF((AND(H2050&gt;1,H2050&lt;1.5)),1,0)</f>
        <v>0</v>
      </c>
      <c r="N2050" s="6">
        <f t="shared" ref="N2050:N2113" si="309">IF(H2050&lt;1,1,0)</f>
        <v>1</v>
      </c>
      <c r="AA2050" t="s">
        <v>5415</v>
      </c>
      <c r="AB2050" t="s">
        <v>5391</v>
      </c>
      <c r="AC2050" t="s">
        <v>16</v>
      </c>
      <c r="AD2050" t="s">
        <v>2936</v>
      </c>
      <c r="AE2050">
        <v>24</v>
      </c>
      <c r="AF2050">
        <v>77.09</v>
      </c>
      <c r="AG2050">
        <v>73.7</v>
      </c>
      <c r="AH2050">
        <f t="shared" ref="AH2050:AH2113" si="310">AF2050/AG2050</f>
        <v>1.0459972862957938</v>
      </c>
      <c r="AI2050">
        <v>23.5</v>
      </c>
      <c r="AJ2050">
        <v>69.13</v>
      </c>
      <c r="AK2050">
        <v>72.459999999999994</v>
      </c>
      <c r="AL2050" s="3">
        <f t="shared" si="303"/>
        <v>0</v>
      </c>
      <c r="AM2050" s="3">
        <f t="shared" si="304"/>
        <v>1</v>
      </c>
      <c r="AN2050" s="3">
        <f t="shared" si="305"/>
        <v>0</v>
      </c>
    </row>
    <row r="2051" spans="1:40" x14ac:dyDescent="0.35">
      <c r="A2051" t="s">
        <v>5416</v>
      </c>
      <c r="B2051" t="s">
        <v>5391</v>
      </c>
      <c r="C2051" t="s">
        <v>16</v>
      </c>
      <c r="D2051" s="6" t="s">
        <v>2935</v>
      </c>
      <c r="E2051" s="6">
        <v>21</v>
      </c>
      <c r="F2051" s="6">
        <v>54.02</v>
      </c>
      <c r="G2051" s="6">
        <v>66.22</v>
      </c>
      <c r="H2051" s="6">
        <f t="shared" si="306"/>
        <v>0.81576562971911815</v>
      </c>
      <c r="I2051" s="6">
        <v>20.5</v>
      </c>
      <c r="J2051" s="6">
        <v>39.04</v>
      </c>
      <c r="K2051" s="6">
        <v>64.97</v>
      </c>
      <c r="L2051" s="6">
        <f t="shared" si="307"/>
        <v>0</v>
      </c>
      <c r="M2051" s="6">
        <f t="shared" si="308"/>
        <v>0</v>
      </c>
      <c r="N2051" s="6">
        <f t="shared" si="309"/>
        <v>1</v>
      </c>
      <c r="AA2051" t="s">
        <v>5416</v>
      </c>
      <c r="AB2051" t="s">
        <v>5391</v>
      </c>
      <c r="AC2051" t="s">
        <v>16</v>
      </c>
      <c r="AD2051" t="s">
        <v>2936</v>
      </c>
      <c r="AE2051">
        <v>24</v>
      </c>
      <c r="AF2051">
        <v>138.71</v>
      </c>
      <c r="AG2051">
        <v>73.7</v>
      </c>
      <c r="AH2051">
        <f t="shared" si="310"/>
        <v>1.8820895522388059</v>
      </c>
      <c r="AI2051">
        <v>23</v>
      </c>
      <c r="AJ2051">
        <v>67.78</v>
      </c>
      <c r="AK2051">
        <v>71.22</v>
      </c>
      <c r="AL2051" s="3">
        <f t="shared" ref="AL2051:AL2114" si="311">IF(AH2051&gt;1.5,1,0)</f>
        <v>1</v>
      </c>
      <c r="AM2051" s="3">
        <f t="shared" ref="AM2051:AM2114" si="312">IF((AND(AH2051&gt;1,AH2051&lt;1.5)),1,0)</f>
        <v>0</v>
      </c>
      <c r="AN2051" s="3">
        <f t="shared" ref="AN2051:AN2114" si="313">IF(AH2051&lt;1,1,0)</f>
        <v>0</v>
      </c>
    </row>
    <row r="2052" spans="1:40" x14ac:dyDescent="0.35">
      <c r="A2052" t="s">
        <v>5417</v>
      </c>
      <c r="B2052" t="s">
        <v>5391</v>
      </c>
      <c r="C2052" t="s">
        <v>16</v>
      </c>
      <c r="D2052" s="6" t="s">
        <v>2935</v>
      </c>
      <c r="E2052" s="6">
        <v>21.5</v>
      </c>
      <c r="F2052" s="6">
        <v>45.72</v>
      </c>
      <c r="G2052" s="6">
        <v>67.47</v>
      </c>
      <c r="H2052" s="6">
        <f t="shared" si="306"/>
        <v>0.67763450422409954</v>
      </c>
      <c r="I2052" s="6">
        <v>21</v>
      </c>
      <c r="J2052" s="6">
        <v>28.48</v>
      </c>
      <c r="K2052" s="6">
        <v>66.22</v>
      </c>
      <c r="L2052" s="6">
        <f t="shared" si="307"/>
        <v>0</v>
      </c>
      <c r="M2052" s="6">
        <f t="shared" si="308"/>
        <v>0</v>
      </c>
      <c r="N2052" s="6">
        <f t="shared" si="309"/>
        <v>1</v>
      </c>
      <c r="AA2052" t="s">
        <v>5417</v>
      </c>
      <c r="AB2052" t="s">
        <v>5391</v>
      </c>
      <c r="AC2052" t="s">
        <v>16</v>
      </c>
      <c r="AD2052" t="s">
        <v>2936</v>
      </c>
      <c r="AE2052">
        <v>24</v>
      </c>
      <c r="AF2052">
        <v>166.59</v>
      </c>
      <c r="AG2052">
        <v>73.7</v>
      </c>
      <c r="AH2052">
        <f t="shared" si="310"/>
        <v>2.2603799185888738</v>
      </c>
      <c r="AI2052">
        <v>22</v>
      </c>
      <c r="AJ2052">
        <v>65.87</v>
      </c>
      <c r="AK2052">
        <v>68.72</v>
      </c>
      <c r="AL2052" s="3">
        <f t="shared" si="311"/>
        <v>1</v>
      </c>
      <c r="AM2052" s="3">
        <f t="shared" si="312"/>
        <v>0</v>
      </c>
      <c r="AN2052" s="3">
        <f t="shared" si="313"/>
        <v>0</v>
      </c>
    </row>
    <row r="2053" spans="1:40" x14ac:dyDescent="0.35">
      <c r="A2053" t="s">
        <v>5418</v>
      </c>
      <c r="B2053" t="s">
        <v>5391</v>
      </c>
      <c r="C2053" t="s">
        <v>16</v>
      </c>
      <c r="D2053" s="6" t="s">
        <v>2935</v>
      </c>
      <c r="E2053" s="6">
        <v>22.5</v>
      </c>
      <c r="F2053" s="6">
        <v>53.44</v>
      </c>
      <c r="G2053" s="6">
        <v>69.97</v>
      </c>
      <c r="H2053" s="6">
        <f t="shared" si="306"/>
        <v>0.76375589538373589</v>
      </c>
      <c r="I2053" s="6">
        <v>22</v>
      </c>
      <c r="J2053" s="6">
        <v>50.39</v>
      </c>
      <c r="K2053" s="6">
        <v>68.72</v>
      </c>
      <c r="L2053" s="6">
        <f t="shared" si="307"/>
        <v>0</v>
      </c>
      <c r="M2053" s="6">
        <f t="shared" si="308"/>
        <v>0</v>
      </c>
      <c r="N2053" s="6">
        <f t="shared" si="309"/>
        <v>1</v>
      </c>
      <c r="AA2053" t="s">
        <v>5418</v>
      </c>
      <c r="AB2053" t="s">
        <v>5391</v>
      </c>
      <c r="AC2053" t="s">
        <v>16</v>
      </c>
      <c r="AD2053" t="s">
        <v>2936</v>
      </c>
      <c r="AE2053">
        <v>22</v>
      </c>
      <c r="AF2053">
        <v>73.930000000000007</v>
      </c>
      <c r="AG2053">
        <v>68.72</v>
      </c>
      <c r="AH2053">
        <f t="shared" si="310"/>
        <v>1.07581490104773</v>
      </c>
      <c r="AI2053">
        <v>23.5</v>
      </c>
      <c r="AJ2053">
        <v>72.55</v>
      </c>
      <c r="AK2053">
        <v>72.459999999999994</v>
      </c>
      <c r="AL2053" s="3">
        <f t="shared" si="311"/>
        <v>0</v>
      </c>
      <c r="AM2053" s="3">
        <f t="shared" si="312"/>
        <v>1</v>
      </c>
      <c r="AN2053" s="3">
        <f t="shared" si="313"/>
        <v>0</v>
      </c>
    </row>
    <row r="2054" spans="1:40" x14ac:dyDescent="0.35">
      <c r="A2054" t="s">
        <v>5419</v>
      </c>
      <c r="B2054" t="s">
        <v>5391</v>
      </c>
      <c r="C2054" t="s">
        <v>16</v>
      </c>
      <c r="D2054" s="6" t="s">
        <v>2935</v>
      </c>
      <c r="E2054" s="6">
        <v>27.5</v>
      </c>
      <c r="F2054" s="6">
        <v>72.86</v>
      </c>
      <c r="G2054" s="6">
        <v>82.3</v>
      </c>
      <c r="H2054" s="6">
        <f t="shared" si="306"/>
        <v>0.8852976913730255</v>
      </c>
      <c r="I2054" s="6">
        <v>27</v>
      </c>
      <c r="J2054" s="6">
        <v>64.599999999999994</v>
      </c>
      <c r="K2054" s="6">
        <v>81.08</v>
      </c>
      <c r="L2054" s="6">
        <f t="shared" si="307"/>
        <v>0</v>
      </c>
      <c r="M2054" s="6">
        <f t="shared" si="308"/>
        <v>0</v>
      </c>
      <c r="N2054" s="6">
        <f t="shared" si="309"/>
        <v>1</v>
      </c>
      <c r="AA2054" t="s">
        <v>5419</v>
      </c>
      <c r="AB2054" t="s">
        <v>5391</v>
      </c>
      <c r="AC2054" t="s">
        <v>16</v>
      </c>
      <c r="AD2054" t="s">
        <v>2936</v>
      </c>
      <c r="AE2054">
        <v>24</v>
      </c>
      <c r="AF2054">
        <v>150.6</v>
      </c>
      <c r="AG2054">
        <v>73.7</v>
      </c>
      <c r="AH2054">
        <f t="shared" si="310"/>
        <v>2.0434192672998641</v>
      </c>
      <c r="AI2054">
        <v>22.5</v>
      </c>
      <c r="AJ2054">
        <v>68.64</v>
      </c>
      <c r="AK2054">
        <v>69.97</v>
      </c>
      <c r="AL2054" s="3">
        <f t="shared" si="311"/>
        <v>1</v>
      </c>
      <c r="AM2054" s="3">
        <f t="shared" si="312"/>
        <v>0</v>
      </c>
      <c r="AN2054" s="3">
        <f t="shared" si="313"/>
        <v>0</v>
      </c>
    </row>
    <row r="2055" spans="1:40" x14ac:dyDescent="0.35">
      <c r="A2055" t="s">
        <v>5420</v>
      </c>
      <c r="B2055" t="s">
        <v>5391</v>
      </c>
      <c r="C2055" t="s">
        <v>16</v>
      </c>
      <c r="D2055" s="6" t="s">
        <v>2935</v>
      </c>
      <c r="E2055" s="6">
        <v>15</v>
      </c>
      <c r="F2055" s="6">
        <v>45.39</v>
      </c>
      <c r="G2055" s="6">
        <v>50.91</v>
      </c>
      <c r="H2055" s="6">
        <f t="shared" si="306"/>
        <v>0.89157336476134363</v>
      </c>
      <c r="I2055" s="6">
        <v>15</v>
      </c>
      <c r="J2055" s="6">
        <v>45.39</v>
      </c>
      <c r="K2055" s="6">
        <v>50.91</v>
      </c>
      <c r="L2055" s="6">
        <f t="shared" si="307"/>
        <v>0</v>
      </c>
      <c r="M2055" s="6">
        <f t="shared" si="308"/>
        <v>0</v>
      </c>
      <c r="N2055" s="6">
        <f t="shared" si="309"/>
        <v>1</v>
      </c>
      <c r="AA2055" t="s">
        <v>5420</v>
      </c>
      <c r="AB2055" t="s">
        <v>5391</v>
      </c>
      <c r="AC2055" t="s">
        <v>16</v>
      </c>
      <c r="AD2055" t="s">
        <v>2936</v>
      </c>
      <c r="AE2055">
        <v>24</v>
      </c>
      <c r="AF2055">
        <v>105.18</v>
      </c>
      <c r="AG2055">
        <v>73.7</v>
      </c>
      <c r="AH2055">
        <f t="shared" si="310"/>
        <v>1.4271370420624152</v>
      </c>
      <c r="AI2055">
        <v>23</v>
      </c>
      <c r="AJ2055">
        <v>67.31</v>
      </c>
      <c r="AK2055">
        <v>71.22</v>
      </c>
      <c r="AL2055" s="3">
        <f t="shared" si="311"/>
        <v>0</v>
      </c>
      <c r="AM2055" s="3">
        <f t="shared" si="312"/>
        <v>1</v>
      </c>
      <c r="AN2055" s="3">
        <f t="shared" si="313"/>
        <v>0</v>
      </c>
    </row>
    <row r="2056" spans="1:40" x14ac:dyDescent="0.35">
      <c r="A2056" t="s">
        <v>5421</v>
      </c>
      <c r="B2056" t="s">
        <v>5422</v>
      </c>
      <c r="C2056" t="s">
        <v>16</v>
      </c>
      <c r="D2056" s="6" t="s">
        <v>17</v>
      </c>
      <c r="E2056" s="6">
        <v>17.5</v>
      </c>
      <c r="F2056" s="6">
        <v>57.13</v>
      </c>
      <c r="G2056" s="6">
        <v>57.36</v>
      </c>
      <c r="H2056" s="6">
        <f t="shared" si="306"/>
        <v>0.99599023709902379</v>
      </c>
      <c r="I2056" s="6">
        <v>17</v>
      </c>
      <c r="J2056" s="6">
        <v>52.8</v>
      </c>
      <c r="K2056" s="6">
        <v>56.08</v>
      </c>
      <c r="L2056" s="6">
        <f t="shared" si="307"/>
        <v>0</v>
      </c>
      <c r="M2056" s="6">
        <f t="shared" si="308"/>
        <v>0</v>
      </c>
      <c r="N2056" s="6">
        <f t="shared" si="309"/>
        <v>1</v>
      </c>
      <c r="AA2056" t="s">
        <v>5421</v>
      </c>
      <c r="AB2056" t="s">
        <v>5422</v>
      </c>
      <c r="AC2056" t="s">
        <v>16</v>
      </c>
      <c r="AD2056" t="s">
        <v>18</v>
      </c>
      <c r="AE2056">
        <v>24</v>
      </c>
      <c r="AF2056">
        <v>101.77</v>
      </c>
      <c r="AG2056">
        <v>73.7</v>
      </c>
      <c r="AH2056">
        <f t="shared" si="310"/>
        <v>1.3808683853459971</v>
      </c>
      <c r="AI2056">
        <v>23.5</v>
      </c>
      <c r="AJ2056">
        <v>60.62</v>
      </c>
      <c r="AK2056">
        <v>72.459999999999994</v>
      </c>
      <c r="AL2056" s="3">
        <f t="shared" si="311"/>
        <v>0</v>
      </c>
      <c r="AM2056" s="3">
        <f t="shared" si="312"/>
        <v>1</v>
      </c>
      <c r="AN2056" s="3">
        <f t="shared" si="313"/>
        <v>0</v>
      </c>
    </row>
    <row r="2057" spans="1:40" x14ac:dyDescent="0.35">
      <c r="A2057" t="s">
        <v>5423</v>
      </c>
      <c r="B2057" t="s">
        <v>5422</v>
      </c>
      <c r="C2057" t="s">
        <v>16</v>
      </c>
      <c r="D2057" t="s">
        <v>17</v>
      </c>
      <c r="E2057">
        <v>34</v>
      </c>
      <c r="F2057">
        <v>98.36</v>
      </c>
      <c r="G2057">
        <v>98.04</v>
      </c>
      <c r="H2057">
        <f t="shared" si="306"/>
        <v>1.0032639738882088</v>
      </c>
      <c r="I2057">
        <v>33.5</v>
      </c>
      <c r="J2057">
        <v>88.53</v>
      </c>
      <c r="K2057">
        <v>96.84</v>
      </c>
      <c r="L2057" s="3">
        <f t="shared" si="307"/>
        <v>0</v>
      </c>
      <c r="M2057" s="3">
        <f t="shared" si="308"/>
        <v>1</v>
      </c>
      <c r="N2057" s="3">
        <f t="shared" si="309"/>
        <v>0</v>
      </c>
      <c r="AA2057" t="s">
        <v>5423</v>
      </c>
      <c r="AB2057" t="s">
        <v>5422</v>
      </c>
      <c r="AC2057" t="s">
        <v>16</v>
      </c>
      <c r="AD2057" t="s">
        <v>18</v>
      </c>
      <c r="AE2057">
        <v>24</v>
      </c>
      <c r="AF2057">
        <v>75.17</v>
      </c>
      <c r="AG2057">
        <v>73.7</v>
      </c>
      <c r="AH2057">
        <f t="shared" si="310"/>
        <v>1.0199457259158751</v>
      </c>
      <c r="AI2057">
        <v>23.5</v>
      </c>
      <c r="AJ2057">
        <v>43.44</v>
      </c>
      <c r="AK2057">
        <v>72.459999999999994</v>
      </c>
      <c r="AL2057" s="3">
        <f t="shared" si="311"/>
        <v>0</v>
      </c>
      <c r="AM2057" s="3">
        <f t="shared" si="312"/>
        <v>1</v>
      </c>
      <c r="AN2057" s="3">
        <f t="shared" si="313"/>
        <v>0</v>
      </c>
    </row>
    <row r="2058" spans="1:40" x14ac:dyDescent="0.35">
      <c r="A2058" t="s">
        <v>5424</v>
      </c>
      <c r="B2058" t="s">
        <v>5422</v>
      </c>
      <c r="C2058" t="s">
        <v>16</v>
      </c>
      <c r="D2058" s="6" t="s">
        <v>17</v>
      </c>
      <c r="E2058" s="6">
        <v>26.5</v>
      </c>
      <c r="F2058" s="6">
        <v>67.959999999999994</v>
      </c>
      <c r="G2058" s="6">
        <v>79.86</v>
      </c>
      <c r="H2058" s="6">
        <f t="shared" si="306"/>
        <v>0.8509892311545203</v>
      </c>
      <c r="I2058" s="6">
        <v>26</v>
      </c>
      <c r="J2058" s="6">
        <v>59.26</v>
      </c>
      <c r="K2058" s="6">
        <v>78.63</v>
      </c>
      <c r="L2058" s="6">
        <f t="shared" si="307"/>
        <v>0</v>
      </c>
      <c r="M2058" s="6">
        <f t="shared" si="308"/>
        <v>0</v>
      </c>
      <c r="N2058" s="6">
        <f t="shared" si="309"/>
        <v>1</v>
      </c>
      <c r="AA2058" t="s">
        <v>5424</v>
      </c>
      <c r="AB2058" t="s">
        <v>5422</v>
      </c>
      <c r="AC2058" s="6" t="s">
        <v>16</v>
      </c>
      <c r="AD2058" s="6" t="s">
        <v>18</v>
      </c>
      <c r="AE2058" s="6">
        <v>18</v>
      </c>
      <c r="AF2058" s="6">
        <v>53.84</v>
      </c>
      <c r="AG2058" s="6">
        <v>58.64</v>
      </c>
      <c r="AH2058" s="6">
        <f t="shared" si="310"/>
        <v>0.91814461118690316</v>
      </c>
      <c r="AI2058" s="6">
        <v>17.5</v>
      </c>
      <c r="AJ2058" s="6">
        <v>31.32</v>
      </c>
      <c r="AK2058" s="6">
        <v>57.36</v>
      </c>
      <c r="AL2058" s="6">
        <f t="shared" si="311"/>
        <v>0</v>
      </c>
      <c r="AM2058" s="6">
        <f t="shared" si="312"/>
        <v>0</v>
      </c>
      <c r="AN2058" s="6">
        <f t="shared" si="313"/>
        <v>1</v>
      </c>
    </row>
    <row r="2059" spans="1:40" x14ac:dyDescent="0.35">
      <c r="A2059" t="s">
        <v>5425</v>
      </c>
      <c r="B2059" t="s">
        <v>5422</v>
      </c>
      <c r="C2059" t="s">
        <v>16</v>
      </c>
      <c r="D2059" s="6" t="s">
        <v>17</v>
      </c>
      <c r="E2059" s="6">
        <v>21</v>
      </c>
      <c r="F2059" s="6">
        <v>61.82</v>
      </c>
      <c r="G2059" s="6">
        <v>66.22</v>
      </c>
      <c r="H2059" s="6">
        <f t="shared" si="306"/>
        <v>0.93355481727574752</v>
      </c>
      <c r="I2059" s="6">
        <v>20.5</v>
      </c>
      <c r="J2059" s="6">
        <v>26.57</v>
      </c>
      <c r="K2059" s="6">
        <v>64.97</v>
      </c>
      <c r="L2059" s="6">
        <f t="shared" si="307"/>
        <v>0</v>
      </c>
      <c r="M2059" s="6">
        <f t="shared" si="308"/>
        <v>0</v>
      </c>
      <c r="N2059" s="6">
        <f t="shared" si="309"/>
        <v>1</v>
      </c>
      <c r="AA2059" t="s">
        <v>5425</v>
      </c>
      <c r="AB2059" t="s">
        <v>5422</v>
      </c>
      <c r="AC2059" t="s">
        <v>16</v>
      </c>
      <c r="AD2059" t="s">
        <v>18</v>
      </c>
      <c r="AE2059">
        <v>24</v>
      </c>
      <c r="AF2059">
        <v>85.47</v>
      </c>
      <c r="AG2059">
        <v>73.7</v>
      </c>
      <c r="AH2059">
        <f t="shared" si="310"/>
        <v>1.1597014925373135</v>
      </c>
      <c r="AI2059">
        <v>23.5</v>
      </c>
      <c r="AJ2059">
        <v>53.84</v>
      </c>
      <c r="AK2059">
        <v>72.459999999999994</v>
      </c>
      <c r="AL2059" s="3">
        <f t="shared" si="311"/>
        <v>0</v>
      </c>
      <c r="AM2059" s="3">
        <f t="shared" si="312"/>
        <v>1</v>
      </c>
      <c r="AN2059" s="3">
        <f t="shared" si="313"/>
        <v>0</v>
      </c>
    </row>
    <row r="2060" spans="1:40" x14ac:dyDescent="0.35">
      <c r="A2060" t="s">
        <v>5426</v>
      </c>
      <c r="B2060" t="s">
        <v>5422</v>
      </c>
      <c r="C2060" t="s">
        <v>16</v>
      </c>
      <c r="D2060" t="s">
        <v>17</v>
      </c>
      <c r="E2060">
        <v>29</v>
      </c>
      <c r="F2060">
        <v>93.33</v>
      </c>
      <c r="G2060">
        <v>85.96</v>
      </c>
      <c r="H2060">
        <f t="shared" si="306"/>
        <v>1.0857375523499302</v>
      </c>
      <c r="I2060">
        <v>28.5</v>
      </c>
      <c r="J2060">
        <v>70.239999999999995</v>
      </c>
      <c r="K2060">
        <v>84.74</v>
      </c>
      <c r="L2060" s="3">
        <f t="shared" si="307"/>
        <v>0</v>
      </c>
      <c r="M2060" s="3">
        <f t="shared" si="308"/>
        <v>1</v>
      </c>
      <c r="N2060" s="3">
        <f t="shared" si="309"/>
        <v>0</v>
      </c>
      <c r="AA2060" t="s">
        <v>5426</v>
      </c>
      <c r="AB2060" t="s">
        <v>5422</v>
      </c>
      <c r="AC2060" s="6" t="s">
        <v>16</v>
      </c>
      <c r="AD2060" s="6" t="s">
        <v>18</v>
      </c>
      <c r="AE2060" s="6">
        <v>24</v>
      </c>
      <c r="AF2060" s="6">
        <v>69.55</v>
      </c>
      <c r="AG2060" s="6">
        <v>73.7</v>
      </c>
      <c r="AH2060" s="6">
        <f t="shared" si="310"/>
        <v>0.94369063772048845</v>
      </c>
      <c r="AI2060" s="6">
        <v>23.5</v>
      </c>
      <c r="AJ2060" s="6">
        <v>64.11</v>
      </c>
      <c r="AK2060" s="6">
        <v>72.459999999999994</v>
      </c>
      <c r="AL2060" s="6">
        <f t="shared" si="311"/>
        <v>0</v>
      </c>
      <c r="AM2060" s="6">
        <f t="shared" si="312"/>
        <v>0</v>
      </c>
      <c r="AN2060" s="6">
        <f t="shared" si="313"/>
        <v>1</v>
      </c>
    </row>
    <row r="2061" spans="1:40" x14ac:dyDescent="0.35">
      <c r="A2061" t="s">
        <v>5427</v>
      </c>
      <c r="B2061" t="s">
        <v>5422</v>
      </c>
      <c r="C2061" t="s">
        <v>16</v>
      </c>
      <c r="D2061" s="6" t="s">
        <v>17</v>
      </c>
      <c r="E2061" s="6">
        <v>32.5</v>
      </c>
      <c r="F2061" s="6">
        <v>88.73</v>
      </c>
      <c r="G2061" s="6">
        <v>94.43</v>
      </c>
      <c r="H2061" s="6">
        <f t="shared" si="306"/>
        <v>0.93963782696177056</v>
      </c>
      <c r="I2061" s="6">
        <v>32</v>
      </c>
      <c r="J2061" s="6">
        <v>50.08</v>
      </c>
      <c r="K2061" s="6">
        <v>93.23</v>
      </c>
      <c r="L2061" s="6">
        <f t="shared" si="307"/>
        <v>0</v>
      </c>
      <c r="M2061" s="6">
        <f t="shared" si="308"/>
        <v>0</v>
      </c>
      <c r="N2061" s="6">
        <f t="shared" si="309"/>
        <v>1</v>
      </c>
      <c r="AA2061" t="s">
        <v>5427</v>
      </c>
      <c r="AB2061" t="s">
        <v>5422</v>
      </c>
      <c r="AC2061" t="s">
        <v>16</v>
      </c>
      <c r="AD2061" t="s">
        <v>18</v>
      </c>
      <c r="AE2061">
        <v>24</v>
      </c>
      <c r="AF2061">
        <v>79.290000000000006</v>
      </c>
      <c r="AG2061">
        <v>73.7</v>
      </c>
      <c r="AH2061">
        <f t="shared" si="310"/>
        <v>1.0758480325644506</v>
      </c>
      <c r="AI2061">
        <v>22</v>
      </c>
      <c r="AJ2061">
        <v>71.400000000000006</v>
      </c>
      <c r="AK2061">
        <v>68.72</v>
      </c>
      <c r="AL2061" s="3">
        <f t="shared" si="311"/>
        <v>0</v>
      </c>
      <c r="AM2061" s="3">
        <f t="shared" si="312"/>
        <v>1</v>
      </c>
      <c r="AN2061" s="3">
        <f t="shared" si="313"/>
        <v>0</v>
      </c>
    </row>
    <row r="2062" spans="1:40" x14ac:dyDescent="0.35">
      <c r="A2062" t="s">
        <v>5428</v>
      </c>
      <c r="B2062" t="s">
        <v>5422</v>
      </c>
      <c r="C2062" t="s">
        <v>16</v>
      </c>
      <c r="D2062" s="6" t="s">
        <v>17</v>
      </c>
      <c r="E2062" s="6">
        <v>21.5</v>
      </c>
      <c r="F2062" s="6">
        <v>57.53</v>
      </c>
      <c r="G2062" s="6">
        <v>67.47</v>
      </c>
      <c r="H2062" s="6">
        <f t="shared" si="306"/>
        <v>0.85267526307988739</v>
      </c>
      <c r="I2062" s="6">
        <v>21</v>
      </c>
      <c r="J2062" s="6">
        <v>39.700000000000003</v>
      </c>
      <c r="K2062" s="6">
        <v>66.22</v>
      </c>
      <c r="L2062" s="6">
        <f t="shared" si="307"/>
        <v>0</v>
      </c>
      <c r="M2062" s="6">
        <f t="shared" si="308"/>
        <v>0</v>
      </c>
      <c r="N2062" s="6">
        <f t="shared" si="309"/>
        <v>1</v>
      </c>
      <c r="AA2062" t="s">
        <v>5428</v>
      </c>
      <c r="AB2062" t="s">
        <v>5422</v>
      </c>
      <c r="AC2062" t="s">
        <v>16</v>
      </c>
      <c r="AD2062" t="s">
        <v>18</v>
      </c>
      <c r="AE2062">
        <v>24</v>
      </c>
      <c r="AF2062">
        <v>87.74</v>
      </c>
      <c r="AG2062">
        <v>73.7</v>
      </c>
      <c r="AH2062">
        <f t="shared" si="310"/>
        <v>1.1905020352781546</v>
      </c>
      <c r="AI2062">
        <v>23.5</v>
      </c>
      <c r="AJ2062">
        <v>55.72</v>
      </c>
      <c r="AK2062">
        <v>72.459999999999994</v>
      </c>
      <c r="AL2062" s="3">
        <f t="shared" si="311"/>
        <v>0</v>
      </c>
      <c r="AM2062" s="3">
        <f t="shared" si="312"/>
        <v>1</v>
      </c>
      <c r="AN2062" s="3">
        <f t="shared" si="313"/>
        <v>0</v>
      </c>
    </row>
    <row r="2063" spans="1:40" x14ac:dyDescent="0.35">
      <c r="A2063" t="s">
        <v>5429</v>
      </c>
      <c r="B2063" t="s">
        <v>5422</v>
      </c>
      <c r="C2063" t="s">
        <v>16</v>
      </c>
      <c r="D2063" t="s">
        <v>17</v>
      </c>
      <c r="E2063">
        <v>16.5</v>
      </c>
      <c r="F2063">
        <v>57.4</v>
      </c>
      <c r="G2063">
        <v>54.79</v>
      </c>
      <c r="H2063">
        <f t="shared" si="306"/>
        <v>1.0476364300054755</v>
      </c>
      <c r="I2063">
        <v>16</v>
      </c>
      <c r="J2063">
        <v>29.89</v>
      </c>
      <c r="K2063">
        <v>53.5</v>
      </c>
      <c r="L2063" s="3">
        <f t="shared" si="307"/>
        <v>0</v>
      </c>
      <c r="M2063" s="3">
        <f t="shared" si="308"/>
        <v>1</v>
      </c>
      <c r="N2063" s="3">
        <f t="shared" si="309"/>
        <v>0</v>
      </c>
      <c r="AA2063" t="s">
        <v>5429</v>
      </c>
      <c r="AB2063" t="s">
        <v>5422</v>
      </c>
      <c r="AC2063" t="s">
        <v>16</v>
      </c>
      <c r="AD2063" t="s">
        <v>18</v>
      </c>
      <c r="AE2063">
        <v>24</v>
      </c>
      <c r="AF2063">
        <v>108.43</v>
      </c>
      <c r="AG2063">
        <v>73.7</v>
      </c>
      <c r="AH2063">
        <f t="shared" si="310"/>
        <v>1.47123473541384</v>
      </c>
      <c r="AI2063">
        <v>23.5</v>
      </c>
      <c r="AJ2063">
        <v>70.36</v>
      </c>
      <c r="AK2063">
        <v>72.459999999999994</v>
      </c>
      <c r="AL2063" s="3">
        <f t="shared" si="311"/>
        <v>0</v>
      </c>
      <c r="AM2063" s="3">
        <f t="shared" si="312"/>
        <v>1</v>
      </c>
      <c r="AN2063" s="3">
        <f t="shared" si="313"/>
        <v>0</v>
      </c>
    </row>
    <row r="2064" spans="1:40" x14ac:dyDescent="0.35">
      <c r="A2064" t="s">
        <v>5430</v>
      </c>
      <c r="B2064" t="s">
        <v>5422</v>
      </c>
      <c r="C2064" t="s">
        <v>16</v>
      </c>
      <c r="D2064" s="6" t="s">
        <v>17</v>
      </c>
      <c r="E2064" s="6">
        <v>22</v>
      </c>
      <c r="F2064" s="6">
        <v>65.2</v>
      </c>
      <c r="G2064" s="6">
        <v>68.72</v>
      </c>
      <c r="H2064" s="6">
        <f t="shared" si="306"/>
        <v>0.94877764842840517</v>
      </c>
      <c r="I2064" s="6">
        <v>21.5</v>
      </c>
      <c r="J2064" s="6">
        <v>32.32</v>
      </c>
      <c r="K2064" s="6">
        <v>67.47</v>
      </c>
      <c r="L2064" s="6">
        <f t="shared" si="307"/>
        <v>0</v>
      </c>
      <c r="M2064" s="6">
        <f t="shared" si="308"/>
        <v>0</v>
      </c>
      <c r="N2064" s="6">
        <f t="shared" si="309"/>
        <v>1</v>
      </c>
      <c r="AA2064" t="s">
        <v>5430</v>
      </c>
      <c r="AB2064" t="s">
        <v>5422</v>
      </c>
      <c r="AC2064" s="6" t="s">
        <v>16</v>
      </c>
      <c r="AD2064" s="6" t="s">
        <v>18</v>
      </c>
      <c r="AE2064" s="6">
        <v>28</v>
      </c>
      <c r="AF2064" s="6">
        <v>81.96</v>
      </c>
      <c r="AG2064" s="6">
        <v>83.53</v>
      </c>
      <c r="AH2064" s="6">
        <f t="shared" si="310"/>
        <v>0.98120435771579062</v>
      </c>
      <c r="AI2064" s="6">
        <v>27.5</v>
      </c>
      <c r="AJ2064" s="6">
        <v>75.89</v>
      </c>
      <c r="AK2064" s="6">
        <v>82.3</v>
      </c>
      <c r="AL2064" s="6">
        <f t="shared" si="311"/>
        <v>0</v>
      </c>
      <c r="AM2064" s="6">
        <f t="shared" si="312"/>
        <v>0</v>
      </c>
      <c r="AN2064" s="6">
        <f t="shared" si="313"/>
        <v>1</v>
      </c>
    </row>
    <row r="2065" spans="1:40" x14ac:dyDescent="0.35">
      <c r="A2065" t="s">
        <v>5431</v>
      </c>
      <c r="B2065" t="s">
        <v>5422</v>
      </c>
      <c r="C2065" t="s">
        <v>16</v>
      </c>
      <c r="D2065" s="6" t="s">
        <v>17</v>
      </c>
      <c r="E2065" s="6">
        <v>21</v>
      </c>
      <c r="F2065" s="6">
        <v>59.81</v>
      </c>
      <c r="G2065" s="6">
        <v>66.22</v>
      </c>
      <c r="H2065" s="6">
        <f t="shared" si="306"/>
        <v>0.9032014497130777</v>
      </c>
      <c r="I2065" s="6">
        <v>20.5</v>
      </c>
      <c r="J2065" s="6">
        <v>33.35</v>
      </c>
      <c r="K2065" s="6">
        <v>64.97</v>
      </c>
      <c r="L2065" s="6">
        <f t="shared" si="307"/>
        <v>0</v>
      </c>
      <c r="M2065" s="6">
        <f t="shared" si="308"/>
        <v>0</v>
      </c>
      <c r="N2065" s="6">
        <f t="shared" si="309"/>
        <v>1</v>
      </c>
      <c r="AA2065" t="s">
        <v>5431</v>
      </c>
      <c r="AB2065" t="s">
        <v>5422</v>
      </c>
      <c r="AC2065" t="s">
        <v>16</v>
      </c>
      <c r="AD2065" t="s">
        <v>18</v>
      </c>
      <c r="AE2065">
        <v>24</v>
      </c>
      <c r="AF2065">
        <v>105.09</v>
      </c>
      <c r="AG2065">
        <v>73.7</v>
      </c>
      <c r="AH2065">
        <f t="shared" si="310"/>
        <v>1.4259158751696066</v>
      </c>
      <c r="AI2065">
        <v>23.5</v>
      </c>
      <c r="AJ2065">
        <v>58.61</v>
      </c>
      <c r="AK2065">
        <v>72.459999999999994</v>
      </c>
      <c r="AL2065" s="3">
        <f t="shared" si="311"/>
        <v>0</v>
      </c>
      <c r="AM2065" s="3">
        <f t="shared" si="312"/>
        <v>1</v>
      </c>
      <c r="AN2065" s="3">
        <f t="shared" si="313"/>
        <v>0</v>
      </c>
    </row>
    <row r="2066" spans="1:40" x14ac:dyDescent="0.35">
      <c r="A2066" t="s">
        <v>5432</v>
      </c>
      <c r="B2066" t="s">
        <v>5422</v>
      </c>
      <c r="C2066" t="s">
        <v>16</v>
      </c>
      <c r="D2066" s="6" t="s">
        <v>17</v>
      </c>
      <c r="E2066" s="6">
        <v>16</v>
      </c>
      <c r="F2066" s="6">
        <v>50.11</v>
      </c>
      <c r="G2066" s="6">
        <v>53.5</v>
      </c>
      <c r="H2066" s="6">
        <f t="shared" si="306"/>
        <v>0.93663551401869161</v>
      </c>
      <c r="I2066" s="6">
        <v>15.5</v>
      </c>
      <c r="J2066" s="6">
        <v>48.4</v>
      </c>
      <c r="K2066" s="6">
        <v>52.21</v>
      </c>
      <c r="L2066" s="6">
        <f t="shared" si="307"/>
        <v>0</v>
      </c>
      <c r="M2066" s="6">
        <f t="shared" si="308"/>
        <v>0</v>
      </c>
      <c r="N2066" s="6">
        <f t="shared" si="309"/>
        <v>1</v>
      </c>
      <c r="AA2066" t="s">
        <v>5432</v>
      </c>
      <c r="AB2066" t="s">
        <v>5422</v>
      </c>
      <c r="AC2066" t="s">
        <v>16</v>
      </c>
      <c r="AD2066" t="s">
        <v>18</v>
      </c>
      <c r="AE2066">
        <v>24</v>
      </c>
      <c r="AF2066">
        <v>104.49</v>
      </c>
      <c r="AG2066">
        <v>73.7</v>
      </c>
      <c r="AH2066">
        <f t="shared" si="310"/>
        <v>1.4177747625508819</v>
      </c>
      <c r="AI2066">
        <v>23.5</v>
      </c>
      <c r="AJ2066">
        <v>61.69</v>
      </c>
      <c r="AK2066">
        <v>72.459999999999994</v>
      </c>
      <c r="AL2066" s="3">
        <f t="shared" si="311"/>
        <v>0</v>
      </c>
      <c r="AM2066" s="3">
        <f t="shared" si="312"/>
        <v>1</v>
      </c>
      <c r="AN2066" s="3">
        <f t="shared" si="313"/>
        <v>0</v>
      </c>
    </row>
    <row r="2067" spans="1:40" x14ac:dyDescent="0.35">
      <c r="A2067" t="s">
        <v>5433</v>
      </c>
      <c r="B2067" t="s">
        <v>5422</v>
      </c>
      <c r="C2067" t="s">
        <v>16</v>
      </c>
      <c r="D2067" t="s">
        <v>17</v>
      </c>
      <c r="E2067">
        <v>19.5</v>
      </c>
      <c r="F2067">
        <v>65.89</v>
      </c>
      <c r="G2067">
        <v>62.44</v>
      </c>
      <c r="H2067">
        <f t="shared" si="306"/>
        <v>1.0552530429212044</v>
      </c>
      <c r="I2067">
        <v>19</v>
      </c>
      <c r="J2067">
        <v>46.75</v>
      </c>
      <c r="K2067">
        <v>61.18</v>
      </c>
      <c r="L2067" s="3">
        <f t="shared" si="307"/>
        <v>0</v>
      </c>
      <c r="M2067" s="3">
        <f t="shared" si="308"/>
        <v>1</v>
      </c>
      <c r="N2067" s="3">
        <f t="shared" si="309"/>
        <v>0</v>
      </c>
      <c r="AA2067" t="s">
        <v>5433</v>
      </c>
      <c r="AB2067" t="s">
        <v>5422</v>
      </c>
      <c r="AC2067" t="s">
        <v>16</v>
      </c>
      <c r="AD2067" t="s">
        <v>18</v>
      </c>
      <c r="AE2067">
        <v>24</v>
      </c>
      <c r="AF2067">
        <v>85.16</v>
      </c>
      <c r="AG2067">
        <v>73.7</v>
      </c>
      <c r="AH2067">
        <f t="shared" si="310"/>
        <v>1.1554952510176391</v>
      </c>
      <c r="AI2067">
        <v>23.5</v>
      </c>
      <c r="AJ2067">
        <v>61.5</v>
      </c>
      <c r="AK2067">
        <v>72.459999999999994</v>
      </c>
      <c r="AL2067" s="3">
        <f t="shared" si="311"/>
        <v>0</v>
      </c>
      <c r="AM2067" s="3">
        <f t="shared" si="312"/>
        <v>1</v>
      </c>
      <c r="AN2067" s="3">
        <f t="shared" si="313"/>
        <v>0</v>
      </c>
    </row>
    <row r="2068" spans="1:40" x14ac:dyDescent="0.35">
      <c r="A2068" t="s">
        <v>5434</v>
      </c>
      <c r="B2068" t="s">
        <v>5422</v>
      </c>
      <c r="C2068" t="s">
        <v>16</v>
      </c>
      <c r="D2068" s="6" t="s">
        <v>17</v>
      </c>
      <c r="E2068" s="6">
        <v>21</v>
      </c>
      <c r="F2068" s="6">
        <v>56.53</v>
      </c>
      <c r="G2068" s="6">
        <v>66.22</v>
      </c>
      <c r="H2068" s="6">
        <f t="shared" si="306"/>
        <v>0.85366958622772582</v>
      </c>
      <c r="I2068" s="6">
        <v>20.5</v>
      </c>
      <c r="J2068" s="6">
        <v>37.51</v>
      </c>
      <c r="K2068" s="6">
        <v>64.97</v>
      </c>
      <c r="L2068" s="6">
        <f t="shared" si="307"/>
        <v>0</v>
      </c>
      <c r="M2068" s="6">
        <f t="shared" si="308"/>
        <v>0</v>
      </c>
      <c r="N2068" s="6">
        <f t="shared" si="309"/>
        <v>1</v>
      </c>
      <c r="AA2068" t="s">
        <v>5434</v>
      </c>
      <c r="AB2068" t="s">
        <v>5422</v>
      </c>
      <c r="AC2068" t="s">
        <v>16</v>
      </c>
      <c r="AD2068" t="s">
        <v>18</v>
      </c>
      <c r="AE2068">
        <v>28</v>
      </c>
      <c r="AF2068">
        <v>83.58</v>
      </c>
      <c r="AG2068">
        <v>83.53</v>
      </c>
      <c r="AH2068">
        <f t="shared" si="310"/>
        <v>1.0005985873338921</v>
      </c>
      <c r="AI2068">
        <v>27.5</v>
      </c>
      <c r="AJ2068">
        <v>48.41</v>
      </c>
      <c r="AK2068">
        <v>82.3</v>
      </c>
      <c r="AL2068" s="3">
        <f t="shared" si="311"/>
        <v>0</v>
      </c>
      <c r="AM2068" s="3">
        <f t="shared" si="312"/>
        <v>1</v>
      </c>
      <c r="AN2068" s="3">
        <f t="shared" si="313"/>
        <v>0</v>
      </c>
    </row>
    <row r="2069" spans="1:40" x14ac:dyDescent="0.35">
      <c r="A2069" t="s">
        <v>5435</v>
      </c>
      <c r="B2069" t="s">
        <v>5422</v>
      </c>
      <c r="C2069" t="s">
        <v>16</v>
      </c>
      <c r="D2069" s="6" t="s">
        <v>134</v>
      </c>
      <c r="E2069" s="6">
        <v>27</v>
      </c>
      <c r="F2069" s="6">
        <v>60.32</v>
      </c>
      <c r="G2069" s="6">
        <v>81.08</v>
      </c>
      <c r="H2069" s="6">
        <f t="shared" si="306"/>
        <v>0.74395658608781456</v>
      </c>
      <c r="I2069" s="6">
        <v>26.5</v>
      </c>
      <c r="J2069" s="6">
        <v>57.43</v>
      </c>
      <c r="K2069" s="6">
        <v>79.86</v>
      </c>
      <c r="L2069" s="6">
        <f t="shared" si="307"/>
        <v>0</v>
      </c>
      <c r="M2069" s="6">
        <f t="shared" si="308"/>
        <v>0</v>
      </c>
      <c r="N2069" s="6">
        <f t="shared" si="309"/>
        <v>1</v>
      </c>
      <c r="AA2069" t="s">
        <v>5435</v>
      </c>
      <c r="AB2069" t="s">
        <v>5422</v>
      </c>
      <c r="AC2069" t="s">
        <v>16</v>
      </c>
      <c r="AD2069" t="s">
        <v>135</v>
      </c>
      <c r="AE2069">
        <v>23.5</v>
      </c>
      <c r="AF2069">
        <v>84.64</v>
      </c>
      <c r="AG2069">
        <v>72.459999999999994</v>
      </c>
      <c r="AH2069">
        <f t="shared" si="310"/>
        <v>1.1680927408225228</v>
      </c>
      <c r="AI2069">
        <v>23</v>
      </c>
      <c r="AJ2069">
        <v>63.83</v>
      </c>
      <c r="AK2069">
        <v>71.22</v>
      </c>
      <c r="AL2069" s="3">
        <f t="shared" si="311"/>
        <v>0</v>
      </c>
      <c r="AM2069" s="3">
        <f t="shared" si="312"/>
        <v>1</v>
      </c>
      <c r="AN2069" s="3">
        <f t="shared" si="313"/>
        <v>0</v>
      </c>
    </row>
    <row r="2070" spans="1:40" x14ac:dyDescent="0.35">
      <c r="A2070" t="s">
        <v>5436</v>
      </c>
      <c r="B2070" t="s">
        <v>5422</v>
      </c>
      <c r="C2070" t="s">
        <v>16</v>
      </c>
      <c r="D2070" t="s">
        <v>134</v>
      </c>
      <c r="E2070">
        <v>19.5</v>
      </c>
      <c r="F2070">
        <v>63.97</v>
      </c>
      <c r="G2070">
        <v>62.44</v>
      </c>
      <c r="H2070">
        <f t="shared" si="306"/>
        <v>1.0245035233824471</v>
      </c>
      <c r="I2070">
        <v>19</v>
      </c>
      <c r="J2070">
        <v>38.65</v>
      </c>
      <c r="K2070">
        <v>61.18</v>
      </c>
      <c r="L2070" s="3">
        <f t="shared" si="307"/>
        <v>0</v>
      </c>
      <c r="M2070" s="3">
        <f t="shared" si="308"/>
        <v>1</v>
      </c>
      <c r="N2070" s="3">
        <f t="shared" si="309"/>
        <v>0</v>
      </c>
      <c r="AA2070" t="s">
        <v>5436</v>
      </c>
      <c r="AB2070" t="s">
        <v>5422</v>
      </c>
      <c r="AC2070" t="s">
        <v>16</v>
      </c>
      <c r="AD2070" t="s">
        <v>135</v>
      </c>
      <c r="AE2070">
        <v>24</v>
      </c>
      <c r="AF2070">
        <v>113.34</v>
      </c>
      <c r="AG2070">
        <v>73.7</v>
      </c>
      <c r="AH2070">
        <f t="shared" si="310"/>
        <v>1.5378561736770693</v>
      </c>
      <c r="AI2070">
        <v>22</v>
      </c>
      <c r="AJ2070">
        <v>60.07</v>
      </c>
      <c r="AK2070">
        <v>68.72</v>
      </c>
      <c r="AL2070" s="3">
        <f t="shared" si="311"/>
        <v>1</v>
      </c>
      <c r="AM2070" s="3">
        <f t="shared" si="312"/>
        <v>0</v>
      </c>
      <c r="AN2070" s="3">
        <f t="shared" si="313"/>
        <v>0</v>
      </c>
    </row>
    <row r="2071" spans="1:40" x14ac:dyDescent="0.35">
      <c r="A2071" t="s">
        <v>5437</v>
      </c>
      <c r="B2071" t="s">
        <v>5422</v>
      </c>
      <c r="C2071" t="s">
        <v>16</v>
      </c>
      <c r="D2071" s="6" t="s">
        <v>134</v>
      </c>
      <c r="E2071" s="6">
        <v>22</v>
      </c>
      <c r="F2071" s="6">
        <v>64.540000000000006</v>
      </c>
      <c r="G2071" s="6">
        <v>68.72</v>
      </c>
      <c r="H2071" s="6">
        <f t="shared" si="306"/>
        <v>0.93917345750873116</v>
      </c>
      <c r="I2071" s="6">
        <v>21.5</v>
      </c>
      <c r="J2071" s="6">
        <v>43.41</v>
      </c>
      <c r="K2071" s="6">
        <v>67.47</v>
      </c>
      <c r="L2071" s="6">
        <f t="shared" si="307"/>
        <v>0</v>
      </c>
      <c r="M2071" s="6">
        <f t="shared" si="308"/>
        <v>0</v>
      </c>
      <c r="N2071" s="6">
        <f t="shared" si="309"/>
        <v>1</v>
      </c>
      <c r="AA2071" t="s">
        <v>5437</v>
      </c>
      <c r="AB2071" t="s">
        <v>5422</v>
      </c>
      <c r="AC2071" t="s">
        <v>16</v>
      </c>
      <c r="AD2071" t="s">
        <v>135</v>
      </c>
      <c r="AE2071">
        <v>24</v>
      </c>
      <c r="AF2071">
        <v>82.23</v>
      </c>
      <c r="AG2071">
        <v>73.7</v>
      </c>
      <c r="AH2071">
        <f t="shared" si="310"/>
        <v>1.1157394843962007</v>
      </c>
      <c r="AI2071">
        <v>23.5</v>
      </c>
      <c r="AJ2071">
        <v>60.76</v>
      </c>
      <c r="AK2071">
        <v>72.459999999999994</v>
      </c>
      <c r="AL2071" s="3">
        <f t="shared" si="311"/>
        <v>0</v>
      </c>
      <c r="AM2071" s="3">
        <f t="shared" si="312"/>
        <v>1</v>
      </c>
      <c r="AN2071" s="3">
        <f t="shared" si="313"/>
        <v>0</v>
      </c>
    </row>
    <row r="2072" spans="1:40" x14ac:dyDescent="0.35">
      <c r="A2072" t="s">
        <v>5438</v>
      </c>
      <c r="B2072" t="s">
        <v>5422</v>
      </c>
      <c r="C2072" t="s">
        <v>16</v>
      </c>
      <c r="D2072" s="6" t="s">
        <v>134</v>
      </c>
      <c r="E2072" s="6">
        <v>22.5</v>
      </c>
      <c r="F2072" s="6">
        <v>56.84</v>
      </c>
      <c r="G2072" s="6">
        <v>69.97</v>
      </c>
      <c r="H2072" s="6">
        <f t="shared" si="306"/>
        <v>0.81234814920680298</v>
      </c>
      <c r="I2072" s="6">
        <v>22</v>
      </c>
      <c r="J2072" s="6">
        <v>42.93</v>
      </c>
      <c r="K2072" s="6">
        <v>68.72</v>
      </c>
      <c r="L2072" s="6">
        <f t="shared" si="307"/>
        <v>0</v>
      </c>
      <c r="M2072" s="6">
        <f t="shared" si="308"/>
        <v>0</v>
      </c>
      <c r="N2072" s="6">
        <f t="shared" si="309"/>
        <v>1</v>
      </c>
      <c r="AA2072" t="s">
        <v>5438</v>
      </c>
      <c r="AB2072" t="s">
        <v>5422</v>
      </c>
      <c r="AC2072" s="6" t="s">
        <v>16</v>
      </c>
      <c r="AD2072" s="6" t="s">
        <v>135</v>
      </c>
      <c r="AE2072" s="6">
        <v>24</v>
      </c>
      <c r="AF2072" s="6">
        <v>73.010000000000005</v>
      </c>
      <c r="AG2072" s="6">
        <v>73.7</v>
      </c>
      <c r="AH2072" s="6">
        <f t="shared" si="310"/>
        <v>0.99063772048846677</v>
      </c>
      <c r="AI2072" s="6">
        <v>23.5</v>
      </c>
      <c r="AJ2072" s="6">
        <v>55.05</v>
      </c>
      <c r="AK2072" s="6">
        <v>72.459999999999994</v>
      </c>
      <c r="AL2072" s="6">
        <f t="shared" si="311"/>
        <v>0</v>
      </c>
      <c r="AM2072" s="6">
        <f t="shared" si="312"/>
        <v>0</v>
      </c>
      <c r="AN2072" s="6">
        <f t="shared" si="313"/>
        <v>1</v>
      </c>
    </row>
    <row r="2073" spans="1:40" x14ac:dyDescent="0.35">
      <c r="A2073" t="s">
        <v>5439</v>
      </c>
      <c r="B2073" t="s">
        <v>5422</v>
      </c>
      <c r="C2073" t="s">
        <v>16</v>
      </c>
      <c r="D2073" t="s">
        <v>134</v>
      </c>
      <c r="E2073">
        <v>23</v>
      </c>
      <c r="F2073">
        <v>72.17</v>
      </c>
      <c r="G2073">
        <v>71.22</v>
      </c>
      <c r="H2073">
        <f t="shared" si="306"/>
        <v>1.013338949733221</v>
      </c>
      <c r="I2073">
        <v>22.5</v>
      </c>
      <c r="J2073">
        <v>45.52</v>
      </c>
      <c r="K2073">
        <v>69.97</v>
      </c>
      <c r="L2073" s="3">
        <f t="shared" si="307"/>
        <v>0</v>
      </c>
      <c r="M2073" s="3">
        <f t="shared" si="308"/>
        <v>1</v>
      </c>
      <c r="N2073" s="3">
        <f t="shared" si="309"/>
        <v>0</v>
      </c>
      <c r="AA2073" t="s">
        <v>5439</v>
      </c>
      <c r="AB2073" t="s">
        <v>5422</v>
      </c>
      <c r="AC2073" s="6" t="s">
        <v>16</v>
      </c>
      <c r="AD2073" s="6" t="s">
        <v>135</v>
      </c>
      <c r="AE2073" s="6">
        <v>29</v>
      </c>
      <c r="AF2073" s="6">
        <v>76.38</v>
      </c>
      <c r="AG2073" s="6">
        <v>85.96</v>
      </c>
      <c r="AH2073" s="6">
        <f t="shared" si="310"/>
        <v>0.88855281526291297</v>
      </c>
      <c r="AI2073" s="6">
        <v>28.5</v>
      </c>
      <c r="AJ2073" s="6">
        <v>61.95</v>
      </c>
      <c r="AK2073" s="6">
        <v>84.74</v>
      </c>
      <c r="AL2073" s="6">
        <f t="shared" si="311"/>
        <v>0</v>
      </c>
      <c r="AM2073" s="6">
        <f t="shared" si="312"/>
        <v>0</v>
      </c>
      <c r="AN2073" s="6">
        <f t="shared" si="313"/>
        <v>1</v>
      </c>
    </row>
    <row r="2074" spans="1:40" x14ac:dyDescent="0.35">
      <c r="A2074" t="s">
        <v>5440</v>
      </c>
      <c r="B2074" t="s">
        <v>5422</v>
      </c>
      <c r="C2074" t="s">
        <v>16</v>
      </c>
      <c r="D2074" t="s">
        <v>134</v>
      </c>
      <c r="E2074">
        <v>20.5</v>
      </c>
      <c r="F2074">
        <v>65.97</v>
      </c>
      <c r="G2074">
        <v>64.97</v>
      </c>
      <c r="H2074">
        <f t="shared" si="306"/>
        <v>1.0153917192550408</v>
      </c>
      <c r="I2074">
        <v>20</v>
      </c>
      <c r="J2074">
        <v>41.94</v>
      </c>
      <c r="K2074">
        <v>63.71</v>
      </c>
      <c r="L2074" s="3">
        <f t="shared" si="307"/>
        <v>0</v>
      </c>
      <c r="M2074" s="3">
        <f t="shared" si="308"/>
        <v>1</v>
      </c>
      <c r="N2074" s="3">
        <f t="shared" si="309"/>
        <v>0</v>
      </c>
      <c r="AA2074" t="s">
        <v>5440</v>
      </c>
      <c r="AB2074" t="s">
        <v>5422</v>
      </c>
      <c r="AC2074" s="6" t="s">
        <v>16</v>
      </c>
      <c r="AD2074" s="6" t="s">
        <v>135</v>
      </c>
      <c r="AE2074" s="6">
        <v>23</v>
      </c>
      <c r="AF2074" s="6">
        <v>59.37</v>
      </c>
      <c r="AG2074" s="6">
        <v>71.22</v>
      </c>
      <c r="AH2074" s="6">
        <f t="shared" si="310"/>
        <v>0.83361415332771693</v>
      </c>
      <c r="AI2074" s="6">
        <v>22.5</v>
      </c>
      <c r="AJ2074" s="6">
        <v>44.36</v>
      </c>
      <c r="AK2074" s="6">
        <v>69.97</v>
      </c>
      <c r="AL2074" s="6">
        <f t="shared" si="311"/>
        <v>0</v>
      </c>
      <c r="AM2074" s="6">
        <f t="shared" si="312"/>
        <v>0</v>
      </c>
      <c r="AN2074" s="6">
        <f t="shared" si="313"/>
        <v>1</v>
      </c>
    </row>
    <row r="2075" spans="1:40" x14ac:dyDescent="0.35">
      <c r="A2075" t="s">
        <v>5441</v>
      </c>
      <c r="B2075" t="s">
        <v>5422</v>
      </c>
      <c r="C2075" t="s">
        <v>16</v>
      </c>
      <c r="D2075" s="6" t="s">
        <v>134</v>
      </c>
      <c r="E2075" s="6">
        <v>17</v>
      </c>
      <c r="F2075" s="6">
        <v>51.26</v>
      </c>
      <c r="G2075" s="6">
        <v>56.08</v>
      </c>
      <c r="H2075" s="6">
        <f t="shared" si="306"/>
        <v>0.91405135520684733</v>
      </c>
      <c r="I2075" s="6">
        <v>16.5</v>
      </c>
      <c r="J2075" s="6">
        <v>41.73</v>
      </c>
      <c r="K2075" s="6">
        <v>54.79</v>
      </c>
      <c r="L2075" s="6">
        <f t="shared" si="307"/>
        <v>0</v>
      </c>
      <c r="M2075" s="6">
        <f t="shared" si="308"/>
        <v>0</v>
      </c>
      <c r="N2075" s="6">
        <f t="shared" si="309"/>
        <v>1</v>
      </c>
      <c r="AA2075" t="s">
        <v>5441</v>
      </c>
      <c r="AB2075" t="s">
        <v>5422</v>
      </c>
      <c r="AC2075" t="s">
        <v>16</v>
      </c>
      <c r="AD2075" t="s">
        <v>135</v>
      </c>
      <c r="AE2075">
        <v>24</v>
      </c>
      <c r="AF2075">
        <v>102.65</v>
      </c>
      <c r="AG2075">
        <v>73.7</v>
      </c>
      <c r="AH2075">
        <f t="shared" si="310"/>
        <v>1.3928086838534599</v>
      </c>
      <c r="AI2075">
        <v>26.5</v>
      </c>
      <c r="AJ2075">
        <v>83.07</v>
      </c>
      <c r="AK2075">
        <v>79.86</v>
      </c>
      <c r="AL2075" s="3">
        <f t="shared" si="311"/>
        <v>0</v>
      </c>
      <c r="AM2075" s="3">
        <f t="shared" si="312"/>
        <v>1</v>
      </c>
      <c r="AN2075" s="3">
        <f t="shared" si="313"/>
        <v>0</v>
      </c>
    </row>
    <row r="2076" spans="1:40" x14ac:dyDescent="0.35">
      <c r="A2076" t="s">
        <v>5442</v>
      </c>
      <c r="B2076" t="s">
        <v>5422</v>
      </c>
      <c r="C2076" t="s">
        <v>16</v>
      </c>
      <c r="D2076" s="6" t="s">
        <v>134</v>
      </c>
      <c r="E2076" s="6">
        <v>34.5</v>
      </c>
      <c r="F2076" s="6">
        <v>97.81</v>
      </c>
      <c r="G2076" s="6">
        <v>99.24</v>
      </c>
      <c r="H2076" s="6">
        <f t="shared" si="306"/>
        <v>0.98559048770656998</v>
      </c>
      <c r="I2076" s="6">
        <v>34</v>
      </c>
      <c r="J2076" s="6">
        <v>58.81</v>
      </c>
      <c r="K2076" s="6">
        <v>98.04</v>
      </c>
      <c r="L2076" s="6">
        <f t="shared" si="307"/>
        <v>0</v>
      </c>
      <c r="M2076" s="6">
        <f t="shared" si="308"/>
        <v>0</v>
      </c>
      <c r="N2076" s="6">
        <f t="shared" si="309"/>
        <v>1</v>
      </c>
      <c r="AA2076" t="s">
        <v>5442</v>
      </c>
      <c r="AB2076" t="s">
        <v>5422</v>
      </c>
      <c r="AC2076" t="s">
        <v>16</v>
      </c>
      <c r="AD2076" t="s">
        <v>135</v>
      </c>
      <c r="AE2076">
        <v>24</v>
      </c>
      <c r="AF2076">
        <v>86.6</v>
      </c>
      <c r="AG2076">
        <v>73.7</v>
      </c>
      <c r="AH2076">
        <f t="shared" si="310"/>
        <v>1.175033921302578</v>
      </c>
      <c r="AI2076">
        <v>23.5</v>
      </c>
      <c r="AJ2076">
        <v>58.48</v>
      </c>
      <c r="AK2076">
        <v>72.459999999999994</v>
      </c>
      <c r="AL2076" s="3">
        <f t="shared" si="311"/>
        <v>0</v>
      </c>
      <c r="AM2076" s="3">
        <f t="shared" si="312"/>
        <v>1</v>
      </c>
      <c r="AN2076" s="3">
        <f t="shared" si="313"/>
        <v>0</v>
      </c>
    </row>
    <row r="2077" spans="1:40" x14ac:dyDescent="0.35">
      <c r="A2077" t="s">
        <v>5443</v>
      </c>
      <c r="B2077" t="s">
        <v>5422</v>
      </c>
      <c r="C2077" t="s">
        <v>16</v>
      </c>
      <c r="D2077" s="6" t="s">
        <v>134</v>
      </c>
      <c r="E2077" s="6">
        <v>16.5</v>
      </c>
      <c r="F2077" s="6">
        <v>32.6</v>
      </c>
      <c r="G2077" s="6">
        <v>54.79</v>
      </c>
      <c r="H2077" s="6">
        <f t="shared" si="306"/>
        <v>0.59499908742471252</v>
      </c>
      <c r="I2077" s="6">
        <v>16</v>
      </c>
      <c r="J2077" s="6">
        <v>28.5</v>
      </c>
      <c r="K2077" s="6">
        <v>53.5</v>
      </c>
      <c r="L2077" s="6">
        <f t="shared" si="307"/>
        <v>0</v>
      </c>
      <c r="M2077" s="6">
        <f t="shared" si="308"/>
        <v>0</v>
      </c>
      <c r="N2077" s="6">
        <f t="shared" si="309"/>
        <v>1</v>
      </c>
      <c r="AA2077" t="s">
        <v>5443</v>
      </c>
      <c r="AB2077" t="s">
        <v>5422</v>
      </c>
      <c r="AC2077" t="s">
        <v>16</v>
      </c>
      <c r="AD2077" t="s">
        <v>135</v>
      </c>
      <c r="AE2077">
        <v>23.5</v>
      </c>
      <c r="AF2077">
        <v>104.12</v>
      </c>
      <c r="AG2077">
        <v>72.459999999999994</v>
      </c>
      <c r="AH2077">
        <f t="shared" si="310"/>
        <v>1.4369307203974608</v>
      </c>
      <c r="AI2077">
        <v>22.5</v>
      </c>
      <c r="AJ2077">
        <v>67.42</v>
      </c>
      <c r="AK2077">
        <v>69.97</v>
      </c>
      <c r="AL2077" s="3">
        <f t="shared" si="311"/>
        <v>0</v>
      </c>
      <c r="AM2077" s="3">
        <f t="shared" si="312"/>
        <v>1</v>
      </c>
      <c r="AN2077" s="3">
        <f t="shared" si="313"/>
        <v>0</v>
      </c>
    </row>
    <row r="2078" spans="1:40" x14ac:dyDescent="0.35">
      <c r="A2078" t="s">
        <v>5444</v>
      </c>
      <c r="B2078" t="s">
        <v>5422</v>
      </c>
      <c r="C2078" t="s">
        <v>16</v>
      </c>
      <c r="D2078" s="6" t="s">
        <v>134</v>
      </c>
      <c r="E2078" s="6">
        <v>16.5</v>
      </c>
      <c r="F2078" s="6">
        <v>49.07</v>
      </c>
      <c r="G2078" s="6">
        <v>54.79</v>
      </c>
      <c r="H2078" s="6">
        <f t="shared" si="306"/>
        <v>0.89560138711443693</v>
      </c>
      <c r="I2078" s="6">
        <v>16</v>
      </c>
      <c r="J2078" s="6">
        <v>34.24</v>
      </c>
      <c r="K2078" s="6">
        <v>53.5</v>
      </c>
      <c r="L2078" s="6">
        <f t="shared" si="307"/>
        <v>0</v>
      </c>
      <c r="M2078" s="6">
        <f t="shared" si="308"/>
        <v>0</v>
      </c>
      <c r="N2078" s="6">
        <f t="shared" si="309"/>
        <v>1</v>
      </c>
      <c r="AA2078" t="s">
        <v>5444</v>
      </c>
      <c r="AB2078" t="s">
        <v>5422</v>
      </c>
      <c r="AC2078" s="6" t="s">
        <v>16</v>
      </c>
      <c r="AD2078" s="6" t="s">
        <v>135</v>
      </c>
      <c r="AE2078" s="6">
        <v>24.5</v>
      </c>
      <c r="AF2078" s="6">
        <v>56.23</v>
      </c>
      <c r="AG2078" s="6">
        <v>74.930000000000007</v>
      </c>
      <c r="AH2078" s="6">
        <f t="shared" si="310"/>
        <v>0.75043373815561176</v>
      </c>
      <c r="AI2078" s="6">
        <v>24</v>
      </c>
      <c r="AJ2078" s="6">
        <v>46.3</v>
      </c>
      <c r="AK2078" s="6">
        <v>73.7</v>
      </c>
      <c r="AL2078" s="6">
        <f t="shared" si="311"/>
        <v>0</v>
      </c>
      <c r="AM2078" s="6">
        <f t="shared" si="312"/>
        <v>0</v>
      </c>
      <c r="AN2078" s="6">
        <f t="shared" si="313"/>
        <v>1</v>
      </c>
    </row>
    <row r="2079" spans="1:40" x14ac:dyDescent="0.35">
      <c r="A2079" t="s">
        <v>5445</v>
      </c>
      <c r="B2079" t="s">
        <v>5422</v>
      </c>
      <c r="C2079" t="s">
        <v>16</v>
      </c>
      <c r="D2079" s="6" t="s">
        <v>134</v>
      </c>
      <c r="E2079" s="6">
        <v>27.5</v>
      </c>
      <c r="F2079" s="6">
        <v>71.88</v>
      </c>
      <c r="G2079" s="6">
        <v>82.3</v>
      </c>
      <c r="H2079" s="6">
        <f t="shared" si="306"/>
        <v>0.87339003645200486</v>
      </c>
      <c r="I2079" s="6">
        <v>27</v>
      </c>
      <c r="J2079" s="6">
        <v>42.58</v>
      </c>
      <c r="K2079" s="6">
        <v>81.08</v>
      </c>
      <c r="L2079" s="6">
        <f t="shared" si="307"/>
        <v>0</v>
      </c>
      <c r="M2079" s="6">
        <f t="shared" si="308"/>
        <v>0</v>
      </c>
      <c r="N2079" s="6">
        <f t="shared" si="309"/>
        <v>1</v>
      </c>
      <c r="AA2079" t="s">
        <v>5445</v>
      </c>
      <c r="AB2079" t="s">
        <v>5422</v>
      </c>
      <c r="AC2079" t="s">
        <v>16</v>
      </c>
      <c r="AD2079" t="s">
        <v>135</v>
      </c>
      <c r="AE2079">
        <v>24</v>
      </c>
      <c r="AF2079">
        <v>78.260000000000005</v>
      </c>
      <c r="AG2079">
        <v>73.7</v>
      </c>
      <c r="AH2079">
        <f t="shared" si="310"/>
        <v>1.0618724559023067</v>
      </c>
      <c r="AI2079">
        <v>23.5</v>
      </c>
      <c r="AJ2079">
        <v>46.79</v>
      </c>
      <c r="AK2079">
        <v>72.459999999999994</v>
      </c>
      <c r="AL2079" s="3">
        <f t="shared" si="311"/>
        <v>0</v>
      </c>
      <c r="AM2079" s="3">
        <f t="shared" si="312"/>
        <v>1</v>
      </c>
      <c r="AN2079" s="3">
        <f t="shared" si="313"/>
        <v>0</v>
      </c>
    </row>
    <row r="2080" spans="1:40" x14ac:dyDescent="0.35">
      <c r="A2080" t="s">
        <v>5446</v>
      </c>
      <c r="B2080" t="s">
        <v>5447</v>
      </c>
      <c r="C2080" t="s">
        <v>16</v>
      </c>
      <c r="D2080" s="6" t="s">
        <v>17</v>
      </c>
      <c r="E2080" s="6">
        <v>19</v>
      </c>
      <c r="F2080" s="6">
        <v>55.05</v>
      </c>
      <c r="G2080" s="6">
        <v>61.18</v>
      </c>
      <c r="H2080" s="6">
        <f t="shared" si="306"/>
        <v>0.89980385746976133</v>
      </c>
      <c r="I2080" s="6">
        <v>18.5</v>
      </c>
      <c r="J2080" s="6">
        <v>27.67</v>
      </c>
      <c r="K2080" s="6">
        <v>59.91</v>
      </c>
      <c r="L2080" s="6">
        <f t="shared" si="307"/>
        <v>0</v>
      </c>
      <c r="M2080" s="6">
        <f t="shared" si="308"/>
        <v>0</v>
      </c>
      <c r="N2080" s="6">
        <f t="shared" si="309"/>
        <v>1</v>
      </c>
      <c r="AA2080" t="s">
        <v>5446</v>
      </c>
      <c r="AB2080" t="s">
        <v>5447</v>
      </c>
      <c r="AC2080" t="s">
        <v>16</v>
      </c>
      <c r="AD2080" t="s">
        <v>18</v>
      </c>
      <c r="AE2080">
        <v>24</v>
      </c>
      <c r="AF2080">
        <v>99.36</v>
      </c>
      <c r="AG2080">
        <v>73.7</v>
      </c>
      <c r="AH2080">
        <f t="shared" si="310"/>
        <v>1.348168249660787</v>
      </c>
      <c r="AI2080">
        <v>23.5</v>
      </c>
      <c r="AJ2080">
        <v>60.84</v>
      </c>
      <c r="AK2080">
        <v>72.459999999999994</v>
      </c>
      <c r="AL2080" s="3">
        <f t="shared" si="311"/>
        <v>0</v>
      </c>
      <c r="AM2080" s="3">
        <f t="shared" si="312"/>
        <v>1</v>
      </c>
      <c r="AN2080" s="3">
        <f t="shared" si="313"/>
        <v>0</v>
      </c>
    </row>
    <row r="2081" spans="1:40" x14ac:dyDescent="0.35">
      <c r="A2081" t="s">
        <v>5448</v>
      </c>
      <c r="B2081" t="s">
        <v>5447</v>
      </c>
      <c r="C2081" t="s">
        <v>16</v>
      </c>
      <c r="D2081" s="6" t="s">
        <v>17</v>
      </c>
      <c r="E2081" s="6">
        <v>31</v>
      </c>
      <c r="F2081" s="6">
        <v>80.41</v>
      </c>
      <c r="G2081" s="6">
        <v>90.81</v>
      </c>
      <c r="H2081" s="6">
        <f t="shared" si="306"/>
        <v>0.88547516793304692</v>
      </c>
      <c r="I2081" s="6">
        <v>30.5</v>
      </c>
      <c r="J2081" s="6">
        <v>63.37</v>
      </c>
      <c r="K2081" s="6">
        <v>89.6</v>
      </c>
      <c r="L2081" s="6">
        <f t="shared" si="307"/>
        <v>0</v>
      </c>
      <c r="M2081" s="6">
        <f t="shared" si="308"/>
        <v>0</v>
      </c>
      <c r="N2081" s="6">
        <f t="shared" si="309"/>
        <v>1</v>
      </c>
      <c r="AA2081" t="s">
        <v>5448</v>
      </c>
      <c r="AB2081" t="s">
        <v>5447</v>
      </c>
      <c r="AC2081" t="s">
        <v>16</v>
      </c>
      <c r="AD2081" t="s">
        <v>18</v>
      </c>
      <c r="AE2081">
        <v>24</v>
      </c>
      <c r="AF2081">
        <v>104.93</v>
      </c>
      <c r="AG2081">
        <v>73.7</v>
      </c>
      <c r="AH2081">
        <f t="shared" si="310"/>
        <v>1.4237449118046133</v>
      </c>
      <c r="AI2081">
        <v>23.5</v>
      </c>
      <c r="AJ2081">
        <v>58.18</v>
      </c>
      <c r="AK2081">
        <v>72.459999999999994</v>
      </c>
      <c r="AL2081" s="3">
        <f t="shared" si="311"/>
        <v>0</v>
      </c>
      <c r="AM2081" s="3">
        <f t="shared" si="312"/>
        <v>1</v>
      </c>
      <c r="AN2081" s="3">
        <f t="shared" si="313"/>
        <v>0</v>
      </c>
    </row>
    <row r="2082" spans="1:40" x14ac:dyDescent="0.35">
      <c r="A2082" t="s">
        <v>5449</v>
      </c>
      <c r="B2082" t="s">
        <v>5447</v>
      </c>
      <c r="C2082" t="s">
        <v>16</v>
      </c>
      <c r="D2082" s="6" t="s">
        <v>17</v>
      </c>
      <c r="E2082" s="6">
        <v>15.5</v>
      </c>
      <c r="F2082" s="6">
        <v>45.04</v>
      </c>
      <c r="G2082" s="6">
        <v>52.21</v>
      </c>
      <c r="H2082" s="6">
        <f t="shared" si="306"/>
        <v>0.86266998659260674</v>
      </c>
      <c r="I2082" s="6">
        <v>15</v>
      </c>
      <c r="J2082" s="6">
        <v>24.29</v>
      </c>
      <c r="K2082" s="6">
        <v>50.91</v>
      </c>
      <c r="L2082" s="6">
        <f t="shared" si="307"/>
        <v>0</v>
      </c>
      <c r="M2082" s="6">
        <f t="shared" si="308"/>
        <v>0</v>
      </c>
      <c r="N2082" s="6">
        <f t="shared" si="309"/>
        <v>1</v>
      </c>
      <c r="AA2082" t="s">
        <v>5449</v>
      </c>
      <c r="AB2082" t="s">
        <v>5447</v>
      </c>
      <c r="AC2082" t="s">
        <v>16</v>
      </c>
      <c r="AD2082" t="s">
        <v>18</v>
      </c>
      <c r="AE2082">
        <v>24</v>
      </c>
      <c r="AF2082">
        <v>130.38999999999999</v>
      </c>
      <c r="AG2082">
        <v>73.7</v>
      </c>
      <c r="AH2082">
        <f t="shared" si="310"/>
        <v>1.7691994572591585</v>
      </c>
      <c r="AI2082">
        <v>23.5</v>
      </c>
      <c r="AJ2082">
        <v>51.17</v>
      </c>
      <c r="AK2082">
        <v>72.459999999999994</v>
      </c>
      <c r="AL2082" s="3">
        <f t="shared" si="311"/>
        <v>1</v>
      </c>
      <c r="AM2082" s="3">
        <f t="shared" si="312"/>
        <v>0</v>
      </c>
      <c r="AN2082" s="3">
        <f t="shared" si="313"/>
        <v>0</v>
      </c>
    </row>
    <row r="2083" spans="1:40" x14ac:dyDescent="0.35">
      <c r="A2083" t="s">
        <v>5450</v>
      </c>
      <c r="B2083" t="s">
        <v>5447</v>
      </c>
      <c r="C2083" t="s">
        <v>16</v>
      </c>
      <c r="D2083" s="6" t="s">
        <v>17</v>
      </c>
      <c r="E2083" s="6">
        <v>20.5</v>
      </c>
      <c r="F2083" s="6">
        <v>57.68</v>
      </c>
      <c r="G2083" s="6">
        <v>64.97</v>
      </c>
      <c r="H2083" s="6">
        <f t="shared" si="306"/>
        <v>0.88779436663075262</v>
      </c>
      <c r="I2083" s="6">
        <v>20</v>
      </c>
      <c r="J2083" s="6">
        <v>37.14</v>
      </c>
      <c r="K2083" s="6">
        <v>63.71</v>
      </c>
      <c r="L2083" s="6">
        <f t="shared" si="307"/>
        <v>0</v>
      </c>
      <c r="M2083" s="6">
        <f t="shared" si="308"/>
        <v>0</v>
      </c>
      <c r="N2083" s="6">
        <f t="shared" si="309"/>
        <v>1</v>
      </c>
      <c r="AA2083" t="s">
        <v>5450</v>
      </c>
      <c r="AB2083" t="s">
        <v>5447</v>
      </c>
      <c r="AC2083" t="s">
        <v>16</v>
      </c>
      <c r="AD2083" t="s">
        <v>18</v>
      </c>
      <c r="AE2083">
        <v>24</v>
      </c>
      <c r="AF2083">
        <v>100.69</v>
      </c>
      <c r="AG2083">
        <v>73.7</v>
      </c>
      <c r="AH2083">
        <f t="shared" si="310"/>
        <v>1.366214382632293</v>
      </c>
      <c r="AI2083">
        <v>23.5</v>
      </c>
      <c r="AJ2083">
        <v>65.790000000000006</v>
      </c>
      <c r="AK2083">
        <v>72.459999999999994</v>
      </c>
      <c r="AL2083" s="3">
        <f t="shared" si="311"/>
        <v>0</v>
      </c>
      <c r="AM2083" s="3">
        <f t="shared" si="312"/>
        <v>1</v>
      </c>
      <c r="AN2083" s="3">
        <f t="shared" si="313"/>
        <v>0</v>
      </c>
    </row>
    <row r="2084" spans="1:40" x14ac:dyDescent="0.35">
      <c r="A2084" t="s">
        <v>5451</v>
      </c>
      <c r="B2084" t="s">
        <v>5447</v>
      </c>
      <c r="C2084" t="s">
        <v>16</v>
      </c>
      <c r="D2084" s="6" t="s">
        <v>17</v>
      </c>
      <c r="E2084" s="6">
        <v>23</v>
      </c>
      <c r="F2084" s="6">
        <v>70.87</v>
      </c>
      <c r="G2084" s="6">
        <v>71.22</v>
      </c>
      <c r="H2084" s="6">
        <f t="shared" si="306"/>
        <v>0.99508565009828709</v>
      </c>
      <c r="I2084" s="6">
        <v>22.5</v>
      </c>
      <c r="J2084" s="6">
        <v>50.88</v>
      </c>
      <c r="K2084" s="6">
        <v>69.97</v>
      </c>
      <c r="L2084" s="6">
        <f t="shared" si="307"/>
        <v>0</v>
      </c>
      <c r="M2084" s="6">
        <f t="shared" si="308"/>
        <v>0</v>
      </c>
      <c r="N2084" s="6">
        <f t="shared" si="309"/>
        <v>1</v>
      </c>
      <c r="AA2084" t="s">
        <v>5451</v>
      </c>
      <c r="AB2084" t="s">
        <v>5447</v>
      </c>
      <c r="AC2084" t="s">
        <v>16</v>
      </c>
      <c r="AD2084" t="s">
        <v>18</v>
      </c>
      <c r="AE2084">
        <v>24</v>
      </c>
      <c r="AF2084">
        <v>165.97</v>
      </c>
      <c r="AG2084">
        <v>73.7</v>
      </c>
      <c r="AH2084">
        <f t="shared" si="310"/>
        <v>2.2519674355495249</v>
      </c>
      <c r="AI2084">
        <v>18</v>
      </c>
      <c r="AJ2084">
        <v>68.48</v>
      </c>
      <c r="AK2084">
        <v>58.64</v>
      </c>
      <c r="AL2084" s="3">
        <f t="shared" si="311"/>
        <v>1</v>
      </c>
      <c r="AM2084" s="3">
        <f t="shared" si="312"/>
        <v>0</v>
      </c>
      <c r="AN2084" s="3">
        <f t="shared" si="313"/>
        <v>0</v>
      </c>
    </row>
    <row r="2085" spans="1:40" x14ac:dyDescent="0.35">
      <c r="A2085" t="s">
        <v>5452</v>
      </c>
      <c r="B2085" t="s">
        <v>5447</v>
      </c>
      <c r="C2085" t="s">
        <v>16</v>
      </c>
      <c r="D2085" s="6" t="s">
        <v>17</v>
      </c>
      <c r="E2085" s="6">
        <v>24.5</v>
      </c>
      <c r="F2085" s="6">
        <v>72.040000000000006</v>
      </c>
      <c r="G2085" s="6">
        <v>74.930000000000007</v>
      </c>
      <c r="H2085" s="6">
        <f t="shared" si="306"/>
        <v>0.96143066862404913</v>
      </c>
      <c r="I2085" s="6">
        <v>24</v>
      </c>
      <c r="J2085" s="6">
        <v>47.18</v>
      </c>
      <c r="K2085" s="6">
        <v>73.7</v>
      </c>
      <c r="L2085" s="6">
        <f t="shared" si="307"/>
        <v>0</v>
      </c>
      <c r="M2085" s="6">
        <f t="shared" si="308"/>
        <v>0</v>
      </c>
      <c r="N2085" s="6">
        <f t="shared" si="309"/>
        <v>1</v>
      </c>
      <c r="AA2085" t="s">
        <v>5452</v>
      </c>
      <c r="AB2085" t="s">
        <v>5447</v>
      </c>
      <c r="AC2085" t="s">
        <v>16</v>
      </c>
      <c r="AD2085" t="s">
        <v>18</v>
      </c>
      <c r="AE2085">
        <v>33.5</v>
      </c>
      <c r="AF2085">
        <v>110.15</v>
      </c>
      <c r="AG2085">
        <v>96.84</v>
      </c>
      <c r="AH2085">
        <f t="shared" si="310"/>
        <v>1.1374432052870715</v>
      </c>
      <c r="AI2085">
        <v>24</v>
      </c>
      <c r="AJ2085">
        <v>86.96</v>
      </c>
      <c r="AK2085">
        <v>73.7</v>
      </c>
      <c r="AL2085" s="3">
        <f t="shared" si="311"/>
        <v>0</v>
      </c>
      <c r="AM2085" s="3">
        <f t="shared" si="312"/>
        <v>1</v>
      </c>
      <c r="AN2085" s="3">
        <f t="shared" si="313"/>
        <v>0</v>
      </c>
    </row>
    <row r="2086" spans="1:40" x14ac:dyDescent="0.35">
      <c r="A2086" t="s">
        <v>5453</v>
      </c>
      <c r="B2086" t="s">
        <v>5447</v>
      </c>
      <c r="C2086" t="s">
        <v>16</v>
      </c>
      <c r="D2086" s="6" t="s">
        <v>17</v>
      </c>
      <c r="E2086" s="6">
        <v>25.5</v>
      </c>
      <c r="F2086" s="6">
        <v>50.76</v>
      </c>
      <c r="G2086" s="6">
        <v>77.400000000000006</v>
      </c>
      <c r="H2086" s="6">
        <f t="shared" si="306"/>
        <v>0.65581395348837201</v>
      </c>
      <c r="I2086" s="6">
        <v>25</v>
      </c>
      <c r="J2086" s="6">
        <v>29.64</v>
      </c>
      <c r="K2086" s="6">
        <v>76.17</v>
      </c>
      <c r="L2086" s="6">
        <f t="shared" si="307"/>
        <v>0</v>
      </c>
      <c r="M2086" s="6">
        <f t="shared" si="308"/>
        <v>0</v>
      </c>
      <c r="N2086" s="6">
        <f t="shared" si="309"/>
        <v>1</v>
      </c>
      <c r="AA2086" t="s">
        <v>5453</v>
      </c>
      <c r="AB2086" t="s">
        <v>5447</v>
      </c>
      <c r="AC2086" t="s">
        <v>16</v>
      </c>
      <c r="AD2086" t="s">
        <v>18</v>
      </c>
      <c r="AE2086">
        <v>24</v>
      </c>
      <c r="AF2086">
        <v>88.83</v>
      </c>
      <c r="AG2086">
        <v>73.7</v>
      </c>
      <c r="AH2086">
        <f t="shared" si="310"/>
        <v>1.2052917232021709</v>
      </c>
      <c r="AI2086">
        <v>23.5</v>
      </c>
      <c r="AJ2086">
        <v>61.06</v>
      </c>
      <c r="AK2086">
        <v>72.459999999999994</v>
      </c>
      <c r="AL2086" s="3">
        <f t="shared" si="311"/>
        <v>0</v>
      </c>
      <c r="AM2086" s="3">
        <f t="shared" si="312"/>
        <v>1</v>
      </c>
      <c r="AN2086" s="3">
        <f t="shared" si="313"/>
        <v>0</v>
      </c>
    </row>
    <row r="2087" spans="1:40" x14ac:dyDescent="0.35">
      <c r="A2087" t="s">
        <v>5454</v>
      </c>
      <c r="B2087" t="s">
        <v>5447</v>
      </c>
      <c r="C2087" t="s">
        <v>16</v>
      </c>
      <c r="D2087" s="6" t="s">
        <v>17</v>
      </c>
      <c r="E2087" s="6">
        <v>29</v>
      </c>
      <c r="F2087" s="6">
        <v>82.78</v>
      </c>
      <c r="G2087" s="6">
        <v>85.96</v>
      </c>
      <c r="H2087" s="6">
        <f t="shared" si="306"/>
        <v>0.96300604932526768</v>
      </c>
      <c r="I2087" s="6">
        <v>28.5</v>
      </c>
      <c r="J2087" s="6">
        <v>45.14</v>
      </c>
      <c r="K2087" s="6">
        <v>84.74</v>
      </c>
      <c r="L2087" s="6">
        <f t="shared" si="307"/>
        <v>0</v>
      </c>
      <c r="M2087" s="6">
        <f t="shared" si="308"/>
        <v>0</v>
      </c>
      <c r="N2087" s="6">
        <f t="shared" si="309"/>
        <v>1</v>
      </c>
      <c r="AA2087" t="s">
        <v>5454</v>
      </c>
      <c r="AB2087" t="s">
        <v>5447</v>
      </c>
      <c r="AC2087" t="s">
        <v>16</v>
      </c>
      <c r="AD2087" t="s">
        <v>18</v>
      </c>
      <c r="AE2087">
        <v>24</v>
      </c>
      <c r="AF2087">
        <v>125.33</v>
      </c>
      <c r="AG2087">
        <v>73.7</v>
      </c>
      <c r="AH2087">
        <f t="shared" si="310"/>
        <v>1.7005427408412481</v>
      </c>
      <c r="AI2087">
        <v>23.5</v>
      </c>
      <c r="AJ2087">
        <v>59.13</v>
      </c>
      <c r="AK2087">
        <v>72.459999999999994</v>
      </c>
      <c r="AL2087" s="3">
        <f t="shared" si="311"/>
        <v>1</v>
      </c>
      <c r="AM2087" s="3">
        <f t="shared" si="312"/>
        <v>0</v>
      </c>
      <c r="AN2087" s="3">
        <f t="shared" si="313"/>
        <v>0</v>
      </c>
    </row>
    <row r="2088" spans="1:40" x14ac:dyDescent="0.35">
      <c r="A2088" t="s">
        <v>5455</v>
      </c>
      <c r="B2088" t="s">
        <v>5447</v>
      </c>
      <c r="C2088" t="s">
        <v>16</v>
      </c>
      <c r="D2088" s="6" t="s">
        <v>17</v>
      </c>
      <c r="E2088" s="6">
        <v>34.5</v>
      </c>
      <c r="F2088" s="6">
        <v>97.02</v>
      </c>
      <c r="G2088" s="6">
        <v>99.24</v>
      </c>
      <c r="H2088" s="6">
        <f t="shared" si="306"/>
        <v>0.97762998790810163</v>
      </c>
      <c r="I2088" s="6">
        <v>34</v>
      </c>
      <c r="J2088" s="6">
        <v>66.08</v>
      </c>
      <c r="K2088" s="6">
        <v>98.04</v>
      </c>
      <c r="L2088" s="6">
        <f t="shared" si="307"/>
        <v>0</v>
      </c>
      <c r="M2088" s="6">
        <f t="shared" si="308"/>
        <v>0</v>
      </c>
      <c r="N2088" s="6">
        <f t="shared" si="309"/>
        <v>1</v>
      </c>
      <c r="AA2088" t="s">
        <v>5455</v>
      </c>
      <c r="AB2088" t="s">
        <v>5447</v>
      </c>
      <c r="AC2088" t="s">
        <v>16</v>
      </c>
      <c r="AD2088" t="s">
        <v>18</v>
      </c>
      <c r="AE2088">
        <v>24</v>
      </c>
      <c r="AF2088">
        <v>96.94</v>
      </c>
      <c r="AG2088">
        <v>73.7</v>
      </c>
      <c r="AH2088">
        <f t="shared" si="310"/>
        <v>1.3153324287652646</v>
      </c>
      <c r="AI2088">
        <v>23.5</v>
      </c>
      <c r="AJ2088">
        <v>42.5</v>
      </c>
      <c r="AK2088">
        <v>72.459999999999994</v>
      </c>
      <c r="AL2088" s="3">
        <f t="shared" si="311"/>
        <v>0</v>
      </c>
      <c r="AM2088" s="3">
        <f t="shared" si="312"/>
        <v>1</v>
      </c>
      <c r="AN2088" s="3">
        <f t="shared" si="313"/>
        <v>0</v>
      </c>
    </row>
    <row r="2089" spans="1:40" x14ac:dyDescent="0.35">
      <c r="A2089" t="s">
        <v>5456</v>
      </c>
      <c r="B2089" t="s">
        <v>5447</v>
      </c>
      <c r="C2089" t="s">
        <v>16</v>
      </c>
      <c r="D2089" s="6" t="s">
        <v>17</v>
      </c>
      <c r="E2089" s="6">
        <v>25.5</v>
      </c>
      <c r="F2089" s="6">
        <v>69.180000000000007</v>
      </c>
      <c r="G2089" s="6">
        <v>77.400000000000006</v>
      </c>
      <c r="H2089" s="6">
        <f t="shared" si="306"/>
        <v>0.89379844961240318</v>
      </c>
      <c r="I2089" s="6">
        <v>25</v>
      </c>
      <c r="J2089" s="6">
        <v>45.2</v>
      </c>
      <c r="K2089" s="6">
        <v>76.17</v>
      </c>
      <c r="L2089" s="6">
        <f t="shared" si="307"/>
        <v>0</v>
      </c>
      <c r="M2089" s="6">
        <f t="shared" si="308"/>
        <v>0</v>
      </c>
      <c r="N2089" s="6">
        <f t="shared" si="309"/>
        <v>1</v>
      </c>
      <c r="AA2089" t="s">
        <v>5456</v>
      </c>
      <c r="AB2089" t="s">
        <v>5447</v>
      </c>
      <c r="AC2089" t="s">
        <v>16</v>
      </c>
      <c r="AD2089" t="s">
        <v>18</v>
      </c>
      <c r="AE2089">
        <v>24</v>
      </c>
      <c r="AF2089">
        <v>103.51</v>
      </c>
      <c r="AG2089">
        <v>73.7</v>
      </c>
      <c r="AH2089">
        <f t="shared" si="310"/>
        <v>1.4044776119402986</v>
      </c>
      <c r="AI2089">
        <v>23.5</v>
      </c>
      <c r="AJ2089">
        <v>51.25</v>
      </c>
      <c r="AK2089">
        <v>72.459999999999994</v>
      </c>
      <c r="AL2089" s="3">
        <f t="shared" si="311"/>
        <v>0</v>
      </c>
      <c r="AM2089" s="3">
        <f t="shared" si="312"/>
        <v>1</v>
      </c>
      <c r="AN2089" s="3">
        <f t="shared" si="313"/>
        <v>0</v>
      </c>
    </row>
    <row r="2090" spans="1:40" x14ac:dyDescent="0.35">
      <c r="A2090" t="s">
        <v>5457</v>
      </c>
      <c r="B2090" t="s">
        <v>5447</v>
      </c>
      <c r="C2090" t="s">
        <v>16</v>
      </c>
      <c r="D2090" t="s">
        <v>949</v>
      </c>
      <c r="E2090">
        <v>24</v>
      </c>
      <c r="F2090">
        <v>137.86000000000001</v>
      </c>
      <c r="G2090">
        <v>73.7</v>
      </c>
      <c r="H2090">
        <f t="shared" si="306"/>
        <v>1.8705563093622797</v>
      </c>
      <c r="I2090">
        <v>22.5</v>
      </c>
      <c r="J2090">
        <v>62.5</v>
      </c>
      <c r="K2090">
        <v>69.97</v>
      </c>
      <c r="L2090" s="3">
        <f t="shared" si="307"/>
        <v>1</v>
      </c>
      <c r="M2090" s="3">
        <f t="shared" si="308"/>
        <v>0</v>
      </c>
      <c r="N2090" s="3">
        <f t="shared" si="309"/>
        <v>0</v>
      </c>
      <c r="AA2090" t="s">
        <v>5457</v>
      </c>
      <c r="AB2090" t="s">
        <v>5447</v>
      </c>
      <c r="AC2090" t="s">
        <v>16</v>
      </c>
      <c r="AD2090" t="s">
        <v>951</v>
      </c>
      <c r="AE2090">
        <v>24</v>
      </c>
      <c r="AF2090">
        <v>185.85</v>
      </c>
      <c r="AG2090">
        <v>73.7</v>
      </c>
      <c r="AH2090">
        <f t="shared" si="310"/>
        <v>2.5217096336499321</v>
      </c>
      <c r="AI2090">
        <v>35</v>
      </c>
      <c r="AJ2090">
        <v>105.26</v>
      </c>
      <c r="AK2090">
        <v>100.44</v>
      </c>
      <c r="AL2090" s="3">
        <f t="shared" si="311"/>
        <v>1</v>
      </c>
      <c r="AM2090" s="3">
        <f t="shared" si="312"/>
        <v>0</v>
      </c>
      <c r="AN2090" s="3">
        <f t="shared" si="313"/>
        <v>0</v>
      </c>
    </row>
    <row r="2091" spans="1:40" x14ac:dyDescent="0.35">
      <c r="A2091" t="s">
        <v>5458</v>
      </c>
      <c r="B2091" t="s">
        <v>5447</v>
      </c>
      <c r="C2091" t="s">
        <v>16</v>
      </c>
      <c r="D2091" s="6" t="s">
        <v>949</v>
      </c>
      <c r="E2091" s="6">
        <v>19.5</v>
      </c>
      <c r="F2091" s="6">
        <v>49.56</v>
      </c>
      <c r="G2091" s="6">
        <v>62.44</v>
      </c>
      <c r="H2091" s="6">
        <f t="shared" si="306"/>
        <v>0.79372197309417047</v>
      </c>
      <c r="I2091" s="6">
        <v>19</v>
      </c>
      <c r="J2091" s="6">
        <v>25.78</v>
      </c>
      <c r="K2091" s="6">
        <v>61.18</v>
      </c>
      <c r="L2091" s="6">
        <f t="shared" si="307"/>
        <v>0</v>
      </c>
      <c r="M2091" s="6">
        <f t="shared" si="308"/>
        <v>0</v>
      </c>
      <c r="N2091" s="6">
        <f t="shared" si="309"/>
        <v>1</v>
      </c>
      <c r="AA2091" t="s">
        <v>5458</v>
      </c>
      <c r="AB2091" t="s">
        <v>5447</v>
      </c>
      <c r="AC2091" s="6" t="s">
        <v>16</v>
      </c>
      <c r="AD2091" s="6" t="s">
        <v>951</v>
      </c>
      <c r="AE2091" s="6">
        <v>23.5</v>
      </c>
      <c r="AF2091" s="6">
        <v>67.87</v>
      </c>
      <c r="AG2091" s="6">
        <v>72.459999999999994</v>
      </c>
      <c r="AH2091" s="6">
        <f t="shared" si="310"/>
        <v>0.93665470604471446</v>
      </c>
      <c r="AI2091" s="6">
        <v>23</v>
      </c>
      <c r="AJ2091" s="6">
        <v>58.89</v>
      </c>
      <c r="AK2091" s="6">
        <v>71.22</v>
      </c>
      <c r="AL2091" s="6">
        <f t="shared" si="311"/>
        <v>0</v>
      </c>
      <c r="AM2091" s="6">
        <f t="shared" si="312"/>
        <v>0</v>
      </c>
      <c r="AN2091" s="6">
        <f t="shared" si="313"/>
        <v>1</v>
      </c>
    </row>
    <row r="2092" spans="1:40" x14ac:dyDescent="0.35">
      <c r="A2092" t="s">
        <v>5459</v>
      </c>
      <c r="B2092" t="s">
        <v>5447</v>
      </c>
      <c r="C2092" t="s">
        <v>16</v>
      </c>
      <c r="D2092" s="6" t="s">
        <v>949</v>
      </c>
      <c r="E2092" s="6">
        <v>17.5</v>
      </c>
      <c r="F2092" s="6">
        <v>53.8</v>
      </c>
      <c r="G2092" s="6">
        <v>57.36</v>
      </c>
      <c r="H2092" s="6">
        <f t="shared" si="306"/>
        <v>0.9379358437935843</v>
      </c>
      <c r="I2092" s="6">
        <v>17</v>
      </c>
      <c r="J2092" s="6">
        <v>51.29</v>
      </c>
      <c r="K2092" s="6">
        <v>56.08</v>
      </c>
      <c r="L2092" s="6">
        <f t="shared" si="307"/>
        <v>0</v>
      </c>
      <c r="M2092" s="6">
        <f t="shared" si="308"/>
        <v>0</v>
      </c>
      <c r="N2092" s="6">
        <f t="shared" si="309"/>
        <v>1</v>
      </c>
      <c r="AA2092" t="s">
        <v>5459</v>
      </c>
      <c r="AB2092" t="s">
        <v>5447</v>
      </c>
      <c r="AC2092" s="6" t="s">
        <v>16</v>
      </c>
      <c r="AD2092" s="6" t="s">
        <v>951</v>
      </c>
      <c r="AE2092" s="6">
        <v>16</v>
      </c>
      <c r="AF2092" s="6">
        <v>37.909999999999997</v>
      </c>
      <c r="AG2092" s="6">
        <v>53.5</v>
      </c>
      <c r="AH2092" s="6">
        <f t="shared" si="310"/>
        <v>0.70859813084112144</v>
      </c>
      <c r="AI2092" s="6">
        <v>15.5</v>
      </c>
      <c r="AJ2092" s="6">
        <v>32.159999999999997</v>
      </c>
      <c r="AK2092" s="6">
        <v>52.21</v>
      </c>
      <c r="AL2092" s="6">
        <f t="shared" si="311"/>
        <v>0</v>
      </c>
      <c r="AM2092" s="6">
        <f t="shared" si="312"/>
        <v>0</v>
      </c>
      <c r="AN2092" s="6">
        <f t="shared" si="313"/>
        <v>1</v>
      </c>
    </row>
    <row r="2093" spans="1:40" x14ac:dyDescent="0.35">
      <c r="A2093" t="s">
        <v>5460</v>
      </c>
      <c r="B2093" t="s">
        <v>5447</v>
      </c>
      <c r="C2093" t="s">
        <v>16</v>
      </c>
      <c r="D2093" s="6" t="s">
        <v>949</v>
      </c>
      <c r="E2093" s="6">
        <v>22.5</v>
      </c>
      <c r="F2093" s="6">
        <v>68.8</v>
      </c>
      <c r="G2093" s="6">
        <v>69.97</v>
      </c>
      <c r="H2093" s="6">
        <f t="shared" si="306"/>
        <v>0.98327854794912106</v>
      </c>
      <c r="I2093" s="6">
        <v>22</v>
      </c>
      <c r="J2093" s="6">
        <v>43.14</v>
      </c>
      <c r="K2093" s="6">
        <v>68.72</v>
      </c>
      <c r="L2093" s="6">
        <f t="shared" si="307"/>
        <v>0</v>
      </c>
      <c r="M2093" s="6">
        <f t="shared" si="308"/>
        <v>0</v>
      </c>
      <c r="N2093" s="6">
        <f t="shared" si="309"/>
        <v>1</v>
      </c>
      <c r="AA2093" t="s">
        <v>5460</v>
      </c>
      <c r="AB2093" t="s">
        <v>5447</v>
      </c>
      <c r="AC2093" t="s">
        <v>16</v>
      </c>
      <c r="AD2093" t="s">
        <v>951</v>
      </c>
      <c r="AE2093">
        <v>24</v>
      </c>
      <c r="AF2093">
        <v>79.489999999999995</v>
      </c>
      <c r="AG2093">
        <v>73.7</v>
      </c>
      <c r="AH2093">
        <f t="shared" si="310"/>
        <v>1.0785617367706919</v>
      </c>
      <c r="AI2093">
        <v>23.5</v>
      </c>
      <c r="AJ2093">
        <v>46.9</v>
      </c>
      <c r="AK2093">
        <v>72.459999999999994</v>
      </c>
      <c r="AL2093" s="3">
        <f t="shared" si="311"/>
        <v>0</v>
      </c>
      <c r="AM2093" s="3">
        <f t="shared" si="312"/>
        <v>1</v>
      </c>
      <c r="AN2093" s="3">
        <f t="shared" si="313"/>
        <v>0</v>
      </c>
    </row>
    <row r="2094" spans="1:40" x14ac:dyDescent="0.35">
      <c r="A2094" t="s">
        <v>5461</v>
      </c>
      <c r="B2094" t="s">
        <v>5447</v>
      </c>
      <c r="C2094" t="s">
        <v>16</v>
      </c>
      <c r="D2094" t="s">
        <v>949</v>
      </c>
      <c r="E2094">
        <v>24.5</v>
      </c>
      <c r="F2094">
        <v>163.66999999999999</v>
      </c>
      <c r="G2094">
        <v>74.930000000000007</v>
      </c>
      <c r="H2094">
        <f t="shared" si="306"/>
        <v>2.1843053516615503</v>
      </c>
      <c r="I2094">
        <v>21.5</v>
      </c>
      <c r="J2094">
        <v>49.63</v>
      </c>
      <c r="K2094">
        <v>67.47</v>
      </c>
      <c r="L2094" s="3">
        <f t="shared" si="307"/>
        <v>1</v>
      </c>
      <c r="M2094" s="3">
        <f t="shared" si="308"/>
        <v>0</v>
      </c>
      <c r="N2094" s="3">
        <f t="shared" si="309"/>
        <v>0</v>
      </c>
      <c r="AA2094" t="s">
        <v>5461</v>
      </c>
      <c r="AB2094" t="s">
        <v>5447</v>
      </c>
      <c r="AC2094" t="s">
        <v>16</v>
      </c>
      <c r="AD2094" t="s">
        <v>951</v>
      </c>
      <c r="AE2094">
        <v>24</v>
      </c>
      <c r="AF2094">
        <v>130.44</v>
      </c>
      <c r="AG2094">
        <v>73.7</v>
      </c>
      <c r="AH2094">
        <f t="shared" si="310"/>
        <v>1.7698778833107189</v>
      </c>
      <c r="AI2094">
        <v>23</v>
      </c>
      <c r="AJ2094">
        <v>60.36</v>
      </c>
      <c r="AK2094">
        <v>71.22</v>
      </c>
      <c r="AL2094" s="3">
        <f t="shared" si="311"/>
        <v>1</v>
      </c>
      <c r="AM2094" s="3">
        <f t="shared" si="312"/>
        <v>0</v>
      </c>
      <c r="AN2094" s="3">
        <f t="shared" si="313"/>
        <v>0</v>
      </c>
    </row>
    <row r="2095" spans="1:40" x14ac:dyDescent="0.35">
      <c r="A2095" t="s">
        <v>5462</v>
      </c>
      <c r="B2095" t="s">
        <v>5447</v>
      </c>
      <c r="C2095" t="s">
        <v>16</v>
      </c>
      <c r="D2095" s="6" t="s">
        <v>949</v>
      </c>
      <c r="E2095" s="6">
        <v>24.5</v>
      </c>
      <c r="F2095" s="6">
        <v>54.65</v>
      </c>
      <c r="G2095" s="6">
        <v>74.930000000000007</v>
      </c>
      <c r="H2095" s="6">
        <f t="shared" si="306"/>
        <v>0.72934739089817158</v>
      </c>
      <c r="I2095" s="6">
        <v>24</v>
      </c>
      <c r="J2095" s="6">
        <v>39.01</v>
      </c>
      <c r="K2095" s="6">
        <v>73.7</v>
      </c>
      <c r="L2095" s="6">
        <f t="shared" si="307"/>
        <v>0</v>
      </c>
      <c r="M2095" s="6">
        <f t="shared" si="308"/>
        <v>0</v>
      </c>
      <c r="N2095" s="6">
        <f t="shared" si="309"/>
        <v>1</v>
      </c>
      <c r="AA2095" t="s">
        <v>5462</v>
      </c>
      <c r="AB2095" t="s">
        <v>5447</v>
      </c>
      <c r="AC2095" t="s">
        <v>16</v>
      </c>
      <c r="AD2095" t="s">
        <v>951</v>
      </c>
      <c r="AE2095">
        <v>24</v>
      </c>
      <c r="AF2095">
        <v>120.36</v>
      </c>
      <c r="AG2095">
        <v>73.7</v>
      </c>
      <c r="AH2095">
        <f t="shared" si="310"/>
        <v>1.6331071913161466</v>
      </c>
      <c r="AI2095">
        <v>16</v>
      </c>
      <c r="AJ2095">
        <v>65.86</v>
      </c>
      <c r="AK2095">
        <v>53.5</v>
      </c>
      <c r="AL2095" s="3">
        <f t="shared" si="311"/>
        <v>1</v>
      </c>
      <c r="AM2095" s="3">
        <f t="shared" si="312"/>
        <v>0</v>
      </c>
      <c r="AN2095" s="3">
        <f t="shared" si="313"/>
        <v>0</v>
      </c>
    </row>
    <row r="2096" spans="1:40" x14ac:dyDescent="0.35">
      <c r="A2096" t="s">
        <v>5463</v>
      </c>
      <c r="B2096" t="s">
        <v>5447</v>
      </c>
      <c r="C2096" t="s">
        <v>16</v>
      </c>
      <c r="D2096" s="6" t="s">
        <v>949</v>
      </c>
      <c r="E2096" s="6">
        <v>22.5</v>
      </c>
      <c r="F2096" s="6">
        <v>61.07</v>
      </c>
      <c r="G2096" s="6">
        <v>69.97</v>
      </c>
      <c r="H2096" s="6">
        <f t="shared" si="306"/>
        <v>0.87280262969844224</v>
      </c>
      <c r="I2096" s="6">
        <v>22</v>
      </c>
      <c r="J2096" s="6">
        <v>36.770000000000003</v>
      </c>
      <c r="K2096" s="6">
        <v>68.72</v>
      </c>
      <c r="L2096" s="6">
        <f t="shared" si="307"/>
        <v>0</v>
      </c>
      <c r="M2096" s="6">
        <f t="shared" si="308"/>
        <v>0</v>
      </c>
      <c r="N2096" s="6">
        <f t="shared" si="309"/>
        <v>1</v>
      </c>
      <c r="AA2096" t="s">
        <v>5463</v>
      </c>
      <c r="AB2096" t="s">
        <v>5447</v>
      </c>
      <c r="AC2096" t="s">
        <v>16</v>
      </c>
      <c r="AD2096" t="s">
        <v>951</v>
      </c>
      <c r="AE2096">
        <v>24</v>
      </c>
      <c r="AF2096">
        <v>126.03</v>
      </c>
      <c r="AG2096">
        <v>73.7</v>
      </c>
      <c r="AH2096">
        <f t="shared" si="310"/>
        <v>1.7100407055630935</v>
      </c>
      <c r="AI2096">
        <v>23.5</v>
      </c>
      <c r="AJ2096">
        <v>69.819999999999993</v>
      </c>
      <c r="AK2096">
        <v>72.459999999999994</v>
      </c>
      <c r="AL2096" s="3">
        <f t="shared" si="311"/>
        <v>1</v>
      </c>
      <c r="AM2096" s="3">
        <f t="shared" si="312"/>
        <v>0</v>
      </c>
      <c r="AN2096" s="3">
        <f t="shared" si="313"/>
        <v>0</v>
      </c>
    </row>
    <row r="2097" spans="1:40" x14ac:dyDescent="0.35">
      <c r="A2097" t="s">
        <v>5464</v>
      </c>
      <c r="B2097" t="s">
        <v>5447</v>
      </c>
      <c r="C2097" t="s">
        <v>16</v>
      </c>
      <c r="D2097" t="s">
        <v>949</v>
      </c>
      <c r="E2097">
        <v>23.5</v>
      </c>
      <c r="F2097">
        <v>91.16</v>
      </c>
      <c r="G2097">
        <v>72.459999999999994</v>
      </c>
      <c r="H2097">
        <f t="shared" si="306"/>
        <v>1.2580734198178305</v>
      </c>
      <c r="I2097">
        <v>22.5</v>
      </c>
      <c r="J2097">
        <v>68.150000000000006</v>
      </c>
      <c r="K2097">
        <v>69.97</v>
      </c>
      <c r="L2097" s="3">
        <f t="shared" si="307"/>
        <v>0</v>
      </c>
      <c r="M2097" s="3">
        <f t="shared" si="308"/>
        <v>1</v>
      </c>
      <c r="N2097" s="3">
        <f t="shared" si="309"/>
        <v>0</v>
      </c>
      <c r="AA2097" t="s">
        <v>5464</v>
      </c>
      <c r="AB2097" t="s">
        <v>5447</v>
      </c>
      <c r="AC2097" t="s">
        <v>16</v>
      </c>
      <c r="AD2097" t="s">
        <v>951</v>
      </c>
      <c r="AE2097">
        <v>24</v>
      </c>
      <c r="AF2097">
        <v>191.59</v>
      </c>
      <c r="AG2097">
        <v>73.7</v>
      </c>
      <c r="AH2097">
        <f t="shared" si="310"/>
        <v>2.5995929443690637</v>
      </c>
      <c r="AI2097">
        <v>35</v>
      </c>
      <c r="AJ2097">
        <v>111.24</v>
      </c>
      <c r="AK2097">
        <v>100.44</v>
      </c>
      <c r="AL2097" s="3">
        <f t="shared" si="311"/>
        <v>1</v>
      </c>
      <c r="AM2097" s="3">
        <f t="shared" si="312"/>
        <v>0</v>
      </c>
      <c r="AN2097" s="3">
        <f t="shared" si="313"/>
        <v>0</v>
      </c>
    </row>
    <row r="2098" spans="1:40" x14ac:dyDescent="0.35">
      <c r="A2098" t="s">
        <v>5465</v>
      </c>
      <c r="B2098" t="s">
        <v>5447</v>
      </c>
      <c r="C2098" t="s">
        <v>16</v>
      </c>
      <c r="D2098" t="s">
        <v>949</v>
      </c>
      <c r="E2098">
        <v>24</v>
      </c>
      <c r="F2098">
        <v>115.2</v>
      </c>
      <c r="G2098">
        <v>73.7</v>
      </c>
      <c r="H2098">
        <f t="shared" si="306"/>
        <v>1.5630936227951153</v>
      </c>
      <c r="I2098">
        <v>22.5</v>
      </c>
      <c r="J2098">
        <v>65.209999999999994</v>
      </c>
      <c r="K2098">
        <v>69.97</v>
      </c>
      <c r="L2098" s="3">
        <f t="shared" si="307"/>
        <v>1</v>
      </c>
      <c r="M2098" s="3">
        <f t="shared" si="308"/>
        <v>0</v>
      </c>
      <c r="N2098" s="3">
        <f t="shared" si="309"/>
        <v>0</v>
      </c>
      <c r="AA2098" t="s">
        <v>5465</v>
      </c>
      <c r="AB2098" t="s">
        <v>5447</v>
      </c>
      <c r="AC2098" t="s">
        <v>16</v>
      </c>
      <c r="AD2098" t="s">
        <v>951</v>
      </c>
      <c r="AE2098">
        <v>24</v>
      </c>
      <c r="AF2098">
        <v>128.56</v>
      </c>
      <c r="AG2098">
        <v>73.7</v>
      </c>
      <c r="AH2098">
        <f t="shared" si="310"/>
        <v>1.7443690637720488</v>
      </c>
      <c r="AI2098">
        <v>18</v>
      </c>
      <c r="AJ2098">
        <v>62.45</v>
      </c>
      <c r="AK2098">
        <v>58.64</v>
      </c>
      <c r="AL2098" s="3">
        <f t="shared" si="311"/>
        <v>1</v>
      </c>
      <c r="AM2098" s="3">
        <f t="shared" si="312"/>
        <v>0</v>
      </c>
      <c r="AN2098" s="3">
        <f t="shared" si="313"/>
        <v>0</v>
      </c>
    </row>
    <row r="2099" spans="1:40" x14ac:dyDescent="0.35">
      <c r="A2099" t="s">
        <v>5466</v>
      </c>
      <c r="B2099" t="s">
        <v>5447</v>
      </c>
      <c r="C2099" t="s">
        <v>16</v>
      </c>
      <c r="D2099" s="6" t="s">
        <v>949</v>
      </c>
      <c r="E2099" s="6">
        <v>22</v>
      </c>
      <c r="F2099" s="6">
        <v>56.8</v>
      </c>
      <c r="G2099" s="6">
        <v>68.72</v>
      </c>
      <c r="H2099" s="6">
        <f t="shared" si="306"/>
        <v>0.82654249126891732</v>
      </c>
      <c r="I2099" s="6">
        <v>21.5</v>
      </c>
      <c r="J2099" s="6">
        <v>37.25</v>
      </c>
      <c r="K2099" s="6">
        <v>67.47</v>
      </c>
      <c r="L2099" s="6">
        <f t="shared" si="307"/>
        <v>0</v>
      </c>
      <c r="M2099" s="6">
        <f t="shared" si="308"/>
        <v>0</v>
      </c>
      <c r="N2099" s="6">
        <f t="shared" si="309"/>
        <v>1</v>
      </c>
      <c r="AA2099" t="s">
        <v>5466</v>
      </c>
      <c r="AB2099" t="s">
        <v>5447</v>
      </c>
      <c r="AC2099" t="s">
        <v>16</v>
      </c>
      <c r="AD2099" t="s">
        <v>951</v>
      </c>
      <c r="AE2099">
        <v>24</v>
      </c>
      <c r="AF2099">
        <v>145.66999999999999</v>
      </c>
      <c r="AG2099">
        <v>73.7</v>
      </c>
      <c r="AH2099">
        <f t="shared" si="310"/>
        <v>1.9765264586160105</v>
      </c>
      <c r="AI2099">
        <v>18</v>
      </c>
      <c r="AJ2099">
        <v>74.53</v>
      </c>
      <c r="AK2099">
        <v>58.64</v>
      </c>
      <c r="AL2099" s="3">
        <f t="shared" si="311"/>
        <v>1</v>
      </c>
      <c r="AM2099" s="3">
        <f t="shared" si="312"/>
        <v>0</v>
      </c>
      <c r="AN2099" s="3">
        <f t="shared" si="313"/>
        <v>0</v>
      </c>
    </row>
    <row r="2100" spans="1:40" x14ac:dyDescent="0.35">
      <c r="A2100" t="s">
        <v>5467</v>
      </c>
      <c r="B2100" t="s">
        <v>5447</v>
      </c>
      <c r="C2100" t="s">
        <v>16</v>
      </c>
      <c r="D2100" s="6" t="s">
        <v>949</v>
      </c>
      <c r="E2100" s="6">
        <v>23</v>
      </c>
      <c r="F2100" s="6">
        <v>58.63</v>
      </c>
      <c r="G2100" s="6">
        <v>71.22</v>
      </c>
      <c r="H2100" s="6">
        <f t="shared" si="306"/>
        <v>0.82322381353552376</v>
      </c>
      <c r="I2100" s="6">
        <v>22.5</v>
      </c>
      <c r="J2100" s="6">
        <v>33.49</v>
      </c>
      <c r="K2100" s="6">
        <v>69.97</v>
      </c>
      <c r="L2100" s="6">
        <f t="shared" si="307"/>
        <v>0</v>
      </c>
      <c r="M2100" s="6">
        <f t="shared" si="308"/>
        <v>0</v>
      </c>
      <c r="N2100" s="6">
        <f t="shared" si="309"/>
        <v>1</v>
      </c>
      <c r="AA2100" t="s">
        <v>5467</v>
      </c>
      <c r="AB2100" t="s">
        <v>5447</v>
      </c>
      <c r="AC2100" t="s">
        <v>16</v>
      </c>
      <c r="AD2100" t="s">
        <v>951</v>
      </c>
      <c r="AE2100">
        <v>24</v>
      </c>
      <c r="AF2100">
        <v>99.54</v>
      </c>
      <c r="AG2100">
        <v>73.7</v>
      </c>
      <c r="AH2100">
        <f t="shared" si="310"/>
        <v>1.3506105834464044</v>
      </c>
      <c r="AI2100">
        <v>23.5</v>
      </c>
      <c r="AJ2100">
        <v>47.02</v>
      </c>
      <c r="AK2100">
        <v>72.459999999999994</v>
      </c>
      <c r="AL2100" s="3">
        <f t="shared" si="311"/>
        <v>0</v>
      </c>
      <c r="AM2100" s="3">
        <f t="shared" si="312"/>
        <v>1</v>
      </c>
      <c r="AN2100" s="3">
        <f t="shared" si="313"/>
        <v>0</v>
      </c>
    </row>
    <row r="2101" spans="1:40" x14ac:dyDescent="0.35">
      <c r="A2101" t="s">
        <v>5468</v>
      </c>
      <c r="B2101" t="s">
        <v>5447</v>
      </c>
      <c r="C2101" t="s">
        <v>16</v>
      </c>
      <c r="D2101" s="6" t="s">
        <v>134</v>
      </c>
      <c r="E2101" s="6">
        <v>25.5</v>
      </c>
      <c r="F2101" s="6">
        <v>75.19</v>
      </c>
      <c r="G2101" s="6">
        <v>77.400000000000006</v>
      </c>
      <c r="H2101" s="6">
        <f t="shared" si="306"/>
        <v>0.97144702842377251</v>
      </c>
      <c r="I2101" s="6">
        <v>25</v>
      </c>
      <c r="J2101" s="6">
        <v>69.680000000000007</v>
      </c>
      <c r="K2101" s="6">
        <v>76.17</v>
      </c>
      <c r="L2101" s="6">
        <f t="shared" si="307"/>
        <v>0</v>
      </c>
      <c r="M2101" s="6">
        <f t="shared" si="308"/>
        <v>0</v>
      </c>
      <c r="N2101" s="6">
        <f t="shared" si="309"/>
        <v>1</v>
      </c>
      <c r="AA2101" t="s">
        <v>5468</v>
      </c>
      <c r="AB2101" t="s">
        <v>5447</v>
      </c>
      <c r="AC2101" s="6" t="s">
        <v>16</v>
      </c>
      <c r="AD2101" s="6" t="s">
        <v>135</v>
      </c>
      <c r="AE2101" s="6">
        <v>21</v>
      </c>
      <c r="AF2101" s="6">
        <v>57.99</v>
      </c>
      <c r="AG2101" s="6">
        <v>66.22</v>
      </c>
      <c r="AH2101" s="6">
        <f t="shared" si="310"/>
        <v>0.87571730594986419</v>
      </c>
      <c r="AI2101" s="6">
        <v>20.5</v>
      </c>
      <c r="AJ2101" s="6">
        <v>28.21</v>
      </c>
      <c r="AK2101" s="6">
        <v>64.97</v>
      </c>
      <c r="AL2101" s="6">
        <f t="shared" si="311"/>
        <v>0</v>
      </c>
      <c r="AM2101" s="6">
        <f t="shared" si="312"/>
        <v>0</v>
      </c>
      <c r="AN2101" s="6">
        <f t="shared" si="313"/>
        <v>1</v>
      </c>
    </row>
    <row r="2102" spans="1:40" x14ac:dyDescent="0.35">
      <c r="A2102" t="s">
        <v>5469</v>
      </c>
      <c r="B2102" t="s">
        <v>5447</v>
      </c>
      <c r="C2102" t="s">
        <v>16</v>
      </c>
      <c r="D2102" s="6" t="s">
        <v>134</v>
      </c>
      <c r="E2102" s="6">
        <v>22.5</v>
      </c>
      <c r="F2102" s="6">
        <v>65.680000000000007</v>
      </c>
      <c r="G2102" s="6">
        <v>69.97</v>
      </c>
      <c r="H2102" s="6">
        <f t="shared" si="306"/>
        <v>0.9386880091467773</v>
      </c>
      <c r="I2102" s="6">
        <v>22</v>
      </c>
      <c r="J2102" s="6">
        <v>43.3</v>
      </c>
      <c r="K2102" s="6">
        <v>68.72</v>
      </c>
      <c r="L2102" s="6">
        <f t="shared" si="307"/>
        <v>0</v>
      </c>
      <c r="M2102" s="6">
        <f t="shared" si="308"/>
        <v>0</v>
      </c>
      <c r="N2102" s="6">
        <f t="shared" si="309"/>
        <v>1</v>
      </c>
      <c r="AA2102" t="s">
        <v>5469</v>
      </c>
      <c r="AB2102" t="s">
        <v>5447</v>
      </c>
      <c r="AC2102" s="6" t="s">
        <v>16</v>
      </c>
      <c r="AD2102" s="6" t="s">
        <v>135</v>
      </c>
      <c r="AE2102" s="6">
        <v>24</v>
      </c>
      <c r="AF2102" s="6">
        <v>65.42</v>
      </c>
      <c r="AG2102" s="6">
        <v>73.7</v>
      </c>
      <c r="AH2102" s="6">
        <f t="shared" si="310"/>
        <v>0.88765264586160109</v>
      </c>
      <c r="AI2102" s="6">
        <v>23.5</v>
      </c>
      <c r="AJ2102" s="6">
        <v>29.34</v>
      </c>
      <c r="AK2102" s="6">
        <v>72.459999999999994</v>
      </c>
      <c r="AL2102" s="6">
        <f t="shared" si="311"/>
        <v>0</v>
      </c>
      <c r="AM2102" s="6">
        <f t="shared" si="312"/>
        <v>0</v>
      </c>
      <c r="AN2102" s="6">
        <f t="shared" si="313"/>
        <v>1</v>
      </c>
    </row>
    <row r="2103" spans="1:40" x14ac:dyDescent="0.35">
      <c r="A2103" t="s">
        <v>5470</v>
      </c>
      <c r="B2103" t="s">
        <v>5447</v>
      </c>
      <c r="C2103" t="s">
        <v>16</v>
      </c>
      <c r="D2103" s="6" t="s">
        <v>134</v>
      </c>
      <c r="E2103" s="6">
        <v>27.5</v>
      </c>
      <c r="F2103" s="6">
        <v>72.8</v>
      </c>
      <c r="G2103" s="6">
        <v>82.3</v>
      </c>
      <c r="H2103" s="6">
        <f t="shared" si="306"/>
        <v>0.88456865127582018</v>
      </c>
      <c r="I2103" s="6">
        <v>27</v>
      </c>
      <c r="J2103" s="6">
        <v>65.41</v>
      </c>
      <c r="K2103" s="6">
        <v>81.08</v>
      </c>
      <c r="L2103" s="6">
        <f t="shared" si="307"/>
        <v>0</v>
      </c>
      <c r="M2103" s="6">
        <f t="shared" si="308"/>
        <v>0</v>
      </c>
      <c r="N2103" s="6">
        <f t="shared" si="309"/>
        <v>1</v>
      </c>
      <c r="AA2103" t="s">
        <v>5470</v>
      </c>
      <c r="AB2103" t="s">
        <v>5447</v>
      </c>
      <c r="AC2103" s="6" t="s">
        <v>16</v>
      </c>
      <c r="AD2103" s="6" t="s">
        <v>135</v>
      </c>
      <c r="AE2103" s="6">
        <v>26</v>
      </c>
      <c r="AF2103" s="6">
        <v>67.69</v>
      </c>
      <c r="AG2103" s="6">
        <v>78.63</v>
      </c>
      <c r="AH2103" s="6">
        <f t="shared" si="310"/>
        <v>0.86086735342744503</v>
      </c>
      <c r="AI2103" s="6">
        <v>25.5</v>
      </c>
      <c r="AJ2103" s="6">
        <v>38.58</v>
      </c>
      <c r="AK2103" s="6">
        <v>77.400000000000006</v>
      </c>
      <c r="AL2103" s="6">
        <f t="shared" si="311"/>
        <v>0</v>
      </c>
      <c r="AM2103" s="6">
        <f t="shared" si="312"/>
        <v>0</v>
      </c>
      <c r="AN2103" s="6">
        <f t="shared" si="313"/>
        <v>1</v>
      </c>
    </row>
    <row r="2104" spans="1:40" x14ac:dyDescent="0.35">
      <c r="A2104" t="s">
        <v>5471</v>
      </c>
      <c r="B2104" t="s">
        <v>5447</v>
      </c>
      <c r="C2104" t="s">
        <v>16</v>
      </c>
      <c r="D2104" s="6" t="s">
        <v>134</v>
      </c>
      <c r="E2104" s="6">
        <v>24</v>
      </c>
      <c r="F2104" s="6">
        <v>70.040000000000006</v>
      </c>
      <c r="G2104" s="6">
        <v>73.7</v>
      </c>
      <c r="H2104" s="6">
        <f t="shared" si="306"/>
        <v>0.95033921302578028</v>
      </c>
      <c r="I2104" s="6">
        <v>23.5</v>
      </c>
      <c r="J2104" s="6">
        <v>42.51</v>
      </c>
      <c r="K2104" s="6">
        <v>72.459999999999994</v>
      </c>
      <c r="L2104" s="6">
        <f t="shared" si="307"/>
        <v>0</v>
      </c>
      <c r="M2104" s="6">
        <f t="shared" si="308"/>
        <v>0</v>
      </c>
      <c r="N2104" s="6">
        <f t="shared" si="309"/>
        <v>1</v>
      </c>
      <c r="AA2104" t="s">
        <v>5471</v>
      </c>
      <c r="AB2104" t="s">
        <v>5447</v>
      </c>
      <c r="AC2104" t="s">
        <v>16</v>
      </c>
      <c r="AD2104" t="s">
        <v>135</v>
      </c>
      <c r="AE2104">
        <v>24</v>
      </c>
      <c r="AF2104">
        <v>118.37</v>
      </c>
      <c r="AG2104">
        <v>73.7</v>
      </c>
      <c r="AH2104">
        <f t="shared" si="310"/>
        <v>1.6061058344640433</v>
      </c>
      <c r="AI2104">
        <v>23.5</v>
      </c>
      <c r="AJ2104">
        <v>59.93</v>
      </c>
      <c r="AK2104">
        <v>72.459999999999994</v>
      </c>
      <c r="AL2104" s="3">
        <f t="shared" si="311"/>
        <v>1</v>
      </c>
      <c r="AM2104" s="3">
        <f t="shared" si="312"/>
        <v>0</v>
      </c>
      <c r="AN2104" s="3">
        <f t="shared" si="313"/>
        <v>0</v>
      </c>
    </row>
    <row r="2105" spans="1:40" x14ac:dyDescent="0.35">
      <c r="A2105" t="s">
        <v>5472</v>
      </c>
      <c r="B2105" t="s">
        <v>5447</v>
      </c>
      <c r="C2105" t="s">
        <v>16</v>
      </c>
      <c r="D2105" s="6" t="s">
        <v>134</v>
      </c>
      <c r="E2105" s="6">
        <v>20</v>
      </c>
      <c r="F2105" s="6">
        <v>51.13</v>
      </c>
      <c r="G2105" s="6">
        <v>63.71</v>
      </c>
      <c r="H2105" s="6">
        <f t="shared" si="306"/>
        <v>0.80254277193533197</v>
      </c>
      <c r="I2105" s="6">
        <v>19.5</v>
      </c>
      <c r="J2105" s="6">
        <v>32</v>
      </c>
      <c r="K2105" s="6">
        <v>62.44</v>
      </c>
      <c r="L2105" s="6">
        <f t="shared" si="307"/>
        <v>0</v>
      </c>
      <c r="M2105" s="6">
        <f t="shared" si="308"/>
        <v>0</v>
      </c>
      <c r="N2105" s="6">
        <f t="shared" si="309"/>
        <v>1</v>
      </c>
      <c r="AA2105" t="s">
        <v>5472</v>
      </c>
      <c r="AB2105" t="s">
        <v>5447</v>
      </c>
      <c r="AC2105" t="s">
        <v>16</v>
      </c>
      <c r="AD2105" t="s">
        <v>135</v>
      </c>
      <c r="AE2105">
        <v>24</v>
      </c>
      <c r="AF2105">
        <v>105.33</v>
      </c>
      <c r="AG2105">
        <v>73.7</v>
      </c>
      <c r="AH2105">
        <f t="shared" si="310"/>
        <v>1.4291723202170963</v>
      </c>
      <c r="AI2105">
        <v>23</v>
      </c>
      <c r="AJ2105">
        <v>68.819999999999993</v>
      </c>
      <c r="AK2105">
        <v>71.22</v>
      </c>
      <c r="AL2105" s="3">
        <f t="shared" si="311"/>
        <v>0</v>
      </c>
      <c r="AM2105" s="3">
        <f t="shared" si="312"/>
        <v>1</v>
      </c>
      <c r="AN2105" s="3">
        <f t="shared" si="313"/>
        <v>0</v>
      </c>
    </row>
    <row r="2106" spans="1:40" x14ac:dyDescent="0.35">
      <c r="A2106" t="s">
        <v>5473</v>
      </c>
      <c r="B2106" t="s">
        <v>5447</v>
      </c>
      <c r="C2106" t="s">
        <v>16</v>
      </c>
      <c r="D2106" t="s">
        <v>134</v>
      </c>
      <c r="E2106">
        <v>22</v>
      </c>
      <c r="F2106">
        <v>72.739999999999995</v>
      </c>
      <c r="G2106">
        <v>68.72</v>
      </c>
      <c r="H2106">
        <f t="shared" si="306"/>
        <v>1.0584982537834691</v>
      </c>
      <c r="I2106">
        <v>21</v>
      </c>
      <c r="J2106">
        <v>49.83</v>
      </c>
      <c r="K2106">
        <v>66.22</v>
      </c>
      <c r="L2106" s="3">
        <f t="shared" si="307"/>
        <v>0</v>
      </c>
      <c r="M2106" s="3">
        <f t="shared" si="308"/>
        <v>1</v>
      </c>
      <c r="N2106" s="3">
        <f t="shared" si="309"/>
        <v>0</v>
      </c>
      <c r="AA2106" t="s">
        <v>5473</v>
      </c>
      <c r="AB2106" t="s">
        <v>5447</v>
      </c>
      <c r="AC2106" t="s">
        <v>16</v>
      </c>
      <c r="AD2106" t="s">
        <v>135</v>
      </c>
      <c r="AE2106">
        <v>24</v>
      </c>
      <c r="AF2106">
        <v>89.46</v>
      </c>
      <c r="AG2106">
        <v>73.7</v>
      </c>
      <c r="AH2106">
        <f t="shared" si="310"/>
        <v>1.2138398914518316</v>
      </c>
      <c r="AI2106">
        <v>23.5</v>
      </c>
      <c r="AJ2106">
        <v>44.08</v>
      </c>
      <c r="AK2106">
        <v>72.459999999999994</v>
      </c>
      <c r="AL2106" s="3">
        <f t="shared" si="311"/>
        <v>0</v>
      </c>
      <c r="AM2106" s="3">
        <f t="shared" si="312"/>
        <v>1</v>
      </c>
      <c r="AN2106" s="3">
        <f t="shared" si="313"/>
        <v>0</v>
      </c>
    </row>
    <row r="2107" spans="1:40" x14ac:dyDescent="0.35">
      <c r="A2107" t="s">
        <v>5474</v>
      </c>
      <c r="B2107" t="s">
        <v>5447</v>
      </c>
      <c r="C2107" t="s">
        <v>16</v>
      </c>
      <c r="D2107" s="6" t="s">
        <v>134</v>
      </c>
      <c r="E2107" s="6">
        <v>29</v>
      </c>
      <c r="F2107" s="6">
        <v>72.44</v>
      </c>
      <c r="G2107" s="6">
        <v>85.96</v>
      </c>
      <c r="H2107" s="6">
        <f t="shared" si="306"/>
        <v>0.84271754304327595</v>
      </c>
      <c r="I2107" s="6">
        <v>28.5</v>
      </c>
      <c r="J2107" s="6">
        <v>45.72</v>
      </c>
      <c r="K2107" s="6">
        <v>84.74</v>
      </c>
      <c r="L2107" s="6">
        <f t="shared" si="307"/>
        <v>0</v>
      </c>
      <c r="M2107" s="6">
        <f t="shared" si="308"/>
        <v>0</v>
      </c>
      <c r="N2107" s="6">
        <f t="shared" si="309"/>
        <v>1</v>
      </c>
      <c r="AA2107" t="s">
        <v>5474</v>
      </c>
      <c r="AB2107" t="s">
        <v>5447</v>
      </c>
      <c r="AC2107" t="s">
        <v>16</v>
      </c>
      <c r="AD2107" t="s">
        <v>135</v>
      </c>
      <c r="AE2107">
        <v>24</v>
      </c>
      <c r="AF2107">
        <v>111.57</v>
      </c>
      <c r="AG2107">
        <v>73.7</v>
      </c>
      <c r="AH2107">
        <f t="shared" si="310"/>
        <v>1.5138398914518316</v>
      </c>
      <c r="AI2107">
        <v>23.5</v>
      </c>
      <c r="AJ2107">
        <v>66.95</v>
      </c>
      <c r="AK2107">
        <v>72.459999999999994</v>
      </c>
      <c r="AL2107" s="3">
        <f t="shared" si="311"/>
        <v>1</v>
      </c>
      <c r="AM2107" s="3">
        <f t="shared" si="312"/>
        <v>0</v>
      </c>
      <c r="AN2107" s="3">
        <f t="shared" si="313"/>
        <v>0</v>
      </c>
    </row>
    <row r="2108" spans="1:40" x14ac:dyDescent="0.35">
      <c r="A2108" t="s">
        <v>5475</v>
      </c>
      <c r="B2108" t="s">
        <v>5447</v>
      </c>
      <c r="C2108" t="s">
        <v>16</v>
      </c>
      <c r="D2108" s="6" t="s">
        <v>134</v>
      </c>
      <c r="E2108" s="6">
        <v>21</v>
      </c>
      <c r="F2108" s="6">
        <v>51.67</v>
      </c>
      <c r="G2108" s="6">
        <v>66.22</v>
      </c>
      <c r="H2108" s="6">
        <f t="shared" si="306"/>
        <v>0.78027786167321056</v>
      </c>
      <c r="I2108" s="6">
        <v>20.5</v>
      </c>
      <c r="J2108" s="6">
        <v>42.31</v>
      </c>
      <c r="K2108" s="6">
        <v>64.97</v>
      </c>
      <c r="L2108" s="6">
        <f t="shared" si="307"/>
        <v>0</v>
      </c>
      <c r="M2108" s="6">
        <f t="shared" si="308"/>
        <v>0</v>
      </c>
      <c r="N2108" s="6">
        <f t="shared" si="309"/>
        <v>1</v>
      </c>
      <c r="AA2108" t="s">
        <v>5475</v>
      </c>
      <c r="AB2108" t="s">
        <v>5447</v>
      </c>
      <c r="AC2108" t="s">
        <v>16</v>
      </c>
      <c r="AD2108" t="s">
        <v>135</v>
      </c>
      <c r="AE2108">
        <v>24</v>
      </c>
      <c r="AF2108">
        <v>80.88</v>
      </c>
      <c r="AG2108">
        <v>73.7</v>
      </c>
      <c r="AH2108">
        <f t="shared" si="310"/>
        <v>1.0974219810040704</v>
      </c>
      <c r="AI2108">
        <v>23.5</v>
      </c>
      <c r="AJ2108">
        <v>61.91</v>
      </c>
      <c r="AK2108">
        <v>72.459999999999994</v>
      </c>
      <c r="AL2108" s="3">
        <f t="shared" si="311"/>
        <v>0</v>
      </c>
      <c r="AM2108" s="3">
        <f t="shared" si="312"/>
        <v>1</v>
      </c>
      <c r="AN2108" s="3">
        <f t="shared" si="313"/>
        <v>0</v>
      </c>
    </row>
    <row r="2109" spans="1:40" x14ac:dyDescent="0.35">
      <c r="A2109" t="s">
        <v>5476</v>
      </c>
      <c r="B2109" t="s">
        <v>5447</v>
      </c>
      <c r="C2109" t="s">
        <v>16</v>
      </c>
      <c r="D2109" t="s">
        <v>2935</v>
      </c>
      <c r="E2109">
        <v>23.5</v>
      </c>
      <c r="F2109">
        <v>136.37</v>
      </c>
      <c r="G2109">
        <v>72.459999999999994</v>
      </c>
      <c r="H2109">
        <f t="shared" si="306"/>
        <v>1.8820038642009387</v>
      </c>
      <c r="I2109">
        <v>21.5</v>
      </c>
      <c r="J2109">
        <v>51.51</v>
      </c>
      <c r="K2109">
        <v>67.47</v>
      </c>
      <c r="L2109" s="3">
        <f t="shared" si="307"/>
        <v>1</v>
      </c>
      <c r="M2109" s="3">
        <f t="shared" si="308"/>
        <v>0</v>
      </c>
      <c r="N2109" s="3">
        <f t="shared" si="309"/>
        <v>0</v>
      </c>
      <c r="AA2109" t="s">
        <v>5476</v>
      </c>
      <c r="AB2109" t="s">
        <v>5447</v>
      </c>
      <c r="AC2109" t="s">
        <v>16</v>
      </c>
      <c r="AD2109" t="s">
        <v>2936</v>
      </c>
      <c r="AE2109">
        <v>24</v>
      </c>
      <c r="AF2109">
        <v>90.36</v>
      </c>
      <c r="AG2109">
        <v>73.7</v>
      </c>
      <c r="AH2109">
        <f t="shared" si="310"/>
        <v>1.2260515603799185</v>
      </c>
      <c r="AI2109">
        <v>23.5</v>
      </c>
      <c r="AJ2109">
        <v>46.1</v>
      </c>
      <c r="AK2109">
        <v>72.459999999999994</v>
      </c>
      <c r="AL2109" s="3">
        <f t="shared" si="311"/>
        <v>0</v>
      </c>
      <c r="AM2109" s="3">
        <f t="shared" si="312"/>
        <v>1</v>
      </c>
      <c r="AN2109" s="3">
        <f t="shared" si="313"/>
        <v>0</v>
      </c>
    </row>
    <row r="2110" spans="1:40" x14ac:dyDescent="0.35">
      <c r="A2110" t="s">
        <v>5477</v>
      </c>
      <c r="B2110" t="s">
        <v>5447</v>
      </c>
      <c r="C2110" t="s">
        <v>16</v>
      </c>
      <c r="D2110" t="s">
        <v>2935</v>
      </c>
      <c r="E2110">
        <v>23.5</v>
      </c>
      <c r="F2110">
        <v>73.290000000000006</v>
      </c>
      <c r="G2110">
        <v>72.459999999999994</v>
      </c>
      <c r="H2110">
        <f t="shared" si="306"/>
        <v>1.0114545956389733</v>
      </c>
      <c r="I2110">
        <v>23</v>
      </c>
      <c r="J2110">
        <v>57.91</v>
      </c>
      <c r="K2110">
        <v>71.22</v>
      </c>
      <c r="L2110" s="3">
        <f t="shared" si="307"/>
        <v>0</v>
      </c>
      <c r="M2110" s="3">
        <f t="shared" si="308"/>
        <v>1</v>
      </c>
      <c r="N2110" s="3">
        <f t="shared" si="309"/>
        <v>0</v>
      </c>
      <c r="AA2110" t="s">
        <v>5477</v>
      </c>
      <c r="AB2110" t="s">
        <v>5447</v>
      </c>
      <c r="AC2110" s="6" t="s">
        <v>16</v>
      </c>
      <c r="AD2110" s="6" t="s">
        <v>2936</v>
      </c>
      <c r="AE2110" s="6">
        <v>22</v>
      </c>
      <c r="AF2110" s="6">
        <v>62.79</v>
      </c>
      <c r="AG2110" s="6">
        <v>68.72</v>
      </c>
      <c r="AH2110" s="6">
        <f t="shared" si="310"/>
        <v>0.91370779976717109</v>
      </c>
      <c r="AI2110" s="6">
        <v>21.5</v>
      </c>
      <c r="AJ2110" s="6">
        <v>33.119999999999997</v>
      </c>
      <c r="AK2110" s="6">
        <v>67.47</v>
      </c>
      <c r="AL2110" s="6">
        <f t="shared" si="311"/>
        <v>0</v>
      </c>
      <c r="AM2110" s="6">
        <f t="shared" si="312"/>
        <v>0</v>
      </c>
      <c r="AN2110" s="6">
        <f t="shared" si="313"/>
        <v>1</v>
      </c>
    </row>
    <row r="2111" spans="1:40" x14ac:dyDescent="0.35">
      <c r="A2111" t="s">
        <v>5478</v>
      </c>
      <c r="B2111" t="s">
        <v>5447</v>
      </c>
      <c r="C2111" t="s">
        <v>16</v>
      </c>
      <c r="D2111" s="6" t="s">
        <v>2935</v>
      </c>
      <c r="E2111" s="6">
        <v>21.5</v>
      </c>
      <c r="F2111" s="6">
        <v>44.83</v>
      </c>
      <c r="G2111" s="6">
        <v>67.47</v>
      </c>
      <c r="H2111" s="6">
        <f t="shared" si="306"/>
        <v>0.6644434563509708</v>
      </c>
      <c r="I2111" s="6">
        <v>21</v>
      </c>
      <c r="J2111" s="6">
        <v>36.57</v>
      </c>
      <c r="K2111" s="6">
        <v>66.22</v>
      </c>
      <c r="L2111" s="6">
        <f t="shared" si="307"/>
        <v>0</v>
      </c>
      <c r="M2111" s="6">
        <f t="shared" si="308"/>
        <v>0</v>
      </c>
      <c r="N2111" s="6">
        <f t="shared" si="309"/>
        <v>1</v>
      </c>
      <c r="AA2111" t="s">
        <v>5478</v>
      </c>
      <c r="AB2111" t="s">
        <v>5447</v>
      </c>
      <c r="AC2111" t="s">
        <v>16</v>
      </c>
      <c r="AD2111" t="s">
        <v>2936</v>
      </c>
      <c r="AE2111">
        <v>24</v>
      </c>
      <c r="AF2111">
        <v>105.51</v>
      </c>
      <c r="AG2111">
        <v>73.7</v>
      </c>
      <c r="AH2111">
        <f t="shared" si="310"/>
        <v>1.4316146540027137</v>
      </c>
      <c r="AI2111">
        <v>23</v>
      </c>
      <c r="AJ2111">
        <v>59.98</v>
      </c>
      <c r="AK2111">
        <v>71.22</v>
      </c>
      <c r="AL2111" s="3">
        <f t="shared" si="311"/>
        <v>0</v>
      </c>
      <c r="AM2111" s="3">
        <f t="shared" si="312"/>
        <v>1</v>
      </c>
      <c r="AN2111" s="3">
        <f t="shared" si="313"/>
        <v>0</v>
      </c>
    </row>
    <row r="2112" spans="1:40" x14ac:dyDescent="0.35">
      <c r="A2112" t="s">
        <v>5479</v>
      </c>
      <c r="B2112" t="s">
        <v>5447</v>
      </c>
      <c r="C2112" t="s">
        <v>16</v>
      </c>
      <c r="D2112" t="s">
        <v>2935</v>
      </c>
      <c r="E2112">
        <v>23</v>
      </c>
      <c r="F2112">
        <v>71.87</v>
      </c>
      <c r="G2112">
        <v>71.22</v>
      </c>
      <c r="H2112">
        <f t="shared" si="306"/>
        <v>1.0091266498174671</v>
      </c>
      <c r="I2112">
        <v>22.5</v>
      </c>
      <c r="J2112">
        <v>67.930000000000007</v>
      </c>
      <c r="K2112">
        <v>69.97</v>
      </c>
      <c r="L2112" s="3">
        <f t="shared" si="307"/>
        <v>0</v>
      </c>
      <c r="M2112" s="3">
        <f t="shared" si="308"/>
        <v>1</v>
      </c>
      <c r="N2112" s="3">
        <f t="shared" si="309"/>
        <v>0</v>
      </c>
      <c r="AA2112" t="s">
        <v>5479</v>
      </c>
      <c r="AB2112" t="s">
        <v>5447</v>
      </c>
      <c r="AC2112" t="s">
        <v>16</v>
      </c>
      <c r="AD2112" t="s">
        <v>2936</v>
      </c>
      <c r="AE2112">
        <v>24</v>
      </c>
      <c r="AF2112">
        <v>93.97</v>
      </c>
      <c r="AG2112">
        <v>73.7</v>
      </c>
      <c r="AH2112">
        <f t="shared" si="310"/>
        <v>1.2750339213025779</v>
      </c>
      <c r="AI2112">
        <v>23.5</v>
      </c>
      <c r="AJ2112">
        <v>57.12</v>
      </c>
      <c r="AK2112">
        <v>72.459999999999994</v>
      </c>
      <c r="AL2112" s="3">
        <f t="shared" si="311"/>
        <v>0</v>
      </c>
      <c r="AM2112" s="3">
        <f t="shared" si="312"/>
        <v>1</v>
      </c>
      <c r="AN2112" s="3">
        <f t="shared" si="313"/>
        <v>0</v>
      </c>
    </row>
    <row r="2113" spans="1:40" x14ac:dyDescent="0.35">
      <c r="A2113" t="s">
        <v>5480</v>
      </c>
      <c r="B2113" t="s">
        <v>5447</v>
      </c>
      <c r="C2113" t="s">
        <v>16</v>
      </c>
      <c r="D2113" s="6" t="s">
        <v>2935</v>
      </c>
      <c r="E2113" s="6">
        <v>24.5</v>
      </c>
      <c r="F2113" s="6">
        <v>53.12</v>
      </c>
      <c r="G2113" s="6">
        <v>74.930000000000007</v>
      </c>
      <c r="H2113" s="6">
        <f t="shared" si="306"/>
        <v>0.70892833311090342</v>
      </c>
      <c r="I2113" s="6">
        <v>24</v>
      </c>
      <c r="J2113" s="6">
        <v>32.770000000000003</v>
      </c>
      <c r="K2113" s="6">
        <v>73.7</v>
      </c>
      <c r="L2113" s="6">
        <f t="shared" si="307"/>
        <v>0</v>
      </c>
      <c r="M2113" s="6">
        <f t="shared" si="308"/>
        <v>0</v>
      </c>
      <c r="N2113" s="6">
        <f t="shared" si="309"/>
        <v>1</v>
      </c>
      <c r="AA2113" t="s">
        <v>5480</v>
      </c>
      <c r="AB2113" t="s">
        <v>5447</v>
      </c>
      <c r="AC2113" t="s">
        <v>16</v>
      </c>
      <c r="AD2113" t="s">
        <v>2936</v>
      </c>
      <c r="AE2113">
        <v>24</v>
      </c>
      <c r="AF2113">
        <v>102.93</v>
      </c>
      <c r="AG2113">
        <v>73.7</v>
      </c>
      <c r="AH2113">
        <f t="shared" si="310"/>
        <v>1.3966078697421982</v>
      </c>
      <c r="AI2113">
        <v>23.5</v>
      </c>
      <c r="AJ2113">
        <v>68.319999999999993</v>
      </c>
      <c r="AK2113">
        <v>72.459999999999994</v>
      </c>
      <c r="AL2113" s="3">
        <f t="shared" si="311"/>
        <v>0</v>
      </c>
      <c r="AM2113" s="3">
        <f t="shared" si="312"/>
        <v>1</v>
      </c>
      <c r="AN2113" s="3">
        <f t="shared" si="313"/>
        <v>0</v>
      </c>
    </row>
    <row r="2114" spans="1:40" x14ac:dyDescent="0.35">
      <c r="A2114" t="s">
        <v>5481</v>
      </c>
      <c r="B2114" t="s">
        <v>5447</v>
      </c>
      <c r="C2114" t="s">
        <v>16</v>
      </c>
      <c r="D2114" t="s">
        <v>2935</v>
      </c>
      <c r="E2114">
        <v>23.5</v>
      </c>
      <c r="F2114">
        <v>146.38</v>
      </c>
      <c r="G2114">
        <v>72.459999999999994</v>
      </c>
      <c r="H2114">
        <f t="shared" ref="H2114:H2177" si="314">F2114/G2114</f>
        <v>2.0201490477504831</v>
      </c>
      <c r="I2114">
        <v>21.5</v>
      </c>
      <c r="J2114">
        <v>50.49</v>
      </c>
      <c r="K2114">
        <v>67.47</v>
      </c>
      <c r="L2114" s="3">
        <f t="shared" ref="L2114:L2177" si="315">IF(H2114&gt;1.5,1,0)</f>
        <v>1</v>
      </c>
      <c r="M2114" s="3">
        <f t="shared" ref="M2114:M2177" si="316">IF((AND(H2114&gt;1,H2114&lt;1.5)),1,0)</f>
        <v>0</v>
      </c>
      <c r="N2114" s="3">
        <f t="shared" ref="N2114:N2177" si="317">IF(H2114&lt;1,1,0)</f>
        <v>0</v>
      </c>
      <c r="AA2114" t="s">
        <v>5481</v>
      </c>
      <c r="AB2114" t="s">
        <v>5447</v>
      </c>
      <c r="AC2114" t="s">
        <v>16</v>
      </c>
      <c r="AD2114" t="s">
        <v>2936</v>
      </c>
      <c r="AE2114">
        <v>24</v>
      </c>
      <c r="AF2114">
        <v>172.91</v>
      </c>
      <c r="AG2114">
        <v>73.7</v>
      </c>
      <c r="AH2114">
        <f t="shared" ref="AH2114:AH2177" si="318">AF2114/AG2114</f>
        <v>2.3461329715061057</v>
      </c>
      <c r="AI2114">
        <v>22.5</v>
      </c>
      <c r="AJ2114">
        <v>60.46</v>
      </c>
      <c r="AK2114">
        <v>69.97</v>
      </c>
      <c r="AL2114" s="3">
        <f t="shared" si="311"/>
        <v>1</v>
      </c>
      <c r="AM2114" s="3">
        <f t="shared" si="312"/>
        <v>0</v>
      </c>
      <c r="AN2114" s="3">
        <f t="shared" si="313"/>
        <v>0</v>
      </c>
    </row>
    <row r="2115" spans="1:40" x14ac:dyDescent="0.35">
      <c r="A2115" t="s">
        <v>5482</v>
      </c>
      <c r="B2115" t="s">
        <v>5483</v>
      </c>
      <c r="C2115" t="s">
        <v>16</v>
      </c>
      <c r="D2115" s="6" t="s">
        <v>17</v>
      </c>
      <c r="E2115" s="6">
        <v>17.5</v>
      </c>
      <c r="F2115" s="6">
        <v>46.43</v>
      </c>
      <c r="G2115" s="6">
        <v>57.36</v>
      </c>
      <c r="H2115" s="6">
        <f t="shared" si="314"/>
        <v>0.80944909344490934</v>
      </c>
      <c r="I2115" s="6">
        <v>17</v>
      </c>
      <c r="J2115" s="6">
        <v>33.020000000000003</v>
      </c>
      <c r="K2115" s="6">
        <v>56.08</v>
      </c>
      <c r="L2115" s="6">
        <f t="shared" si="315"/>
        <v>0</v>
      </c>
      <c r="M2115" s="6">
        <f t="shared" si="316"/>
        <v>0</v>
      </c>
      <c r="N2115" s="6">
        <f t="shared" si="317"/>
        <v>1</v>
      </c>
      <c r="AA2115" t="s">
        <v>5482</v>
      </c>
      <c r="AB2115" t="s">
        <v>5483</v>
      </c>
      <c r="AC2115" t="s">
        <v>16</v>
      </c>
      <c r="AD2115" t="s">
        <v>18</v>
      </c>
      <c r="AE2115">
        <v>24</v>
      </c>
      <c r="AF2115">
        <v>103.51</v>
      </c>
      <c r="AG2115">
        <v>73.7</v>
      </c>
      <c r="AH2115">
        <f t="shared" si="318"/>
        <v>1.4044776119402986</v>
      </c>
      <c r="AI2115">
        <v>23.5</v>
      </c>
      <c r="AJ2115">
        <v>54.82</v>
      </c>
      <c r="AK2115">
        <v>72.459999999999994</v>
      </c>
      <c r="AL2115" s="3">
        <f t="shared" ref="AL2115:AL2178" si="319">IF(AH2115&gt;1.5,1,0)</f>
        <v>0</v>
      </c>
      <c r="AM2115" s="3">
        <f t="shared" ref="AM2115:AM2178" si="320">IF((AND(AH2115&gt;1,AH2115&lt;1.5)),1,0)</f>
        <v>1</v>
      </c>
      <c r="AN2115" s="3">
        <f t="shared" ref="AN2115:AN2178" si="321">IF(AH2115&lt;1,1,0)</f>
        <v>0</v>
      </c>
    </row>
    <row r="2116" spans="1:40" x14ac:dyDescent="0.35">
      <c r="A2116" t="s">
        <v>5484</v>
      </c>
      <c r="B2116" t="s">
        <v>5483</v>
      </c>
      <c r="C2116" t="s">
        <v>16</v>
      </c>
      <c r="D2116" t="s">
        <v>17</v>
      </c>
      <c r="E2116">
        <v>15.5</v>
      </c>
      <c r="F2116">
        <v>59.67</v>
      </c>
      <c r="G2116">
        <v>52.21</v>
      </c>
      <c r="H2116">
        <f t="shared" si="314"/>
        <v>1.1428845048841219</v>
      </c>
      <c r="I2116">
        <v>31</v>
      </c>
      <c r="J2116">
        <v>91.08</v>
      </c>
      <c r="K2116">
        <v>90.81</v>
      </c>
      <c r="L2116" s="3">
        <f t="shared" si="315"/>
        <v>0</v>
      </c>
      <c r="M2116" s="3">
        <f t="shared" si="316"/>
        <v>1</v>
      </c>
      <c r="N2116" s="3">
        <f t="shared" si="317"/>
        <v>0</v>
      </c>
      <c r="AA2116" t="s">
        <v>5484</v>
      </c>
      <c r="AB2116" t="s">
        <v>5483</v>
      </c>
      <c r="AC2116" s="6" t="s">
        <v>16</v>
      </c>
      <c r="AD2116" s="6" t="s">
        <v>18</v>
      </c>
      <c r="AE2116" s="6">
        <v>19</v>
      </c>
      <c r="AF2116" s="6">
        <v>54.2</v>
      </c>
      <c r="AG2116" s="6">
        <v>61.18</v>
      </c>
      <c r="AH2116" s="6">
        <f t="shared" si="318"/>
        <v>0.88591042824452437</v>
      </c>
      <c r="AI2116" s="6">
        <v>18.5</v>
      </c>
      <c r="AJ2116" s="6">
        <v>39.39</v>
      </c>
      <c r="AK2116" s="6">
        <v>59.91</v>
      </c>
      <c r="AL2116" s="6">
        <f t="shared" si="319"/>
        <v>0</v>
      </c>
      <c r="AM2116" s="6">
        <f t="shared" si="320"/>
        <v>0</v>
      </c>
      <c r="AN2116" s="6">
        <f t="shared" si="321"/>
        <v>1</v>
      </c>
    </row>
    <row r="2117" spans="1:40" x14ac:dyDescent="0.35">
      <c r="A2117" t="s">
        <v>5485</v>
      </c>
      <c r="B2117" t="s">
        <v>5483</v>
      </c>
      <c r="C2117" t="s">
        <v>16</v>
      </c>
      <c r="D2117" s="6" t="s">
        <v>17</v>
      </c>
      <c r="E2117" s="6">
        <v>25</v>
      </c>
      <c r="F2117" s="6">
        <v>72.98</v>
      </c>
      <c r="G2117" s="6">
        <v>76.17</v>
      </c>
      <c r="H2117" s="6">
        <f t="shared" si="314"/>
        <v>0.95811999474858867</v>
      </c>
      <c r="I2117" s="6">
        <v>24.5</v>
      </c>
      <c r="J2117" s="6">
        <v>58.38</v>
      </c>
      <c r="K2117" s="6">
        <v>74.930000000000007</v>
      </c>
      <c r="L2117" s="6">
        <f t="shared" si="315"/>
        <v>0</v>
      </c>
      <c r="M2117" s="6">
        <f t="shared" si="316"/>
        <v>0</v>
      </c>
      <c r="N2117" s="6">
        <f t="shared" si="317"/>
        <v>1</v>
      </c>
      <c r="AA2117" t="s">
        <v>5485</v>
      </c>
      <c r="AB2117" t="s">
        <v>5483</v>
      </c>
      <c r="AC2117" t="s">
        <v>16</v>
      </c>
      <c r="AD2117" t="s">
        <v>18</v>
      </c>
      <c r="AE2117">
        <v>24</v>
      </c>
      <c r="AF2117">
        <v>155.69999999999999</v>
      </c>
      <c r="AG2117">
        <v>73.7</v>
      </c>
      <c r="AH2117">
        <f t="shared" si="318"/>
        <v>2.1126187245590229</v>
      </c>
      <c r="AI2117">
        <v>18</v>
      </c>
      <c r="AJ2117">
        <v>72.930000000000007</v>
      </c>
      <c r="AK2117">
        <v>58.64</v>
      </c>
      <c r="AL2117" s="3">
        <f t="shared" si="319"/>
        <v>1</v>
      </c>
      <c r="AM2117" s="3">
        <f t="shared" si="320"/>
        <v>0</v>
      </c>
      <c r="AN2117" s="3">
        <f t="shared" si="321"/>
        <v>0</v>
      </c>
    </row>
    <row r="2118" spans="1:40" x14ac:dyDescent="0.35">
      <c r="A2118" t="s">
        <v>5486</v>
      </c>
      <c r="B2118" t="s">
        <v>5483</v>
      </c>
      <c r="C2118" t="s">
        <v>16</v>
      </c>
      <c r="D2118" s="6" t="s">
        <v>17</v>
      </c>
      <c r="E2118" s="6">
        <v>27.5</v>
      </c>
      <c r="F2118" s="6">
        <v>81.13</v>
      </c>
      <c r="G2118" s="6">
        <v>82.3</v>
      </c>
      <c r="H2118" s="6">
        <f t="shared" si="314"/>
        <v>0.98578371810449572</v>
      </c>
      <c r="I2118" s="6">
        <v>27</v>
      </c>
      <c r="J2118" s="6">
        <v>59.83</v>
      </c>
      <c r="K2118" s="6">
        <v>81.08</v>
      </c>
      <c r="L2118" s="6">
        <f t="shared" si="315"/>
        <v>0</v>
      </c>
      <c r="M2118" s="6">
        <f t="shared" si="316"/>
        <v>0</v>
      </c>
      <c r="N2118" s="6">
        <f t="shared" si="317"/>
        <v>1</v>
      </c>
      <c r="AA2118" t="s">
        <v>5486</v>
      </c>
      <c r="AB2118" t="s">
        <v>5483</v>
      </c>
      <c r="AC2118" s="6" t="s">
        <v>16</v>
      </c>
      <c r="AD2118" s="6" t="s">
        <v>18</v>
      </c>
      <c r="AE2118" s="6">
        <v>25.5</v>
      </c>
      <c r="AF2118" s="6">
        <v>69.56</v>
      </c>
      <c r="AG2118" s="6">
        <v>77.400000000000006</v>
      </c>
      <c r="AH2118" s="6">
        <f t="shared" si="318"/>
        <v>0.8987080103359173</v>
      </c>
      <c r="AI2118" s="6">
        <v>25</v>
      </c>
      <c r="AJ2118" s="6">
        <v>52.91</v>
      </c>
      <c r="AK2118" s="6">
        <v>76.17</v>
      </c>
      <c r="AL2118" s="6">
        <f t="shared" si="319"/>
        <v>0</v>
      </c>
      <c r="AM2118" s="6">
        <f t="shared" si="320"/>
        <v>0</v>
      </c>
      <c r="AN2118" s="6">
        <f t="shared" si="321"/>
        <v>1</v>
      </c>
    </row>
    <row r="2119" spans="1:40" x14ac:dyDescent="0.35">
      <c r="A2119" t="s">
        <v>5487</v>
      </c>
      <c r="B2119" t="s">
        <v>5483</v>
      </c>
      <c r="C2119" t="s">
        <v>16</v>
      </c>
      <c r="D2119" s="6" t="s">
        <v>17</v>
      </c>
      <c r="E2119" s="6">
        <v>23.5</v>
      </c>
      <c r="F2119" s="6">
        <v>72.17</v>
      </c>
      <c r="G2119" s="6">
        <v>72.459999999999994</v>
      </c>
      <c r="H2119" s="6">
        <f t="shared" si="314"/>
        <v>0.99599779188517812</v>
      </c>
      <c r="I2119" s="6">
        <v>23</v>
      </c>
      <c r="J2119" s="6">
        <v>68.94</v>
      </c>
      <c r="K2119" s="6">
        <v>71.22</v>
      </c>
      <c r="L2119" s="6">
        <f t="shared" si="315"/>
        <v>0</v>
      </c>
      <c r="M2119" s="6">
        <f t="shared" si="316"/>
        <v>0</v>
      </c>
      <c r="N2119" s="6">
        <f t="shared" si="317"/>
        <v>1</v>
      </c>
      <c r="AA2119" t="s">
        <v>5487</v>
      </c>
      <c r="AB2119" t="s">
        <v>5483</v>
      </c>
      <c r="AC2119" t="s">
        <v>16</v>
      </c>
      <c r="AD2119" t="s">
        <v>18</v>
      </c>
      <c r="AE2119">
        <v>24</v>
      </c>
      <c r="AF2119">
        <v>102.27</v>
      </c>
      <c r="AG2119">
        <v>73.7</v>
      </c>
      <c r="AH2119">
        <f t="shared" si="318"/>
        <v>1.387652645861601</v>
      </c>
      <c r="AI2119">
        <v>23.5</v>
      </c>
      <c r="AJ2119">
        <v>51.6</v>
      </c>
      <c r="AK2119">
        <v>72.459999999999994</v>
      </c>
      <c r="AL2119" s="3">
        <f t="shared" si="319"/>
        <v>0</v>
      </c>
      <c r="AM2119" s="3">
        <f t="shared" si="320"/>
        <v>1</v>
      </c>
      <c r="AN2119" s="3">
        <f t="shared" si="321"/>
        <v>0</v>
      </c>
    </row>
    <row r="2120" spans="1:40" x14ac:dyDescent="0.35">
      <c r="A2120" t="s">
        <v>5488</v>
      </c>
      <c r="B2120" t="s">
        <v>5483</v>
      </c>
      <c r="C2120" t="s">
        <v>16</v>
      </c>
      <c r="D2120" s="6" t="s">
        <v>17</v>
      </c>
      <c r="E2120" s="6">
        <v>24.5</v>
      </c>
      <c r="F2120" s="6">
        <v>61.36</v>
      </c>
      <c r="G2120" s="6">
        <v>74.930000000000007</v>
      </c>
      <c r="H2120" s="6">
        <f t="shared" si="314"/>
        <v>0.81889763779527547</v>
      </c>
      <c r="I2120" s="6">
        <v>24</v>
      </c>
      <c r="J2120" s="6">
        <v>41.12</v>
      </c>
      <c r="K2120" s="6">
        <v>73.7</v>
      </c>
      <c r="L2120" s="6">
        <f t="shared" si="315"/>
        <v>0</v>
      </c>
      <c r="M2120" s="6">
        <f t="shared" si="316"/>
        <v>0</v>
      </c>
      <c r="N2120" s="6">
        <f t="shared" si="317"/>
        <v>1</v>
      </c>
      <c r="AA2120" t="s">
        <v>5488</v>
      </c>
      <c r="AB2120" t="s">
        <v>5483</v>
      </c>
      <c r="AC2120" t="s">
        <v>16</v>
      </c>
      <c r="AD2120" t="s">
        <v>18</v>
      </c>
      <c r="AE2120">
        <v>24</v>
      </c>
      <c r="AF2120">
        <v>128.07</v>
      </c>
      <c r="AG2120">
        <v>73.7</v>
      </c>
      <c r="AH2120">
        <f t="shared" si="318"/>
        <v>1.737720488466757</v>
      </c>
      <c r="AI2120">
        <v>23</v>
      </c>
      <c r="AJ2120">
        <v>47.51</v>
      </c>
      <c r="AK2120">
        <v>71.22</v>
      </c>
      <c r="AL2120" s="3">
        <f t="shared" si="319"/>
        <v>1</v>
      </c>
      <c r="AM2120" s="3">
        <f t="shared" si="320"/>
        <v>0</v>
      </c>
      <c r="AN2120" s="3">
        <f t="shared" si="321"/>
        <v>0</v>
      </c>
    </row>
    <row r="2121" spans="1:40" x14ac:dyDescent="0.35">
      <c r="A2121" t="s">
        <v>5489</v>
      </c>
      <c r="B2121" t="s">
        <v>5490</v>
      </c>
      <c r="C2121" t="s">
        <v>16</v>
      </c>
      <c r="D2121" t="s">
        <v>17</v>
      </c>
      <c r="E2121">
        <v>15.5</v>
      </c>
      <c r="F2121">
        <v>59.36</v>
      </c>
      <c r="G2121">
        <v>52.21</v>
      </c>
      <c r="H2121">
        <f t="shared" si="314"/>
        <v>1.1369469450296878</v>
      </c>
      <c r="I2121">
        <v>15</v>
      </c>
      <c r="J2121">
        <v>23.3</v>
      </c>
      <c r="K2121">
        <v>50.91</v>
      </c>
      <c r="L2121" s="3">
        <f t="shared" si="315"/>
        <v>0</v>
      </c>
      <c r="M2121" s="3">
        <f t="shared" si="316"/>
        <v>1</v>
      </c>
      <c r="N2121" s="3">
        <f t="shared" si="317"/>
        <v>0</v>
      </c>
      <c r="AA2121" t="s">
        <v>5489</v>
      </c>
      <c r="AB2121" t="s">
        <v>5490</v>
      </c>
      <c r="AC2121" t="s">
        <v>16</v>
      </c>
      <c r="AD2121" t="s">
        <v>18</v>
      </c>
      <c r="AE2121">
        <v>24</v>
      </c>
      <c r="AF2121">
        <v>100.24</v>
      </c>
      <c r="AG2121">
        <v>73.7</v>
      </c>
      <c r="AH2121">
        <f t="shared" si="318"/>
        <v>1.3601085481682496</v>
      </c>
      <c r="AI2121">
        <v>23</v>
      </c>
      <c r="AJ2121">
        <v>67.91</v>
      </c>
      <c r="AK2121">
        <v>71.22</v>
      </c>
      <c r="AL2121" s="3">
        <f t="shared" si="319"/>
        <v>0</v>
      </c>
      <c r="AM2121" s="3">
        <f t="shared" si="320"/>
        <v>1</v>
      </c>
      <c r="AN2121" s="3">
        <f t="shared" si="321"/>
        <v>0</v>
      </c>
    </row>
    <row r="2122" spans="1:40" x14ac:dyDescent="0.35">
      <c r="A2122" t="s">
        <v>5491</v>
      </c>
      <c r="B2122" t="s">
        <v>5490</v>
      </c>
      <c r="C2122" t="s">
        <v>16</v>
      </c>
      <c r="D2122" s="6" t="s">
        <v>17</v>
      </c>
      <c r="E2122" s="6">
        <v>26</v>
      </c>
      <c r="F2122" s="6">
        <v>55.33</v>
      </c>
      <c r="G2122" s="6">
        <v>78.63</v>
      </c>
      <c r="H2122" s="6">
        <f t="shared" si="314"/>
        <v>0.70367544194327869</v>
      </c>
      <c r="I2122" s="6">
        <v>25.5</v>
      </c>
      <c r="J2122" s="6">
        <v>45.21</v>
      </c>
      <c r="K2122" s="6">
        <v>77.400000000000006</v>
      </c>
      <c r="L2122" s="6">
        <f t="shared" si="315"/>
        <v>0</v>
      </c>
      <c r="M2122" s="6">
        <f t="shared" si="316"/>
        <v>0</v>
      </c>
      <c r="N2122" s="6">
        <f t="shared" si="317"/>
        <v>1</v>
      </c>
      <c r="AA2122" t="s">
        <v>5491</v>
      </c>
      <c r="AB2122" t="s">
        <v>5490</v>
      </c>
      <c r="AC2122" t="s">
        <v>16</v>
      </c>
      <c r="AD2122" t="s">
        <v>18</v>
      </c>
      <c r="AE2122">
        <v>24</v>
      </c>
      <c r="AF2122">
        <v>98.66</v>
      </c>
      <c r="AG2122">
        <v>73.7</v>
      </c>
      <c r="AH2122">
        <f t="shared" si="318"/>
        <v>1.3386702849389416</v>
      </c>
      <c r="AI2122">
        <v>23</v>
      </c>
      <c r="AJ2122">
        <v>66.069999999999993</v>
      </c>
      <c r="AK2122">
        <v>71.22</v>
      </c>
      <c r="AL2122" s="3">
        <f t="shared" si="319"/>
        <v>0</v>
      </c>
      <c r="AM2122" s="3">
        <f t="shared" si="320"/>
        <v>1</v>
      </c>
      <c r="AN2122" s="3">
        <f t="shared" si="321"/>
        <v>0</v>
      </c>
    </row>
    <row r="2123" spans="1:40" x14ac:dyDescent="0.35">
      <c r="A2123" t="s">
        <v>5492</v>
      </c>
      <c r="B2123" t="s">
        <v>5490</v>
      </c>
      <c r="C2123" t="s">
        <v>16</v>
      </c>
      <c r="D2123" t="s">
        <v>17</v>
      </c>
      <c r="E2123">
        <v>26.5</v>
      </c>
      <c r="F2123">
        <v>80.709999999999994</v>
      </c>
      <c r="G2123">
        <v>79.86</v>
      </c>
      <c r="H2123">
        <f t="shared" si="314"/>
        <v>1.0106436263461056</v>
      </c>
      <c r="I2123">
        <v>26</v>
      </c>
      <c r="J2123">
        <v>51.65</v>
      </c>
      <c r="K2123">
        <v>78.63</v>
      </c>
      <c r="L2123" s="3">
        <f t="shared" si="315"/>
        <v>0</v>
      </c>
      <c r="M2123" s="3">
        <f t="shared" si="316"/>
        <v>1</v>
      </c>
      <c r="N2123" s="3">
        <f t="shared" si="317"/>
        <v>0</v>
      </c>
      <c r="AA2123" t="s">
        <v>5492</v>
      </c>
      <c r="AB2123" t="s">
        <v>5490</v>
      </c>
      <c r="AC2123" s="6" t="s">
        <v>16</v>
      </c>
      <c r="AD2123" s="6" t="s">
        <v>18</v>
      </c>
      <c r="AE2123" s="6">
        <v>24</v>
      </c>
      <c r="AF2123" s="6">
        <v>68</v>
      </c>
      <c r="AG2123" s="6">
        <v>73.7</v>
      </c>
      <c r="AH2123" s="6">
        <f t="shared" si="318"/>
        <v>0.92265943012211671</v>
      </c>
      <c r="AI2123" s="6">
        <v>23.5</v>
      </c>
      <c r="AJ2123" s="6">
        <v>48.17</v>
      </c>
      <c r="AK2123" s="6">
        <v>72.459999999999994</v>
      </c>
      <c r="AL2123" s="6">
        <f t="shared" si="319"/>
        <v>0</v>
      </c>
      <c r="AM2123" s="6">
        <f t="shared" si="320"/>
        <v>0</v>
      </c>
      <c r="AN2123" s="6">
        <f t="shared" si="321"/>
        <v>1</v>
      </c>
    </row>
    <row r="2124" spans="1:40" x14ac:dyDescent="0.35">
      <c r="A2124" t="s">
        <v>5493</v>
      </c>
      <c r="B2124" t="s">
        <v>5490</v>
      </c>
      <c r="C2124" t="s">
        <v>16</v>
      </c>
      <c r="D2124" s="6" t="s">
        <v>17</v>
      </c>
      <c r="E2124" s="6">
        <v>34</v>
      </c>
      <c r="F2124" s="6">
        <v>91.93</v>
      </c>
      <c r="G2124" s="6">
        <v>98.04</v>
      </c>
      <c r="H2124" s="6">
        <f t="shared" si="314"/>
        <v>0.93767849857201147</v>
      </c>
      <c r="I2124" s="6">
        <v>33.5</v>
      </c>
      <c r="J2124" s="6">
        <v>59.42</v>
      </c>
      <c r="K2124" s="6">
        <v>96.84</v>
      </c>
      <c r="L2124" s="6">
        <f t="shared" si="315"/>
        <v>0</v>
      </c>
      <c r="M2124" s="6">
        <f t="shared" si="316"/>
        <v>0</v>
      </c>
      <c r="N2124" s="6">
        <f t="shared" si="317"/>
        <v>1</v>
      </c>
      <c r="AA2124" t="s">
        <v>5493</v>
      </c>
      <c r="AB2124" t="s">
        <v>5490</v>
      </c>
      <c r="AC2124" t="s">
        <v>16</v>
      </c>
      <c r="AD2124" t="s">
        <v>18</v>
      </c>
      <c r="AE2124">
        <v>24</v>
      </c>
      <c r="AF2124">
        <v>97.71</v>
      </c>
      <c r="AG2124">
        <v>73.7</v>
      </c>
      <c r="AH2124">
        <f t="shared" si="318"/>
        <v>1.3257801899592943</v>
      </c>
      <c r="AI2124">
        <v>22.5</v>
      </c>
      <c r="AJ2124">
        <v>45.25</v>
      </c>
      <c r="AK2124">
        <v>69.97</v>
      </c>
      <c r="AL2124" s="3">
        <f t="shared" si="319"/>
        <v>0</v>
      </c>
      <c r="AM2124" s="3">
        <f t="shared" si="320"/>
        <v>1</v>
      </c>
      <c r="AN2124" s="3">
        <f t="shared" si="321"/>
        <v>0</v>
      </c>
    </row>
    <row r="2125" spans="1:40" x14ac:dyDescent="0.35">
      <c r="A2125" t="s">
        <v>5494</v>
      </c>
      <c r="B2125" t="s">
        <v>5490</v>
      </c>
      <c r="C2125" t="s">
        <v>16</v>
      </c>
      <c r="D2125" t="s">
        <v>17</v>
      </c>
      <c r="E2125">
        <v>27.5</v>
      </c>
      <c r="F2125">
        <v>86.37</v>
      </c>
      <c r="G2125">
        <v>82.3</v>
      </c>
      <c r="H2125">
        <f t="shared" si="314"/>
        <v>1.0494532199270961</v>
      </c>
      <c r="I2125">
        <v>27</v>
      </c>
      <c r="J2125">
        <v>73.03</v>
      </c>
      <c r="K2125">
        <v>81.08</v>
      </c>
      <c r="L2125" s="3">
        <f t="shared" si="315"/>
        <v>0</v>
      </c>
      <c r="M2125" s="3">
        <f t="shared" si="316"/>
        <v>1</v>
      </c>
      <c r="N2125" s="3">
        <f t="shared" si="317"/>
        <v>0</v>
      </c>
      <c r="AA2125" t="s">
        <v>5494</v>
      </c>
      <c r="AB2125" t="s">
        <v>5490</v>
      </c>
      <c r="AC2125" t="s">
        <v>16</v>
      </c>
      <c r="AD2125" t="s">
        <v>18</v>
      </c>
      <c r="AE2125">
        <v>24</v>
      </c>
      <c r="AF2125">
        <v>153.15</v>
      </c>
      <c r="AG2125">
        <v>73.7</v>
      </c>
      <c r="AH2125">
        <f t="shared" si="318"/>
        <v>2.0780189959294435</v>
      </c>
      <c r="AI2125">
        <v>23</v>
      </c>
      <c r="AJ2125">
        <v>63.39</v>
      </c>
      <c r="AK2125">
        <v>71.22</v>
      </c>
      <c r="AL2125" s="3">
        <f t="shared" si="319"/>
        <v>1</v>
      </c>
      <c r="AM2125" s="3">
        <f t="shared" si="320"/>
        <v>0</v>
      </c>
      <c r="AN2125" s="3">
        <f t="shared" si="321"/>
        <v>0</v>
      </c>
    </row>
    <row r="2126" spans="1:40" x14ac:dyDescent="0.35">
      <c r="A2126" t="s">
        <v>5495</v>
      </c>
      <c r="B2126" t="s">
        <v>5490</v>
      </c>
      <c r="C2126" t="s">
        <v>16</v>
      </c>
      <c r="D2126" t="s">
        <v>17</v>
      </c>
      <c r="E2126">
        <v>17</v>
      </c>
      <c r="F2126">
        <v>57.16</v>
      </c>
      <c r="G2126">
        <v>56.08</v>
      </c>
      <c r="H2126">
        <f t="shared" si="314"/>
        <v>1.0192582025677603</v>
      </c>
      <c r="I2126">
        <v>16.5</v>
      </c>
      <c r="J2126">
        <v>21.08</v>
      </c>
      <c r="K2126">
        <v>54.79</v>
      </c>
      <c r="L2126" s="3">
        <f t="shared" si="315"/>
        <v>0</v>
      </c>
      <c r="M2126" s="3">
        <f t="shared" si="316"/>
        <v>1</v>
      </c>
      <c r="N2126" s="3">
        <f t="shared" si="317"/>
        <v>0</v>
      </c>
      <c r="AA2126" t="s">
        <v>5495</v>
      </c>
      <c r="AB2126" t="s">
        <v>5490</v>
      </c>
      <c r="AC2126" s="6" t="s">
        <v>16</v>
      </c>
      <c r="AD2126" s="6" t="s">
        <v>18</v>
      </c>
      <c r="AE2126" s="6">
        <v>23.5</v>
      </c>
      <c r="AF2126" s="6">
        <v>69.63</v>
      </c>
      <c r="AG2126" s="6">
        <v>72.459999999999994</v>
      </c>
      <c r="AH2126" s="6">
        <f t="shared" si="318"/>
        <v>0.96094396908639246</v>
      </c>
      <c r="AI2126" s="6">
        <v>23</v>
      </c>
      <c r="AJ2126" s="6">
        <v>53.48</v>
      </c>
      <c r="AK2126" s="6">
        <v>71.22</v>
      </c>
      <c r="AL2126" s="6">
        <f t="shared" si="319"/>
        <v>0</v>
      </c>
      <c r="AM2126" s="6">
        <f t="shared" si="320"/>
        <v>0</v>
      </c>
      <c r="AN2126" s="6">
        <f t="shared" si="321"/>
        <v>1</v>
      </c>
    </row>
    <row r="2127" spans="1:40" x14ac:dyDescent="0.35">
      <c r="A2127" t="s">
        <v>5496</v>
      </c>
      <c r="B2127" t="s">
        <v>5391</v>
      </c>
      <c r="C2127" t="s">
        <v>51</v>
      </c>
      <c r="D2127" s="6" t="s">
        <v>949</v>
      </c>
      <c r="E2127" s="6">
        <v>23.5</v>
      </c>
      <c r="F2127" s="6">
        <v>65.03</v>
      </c>
      <c r="G2127" s="6">
        <v>72.459999999999994</v>
      </c>
      <c r="H2127" s="6">
        <f t="shared" si="314"/>
        <v>0.89746066795473378</v>
      </c>
      <c r="I2127" s="6">
        <v>23</v>
      </c>
      <c r="J2127" s="6">
        <v>47.89</v>
      </c>
      <c r="K2127" s="6">
        <v>71.22</v>
      </c>
      <c r="L2127" s="6">
        <f t="shared" si="315"/>
        <v>0</v>
      </c>
      <c r="M2127" s="6">
        <f t="shared" si="316"/>
        <v>0</v>
      </c>
      <c r="N2127" s="6">
        <f t="shared" si="317"/>
        <v>1</v>
      </c>
      <c r="AA2127" t="s">
        <v>5496</v>
      </c>
      <c r="AB2127" t="s">
        <v>5391</v>
      </c>
      <c r="AC2127" t="s">
        <v>51</v>
      </c>
      <c r="AD2127" t="s">
        <v>951</v>
      </c>
      <c r="AE2127">
        <v>24</v>
      </c>
      <c r="AF2127">
        <v>167.89</v>
      </c>
      <c r="AG2127">
        <v>73.7</v>
      </c>
      <c r="AH2127">
        <f t="shared" si="318"/>
        <v>2.2780189959294432</v>
      </c>
      <c r="AI2127">
        <v>21.5</v>
      </c>
      <c r="AJ2127">
        <v>52.37</v>
      </c>
      <c r="AK2127">
        <v>67.47</v>
      </c>
      <c r="AL2127" s="3">
        <f t="shared" si="319"/>
        <v>1</v>
      </c>
      <c r="AM2127" s="3">
        <f t="shared" si="320"/>
        <v>0</v>
      </c>
      <c r="AN2127" s="3">
        <f t="shared" si="321"/>
        <v>0</v>
      </c>
    </row>
    <row r="2128" spans="1:40" x14ac:dyDescent="0.35">
      <c r="A2128" t="s">
        <v>5497</v>
      </c>
      <c r="B2128" t="s">
        <v>5391</v>
      </c>
      <c r="C2128" t="s">
        <v>51</v>
      </c>
      <c r="D2128" s="6" t="s">
        <v>949</v>
      </c>
      <c r="E2128" s="6">
        <v>20</v>
      </c>
      <c r="F2128" s="6">
        <v>51.72</v>
      </c>
      <c r="G2128" s="6">
        <v>63.71</v>
      </c>
      <c r="H2128" s="6">
        <f t="shared" si="314"/>
        <v>0.81180348453931872</v>
      </c>
      <c r="I2128" s="6">
        <v>19.5</v>
      </c>
      <c r="J2128" s="6">
        <v>35.85</v>
      </c>
      <c r="K2128" s="6">
        <v>62.44</v>
      </c>
      <c r="L2128" s="6">
        <f t="shared" si="315"/>
        <v>0</v>
      </c>
      <c r="M2128" s="6">
        <f t="shared" si="316"/>
        <v>0</v>
      </c>
      <c r="N2128" s="6">
        <f t="shared" si="317"/>
        <v>1</v>
      </c>
      <c r="AA2128" t="s">
        <v>5497</v>
      </c>
      <c r="AB2128" t="s">
        <v>5391</v>
      </c>
      <c r="AC2128" t="s">
        <v>51</v>
      </c>
      <c r="AD2128" t="s">
        <v>951</v>
      </c>
      <c r="AE2128">
        <v>24</v>
      </c>
      <c r="AF2128">
        <v>173.75</v>
      </c>
      <c r="AG2128">
        <v>73.7</v>
      </c>
      <c r="AH2128">
        <f t="shared" si="318"/>
        <v>2.3575305291723203</v>
      </c>
      <c r="AI2128">
        <v>22</v>
      </c>
      <c r="AJ2128">
        <v>57.46</v>
      </c>
      <c r="AK2128">
        <v>68.72</v>
      </c>
      <c r="AL2128" s="3">
        <f t="shared" si="319"/>
        <v>1</v>
      </c>
      <c r="AM2128" s="3">
        <f t="shared" si="320"/>
        <v>0</v>
      </c>
      <c r="AN2128" s="3">
        <f t="shared" si="321"/>
        <v>0</v>
      </c>
    </row>
    <row r="2129" spans="1:40" x14ac:dyDescent="0.35">
      <c r="A2129" t="s">
        <v>5498</v>
      </c>
      <c r="B2129" t="s">
        <v>5391</v>
      </c>
      <c r="C2129" t="s">
        <v>51</v>
      </c>
      <c r="D2129" s="6" t="s">
        <v>949</v>
      </c>
      <c r="E2129" s="6">
        <v>21.5</v>
      </c>
      <c r="F2129" s="6">
        <v>48.62</v>
      </c>
      <c r="G2129" s="6">
        <v>67.47</v>
      </c>
      <c r="H2129" s="6">
        <f t="shared" si="314"/>
        <v>0.720616570327553</v>
      </c>
      <c r="I2129" s="6">
        <v>21</v>
      </c>
      <c r="J2129" s="6">
        <v>36.82</v>
      </c>
      <c r="K2129" s="6">
        <v>66.22</v>
      </c>
      <c r="L2129" s="6">
        <f t="shared" si="315"/>
        <v>0</v>
      </c>
      <c r="M2129" s="6">
        <f t="shared" si="316"/>
        <v>0</v>
      </c>
      <c r="N2129" s="6">
        <f t="shared" si="317"/>
        <v>1</v>
      </c>
      <c r="AA2129" t="s">
        <v>5498</v>
      </c>
      <c r="AB2129" t="s">
        <v>5391</v>
      </c>
      <c r="AC2129" t="s">
        <v>51</v>
      </c>
      <c r="AD2129" t="s">
        <v>951</v>
      </c>
      <c r="AE2129">
        <v>24</v>
      </c>
      <c r="AF2129">
        <v>124.83</v>
      </c>
      <c r="AG2129">
        <v>73.7</v>
      </c>
      <c r="AH2129">
        <f t="shared" si="318"/>
        <v>1.6937584803256445</v>
      </c>
      <c r="AI2129">
        <v>22.5</v>
      </c>
      <c r="AJ2129">
        <v>66.260000000000005</v>
      </c>
      <c r="AK2129">
        <v>69.97</v>
      </c>
      <c r="AL2129" s="3">
        <f t="shared" si="319"/>
        <v>1</v>
      </c>
      <c r="AM2129" s="3">
        <f t="shared" si="320"/>
        <v>0</v>
      </c>
      <c r="AN2129" s="3">
        <f t="shared" si="321"/>
        <v>0</v>
      </c>
    </row>
    <row r="2130" spans="1:40" x14ac:dyDescent="0.35">
      <c r="A2130" t="s">
        <v>5499</v>
      </c>
      <c r="B2130" t="s">
        <v>5391</v>
      </c>
      <c r="C2130" t="s">
        <v>51</v>
      </c>
      <c r="D2130" s="6" t="s">
        <v>949</v>
      </c>
      <c r="E2130" s="6">
        <v>16</v>
      </c>
      <c r="F2130" s="6">
        <v>40.75</v>
      </c>
      <c r="G2130" s="6">
        <v>53.5</v>
      </c>
      <c r="H2130" s="6">
        <f t="shared" si="314"/>
        <v>0.76168224299065423</v>
      </c>
      <c r="I2130" s="6">
        <v>15.5</v>
      </c>
      <c r="J2130" s="6">
        <v>23.95</v>
      </c>
      <c r="K2130" s="6">
        <v>52.21</v>
      </c>
      <c r="L2130" s="6">
        <f t="shared" si="315"/>
        <v>0</v>
      </c>
      <c r="M2130" s="6">
        <f t="shared" si="316"/>
        <v>0</v>
      </c>
      <c r="N2130" s="6">
        <f t="shared" si="317"/>
        <v>1</v>
      </c>
      <c r="AA2130" t="s">
        <v>5499</v>
      </c>
      <c r="AB2130" t="s">
        <v>5391</v>
      </c>
      <c r="AC2130" t="s">
        <v>51</v>
      </c>
      <c r="AD2130" t="s">
        <v>951</v>
      </c>
      <c r="AE2130">
        <v>24</v>
      </c>
      <c r="AF2130">
        <v>141.44</v>
      </c>
      <c r="AG2130">
        <v>73.7</v>
      </c>
      <c r="AH2130">
        <f t="shared" si="318"/>
        <v>1.9191316146540025</v>
      </c>
      <c r="AI2130">
        <v>22</v>
      </c>
      <c r="AJ2130">
        <v>57.77</v>
      </c>
      <c r="AK2130">
        <v>68.72</v>
      </c>
      <c r="AL2130" s="3">
        <f t="shared" si="319"/>
        <v>1</v>
      </c>
      <c r="AM2130" s="3">
        <f t="shared" si="320"/>
        <v>0</v>
      </c>
      <c r="AN2130" s="3">
        <f t="shared" si="321"/>
        <v>0</v>
      </c>
    </row>
    <row r="2131" spans="1:40" x14ac:dyDescent="0.35">
      <c r="A2131" t="s">
        <v>5500</v>
      </c>
      <c r="B2131" t="s">
        <v>5391</v>
      </c>
      <c r="C2131" t="s">
        <v>51</v>
      </c>
      <c r="D2131" t="s">
        <v>949</v>
      </c>
      <c r="E2131">
        <v>25</v>
      </c>
      <c r="F2131">
        <v>84.4</v>
      </c>
      <c r="G2131">
        <v>76.17</v>
      </c>
      <c r="H2131">
        <f t="shared" si="314"/>
        <v>1.1080477878429829</v>
      </c>
      <c r="I2131">
        <v>24.5</v>
      </c>
      <c r="J2131">
        <v>58.72</v>
      </c>
      <c r="K2131">
        <v>74.930000000000007</v>
      </c>
      <c r="L2131" s="3">
        <f t="shared" si="315"/>
        <v>0</v>
      </c>
      <c r="M2131" s="3">
        <f t="shared" si="316"/>
        <v>1</v>
      </c>
      <c r="N2131" s="3">
        <f t="shared" si="317"/>
        <v>0</v>
      </c>
      <c r="AA2131" t="s">
        <v>5500</v>
      </c>
      <c r="AB2131" t="s">
        <v>5391</v>
      </c>
      <c r="AC2131" t="s">
        <v>51</v>
      </c>
      <c r="AD2131" t="s">
        <v>951</v>
      </c>
      <c r="AE2131">
        <v>24</v>
      </c>
      <c r="AF2131">
        <v>87.61</v>
      </c>
      <c r="AG2131">
        <v>73.7</v>
      </c>
      <c r="AH2131">
        <f t="shared" si="318"/>
        <v>1.1887381275440976</v>
      </c>
      <c r="AI2131">
        <v>23</v>
      </c>
      <c r="AJ2131">
        <v>73.67</v>
      </c>
      <c r="AK2131">
        <v>71.22</v>
      </c>
      <c r="AL2131" s="3">
        <f t="shared" si="319"/>
        <v>0</v>
      </c>
      <c r="AM2131" s="3">
        <f t="shared" si="320"/>
        <v>1</v>
      </c>
      <c r="AN2131" s="3">
        <f t="shared" si="321"/>
        <v>0</v>
      </c>
    </row>
    <row r="2132" spans="1:40" x14ac:dyDescent="0.35">
      <c r="A2132" t="s">
        <v>5501</v>
      </c>
      <c r="B2132" t="s">
        <v>5391</v>
      </c>
      <c r="C2132" t="s">
        <v>51</v>
      </c>
      <c r="D2132" s="6" t="s">
        <v>949</v>
      </c>
      <c r="E2132" s="6">
        <v>23.5</v>
      </c>
      <c r="F2132" s="6">
        <v>64.06</v>
      </c>
      <c r="G2132" s="6">
        <v>72.459999999999994</v>
      </c>
      <c r="H2132" s="6">
        <f t="shared" si="314"/>
        <v>0.88407397184653613</v>
      </c>
      <c r="I2132" s="6">
        <v>23</v>
      </c>
      <c r="J2132" s="6">
        <v>48.81</v>
      </c>
      <c r="K2132" s="6">
        <v>71.22</v>
      </c>
      <c r="L2132" s="6">
        <f t="shared" si="315"/>
        <v>0</v>
      </c>
      <c r="M2132" s="6">
        <f t="shared" si="316"/>
        <v>0</v>
      </c>
      <c r="N2132" s="6">
        <f t="shared" si="317"/>
        <v>1</v>
      </c>
      <c r="AA2132" t="s">
        <v>5501</v>
      </c>
      <c r="AB2132" t="s">
        <v>5391</v>
      </c>
      <c r="AC2132" t="s">
        <v>51</v>
      </c>
      <c r="AD2132" t="s">
        <v>951</v>
      </c>
      <c r="AE2132">
        <v>24</v>
      </c>
      <c r="AF2132">
        <v>91.6</v>
      </c>
      <c r="AG2132">
        <v>73.7</v>
      </c>
      <c r="AH2132">
        <f t="shared" si="318"/>
        <v>1.2428765264586159</v>
      </c>
      <c r="AI2132">
        <v>23</v>
      </c>
      <c r="AJ2132">
        <v>53.11</v>
      </c>
      <c r="AK2132">
        <v>71.22</v>
      </c>
      <c r="AL2132" s="3">
        <f t="shared" si="319"/>
        <v>0</v>
      </c>
      <c r="AM2132" s="3">
        <f t="shared" si="320"/>
        <v>1</v>
      </c>
      <c r="AN2132" s="3">
        <f t="shared" si="321"/>
        <v>0</v>
      </c>
    </row>
    <row r="2133" spans="1:40" x14ac:dyDescent="0.35">
      <c r="A2133" t="s">
        <v>5502</v>
      </c>
      <c r="B2133" t="s">
        <v>5391</v>
      </c>
      <c r="C2133" t="s">
        <v>51</v>
      </c>
      <c r="D2133" s="6" t="s">
        <v>949</v>
      </c>
      <c r="E2133" s="6">
        <v>29</v>
      </c>
      <c r="F2133" s="6">
        <v>84.84</v>
      </c>
      <c r="G2133" s="6">
        <v>85.96</v>
      </c>
      <c r="H2133" s="6">
        <f t="shared" si="314"/>
        <v>0.98697068403908805</v>
      </c>
      <c r="I2133" s="6">
        <v>28.5</v>
      </c>
      <c r="J2133" s="6">
        <v>46.37</v>
      </c>
      <c r="K2133" s="6">
        <v>84.74</v>
      </c>
      <c r="L2133" s="6">
        <f t="shared" si="315"/>
        <v>0</v>
      </c>
      <c r="M2133" s="6">
        <f t="shared" si="316"/>
        <v>0</v>
      </c>
      <c r="N2133" s="6">
        <f t="shared" si="317"/>
        <v>1</v>
      </c>
      <c r="AA2133" t="s">
        <v>5502</v>
      </c>
      <c r="AB2133" t="s">
        <v>5391</v>
      </c>
      <c r="AC2133" t="s">
        <v>51</v>
      </c>
      <c r="AD2133" t="s">
        <v>951</v>
      </c>
      <c r="AE2133">
        <v>24</v>
      </c>
      <c r="AF2133">
        <v>155.38999999999999</v>
      </c>
      <c r="AG2133">
        <v>73.7</v>
      </c>
      <c r="AH2133">
        <f t="shared" si="318"/>
        <v>2.1084124830393485</v>
      </c>
      <c r="AI2133">
        <v>22</v>
      </c>
      <c r="AJ2133">
        <v>57.4</v>
      </c>
      <c r="AK2133">
        <v>68.72</v>
      </c>
      <c r="AL2133" s="3">
        <f t="shared" si="319"/>
        <v>1</v>
      </c>
      <c r="AM2133" s="3">
        <f t="shared" si="320"/>
        <v>0</v>
      </c>
      <c r="AN2133" s="3">
        <f t="shared" si="321"/>
        <v>0</v>
      </c>
    </row>
    <row r="2134" spans="1:40" x14ac:dyDescent="0.35">
      <c r="A2134" t="s">
        <v>5503</v>
      </c>
      <c r="B2134" t="s">
        <v>5391</v>
      </c>
      <c r="C2134" t="s">
        <v>51</v>
      </c>
      <c r="D2134" s="6" t="s">
        <v>949</v>
      </c>
      <c r="E2134" s="6">
        <v>22.5</v>
      </c>
      <c r="F2134" s="6">
        <v>54.53</v>
      </c>
      <c r="G2134" s="6">
        <v>69.97</v>
      </c>
      <c r="H2134" s="6">
        <f t="shared" si="314"/>
        <v>0.77933400028583677</v>
      </c>
      <c r="I2134" s="6">
        <v>22</v>
      </c>
      <c r="J2134" s="6">
        <v>46.52</v>
      </c>
      <c r="K2134" s="6">
        <v>68.72</v>
      </c>
      <c r="L2134" s="6">
        <f t="shared" si="315"/>
        <v>0</v>
      </c>
      <c r="M2134" s="6">
        <f t="shared" si="316"/>
        <v>0</v>
      </c>
      <c r="N2134" s="6">
        <f t="shared" si="317"/>
        <v>1</v>
      </c>
      <c r="AA2134" t="s">
        <v>5503</v>
      </c>
      <c r="AB2134" t="s">
        <v>5391</v>
      </c>
      <c r="AC2134" t="s">
        <v>51</v>
      </c>
      <c r="AD2134" t="s">
        <v>951</v>
      </c>
      <c r="AE2134">
        <v>24</v>
      </c>
      <c r="AF2134">
        <v>141.51</v>
      </c>
      <c r="AG2134">
        <v>73.7</v>
      </c>
      <c r="AH2134">
        <f t="shared" si="318"/>
        <v>1.920081411126187</v>
      </c>
      <c r="AI2134">
        <v>22.5</v>
      </c>
      <c r="AJ2134">
        <v>51.52</v>
      </c>
      <c r="AK2134">
        <v>69.97</v>
      </c>
      <c r="AL2134" s="3">
        <f t="shared" si="319"/>
        <v>1</v>
      </c>
      <c r="AM2134" s="3">
        <f t="shared" si="320"/>
        <v>0</v>
      </c>
      <c r="AN2134" s="3">
        <f t="shared" si="321"/>
        <v>0</v>
      </c>
    </row>
    <row r="2135" spans="1:40" x14ac:dyDescent="0.35">
      <c r="A2135" t="s">
        <v>5504</v>
      </c>
      <c r="B2135" t="s">
        <v>5391</v>
      </c>
      <c r="C2135" t="s">
        <v>51</v>
      </c>
      <c r="D2135" s="6" t="s">
        <v>949</v>
      </c>
      <c r="E2135" s="6">
        <v>16</v>
      </c>
      <c r="F2135" s="6">
        <v>35.68</v>
      </c>
      <c r="G2135" s="6">
        <v>53.5</v>
      </c>
      <c r="H2135" s="6">
        <f t="shared" si="314"/>
        <v>0.66691588785046729</v>
      </c>
      <c r="I2135" s="6">
        <v>15.5</v>
      </c>
      <c r="J2135" s="6">
        <v>30.49</v>
      </c>
      <c r="K2135" s="6">
        <v>52.21</v>
      </c>
      <c r="L2135" s="6">
        <f t="shared" si="315"/>
        <v>0</v>
      </c>
      <c r="M2135" s="6">
        <f t="shared" si="316"/>
        <v>0</v>
      </c>
      <c r="N2135" s="6">
        <f t="shared" si="317"/>
        <v>1</v>
      </c>
      <c r="AA2135" t="s">
        <v>5504</v>
      </c>
      <c r="AB2135" t="s">
        <v>5391</v>
      </c>
      <c r="AC2135" t="s">
        <v>51</v>
      </c>
      <c r="AD2135" t="s">
        <v>951</v>
      </c>
      <c r="AE2135">
        <v>24</v>
      </c>
      <c r="AF2135">
        <v>164.2</v>
      </c>
      <c r="AG2135">
        <v>73.7</v>
      </c>
      <c r="AH2135">
        <f t="shared" si="318"/>
        <v>2.2279511533242875</v>
      </c>
      <c r="AI2135">
        <v>22.5</v>
      </c>
      <c r="AJ2135">
        <v>65.84</v>
      </c>
      <c r="AK2135">
        <v>69.97</v>
      </c>
      <c r="AL2135" s="3">
        <f t="shared" si="319"/>
        <v>1</v>
      </c>
      <c r="AM2135" s="3">
        <f t="shared" si="320"/>
        <v>0</v>
      </c>
      <c r="AN2135" s="3">
        <f t="shared" si="321"/>
        <v>0</v>
      </c>
    </row>
    <row r="2136" spans="1:40" x14ac:dyDescent="0.35">
      <c r="A2136" t="s">
        <v>5505</v>
      </c>
      <c r="B2136" t="s">
        <v>5391</v>
      </c>
      <c r="C2136" t="s">
        <v>51</v>
      </c>
      <c r="D2136" t="s">
        <v>949</v>
      </c>
      <c r="E2136">
        <v>24</v>
      </c>
      <c r="F2136">
        <v>89.35</v>
      </c>
      <c r="G2136">
        <v>73.7</v>
      </c>
      <c r="H2136">
        <f t="shared" si="314"/>
        <v>1.2123473541383989</v>
      </c>
      <c r="I2136">
        <v>23</v>
      </c>
      <c r="J2136">
        <v>66.3</v>
      </c>
      <c r="K2136">
        <v>71.22</v>
      </c>
      <c r="L2136" s="3">
        <f t="shared" si="315"/>
        <v>0</v>
      </c>
      <c r="M2136" s="3">
        <f t="shared" si="316"/>
        <v>1</v>
      </c>
      <c r="N2136" s="3">
        <f t="shared" si="317"/>
        <v>0</v>
      </c>
      <c r="AA2136" t="s">
        <v>5505</v>
      </c>
      <c r="AB2136" t="s">
        <v>5391</v>
      </c>
      <c r="AC2136" t="s">
        <v>51</v>
      </c>
      <c r="AD2136" t="s">
        <v>951</v>
      </c>
      <c r="AE2136">
        <v>23.5</v>
      </c>
      <c r="AF2136">
        <v>79.849999999999994</v>
      </c>
      <c r="AG2136">
        <v>72.459999999999994</v>
      </c>
      <c r="AH2136">
        <f t="shared" si="318"/>
        <v>1.1019873033397738</v>
      </c>
      <c r="AI2136">
        <v>23</v>
      </c>
      <c r="AJ2136">
        <v>63.53</v>
      </c>
      <c r="AK2136">
        <v>71.22</v>
      </c>
      <c r="AL2136" s="3">
        <f t="shared" si="319"/>
        <v>0</v>
      </c>
      <c r="AM2136" s="3">
        <f t="shared" si="320"/>
        <v>1</v>
      </c>
      <c r="AN2136" s="3">
        <f t="shared" si="321"/>
        <v>0</v>
      </c>
    </row>
    <row r="2137" spans="1:40" x14ac:dyDescent="0.35">
      <c r="A2137" t="s">
        <v>5506</v>
      </c>
      <c r="B2137" t="s">
        <v>5391</v>
      </c>
      <c r="C2137" t="s">
        <v>51</v>
      </c>
      <c r="D2137" s="6" t="s">
        <v>134</v>
      </c>
      <c r="E2137" s="6">
        <v>22</v>
      </c>
      <c r="F2137" s="6">
        <v>62.06</v>
      </c>
      <c r="G2137" s="6">
        <v>68.72</v>
      </c>
      <c r="H2137" s="6">
        <f t="shared" si="314"/>
        <v>0.90308498253783476</v>
      </c>
      <c r="I2137" s="6">
        <v>21.5</v>
      </c>
      <c r="J2137" s="6">
        <v>54.88</v>
      </c>
      <c r="K2137" s="6">
        <v>67.47</v>
      </c>
      <c r="L2137" s="6">
        <f t="shared" si="315"/>
        <v>0</v>
      </c>
      <c r="M2137" s="6">
        <f t="shared" si="316"/>
        <v>0</v>
      </c>
      <c r="N2137" s="6">
        <f t="shared" si="317"/>
        <v>1</v>
      </c>
      <c r="AA2137" t="s">
        <v>5506</v>
      </c>
      <c r="AB2137" t="s">
        <v>5391</v>
      </c>
      <c r="AC2137" t="s">
        <v>51</v>
      </c>
      <c r="AD2137" t="s">
        <v>135</v>
      </c>
      <c r="AE2137">
        <v>24</v>
      </c>
      <c r="AF2137">
        <v>112.14</v>
      </c>
      <c r="AG2137">
        <v>73.7</v>
      </c>
      <c r="AH2137">
        <f t="shared" si="318"/>
        <v>1.52157394843962</v>
      </c>
      <c r="AI2137">
        <v>23</v>
      </c>
      <c r="AJ2137">
        <v>66.349999999999994</v>
      </c>
      <c r="AK2137">
        <v>71.22</v>
      </c>
      <c r="AL2137" s="3">
        <f t="shared" si="319"/>
        <v>1</v>
      </c>
      <c r="AM2137" s="3">
        <f t="shared" si="320"/>
        <v>0</v>
      </c>
      <c r="AN2137" s="3">
        <f t="shared" si="321"/>
        <v>0</v>
      </c>
    </row>
    <row r="2138" spans="1:40" x14ac:dyDescent="0.35">
      <c r="A2138" t="s">
        <v>5507</v>
      </c>
      <c r="B2138" t="s">
        <v>5391</v>
      </c>
      <c r="C2138" t="s">
        <v>51</v>
      </c>
      <c r="D2138" s="6" t="s">
        <v>134</v>
      </c>
      <c r="E2138" s="6">
        <v>29</v>
      </c>
      <c r="F2138" s="6">
        <v>76.569999999999993</v>
      </c>
      <c r="G2138" s="6">
        <v>85.96</v>
      </c>
      <c r="H2138" s="6">
        <f t="shared" si="314"/>
        <v>0.89076314564913917</v>
      </c>
      <c r="I2138" s="6">
        <v>28.5</v>
      </c>
      <c r="J2138" s="6">
        <v>57.58</v>
      </c>
      <c r="K2138" s="6">
        <v>84.74</v>
      </c>
      <c r="L2138" s="6">
        <f t="shared" si="315"/>
        <v>0</v>
      </c>
      <c r="M2138" s="6">
        <f t="shared" si="316"/>
        <v>0</v>
      </c>
      <c r="N2138" s="6">
        <f t="shared" si="317"/>
        <v>1</v>
      </c>
      <c r="AA2138" t="s">
        <v>5507</v>
      </c>
      <c r="AB2138" t="s">
        <v>5391</v>
      </c>
      <c r="AC2138" t="s">
        <v>51</v>
      </c>
      <c r="AD2138" t="s">
        <v>135</v>
      </c>
      <c r="AE2138">
        <v>24</v>
      </c>
      <c r="AF2138">
        <v>155.9</v>
      </c>
      <c r="AG2138">
        <v>73.7</v>
      </c>
      <c r="AH2138">
        <f t="shared" si="318"/>
        <v>2.1153324287652646</v>
      </c>
      <c r="AI2138">
        <v>26.5</v>
      </c>
      <c r="AJ2138">
        <v>81.83</v>
      </c>
      <c r="AK2138">
        <v>79.86</v>
      </c>
      <c r="AL2138" s="3">
        <f t="shared" si="319"/>
        <v>1</v>
      </c>
      <c r="AM2138" s="3">
        <f t="shared" si="320"/>
        <v>0</v>
      </c>
      <c r="AN2138" s="3">
        <f t="shared" si="321"/>
        <v>0</v>
      </c>
    </row>
    <row r="2139" spans="1:40" x14ac:dyDescent="0.35">
      <c r="A2139" t="s">
        <v>5508</v>
      </c>
      <c r="B2139" t="s">
        <v>5391</v>
      </c>
      <c r="C2139" t="s">
        <v>51</v>
      </c>
      <c r="D2139" t="s">
        <v>134</v>
      </c>
      <c r="E2139">
        <v>27.5</v>
      </c>
      <c r="F2139">
        <v>87.9</v>
      </c>
      <c r="G2139">
        <v>82.3</v>
      </c>
      <c r="H2139">
        <f t="shared" si="314"/>
        <v>1.0680437424058324</v>
      </c>
      <c r="I2139">
        <v>35</v>
      </c>
      <c r="J2139">
        <v>101.3</v>
      </c>
      <c r="K2139">
        <v>100.44</v>
      </c>
      <c r="L2139" s="3">
        <f t="shared" si="315"/>
        <v>0</v>
      </c>
      <c r="M2139" s="3">
        <f t="shared" si="316"/>
        <v>1</v>
      </c>
      <c r="N2139" s="3">
        <f t="shared" si="317"/>
        <v>0</v>
      </c>
      <c r="AA2139" t="s">
        <v>5508</v>
      </c>
      <c r="AB2139" t="s">
        <v>5391</v>
      </c>
      <c r="AC2139" s="6" t="s">
        <v>51</v>
      </c>
      <c r="AD2139" s="6" t="s">
        <v>135</v>
      </c>
      <c r="AE2139" s="6">
        <v>24</v>
      </c>
      <c r="AF2139" s="6">
        <v>66.48</v>
      </c>
      <c r="AG2139" s="6">
        <v>73.7</v>
      </c>
      <c r="AH2139" s="6">
        <f t="shared" si="318"/>
        <v>0.90203527815468121</v>
      </c>
      <c r="AI2139" s="6">
        <v>23.5</v>
      </c>
      <c r="AJ2139" s="6">
        <v>61.1</v>
      </c>
      <c r="AK2139" s="6">
        <v>72.459999999999994</v>
      </c>
      <c r="AL2139" s="6">
        <f t="shared" si="319"/>
        <v>0</v>
      </c>
      <c r="AM2139" s="6">
        <f t="shared" si="320"/>
        <v>0</v>
      </c>
      <c r="AN2139" s="6">
        <f t="shared" si="321"/>
        <v>1</v>
      </c>
    </row>
    <row r="2140" spans="1:40" x14ac:dyDescent="0.35">
      <c r="A2140" t="s">
        <v>5509</v>
      </c>
      <c r="B2140" t="s">
        <v>5391</v>
      </c>
      <c r="C2140" t="s">
        <v>51</v>
      </c>
      <c r="D2140" s="6" t="s">
        <v>134</v>
      </c>
      <c r="E2140" s="6">
        <v>21.5</v>
      </c>
      <c r="F2140" s="6">
        <v>56.83</v>
      </c>
      <c r="G2140" s="6">
        <v>67.47</v>
      </c>
      <c r="H2140" s="6">
        <f t="shared" si="314"/>
        <v>0.84230028160663994</v>
      </c>
      <c r="I2140" s="6">
        <v>21</v>
      </c>
      <c r="J2140" s="6">
        <v>37.729999999999997</v>
      </c>
      <c r="K2140" s="6">
        <v>66.22</v>
      </c>
      <c r="L2140" s="6">
        <f t="shared" si="315"/>
        <v>0</v>
      </c>
      <c r="M2140" s="6">
        <f t="shared" si="316"/>
        <v>0</v>
      </c>
      <c r="N2140" s="6">
        <f t="shared" si="317"/>
        <v>1</v>
      </c>
      <c r="AA2140" t="s">
        <v>5509</v>
      </c>
      <c r="AB2140" t="s">
        <v>5391</v>
      </c>
      <c r="AC2140" t="s">
        <v>51</v>
      </c>
      <c r="AD2140" t="s">
        <v>135</v>
      </c>
      <c r="AE2140">
        <v>24</v>
      </c>
      <c r="AF2140">
        <v>74.98</v>
      </c>
      <c r="AG2140">
        <v>73.7</v>
      </c>
      <c r="AH2140">
        <f t="shared" si="318"/>
        <v>1.0173677069199458</v>
      </c>
      <c r="AI2140">
        <v>25.5</v>
      </c>
      <c r="AJ2140">
        <v>77.47</v>
      </c>
      <c r="AK2140">
        <v>77.400000000000006</v>
      </c>
      <c r="AL2140" s="3">
        <f t="shared" si="319"/>
        <v>0</v>
      </c>
      <c r="AM2140" s="3">
        <f t="shared" si="320"/>
        <v>1</v>
      </c>
      <c r="AN2140" s="3">
        <f t="shared" si="321"/>
        <v>0</v>
      </c>
    </row>
    <row r="2141" spans="1:40" x14ac:dyDescent="0.35">
      <c r="A2141" t="s">
        <v>5510</v>
      </c>
      <c r="B2141" t="s">
        <v>5391</v>
      </c>
      <c r="C2141" t="s">
        <v>51</v>
      </c>
      <c r="D2141" s="6" t="s">
        <v>134</v>
      </c>
      <c r="E2141" s="6">
        <v>24.5</v>
      </c>
      <c r="F2141" s="6">
        <v>64.67</v>
      </c>
      <c r="G2141" s="6">
        <v>74.930000000000007</v>
      </c>
      <c r="H2141" s="6">
        <f t="shared" si="314"/>
        <v>0.86307220072067259</v>
      </c>
      <c r="I2141" s="6">
        <v>24</v>
      </c>
      <c r="J2141" s="6">
        <v>31.38</v>
      </c>
      <c r="K2141" s="6">
        <v>73.7</v>
      </c>
      <c r="L2141" s="6">
        <f t="shared" si="315"/>
        <v>0</v>
      </c>
      <c r="M2141" s="6">
        <f t="shared" si="316"/>
        <v>0</v>
      </c>
      <c r="N2141" s="6">
        <f t="shared" si="317"/>
        <v>1</v>
      </c>
      <c r="AA2141" t="s">
        <v>5510</v>
      </c>
      <c r="AB2141" t="s">
        <v>5391</v>
      </c>
      <c r="AC2141" t="s">
        <v>51</v>
      </c>
      <c r="AD2141" t="s">
        <v>135</v>
      </c>
      <c r="AE2141">
        <v>24</v>
      </c>
      <c r="AF2141">
        <v>95.67</v>
      </c>
      <c r="AG2141">
        <v>73.7</v>
      </c>
      <c r="AH2141">
        <f t="shared" si="318"/>
        <v>1.298100407055631</v>
      </c>
      <c r="AI2141">
        <v>16</v>
      </c>
      <c r="AJ2141">
        <v>72.819999999999993</v>
      </c>
      <c r="AK2141">
        <v>53.5</v>
      </c>
      <c r="AL2141" s="3">
        <f t="shared" si="319"/>
        <v>0</v>
      </c>
      <c r="AM2141" s="3">
        <f t="shared" si="320"/>
        <v>1</v>
      </c>
      <c r="AN2141" s="3">
        <f t="shared" si="321"/>
        <v>0</v>
      </c>
    </row>
    <row r="2142" spans="1:40" x14ac:dyDescent="0.35">
      <c r="A2142" t="s">
        <v>5511</v>
      </c>
      <c r="B2142" t="s">
        <v>5391</v>
      </c>
      <c r="C2142" t="s">
        <v>51</v>
      </c>
      <c r="D2142" s="6" t="s">
        <v>134</v>
      </c>
      <c r="E2142" s="6">
        <v>18</v>
      </c>
      <c r="F2142" s="6">
        <v>44.75</v>
      </c>
      <c r="G2142" s="6">
        <v>58.64</v>
      </c>
      <c r="H2142" s="6">
        <f t="shared" si="314"/>
        <v>0.76313096862210095</v>
      </c>
      <c r="I2142" s="6">
        <v>17.5</v>
      </c>
      <c r="J2142" s="6">
        <v>39.81</v>
      </c>
      <c r="K2142" s="6">
        <v>57.36</v>
      </c>
      <c r="L2142" s="6">
        <f t="shared" si="315"/>
        <v>0</v>
      </c>
      <c r="M2142" s="6">
        <f t="shared" si="316"/>
        <v>0</v>
      </c>
      <c r="N2142" s="6">
        <f t="shared" si="317"/>
        <v>1</v>
      </c>
      <c r="AA2142" t="s">
        <v>5511</v>
      </c>
      <c r="AB2142" t="s">
        <v>5391</v>
      </c>
      <c r="AC2142" t="s">
        <v>51</v>
      </c>
      <c r="AD2142" t="s">
        <v>135</v>
      </c>
      <c r="AE2142">
        <v>24</v>
      </c>
      <c r="AF2142">
        <v>120.7</v>
      </c>
      <c r="AG2142">
        <v>73.7</v>
      </c>
      <c r="AH2142">
        <f t="shared" si="318"/>
        <v>1.6377204884667571</v>
      </c>
      <c r="AI2142">
        <v>23</v>
      </c>
      <c r="AJ2142">
        <v>62.86</v>
      </c>
      <c r="AK2142">
        <v>71.22</v>
      </c>
      <c r="AL2142" s="3">
        <f t="shared" si="319"/>
        <v>1</v>
      </c>
      <c r="AM2142" s="3">
        <f t="shared" si="320"/>
        <v>0</v>
      </c>
      <c r="AN2142" s="3">
        <f t="shared" si="321"/>
        <v>0</v>
      </c>
    </row>
    <row r="2143" spans="1:40" x14ac:dyDescent="0.35">
      <c r="A2143" t="s">
        <v>5512</v>
      </c>
      <c r="B2143" t="s">
        <v>5391</v>
      </c>
      <c r="C2143" t="s">
        <v>51</v>
      </c>
      <c r="D2143" s="6" t="s">
        <v>134</v>
      </c>
      <c r="E2143" s="6">
        <v>16</v>
      </c>
      <c r="F2143" s="6">
        <v>40.229999999999997</v>
      </c>
      <c r="G2143" s="6">
        <v>53.5</v>
      </c>
      <c r="H2143" s="6">
        <f t="shared" si="314"/>
        <v>0.75196261682242982</v>
      </c>
      <c r="I2143" s="6">
        <v>15.5</v>
      </c>
      <c r="J2143" s="6">
        <v>25.24</v>
      </c>
      <c r="K2143" s="6">
        <v>52.21</v>
      </c>
      <c r="L2143" s="6">
        <f t="shared" si="315"/>
        <v>0</v>
      </c>
      <c r="M2143" s="6">
        <f t="shared" si="316"/>
        <v>0</v>
      </c>
      <c r="N2143" s="6">
        <f t="shared" si="317"/>
        <v>1</v>
      </c>
      <c r="AA2143" t="s">
        <v>5512</v>
      </c>
      <c r="AB2143" t="s">
        <v>5391</v>
      </c>
      <c r="AC2143" t="s">
        <v>51</v>
      </c>
      <c r="AD2143" t="s">
        <v>135</v>
      </c>
      <c r="AE2143">
        <v>24</v>
      </c>
      <c r="AF2143">
        <v>121.4</v>
      </c>
      <c r="AG2143">
        <v>73.7</v>
      </c>
      <c r="AH2143">
        <f t="shared" si="318"/>
        <v>1.6472184531886025</v>
      </c>
      <c r="AI2143">
        <v>23</v>
      </c>
      <c r="AJ2143">
        <v>65.760000000000005</v>
      </c>
      <c r="AK2143">
        <v>71.22</v>
      </c>
      <c r="AL2143" s="3">
        <f t="shared" si="319"/>
        <v>1</v>
      </c>
      <c r="AM2143" s="3">
        <f t="shared" si="320"/>
        <v>0</v>
      </c>
      <c r="AN2143" s="3">
        <f t="shared" si="321"/>
        <v>0</v>
      </c>
    </row>
    <row r="2144" spans="1:40" x14ac:dyDescent="0.35">
      <c r="A2144" t="s">
        <v>5513</v>
      </c>
      <c r="B2144" t="s">
        <v>5391</v>
      </c>
      <c r="C2144" t="s">
        <v>51</v>
      </c>
      <c r="D2144" s="6" t="s">
        <v>134</v>
      </c>
      <c r="E2144" s="6">
        <v>18</v>
      </c>
      <c r="F2144" s="6">
        <v>46.35</v>
      </c>
      <c r="G2144" s="6">
        <v>58.64</v>
      </c>
      <c r="H2144" s="6">
        <f t="shared" si="314"/>
        <v>0.79041609822646663</v>
      </c>
      <c r="I2144" s="6">
        <v>17.5</v>
      </c>
      <c r="J2144" s="6">
        <v>32.799999999999997</v>
      </c>
      <c r="K2144" s="6">
        <v>57.36</v>
      </c>
      <c r="L2144" s="6">
        <f t="shared" si="315"/>
        <v>0</v>
      </c>
      <c r="M2144" s="6">
        <f t="shared" si="316"/>
        <v>0</v>
      </c>
      <c r="N2144" s="6">
        <f t="shared" si="317"/>
        <v>1</v>
      </c>
      <c r="AA2144" t="s">
        <v>5513</v>
      </c>
      <c r="AB2144" t="s">
        <v>5391</v>
      </c>
      <c r="AC2144" t="s">
        <v>51</v>
      </c>
      <c r="AD2144" t="s">
        <v>135</v>
      </c>
      <c r="AE2144">
        <v>24</v>
      </c>
      <c r="AF2144">
        <v>119.12</v>
      </c>
      <c r="AG2144">
        <v>73.7</v>
      </c>
      <c r="AH2144">
        <f t="shared" si="318"/>
        <v>1.6162822252374491</v>
      </c>
      <c r="AI2144">
        <v>22.5</v>
      </c>
      <c r="AJ2144">
        <v>67.209999999999994</v>
      </c>
      <c r="AK2144">
        <v>69.97</v>
      </c>
      <c r="AL2144" s="3">
        <f t="shared" si="319"/>
        <v>1</v>
      </c>
      <c r="AM2144" s="3">
        <f t="shared" si="320"/>
        <v>0</v>
      </c>
      <c r="AN2144" s="3">
        <f t="shared" si="321"/>
        <v>0</v>
      </c>
    </row>
    <row r="2145" spans="1:40" x14ac:dyDescent="0.35">
      <c r="A2145" t="s">
        <v>5514</v>
      </c>
      <c r="B2145" t="s">
        <v>5391</v>
      </c>
      <c r="C2145" t="s">
        <v>51</v>
      </c>
      <c r="D2145" s="6" t="s">
        <v>134</v>
      </c>
      <c r="E2145" s="6">
        <v>17</v>
      </c>
      <c r="F2145" s="6">
        <v>35.53</v>
      </c>
      <c r="G2145" s="6">
        <v>56.08</v>
      </c>
      <c r="H2145" s="6">
        <f t="shared" si="314"/>
        <v>0.63355920114122688</v>
      </c>
      <c r="I2145" s="6">
        <v>16.5</v>
      </c>
      <c r="J2145" s="6">
        <v>24.48</v>
      </c>
      <c r="K2145" s="6">
        <v>54.79</v>
      </c>
      <c r="L2145" s="6">
        <f t="shared" si="315"/>
        <v>0</v>
      </c>
      <c r="M2145" s="6">
        <f t="shared" si="316"/>
        <v>0</v>
      </c>
      <c r="N2145" s="6">
        <f t="shared" si="317"/>
        <v>1</v>
      </c>
      <c r="AA2145" t="s">
        <v>5514</v>
      </c>
      <c r="AB2145" t="s">
        <v>5391</v>
      </c>
      <c r="AC2145" t="s">
        <v>51</v>
      </c>
      <c r="AD2145" t="s">
        <v>135</v>
      </c>
      <c r="AE2145">
        <v>24</v>
      </c>
      <c r="AF2145">
        <v>128.61000000000001</v>
      </c>
      <c r="AG2145">
        <v>73.7</v>
      </c>
      <c r="AH2145">
        <f t="shared" si="318"/>
        <v>1.7450474898236092</v>
      </c>
      <c r="AI2145">
        <v>26</v>
      </c>
      <c r="AJ2145">
        <v>80.569999999999993</v>
      </c>
      <c r="AK2145">
        <v>78.63</v>
      </c>
      <c r="AL2145" s="3">
        <f t="shared" si="319"/>
        <v>1</v>
      </c>
      <c r="AM2145" s="3">
        <f t="shared" si="320"/>
        <v>0</v>
      </c>
      <c r="AN2145" s="3">
        <f t="shared" si="321"/>
        <v>0</v>
      </c>
    </row>
    <row r="2146" spans="1:40" x14ac:dyDescent="0.35">
      <c r="A2146" t="s">
        <v>5515</v>
      </c>
      <c r="B2146" t="s">
        <v>5391</v>
      </c>
      <c r="C2146" t="s">
        <v>51</v>
      </c>
      <c r="D2146" s="6" t="s">
        <v>134</v>
      </c>
      <c r="E2146" s="6">
        <v>22.5</v>
      </c>
      <c r="F2146" s="6">
        <v>58.25</v>
      </c>
      <c r="G2146" s="6">
        <v>69.97</v>
      </c>
      <c r="H2146" s="6">
        <f t="shared" si="314"/>
        <v>0.832499642704016</v>
      </c>
      <c r="I2146" s="6">
        <v>22</v>
      </c>
      <c r="J2146" s="6">
        <v>37.35</v>
      </c>
      <c r="K2146" s="6">
        <v>68.72</v>
      </c>
      <c r="L2146" s="6">
        <f t="shared" si="315"/>
        <v>0</v>
      </c>
      <c r="M2146" s="6">
        <f t="shared" si="316"/>
        <v>0</v>
      </c>
      <c r="N2146" s="6">
        <f t="shared" si="317"/>
        <v>1</v>
      </c>
      <c r="AA2146" t="s">
        <v>5515</v>
      </c>
      <c r="AB2146" t="s">
        <v>5391</v>
      </c>
      <c r="AC2146" t="s">
        <v>51</v>
      </c>
      <c r="AD2146" t="s">
        <v>135</v>
      </c>
      <c r="AE2146">
        <v>24</v>
      </c>
      <c r="AF2146">
        <v>80.23</v>
      </c>
      <c r="AG2146">
        <v>73.7</v>
      </c>
      <c r="AH2146">
        <f t="shared" si="318"/>
        <v>1.0886024423337857</v>
      </c>
      <c r="AI2146">
        <v>23.5</v>
      </c>
      <c r="AJ2146">
        <v>52.89</v>
      </c>
      <c r="AK2146">
        <v>72.459999999999994</v>
      </c>
      <c r="AL2146" s="3">
        <f t="shared" si="319"/>
        <v>0</v>
      </c>
      <c r="AM2146" s="3">
        <f t="shared" si="320"/>
        <v>1</v>
      </c>
      <c r="AN2146" s="3">
        <f t="shared" si="321"/>
        <v>0</v>
      </c>
    </row>
    <row r="2147" spans="1:40" x14ac:dyDescent="0.35">
      <c r="A2147" t="s">
        <v>5516</v>
      </c>
      <c r="B2147" t="s">
        <v>5391</v>
      </c>
      <c r="C2147" t="s">
        <v>51</v>
      </c>
      <c r="D2147" s="6" t="s">
        <v>134</v>
      </c>
      <c r="E2147" s="6">
        <v>22.5</v>
      </c>
      <c r="F2147" s="6">
        <v>62.16</v>
      </c>
      <c r="G2147" s="6">
        <v>69.97</v>
      </c>
      <c r="H2147" s="6">
        <f t="shared" si="314"/>
        <v>0.88838073460054301</v>
      </c>
      <c r="I2147" s="6">
        <v>22</v>
      </c>
      <c r="J2147" s="6">
        <v>33.9</v>
      </c>
      <c r="K2147" s="6">
        <v>68.72</v>
      </c>
      <c r="L2147" s="6">
        <f t="shared" si="315"/>
        <v>0</v>
      </c>
      <c r="M2147" s="6">
        <f t="shared" si="316"/>
        <v>0</v>
      </c>
      <c r="N2147" s="6">
        <f t="shared" si="317"/>
        <v>1</v>
      </c>
      <c r="AA2147" t="s">
        <v>5516</v>
      </c>
      <c r="AB2147" t="s">
        <v>5391</v>
      </c>
      <c r="AC2147" s="6" t="s">
        <v>51</v>
      </c>
      <c r="AD2147" s="6" t="s">
        <v>135</v>
      </c>
      <c r="AE2147" s="6">
        <v>26</v>
      </c>
      <c r="AF2147" s="6">
        <v>77.5</v>
      </c>
      <c r="AG2147" s="6">
        <v>78.63</v>
      </c>
      <c r="AH2147" s="6">
        <f t="shared" si="318"/>
        <v>0.98562889482385863</v>
      </c>
      <c r="AI2147" s="6">
        <v>25.5</v>
      </c>
      <c r="AJ2147" s="6">
        <v>55</v>
      </c>
      <c r="AK2147" s="6">
        <v>77.400000000000006</v>
      </c>
      <c r="AL2147" s="6">
        <f t="shared" si="319"/>
        <v>0</v>
      </c>
      <c r="AM2147" s="6">
        <f t="shared" si="320"/>
        <v>0</v>
      </c>
      <c r="AN2147" s="6">
        <f t="shared" si="321"/>
        <v>1</v>
      </c>
    </row>
    <row r="2148" spans="1:40" x14ac:dyDescent="0.35">
      <c r="A2148" t="s">
        <v>5517</v>
      </c>
      <c r="B2148" t="s">
        <v>5391</v>
      </c>
      <c r="C2148" t="s">
        <v>51</v>
      </c>
      <c r="D2148" s="6" t="s">
        <v>134</v>
      </c>
      <c r="E2148" s="6">
        <v>24</v>
      </c>
      <c r="F2148" s="6">
        <v>68.13</v>
      </c>
      <c r="G2148" s="6">
        <v>73.7</v>
      </c>
      <c r="H2148" s="6">
        <f t="shared" si="314"/>
        <v>0.92442333785617359</v>
      </c>
      <c r="I2148" s="6">
        <v>23.5</v>
      </c>
      <c r="J2148" s="6">
        <v>37.57</v>
      </c>
      <c r="K2148" s="6">
        <v>72.459999999999994</v>
      </c>
      <c r="L2148" s="6">
        <f t="shared" si="315"/>
        <v>0</v>
      </c>
      <c r="M2148" s="6">
        <f t="shared" si="316"/>
        <v>0</v>
      </c>
      <c r="N2148" s="6">
        <f t="shared" si="317"/>
        <v>1</v>
      </c>
      <c r="AA2148" t="s">
        <v>5517</v>
      </c>
      <c r="AB2148" t="s">
        <v>5391</v>
      </c>
      <c r="AC2148" s="6" t="s">
        <v>51</v>
      </c>
      <c r="AD2148" s="6" t="s">
        <v>135</v>
      </c>
      <c r="AE2148" s="6">
        <v>16</v>
      </c>
      <c r="AF2148" s="6">
        <v>48.77</v>
      </c>
      <c r="AG2148" s="6">
        <v>53.5</v>
      </c>
      <c r="AH2148" s="6">
        <f t="shared" si="318"/>
        <v>0.91158878504672902</v>
      </c>
      <c r="AI2148" s="6">
        <v>15.5</v>
      </c>
      <c r="AJ2148" s="6">
        <v>31.88</v>
      </c>
      <c r="AK2148" s="6">
        <v>52.21</v>
      </c>
      <c r="AL2148" s="6">
        <f t="shared" si="319"/>
        <v>0</v>
      </c>
      <c r="AM2148" s="6">
        <f t="shared" si="320"/>
        <v>0</v>
      </c>
      <c r="AN2148" s="6">
        <f t="shared" si="321"/>
        <v>1</v>
      </c>
    </row>
    <row r="2149" spans="1:40" x14ac:dyDescent="0.35">
      <c r="A2149" t="s">
        <v>5518</v>
      </c>
      <c r="B2149" t="s">
        <v>5391</v>
      </c>
      <c r="C2149" t="s">
        <v>51</v>
      </c>
      <c r="D2149" s="6" t="s">
        <v>134</v>
      </c>
      <c r="E2149" s="6">
        <v>23</v>
      </c>
      <c r="F2149" s="6">
        <v>65.599999999999994</v>
      </c>
      <c r="G2149" s="6">
        <v>71.22</v>
      </c>
      <c r="H2149" s="6">
        <f t="shared" si="314"/>
        <v>0.92108958157820831</v>
      </c>
      <c r="I2149" s="6">
        <v>22.5</v>
      </c>
      <c r="J2149" s="6">
        <v>38.56</v>
      </c>
      <c r="K2149" s="6">
        <v>69.97</v>
      </c>
      <c r="L2149" s="6">
        <f t="shared" si="315"/>
        <v>0</v>
      </c>
      <c r="M2149" s="6">
        <f t="shared" si="316"/>
        <v>0</v>
      </c>
      <c r="N2149" s="6">
        <f t="shared" si="317"/>
        <v>1</v>
      </c>
      <c r="AA2149" t="s">
        <v>5518</v>
      </c>
      <c r="AB2149" t="s">
        <v>5391</v>
      </c>
      <c r="AC2149" t="s">
        <v>51</v>
      </c>
      <c r="AD2149" t="s">
        <v>135</v>
      </c>
      <c r="AE2149">
        <v>24</v>
      </c>
      <c r="AF2149">
        <v>86.16</v>
      </c>
      <c r="AG2149">
        <v>73.7</v>
      </c>
      <c r="AH2149">
        <f t="shared" si="318"/>
        <v>1.1690637720488466</v>
      </c>
      <c r="AI2149">
        <v>23.5</v>
      </c>
      <c r="AJ2149">
        <v>62.89</v>
      </c>
      <c r="AK2149">
        <v>72.459999999999994</v>
      </c>
      <c r="AL2149" s="3">
        <f t="shared" si="319"/>
        <v>0</v>
      </c>
      <c r="AM2149" s="3">
        <f t="shared" si="320"/>
        <v>1</v>
      </c>
      <c r="AN2149" s="3">
        <f t="shared" si="321"/>
        <v>0</v>
      </c>
    </row>
    <row r="2150" spans="1:40" x14ac:dyDescent="0.35">
      <c r="A2150" t="s">
        <v>5519</v>
      </c>
      <c r="B2150" t="s">
        <v>5391</v>
      </c>
      <c r="C2150" t="s">
        <v>51</v>
      </c>
      <c r="D2150" s="6" t="s">
        <v>2935</v>
      </c>
      <c r="E2150" s="6">
        <v>19</v>
      </c>
      <c r="F2150" s="6">
        <v>48.67</v>
      </c>
      <c r="G2150" s="6">
        <v>61.18</v>
      </c>
      <c r="H2150" s="6">
        <f t="shared" si="314"/>
        <v>0.79552141222621775</v>
      </c>
      <c r="I2150" s="6">
        <v>18.5</v>
      </c>
      <c r="J2150" s="6">
        <v>29.67</v>
      </c>
      <c r="K2150" s="6">
        <v>59.91</v>
      </c>
      <c r="L2150" s="6">
        <f t="shared" si="315"/>
        <v>0</v>
      </c>
      <c r="M2150" s="6">
        <f t="shared" si="316"/>
        <v>0</v>
      </c>
      <c r="N2150" s="6">
        <f t="shared" si="317"/>
        <v>1</v>
      </c>
      <c r="AA2150" t="s">
        <v>5519</v>
      </c>
      <c r="AB2150" t="s">
        <v>5391</v>
      </c>
      <c r="AC2150" t="s">
        <v>51</v>
      </c>
      <c r="AD2150" t="s">
        <v>2936</v>
      </c>
      <c r="AE2150">
        <v>23.5</v>
      </c>
      <c r="AF2150">
        <v>75.73</v>
      </c>
      <c r="AG2150">
        <v>72.459999999999994</v>
      </c>
      <c r="AH2150">
        <f t="shared" si="318"/>
        <v>1.0451283466740271</v>
      </c>
      <c r="AI2150">
        <v>23</v>
      </c>
      <c r="AJ2150">
        <v>47.32</v>
      </c>
      <c r="AK2150">
        <v>71.22</v>
      </c>
      <c r="AL2150" s="3">
        <f t="shared" si="319"/>
        <v>0</v>
      </c>
      <c r="AM2150" s="3">
        <f t="shared" si="320"/>
        <v>1</v>
      </c>
      <c r="AN2150" s="3">
        <f t="shared" si="321"/>
        <v>0</v>
      </c>
    </row>
    <row r="2151" spans="1:40" x14ac:dyDescent="0.35">
      <c r="A2151" t="s">
        <v>5520</v>
      </c>
      <c r="B2151" t="s">
        <v>5391</v>
      </c>
      <c r="C2151" t="s">
        <v>51</v>
      </c>
      <c r="D2151" s="6" t="s">
        <v>2935</v>
      </c>
      <c r="E2151" s="6">
        <v>30.5</v>
      </c>
      <c r="F2151" s="6">
        <v>86.11</v>
      </c>
      <c r="G2151" s="6">
        <v>89.6</v>
      </c>
      <c r="H2151" s="6">
        <f t="shared" si="314"/>
        <v>0.96104910714285718</v>
      </c>
      <c r="I2151" s="6">
        <v>30</v>
      </c>
      <c r="J2151" s="6">
        <v>63.45</v>
      </c>
      <c r="K2151" s="6">
        <v>88.39</v>
      </c>
      <c r="L2151" s="6">
        <f t="shared" si="315"/>
        <v>0</v>
      </c>
      <c r="M2151" s="6">
        <f t="shared" si="316"/>
        <v>0</v>
      </c>
      <c r="N2151" s="6">
        <f t="shared" si="317"/>
        <v>1</v>
      </c>
      <c r="AA2151" t="s">
        <v>5520</v>
      </c>
      <c r="AB2151" t="s">
        <v>5391</v>
      </c>
      <c r="AC2151" t="s">
        <v>51</v>
      </c>
      <c r="AD2151" t="s">
        <v>2936</v>
      </c>
      <c r="AE2151">
        <v>24</v>
      </c>
      <c r="AF2151">
        <v>101.13</v>
      </c>
      <c r="AG2151">
        <v>73.7</v>
      </c>
      <c r="AH2151">
        <f t="shared" si="318"/>
        <v>1.3721845318860244</v>
      </c>
      <c r="AI2151">
        <v>23.5</v>
      </c>
      <c r="AJ2151">
        <v>64.81</v>
      </c>
      <c r="AK2151">
        <v>72.459999999999994</v>
      </c>
      <c r="AL2151" s="3">
        <f t="shared" si="319"/>
        <v>0</v>
      </c>
      <c r="AM2151" s="3">
        <f t="shared" si="320"/>
        <v>1</v>
      </c>
      <c r="AN2151" s="3">
        <f t="shared" si="321"/>
        <v>0</v>
      </c>
    </row>
    <row r="2152" spans="1:40" x14ac:dyDescent="0.35">
      <c r="A2152" t="s">
        <v>5521</v>
      </c>
      <c r="B2152" t="s">
        <v>5391</v>
      </c>
      <c r="C2152" t="s">
        <v>51</v>
      </c>
      <c r="D2152" s="6" t="s">
        <v>2935</v>
      </c>
      <c r="E2152" s="6">
        <v>28</v>
      </c>
      <c r="F2152" s="6">
        <v>76.760000000000005</v>
      </c>
      <c r="G2152" s="6">
        <v>83.53</v>
      </c>
      <c r="H2152" s="6">
        <f t="shared" si="314"/>
        <v>0.91895127499102125</v>
      </c>
      <c r="I2152" s="6">
        <v>27.5</v>
      </c>
      <c r="J2152" s="6">
        <v>45.62</v>
      </c>
      <c r="K2152" s="6">
        <v>82.3</v>
      </c>
      <c r="L2152" s="6">
        <f t="shared" si="315"/>
        <v>0</v>
      </c>
      <c r="M2152" s="6">
        <f t="shared" si="316"/>
        <v>0</v>
      </c>
      <c r="N2152" s="6">
        <f t="shared" si="317"/>
        <v>1</v>
      </c>
      <c r="AA2152" t="s">
        <v>5521</v>
      </c>
      <c r="AB2152" t="s">
        <v>5391</v>
      </c>
      <c r="AC2152" t="s">
        <v>51</v>
      </c>
      <c r="AD2152" t="s">
        <v>2936</v>
      </c>
      <c r="AE2152">
        <v>24</v>
      </c>
      <c r="AF2152">
        <v>111.87</v>
      </c>
      <c r="AG2152">
        <v>73.7</v>
      </c>
      <c r="AH2152">
        <f t="shared" si="318"/>
        <v>1.517910447761194</v>
      </c>
      <c r="AI2152">
        <v>22.5</v>
      </c>
      <c r="AJ2152">
        <v>65.349999999999994</v>
      </c>
      <c r="AK2152">
        <v>69.97</v>
      </c>
      <c r="AL2152" s="3">
        <f t="shared" si="319"/>
        <v>1</v>
      </c>
      <c r="AM2152" s="3">
        <f t="shared" si="320"/>
        <v>0</v>
      </c>
      <c r="AN2152" s="3">
        <f t="shared" si="321"/>
        <v>0</v>
      </c>
    </row>
    <row r="2153" spans="1:40" x14ac:dyDescent="0.35">
      <c r="A2153" t="s">
        <v>5522</v>
      </c>
      <c r="B2153" t="s">
        <v>5391</v>
      </c>
      <c r="C2153" t="s">
        <v>51</v>
      </c>
      <c r="D2153" s="6" t="s">
        <v>2935</v>
      </c>
      <c r="E2153" s="6">
        <v>22.5</v>
      </c>
      <c r="F2153" s="6">
        <v>63.08</v>
      </c>
      <c r="G2153" s="6">
        <v>69.97</v>
      </c>
      <c r="H2153" s="6">
        <f t="shared" si="314"/>
        <v>0.90152922681149061</v>
      </c>
      <c r="I2153" s="6">
        <v>22</v>
      </c>
      <c r="J2153" s="6">
        <v>52.12</v>
      </c>
      <c r="K2153" s="6">
        <v>68.72</v>
      </c>
      <c r="L2153" s="6">
        <f t="shared" si="315"/>
        <v>0</v>
      </c>
      <c r="M2153" s="6">
        <f t="shared" si="316"/>
        <v>0</v>
      </c>
      <c r="N2153" s="6">
        <f t="shared" si="317"/>
        <v>1</v>
      </c>
      <c r="AA2153" t="s">
        <v>5522</v>
      </c>
      <c r="AB2153" t="s">
        <v>5391</v>
      </c>
      <c r="AC2153" t="s">
        <v>51</v>
      </c>
      <c r="AD2153" t="s">
        <v>2936</v>
      </c>
      <c r="AE2153">
        <v>24</v>
      </c>
      <c r="AF2153">
        <v>87.13</v>
      </c>
      <c r="AG2153">
        <v>73.7</v>
      </c>
      <c r="AH2153">
        <f t="shared" si="318"/>
        <v>1.182225237449118</v>
      </c>
      <c r="AI2153">
        <v>23.5</v>
      </c>
      <c r="AJ2153">
        <v>60.94</v>
      </c>
      <c r="AK2153">
        <v>72.459999999999994</v>
      </c>
      <c r="AL2153" s="3">
        <f t="shared" si="319"/>
        <v>0</v>
      </c>
      <c r="AM2153" s="3">
        <f t="shared" si="320"/>
        <v>1</v>
      </c>
      <c r="AN2153" s="3">
        <f t="shared" si="321"/>
        <v>0</v>
      </c>
    </row>
    <row r="2154" spans="1:40" x14ac:dyDescent="0.35">
      <c r="A2154" t="s">
        <v>5523</v>
      </c>
      <c r="B2154" t="s">
        <v>5391</v>
      </c>
      <c r="C2154" t="s">
        <v>51</v>
      </c>
      <c r="D2154" s="6" t="s">
        <v>2935</v>
      </c>
      <c r="E2154" s="6">
        <v>16</v>
      </c>
      <c r="F2154" s="6">
        <v>43.93</v>
      </c>
      <c r="G2154" s="6">
        <v>53.5</v>
      </c>
      <c r="H2154" s="6">
        <f t="shared" si="314"/>
        <v>0.82112149532710277</v>
      </c>
      <c r="I2154" s="6">
        <v>15.5</v>
      </c>
      <c r="J2154" s="6">
        <v>25.28</v>
      </c>
      <c r="K2154" s="6">
        <v>52.21</v>
      </c>
      <c r="L2154" s="6">
        <f t="shared" si="315"/>
        <v>0</v>
      </c>
      <c r="M2154" s="6">
        <f t="shared" si="316"/>
        <v>0</v>
      </c>
      <c r="N2154" s="6">
        <f t="shared" si="317"/>
        <v>1</v>
      </c>
      <c r="AA2154" t="s">
        <v>5523</v>
      </c>
      <c r="AB2154" t="s">
        <v>5391</v>
      </c>
      <c r="AC2154" t="s">
        <v>51</v>
      </c>
      <c r="AD2154" t="s">
        <v>2936</v>
      </c>
      <c r="AE2154">
        <v>24</v>
      </c>
      <c r="AF2154">
        <v>144.28</v>
      </c>
      <c r="AG2154">
        <v>73.7</v>
      </c>
      <c r="AH2154">
        <f t="shared" si="318"/>
        <v>1.9576662143826322</v>
      </c>
      <c r="AI2154">
        <v>22</v>
      </c>
      <c r="AJ2154">
        <v>48.62</v>
      </c>
      <c r="AK2154">
        <v>68.72</v>
      </c>
      <c r="AL2154" s="3">
        <f t="shared" si="319"/>
        <v>1</v>
      </c>
      <c r="AM2154" s="3">
        <f t="shared" si="320"/>
        <v>0</v>
      </c>
      <c r="AN2154" s="3">
        <f t="shared" si="321"/>
        <v>0</v>
      </c>
    </row>
    <row r="2155" spans="1:40" x14ac:dyDescent="0.35">
      <c r="A2155" t="s">
        <v>5524</v>
      </c>
      <c r="B2155" t="s">
        <v>5391</v>
      </c>
      <c r="C2155" t="s">
        <v>51</v>
      </c>
      <c r="D2155" s="6" t="s">
        <v>2935</v>
      </c>
      <c r="E2155" s="6">
        <v>23</v>
      </c>
      <c r="F2155" s="6">
        <v>55.39</v>
      </c>
      <c r="G2155" s="6">
        <v>71.22</v>
      </c>
      <c r="H2155" s="6">
        <f t="shared" si="314"/>
        <v>0.77773097444538053</v>
      </c>
      <c r="I2155" s="6">
        <v>22.5</v>
      </c>
      <c r="J2155" s="6">
        <v>31.17</v>
      </c>
      <c r="K2155" s="6">
        <v>69.97</v>
      </c>
      <c r="L2155" s="6">
        <f t="shared" si="315"/>
        <v>0</v>
      </c>
      <c r="M2155" s="6">
        <f t="shared" si="316"/>
        <v>0</v>
      </c>
      <c r="N2155" s="6">
        <f t="shared" si="317"/>
        <v>1</v>
      </c>
      <c r="AA2155" t="s">
        <v>5524</v>
      </c>
      <c r="AB2155" t="s">
        <v>5391</v>
      </c>
      <c r="AC2155" t="s">
        <v>51</v>
      </c>
      <c r="AD2155" t="s">
        <v>2936</v>
      </c>
      <c r="AE2155">
        <v>24</v>
      </c>
      <c r="AF2155">
        <v>97.3</v>
      </c>
      <c r="AG2155">
        <v>73.7</v>
      </c>
      <c r="AH2155">
        <f t="shared" si="318"/>
        <v>1.3202170963364992</v>
      </c>
      <c r="AI2155">
        <v>26</v>
      </c>
      <c r="AJ2155">
        <v>80.599999999999994</v>
      </c>
      <c r="AK2155">
        <v>78.63</v>
      </c>
      <c r="AL2155" s="3">
        <f t="shared" si="319"/>
        <v>0</v>
      </c>
      <c r="AM2155" s="3">
        <f t="shared" si="320"/>
        <v>1</v>
      </c>
      <c r="AN2155" s="3">
        <f t="shared" si="321"/>
        <v>0</v>
      </c>
    </row>
    <row r="2156" spans="1:40" x14ac:dyDescent="0.35">
      <c r="A2156" t="s">
        <v>5525</v>
      </c>
      <c r="B2156" t="s">
        <v>5391</v>
      </c>
      <c r="C2156" t="s">
        <v>51</v>
      </c>
      <c r="D2156" s="6" t="s">
        <v>2935</v>
      </c>
      <c r="E2156" s="6">
        <v>33.5</v>
      </c>
      <c r="F2156" s="6">
        <v>88.3</v>
      </c>
      <c r="G2156" s="6">
        <v>96.84</v>
      </c>
      <c r="H2156" s="6">
        <f t="shared" si="314"/>
        <v>0.91181330028913665</v>
      </c>
      <c r="I2156" s="6">
        <v>33</v>
      </c>
      <c r="J2156" s="6">
        <v>70.39</v>
      </c>
      <c r="K2156" s="6">
        <v>95.64</v>
      </c>
      <c r="L2156" s="6">
        <f t="shared" si="315"/>
        <v>0</v>
      </c>
      <c r="M2156" s="6">
        <f t="shared" si="316"/>
        <v>0</v>
      </c>
      <c r="N2156" s="6">
        <f t="shared" si="317"/>
        <v>1</v>
      </c>
      <c r="AA2156" t="s">
        <v>5525</v>
      </c>
      <c r="AB2156" t="s">
        <v>5391</v>
      </c>
      <c r="AC2156" t="s">
        <v>51</v>
      </c>
      <c r="AD2156" t="s">
        <v>2936</v>
      </c>
      <c r="AE2156">
        <v>24</v>
      </c>
      <c r="AF2156">
        <v>122.59</v>
      </c>
      <c r="AG2156">
        <v>73.7</v>
      </c>
      <c r="AH2156">
        <f t="shared" si="318"/>
        <v>1.6633649932157395</v>
      </c>
      <c r="AI2156">
        <v>22.5</v>
      </c>
      <c r="AJ2156">
        <v>62.57</v>
      </c>
      <c r="AK2156">
        <v>69.97</v>
      </c>
      <c r="AL2156" s="3">
        <f t="shared" si="319"/>
        <v>1</v>
      </c>
      <c r="AM2156" s="3">
        <f t="shared" si="320"/>
        <v>0</v>
      </c>
      <c r="AN2156" s="3">
        <f t="shared" si="321"/>
        <v>0</v>
      </c>
    </row>
    <row r="2157" spans="1:40" x14ac:dyDescent="0.35">
      <c r="A2157" t="s">
        <v>5526</v>
      </c>
      <c r="B2157" t="s">
        <v>5391</v>
      </c>
      <c r="C2157" t="s">
        <v>51</v>
      </c>
      <c r="D2157" s="6" t="s">
        <v>2935</v>
      </c>
      <c r="E2157" s="6">
        <v>22</v>
      </c>
      <c r="F2157" s="6">
        <v>46.14</v>
      </c>
      <c r="G2157" s="6">
        <v>68.72</v>
      </c>
      <c r="H2157" s="6">
        <f t="shared" si="314"/>
        <v>0.67142025611175793</v>
      </c>
      <c r="I2157" s="6">
        <v>21.5</v>
      </c>
      <c r="J2157" s="6">
        <v>38.33</v>
      </c>
      <c r="K2157" s="6">
        <v>67.47</v>
      </c>
      <c r="L2157" s="6">
        <f t="shared" si="315"/>
        <v>0</v>
      </c>
      <c r="M2157" s="6">
        <f t="shared" si="316"/>
        <v>0</v>
      </c>
      <c r="N2157" s="6">
        <f t="shared" si="317"/>
        <v>1</v>
      </c>
      <c r="AA2157" t="s">
        <v>5526</v>
      </c>
      <c r="AB2157" t="s">
        <v>5391</v>
      </c>
      <c r="AC2157" t="s">
        <v>51</v>
      </c>
      <c r="AD2157" t="s">
        <v>2936</v>
      </c>
      <c r="AE2157">
        <v>24</v>
      </c>
      <c r="AF2157">
        <v>86.76</v>
      </c>
      <c r="AG2157">
        <v>73.7</v>
      </c>
      <c r="AH2157">
        <f t="shared" si="318"/>
        <v>1.1772048846675713</v>
      </c>
      <c r="AI2157">
        <v>22.5</v>
      </c>
      <c r="AJ2157">
        <v>52.94</v>
      </c>
      <c r="AK2157">
        <v>69.97</v>
      </c>
      <c r="AL2157" s="3">
        <f t="shared" si="319"/>
        <v>0</v>
      </c>
      <c r="AM2157" s="3">
        <f t="shared" si="320"/>
        <v>1</v>
      </c>
      <c r="AN2157" s="3">
        <f t="shared" si="321"/>
        <v>0</v>
      </c>
    </row>
    <row r="2158" spans="1:40" x14ac:dyDescent="0.35">
      <c r="A2158" t="s">
        <v>5527</v>
      </c>
      <c r="B2158" t="s">
        <v>5391</v>
      </c>
      <c r="C2158" t="s">
        <v>51</v>
      </c>
      <c r="D2158" s="6" t="s">
        <v>2935</v>
      </c>
      <c r="E2158" s="6">
        <v>15</v>
      </c>
      <c r="F2158" s="6">
        <v>34.47</v>
      </c>
      <c r="G2158" s="6">
        <v>50.91</v>
      </c>
      <c r="H2158" s="6">
        <f t="shared" si="314"/>
        <v>0.67707719505008845</v>
      </c>
      <c r="I2158" s="6">
        <v>15</v>
      </c>
      <c r="J2158" s="6">
        <v>34.47</v>
      </c>
      <c r="K2158" s="6">
        <v>50.91</v>
      </c>
      <c r="L2158" s="6">
        <f t="shared" si="315"/>
        <v>0</v>
      </c>
      <c r="M2158" s="6">
        <f t="shared" si="316"/>
        <v>0</v>
      </c>
      <c r="N2158" s="6">
        <f t="shared" si="317"/>
        <v>1</v>
      </c>
      <c r="AA2158" t="s">
        <v>5527</v>
      </c>
      <c r="AB2158" t="s">
        <v>5391</v>
      </c>
      <c r="AC2158" s="6" t="s">
        <v>51</v>
      </c>
      <c r="AD2158" s="6" t="s">
        <v>2936</v>
      </c>
      <c r="AE2158" s="6">
        <v>24</v>
      </c>
      <c r="AF2158" s="6">
        <v>70.69</v>
      </c>
      <c r="AG2158" s="6">
        <v>73.7</v>
      </c>
      <c r="AH2158" s="6">
        <f t="shared" si="318"/>
        <v>0.95915875169606502</v>
      </c>
      <c r="AI2158" s="6">
        <v>23.5</v>
      </c>
      <c r="AJ2158" s="6">
        <v>50.29</v>
      </c>
      <c r="AK2158" s="6">
        <v>72.459999999999994</v>
      </c>
      <c r="AL2158" s="6">
        <f t="shared" si="319"/>
        <v>0</v>
      </c>
      <c r="AM2158" s="6">
        <f t="shared" si="320"/>
        <v>0</v>
      </c>
      <c r="AN2158" s="6">
        <f t="shared" si="321"/>
        <v>1</v>
      </c>
    </row>
    <row r="2159" spans="1:40" x14ac:dyDescent="0.35">
      <c r="A2159" t="s">
        <v>5528</v>
      </c>
      <c r="B2159" t="s">
        <v>5391</v>
      </c>
      <c r="C2159" t="s">
        <v>51</v>
      </c>
      <c r="D2159" s="6" t="s">
        <v>2935</v>
      </c>
      <c r="E2159" s="6">
        <v>16</v>
      </c>
      <c r="F2159" s="6">
        <v>40.25</v>
      </c>
      <c r="G2159" s="6">
        <v>53.5</v>
      </c>
      <c r="H2159" s="6">
        <f t="shared" si="314"/>
        <v>0.75233644859813087</v>
      </c>
      <c r="I2159" s="6">
        <v>15.5</v>
      </c>
      <c r="J2159" s="6">
        <v>21.32</v>
      </c>
      <c r="K2159" s="6">
        <v>52.21</v>
      </c>
      <c r="L2159" s="6">
        <f t="shared" si="315"/>
        <v>0</v>
      </c>
      <c r="M2159" s="6">
        <f t="shared" si="316"/>
        <v>0</v>
      </c>
      <c r="N2159" s="6">
        <f t="shared" si="317"/>
        <v>1</v>
      </c>
      <c r="AA2159" t="s">
        <v>5528</v>
      </c>
      <c r="AB2159" t="s">
        <v>5391</v>
      </c>
      <c r="AC2159" t="s">
        <v>51</v>
      </c>
      <c r="AD2159" t="s">
        <v>2936</v>
      </c>
      <c r="AE2159">
        <v>24</v>
      </c>
      <c r="AF2159">
        <v>145.83000000000001</v>
      </c>
      <c r="AG2159">
        <v>73.7</v>
      </c>
      <c r="AH2159">
        <f t="shared" si="318"/>
        <v>1.9786974219810041</v>
      </c>
      <c r="AI2159">
        <v>23</v>
      </c>
      <c r="AJ2159">
        <v>71.150000000000006</v>
      </c>
      <c r="AK2159">
        <v>71.22</v>
      </c>
      <c r="AL2159" s="3">
        <f t="shared" si="319"/>
        <v>1</v>
      </c>
      <c r="AM2159" s="3">
        <f t="shared" si="320"/>
        <v>0</v>
      </c>
      <c r="AN2159" s="3">
        <f t="shared" si="321"/>
        <v>0</v>
      </c>
    </row>
    <row r="2160" spans="1:40" x14ac:dyDescent="0.35">
      <c r="A2160" t="s">
        <v>5529</v>
      </c>
      <c r="B2160" t="s">
        <v>5391</v>
      </c>
      <c r="C2160" t="s">
        <v>51</v>
      </c>
      <c r="D2160" s="6" t="s">
        <v>2935</v>
      </c>
      <c r="E2160" s="6">
        <v>20.5</v>
      </c>
      <c r="F2160" s="6">
        <v>50.75</v>
      </c>
      <c r="G2160" s="6">
        <v>64.97</v>
      </c>
      <c r="H2160" s="6">
        <f t="shared" si="314"/>
        <v>0.78112975219332004</v>
      </c>
      <c r="I2160" s="6">
        <v>20</v>
      </c>
      <c r="J2160" s="6">
        <v>29.6</v>
      </c>
      <c r="K2160" s="6">
        <v>63.71</v>
      </c>
      <c r="L2160" s="6">
        <f t="shared" si="315"/>
        <v>0</v>
      </c>
      <c r="M2160" s="6">
        <f t="shared" si="316"/>
        <v>0</v>
      </c>
      <c r="N2160" s="6">
        <f t="shared" si="317"/>
        <v>1</v>
      </c>
      <c r="AA2160" t="s">
        <v>5529</v>
      </c>
      <c r="AB2160" t="s">
        <v>5391</v>
      </c>
      <c r="AC2160" t="s">
        <v>51</v>
      </c>
      <c r="AD2160" t="s">
        <v>2936</v>
      </c>
      <c r="AE2160">
        <v>23.5</v>
      </c>
      <c r="AF2160">
        <v>82.84</v>
      </c>
      <c r="AG2160">
        <v>72.459999999999994</v>
      </c>
      <c r="AH2160">
        <f t="shared" si="318"/>
        <v>1.143251449075352</v>
      </c>
      <c r="AI2160">
        <v>23</v>
      </c>
      <c r="AJ2160">
        <v>46.08</v>
      </c>
      <c r="AK2160">
        <v>71.22</v>
      </c>
      <c r="AL2160" s="3">
        <f t="shared" si="319"/>
        <v>0</v>
      </c>
      <c r="AM2160" s="3">
        <f t="shared" si="320"/>
        <v>1</v>
      </c>
      <c r="AN2160" s="3">
        <f t="shared" si="321"/>
        <v>0</v>
      </c>
    </row>
    <row r="2161" spans="1:40" x14ac:dyDescent="0.35">
      <c r="A2161" t="s">
        <v>5530</v>
      </c>
      <c r="B2161" t="s">
        <v>5391</v>
      </c>
      <c r="C2161" t="s">
        <v>51</v>
      </c>
      <c r="D2161" s="6" t="s">
        <v>2935</v>
      </c>
      <c r="E2161" s="6">
        <v>19.5</v>
      </c>
      <c r="F2161" s="6">
        <v>49.88</v>
      </c>
      <c r="G2161" s="6">
        <v>62.44</v>
      </c>
      <c r="H2161" s="6">
        <f t="shared" si="314"/>
        <v>0.79884689301729672</v>
      </c>
      <c r="I2161" s="6">
        <v>19</v>
      </c>
      <c r="J2161" s="6">
        <v>36.49</v>
      </c>
      <c r="K2161" s="6">
        <v>61.18</v>
      </c>
      <c r="L2161" s="6">
        <f t="shared" si="315"/>
        <v>0</v>
      </c>
      <c r="M2161" s="6">
        <f t="shared" si="316"/>
        <v>0</v>
      </c>
      <c r="N2161" s="6">
        <f t="shared" si="317"/>
        <v>1</v>
      </c>
      <c r="AA2161" t="s">
        <v>5530</v>
      </c>
      <c r="AB2161" t="s">
        <v>5391</v>
      </c>
      <c r="AC2161" t="s">
        <v>51</v>
      </c>
      <c r="AD2161" t="s">
        <v>2936</v>
      </c>
      <c r="AE2161">
        <v>24</v>
      </c>
      <c r="AF2161">
        <v>106.02</v>
      </c>
      <c r="AG2161">
        <v>73.7</v>
      </c>
      <c r="AH2161">
        <f t="shared" si="318"/>
        <v>1.4385345997286294</v>
      </c>
      <c r="AI2161">
        <v>23</v>
      </c>
      <c r="AJ2161">
        <v>67.78</v>
      </c>
      <c r="AK2161">
        <v>71.22</v>
      </c>
      <c r="AL2161" s="3">
        <f t="shared" si="319"/>
        <v>0</v>
      </c>
      <c r="AM2161" s="3">
        <f t="shared" si="320"/>
        <v>1</v>
      </c>
      <c r="AN2161" s="3">
        <f t="shared" si="321"/>
        <v>0</v>
      </c>
    </row>
    <row r="2162" spans="1:40" x14ac:dyDescent="0.35">
      <c r="A2162" t="s">
        <v>5531</v>
      </c>
      <c r="B2162" t="s">
        <v>5391</v>
      </c>
      <c r="C2162" t="s">
        <v>51</v>
      </c>
      <c r="D2162" s="6" t="s">
        <v>2935</v>
      </c>
      <c r="E2162" s="6">
        <v>18.5</v>
      </c>
      <c r="F2162" s="6">
        <v>37.619999999999997</v>
      </c>
      <c r="G2162" s="6">
        <v>59.91</v>
      </c>
      <c r="H2162" s="6">
        <f t="shared" si="314"/>
        <v>0.6279419128693039</v>
      </c>
      <c r="I2162" s="6">
        <v>18</v>
      </c>
      <c r="J2162" s="6">
        <v>19.95</v>
      </c>
      <c r="K2162" s="6">
        <v>58.64</v>
      </c>
      <c r="L2162" s="6">
        <f t="shared" si="315"/>
        <v>0</v>
      </c>
      <c r="M2162" s="6">
        <f t="shared" si="316"/>
        <v>0</v>
      </c>
      <c r="N2162" s="6">
        <f t="shared" si="317"/>
        <v>1</v>
      </c>
      <c r="AA2162" t="s">
        <v>5531</v>
      </c>
      <c r="AB2162" t="s">
        <v>5391</v>
      </c>
      <c r="AC2162" s="6" t="s">
        <v>51</v>
      </c>
      <c r="AD2162" s="6" t="s">
        <v>2936</v>
      </c>
      <c r="AE2162" s="6">
        <v>20</v>
      </c>
      <c r="AF2162" s="6">
        <v>62.61</v>
      </c>
      <c r="AG2162" s="6">
        <v>63.71</v>
      </c>
      <c r="AH2162" s="6">
        <f t="shared" si="318"/>
        <v>0.98273426463663471</v>
      </c>
      <c r="AI2162" s="6">
        <v>19.5</v>
      </c>
      <c r="AJ2162" s="6">
        <v>33.28</v>
      </c>
      <c r="AK2162" s="6">
        <v>62.44</v>
      </c>
      <c r="AL2162" s="6">
        <f t="shared" si="319"/>
        <v>0</v>
      </c>
      <c r="AM2162" s="6">
        <f t="shared" si="320"/>
        <v>0</v>
      </c>
      <c r="AN2162" s="6">
        <f t="shared" si="321"/>
        <v>1</v>
      </c>
    </row>
    <row r="2163" spans="1:40" x14ac:dyDescent="0.35">
      <c r="A2163" t="s">
        <v>5532</v>
      </c>
      <c r="B2163" t="s">
        <v>5391</v>
      </c>
      <c r="C2163" t="s">
        <v>51</v>
      </c>
      <c r="D2163" s="6" t="s">
        <v>2935</v>
      </c>
      <c r="E2163" s="6">
        <v>16</v>
      </c>
      <c r="F2163" s="6">
        <v>48.61</v>
      </c>
      <c r="G2163" s="6">
        <v>53.5</v>
      </c>
      <c r="H2163" s="6">
        <f t="shared" si="314"/>
        <v>0.90859813084112151</v>
      </c>
      <c r="I2163" s="6">
        <v>15.5</v>
      </c>
      <c r="J2163" s="6">
        <v>28.38</v>
      </c>
      <c r="K2163" s="6">
        <v>52.21</v>
      </c>
      <c r="L2163" s="6">
        <f t="shared" si="315"/>
        <v>0</v>
      </c>
      <c r="M2163" s="6">
        <f t="shared" si="316"/>
        <v>0</v>
      </c>
      <c r="N2163" s="6">
        <f t="shared" si="317"/>
        <v>1</v>
      </c>
      <c r="AA2163" t="s">
        <v>5532</v>
      </c>
      <c r="AB2163" t="s">
        <v>5391</v>
      </c>
      <c r="AC2163" t="s">
        <v>51</v>
      </c>
      <c r="AD2163" t="s">
        <v>2936</v>
      </c>
      <c r="AE2163">
        <v>24</v>
      </c>
      <c r="AF2163">
        <v>144.44</v>
      </c>
      <c r="AG2163">
        <v>73.7</v>
      </c>
      <c r="AH2163">
        <f t="shared" si="318"/>
        <v>1.9598371777476253</v>
      </c>
      <c r="AI2163">
        <v>22.5</v>
      </c>
      <c r="AJ2163">
        <v>63.89</v>
      </c>
      <c r="AK2163">
        <v>69.97</v>
      </c>
      <c r="AL2163" s="3">
        <f t="shared" si="319"/>
        <v>1</v>
      </c>
      <c r="AM2163" s="3">
        <f t="shared" si="320"/>
        <v>0</v>
      </c>
      <c r="AN2163" s="3">
        <f t="shared" si="321"/>
        <v>0</v>
      </c>
    </row>
    <row r="2164" spans="1:40" x14ac:dyDescent="0.35">
      <c r="A2164" t="s">
        <v>5533</v>
      </c>
      <c r="B2164" t="s">
        <v>5422</v>
      </c>
      <c r="C2164" t="s">
        <v>51</v>
      </c>
      <c r="D2164" s="6" t="s">
        <v>17</v>
      </c>
      <c r="E2164" s="6">
        <v>27</v>
      </c>
      <c r="F2164" s="6">
        <v>75.72</v>
      </c>
      <c r="G2164" s="6">
        <v>81.08</v>
      </c>
      <c r="H2164" s="6">
        <f t="shared" si="314"/>
        <v>0.93389245189935866</v>
      </c>
      <c r="I2164" s="6">
        <v>26.5</v>
      </c>
      <c r="J2164" s="6">
        <v>63.57</v>
      </c>
      <c r="K2164" s="6">
        <v>79.86</v>
      </c>
      <c r="L2164" s="6">
        <f t="shared" si="315"/>
        <v>0</v>
      </c>
      <c r="M2164" s="6">
        <f t="shared" si="316"/>
        <v>0</v>
      </c>
      <c r="N2164" s="6">
        <f t="shared" si="317"/>
        <v>1</v>
      </c>
      <c r="AA2164" t="s">
        <v>5533</v>
      </c>
      <c r="AB2164" t="s">
        <v>5422</v>
      </c>
      <c r="AC2164" s="6" t="s">
        <v>51</v>
      </c>
      <c r="AD2164" s="6" t="s">
        <v>18</v>
      </c>
      <c r="AE2164" s="6">
        <v>23</v>
      </c>
      <c r="AF2164" s="6">
        <v>70.87</v>
      </c>
      <c r="AG2164" s="6">
        <v>71.22</v>
      </c>
      <c r="AH2164" s="6">
        <f t="shared" si="318"/>
        <v>0.99508565009828709</v>
      </c>
      <c r="AI2164" s="6">
        <v>22.5</v>
      </c>
      <c r="AJ2164" s="6">
        <v>53.61</v>
      </c>
      <c r="AK2164" s="6">
        <v>69.97</v>
      </c>
      <c r="AL2164" s="6">
        <f t="shared" si="319"/>
        <v>0</v>
      </c>
      <c r="AM2164" s="6">
        <f t="shared" si="320"/>
        <v>0</v>
      </c>
      <c r="AN2164" s="6">
        <f t="shared" si="321"/>
        <v>1</v>
      </c>
    </row>
    <row r="2165" spans="1:40" x14ac:dyDescent="0.35">
      <c r="A2165" t="s">
        <v>5534</v>
      </c>
      <c r="B2165" t="s">
        <v>5422</v>
      </c>
      <c r="C2165" t="s">
        <v>51</v>
      </c>
      <c r="D2165" s="6" t="s">
        <v>17</v>
      </c>
      <c r="E2165" s="6">
        <v>26</v>
      </c>
      <c r="F2165" s="6">
        <v>72.900000000000006</v>
      </c>
      <c r="G2165" s="6">
        <v>78.63</v>
      </c>
      <c r="H2165" s="6">
        <f t="shared" si="314"/>
        <v>0.92712705074399093</v>
      </c>
      <c r="I2165" s="6">
        <v>25.5</v>
      </c>
      <c r="J2165" s="6">
        <v>60.11</v>
      </c>
      <c r="K2165" s="6">
        <v>77.400000000000006</v>
      </c>
      <c r="L2165" s="6">
        <f t="shared" si="315"/>
        <v>0</v>
      </c>
      <c r="M2165" s="6">
        <f t="shared" si="316"/>
        <v>0</v>
      </c>
      <c r="N2165" s="6">
        <f t="shared" si="317"/>
        <v>1</v>
      </c>
      <c r="AA2165" t="s">
        <v>5534</v>
      </c>
      <c r="AB2165" t="s">
        <v>5422</v>
      </c>
      <c r="AC2165" s="6" t="s">
        <v>51</v>
      </c>
      <c r="AD2165" s="6" t="s">
        <v>18</v>
      </c>
      <c r="AE2165" s="6">
        <v>33.5</v>
      </c>
      <c r="AF2165" s="6">
        <v>93.83</v>
      </c>
      <c r="AG2165" s="6">
        <v>96.84</v>
      </c>
      <c r="AH2165" s="6">
        <f t="shared" si="318"/>
        <v>0.96891780256092519</v>
      </c>
      <c r="AI2165" s="6">
        <v>33</v>
      </c>
      <c r="AJ2165" s="6">
        <v>67.41</v>
      </c>
      <c r="AK2165" s="6">
        <v>95.64</v>
      </c>
      <c r="AL2165" s="6">
        <f t="shared" si="319"/>
        <v>0</v>
      </c>
      <c r="AM2165" s="6">
        <f t="shared" si="320"/>
        <v>0</v>
      </c>
      <c r="AN2165" s="6">
        <f t="shared" si="321"/>
        <v>1</v>
      </c>
    </row>
    <row r="2166" spans="1:40" x14ac:dyDescent="0.35">
      <c r="A2166" t="s">
        <v>5535</v>
      </c>
      <c r="B2166" t="s">
        <v>5422</v>
      </c>
      <c r="C2166" t="s">
        <v>51</v>
      </c>
      <c r="D2166" s="6" t="s">
        <v>17</v>
      </c>
      <c r="E2166" s="6">
        <v>19</v>
      </c>
      <c r="F2166" s="6">
        <v>42.74</v>
      </c>
      <c r="G2166" s="6">
        <v>61.18</v>
      </c>
      <c r="H2166" s="6">
        <f t="shared" si="314"/>
        <v>0.69859431186662313</v>
      </c>
      <c r="I2166" s="6">
        <v>18.5</v>
      </c>
      <c r="J2166" s="6">
        <v>37.74</v>
      </c>
      <c r="K2166" s="6">
        <v>59.91</v>
      </c>
      <c r="L2166" s="6">
        <f t="shared" si="315"/>
        <v>0</v>
      </c>
      <c r="M2166" s="6">
        <f t="shared" si="316"/>
        <v>0</v>
      </c>
      <c r="N2166" s="6">
        <f t="shared" si="317"/>
        <v>1</v>
      </c>
      <c r="AA2166" t="s">
        <v>5535</v>
      </c>
      <c r="AB2166" t="s">
        <v>5422</v>
      </c>
      <c r="AC2166" s="6" t="s">
        <v>51</v>
      </c>
      <c r="AD2166" s="6" t="s">
        <v>18</v>
      </c>
      <c r="AE2166" s="6">
        <v>23.5</v>
      </c>
      <c r="AF2166" s="6">
        <v>67.41</v>
      </c>
      <c r="AG2166" s="6">
        <v>72.459999999999994</v>
      </c>
      <c r="AH2166" s="6">
        <f t="shared" si="318"/>
        <v>0.93030637593154852</v>
      </c>
      <c r="AI2166" s="6">
        <v>23</v>
      </c>
      <c r="AJ2166" s="6">
        <v>61.73</v>
      </c>
      <c r="AK2166" s="6">
        <v>71.22</v>
      </c>
      <c r="AL2166" s="6">
        <f t="shared" si="319"/>
        <v>0</v>
      </c>
      <c r="AM2166" s="6">
        <f t="shared" si="320"/>
        <v>0</v>
      </c>
      <c r="AN2166" s="6">
        <f t="shared" si="321"/>
        <v>1</v>
      </c>
    </row>
    <row r="2167" spans="1:40" x14ac:dyDescent="0.35">
      <c r="A2167" t="s">
        <v>5536</v>
      </c>
      <c r="B2167" t="s">
        <v>5422</v>
      </c>
      <c r="C2167" t="s">
        <v>51</v>
      </c>
      <c r="D2167" t="s">
        <v>17</v>
      </c>
      <c r="E2167">
        <v>34.5</v>
      </c>
      <c r="F2167">
        <v>111.52</v>
      </c>
      <c r="G2167">
        <v>99.24</v>
      </c>
      <c r="H2167">
        <f t="shared" si="314"/>
        <v>1.1237404272470779</v>
      </c>
      <c r="I2167">
        <v>34</v>
      </c>
      <c r="J2167">
        <v>92.02</v>
      </c>
      <c r="K2167">
        <v>98.04</v>
      </c>
      <c r="L2167" s="3">
        <f t="shared" si="315"/>
        <v>0</v>
      </c>
      <c r="M2167" s="3">
        <f t="shared" si="316"/>
        <v>1</v>
      </c>
      <c r="N2167" s="3">
        <f t="shared" si="317"/>
        <v>0</v>
      </c>
      <c r="AA2167" t="s">
        <v>5536</v>
      </c>
      <c r="AB2167" t="s">
        <v>5422</v>
      </c>
      <c r="AC2167" s="6" t="s">
        <v>51</v>
      </c>
      <c r="AD2167" s="6" t="s">
        <v>18</v>
      </c>
      <c r="AE2167" s="6">
        <v>22</v>
      </c>
      <c r="AF2167" s="6">
        <v>63.41</v>
      </c>
      <c r="AG2167" s="6">
        <v>68.72</v>
      </c>
      <c r="AH2167" s="6">
        <f t="shared" si="318"/>
        <v>0.92272991850989516</v>
      </c>
      <c r="AI2167" s="6">
        <v>21.5</v>
      </c>
      <c r="AJ2167" s="6">
        <v>53.98</v>
      </c>
      <c r="AK2167" s="6">
        <v>67.47</v>
      </c>
      <c r="AL2167" s="6">
        <f t="shared" si="319"/>
        <v>0</v>
      </c>
      <c r="AM2167" s="6">
        <f t="shared" si="320"/>
        <v>0</v>
      </c>
      <c r="AN2167" s="6">
        <f t="shared" si="321"/>
        <v>1</v>
      </c>
    </row>
    <row r="2168" spans="1:40" x14ac:dyDescent="0.35">
      <c r="A2168" t="s">
        <v>5537</v>
      </c>
      <c r="B2168" t="s">
        <v>5422</v>
      </c>
      <c r="C2168" t="s">
        <v>51</v>
      </c>
      <c r="D2168" s="6" t="s">
        <v>17</v>
      </c>
      <c r="E2168" s="6">
        <v>17.5</v>
      </c>
      <c r="F2168" s="6">
        <v>43.9</v>
      </c>
      <c r="G2168" s="6">
        <v>57.36</v>
      </c>
      <c r="H2168" s="6">
        <f t="shared" si="314"/>
        <v>0.76534170153417014</v>
      </c>
      <c r="I2168" s="6">
        <v>17</v>
      </c>
      <c r="J2168" s="6">
        <v>23.94</v>
      </c>
      <c r="K2168" s="6">
        <v>56.08</v>
      </c>
      <c r="L2168" s="6">
        <f t="shared" si="315"/>
        <v>0</v>
      </c>
      <c r="M2168" s="6">
        <f t="shared" si="316"/>
        <v>0</v>
      </c>
      <c r="N2168" s="6">
        <f t="shared" si="317"/>
        <v>1</v>
      </c>
      <c r="AA2168" t="s">
        <v>5537</v>
      </c>
      <c r="AB2168" t="s">
        <v>5422</v>
      </c>
      <c r="AC2168" t="s">
        <v>51</v>
      </c>
      <c r="AD2168" t="s">
        <v>18</v>
      </c>
      <c r="AE2168">
        <v>24</v>
      </c>
      <c r="AF2168">
        <v>98.55</v>
      </c>
      <c r="AG2168">
        <v>73.7</v>
      </c>
      <c r="AH2168">
        <f t="shared" si="318"/>
        <v>1.3371777476255087</v>
      </c>
      <c r="AI2168">
        <v>23</v>
      </c>
      <c r="AJ2168">
        <v>51.75</v>
      </c>
      <c r="AK2168">
        <v>71.22</v>
      </c>
      <c r="AL2168" s="3">
        <f t="shared" si="319"/>
        <v>0</v>
      </c>
      <c r="AM2168" s="3">
        <f t="shared" si="320"/>
        <v>1</v>
      </c>
      <c r="AN2168" s="3">
        <f t="shared" si="321"/>
        <v>0</v>
      </c>
    </row>
    <row r="2169" spans="1:40" x14ac:dyDescent="0.35">
      <c r="A2169" t="s">
        <v>5538</v>
      </c>
      <c r="B2169" t="s">
        <v>5422</v>
      </c>
      <c r="C2169" t="s">
        <v>51</v>
      </c>
      <c r="D2169" s="6" t="s">
        <v>17</v>
      </c>
      <c r="E2169" s="6">
        <v>31</v>
      </c>
      <c r="F2169" s="6">
        <v>81.06</v>
      </c>
      <c r="G2169" s="6">
        <v>90.81</v>
      </c>
      <c r="H2169" s="6">
        <f t="shared" si="314"/>
        <v>0.89263296993723162</v>
      </c>
      <c r="I2169" s="6">
        <v>30.5</v>
      </c>
      <c r="J2169" s="6">
        <v>57.06</v>
      </c>
      <c r="K2169" s="6">
        <v>89.6</v>
      </c>
      <c r="L2169" s="6">
        <f t="shared" si="315"/>
        <v>0</v>
      </c>
      <c r="M2169" s="6">
        <f t="shared" si="316"/>
        <v>0</v>
      </c>
      <c r="N2169" s="6">
        <f t="shared" si="317"/>
        <v>1</v>
      </c>
      <c r="AA2169" t="s">
        <v>5538</v>
      </c>
      <c r="AB2169" t="s">
        <v>5422</v>
      </c>
      <c r="AC2169" t="s">
        <v>51</v>
      </c>
      <c r="AD2169" t="s">
        <v>18</v>
      </c>
      <c r="AE2169">
        <v>24</v>
      </c>
      <c r="AF2169">
        <v>117.71</v>
      </c>
      <c r="AG2169">
        <v>73.7</v>
      </c>
      <c r="AH2169">
        <f t="shared" si="318"/>
        <v>1.5971506105834463</v>
      </c>
      <c r="AI2169">
        <v>23</v>
      </c>
      <c r="AJ2169">
        <v>70.27</v>
      </c>
      <c r="AK2169">
        <v>71.22</v>
      </c>
      <c r="AL2169" s="3">
        <f t="shared" si="319"/>
        <v>1</v>
      </c>
      <c r="AM2169" s="3">
        <f t="shared" si="320"/>
        <v>0</v>
      </c>
      <c r="AN2169" s="3">
        <f t="shared" si="321"/>
        <v>0</v>
      </c>
    </row>
    <row r="2170" spans="1:40" x14ac:dyDescent="0.35">
      <c r="A2170" t="s">
        <v>5539</v>
      </c>
      <c r="B2170" t="s">
        <v>5422</v>
      </c>
      <c r="C2170" t="s">
        <v>51</v>
      </c>
      <c r="D2170" s="6" t="s">
        <v>17</v>
      </c>
      <c r="E2170" s="6">
        <v>32</v>
      </c>
      <c r="F2170" s="6">
        <v>92.77</v>
      </c>
      <c r="G2170" s="6">
        <v>93.23</v>
      </c>
      <c r="H2170" s="6">
        <f t="shared" si="314"/>
        <v>0.99506596589080765</v>
      </c>
      <c r="I2170" s="6">
        <v>31.5</v>
      </c>
      <c r="J2170" s="6">
        <v>63.03</v>
      </c>
      <c r="K2170" s="6">
        <v>92.02</v>
      </c>
      <c r="L2170" s="6">
        <f t="shared" si="315"/>
        <v>0</v>
      </c>
      <c r="M2170" s="6">
        <f t="shared" si="316"/>
        <v>0</v>
      </c>
      <c r="N2170" s="6">
        <f t="shared" si="317"/>
        <v>1</v>
      </c>
      <c r="AA2170" t="s">
        <v>5539</v>
      </c>
      <c r="AB2170" t="s">
        <v>5422</v>
      </c>
      <c r="AC2170" t="s">
        <v>51</v>
      </c>
      <c r="AD2170" t="s">
        <v>18</v>
      </c>
      <c r="AE2170">
        <v>24</v>
      </c>
      <c r="AF2170">
        <v>88.25</v>
      </c>
      <c r="AG2170">
        <v>73.7</v>
      </c>
      <c r="AH2170">
        <f t="shared" si="318"/>
        <v>1.1974219810040705</v>
      </c>
      <c r="AI2170">
        <v>23.5</v>
      </c>
      <c r="AJ2170">
        <v>62.49</v>
      </c>
      <c r="AK2170">
        <v>72.459999999999994</v>
      </c>
      <c r="AL2170" s="3">
        <f t="shared" si="319"/>
        <v>0</v>
      </c>
      <c r="AM2170" s="3">
        <f t="shared" si="320"/>
        <v>1</v>
      </c>
      <c r="AN2170" s="3">
        <f t="shared" si="321"/>
        <v>0</v>
      </c>
    </row>
    <row r="2171" spans="1:40" x14ac:dyDescent="0.35">
      <c r="A2171" t="s">
        <v>5540</v>
      </c>
      <c r="B2171" t="s">
        <v>5422</v>
      </c>
      <c r="C2171" t="s">
        <v>51</v>
      </c>
      <c r="D2171" t="s">
        <v>17</v>
      </c>
      <c r="E2171">
        <v>22</v>
      </c>
      <c r="F2171">
        <v>74.12</v>
      </c>
      <c r="G2171">
        <v>68.72</v>
      </c>
      <c r="H2171">
        <f t="shared" si="314"/>
        <v>1.0785797438882423</v>
      </c>
      <c r="I2171">
        <v>16.5</v>
      </c>
      <c r="J2171">
        <v>56.3</v>
      </c>
      <c r="K2171">
        <v>54.79</v>
      </c>
      <c r="L2171" s="3">
        <f t="shared" si="315"/>
        <v>0</v>
      </c>
      <c r="M2171" s="3">
        <f t="shared" si="316"/>
        <v>1</v>
      </c>
      <c r="N2171" s="3">
        <f t="shared" si="317"/>
        <v>0</v>
      </c>
      <c r="AA2171" t="s">
        <v>5540</v>
      </c>
      <c r="AB2171" t="s">
        <v>5422</v>
      </c>
      <c r="AC2171" s="6" t="s">
        <v>51</v>
      </c>
      <c r="AD2171" s="6" t="s">
        <v>18</v>
      </c>
      <c r="AE2171" s="6">
        <v>24</v>
      </c>
      <c r="AF2171" s="6">
        <v>71.319999999999993</v>
      </c>
      <c r="AG2171" s="6">
        <v>73.7</v>
      </c>
      <c r="AH2171" s="6">
        <f t="shared" si="318"/>
        <v>0.96770691994572577</v>
      </c>
      <c r="AI2171" s="6">
        <v>23.5</v>
      </c>
      <c r="AJ2171" s="6">
        <v>40.67</v>
      </c>
      <c r="AK2171" s="6">
        <v>72.459999999999994</v>
      </c>
      <c r="AL2171" s="6">
        <f t="shared" si="319"/>
        <v>0</v>
      </c>
      <c r="AM2171" s="6">
        <f t="shared" si="320"/>
        <v>0</v>
      </c>
      <c r="AN2171" s="6">
        <f t="shared" si="321"/>
        <v>1</v>
      </c>
    </row>
    <row r="2172" spans="1:40" x14ac:dyDescent="0.35">
      <c r="A2172" t="s">
        <v>5541</v>
      </c>
      <c r="B2172" t="s">
        <v>5422</v>
      </c>
      <c r="C2172" t="s">
        <v>51</v>
      </c>
      <c r="D2172" s="6" t="s">
        <v>17</v>
      </c>
      <c r="E2172" s="6">
        <v>30</v>
      </c>
      <c r="F2172" s="6">
        <v>83.85</v>
      </c>
      <c r="G2172" s="6">
        <v>88.39</v>
      </c>
      <c r="H2172" s="6">
        <f t="shared" si="314"/>
        <v>0.94863672361126816</v>
      </c>
      <c r="I2172" s="6">
        <v>29.5</v>
      </c>
      <c r="J2172" s="6">
        <v>57.3</v>
      </c>
      <c r="K2172" s="6">
        <v>87.18</v>
      </c>
      <c r="L2172" s="6">
        <f t="shared" si="315"/>
        <v>0</v>
      </c>
      <c r="M2172" s="6">
        <f t="shared" si="316"/>
        <v>0</v>
      </c>
      <c r="N2172" s="6">
        <f t="shared" si="317"/>
        <v>1</v>
      </c>
      <c r="AA2172" t="s">
        <v>5541</v>
      </c>
      <c r="AB2172" t="s">
        <v>5422</v>
      </c>
      <c r="AC2172" t="s">
        <v>51</v>
      </c>
      <c r="AD2172" t="s">
        <v>18</v>
      </c>
      <c r="AE2172">
        <v>24</v>
      </c>
      <c r="AF2172">
        <v>89.25</v>
      </c>
      <c r="AG2172">
        <v>73.7</v>
      </c>
      <c r="AH2172">
        <f t="shared" si="318"/>
        <v>1.210990502035278</v>
      </c>
      <c r="AI2172">
        <v>23</v>
      </c>
      <c r="AJ2172">
        <v>61.58</v>
      </c>
      <c r="AK2172">
        <v>71.22</v>
      </c>
      <c r="AL2172" s="3">
        <f t="shared" si="319"/>
        <v>0</v>
      </c>
      <c r="AM2172" s="3">
        <f t="shared" si="320"/>
        <v>1</v>
      </c>
      <c r="AN2172" s="3">
        <f t="shared" si="321"/>
        <v>0</v>
      </c>
    </row>
    <row r="2173" spans="1:40" x14ac:dyDescent="0.35">
      <c r="A2173" t="s">
        <v>5542</v>
      </c>
      <c r="B2173" t="s">
        <v>5422</v>
      </c>
      <c r="C2173" t="s">
        <v>51</v>
      </c>
      <c r="D2173" s="6" t="s">
        <v>17</v>
      </c>
      <c r="E2173" s="6">
        <v>20.5</v>
      </c>
      <c r="F2173" s="6">
        <v>49.6</v>
      </c>
      <c r="G2173" s="6">
        <v>64.97</v>
      </c>
      <c r="H2173" s="6">
        <f t="shared" si="314"/>
        <v>0.76342927505002312</v>
      </c>
      <c r="I2173" s="6">
        <v>20</v>
      </c>
      <c r="J2173" s="6">
        <v>38.71</v>
      </c>
      <c r="K2173" s="6">
        <v>63.71</v>
      </c>
      <c r="L2173" s="6">
        <f t="shared" si="315"/>
        <v>0</v>
      </c>
      <c r="M2173" s="6">
        <f t="shared" si="316"/>
        <v>0</v>
      </c>
      <c r="N2173" s="6">
        <f t="shared" si="317"/>
        <v>1</v>
      </c>
      <c r="AA2173" t="s">
        <v>5542</v>
      </c>
      <c r="AB2173" t="s">
        <v>5422</v>
      </c>
      <c r="AC2173" t="s">
        <v>51</v>
      </c>
      <c r="AD2173" t="s">
        <v>18</v>
      </c>
      <c r="AE2173">
        <v>24</v>
      </c>
      <c r="AF2173">
        <v>111.44</v>
      </c>
      <c r="AG2173">
        <v>73.7</v>
      </c>
      <c r="AH2173">
        <f t="shared" si="318"/>
        <v>1.5120759837177746</v>
      </c>
      <c r="AI2173">
        <v>22.5</v>
      </c>
      <c r="AJ2173">
        <v>57.74</v>
      </c>
      <c r="AK2173">
        <v>69.97</v>
      </c>
      <c r="AL2173" s="3">
        <f t="shared" si="319"/>
        <v>1</v>
      </c>
      <c r="AM2173" s="3">
        <f t="shared" si="320"/>
        <v>0</v>
      </c>
      <c r="AN2173" s="3">
        <f t="shared" si="321"/>
        <v>0</v>
      </c>
    </row>
    <row r="2174" spans="1:40" x14ac:dyDescent="0.35">
      <c r="A2174" t="s">
        <v>5543</v>
      </c>
      <c r="B2174" t="s">
        <v>5422</v>
      </c>
      <c r="C2174" t="s">
        <v>51</v>
      </c>
      <c r="D2174" s="6" t="s">
        <v>17</v>
      </c>
      <c r="E2174" s="6">
        <v>24.5</v>
      </c>
      <c r="F2174" s="6">
        <v>66.63</v>
      </c>
      <c r="G2174" s="6">
        <v>74.930000000000007</v>
      </c>
      <c r="H2174" s="6">
        <f t="shared" si="314"/>
        <v>0.88922994795142118</v>
      </c>
      <c r="I2174" s="6">
        <v>24</v>
      </c>
      <c r="J2174" s="6">
        <v>47.23</v>
      </c>
      <c r="K2174" s="6">
        <v>73.7</v>
      </c>
      <c r="L2174" s="6">
        <f t="shared" si="315"/>
        <v>0</v>
      </c>
      <c r="M2174" s="6">
        <f t="shared" si="316"/>
        <v>0</v>
      </c>
      <c r="N2174" s="6">
        <f t="shared" si="317"/>
        <v>1</v>
      </c>
      <c r="AA2174" t="s">
        <v>5543</v>
      </c>
      <c r="AB2174" t="s">
        <v>5422</v>
      </c>
      <c r="AC2174" t="s">
        <v>51</v>
      </c>
      <c r="AD2174" t="s">
        <v>18</v>
      </c>
      <c r="AE2174">
        <v>23.5</v>
      </c>
      <c r="AF2174">
        <v>123.41</v>
      </c>
      <c r="AG2174">
        <v>72.459999999999994</v>
      </c>
      <c r="AH2174">
        <f t="shared" si="318"/>
        <v>1.7031465636213083</v>
      </c>
      <c r="AI2174">
        <v>21.5</v>
      </c>
      <c r="AJ2174">
        <v>65.27</v>
      </c>
      <c r="AK2174">
        <v>67.47</v>
      </c>
      <c r="AL2174" s="3">
        <f t="shared" si="319"/>
        <v>1</v>
      </c>
      <c r="AM2174" s="3">
        <f t="shared" si="320"/>
        <v>0</v>
      </c>
      <c r="AN2174" s="3">
        <f t="shared" si="321"/>
        <v>0</v>
      </c>
    </row>
    <row r="2175" spans="1:40" x14ac:dyDescent="0.35">
      <c r="A2175" t="s">
        <v>5544</v>
      </c>
      <c r="B2175" t="s">
        <v>5422</v>
      </c>
      <c r="C2175" t="s">
        <v>51</v>
      </c>
      <c r="D2175" s="6" t="s">
        <v>17</v>
      </c>
      <c r="E2175" s="6">
        <v>17</v>
      </c>
      <c r="F2175" s="6">
        <v>47.77</v>
      </c>
      <c r="G2175" s="6">
        <v>56.08</v>
      </c>
      <c r="H2175" s="6">
        <f t="shared" si="314"/>
        <v>0.85181883024251082</v>
      </c>
      <c r="I2175" s="6">
        <v>16.5</v>
      </c>
      <c r="J2175" s="6">
        <v>26.57</v>
      </c>
      <c r="K2175" s="6">
        <v>54.79</v>
      </c>
      <c r="L2175" s="6">
        <f t="shared" si="315"/>
        <v>0</v>
      </c>
      <c r="M2175" s="6">
        <f t="shared" si="316"/>
        <v>0</v>
      </c>
      <c r="N2175" s="6">
        <f t="shared" si="317"/>
        <v>1</v>
      </c>
      <c r="AA2175" t="s">
        <v>5544</v>
      </c>
      <c r="AB2175" t="s">
        <v>5422</v>
      </c>
      <c r="AC2175" t="s">
        <v>51</v>
      </c>
      <c r="AD2175" t="s">
        <v>18</v>
      </c>
      <c r="AE2175">
        <v>24</v>
      </c>
      <c r="AF2175">
        <v>107.87</v>
      </c>
      <c r="AG2175">
        <v>73.7</v>
      </c>
      <c r="AH2175">
        <f t="shared" si="318"/>
        <v>1.4636363636363636</v>
      </c>
      <c r="AI2175">
        <v>22.5</v>
      </c>
      <c r="AJ2175">
        <v>70.099999999999994</v>
      </c>
      <c r="AK2175">
        <v>69.97</v>
      </c>
      <c r="AL2175" s="3">
        <f t="shared" si="319"/>
        <v>0</v>
      </c>
      <c r="AM2175" s="3">
        <f t="shared" si="320"/>
        <v>1</v>
      </c>
      <c r="AN2175" s="3">
        <f t="shared" si="321"/>
        <v>0</v>
      </c>
    </row>
    <row r="2176" spans="1:40" x14ac:dyDescent="0.35">
      <c r="A2176" t="s">
        <v>5545</v>
      </c>
      <c r="B2176" t="s">
        <v>5422</v>
      </c>
      <c r="C2176" t="s">
        <v>51</v>
      </c>
      <c r="D2176" s="6" t="s">
        <v>17</v>
      </c>
      <c r="E2176" s="6">
        <v>20.5</v>
      </c>
      <c r="F2176" s="6">
        <v>58.1</v>
      </c>
      <c r="G2176" s="6">
        <v>64.97</v>
      </c>
      <c r="H2176" s="6">
        <f t="shared" si="314"/>
        <v>0.89425888871786985</v>
      </c>
      <c r="I2176" s="6">
        <v>20</v>
      </c>
      <c r="J2176" s="6">
        <v>38.090000000000003</v>
      </c>
      <c r="K2176" s="6">
        <v>63.71</v>
      </c>
      <c r="L2176" s="6">
        <f t="shared" si="315"/>
        <v>0</v>
      </c>
      <c r="M2176" s="6">
        <f t="shared" si="316"/>
        <v>0</v>
      </c>
      <c r="N2176" s="6">
        <f t="shared" si="317"/>
        <v>1</v>
      </c>
      <c r="AA2176" t="s">
        <v>5545</v>
      </c>
      <c r="AB2176" t="s">
        <v>5422</v>
      </c>
      <c r="AC2176" t="s">
        <v>51</v>
      </c>
      <c r="AD2176" t="s">
        <v>18</v>
      </c>
      <c r="AE2176">
        <v>23</v>
      </c>
      <c r="AF2176">
        <v>82.33</v>
      </c>
      <c r="AG2176">
        <v>71.22</v>
      </c>
      <c r="AH2176">
        <f t="shared" si="318"/>
        <v>1.1559955068800898</v>
      </c>
      <c r="AI2176">
        <v>22</v>
      </c>
      <c r="AJ2176">
        <v>64.33</v>
      </c>
      <c r="AK2176">
        <v>68.72</v>
      </c>
      <c r="AL2176" s="3">
        <f t="shared" si="319"/>
        <v>0</v>
      </c>
      <c r="AM2176" s="3">
        <f t="shared" si="320"/>
        <v>1</v>
      </c>
      <c r="AN2176" s="3">
        <f t="shared" si="321"/>
        <v>0</v>
      </c>
    </row>
    <row r="2177" spans="1:40" x14ac:dyDescent="0.35">
      <c r="A2177" t="s">
        <v>5546</v>
      </c>
      <c r="B2177" t="s">
        <v>5422</v>
      </c>
      <c r="C2177" t="s">
        <v>51</v>
      </c>
      <c r="D2177" s="6" t="s">
        <v>17</v>
      </c>
      <c r="E2177" s="6">
        <v>19</v>
      </c>
      <c r="F2177" s="6">
        <v>48.5</v>
      </c>
      <c r="G2177" s="6">
        <v>61.18</v>
      </c>
      <c r="H2177" s="6">
        <f t="shared" si="314"/>
        <v>0.79274272638117027</v>
      </c>
      <c r="I2177" s="6">
        <v>18.5</v>
      </c>
      <c r="J2177" s="6">
        <v>33.83</v>
      </c>
      <c r="K2177" s="6">
        <v>59.91</v>
      </c>
      <c r="L2177" s="6">
        <f t="shared" si="315"/>
        <v>0</v>
      </c>
      <c r="M2177" s="6">
        <f t="shared" si="316"/>
        <v>0</v>
      </c>
      <c r="N2177" s="6">
        <f t="shared" si="317"/>
        <v>1</v>
      </c>
      <c r="AA2177" t="s">
        <v>5546</v>
      </c>
      <c r="AB2177" t="s">
        <v>5422</v>
      </c>
      <c r="AC2177" t="s">
        <v>51</v>
      </c>
      <c r="AD2177" t="s">
        <v>18</v>
      </c>
      <c r="AE2177">
        <v>24</v>
      </c>
      <c r="AF2177">
        <v>118.24</v>
      </c>
      <c r="AG2177">
        <v>73.7</v>
      </c>
      <c r="AH2177">
        <f t="shared" si="318"/>
        <v>1.6043419267299863</v>
      </c>
      <c r="AI2177">
        <v>22.5</v>
      </c>
      <c r="AJ2177">
        <v>59.46</v>
      </c>
      <c r="AK2177">
        <v>69.97</v>
      </c>
      <c r="AL2177" s="3">
        <f t="shared" si="319"/>
        <v>1</v>
      </c>
      <c r="AM2177" s="3">
        <f t="shared" si="320"/>
        <v>0</v>
      </c>
      <c r="AN2177" s="3">
        <f t="shared" si="321"/>
        <v>0</v>
      </c>
    </row>
    <row r="2178" spans="1:40" x14ac:dyDescent="0.35">
      <c r="A2178" t="s">
        <v>5547</v>
      </c>
      <c r="B2178" t="s">
        <v>5422</v>
      </c>
      <c r="C2178" t="s">
        <v>51</v>
      </c>
      <c r="D2178" s="6" t="s">
        <v>134</v>
      </c>
      <c r="E2178" s="6">
        <v>22.5</v>
      </c>
      <c r="F2178" s="6">
        <v>45.41</v>
      </c>
      <c r="G2178" s="6">
        <v>69.97</v>
      </c>
      <c r="H2178" s="6">
        <f t="shared" ref="H2178:H2241" si="322">F2178/G2178</f>
        <v>0.64899242532513934</v>
      </c>
      <c r="I2178" s="6">
        <v>22</v>
      </c>
      <c r="J2178" s="6">
        <v>41.89</v>
      </c>
      <c r="K2178" s="6">
        <v>68.72</v>
      </c>
      <c r="L2178" s="6">
        <f t="shared" ref="L2178:L2241" si="323">IF(H2178&gt;1.5,1,0)</f>
        <v>0</v>
      </c>
      <c r="M2178" s="6">
        <f t="shared" ref="M2178:M2241" si="324">IF((AND(H2178&gt;1,H2178&lt;1.5)),1,0)</f>
        <v>0</v>
      </c>
      <c r="N2178" s="6">
        <f t="shared" ref="N2178:N2241" si="325">IF(H2178&lt;1,1,0)</f>
        <v>1</v>
      </c>
      <c r="AA2178" t="s">
        <v>5547</v>
      </c>
      <c r="AB2178" t="s">
        <v>5422</v>
      </c>
      <c r="AC2178" t="s">
        <v>51</v>
      </c>
      <c r="AD2178" t="s">
        <v>135</v>
      </c>
      <c r="AE2178">
        <v>23.5</v>
      </c>
      <c r="AF2178">
        <v>88.59</v>
      </c>
      <c r="AG2178">
        <v>72.459999999999994</v>
      </c>
      <c r="AH2178">
        <f t="shared" ref="AH2178:AH2241" si="326">AF2178/AG2178</f>
        <v>1.2226055754899257</v>
      </c>
      <c r="AI2178">
        <v>23</v>
      </c>
      <c r="AJ2178">
        <v>63.47</v>
      </c>
      <c r="AK2178">
        <v>71.22</v>
      </c>
      <c r="AL2178" s="3">
        <f t="shared" si="319"/>
        <v>0</v>
      </c>
      <c r="AM2178" s="3">
        <f t="shared" si="320"/>
        <v>1</v>
      </c>
      <c r="AN2178" s="3">
        <f t="shared" si="321"/>
        <v>0</v>
      </c>
    </row>
    <row r="2179" spans="1:40" x14ac:dyDescent="0.35">
      <c r="A2179" t="s">
        <v>5548</v>
      </c>
      <c r="B2179" t="s">
        <v>5422</v>
      </c>
      <c r="C2179" t="s">
        <v>51</v>
      </c>
      <c r="D2179" s="6" t="s">
        <v>134</v>
      </c>
      <c r="E2179" s="6">
        <v>24.5</v>
      </c>
      <c r="F2179" s="6">
        <v>66.14</v>
      </c>
      <c r="G2179" s="6">
        <v>74.930000000000007</v>
      </c>
      <c r="H2179" s="6">
        <f t="shared" si="322"/>
        <v>0.88269051114373409</v>
      </c>
      <c r="I2179" s="6">
        <v>24</v>
      </c>
      <c r="J2179" s="6">
        <v>46.86</v>
      </c>
      <c r="K2179" s="6">
        <v>73.7</v>
      </c>
      <c r="L2179" s="6">
        <f t="shared" si="323"/>
        <v>0</v>
      </c>
      <c r="M2179" s="6">
        <f t="shared" si="324"/>
        <v>0</v>
      </c>
      <c r="N2179" s="6">
        <f t="shared" si="325"/>
        <v>1</v>
      </c>
      <c r="AA2179" t="s">
        <v>5548</v>
      </c>
      <c r="AB2179" t="s">
        <v>5422</v>
      </c>
      <c r="AC2179" t="s">
        <v>51</v>
      </c>
      <c r="AD2179" t="s">
        <v>135</v>
      </c>
      <c r="AE2179">
        <v>24</v>
      </c>
      <c r="AF2179">
        <v>103.99</v>
      </c>
      <c r="AG2179">
        <v>73.7</v>
      </c>
      <c r="AH2179">
        <f t="shared" si="326"/>
        <v>1.410990502035278</v>
      </c>
      <c r="AI2179">
        <v>22.5</v>
      </c>
      <c r="AJ2179">
        <v>46.55</v>
      </c>
      <c r="AK2179">
        <v>69.97</v>
      </c>
      <c r="AL2179" s="3">
        <f t="shared" ref="AL2179:AL2242" si="327">IF(AH2179&gt;1.5,1,0)</f>
        <v>0</v>
      </c>
      <c r="AM2179" s="3">
        <f t="shared" ref="AM2179:AM2242" si="328">IF((AND(AH2179&gt;1,AH2179&lt;1.5)),1,0)</f>
        <v>1</v>
      </c>
      <c r="AN2179" s="3">
        <f t="shared" ref="AN2179:AN2242" si="329">IF(AH2179&lt;1,1,0)</f>
        <v>0</v>
      </c>
    </row>
    <row r="2180" spans="1:40" x14ac:dyDescent="0.35">
      <c r="A2180" t="s">
        <v>5549</v>
      </c>
      <c r="B2180" t="s">
        <v>5422</v>
      </c>
      <c r="C2180" t="s">
        <v>51</v>
      </c>
      <c r="D2180" s="6" t="s">
        <v>134</v>
      </c>
      <c r="E2180" s="6">
        <v>24.5</v>
      </c>
      <c r="F2180" s="6">
        <v>61.55</v>
      </c>
      <c r="G2180" s="6">
        <v>74.930000000000007</v>
      </c>
      <c r="H2180" s="6">
        <f t="shared" si="322"/>
        <v>0.82143333778192973</v>
      </c>
      <c r="I2180" s="6">
        <v>24</v>
      </c>
      <c r="J2180" s="6">
        <v>31.02</v>
      </c>
      <c r="K2180" s="6">
        <v>73.7</v>
      </c>
      <c r="L2180" s="6">
        <f t="shared" si="323"/>
        <v>0</v>
      </c>
      <c r="M2180" s="6">
        <f t="shared" si="324"/>
        <v>0</v>
      </c>
      <c r="N2180" s="6">
        <f t="shared" si="325"/>
        <v>1</v>
      </c>
      <c r="AA2180" t="s">
        <v>5549</v>
      </c>
      <c r="AB2180" t="s">
        <v>5422</v>
      </c>
      <c r="AC2180" t="s">
        <v>51</v>
      </c>
      <c r="AD2180" t="s">
        <v>135</v>
      </c>
      <c r="AE2180">
        <v>23.5</v>
      </c>
      <c r="AF2180">
        <v>91.04</v>
      </c>
      <c r="AG2180">
        <v>72.459999999999994</v>
      </c>
      <c r="AH2180">
        <f t="shared" si="326"/>
        <v>1.2564173337013527</v>
      </c>
      <c r="AI2180">
        <v>23</v>
      </c>
      <c r="AJ2180">
        <v>53.82</v>
      </c>
      <c r="AK2180">
        <v>71.22</v>
      </c>
      <c r="AL2180" s="3">
        <f t="shared" si="327"/>
        <v>0</v>
      </c>
      <c r="AM2180" s="3">
        <f t="shared" si="328"/>
        <v>1</v>
      </c>
      <c r="AN2180" s="3">
        <f t="shared" si="329"/>
        <v>0</v>
      </c>
    </row>
    <row r="2181" spans="1:40" x14ac:dyDescent="0.35">
      <c r="A2181" t="s">
        <v>5550</v>
      </c>
      <c r="B2181" t="s">
        <v>5422</v>
      </c>
      <c r="C2181" t="s">
        <v>51</v>
      </c>
      <c r="D2181" s="6" t="s">
        <v>134</v>
      </c>
      <c r="E2181" s="6">
        <v>29</v>
      </c>
      <c r="F2181" s="6">
        <v>75.010000000000005</v>
      </c>
      <c r="G2181" s="6">
        <v>85.96</v>
      </c>
      <c r="H2181" s="6">
        <f t="shared" si="322"/>
        <v>0.87261516984644028</v>
      </c>
      <c r="I2181" s="6">
        <v>28.5</v>
      </c>
      <c r="J2181" s="6">
        <v>63.34</v>
      </c>
      <c r="K2181" s="6">
        <v>84.74</v>
      </c>
      <c r="L2181" s="6">
        <f t="shared" si="323"/>
        <v>0</v>
      </c>
      <c r="M2181" s="6">
        <f t="shared" si="324"/>
        <v>0</v>
      </c>
      <c r="N2181" s="6">
        <f t="shared" si="325"/>
        <v>1</v>
      </c>
      <c r="AA2181" t="s">
        <v>5550</v>
      </c>
      <c r="AB2181" t="s">
        <v>5422</v>
      </c>
      <c r="AC2181" t="s">
        <v>51</v>
      </c>
      <c r="AD2181" t="s">
        <v>135</v>
      </c>
      <c r="AE2181">
        <v>24</v>
      </c>
      <c r="AF2181">
        <v>79.88</v>
      </c>
      <c r="AG2181">
        <v>73.7</v>
      </c>
      <c r="AH2181">
        <f t="shared" si="326"/>
        <v>1.0838534599728629</v>
      </c>
      <c r="AI2181">
        <v>23.5</v>
      </c>
      <c r="AJ2181">
        <v>64.05</v>
      </c>
      <c r="AK2181">
        <v>72.459999999999994</v>
      </c>
      <c r="AL2181" s="3">
        <f t="shared" si="327"/>
        <v>0</v>
      </c>
      <c r="AM2181" s="3">
        <f t="shared" si="328"/>
        <v>1</v>
      </c>
      <c r="AN2181" s="3">
        <f t="shared" si="329"/>
        <v>0</v>
      </c>
    </row>
    <row r="2182" spans="1:40" x14ac:dyDescent="0.35">
      <c r="A2182" t="s">
        <v>5551</v>
      </c>
      <c r="B2182" t="s">
        <v>5422</v>
      </c>
      <c r="C2182" t="s">
        <v>51</v>
      </c>
      <c r="D2182" s="6" t="s">
        <v>134</v>
      </c>
      <c r="E2182" s="6">
        <v>24</v>
      </c>
      <c r="F2182" s="6">
        <v>61.47</v>
      </c>
      <c r="G2182" s="6">
        <v>73.7</v>
      </c>
      <c r="H2182" s="6">
        <f t="shared" si="322"/>
        <v>0.83405698778833104</v>
      </c>
      <c r="I2182" s="6">
        <v>23.5</v>
      </c>
      <c r="J2182" s="6">
        <v>56.73</v>
      </c>
      <c r="K2182" s="6">
        <v>72.459999999999994</v>
      </c>
      <c r="L2182" s="6">
        <f t="shared" si="323"/>
        <v>0</v>
      </c>
      <c r="M2182" s="6">
        <f t="shared" si="324"/>
        <v>0</v>
      </c>
      <c r="N2182" s="6">
        <f t="shared" si="325"/>
        <v>1</v>
      </c>
      <c r="AA2182" t="s">
        <v>5551</v>
      </c>
      <c r="AB2182" t="s">
        <v>5422</v>
      </c>
      <c r="AC2182" t="s">
        <v>51</v>
      </c>
      <c r="AD2182" t="s">
        <v>135</v>
      </c>
      <c r="AE2182">
        <v>24</v>
      </c>
      <c r="AF2182">
        <v>126.04</v>
      </c>
      <c r="AG2182">
        <v>73.7</v>
      </c>
      <c r="AH2182">
        <f t="shared" si="326"/>
        <v>1.7101763907734058</v>
      </c>
      <c r="AI2182">
        <v>16</v>
      </c>
      <c r="AJ2182">
        <v>54.11</v>
      </c>
      <c r="AK2182">
        <v>53.5</v>
      </c>
      <c r="AL2182" s="3">
        <f t="shared" si="327"/>
        <v>1</v>
      </c>
      <c r="AM2182" s="3">
        <f t="shared" si="328"/>
        <v>0</v>
      </c>
      <c r="AN2182" s="3">
        <f t="shared" si="329"/>
        <v>0</v>
      </c>
    </row>
    <row r="2183" spans="1:40" x14ac:dyDescent="0.35">
      <c r="A2183" t="s">
        <v>5552</v>
      </c>
      <c r="B2183" t="s">
        <v>5422</v>
      </c>
      <c r="C2183" t="s">
        <v>51</v>
      </c>
      <c r="D2183" s="6" t="s">
        <v>134</v>
      </c>
      <c r="E2183" s="6">
        <v>21.5</v>
      </c>
      <c r="F2183" s="6">
        <v>46.27</v>
      </c>
      <c r="G2183" s="6">
        <v>67.47</v>
      </c>
      <c r="H2183" s="6">
        <f t="shared" si="322"/>
        <v>0.68578627538165116</v>
      </c>
      <c r="I2183" s="6">
        <v>21</v>
      </c>
      <c r="J2183" s="6">
        <v>28.88</v>
      </c>
      <c r="K2183" s="6">
        <v>66.22</v>
      </c>
      <c r="L2183" s="6">
        <f t="shared" si="323"/>
        <v>0</v>
      </c>
      <c r="M2183" s="6">
        <f t="shared" si="324"/>
        <v>0</v>
      </c>
      <c r="N2183" s="6">
        <f t="shared" si="325"/>
        <v>1</v>
      </c>
      <c r="AA2183" t="s">
        <v>5552</v>
      </c>
      <c r="AB2183" t="s">
        <v>5422</v>
      </c>
      <c r="AC2183" t="s">
        <v>51</v>
      </c>
      <c r="AD2183" t="s">
        <v>135</v>
      </c>
      <c r="AE2183">
        <v>24</v>
      </c>
      <c r="AF2183">
        <v>88.64</v>
      </c>
      <c r="AG2183">
        <v>73.7</v>
      </c>
      <c r="AH2183">
        <f t="shared" si="326"/>
        <v>1.2027137042062415</v>
      </c>
      <c r="AI2183">
        <v>23</v>
      </c>
      <c r="AJ2183">
        <v>82.12</v>
      </c>
      <c r="AK2183">
        <v>71.22</v>
      </c>
      <c r="AL2183" s="3">
        <f t="shared" si="327"/>
        <v>0</v>
      </c>
      <c r="AM2183" s="3">
        <f t="shared" si="328"/>
        <v>1</v>
      </c>
      <c r="AN2183" s="3">
        <f t="shared" si="329"/>
        <v>0</v>
      </c>
    </row>
    <row r="2184" spans="1:40" x14ac:dyDescent="0.35">
      <c r="A2184" t="s">
        <v>5553</v>
      </c>
      <c r="B2184" t="s">
        <v>5422</v>
      </c>
      <c r="C2184" t="s">
        <v>51</v>
      </c>
      <c r="D2184" s="6" t="s">
        <v>134</v>
      </c>
      <c r="E2184" s="6">
        <v>15</v>
      </c>
      <c r="F2184" s="6">
        <v>47.84</v>
      </c>
      <c r="G2184" s="6">
        <v>50.91</v>
      </c>
      <c r="H2184" s="6">
        <f t="shared" si="322"/>
        <v>0.93969750540168939</v>
      </c>
      <c r="I2184" s="6">
        <v>15</v>
      </c>
      <c r="J2184" s="6">
        <v>47.84</v>
      </c>
      <c r="K2184" s="6">
        <v>50.91</v>
      </c>
      <c r="L2184" s="6">
        <f t="shared" si="323"/>
        <v>0</v>
      </c>
      <c r="M2184" s="6">
        <f t="shared" si="324"/>
        <v>0</v>
      </c>
      <c r="N2184" s="6">
        <f t="shared" si="325"/>
        <v>1</v>
      </c>
      <c r="AA2184" t="s">
        <v>5553</v>
      </c>
      <c r="AB2184" t="s">
        <v>5422</v>
      </c>
      <c r="AC2184" t="s">
        <v>51</v>
      </c>
      <c r="AD2184" t="s">
        <v>135</v>
      </c>
      <c r="AE2184">
        <v>23.5</v>
      </c>
      <c r="AF2184">
        <v>85.68</v>
      </c>
      <c r="AG2184">
        <v>72.459999999999994</v>
      </c>
      <c r="AH2184">
        <f t="shared" si="326"/>
        <v>1.1824454871653327</v>
      </c>
      <c r="AI2184">
        <v>23</v>
      </c>
      <c r="AJ2184">
        <v>65.42</v>
      </c>
      <c r="AK2184">
        <v>71.22</v>
      </c>
      <c r="AL2184" s="3">
        <f t="shared" si="327"/>
        <v>0</v>
      </c>
      <c r="AM2184" s="3">
        <f t="shared" si="328"/>
        <v>1</v>
      </c>
      <c r="AN2184" s="3">
        <f t="shared" si="329"/>
        <v>0</v>
      </c>
    </row>
    <row r="2185" spans="1:40" x14ac:dyDescent="0.35">
      <c r="A2185" t="s">
        <v>5554</v>
      </c>
      <c r="B2185" t="s">
        <v>5422</v>
      </c>
      <c r="C2185" t="s">
        <v>51</v>
      </c>
      <c r="D2185" s="6" t="s">
        <v>134</v>
      </c>
      <c r="E2185" s="6">
        <v>21.5</v>
      </c>
      <c r="F2185" s="6">
        <v>54.59</v>
      </c>
      <c r="G2185" s="6">
        <v>67.47</v>
      </c>
      <c r="H2185" s="6">
        <f t="shared" si="322"/>
        <v>0.80910034089224847</v>
      </c>
      <c r="I2185" s="6">
        <v>21</v>
      </c>
      <c r="J2185" s="6">
        <v>49.25</v>
      </c>
      <c r="K2185" s="6">
        <v>66.22</v>
      </c>
      <c r="L2185" s="6">
        <f t="shared" si="323"/>
        <v>0</v>
      </c>
      <c r="M2185" s="6">
        <f t="shared" si="324"/>
        <v>0</v>
      </c>
      <c r="N2185" s="6">
        <f t="shared" si="325"/>
        <v>1</v>
      </c>
      <c r="AA2185" t="s">
        <v>5554</v>
      </c>
      <c r="AB2185" t="s">
        <v>5422</v>
      </c>
      <c r="AC2185" t="s">
        <v>51</v>
      </c>
      <c r="AD2185" t="s">
        <v>135</v>
      </c>
      <c r="AE2185">
        <v>22.5</v>
      </c>
      <c r="AF2185">
        <v>74.819999999999993</v>
      </c>
      <c r="AG2185">
        <v>69.97</v>
      </c>
      <c r="AH2185">
        <f t="shared" si="326"/>
        <v>1.0693154208946691</v>
      </c>
      <c r="AI2185">
        <v>22</v>
      </c>
      <c r="AJ2185">
        <v>50.56</v>
      </c>
      <c r="AK2185">
        <v>68.72</v>
      </c>
      <c r="AL2185" s="3">
        <f t="shared" si="327"/>
        <v>0</v>
      </c>
      <c r="AM2185" s="3">
        <f t="shared" si="328"/>
        <v>1</v>
      </c>
      <c r="AN2185" s="3">
        <f t="shared" si="329"/>
        <v>0</v>
      </c>
    </row>
    <row r="2186" spans="1:40" x14ac:dyDescent="0.35">
      <c r="A2186" t="s">
        <v>5555</v>
      </c>
      <c r="B2186" t="s">
        <v>5422</v>
      </c>
      <c r="C2186" t="s">
        <v>51</v>
      </c>
      <c r="D2186" s="6" t="s">
        <v>134</v>
      </c>
      <c r="E2186" s="6">
        <v>16</v>
      </c>
      <c r="F2186" s="6">
        <v>43.71</v>
      </c>
      <c r="G2186" s="6">
        <v>53.5</v>
      </c>
      <c r="H2186" s="6">
        <f t="shared" si="322"/>
        <v>0.81700934579439255</v>
      </c>
      <c r="I2186" s="6">
        <v>15.5</v>
      </c>
      <c r="J2186" s="6">
        <v>28.44</v>
      </c>
      <c r="K2186" s="6">
        <v>52.21</v>
      </c>
      <c r="L2186" s="6">
        <f t="shared" si="323"/>
        <v>0</v>
      </c>
      <c r="M2186" s="6">
        <f t="shared" si="324"/>
        <v>0</v>
      </c>
      <c r="N2186" s="6">
        <f t="shared" si="325"/>
        <v>1</v>
      </c>
      <c r="AA2186" t="s">
        <v>5555</v>
      </c>
      <c r="AB2186" t="s">
        <v>5422</v>
      </c>
      <c r="AC2186" t="s">
        <v>51</v>
      </c>
      <c r="AD2186" t="s">
        <v>135</v>
      </c>
      <c r="AE2186">
        <v>23</v>
      </c>
      <c r="AF2186">
        <v>86.65</v>
      </c>
      <c r="AG2186">
        <v>71.22</v>
      </c>
      <c r="AH2186">
        <f t="shared" si="326"/>
        <v>1.2166526256669477</v>
      </c>
      <c r="AI2186">
        <v>22</v>
      </c>
      <c r="AJ2186">
        <v>60.75</v>
      </c>
      <c r="AK2186">
        <v>68.72</v>
      </c>
      <c r="AL2186" s="3">
        <f t="shared" si="327"/>
        <v>0</v>
      </c>
      <c r="AM2186" s="3">
        <f t="shared" si="328"/>
        <v>1</v>
      </c>
      <c r="AN2186" s="3">
        <f t="shared" si="329"/>
        <v>0</v>
      </c>
    </row>
    <row r="2187" spans="1:40" x14ac:dyDescent="0.35">
      <c r="A2187" t="s">
        <v>5556</v>
      </c>
      <c r="B2187" t="s">
        <v>5422</v>
      </c>
      <c r="C2187" t="s">
        <v>51</v>
      </c>
      <c r="D2187" s="6" t="s">
        <v>134</v>
      </c>
      <c r="E2187" s="6">
        <v>16</v>
      </c>
      <c r="F2187" s="6">
        <v>38.159999999999997</v>
      </c>
      <c r="G2187" s="6">
        <v>53.5</v>
      </c>
      <c r="H2187" s="6">
        <f t="shared" si="322"/>
        <v>0.71327102803738307</v>
      </c>
      <c r="I2187" s="6">
        <v>15.5</v>
      </c>
      <c r="J2187" s="6">
        <v>28.42</v>
      </c>
      <c r="K2187" s="6">
        <v>52.21</v>
      </c>
      <c r="L2187" s="6">
        <f t="shared" si="323"/>
        <v>0</v>
      </c>
      <c r="M2187" s="6">
        <f t="shared" si="324"/>
        <v>0</v>
      </c>
      <c r="N2187" s="6">
        <f t="shared" si="325"/>
        <v>1</v>
      </c>
      <c r="AA2187" t="s">
        <v>5556</v>
      </c>
      <c r="AB2187" t="s">
        <v>5422</v>
      </c>
      <c r="AC2187" t="s">
        <v>51</v>
      </c>
      <c r="AD2187" t="s">
        <v>135</v>
      </c>
      <c r="AE2187">
        <v>25.5</v>
      </c>
      <c r="AF2187">
        <v>80.97</v>
      </c>
      <c r="AG2187">
        <v>77.400000000000006</v>
      </c>
      <c r="AH2187">
        <f t="shared" si="326"/>
        <v>1.0461240310077518</v>
      </c>
      <c r="AI2187">
        <v>23.5</v>
      </c>
      <c r="AJ2187">
        <v>75.25</v>
      </c>
      <c r="AK2187">
        <v>72.459999999999994</v>
      </c>
      <c r="AL2187" s="3">
        <f t="shared" si="327"/>
        <v>0</v>
      </c>
      <c r="AM2187" s="3">
        <f t="shared" si="328"/>
        <v>1</v>
      </c>
      <c r="AN2187" s="3">
        <f t="shared" si="329"/>
        <v>0</v>
      </c>
    </row>
    <row r="2188" spans="1:40" x14ac:dyDescent="0.35">
      <c r="A2188" t="s">
        <v>5557</v>
      </c>
      <c r="B2188" t="s">
        <v>5447</v>
      </c>
      <c r="C2188" t="s">
        <v>51</v>
      </c>
      <c r="D2188" s="6" t="s">
        <v>17</v>
      </c>
      <c r="E2188" s="6">
        <v>25.5</v>
      </c>
      <c r="F2188" s="6">
        <v>73.760000000000005</v>
      </c>
      <c r="G2188" s="6">
        <v>77.400000000000006</v>
      </c>
      <c r="H2188" s="6">
        <f t="shared" si="322"/>
        <v>0.95297157622739015</v>
      </c>
      <c r="I2188" s="6">
        <v>25</v>
      </c>
      <c r="J2188" s="6">
        <v>49.75</v>
      </c>
      <c r="K2188" s="6">
        <v>76.17</v>
      </c>
      <c r="L2188" s="6">
        <f t="shared" si="323"/>
        <v>0</v>
      </c>
      <c r="M2188" s="6">
        <f t="shared" si="324"/>
        <v>0</v>
      </c>
      <c r="N2188" s="6">
        <f t="shared" si="325"/>
        <v>1</v>
      </c>
      <c r="AA2188" t="s">
        <v>5557</v>
      </c>
      <c r="AB2188" t="s">
        <v>5447</v>
      </c>
      <c r="AC2188" t="s">
        <v>51</v>
      </c>
      <c r="AD2188" t="s">
        <v>18</v>
      </c>
      <c r="AE2188">
        <v>23.5</v>
      </c>
      <c r="AF2188">
        <v>84.39</v>
      </c>
      <c r="AG2188">
        <v>72.459999999999994</v>
      </c>
      <c r="AH2188">
        <f t="shared" si="326"/>
        <v>1.1646425614131937</v>
      </c>
      <c r="AI2188">
        <v>23</v>
      </c>
      <c r="AJ2188">
        <v>46.97</v>
      </c>
      <c r="AK2188">
        <v>71.22</v>
      </c>
      <c r="AL2188" s="3">
        <f t="shared" si="327"/>
        <v>0</v>
      </c>
      <c r="AM2188" s="3">
        <f t="shared" si="328"/>
        <v>1</v>
      </c>
      <c r="AN2188" s="3">
        <f t="shared" si="329"/>
        <v>0</v>
      </c>
    </row>
    <row r="2189" spans="1:40" x14ac:dyDescent="0.35">
      <c r="A2189" t="s">
        <v>5558</v>
      </c>
      <c r="B2189" t="s">
        <v>5447</v>
      </c>
      <c r="C2189" t="s">
        <v>51</v>
      </c>
      <c r="D2189" t="s">
        <v>17</v>
      </c>
      <c r="E2189">
        <v>25</v>
      </c>
      <c r="F2189">
        <v>76.55</v>
      </c>
      <c r="G2189">
        <v>76.17</v>
      </c>
      <c r="H2189">
        <f t="shared" si="322"/>
        <v>1.0049888407509517</v>
      </c>
      <c r="I2189">
        <v>24.5</v>
      </c>
      <c r="J2189">
        <v>48.46</v>
      </c>
      <c r="K2189">
        <v>74.930000000000007</v>
      </c>
      <c r="L2189" s="3">
        <f t="shared" si="323"/>
        <v>0</v>
      </c>
      <c r="M2189" s="3">
        <f t="shared" si="324"/>
        <v>1</v>
      </c>
      <c r="N2189" s="3">
        <f t="shared" si="325"/>
        <v>0</v>
      </c>
      <c r="AA2189" t="s">
        <v>5558</v>
      </c>
      <c r="AB2189" t="s">
        <v>5447</v>
      </c>
      <c r="AC2189" t="s">
        <v>51</v>
      </c>
      <c r="AD2189" t="s">
        <v>18</v>
      </c>
      <c r="AE2189">
        <v>24</v>
      </c>
      <c r="AF2189">
        <v>109.9</v>
      </c>
      <c r="AG2189">
        <v>73.7</v>
      </c>
      <c r="AH2189">
        <f t="shared" si="326"/>
        <v>1.491180461329715</v>
      </c>
      <c r="AI2189">
        <v>22.5</v>
      </c>
      <c r="AJ2189">
        <v>67.930000000000007</v>
      </c>
      <c r="AK2189">
        <v>69.97</v>
      </c>
      <c r="AL2189" s="3">
        <f t="shared" si="327"/>
        <v>0</v>
      </c>
      <c r="AM2189" s="3">
        <f t="shared" si="328"/>
        <v>1</v>
      </c>
      <c r="AN2189" s="3">
        <f t="shared" si="329"/>
        <v>0</v>
      </c>
    </row>
    <row r="2190" spans="1:40" x14ac:dyDescent="0.35">
      <c r="A2190" t="s">
        <v>5559</v>
      </c>
      <c r="B2190" t="s">
        <v>5447</v>
      </c>
      <c r="C2190" t="s">
        <v>51</v>
      </c>
      <c r="D2190" s="6" t="s">
        <v>17</v>
      </c>
      <c r="E2190" s="6">
        <v>21.5</v>
      </c>
      <c r="F2190" s="6">
        <v>63.49</v>
      </c>
      <c r="G2190" s="6">
        <v>67.47</v>
      </c>
      <c r="H2190" s="6">
        <f t="shared" si="322"/>
        <v>0.94101081962353639</v>
      </c>
      <c r="I2190" s="6">
        <v>21</v>
      </c>
      <c r="J2190" s="6">
        <v>24.84</v>
      </c>
      <c r="K2190" s="6">
        <v>66.22</v>
      </c>
      <c r="L2190" s="6">
        <f t="shared" si="323"/>
        <v>0</v>
      </c>
      <c r="M2190" s="6">
        <f t="shared" si="324"/>
        <v>0</v>
      </c>
      <c r="N2190" s="6">
        <f t="shared" si="325"/>
        <v>1</v>
      </c>
      <c r="AA2190" t="s">
        <v>5559</v>
      </c>
      <c r="AB2190" t="s">
        <v>5447</v>
      </c>
      <c r="AC2190" s="6" t="s">
        <v>51</v>
      </c>
      <c r="AD2190" s="6" t="s">
        <v>18</v>
      </c>
      <c r="AE2190" s="6">
        <v>24</v>
      </c>
      <c r="AF2190" s="6">
        <v>71.72</v>
      </c>
      <c r="AG2190" s="6">
        <v>73.7</v>
      </c>
      <c r="AH2190" s="6">
        <f t="shared" si="326"/>
        <v>0.9731343283582089</v>
      </c>
      <c r="AI2190" s="6">
        <v>23.5</v>
      </c>
      <c r="AJ2190" s="6">
        <v>58.22</v>
      </c>
      <c r="AK2190" s="6">
        <v>72.459999999999994</v>
      </c>
      <c r="AL2190" s="6">
        <f t="shared" si="327"/>
        <v>0</v>
      </c>
      <c r="AM2190" s="6">
        <f t="shared" si="328"/>
        <v>0</v>
      </c>
      <c r="AN2190" s="6">
        <f t="shared" si="329"/>
        <v>1</v>
      </c>
    </row>
    <row r="2191" spans="1:40" x14ac:dyDescent="0.35">
      <c r="A2191" t="s">
        <v>5560</v>
      </c>
      <c r="B2191" t="s">
        <v>5447</v>
      </c>
      <c r="C2191" t="s">
        <v>51</v>
      </c>
      <c r="D2191" s="6" t="s">
        <v>17</v>
      </c>
      <c r="E2191" s="6">
        <v>23</v>
      </c>
      <c r="F2191" s="6">
        <v>58.9</v>
      </c>
      <c r="G2191" s="6">
        <v>71.22</v>
      </c>
      <c r="H2191" s="6">
        <f t="shared" si="322"/>
        <v>0.82701488345970231</v>
      </c>
      <c r="I2191" s="6">
        <v>22.5</v>
      </c>
      <c r="J2191" s="6">
        <v>47.46</v>
      </c>
      <c r="K2191" s="6">
        <v>69.97</v>
      </c>
      <c r="L2191" s="6">
        <f t="shared" si="323"/>
        <v>0</v>
      </c>
      <c r="M2191" s="6">
        <f t="shared" si="324"/>
        <v>0</v>
      </c>
      <c r="N2191" s="6">
        <f t="shared" si="325"/>
        <v>1</v>
      </c>
      <c r="AA2191" t="s">
        <v>5560</v>
      </c>
      <c r="AB2191" t="s">
        <v>5447</v>
      </c>
      <c r="AC2191" t="s">
        <v>51</v>
      </c>
      <c r="AD2191" t="s">
        <v>18</v>
      </c>
      <c r="AE2191">
        <v>24</v>
      </c>
      <c r="AF2191">
        <v>125.93</v>
      </c>
      <c r="AG2191">
        <v>73.7</v>
      </c>
      <c r="AH2191">
        <f t="shared" si="326"/>
        <v>1.7086838534599729</v>
      </c>
      <c r="AI2191">
        <v>22.5</v>
      </c>
      <c r="AJ2191">
        <v>67.12</v>
      </c>
      <c r="AK2191">
        <v>69.97</v>
      </c>
      <c r="AL2191" s="3">
        <f t="shared" si="327"/>
        <v>1</v>
      </c>
      <c r="AM2191" s="3">
        <f t="shared" si="328"/>
        <v>0</v>
      </c>
      <c r="AN2191" s="3">
        <f t="shared" si="329"/>
        <v>0</v>
      </c>
    </row>
    <row r="2192" spans="1:40" x14ac:dyDescent="0.35">
      <c r="A2192" t="s">
        <v>5561</v>
      </c>
      <c r="B2192" t="s">
        <v>5447</v>
      </c>
      <c r="C2192" t="s">
        <v>51</v>
      </c>
      <c r="D2192" s="6" t="s">
        <v>17</v>
      </c>
      <c r="E2192" s="6">
        <v>27</v>
      </c>
      <c r="F2192" s="6">
        <v>58.44</v>
      </c>
      <c r="G2192" s="6">
        <v>81.08</v>
      </c>
      <c r="H2192" s="6">
        <f t="shared" si="322"/>
        <v>0.72076961026147013</v>
      </c>
      <c r="I2192" s="6">
        <v>26.5</v>
      </c>
      <c r="J2192" s="6">
        <v>50.08</v>
      </c>
      <c r="K2192" s="6">
        <v>79.86</v>
      </c>
      <c r="L2192" s="6">
        <f t="shared" si="323"/>
        <v>0</v>
      </c>
      <c r="M2192" s="6">
        <f t="shared" si="324"/>
        <v>0</v>
      </c>
      <c r="N2192" s="6">
        <f t="shared" si="325"/>
        <v>1</v>
      </c>
      <c r="AA2192" t="s">
        <v>5561</v>
      </c>
      <c r="AB2192" t="s">
        <v>5447</v>
      </c>
      <c r="AC2192" t="s">
        <v>51</v>
      </c>
      <c r="AD2192" t="s">
        <v>18</v>
      </c>
      <c r="AE2192">
        <v>24</v>
      </c>
      <c r="AF2192">
        <v>139.72</v>
      </c>
      <c r="AG2192">
        <v>73.7</v>
      </c>
      <c r="AH2192">
        <f t="shared" si="326"/>
        <v>1.8957937584803255</v>
      </c>
      <c r="AI2192">
        <v>22.5</v>
      </c>
      <c r="AJ2192">
        <v>53.85</v>
      </c>
      <c r="AK2192">
        <v>69.97</v>
      </c>
      <c r="AL2192" s="3">
        <f t="shared" si="327"/>
        <v>1</v>
      </c>
      <c r="AM2192" s="3">
        <f t="shared" si="328"/>
        <v>0</v>
      </c>
      <c r="AN2192" s="3">
        <f t="shared" si="329"/>
        <v>0</v>
      </c>
    </row>
    <row r="2193" spans="1:40" x14ac:dyDescent="0.35">
      <c r="A2193" t="s">
        <v>5562</v>
      </c>
      <c r="B2193" t="s">
        <v>5447</v>
      </c>
      <c r="C2193" t="s">
        <v>51</v>
      </c>
      <c r="D2193" s="6" t="s">
        <v>17</v>
      </c>
      <c r="E2193" s="6">
        <v>21.5</v>
      </c>
      <c r="F2193" s="6">
        <v>60.77</v>
      </c>
      <c r="G2193" s="6">
        <v>67.47</v>
      </c>
      <c r="H2193" s="6">
        <f t="shared" si="322"/>
        <v>0.90069660589891809</v>
      </c>
      <c r="I2193" s="6">
        <v>21</v>
      </c>
      <c r="J2193" s="6">
        <v>35.36</v>
      </c>
      <c r="K2193" s="6">
        <v>66.22</v>
      </c>
      <c r="L2193" s="6">
        <f t="shared" si="323"/>
        <v>0</v>
      </c>
      <c r="M2193" s="6">
        <f t="shared" si="324"/>
        <v>0</v>
      </c>
      <c r="N2193" s="6">
        <f t="shared" si="325"/>
        <v>1</v>
      </c>
      <c r="AA2193" t="s">
        <v>5562</v>
      </c>
      <c r="AB2193" t="s">
        <v>5447</v>
      </c>
      <c r="AC2193" s="6" t="s">
        <v>51</v>
      </c>
      <c r="AD2193" s="6" t="s">
        <v>18</v>
      </c>
      <c r="AE2193" s="6">
        <v>24</v>
      </c>
      <c r="AF2193" s="6">
        <v>63.18</v>
      </c>
      <c r="AG2193" s="6">
        <v>73.7</v>
      </c>
      <c r="AH2193" s="6">
        <f t="shared" si="326"/>
        <v>0.857259158751696</v>
      </c>
      <c r="AI2193" s="6">
        <v>23.5</v>
      </c>
      <c r="AJ2193" s="6">
        <v>46.94</v>
      </c>
      <c r="AK2193" s="6">
        <v>72.459999999999994</v>
      </c>
      <c r="AL2193" s="6">
        <f t="shared" si="327"/>
        <v>0</v>
      </c>
      <c r="AM2193" s="6">
        <f t="shared" si="328"/>
        <v>0</v>
      </c>
      <c r="AN2193" s="6">
        <f t="shared" si="329"/>
        <v>1</v>
      </c>
    </row>
    <row r="2194" spans="1:40" x14ac:dyDescent="0.35">
      <c r="A2194" t="s">
        <v>5563</v>
      </c>
      <c r="B2194" t="s">
        <v>5447</v>
      </c>
      <c r="C2194" t="s">
        <v>51</v>
      </c>
      <c r="D2194" s="6" t="s">
        <v>17</v>
      </c>
      <c r="E2194" s="6">
        <v>17</v>
      </c>
      <c r="F2194" s="6">
        <v>54.7</v>
      </c>
      <c r="G2194" s="6">
        <v>56.08</v>
      </c>
      <c r="H2194" s="6">
        <f t="shared" si="322"/>
        <v>0.97539229671897298</v>
      </c>
      <c r="I2194" s="6">
        <v>16.5</v>
      </c>
      <c r="J2194" s="6">
        <v>30.66</v>
      </c>
      <c r="K2194" s="6">
        <v>54.79</v>
      </c>
      <c r="L2194" s="6">
        <f t="shared" si="323"/>
        <v>0</v>
      </c>
      <c r="M2194" s="6">
        <f t="shared" si="324"/>
        <v>0</v>
      </c>
      <c r="N2194" s="6">
        <f t="shared" si="325"/>
        <v>1</v>
      </c>
      <c r="AA2194" t="s">
        <v>5563</v>
      </c>
      <c r="AB2194" t="s">
        <v>5447</v>
      </c>
      <c r="AC2194" t="s">
        <v>51</v>
      </c>
      <c r="AD2194" t="s">
        <v>18</v>
      </c>
      <c r="AE2194">
        <v>24</v>
      </c>
      <c r="AF2194">
        <v>104.93</v>
      </c>
      <c r="AG2194">
        <v>73.7</v>
      </c>
      <c r="AH2194">
        <f t="shared" si="326"/>
        <v>1.4237449118046133</v>
      </c>
      <c r="AI2194">
        <v>22.5</v>
      </c>
      <c r="AJ2194">
        <v>63.12</v>
      </c>
      <c r="AK2194">
        <v>69.97</v>
      </c>
      <c r="AL2194" s="3">
        <f t="shared" si="327"/>
        <v>0</v>
      </c>
      <c r="AM2194" s="3">
        <f t="shared" si="328"/>
        <v>1</v>
      </c>
      <c r="AN2194" s="3">
        <f t="shared" si="329"/>
        <v>0</v>
      </c>
    </row>
    <row r="2195" spans="1:40" x14ac:dyDescent="0.35">
      <c r="A2195" t="s">
        <v>5564</v>
      </c>
      <c r="B2195" t="s">
        <v>5447</v>
      </c>
      <c r="C2195" t="s">
        <v>51</v>
      </c>
      <c r="D2195" s="6" t="s">
        <v>17</v>
      </c>
      <c r="E2195" s="6">
        <v>15.5</v>
      </c>
      <c r="F2195" s="6">
        <v>42.66</v>
      </c>
      <c r="G2195" s="6">
        <v>52.21</v>
      </c>
      <c r="H2195" s="6">
        <f t="shared" si="322"/>
        <v>0.81708484964566164</v>
      </c>
      <c r="I2195" s="6">
        <v>15</v>
      </c>
      <c r="J2195" s="6">
        <v>30.97</v>
      </c>
      <c r="K2195" s="6">
        <v>50.91</v>
      </c>
      <c r="L2195" s="6">
        <f t="shared" si="323"/>
        <v>0</v>
      </c>
      <c r="M2195" s="6">
        <f t="shared" si="324"/>
        <v>0</v>
      </c>
      <c r="N2195" s="6">
        <f t="shared" si="325"/>
        <v>1</v>
      </c>
      <c r="AA2195" t="s">
        <v>5564</v>
      </c>
      <c r="AB2195" t="s">
        <v>5447</v>
      </c>
      <c r="AC2195" t="s">
        <v>51</v>
      </c>
      <c r="AD2195" t="s">
        <v>18</v>
      </c>
      <c r="AE2195">
        <v>24</v>
      </c>
      <c r="AF2195">
        <v>85.15</v>
      </c>
      <c r="AG2195">
        <v>73.7</v>
      </c>
      <c r="AH2195">
        <f t="shared" si="326"/>
        <v>1.155359565807327</v>
      </c>
      <c r="AI2195">
        <v>23</v>
      </c>
      <c r="AJ2195">
        <v>60.21</v>
      </c>
      <c r="AK2195">
        <v>71.22</v>
      </c>
      <c r="AL2195" s="3">
        <f t="shared" si="327"/>
        <v>0</v>
      </c>
      <c r="AM2195" s="3">
        <f t="shared" si="328"/>
        <v>1</v>
      </c>
      <c r="AN2195" s="3">
        <f t="shared" si="329"/>
        <v>0</v>
      </c>
    </row>
    <row r="2196" spans="1:40" x14ac:dyDescent="0.35">
      <c r="A2196" t="s">
        <v>5565</v>
      </c>
      <c r="B2196" t="s">
        <v>5447</v>
      </c>
      <c r="C2196" t="s">
        <v>51</v>
      </c>
      <c r="D2196" s="6" t="s">
        <v>17</v>
      </c>
      <c r="E2196" s="6">
        <v>26</v>
      </c>
      <c r="F2196" s="6">
        <v>65.489999999999995</v>
      </c>
      <c r="G2196" s="6">
        <v>78.63</v>
      </c>
      <c r="H2196" s="6">
        <f t="shared" si="322"/>
        <v>0.83288821060663865</v>
      </c>
      <c r="I2196" s="6">
        <v>25.5</v>
      </c>
      <c r="J2196" s="6">
        <v>54.91</v>
      </c>
      <c r="K2196" s="6">
        <v>77.400000000000006</v>
      </c>
      <c r="L2196" s="6">
        <f t="shared" si="323"/>
        <v>0</v>
      </c>
      <c r="M2196" s="6">
        <f t="shared" si="324"/>
        <v>0</v>
      </c>
      <c r="N2196" s="6">
        <f t="shared" si="325"/>
        <v>1</v>
      </c>
      <c r="AA2196" t="s">
        <v>5565</v>
      </c>
      <c r="AB2196" t="s">
        <v>5447</v>
      </c>
      <c r="AC2196" t="s">
        <v>51</v>
      </c>
      <c r="AD2196" t="s">
        <v>18</v>
      </c>
      <c r="AE2196">
        <v>24</v>
      </c>
      <c r="AF2196">
        <v>99.18</v>
      </c>
      <c r="AG2196">
        <v>73.7</v>
      </c>
      <c r="AH2196">
        <f t="shared" si="326"/>
        <v>1.3457259158751695</v>
      </c>
      <c r="AI2196">
        <v>23.5</v>
      </c>
      <c r="AJ2196">
        <v>71.95</v>
      </c>
      <c r="AK2196">
        <v>72.459999999999994</v>
      </c>
      <c r="AL2196" s="3">
        <f t="shared" si="327"/>
        <v>0</v>
      </c>
      <c r="AM2196" s="3">
        <f t="shared" si="328"/>
        <v>1</v>
      </c>
      <c r="AN2196" s="3">
        <f t="shared" si="329"/>
        <v>0</v>
      </c>
    </row>
    <row r="2197" spans="1:40" x14ac:dyDescent="0.35">
      <c r="A2197" t="s">
        <v>5566</v>
      </c>
      <c r="B2197" t="s">
        <v>5447</v>
      </c>
      <c r="C2197" t="s">
        <v>51</v>
      </c>
      <c r="D2197" t="s">
        <v>17</v>
      </c>
      <c r="E2197">
        <v>27.5</v>
      </c>
      <c r="F2197">
        <v>84.2</v>
      </c>
      <c r="G2197">
        <v>82.3</v>
      </c>
      <c r="H2197">
        <f t="shared" si="322"/>
        <v>1.023086269744836</v>
      </c>
      <c r="I2197">
        <v>27</v>
      </c>
      <c r="J2197">
        <v>58.11</v>
      </c>
      <c r="K2197">
        <v>81.08</v>
      </c>
      <c r="L2197" s="3">
        <f t="shared" si="323"/>
        <v>0</v>
      </c>
      <c r="M2197" s="3">
        <f t="shared" si="324"/>
        <v>1</v>
      </c>
      <c r="N2197" s="3">
        <f t="shared" si="325"/>
        <v>0</v>
      </c>
      <c r="AA2197" t="s">
        <v>5566</v>
      </c>
      <c r="AB2197" t="s">
        <v>5447</v>
      </c>
      <c r="AC2197" t="s">
        <v>51</v>
      </c>
      <c r="AD2197" t="s">
        <v>18</v>
      </c>
      <c r="AE2197">
        <v>24</v>
      </c>
      <c r="AF2197">
        <v>128.76</v>
      </c>
      <c r="AG2197">
        <v>73.7</v>
      </c>
      <c r="AH2197">
        <f t="shared" si="326"/>
        <v>1.7470827679782901</v>
      </c>
      <c r="AI2197">
        <v>21.5</v>
      </c>
      <c r="AJ2197">
        <v>59.45</v>
      </c>
      <c r="AK2197">
        <v>67.47</v>
      </c>
      <c r="AL2197" s="3">
        <f t="shared" si="327"/>
        <v>1</v>
      </c>
      <c r="AM2197" s="3">
        <f t="shared" si="328"/>
        <v>0</v>
      </c>
      <c r="AN2197" s="3">
        <f t="shared" si="329"/>
        <v>0</v>
      </c>
    </row>
    <row r="2198" spans="1:40" x14ac:dyDescent="0.35">
      <c r="A2198" t="s">
        <v>5567</v>
      </c>
      <c r="B2198" t="s">
        <v>5447</v>
      </c>
      <c r="C2198" t="s">
        <v>51</v>
      </c>
      <c r="D2198" s="6" t="s">
        <v>17</v>
      </c>
      <c r="E2198" s="6">
        <v>15.5</v>
      </c>
      <c r="F2198" s="6">
        <v>42.25</v>
      </c>
      <c r="G2198" s="6">
        <v>52.21</v>
      </c>
      <c r="H2198" s="6">
        <f t="shared" si="322"/>
        <v>0.80923194790270059</v>
      </c>
      <c r="I2198" s="6">
        <v>15</v>
      </c>
      <c r="J2198" s="6">
        <v>20.22</v>
      </c>
      <c r="K2198" s="6">
        <v>50.91</v>
      </c>
      <c r="L2198" s="6">
        <f t="shared" si="323"/>
        <v>0</v>
      </c>
      <c r="M2198" s="6">
        <f t="shared" si="324"/>
        <v>0</v>
      </c>
      <c r="N2198" s="6">
        <f t="shared" si="325"/>
        <v>1</v>
      </c>
      <c r="AA2198" t="s">
        <v>5567</v>
      </c>
      <c r="AB2198" t="s">
        <v>5447</v>
      </c>
      <c r="AC2198" t="s">
        <v>51</v>
      </c>
      <c r="AD2198" t="s">
        <v>18</v>
      </c>
      <c r="AE2198">
        <v>24</v>
      </c>
      <c r="AF2198">
        <v>115.21</v>
      </c>
      <c r="AG2198">
        <v>73.7</v>
      </c>
      <c r="AH2198">
        <f t="shared" si="326"/>
        <v>1.5632293080054274</v>
      </c>
      <c r="AI2198">
        <v>23.5</v>
      </c>
      <c r="AJ2198">
        <v>54.8</v>
      </c>
      <c r="AK2198">
        <v>72.459999999999994</v>
      </c>
      <c r="AL2198" s="3">
        <f t="shared" si="327"/>
        <v>1</v>
      </c>
      <c r="AM2198" s="3">
        <f t="shared" si="328"/>
        <v>0</v>
      </c>
      <c r="AN2198" s="3">
        <f t="shared" si="329"/>
        <v>0</v>
      </c>
    </row>
    <row r="2199" spans="1:40" x14ac:dyDescent="0.35">
      <c r="A2199" t="s">
        <v>5568</v>
      </c>
      <c r="B2199" t="s">
        <v>5447</v>
      </c>
      <c r="C2199" t="s">
        <v>51</v>
      </c>
      <c r="D2199" s="6" t="s">
        <v>17</v>
      </c>
      <c r="E2199" s="6">
        <v>17.5</v>
      </c>
      <c r="F2199" s="6">
        <v>44.78</v>
      </c>
      <c r="G2199" s="6">
        <v>57.36</v>
      </c>
      <c r="H2199" s="6">
        <f t="shared" si="322"/>
        <v>0.78068340306834039</v>
      </c>
      <c r="I2199" s="6">
        <v>17</v>
      </c>
      <c r="J2199" s="6">
        <v>34.29</v>
      </c>
      <c r="K2199" s="6">
        <v>56.08</v>
      </c>
      <c r="L2199" s="6">
        <f t="shared" si="323"/>
        <v>0</v>
      </c>
      <c r="M2199" s="6">
        <f t="shared" si="324"/>
        <v>0</v>
      </c>
      <c r="N2199" s="6">
        <f t="shared" si="325"/>
        <v>1</v>
      </c>
      <c r="AA2199" t="s">
        <v>5568</v>
      </c>
      <c r="AB2199" t="s">
        <v>5447</v>
      </c>
      <c r="AC2199" t="s">
        <v>51</v>
      </c>
      <c r="AD2199" t="s">
        <v>18</v>
      </c>
      <c r="AE2199">
        <v>24</v>
      </c>
      <c r="AF2199">
        <v>81.290000000000006</v>
      </c>
      <c r="AG2199">
        <v>73.7</v>
      </c>
      <c r="AH2199">
        <f t="shared" si="326"/>
        <v>1.1029850746268657</v>
      </c>
      <c r="AI2199">
        <v>23.5</v>
      </c>
      <c r="AJ2199">
        <v>66.25</v>
      </c>
      <c r="AK2199">
        <v>72.459999999999994</v>
      </c>
      <c r="AL2199" s="3">
        <f t="shared" si="327"/>
        <v>0</v>
      </c>
      <c r="AM2199" s="3">
        <f t="shared" si="328"/>
        <v>1</v>
      </c>
      <c r="AN2199" s="3">
        <f t="shared" si="329"/>
        <v>0</v>
      </c>
    </row>
    <row r="2200" spans="1:40" x14ac:dyDescent="0.35">
      <c r="A2200" t="s">
        <v>5569</v>
      </c>
      <c r="B2200" t="s">
        <v>5447</v>
      </c>
      <c r="C2200" t="s">
        <v>51</v>
      </c>
      <c r="D2200" s="6" t="s">
        <v>949</v>
      </c>
      <c r="E2200" s="6">
        <v>34.5</v>
      </c>
      <c r="F2200" s="6">
        <v>93.95</v>
      </c>
      <c r="G2200" s="6">
        <v>99.24</v>
      </c>
      <c r="H2200" s="6">
        <f t="shared" si="322"/>
        <v>0.94669488109633215</v>
      </c>
      <c r="I2200" s="6">
        <v>34</v>
      </c>
      <c r="J2200" s="6">
        <v>75.510000000000005</v>
      </c>
      <c r="K2200" s="6">
        <v>98.04</v>
      </c>
      <c r="L2200" s="6">
        <f t="shared" si="323"/>
        <v>0</v>
      </c>
      <c r="M2200" s="6">
        <f t="shared" si="324"/>
        <v>0</v>
      </c>
      <c r="N2200" s="6">
        <f t="shared" si="325"/>
        <v>1</v>
      </c>
      <c r="AA2200" t="s">
        <v>5569</v>
      </c>
      <c r="AB2200" t="s">
        <v>5447</v>
      </c>
      <c r="AC2200" t="s">
        <v>51</v>
      </c>
      <c r="AD2200" t="s">
        <v>951</v>
      </c>
      <c r="AE2200">
        <v>24</v>
      </c>
      <c r="AF2200">
        <v>166.94</v>
      </c>
      <c r="AG2200">
        <v>73.7</v>
      </c>
      <c r="AH2200">
        <f t="shared" si="326"/>
        <v>2.2651289009497964</v>
      </c>
      <c r="AI2200">
        <v>22.5</v>
      </c>
      <c r="AJ2200">
        <v>61.62</v>
      </c>
      <c r="AK2200">
        <v>69.97</v>
      </c>
      <c r="AL2200" s="3">
        <f t="shared" si="327"/>
        <v>1</v>
      </c>
      <c r="AM2200" s="3">
        <f t="shared" si="328"/>
        <v>0</v>
      </c>
      <c r="AN2200" s="3">
        <f t="shared" si="329"/>
        <v>0</v>
      </c>
    </row>
    <row r="2201" spans="1:40" x14ac:dyDescent="0.35">
      <c r="A2201" t="s">
        <v>5570</v>
      </c>
      <c r="B2201" t="s">
        <v>5447</v>
      </c>
      <c r="C2201" t="s">
        <v>51</v>
      </c>
      <c r="D2201" t="s">
        <v>949</v>
      </c>
      <c r="E2201">
        <v>20</v>
      </c>
      <c r="F2201">
        <v>66.209999999999994</v>
      </c>
      <c r="G2201">
        <v>63.71</v>
      </c>
      <c r="H2201">
        <f t="shared" si="322"/>
        <v>1.0392403076440118</v>
      </c>
      <c r="I2201">
        <v>24</v>
      </c>
      <c r="J2201">
        <v>74.97</v>
      </c>
      <c r="K2201">
        <v>73.7</v>
      </c>
      <c r="L2201" s="3">
        <f t="shared" si="323"/>
        <v>0</v>
      </c>
      <c r="M2201" s="3">
        <f t="shared" si="324"/>
        <v>1</v>
      </c>
      <c r="N2201" s="3">
        <f t="shared" si="325"/>
        <v>0</v>
      </c>
      <c r="AA2201" t="s">
        <v>5570</v>
      </c>
      <c r="AB2201" t="s">
        <v>5447</v>
      </c>
      <c r="AC2201" t="s">
        <v>51</v>
      </c>
      <c r="AD2201" t="s">
        <v>951</v>
      </c>
      <c r="AE2201">
        <v>24</v>
      </c>
      <c r="AF2201">
        <v>98.02</v>
      </c>
      <c r="AG2201">
        <v>73.7</v>
      </c>
      <c r="AH2201">
        <f t="shared" si="326"/>
        <v>1.3299864314789687</v>
      </c>
      <c r="AI2201">
        <v>23.5</v>
      </c>
      <c r="AJ2201">
        <v>67.44</v>
      </c>
      <c r="AK2201">
        <v>72.459999999999994</v>
      </c>
      <c r="AL2201" s="3">
        <f t="shared" si="327"/>
        <v>0</v>
      </c>
      <c r="AM2201" s="3">
        <f t="shared" si="328"/>
        <v>1</v>
      </c>
      <c r="AN2201" s="3">
        <f t="shared" si="329"/>
        <v>0</v>
      </c>
    </row>
    <row r="2202" spans="1:40" x14ac:dyDescent="0.35">
      <c r="A2202" t="s">
        <v>5571</v>
      </c>
      <c r="B2202" t="s">
        <v>5447</v>
      </c>
      <c r="C2202" t="s">
        <v>51</v>
      </c>
      <c r="D2202" s="6" t="s">
        <v>949</v>
      </c>
      <c r="E2202" s="6">
        <v>34</v>
      </c>
      <c r="F2202" s="6">
        <v>86.73</v>
      </c>
      <c r="G2202" s="6">
        <v>98.04</v>
      </c>
      <c r="H2202" s="6">
        <f t="shared" si="322"/>
        <v>0.8846389228886169</v>
      </c>
      <c r="I2202" s="6">
        <v>33.5</v>
      </c>
      <c r="J2202" s="6">
        <v>76.14</v>
      </c>
      <c r="K2202" s="6">
        <v>96.84</v>
      </c>
      <c r="L2202" s="6">
        <f t="shared" si="323"/>
        <v>0</v>
      </c>
      <c r="M2202" s="6">
        <f t="shared" si="324"/>
        <v>0</v>
      </c>
      <c r="N2202" s="6">
        <f t="shared" si="325"/>
        <v>1</v>
      </c>
      <c r="AA2202" t="s">
        <v>5571</v>
      </c>
      <c r="AB2202" t="s">
        <v>5447</v>
      </c>
      <c r="AC2202" t="s">
        <v>51</v>
      </c>
      <c r="AD2202" t="s">
        <v>951</v>
      </c>
      <c r="AE2202">
        <v>24</v>
      </c>
      <c r="AF2202">
        <v>136.75</v>
      </c>
      <c r="AG2202">
        <v>73.7</v>
      </c>
      <c r="AH2202">
        <f t="shared" si="326"/>
        <v>1.855495251017639</v>
      </c>
      <c r="AI2202">
        <v>22.5</v>
      </c>
      <c r="AJ2202">
        <v>65.72</v>
      </c>
      <c r="AK2202">
        <v>69.97</v>
      </c>
      <c r="AL2202" s="3">
        <f t="shared" si="327"/>
        <v>1</v>
      </c>
      <c r="AM2202" s="3">
        <f t="shared" si="328"/>
        <v>0</v>
      </c>
      <c r="AN2202" s="3">
        <f t="shared" si="329"/>
        <v>0</v>
      </c>
    </row>
    <row r="2203" spans="1:40" x14ac:dyDescent="0.35">
      <c r="A2203" t="s">
        <v>5572</v>
      </c>
      <c r="B2203" t="s">
        <v>5447</v>
      </c>
      <c r="C2203" t="s">
        <v>51</v>
      </c>
      <c r="D2203" s="6" t="s">
        <v>949</v>
      </c>
      <c r="E2203" s="6">
        <v>24</v>
      </c>
      <c r="F2203" s="6">
        <v>66.349999999999994</v>
      </c>
      <c r="G2203" s="6">
        <v>73.7</v>
      </c>
      <c r="H2203" s="6">
        <f t="shared" si="322"/>
        <v>0.900271370420624</v>
      </c>
      <c r="I2203" s="6">
        <v>23.5</v>
      </c>
      <c r="J2203" s="6">
        <v>44.38</v>
      </c>
      <c r="K2203" s="6">
        <v>72.459999999999994</v>
      </c>
      <c r="L2203" s="6">
        <f t="shared" si="323"/>
        <v>0</v>
      </c>
      <c r="M2203" s="6">
        <f t="shared" si="324"/>
        <v>0</v>
      </c>
      <c r="N2203" s="6">
        <f t="shared" si="325"/>
        <v>1</v>
      </c>
      <c r="AA2203" t="s">
        <v>5572</v>
      </c>
      <c r="AB2203" t="s">
        <v>5447</v>
      </c>
      <c r="AC2203" t="s">
        <v>51</v>
      </c>
      <c r="AD2203" t="s">
        <v>951</v>
      </c>
      <c r="AE2203">
        <v>24</v>
      </c>
      <c r="AF2203">
        <v>135.47999999999999</v>
      </c>
      <c r="AG2203">
        <v>73.7</v>
      </c>
      <c r="AH2203">
        <f t="shared" si="326"/>
        <v>1.8382632293080052</v>
      </c>
      <c r="AI2203">
        <v>22</v>
      </c>
      <c r="AJ2203">
        <v>62.04</v>
      </c>
      <c r="AK2203">
        <v>68.72</v>
      </c>
      <c r="AL2203" s="3">
        <f t="shared" si="327"/>
        <v>1</v>
      </c>
      <c r="AM2203" s="3">
        <f t="shared" si="328"/>
        <v>0</v>
      </c>
      <c r="AN2203" s="3">
        <f t="shared" si="329"/>
        <v>0</v>
      </c>
    </row>
    <row r="2204" spans="1:40" x14ac:dyDescent="0.35">
      <c r="A2204" t="s">
        <v>5573</v>
      </c>
      <c r="B2204" t="s">
        <v>5447</v>
      </c>
      <c r="C2204" t="s">
        <v>51</v>
      </c>
      <c r="D2204" s="6" t="s">
        <v>949</v>
      </c>
      <c r="E2204" s="6">
        <v>31</v>
      </c>
      <c r="F2204" s="6">
        <v>82.38</v>
      </c>
      <c r="G2204" s="6">
        <v>90.81</v>
      </c>
      <c r="H2204" s="6">
        <f t="shared" si="322"/>
        <v>0.9071688140072679</v>
      </c>
      <c r="I2204" s="6">
        <v>30.5</v>
      </c>
      <c r="J2204" s="6">
        <v>63.41</v>
      </c>
      <c r="K2204" s="6">
        <v>89.6</v>
      </c>
      <c r="L2204" s="6">
        <f t="shared" si="323"/>
        <v>0</v>
      </c>
      <c r="M2204" s="6">
        <f t="shared" si="324"/>
        <v>0</v>
      </c>
      <c r="N2204" s="6">
        <f t="shared" si="325"/>
        <v>1</v>
      </c>
      <c r="AA2204" t="s">
        <v>5573</v>
      </c>
      <c r="AB2204" t="s">
        <v>5447</v>
      </c>
      <c r="AC2204" t="s">
        <v>51</v>
      </c>
      <c r="AD2204" t="s">
        <v>951</v>
      </c>
      <c r="AE2204">
        <v>24</v>
      </c>
      <c r="AF2204">
        <v>190.81</v>
      </c>
      <c r="AG2204">
        <v>73.7</v>
      </c>
      <c r="AH2204">
        <f t="shared" si="326"/>
        <v>2.5890094979647218</v>
      </c>
      <c r="AI2204">
        <v>21.5</v>
      </c>
      <c r="AJ2204">
        <v>52.23</v>
      </c>
      <c r="AK2204">
        <v>67.47</v>
      </c>
      <c r="AL2204" s="3">
        <f t="shared" si="327"/>
        <v>1</v>
      </c>
      <c r="AM2204" s="3">
        <f t="shared" si="328"/>
        <v>0</v>
      </c>
      <c r="AN2204" s="3">
        <f t="shared" si="329"/>
        <v>0</v>
      </c>
    </row>
    <row r="2205" spans="1:40" x14ac:dyDescent="0.35">
      <c r="A2205" t="s">
        <v>5574</v>
      </c>
      <c r="B2205" t="s">
        <v>5447</v>
      </c>
      <c r="C2205" t="s">
        <v>51</v>
      </c>
      <c r="D2205" s="6" t="s">
        <v>949</v>
      </c>
      <c r="E2205" s="6">
        <v>24.5</v>
      </c>
      <c r="F2205" s="6">
        <v>71.290000000000006</v>
      </c>
      <c r="G2205" s="6">
        <v>74.930000000000007</v>
      </c>
      <c r="H2205" s="6">
        <f t="shared" si="322"/>
        <v>0.95142132657146672</v>
      </c>
      <c r="I2205" s="6">
        <v>24</v>
      </c>
      <c r="J2205" s="6">
        <v>46.1</v>
      </c>
      <c r="K2205" s="6">
        <v>73.7</v>
      </c>
      <c r="L2205" s="6">
        <f t="shared" si="323"/>
        <v>0</v>
      </c>
      <c r="M2205" s="6">
        <f t="shared" si="324"/>
        <v>0</v>
      </c>
      <c r="N2205" s="6">
        <f t="shared" si="325"/>
        <v>1</v>
      </c>
      <c r="AA2205" t="s">
        <v>5574</v>
      </c>
      <c r="AB2205" t="s">
        <v>5447</v>
      </c>
      <c r="AC2205" t="s">
        <v>51</v>
      </c>
      <c r="AD2205" t="s">
        <v>951</v>
      </c>
      <c r="AE2205">
        <v>24</v>
      </c>
      <c r="AF2205">
        <v>85.6</v>
      </c>
      <c r="AG2205">
        <v>73.7</v>
      </c>
      <c r="AH2205">
        <f t="shared" si="326"/>
        <v>1.1614654002713702</v>
      </c>
      <c r="AI2205">
        <v>23.5</v>
      </c>
      <c r="AJ2205">
        <v>66.94</v>
      </c>
      <c r="AK2205">
        <v>72.459999999999994</v>
      </c>
      <c r="AL2205" s="3">
        <f t="shared" si="327"/>
        <v>0</v>
      </c>
      <c r="AM2205" s="3">
        <f t="shared" si="328"/>
        <v>1</v>
      </c>
      <c r="AN2205" s="3">
        <f t="shared" si="329"/>
        <v>0</v>
      </c>
    </row>
    <row r="2206" spans="1:40" x14ac:dyDescent="0.35">
      <c r="A2206" t="s">
        <v>5575</v>
      </c>
      <c r="B2206" t="s">
        <v>5447</v>
      </c>
      <c r="C2206" t="s">
        <v>51</v>
      </c>
      <c r="D2206" t="s">
        <v>949</v>
      </c>
      <c r="E2206">
        <v>24.5</v>
      </c>
      <c r="F2206">
        <v>102.75</v>
      </c>
      <c r="G2206">
        <v>74.930000000000007</v>
      </c>
      <c r="H2206">
        <f t="shared" si="322"/>
        <v>1.37127986120379</v>
      </c>
      <c r="I2206">
        <v>24</v>
      </c>
      <c r="J2206">
        <v>45.2</v>
      </c>
      <c r="K2206">
        <v>73.7</v>
      </c>
      <c r="L2206" s="3">
        <f t="shared" si="323"/>
        <v>0</v>
      </c>
      <c r="M2206" s="3">
        <f t="shared" si="324"/>
        <v>1</v>
      </c>
      <c r="N2206" s="3">
        <f t="shared" si="325"/>
        <v>0</v>
      </c>
      <c r="AA2206" t="s">
        <v>5575</v>
      </c>
      <c r="AB2206" t="s">
        <v>5447</v>
      </c>
      <c r="AC2206" t="s">
        <v>51</v>
      </c>
      <c r="AD2206" t="s">
        <v>951</v>
      </c>
      <c r="AE2206">
        <v>24</v>
      </c>
      <c r="AF2206">
        <v>142.94</v>
      </c>
      <c r="AG2206">
        <v>73.7</v>
      </c>
      <c r="AH2206">
        <f t="shared" si="326"/>
        <v>1.9394843962008139</v>
      </c>
      <c r="AI2206">
        <v>22</v>
      </c>
      <c r="AJ2206">
        <v>51.03</v>
      </c>
      <c r="AK2206">
        <v>68.72</v>
      </c>
      <c r="AL2206" s="3">
        <f t="shared" si="327"/>
        <v>1</v>
      </c>
      <c r="AM2206" s="3">
        <f t="shared" si="328"/>
        <v>0</v>
      </c>
      <c r="AN2206" s="3">
        <f t="shared" si="329"/>
        <v>0</v>
      </c>
    </row>
    <row r="2207" spans="1:40" x14ac:dyDescent="0.35">
      <c r="A2207" t="s">
        <v>5576</v>
      </c>
      <c r="B2207" t="s">
        <v>5447</v>
      </c>
      <c r="C2207" t="s">
        <v>51</v>
      </c>
      <c r="D2207" t="s">
        <v>949</v>
      </c>
      <c r="E2207">
        <v>28</v>
      </c>
      <c r="F2207">
        <v>89.4</v>
      </c>
      <c r="G2207">
        <v>83.53</v>
      </c>
      <c r="H2207">
        <f t="shared" si="322"/>
        <v>1.0702741529989226</v>
      </c>
      <c r="I2207">
        <v>27.5</v>
      </c>
      <c r="J2207">
        <v>55.03</v>
      </c>
      <c r="K2207">
        <v>82.3</v>
      </c>
      <c r="L2207" s="3">
        <f t="shared" si="323"/>
        <v>0</v>
      </c>
      <c r="M2207" s="3">
        <f t="shared" si="324"/>
        <v>1</v>
      </c>
      <c r="N2207" s="3">
        <f t="shared" si="325"/>
        <v>0</v>
      </c>
      <c r="AA2207" t="s">
        <v>5576</v>
      </c>
      <c r="AB2207" t="s">
        <v>5447</v>
      </c>
      <c r="AC2207" t="s">
        <v>51</v>
      </c>
      <c r="AD2207" t="s">
        <v>951</v>
      </c>
      <c r="AE2207">
        <v>24</v>
      </c>
      <c r="AF2207">
        <v>157.19</v>
      </c>
      <c r="AG2207">
        <v>73.7</v>
      </c>
      <c r="AH2207">
        <f t="shared" si="326"/>
        <v>2.1328358208955223</v>
      </c>
      <c r="AI2207">
        <v>22.5</v>
      </c>
      <c r="AJ2207">
        <v>58.43</v>
      </c>
      <c r="AK2207">
        <v>69.97</v>
      </c>
      <c r="AL2207" s="3">
        <f t="shared" si="327"/>
        <v>1</v>
      </c>
      <c r="AM2207" s="3">
        <f t="shared" si="328"/>
        <v>0</v>
      </c>
      <c r="AN2207" s="3">
        <f t="shared" si="329"/>
        <v>0</v>
      </c>
    </row>
    <row r="2208" spans="1:40" x14ac:dyDescent="0.35">
      <c r="A2208" t="s">
        <v>5577</v>
      </c>
      <c r="B2208" t="s">
        <v>5447</v>
      </c>
      <c r="C2208" t="s">
        <v>51</v>
      </c>
      <c r="D2208" s="6" t="s">
        <v>949</v>
      </c>
      <c r="E2208" s="6">
        <v>18.5</v>
      </c>
      <c r="F2208" s="6">
        <v>52.33</v>
      </c>
      <c r="G2208" s="6">
        <v>59.91</v>
      </c>
      <c r="H2208" s="6">
        <f t="shared" si="322"/>
        <v>0.87347688198965112</v>
      </c>
      <c r="I2208" s="6">
        <v>18</v>
      </c>
      <c r="J2208" s="6">
        <v>31.59</v>
      </c>
      <c r="K2208" s="6">
        <v>58.64</v>
      </c>
      <c r="L2208" s="6">
        <f t="shared" si="323"/>
        <v>0</v>
      </c>
      <c r="M2208" s="6">
        <f t="shared" si="324"/>
        <v>0</v>
      </c>
      <c r="N2208" s="6">
        <f t="shared" si="325"/>
        <v>1</v>
      </c>
      <c r="AA2208" t="s">
        <v>5577</v>
      </c>
      <c r="AB2208" t="s">
        <v>5447</v>
      </c>
      <c r="AC2208" t="s">
        <v>51</v>
      </c>
      <c r="AD2208" t="s">
        <v>951</v>
      </c>
      <c r="AE2208">
        <v>24</v>
      </c>
      <c r="AF2208">
        <v>79.5</v>
      </c>
      <c r="AG2208">
        <v>73.7</v>
      </c>
      <c r="AH2208">
        <f t="shared" si="326"/>
        <v>1.0786974219810039</v>
      </c>
      <c r="AI2208">
        <v>23.5</v>
      </c>
      <c r="AJ2208">
        <v>56.24</v>
      </c>
      <c r="AK2208">
        <v>72.459999999999994</v>
      </c>
      <c r="AL2208" s="3">
        <f t="shared" si="327"/>
        <v>0</v>
      </c>
      <c r="AM2208" s="3">
        <f t="shared" si="328"/>
        <v>1</v>
      </c>
      <c r="AN2208" s="3">
        <f t="shared" si="329"/>
        <v>0</v>
      </c>
    </row>
    <row r="2209" spans="1:40" x14ac:dyDescent="0.35">
      <c r="A2209" t="s">
        <v>5578</v>
      </c>
      <c r="B2209" t="s">
        <v>5447</v>
      </c>
      <c r="C2209" t="s">
        <v>51</v>
      </c>
      <c r="D2209" s="6" t="s">
        <v>949</v>
      </c>
      <c r="E2209" s="6">
        <v>24.5</v>
      </c>
      <c r="F2209" s="6">
        <v>62.85</v>
      </c>
      <c r="G2209" s="6">
        <v>74.930000000000007</v>
      </c>
      <c r="H2209" s="6">
        <f t="shared" si="322"/>
        <v>0.83878286400640589</v>
      </c>
      <c r="I2209" s="6">
        <v>24</v>
      </c>
      <c r="J2209" s="6">
        <v>22.98</v>
      </c>
      <c r="K2209" s="6">
        <v>73.7</v>
      </c>
      <c r="L2209" s="6">
        <f t="shared" si="323"/>
        <v>0</v>
      </c>
      <c r="M2209" s="6">
        <f t="shared" si="324"/>
        <v>0</v>
      </c>
      <c r="N2209" s="6">
        <f t="shared" si="325"/>
        <v>1</v>
      </c>
      <c r="AA2209" t="s">
        <v>5578</v>
      </c>
      <c r="AB2209" t="s">
        <v>5447</v>
      </c>
      <c r="AC2209" t="s">
        <v>51</v>
      </c>
      <c r="AD2209" t="s">
        <v>951</v>
      </c>
      <c r="AE2209">
        <v>25.5</v>
      </c>
      <c r="AF2209">
        <v>87.95</v>
      </c>
      <c r="AG2209">
        <v>77.400000000000006</v>
      </c>
      <c r="AH2209">
        <f t="shared" si="326"/>
        <v>1.1363049095607234</v>
      </c>
      <c r="AI2209">
        <v>24</v>
      </c>
      <c r="AJ2209">
        <v>82.52</v>
      </c>
      <c r="AK2209">
        <v>73.7</v>
      </c>
      <c r="AL2209" s="3">
        <f t="shared" si="327"/>
        <v>0</v>
      </c>
      <c r="AM2209" s="3">
        <f t="shared" si="328"/>
        <v>1</v>
      </c>
      <c r="AN2209" s="3">
        <f t="shared" si="329"/>
        <v>0</v>
      </c>
    </row>
    <row r="2210" spans="1:40" x14ac:dyDescent="0.35">
      <c r="A2210" t="s">
        <v>5579</v>
      </c>
      <c r="B2210" t="s">
        <v>5447</v>
      </c>
      <c r="C2210" t="s">
        <v>51</v>
      </c>
      <c r="D2210" s="6" t="s">
        <v>949</v>
      </c>
      <c r="E2210" s="6">
        <v>16</v>
      </c>
      <c r="F2210" s="6">
        <v>49.82</v>
      </c>
      <c r="G2210" s="6">
        <v>53.5</v>
      </c>
      <c r="H2210" s="6">
        <f t="shared" si="322"/>
        <v>0.93121495327102799</v>
      </c>
      <c r="I2210" s="6">
        <v>15.5</v>
      </c>
      <c r="J2210" s="6">
        <v>24.05</v>
      </c>
      <c r="K2210" s="6">
        <v>52.21</v>
      </c>
      <c r="L2210" s="6">
        <f t="shared" si="323"/>
        <v>0</v>
      </c>
      <c r="M2210" s="6">
        <f t="shared" si="324"/>
        <v>0</v>
      </c>
      <c r="N2210" s="6">
        <f t="shared" si="325"/>
        <v>1</v>
      </c>
      <c r="AA2210" t="s">
        <v>5579</v>
      </c>
      <c r="AB2210" t="s">
        <v>5447</v>
      </c>
      <c r="AC2210" t="s">
        <v>51</v>
      </c>
      <c r="AD2210" t="s">
        <v>951</v>
      </c>
      <c r="AE2210">
        <v>24</v>
      </c>
      <c r="AF2210">
        <v>153.72</v>
      </c>
      <c r="AG2210">
        <v>73.7</v>
      </c>
      <c r="AH2210">
        <f t="shared" si="326"/>
        <v>2.0857530529172319</v>
      </c>
      <c r="AI2210">
        <v>22.5</v>
      </c>
      <c r="AJ2210">
        <v>69.31</v>
      </c>
      <c r="AK2210">
        <v>69.97</v>
      </c>
      <c r="AL2210" s="3">
        <f t="shared" si="327"/>
        <v>1</v>
      </c>
      <c r="AM2210" s="3">
        <f t="shared" si="328"/>
        <v>0</v>
      </c>
      <c r="AN2210" s="3">
        <f t="shared" si="329"/>
        <v>0</v>
      </c>
    </row>
    <row r="2211" spans="1:40" x14ac:dyDescent="0.35">
      <c r="A2211" t="s">
        <v>5580</v>
      </c>
      <c r="B2211" t="s">
        <v>5447</v>
      </c>
      <c r="C2211" t="s">
        <v>51</v>
      </c>
      <c r="D2211" t="s">
        <v>949</v>
      </c>
      <c r="E2211">
        <v>21</v>
      </c>
      <c r="F2211">
        <v>84.87</v>
      </c>
      <c r="G2211">
        <v>66.22</v>
      </c>
      <c r="H2211">
        <f t="shared" si="322"/>
        <v>1.2816369676834793</v>
      </c>
      <c r="I2211">
        <v>20.5</v>
      </c>
      <c r="J2211">
        <v>38.340000000000003</v>
      </c>
      <c r="K2211">
        <v>64.97</v>
      </c>
      <c r="L2211" s="3">
        <f t="shared" si="323"/>
        <v>0</v>
      </c>
      <c r="M2211" s="3">
        <f t="shared" si="324"/>
        <v>1</v>
      </c>
      <c r="N2211" s="3">
        <f t="shared" si="325"/>
        <v>0</v>
      </c>
      <c r="AA2211" t="s">
        <v>5580</v>
      </c>
      <c r="AB2211" t="s">
        <v>5447</v>
      </c>
      <c r="AC2211" t="s">
        <v>51</v>
      </c>
      <c r="AD2211" t="s">
        <v>951</v>
      </c>
      <c r="AE2211">
        <v>24</v>
      </c>
      <c r="AF2211">
        <v>85.56</v>
      </c>
      <c r="AG2211">
        <v>73.7</v>
      </c>
      <c r="AH2211">
        <f t="shared" si="326"/>
        <v>1.1609226594301221</v>
      </c>
      <c r="AI2211">
        <v>23.5</v>
      </c>
      <c r="AJ2211">
        <v>57.99</v>
      </c>
      <c r="AK2211">
        <v>72.459999999999994</v>
      </c>
      <c r="AL2211" s="3">
        <f t="shared" si="327"/>
        <v>0</v>
      </c>
      <c r="AM2211" s="3">
        <f t="shared" si="328"/>
        <v>1</v>
      </c>
      <c r="AN2211" s="3">
        <f t="shared" si="329"/>
        <v>0</v>
      </c>
    </row>
    <row r="2212" spans="1:40" x14ac:dyDescent="0.35">
      <c r="A2212" t="s">
        <v>5581</v>
      </c>
      <c r="B2212" t="s">
        <v>5447</v>
      </c>
      <c r="C2212" t="s">
        <v>51</v>
      </c>
      <c r="D2212" s="6" t="s">
        <v>949</v>
      </c>
      <c r="E2212" s="6">
        <v>17</v>
      </c>
      <c r="F2212" s="6">
        <v>40.01</v>
      </c>
      <c r="G2212" s="6">
        <v>56.08</v>
      </c>
      <c r="H2212" s="6">
        <f t="shared" si="322"/>
        <v>0.7134450784593438</v>
      </c>
      <c r="I2212" s="6">
        <v>16.5</v>
      </c>
      <c r="J2212" s="6">
        <v>24.52</v>
      </c>
      <c r="K2212" s="6">
        <v>54.79</v>
      </c>
      <c r="L2212" s="6">
        <f t="shared" si="323"/>
        <v>0</v>
      </c>
      <c r="M2212" s="6">
        <f t="shared" si="324"/>
        <v>0</v>
      </c>
      <c r="N2212" s="6">
        <f t="shared" si="325"/>
        <v>1</v>
      </c>
      <c r="AA2212" t="s">
        <v>5581</v>
      </c>
      <c r="AB2212" t="s">
        <v>5447</v>
      </c>
      <c r="AC2212" t="s">
        <v>51</v>
      </c>
      <c r="AD2212" t="s">
        <v>951</v>
      </c>
      <c r="AE2212">
        <v>24</v>
      </c>
      <c r="AF2212">
        <v>90.94</v>
      </c>
      <c r="AG2212">
        <v>73.7</v>
      </c>
      <c r="AH2212">
        <f t="shared" si="326"/>
        <v>1.2339213025780189</v>
      </c>
      <c r="AI2212">
        <v>23.5</v>
      </c>
      <c r="AJ2212">
        <v>70.06</v>
      </c>
      <c r="AK2212">
        <v>72.459999999999994</v>
      </c>
      <c r="AL2212" s="3">
        <f t="shared" si="327"/>
        <v>0</v>
      </c>
      <c r="AM2212" s="3">
        <f t="shared" si="328"/>
        <v>1</v>
      </c>
      <c r="AN2212" s="3">
        <f t="shared" si="329"/>
        <v>0</v>
      </c>
    </row>
    <row r="2213" spans="1:40" x14ac:dyDescent="0.35">
      <c r="A2213" t="s">
        <v>5582</v>
      </c>
      <c r="B2213" t="s">
        <v>5447</v>
      </c>
      <c r="C2213" t="s">
        <v>51</v>
      </c>
      <c r="D2213" t="s">
        <v>949</v>
      </c>
      <c r="E2213">
        <v>23.5</v>
      </c>
      <c r="F2213">
        <v>76.930000000000007</v>
      </c>
      <c r="G2213">
        <v>72.459999999999994</v>
      </c>
      <c r="H2213">
        <f t="shared" si="322"/>
        <v>1.0616892078388078</v>
      </c>
      <c r="I2213">
        <v>22.5</v>
      </c>
      <c r="J2213">
        <v>67.94</v>
      </c>
      <c r="K2213">
        <v>69.97</v>
      </c>
      <c r="L2213" s="3">
        <f t="shared" si="323"/>
        <v>0</v>
      </c>
      <c r="M2213" s="3">
        <f t="shared" si="324"/>
        <v>1</v>
      </c>
      <c r="N2213" s="3">
        <f t="shared" si="325"/>
        <v>0</v>
      </c>
      <c r="AA2213" t="s">
        <v>5582</v>
      </c>
      <c r="AB2213" t="s">
        <v>5447</v>
      </c>
      <c r="AC2213" t="s">
        <v>51</v>
      </c>
      <c r="AD2213" t="s">
        <v>951</v>
      </c>
      <c r="AE2213">
        <v>24</v>
      </c>
      <c r="AF2213">
        <v>117.63</v>
      </c>
      <c r="AG2213">
        <v>73.7</v>
      </c>
      <c r="AH2213">
        <f t="shared" si="326"/>
        <v>1.5960651289009498</v>
      </c>
      <c r="AI2213">
        <v>22.5</v>
      </c>
      <c r="AJ2213">
        <v>58.18</v>
      </c>
      <c r="AK2213">
        <v>69.97</v>
      </c>
      <c r="AL2213" s="3">
        <f t="shared" si="327"/>
        <v>1</v>
      </c>
      <c r="AM2213" s="3">
        <f t="shared" si="328"/>
        <v>0</v>
      </c>
      <c r="AN2213" s="3">
        <f t="shared" si="329"/>
        <v>0</v>
      </c>
    </row>
    <row r="2214" spans="1:40" x14ac:dyDescent="0.35">
      <c r="A2214" t="s">
        <v>5583</v>
      </c>
      <c r="B2214" t="s">
        <v>5447</v>
      </c>
      <c r="C2214" t="s">
        <v>51</v>
      </c>
      <c r="D2214" s="6" t="s">
        <v>949</v>
      </c>
      <c r="E2214" s="6">
        <v>23.5</v>
      </c>
      <c r="F2214" s="6">
        <v>65.430000000000007</v>
      </c>
      <c r="G2214" s="6">
        <v>72.459999999999994</v>
      </c>
      <c r="H2214" s="6">
        <f t="shared" si="322"/>
        <v>0.90298095500966069</v>
      </c>
      <c r="I2214" s="6">
        <v>23</v>
      </c>
      <c r="J2214" s="6">
        <v>57.58</v>
      </c>
      <c r="K2214" s="6">
        <v>71.22</v>
      </c>
      <c r="L2214" s="6">
        <f t="shared" si="323"/>
        <v>0</v>
      </c>
      <c r="M2214" s="6">
        <f t="shared" si="324"/>
        <v>0</v>
      </c>
      <c r="N2214" s="6">
        <f t="shared" si="325"/>
        <v>1</v>
      </c>
      <c r="AA2214" t="s">
        <v>5583</v>
      </c>
      <c r="AB2214" t="s">
        <v>5447</v>
      </c>
      <c r="AC2214" s="6" t="s">
        <v>51</v>
      </c>
      <c r="AD2214" s="6" t="s">
        <v>951</v>
      </c>
      <c r="AE2214" s="6">
        <v>21</v>
      </c>
      <c r="AF2214" s="6">
        <v>59.69</v>
      </c>
      <c r="AG2214" s="6">
        <v>66.22</v>
      </c>
      <c r="AH2214" s="6">
        <f t="shared" si="326"/>
        <v>0.90138930836605258</v>
      </c>
      <c r="AI2214" s="6">
        <v>20.5</v>
      </c>
      <c r="AJ2214" s="6">
        <v>44.73</v>
      </c>
      <c r="AK2214" s="6">
        <v>64.97</v>
      </c>
      <c r="AL2214" s="6">
        <f t="shared" si="327"/>
        <v>0</v>
      </c>
      <c r="AM2214" s="6">
        <f t="shared" si="328"/>
        <v>0</v>
      </c>
      <c r="AN2214" s="6">
        <f t="shared" si="329"/>
        <v>1</v>
      </c>
    </row>
    <row r="2215" spans="1:40" x14ac:dyDescent="0.35">
      <c r="A2215" t="s">
        <v>5584</v>
      </c>
      <c r="B2215" t="s">
        <v>5447</v>
      </c>
      <c r="C2215" t="s">
        <v>51</v>
      </c>
      <c r="D2215" s="6" t="s">
        <v>134</v>
      </c>
      <c r="E2215" s="6">
        <v>25.5</v>
      </c>
      <c r="F2215" s="6">
        <v>75.349999999999994</v>
      </c>
      <c r="G2215" s="6">
        <v>77.400000000000006</v>
      </c>
      <c r="H2215" s="6">
        <f t="shared" si="322"/>
        <v>0.97351421188630471</v>
      </c>
      <c r="I2215" s="6">
        <v>25</v>
      </c>
      <c r="J2215" s="6">
        <v>70.760000000000005</v>
      </c>
      <c r="K2215" s="6">
        <v>76.17</v>
      </c>
      <c r="L2215" s="6">
        <f t="shared" si="323"/>
        <v>0</v>
      </c>
      <c r="M2215" s="6">
        <f t="shared" si="324"/>
        <v>0</v>
      </c>
      <c r="N2215" s="6">
        <f t="shared" si="325"/>
        <v>1</v>
      </c>
      <c r="AA2215" t="s">
        <v>5584</v>
      </c>
      <c r="AB2215" t="s">
        <v>5447</v>
      </c>
      <c r="AC2215" t="s">
        <v>51</v>
      </c>
      <c r="AD2215" t="s">
        <v>135</v>
      </c>
      <c r="AE2215">
        <v>24</v>
      </c>
      <c r="AF2215">
        <v>93.68</v>
      </c>
      <c r="AG2215">
        <v>73.7</v>
      </c>
      <c r="AH2215">
        <f t="shared" si="326"/>
        <v>1.2710990502035278</v>
      </c>
      <c r="AI2215">
        <v>23</v>
      </c>
      <c r="AJ2215">
        <v>75.599999999999994</v>
      </c>
      <c r="AK2215">
        <v>71.22</v>
      </c>
      <c r="AL2215" s="3">
        <f t="shared" si="327"/>
        <v>0</v>
      </c>
      <c r="AM2215" s="3">
        <f t="shared" si="328"/>
        <v>1</v>
      </c>
      <c r="AN2215" s="3">
        <f t="shared" si="329"/>
        <v>0</v>
      </c>
    </row>
    <row r="2216" spans="1:40" x14ac:dyDescent="0.35">
      <c r="A2216" t="s">
        <v>5585</v>
      </c>
      <c r="B2216" t="s">
        <v>5447</v>
      </c>
      <c r="C2216" t="s">
        <v>51</v>
      </c>
      <c r="D2216" s="6" t="s">
        <v>134</v>
      </c>
      <c r="E2216" s="6">
        <v>15</v>
      </c>
      <c r="F2216" s="6">
        <v>31.97</v>
      </c>
      <c r="G2216" s="6">
        <v>50.91</v>
      </c>
      <c r="H2216" s="6">
        <f t="shared" si="322"/>
        <v>0.62797092909055197</v>
      </c>
      <c r="I2216" s="6">
        <v>15</v>
      </c>
      <c r="J2216" s="6">
        <v>31.97</v>
      </c>
      <c r="K2216" s="6">
        <v>50.91</v>
      </c>
      <c r="L2216" s="6">
        <f t="shared" si="323"/>
        <v>0</v>
      </c>
      <c r="M2216" s="6">
        <f t="shared" si="324"/>
        <v>0</v>
      </c>
      <c r="N2216" s="6">
        <f t="shared" si="325"/>
        <v>1</v>
      </c>
      <c r="AA2216" t="s">
        <v>5585</v>
      </c>
      <c r="AB2216" t="s">
        <v>5447</v>
      </c>
      <c r="AC2216" t="s">
        <v>51</v>
      </c>
      <c r="AD2216" t="s">
        <v>135</v>
      </c>
      <c r="AE2216">
        <v>24</v>
      </c>
      <c r="AF2216">
        <v>86.4</v>
      </c>
      <c r="AG2216">
        <v>73.7</v>
      </c>
      <c r="AH2216">
        <f t="shared" si="326"/>
        <v>1.1723202170963365</v>
      </c>
      <c r="AI2216">
        <v>23.5</v>
      </c>
      <c r="AJ2216">
        <v>56.91</v>
      </c>
      <c r="AK2216">
        <v>72.459999999999994</v>
      </c>
      <c r="AL2216" s="3">
        <f t="shared" si="327"/>
        <v>0</v>
      </c>
      <c r="AM2216" s="3">
        <f t="shared" si="328"/>
        <v>1</v>
      </c>
      <c r="AN2216" s="3">
        <f t="shared" si="329"/>
        <v>0</v>
      </c>
    </row>
    <row r="2217" spans="1:40" x14ac:dyDescent="0.35">
      <c r="A2217" t="s">
        <v>5586</v>
      </c>
      <c r="B2217" t="s">
        <v>5447</v>
      </c>
      <c r="C2217" t="s">
        <v>51</v>
      </c>
      <c r="D2217" t="s">
        <v>134</v>
      </c>
      <c r="E2217">
        <v>25</v>
      </c>
      <c r="F2217">
        <v>85.01</v>
      </c>
      <c r="G2217">
        <v>76.17</v>
      </c>
      <c r="H2217">
        <f t="shared" si="322"/>
        <v>1.1160561901010897</v>
      </c>
      <c r="I2217">
        <v>24</v>
      </c>
      <c r="J2217">
        <v>61.91</v>
      </c>
      <c r="K2217">
        <v>73.7</v>
      </c>
      <c r="L2217" s="3">
        <f t="shared" si="323"/>
        <v>0</v>
      </c>
      <c r="M2217" s="3">
        <f t="shared" si="324"/>
        <v>1</v>
      </c>
      <c r="N2217" s="3">
        <f t="shared" si="325"/>
        <v>0</v>
      </c>
      <c r="AA2217" t="s">
        <v>5586</v>
      </c>
      <c r="AB2217" t="s">
        <v>5447</v>
      </c>
      <c r="AC2217" t="s">
        <v>51</v>
      </c>
      <c r="AD2217" t="s">
        <v>135</v>
      </c>
      <c r="AE2217">
        <v>24.5</v>
      </c>
      <c r="AF2217">
        <v>78.38</v>
      </c>
      <c r="AG2217">
        <v>74.930000000000007</v>
      </c>
      <c r="AH2217">
        <f t="shared" si="326"/>
        <v>1.046042973441879</v>
      </c>
      <c r="AI2217">
        <v>23.5</v>
      </c>
      <c r="AJ2217">
        <v>56.24</v>
      </c>
      <c r="AK2217">
        <v>72.459999999999994</v>
      </c>
      <c r="AL2217" s="3">
        <f t="shared" si="327"/>
        <v>0</v>
      </c>
      <c r="AM2217" s="3">
        <f t="shared" si="328"/>
        <v>1</v>
      </c>
      <c r="AN2217" s="3">
        <f t="shared" si="329"/>
        <v>0</v>
      </c>
    </row>
    <row r="2218" spans="1:40" x14ac:dyDescent="0.35">
      <c r="A2218" t="s">
        <v>5587</v>
      </c>
      <c r="B2218" t="s">
        <v>5447</v>
      </c>
      <c r="C2218" t="s">
        <v>51</v>
      </c>
      <c r="D2218" s="6" t="s">
        <v>134</v>
      </c>
      <c r="E2218" s="6">
        <v>34</v>
      </c>
      <c r="F2218" s="6">
        <v>95.5</v>
      </c>
      <c r="G2218" s="6">
        <v>98.04</v>
      </c>
      <c r="H2218" s="6">
        <f t="shared" si="322"/>
        <v>0.9740922072623418</v>
      </c>
      <c r="I2218" s="6">
        <v>33.5</v>
      </c>
      <c r="J2218" s="6">
        <v>56.55</v>
      </c>
      <c r="K2218" s="6">
        <v>96.84</v>
      </c>
      <c r="L2218" s="6">
        <f t="shared" si="323"/>
        <v>0</v>
      </c>
      <c r="M2218" s="6">
        <f t="shared" si="324"/>
        <v>0</v>
      </c>
      <c r="N2218" s="6">
        <f t="shared" si="325"/>
        <v>1</v>
      </c>
      <c r="AA2218" t="s">
        <v>5587</v>
      </c>
      <c r="AB2218" t="s">
        <v>5447</v>
      </c>
      <c r="AC2218" t="s">
        <v>51</v>
      </c>
      <c r="AD2218" t="s">
        <v>135</v>
      </c>
      <c r="AE2218">
        <v>24</v>
      </c>
      <c r="AF2218">
        <v>151.93</v>
      </c>
      <c r="AG2218">
        <v>73.7</v>
      </c>
      <c r="AH2218">
        <f t="shared" si="326"/>
        <v>2.0614654002713704</v>
      </c>
      <c r="AI2218">
        <v>21.5</v>
      </c>
      <c r="AJ2218">
        <v>47.53</v>
      </c>
      <c r="AK2218">
        <v>67.47</v>
      </c>
      <c r="AL2218" s="3">
        <f t="shared" si="327"/>
        <v>1</v>
      </c>
      <c r="AM2218" s="3">
        <f t="shared" si="328"/>
        <v>0</v>
      </c>
      <c r="AN2218" s="3">
        <f t="shared" si="329"/>
        <v>0</v>
      </c>
    </row>
    <row r="2219" spans="1:40" x14ac:dyDescent="0.35">
      <c r="A2219" t="s">
        <v>5588</v>
      </c>
      <c r="B2219" t="s">
        <v>5447</v>
      </c>
      <c r="C2219" t="s">
        <v>51</v>
      </c>
      <c r="D2219" s="6" t="s">
        <v>134</v>
      </c>
      <c r="E2219" s="6">
        <v>31</v>
      </c>
      <c r="F2219" s="6">
        <v>79.64</v>
      </c>
      <c r="G2219" s="6">
        <v>90.81</v>
      </c>
      <c r="H2219" s="6">
        <f t="shared" si="322"/>
        <v>0.87699592555885919</v>
      </c>
      <c r="I2219" s="6">
        <v>30.5</v>
      </c>
      <c r="J2219" s="6">
        <v>54.08</v>
      </c>
      <c r="K2219" s="6">
        <v>89.6</v>
      </c>
      <c r="L2219" s="6">
        <f t="shared" si="323"/>
        <v>0</v>
      </c>
      <c r="M2219" s="6">
        <f t="shared" si="324"/>
        <v>0</v>
      </c>
      <c r="N2219" s="6">
        <f t="shared" si="325"/>
        <v>1</v>
      </c>
      <c r="AA2219" t="s">
        <v>5588</v>
      </c>
      <c r="AB2219" t="s">
        <v>5447</v>
      </c>
      <c r="AC2219" t="s">
        <v>51</v>
      </c>
      <c r="AD2219" t="s">
        <v>135</v>
      </c>
      <c r="AE2219">
        <v>24</v>
      </c>
      <c r="AF2219">
        <v>132.04</v>
      </c>
      <c r="AG2219">
        <v>73.7</v>
      </c>
      <c r="AH2219">
        <f t="shared" si="326"/>
        <v>1.7915875169606512</v>
      </c>
      <c r="AI2219">
        <v>23</v>
      </c>
      <c r="AJ2219">
        <v>64.45</v>
      </c>
      <c r="AK2219">
        <v>71.22</v>
      </c>
      <c r="AL2219" s="3">
        <f t="shared" si="327"/>
        <v>1</v>
      </c>
      <c r="AM2219" s="3">
        <f t="shared" si="328"/>
        <v>0</v>
      </c>
      <c r="AN2219" s="3">
        <f t="shared" si="329"/>
        <v>0</v>
      </c>
    </row>
    <row r="2220" spans="1:40" x14ac:dyDescent="0.35">
      <c r="A2220" t="s">
        <v>5589</v>
      </c>
      <c r="B2220" t="s">
        <v>5447</v>
      </c>
      <c r="C2220" t="s">
        <v>51</v>
      </c>
      <c r="D2220" s="6" t="s">
        <v>134</v>
      </c>
      <c r="E2220" s="6">
        <v>30</v>
      </c>
      <c r="F2220" s="6">
        <v>76.599999999999994</v>
      </c>
      <c r="G2220" s="6">
        <v>88.39</v>
      </c>
      <c r="H2220" s="6">
        <f t="shared" si="322"/>
        <v>0.86661387034732429</v>
      </c>
      <c r="I2220" s="6">
        <v>29.5</v>
      </c>
      <c r="J2220" s="6">
        <v>46.43</v>
      </c>
      <c r="K2220" s="6">
        <v>87.18</v>
      </c>
      <c r="L2220" s="6">
        <f t="shared" si="323"/>
        <v>0</v>
      </c>
      <c r="M2220" s="6">
        <f t="shared" si="324"/>
        <v>0</v>
      </c>
      <c r="N2220" s="6">
        <f t="shared" si="325"/>
        <v>1</v>
      </c>
      <c r="AA2220" t="s">
        <v>5589</v>
      </c>
      <c r="AB2220" t="s">
        <v>5447</v>
      </c>
      <c r="AC2220" t="s">
        <v>51</v>
      </c>
      <c r="AD2220" t="s">
        <v>135</v>
      </c>
      <c r="AE2220">
        <v>24</v>
      </c>
      <c r="AF2220">
        <v>78.680000000000007</v>
      </c>
      <c r="AG2220">
        <v>73.7</v>
      </c>
      <c r="AH2220">
        <f t="shared" si="326"/>
        <v>1.0675712347354138</v>
      </c>
      <c r="AI2220">
        <v>23.5</v>
      </c>
      <c r="AJ2220">
        <v>59.79</v>
      </c>
      <c r="AK2220">
        <v>72.459999999999994</v>
      </c>
      <c r="AL2220" s="3">
        <f t="shared" si="327"/>
        <v>0</v>
      </c>
      <c r="AM2220" s="3">
        <f t="shared" si="328"/>
        <v>1</v>
      </c>
      <c r="AN2220" s="3">
        <f t="shared" si="329"/>
        <v>0</v>
      </c>
    </row>
    <row r="2221" spans="1:40" x14ac:dyDescent="0.35">
      <c r="A2221" t="s">
        <v>5590</v>
      </c>
      <c r="B2221" t="s">
        <v>5447</v>
      </c>
      <c r="C2221" t="s">
        <v>51</v>
      </c>
      <c r="D2221" s="6" t="s">
        <v>134</v>
      </c>
      <c r="E2221" s="6">
        <v>30</v>
      </c>
      <c r="F2221" s="6">
        <v>77.569999999999993</v>
      </c>
      <c r="G2221" s="6">
        <v>88.39</v>
      </c>
      <c r="H2221" s="6">
        <f t="shared" si="322"/>
        <v>0.87758796243918991</v>
      </c>
      <c r="I2221" s="6">
        <v>29.5</v>
      </c>
      <c r="J2221" s="6">
        <v>45.04</v>
      </c>
      <c r="K2221" s="6">
        <v>87.18</v>
      </c>
      <c r="L2221" s="6">
        <f t="shared" si="323"/>
        <v>0</v>
      </c>
      <c r="M2221" s="6">
        <f t="shared" si="324"/>
        <v>0</v>
      </c>
      <c r="N2221" s="6">
        <f t="shared" si="325"/>
        <v>1</v>
      </c>
      <c r="AA2221" t="s">
        <v>5590</v>
      </c>
      <c r="AB2221" t="s">
        <v>5447</v>
      </c>
      <c r="AC2221" t="s">
        <v>51</v>
      </c>
      <c r="AD2221" t="s">
        <v>135</v>
      </c>
      <c r="AE2221">
        <v>24</v>
      </c>
      <c r="AF2221">
        <v>132.9</v>
      </c>
      <c r="AG2221">
        <v>73.7</v>
      </c>
      <c r="AH2221">
        <f t="shared" si="326"/>
        <v>1.8032564450474899</v>
      </c>
      <c r="AI2221">
        <v>22.5</v>
      </c>
      <c r="AJ2221">
        <v>66.62</v>
      </c>
      <c r="AK2221">
        <v>69.97</v>
      </c>
      <c r="AL2221" s="3">
        <f t="shared" si="327"/>
        <v>1</v>
      </c>
      <c r="AM2221" s="3">
        <f t="shared" si="328"/>
        <v>0</v>
      </c>
      <c r="AN2221" s="3">
        <f t="shared" si="329"/>
        <v>0</v>
      </c>
    </row>
    <row r="2222" spans="1:40" x14ac:dyDescent="0.35">
      <c r="A2222" t="s">
        <v>5591</v>
      </c>
      <c r="B2222" t="s">
        <v>5447</v>
      </c>
      <c r="C2222" t="s">
        <v>51</v>
      </c>
      <c r="D2222" s="6" t="s">
        <v>134</v>
      </c>
      <c r="E2222" s="6">
        <v>32</v>
      </c>
      <c r="F2222" s="6">
        <v>81.16</v>
      </c>
      <c r="G2222" s="6">
        <v>93.23</v>
      </c>
      <c r="H2222" s="6">
        <f t="shared" si="322"/>
        <v>0.87053523543923628</v>
      </c>
      <c r="I2222" s="6">
        <v>31.5</v>
      </c>
      <c r="J2222" s="6">
        <v>57.3</v>
      </c>
      <c r="K2222" s="6">
        <v>92.02</v>
      </c>
      <c r="L2222" s="6">
        <f t="shared" si="323"/>
        <v>0</v>
      </c>
      <c r="M2222" s="6">
        <f t="shared" si="324"/>
        <v>0</v>
      </c>
      <c r="N2222" s="6">
        <f t="shared" si="325"/>
        <v>1</v>
      </c>
      <c r="AA2222" t="s">
        <v>5591</v>
      </c>
      <c r="AB2222" t="s">
        <v>5447</v>
      </c>
      <c r="AC2222" t="s">
        <v>51</v>
      </c>
      <c r="AD2222" t="s">
        <v>135</v>
      </c>
      <c r="AE2222">
        <v>24</v>
      </c>
      <c r="AF2222">
        <v>128.35</v>
      </c>
      <c r="AG2222">
        <v>73.7</v>
      </c>
      <c r="AH2222">
        <f t="shared" si="326"/>
        <v>1.741519674355495</v>
      </c>
      <c r="AI2222">
        <v>22.5</v>
      </c>
      <c r="AJ2222">
        <v>66.87</v>
      </c>
      <c r="AK2222">
        <v>69.97</v>
      </c>
      <c r="AL2222" s="3">
        <f t="shared" si="327"/>
        <v>1</v>
      </c>
      <c r="AM2222" s="3">
        <f t="shared" si="328"/>
        <v>0</v>
      </c>
      <c r="AN2222" s="3">
        <f t="shared" si="329"/>
        <v>0</v>
      </c>
    </row>
    <row r="2223" spans="1:40" x14ac:dyDescent="0.35">
      <c r="A2223" t="s">
        <v>5592</v>
      </c>
      <c r="B2223" t="s">
        <v>5447</v>
      </c>
      <c r="C2223" t="s">
        <v>51</v>
      </c>
      <c r="D2223" s="6" t="s">
        <v>134</v>
      </c>
      <c r="E2223" s="6">
        <v>30.5</v>
      </c>
      <c r="F2223" s="6">
        <v>89.04</v>
      </c>
      <c r="G2223" s="6">
        <v>89.6</v>
      </c>
      <c r="H2223" s="6">
        <f t="shared" si="322"/>
        <v>0.99375000000000013</v>
      </c>
      <c r="I2223" s="6">
        <v>30</v>
      </c>
      <c r="J2223" s="6">
        <v>63.5</v>
      </c>
      <c r="K2223" s="6">
        <v>88.39</v>
      </c>
      <c r="L2223" s="6">
        <f t="shared" si="323"/>
        <v>0</v>
      </c>
      <c r="M2223" s="6">
        <f t="shared" si="324"/>
        <v>0</v>
      </c>
      <c r="N2223" s="6">
        <f t="shared" si="325"/>
        <v>1</v>
      </c>
      <c r="AA2223" t="s">
        <v>5592</v>
      </c>
      <c r="AB2223" t="s">
        <v>5447</v>
      </c>
      <c r="AC2223" t="s">
        <v>51</v>
      </c>
      <c r="AD2223" t="s">
        <v>135</v>
      </c>
      <c r="AE2223">
        <v>24</v>
      </c>
      <c r="AF2223">
        <v>129.24</v>
      </c>
      <c r="AG2223">
        <v>73.7</v>
      </c>
      <c r="AH2223">
        <f t="shared" si="326"/>
        <v>1.7535956580732701</v>
      </c>
      <c r="AI2223">
        <v>22</v>
      </c>
      <c r="AJ2223">
        <v>67.42</v>
      </c>
      <c r="AK2223">
        <v>68.72</v>
      </c>
      <c r="AL2223" s="3">
        <f t="shared" si="327"/>
        <v>1</v>
      </c>
      <c r="AM2223" s="3">
        <f t="shared" si="328"/>
        <v>0</v>
      </c>
      <c r="AN2223" s="3">
        <f t="shared" si="329"/>
        <v>0</v>
      </c>
    </row>
    <row r="2224" spans="1:40" x14ac:dyDescent="0.35">
      <c r="A2224" t="s">
        <v>5593</v>
      </c>
      <c r="B2224" t="s">
        <v>5447</v>
      </c>
      <c r="C2224" t="s">
        <v>51</v>
      </c>
      <c r="D2224" s="6" t="s">
        <v>134</v>
      </c>
      <c r="E2224" s="6">
        <v>23.5</v>
      </c>
      <c r="F2224" s="6">
        <v>54.08</v>
      </c>
      <c r="G2224" s="6">
        <v>72.459999999999994</v>
      </c>
      <c r="H2224" s="6">
        <f t="shared" si="322"/>
        <v>0.74634280982611101</v>
      </c>
      <c r="I2224" s="6">
        <v>23</v>
      </c>
      <c r="J2224" s="6">
        <v>50.36</v>
      </c>
      <c r="K2224" s="6">
        <v>71.22</v>
      </c>
      <c r="L2224" s="6">
        <f t="shared" si="323"/>
        <v>0</v>
      </c>
      <c r="M2224" s="6">
        <f t="shared" si="324"/>
        <v>0</v>
      </c>
      <c r="N2224" s="6">
        <f t="shared" si="325"/>
        <v>1</v>
      </c>
      <c r="AA2224" t="s">
        <v>5593</v>
      </c>
      <c r="AB2224" t="s">
        <v>5447</v>
      </c>
      <c r="AC2224" t="s">
        <v>51</v>
      </c>
      <c r="AD2224" t="s">
        <v>135</v>
      </c>
      <c r="AE2224">
        <v>24</v>
      </c>
      <c r="AF2224">
        <v>133.97</v>
      </c>
      <c r="AG2224">
        <v>73.7</v>
      </c>
      <c r="AH2224">
        <f t="shared" si="326"/>
        <v>1.8177747625508818</v>
      </c>
      <c r="AI2224">
        <v>22.5</v>
      </c>
      <c r="AJ2224">
        <v>63.33</v>
      </c>
      <c r="AK2224">
        <v>69.97</v>
      </c>
      <c r="AL2224" s="3">
        <f t="shared" si="327"/>
        <v>1</v>
      </c>
      <c r="AM2224" s="3">
        <f t="shared" si="328"/>
        <v>0</v>
      </c>
      <c r="AN2224" s="3">
        <f t="shared" si="329"/>
        <v>0</v>
      </c>
    </row>
    <row r="2225" spans="1:50" x14ac:dyDescent="0.35">
      <c r="A2225" t="s">
        <v>5594</v>
      </c>
      <c r="B2225" t="s">
        <v>5447</v>
      </c>
      <c r="C2225" t="s">
        <v>51</v>
      </c>
      <c r="D2225" s="6" t="s">
        <v>134</v>
      </c>
      <c r="E2225" s="6">
        <v>17</v>
      </c>
      <c r="F2225" s="6">
        <v>45.2</v>
      </c>
      <c r="G2225" s="6">
        <v>56.08</v>
      </c>
      <c r="H2225" s="6">
        <f t="shared" si="322"/>
        <v>0.80599144079885887</v>
      </c>
      <c r="I2225" s="6">
        <v>16.5</v>
      </c>
      <c r="J2225" s="6">
        <v>35.380000000000003</v>
      </c>
      <c r="K2225" s="6">
        <v>54.79</v>
      </c>
      <c r="L2225" s="6">
        <f t="shared" si="323"/>
        <v>0</v>
      </c>
      <c r="M2225" s="6">
        <f t="shared" si="324"/>
        <v>0</v>
      </c>
      <c r="N2225" s="6">
        <f t="shared" si="325"/>
        <v>1</v>
      </c>
      <c r="AA2225" t="s">
        <v>5594</v>
      </c>
      <c r="AB2225" t="s">
        <v>5447</v>
      </c>
      <c r="AC2225" t="s">
        <v>51</v>
      </c>
      <c r="AD2225" t="s">
        <v>135</v>
      </c>
      <c r="AE2225">
        <v>24</v>
      </c>
      <c r="AF2225">
        <v>112.62</v>
      </c>
      <c r="AG2225">
        <v>73.7</v>
      </c>
      <c r="AH2225">
        <f t="shared" si="326"/>
        <v>1.5280868385345998</v>
      </c>
      <c r="AI2225">
        <v>22</v>
      </c>
      <c r="AJ2225">
        <v>68.06</v>
      </c>
      <c r="AK2225">
        <v>68.72</v>
      </c>
      <c r="AL2225" s="3">
        <f t="shared" si="327"/>
        <v>1</v>
      </c>
      <c r="AM2225" s="3">
        <f t="shared" si="328"/>
        <v>0</v>
      </c>
      <c r="AN2225" s="3">
        <f t="shared" si="329"/>
        <v>0</v>
      </c>
    </row>
    <row r="2226" spans="1:50" x14ac:dyDescent="0.35">
      <c r="A2226" t="s">
        <v>5595</v>
      </c>
      <c r="B2226" t="s">
        <v>5447</v>
      </c>
      <c r="C2226" t="s">
        <v>51</v>
      </c>
      <c r="D2226" s="6" t="s">
        <v>134</v>
      </c>
      <c r="E2226" s="6">
        <v>33</v>
      </c>
      <c r="F2226" s="6">
        <v>86.04</v>
      </c>
      <c r="G2226" s="6">
        <v>95.64</v>
      </c>
      <c r="H2226" s="6">
        <f t="shared" si="322"/>
        <v>0.89962358845671275</v>
      </c>
      <c r="I2226" s="6">
        <v>32.5</v>
      </c>
      <c r="J2226" s="6">
        <v>54.85</v>
      </c>
      <c r="K2226" s="6">
        <v>94.43</v>
      </c>
      <c r="L2226" s="6">
        <f t="shared" si="323"/>
        <v>0</v>
      </c>
      <c r="M2226" s="6">
        <f t="shared" si="324"/>
        <v>0</v>
      </c>
      <c r="N2226" s="6">
        <f t="shared" si="325"/>
        <v>1</v>
      </c>
      <c r="P2226" s="8"/>
      <c r="Q2226" s="8"/>
      <c r="R2226" s="8"/>
      <c r="S2226" s="8"/>
      <c r="T2226" s="8"/>
      <c r="AA2226" t="s">
        <v>5595</v>
      </c>
      <c r="AB2226" t="s">
        <v>5447</v>
      </c>
      <c r="AC2226" t="s">
        <v>51</v>
      </c>
      <c r="AD2226" t="s">
        <v>135</v>
      </c>
      <c r="AE2226">
        <v>24</v>
      </c>
      <c r="AF2226">
        <v>127</v>
      </c>
      <c r="AG2226">
        <v>73.7</v>
      </c>
      <c r="AH2226">
        <f t="shared" si="326"/>
        <v>1.7232021709633649</v>
      </c>
      <c r="AI2226">
        <v>22.5</v>
      </c>
      <c r="AJ2226">
        <v>63.55</v>
      </c>
      <c r="AK2226">
        <v>69.97</v>
      </c>
      <c r="AL2226" s="3">
        <f t="shared" si="327"/>
        <v>1</v>
      </c>
      <c r="AM2226" s="3">
        <f t="shared" si="328"/>
        <v>0</v>
      </c>
      <c r="AN2226" s="3">
        <f t="shared" si="329"/>
        <v>0</v>
      </c>
    </row>
    <row r="2227" spans="1:50" x14ac:dyDescent="0.35">
      <c r="A2227" t="s">
        <v>5596</v>
      </c>
      <c r="B2227" t="s">
        <v>5447</v>
      </c>
      <c r="C2227" t="s">
        <v>51</v>
      </c>
      <c r="D2227" t="s">
        <v>2935</v>
      </c>
      <c r="E2227">
        <v>23</v>
      </c>
      <c r="F2227">
        <v>79.13</v>
      </c>
      <c r="G2227">
        <v>71.22</v>
      </c>
      <c r="H2227">
        <f t="shared" si="322"/>
        <v>1.1110643077787139</v>
      </c>
      <c r="I2227">
        <v>22</v>
      </c>
      <c r="J2227">
        <v>64.14</v>
      </c>
      <c r="K2227">
        <v>68.72</v>
      </c>
      <c r="L2227" s="3">
        <f t="shared" si="323"/>
        <v>0</v>
      </c>
      <c r="M2227" s="3">
        <f t="shared" si="324"/>
        <v>1</v>
      </c>
      <c r="N2227" s="3">
        <f t="shared" si="325"/>
        <v>0</v>
      </c>
      <c r="O2227" s="1" t="s">
        <v>20</v>
      </c>
      <c r="Q2227" s="1" t="s">
        <v>11</v>
      </c>
      <c r="R2227" s="1" t="s">
        <v>12</v>
      </c>
      <c r="S2227" s="1" t="s">
        <v>13</v>
      </c>
      <c r="T2227" s="1" t="s">
        <v>1865</v>
      </c>
      <c r="U2227" s="1" t="s">
        <v>22</v>
      </c>
      <c r="V2227" s="1"/>
      <c r="W2227" s="1" t="s">
        <v>7</v>
      </c>
      <c r="X2227" s="1" t="s">
        <v>23</v>
      </c>
      <c r="AA2227" t="s">
        <v>5596</v>
      </c>
      <c r="AB2227" t="s">
        <v>5447</v>
      </c>
      <c r="AC2227" t="s">
        <v>51</v>
      </c>
      <c r="AD2227" t="s">
        <v>2936</v>
      </c>
      <c r="AE2227">
        <v>24</v>
      </c>
      <c r="AF2227">
        <v>117.09</v>
      </c>
      <c r="AG2227">
        <v>73.7</v>
      </c>
      <c r="AH2227">
        <f t="shared" si="326"/>
        <v>1.5887381275440977</v>
      </c>
      <c r="AI2227">
        <v>22.5</v>
      </c>
      <c r="AJ2227">
        <v>51.46</v>
      </c>
      <c r="AK2227">
        <v>69.97</v>
      </c>
      <c r="AL2227" s="3">
        <f t="shared" si="327"/>
        <v>1</v>
      </c>
      <c r="AM2227" s="3">
        <f t="shared" si="328"/>
        <v>0</v>
      </c>
      <c r="AN2227" s="3">
        <f t="shared" si="329"/>
        <v>0</v>
      </c>
      <c r="AO2227" s="1" t="s">
        <v>24</v>
      </c>
      <c r="AQ2227" s="1" t="s">
        <v>11</v>
      </c>
      <c r="AR2227" s="1" t="s">
        <v>12</v>
      </c>
      <c r="AS2227" s="1" t="s">
        <v>13</v>
      </c>
      <c r="AT2227" s="1" t="s">
        <v>1865</v>
      </c>
      <c r="AU2227" s="1" t="s">
        <v>22</v>
      </c>
      <c r="AV2227" s="1"/>
      <c r="AW2227" s="1" t="s">
        <v>7</v>
      </c>
      <c r="AX2227" s="1" t="s">
        <v>23</v>
      </c>
    </row>
    <row r="2228" spans="1:50" x14ac:dyDescent="0.35">
      <c r="A2228" t="s">
        <v>5597</v>
      </c>
      <c r="B2228" t="s">
        <v>5447</v>
      </c>
      <c r="C2228" t="s">
        <v>51</v>
      </c>
      <c r="D2228" s="6" t="s">
        <v>2935</v>
      </c>
      <c r="E2228" s="6">
        <v>15.5</v>
      </c>
      <c r="F2228" s="6">
        <v>8.1300000000000008</v>
      </c>
      <c r="G2228" s="6">
        <v>52.21</v>
      </c>
      <c r="H2228" s="6">
        <f t="shared" si="322"/>
        <v>0.15571729553725341</v>
      </c>
      <c r="I2228" s="6">
        <v>15</v>
      </c>
      <c r="J2228" s="6">
        <v>6.74</v>
      </c>
      <c r="K2228" s="6">
        <v>50.91</v>
      </c>
      <c r="L2228" s="6">
        <f t="shared" si="323"/>
        <v>0</v>
      </c>
      <c r="M2228" s="6">
        <f t="shared" si="324"/>
        <v>0</v>
      </c>
      <c r="N2228" s="6">
        <f t="shared" si="325"/>
        <v>1</v>
      </c>
      <c r="O2228" t="s">
        <v>16</v>
      </c>
      <c r="P2228" t="s">
        <v>5598</v>
      </c>
      <c r="Q2228">
        <f>SUM(L2262:L2271)</f>
        <v>4</v>
      </c>
      <c r="R2228">
        <f>SUM(M2262:M2271)</f>
        <v>5</v>
      </c>
      <c r="S2228">
        <f>SUM(N2262:N2271)</f>
        <v>1</v>
      </c>
      <c r="T2228">
        <f>AVERAGE(E2262:E2266,E2268:E2271)</f>
        <v>23.055555555555557</v>
      </c>
      <c r="U2228">
        <f>_xlfn.STDEV.P(E2262:E2266,E2268:E2271)/SQRT(COUNT(E2262:E2266,E2268:E2271))</f>
        <v>0.14581496062984836</v>
      </c>
      <c r="W2228">
        <f>AVERAGE(H2262:H2271)</f>
        <v>1.4363349847236195</v>
      </c>
      <c r="X2228">
        <f>_xlfn.STDEV.P(H2262:H2271)/SQRT(COUNT(H2262:H2271))</f>
        <v>0.12243420292832558</v>
      </c>
      <c r="AA2228" t="s">
        <v>5597</v>
      </c>
      <c r="AB2228" t="s">
        <v>5447</v>
      </c>
      <c r="AC2228" t="s">
        <v>51</v>
      </c>
      <c r="AD2228" t="s">
        <v>2936</v>
      </c>
      <c r="AE2228">
        <v>24</v>
      </c>
      <c r="AF2228">
        <v>168.12</v>
      </c>
      <c r="AG2228">
        <v>73.7</v>
      </c>
      <c r="AH2228">
        <f t="shared" si="326"/>
        <v>2.2811397557666213</v>
      </c>
      <c r="AI2228">
        <v>22</v>
      </c>
      <c r="AJ2228">
        <v>57.62</v>
      </c>
      <c r="AK2228">
        <v>68.72</v>
      </c>
      <c r="AL2228" s="3">
        <f t="shared" si="327"/>
        <v>1</v>
      </c>
      <c r="AM2228" s="3">
        <f t="shared" si="328"/>
        <v>0</v>
      </c>
      <c r="AN2228" s="3">
        <f t="shared" si="329"/>
        <v>0</v>
      </c>
      <c r="AO2228" t="s">
        <v>16</v>
      </c>
      <c r="AP2228" t="s">
        <v>5598</v>
      </c>
      <c r="AQ2228">
        <f>SUM(AL2262:AL2271)</f>
        <v>5</v>
      </c>
      <c r="AR2228">
        <f>SUM(AM2262:AM2271)</f>
        <v>4</v>
      </c>
      <c r="AS2228">
        <f>SUM(AN2262:AN2271)</f>
        <v>1</v>
      </c>
      <c r="AT2228">
        <f>AVERAGE(AE2262:AE2263,AE2265:AE2271)</f>
        <v>24</v>
      </c>
      <c r="AU2228">
        <f>_xlfn.STDEV.P(AE2262:AE2263,AE2265:AE2271)/SQRT(COUNT(AE2262:AE2263,AE2265:AE2271))</f>
        <v>0</v>
      </c>
      <c r="AW2228">
        <f>AVERAGE(AH2262:AH2271)</f>
        <v>1.4032293080054274</v>
      </c>
      <c r="AX2228">
        <f>_xlfn.STDEV.P(AH2262:AH2271)/SQRT(COUNT(AH2262:AH2271))</f>
        <v>0.10549188684335616</v>
      </c>
    </row>
    <row r="2229" spans="1:50" x14ac:dyDescent="0.35">
      <c r="A2229" t="s">
        <v>5599</v>
      </c>
      <c r="B2229" t="s">
        <v>5447</v>
      </c>
      <c r="C2229" t="s">
        <v>51</v>
      </c>
      <c r="D2229" s="6" t="s">
        <v>2935</v>
      </c>
      <c r="E2229" s="6">
        <v>19</v>
      </c>
      <c r="F2229" s="6">
        <v>53.87</v>
      </c>
      <c r="G2229" s="6">
        <v>61.18</v>
      </c>
      <c r="H2229" s="6">
        <f t="shared" si="322"/>
        <v>0.88051650866296172</v>
      </c>
      <c r="I2229" s="6">
        <v>18.5</v>
      </c>
      <c r="J2229" s="6">
        <v>25.33</v>
      </c>
      <c r="K2229" s="6">
        <v>59.91</v>
      </c>
      <c r="L2229" s="6">
        <f t="shared" si="323"/>
        <v>0</v>
      </c>
      <c r="M2229" s="6">
        <f t="shared" si="324"/>
        <v>0</v>
      </c>
      <c r="N2229" s="6">
        <f t="shared" si="325"/>
        <v>1</v>
      </c>
      <c r="O2229" t="s">
        <v>16</v>
      </c>
      <c r="P2229" t="s">
        <v>5600</v>
      </c>
      <c r="Q2229">
        <f>SUM(L2279:L2292)</f>
        <v>11</v>
      </c>
      <c r="R2229">
        <f>SUM(M2279:M2292)</f>
        <v>3</v>
      </c>
      <c r="S2229">
        <f>SUM(N2279:N2292)</f>
        <v>0</v>
      </c>
      <c r="T2229">
        <f>AVERAGE(E2279:E2292)</f>
        <v>23.642857142857142</v>
      </c>
      <c r="U2229">
        <f>_xlfn.STDEV.P(E2279:E2292)/SQRT(COUNT(E2279:E2292))</f>
        <v>9.3521952958282431E-2</v>
      </c>
      <c r="W2229">
        <f>AVERAGE(H2279:H2292)</f>
        <v>2.0168817659878422</v>
      </c>
      <c r="X2229">
        <f>_xlfn.STDEV.P(H2279:H2292)/SQRT(COUNT(H2279:H2292))</f>
        <v>0.18610836814525242</v>
      </c>
      <c r="AA2229" t="s">
        <v>5599</v>
      </c>
      <c r="AB2229" t="s">
        <v>5447</v>
      </c>
      <c r="AC2229" t="s">
        <v>51</v>
      </c>
      <c r="AD2229" t="s">
        <v>2936</v>
      </c>
      <c r="AE2229">
        <v>24</v>
      </c>
      <c r="AF2229">
        <v>84.79</v>
      </c>
      <c r="AG2229">
        <v>73.7</v>
      </c>
      <c r="AH2229">
        <f t="shared" si="326"/>
        <v>1.1504748982360924</v>
      </c>
      <c r="AI2229">
        <v>22.5</v>
      </c>
      <c r="AJ2229">
        <v>46.96</v>
      </c>
      <c r="AK2229">
        <v>69.97</v>
      </c>
      <c r="AL2229" s="3">
        <f t="shared" si="327"/>
        <v>0</v>
      </c>
      <c r="AM2229" s="3">
        <f t="shared" si="328"/>
        <v>1</v>
      </c>
      <c r="AN2229" s="3">
        <f t="shared" si="329"/>
        <v>0</v>
      </c>
      <c r="AO2229" t="s">
        <v>16</v>
      </c>
      <c r="AP2229" t="s">
        <v>5600</v>
      </c>
      <c r="AQ2229">
        <f>SUM(AL2279:AL2292)</f>
        <v>10</v>
      </c>
      <c r="AR2229">
        <f>SUM(AM2279:AM2292)</f>
        <v>3</v>
      </c>
      <c r="AS2229">
        <f>SUM(AN2279:AN2292)</f>
        <v>1</v>
      </c>
      <c r="AT2229">
        <f>AVERAGE(AE2279:AE2290,AE2292)</f>
        <v>24</v>
      </c>
      <c r="AU2229">
        <f>_xlfn.STDEV.P(AE2279:AE2290,AE2292)/SQRT(COUNT(AE2279:AE2290,AE2292))</f>
        <v>0</v>
      </c>
      <c r="AW2229">
        <f>AVERAGE(AH2279:AH2292)</f>
        <v>1.8201880209342893</v>
      </c>
      <c r="AX2229">
        <f>_xlfn.STDEV.P(AH2279:AH2292)/SQRT(COUNT(AH2279:AH2292))</f>
        <v>0.12564672596281556</v>
      </c>
    </row>
    <row r="2230" spans="1:50" x14ac:dyDescent="0.35">
      <c r="A2230" t="s">
        <v>5601</v>
      </c>
      <c r="B2230" t="s">
        <v>5447</v>
      </c>
      <c r="C2230" t="s">
        <v>51</v>
      </c>
      <c r="D2230" t="s">
        <v>2935</v>
      </c>
      <c r="E2230">
        <v>27.5</v>
      </c>
      <c r="F2230">
        <v>87.08</v>
      </c>
      <c r="G2230">
        <v>82.3</v>
      </c>
      <c r="H2230">
        <f t="shared" si="322"/>
        <v>1.0580801944106926</v>
      </c>
      <c r="I2230">
        <v>22.5</v>
      </c>
      <c r="J2230">
        <v>70.44</v>
      </c>
      <c r="K2230">
        <v>69.97</v>
      </c>
      <c r="L2230" s="3">
        <f t="shared" si="323"/>
        <v>0</v>
      </c>
      <c r="M2230" s="3">
        <f t="shared" si="324"/>
        <v>1</v>
      </c>
      <c r="N2230" s="3">
        <f t="shared" si="325"/>
        <v>0</v>
      </c>
      <c r="O2230" t="s">
        <v>16</v>
      </c>
      <c r="P2230" t="s">
        <v>5602</v>
      </c>
      <c r="Q2230">
        <f>SUM(L2307:L2319)</f>
        <v>6</v>
      </c>
      <c r="R2230">
        <f>SUM(M2307:M2319)</f>
        <v>6</v>
      </c>
      <c r="S2230">
        <f>SUM(N2307:N2319)</f>
        <v>1</v>
      </c>
      <c r="T2230">
        <f>AVERAGE(E2308:E2319)</f>
        <v>24.458333333333332</v>
      </c>
      <c r="U2230">
        <f>_xlfn.STDEV.P(E2308:E2319)/SQRT(COUNT(E2308:E2319))</f>
        <v>0.66263974766473621</v>
      </c>
      <c r="W2230">
        <f>AVERAGE(H2307:H2319)</f>
        <v>1.4471683966836377</v>
      </c>
      <c r="X2230">
        <f>_xlfn.STDEV.P(H2307:H2319)/SQRT(COUNT(H2307:H2319))</f>
        <v>8.9249116292413916E-2</v>
      </c>
      <c r="AA2230" t="s">
        <v>5601</v>
      </c>
      <c r="AB2230" t="s">
        <v>5447</v>
      </c>
      <c r="AC2230" t="s">
        <v>51</v>
      </c>
      <c r="AD2230" t="s">
        <v>2936</v>
      </c>
      <c r="AE2230">
        <v>24</v>
      </c>
      <c r="AF2230">
        <v>114.53</v>
      </c>
      <c r="AG2230">
        <v>73.7</v>
      </c>
      <c r="AH2230">
        <f t="shared" si="326"/>
        <v>1.5540027137042063</v>
      </c>
      <c r="AI2230">
        <v>22</v>
      </c>
      <c r="AJ2230">
        <v>58.77</v>
      </c>
      <c r="AK2230">
        <v>68.72</v>
      </c>
      <c r="AL2230" s="3">
        <f t="shared" si="327"/>
        <v>1</v>
      </c>
      <c r="AM2230" s="3">
        <f t="shared" si="328"/>
        <v>0</v>
      </c>
      <c r="AN2230" s="3">
        <f t="shared" si="329"/>
        <v>0</v>
      </c>
      <c r="AO2230" t="s">
        <v>16</v>
      </c>
      <c r="AP2230" t="s">
        <v>5602</v>
      </c>
      <c r="AQ2230">
        <f>SUM(AL2307:AL2319)</f>
        <v>11</v>
      </c>
      <c r="AR2230">
        <f>SUM(AM2307:AM2319)</f>
        <v>1</v>
      </c>
      <c r="AS2230">
        <f>SUM(AN2307:AN2319)</f>
        <v>1</v>
      </c>
      <c r="AT2230">
        <f>AVERAGE(AE2307:AE2312,AE2314:AE2319)</f>
        <v>24</v>
      </c>
      <c r="AU2230">
        <f>_xlfn.STDEV.P(AE2307:AE2312,AE2314:AE2319)/SQRT(COUNT(AE2307:AE2312,AE2314:AE2319))</f>
        <v>0</v>
      </c>
      <c r="AW2230">
        <f>AVERAGE(AH2307:AH2319)</f>
        <v>2.0312475932288816</v>
      </c>
      <c r="AX2230">
        <f>_xlfn.STDEV.P(AH2307:AH2319)/SQRT(COUNT(AH2307:AH2319))</f>
        <v>0.12223738194509862</v>
      </c>
    </row>
    <row r="2231" spans="1:50" x14ac:dyDescent="0.35">
      <c r="A2231" t="s">
        <v>5603</v>
      </c>
      <c r="B2231" t="s">
        <v>5447</v>
      </c>
      <c r="C2231" t="s">
        <v>51</v>
      </c>
      <c r="D2231" s="6" t="s">
        <v>2935</v>
      </c>
      <c r="E2231" s="6">
        <v>20.5</v>
      </c>
      <c r="F2231" s="6">
        <v>62.42</v>
      </c>
      <c r="G2231" s="6">
        <v>64.97</v>
      </c>
      <c r="H2231" s="6">
        <f t="shared" si="322"/>
        <v>0.96075111589964601</v>
      </c>
      <c r="I2231" s="6">
        <v>20</v>
      </c>
      <c r="J2231" s="6">
        <v>49.32</v>
      </c>
      <c r="K2231" s="6">
        <v>63.71</v>
      </c>
      <c r="L2231" s="6">
        <f t="shared" si="323"/>
        <v>0</v>
      </c>
      <c r="M2231" s="6">
        <f t="shared" si="324"/>
        <v>0</v>
      </c>
      <c r="N2231" s="6">
        <f t="shared" si="325"/>
        <v>1</v>
      </c>
      <c r="O2231" t="s">
        <v>16</v>
      </c>
      <c r="P2231" t="s">
        <v>5604</v>
      </c>
      <c r="Q2231">
        <f>SUM(L2333:L2341)</f>
        <v>3</v>
      </c>
      <c r="R2231">
        <f>SUM(M2333:M2341)</f>
        <v>3</v>
      </c>
      <c r="S2231">
        <f>SUM(N2333:N2341)</f>
        <v>3</v>
      </c>
      <c r="T2231">
        <f>AVERAGE(E2333:E2337,E2340)</f>
        <v>23.5</v>
      </c>
      <c r="U2231">
        <f>_xlfn.STDEV.P(E2333:E2337,E2340)/SQRT(COUNT(E2333:E2337,E2340))</f>
        <v>0</v>
      </c>
      <c r="W2231">
        <f>AVERAGE(H2333:H2341)</f>
        <v>1.4817713279388689</v>
      </c>
      <c r="X2231">
        <f>_xlfn.STDEV.P(H2333:H2341)/SQRT(COUNT(H2333:H2341))</f>
        <v>0.25022341060885173</v>
      </c>
      <c r="AA2231" t="s">
        <v>5603</v>
      </c>
      <c r="AB2231" t="s">
        <v>5447</v>
      </c>
      <c r="AC2231" t="s">
        <v>51</v>
      </c>
      <c r="AD2231" t="s">
        <v>2936</v>
      </c>
      <c r="AE2231">
        <v>23</v>
      </c>
      <c r="AF2231">
        <v>85.27</v>
      </c>
      <c r="AG2231">
        <v>71.22</v>
      </c>
      <c r="AH2231">
        <f t="shared" si="326"/>
        <v>1.1972760460544791</v>
      </c>
      <c r="AI2231">
        <v>19.5</v>
      </c>
      <c r="AJ2231">
        <v>73.27</v>
      </c>
      <c r="AK2231">
        <v>62.44</v>
      </c>
      <c r="AL2231" s="3">
        <f t="shared" si="327"/>
        <v>0</v>
      </c>
      <c r="AM2231" s="3">
        <f t="shared" si="328"/>
        <v>1</v>
      </c>
      <c r="AN2231" s="3">
        <f t="shared" si="329"/>
        <v>0</v>
      </c>
      <c r="AO2231" t="s">
        <v>16</v>
      </c>
      <c r="AP2231" t="s">
        <v>5604</v>
      </c>
      <c r="AQ2231">
        <f>SUM(AL2333:AL2341)</f>
        <v>6</v>
      </c>
      <c r="AR2231">
        <f>SUM(AM2333:AM2341)</f>
        <v>3</v>
      </c>
      <c r="AS2231">
        <f>SUM(AN2333:AN2341)</f>
        <v>0</v>
      </c>
      <c r="AT2231">
        <f>AVERAGE(AE2333:AE2341)</f>
        <v>24</v>
      </c>
      <c r="AU2231">
        <f>_xlfn.STDEV.P(AE2333:AE2341)/SQRT(COUNT(AE2333:AE2341))</f>
        <v>0</v>
      </c>
      <c r="AW2231">
        <f>AVERAGE(AH2333:AH2341)</f>
        <v>1.7831599577868229</v>
      </c>
      <c r="AX2231">
        <f>_xlfn.STDEV.P(AH2333:AH2341)/SQRT(COUNT(AH2333:AH2341))</f>
        <v>0.15107397623413746</v>
      </c>
    </row>
    <row r="2232" spans="1:50" x14ac:dyDescent="0.35">
      <c r="A2232" t="s">
        <v>5605</v>
      </c>
      <c r="B2232" t="s">
        <v>5447</v>
      </c>
      <c r="C2232" t="s">
        <v>51</v>
      </c>
      <c r="D2232" s="6" t="s">
        <v>2935</v>
      </c>
      <c r="E2232" s="6">
        <v>17.5</v>
      </c>
      <c r="F2232" s="6">
        <v>38.83</v>
      </c>
      <c r="G2232" s="6">
        <v>57.36</v>
      </c>
      <c r="H2232" s="6">
        <f t="shared" si="322"/>
        <v>0.67695258019525795</v>
      </c>
      <c r="I2232" s="6">
        <v>17</v>
      </c>
      <c r="J2232" s="6">
        <v>14.32</v>
      </c>
      <c r="K2232" s="6">
        <v>56.08</v>
      </c>
      <c r="L2232" s="6">
        <f t="shared" si="323"/>
        <v>0</v>
      </c>
      <c r="M2232" s="6">
        <f t="shared" si="324"/>
        <v>0</v>
      </c>
      <c r="N2232" s="6">
        <f t="shared" si="325"/>
        <v>1</v>
      </c>
      <c r="O2232" t="s">
        <v>16</v>
      </c>
      <c r="P2232" t="s">
        <v>5606</v>
      </c>
      <c r="Q2232">
        <f>SUM(L2354:L2363)</f>
        <v>6</v>
      </c>
      <c r="R2232">
        <f>SUM(M2354:M2363)</f>
        <v>4</v>
      </c>
      <c r="S2232">
        <f>SUM(N2354:N2363)</f>
        <v>0</v>
      </c>
      <c r="T2232">
        <f>AVERAGE(E2354:E2363)</f>
        <v>23.2</v>
      </c>
      <c r="U2232">
        <f>_xlfn.STDEV.P(E2354:E2363)/SQRT(COUNT(E2354:E2363))</f>
        <v>7.7459666924148324E-2</v>
      </c>
      <c r="W2232">
        <f>AVERAGE(H2354:H2363)</f>
        <v>1.6612467283850574</v>
      </c>
      <c r="X2232">
        <f>_xlfn.STDEV.P(H2354:H2363)/SQRT(COUNT(H2354:H2363))</f>
        <v>0.12005304393822556</v>
      </c>
      <c r="AA2232" t="s">
        <v>5605</v>
      </c>
      <c r="AB2232" t="s">
        <v>5447</v>
      </c>
      <c r="AC2232" t="s">
        <v>51</v>
      </c>
      <c r="AD2232" t="s">
        <v>2936</v>
      </c>
      <c r="AE2232">
        <v>24</v>
      </c>
      <c r="AF2232">
        <v>161.61000000000001</v>
      </c>
      <c r="AG2232">
        <v>73.7</v>
      </c>
      <c r="AH2232">
        <f t="shared" si="326"/>
        <v>2.19280868385346</v>
      </c>
      <c r="AI2232">
        <v>21.5</v>
      </c>
      <c r="AJ2232">
        <v>62.35</v>
      </c>
      <c r="AK2232">
        <v>67.47</v>
      </c>
      <c r="AL2232" s="3">
        <f t="shared" si="327"/>
        <v>1</v>
      </c>
      <c r="AM2232" s="3">
        <f t="shared" si="328"/>
        <v>0</v>
      </c>
      <c r="AN2232" s="3">
        <f t="shared" si="329"/>
        <v>0</v>
      </c>
      <c r="AO2232" t="s">
        <v>16</v>
      </c>
      <c r="AP2232" t="s">
        <v>5606</v>
      </c>
      <c r="AQ2232">
        <f>SUM(AL2354:AL2363)</f>
        <v>3</v>
      </c>
      <c r="AR2232">
        <f>SUM(AM2354:AM2363)</f>
        <v>4</v>
      </c>
      <c r="AS2232">
        <f>SUM(AN2354:AN2363)</f>
        <v>3</v>
      </c>
      <c r="AT2232">
        <f>AVERAGE(AE2355:AE2360,AE2362)</f>
        <v>24</v>
      </c>
      <c r="AU2232">
        <f>_xlfn.STDEV.P(AE2355:AE2360,AE2362)/SQRT(COUNT(AE2355:AE2360,AE2362))</f>
        <v>0</v>
      </c>
      <c r="AW2232">
        <f>AVERAGE(AH2354:AH2363)</f>
        <v>1.3949309608333009</v>
      </c>
      <c r="AX2232">
        <f>_xlfn.STDEV.P(AH2354:AH2363)/SQRT(COUNT(AH2354:AH2363))</f>
        <v>0.12284990235232912</v>
      </c>
    </row>
    <row r="2233" spans="1:50" x14ac:dyDescent="0.35">
      <c r="A2233" t="s">
        <v>5607</v>
      </c>
      <c r="B2233" t="s">
        <v>5447</v>
      </c>
      <c r="C2233" t="s">
        <v>51</v>
      </c>
      <c r="D2233" s="6" t="s">
        <v>2935</v>
      </c>
      <c r="E2233" s="6">
        <v>23</v>
      </c>
      <c r="F2233" s="6">
        <v>55.83</v>
      </c>
      <c r="G2233" s="6">
        <v>71.22</v>
      </c>
      <c r="H2233" s="6">
        <f t="shared" si="322"/>
        <v>0.7839090143218197</v>
      </c>
      <c r="I2233" s="6">
        <v>22.5</v>
      </c>
      <c r="J2233" s="6">
        <v>48.79</v>
      </c>
      <c r="K2233" s="6">
        <v>69.97</v>
      </c>
      <c r="L2233" s="6">
        <f t="shared" si="323"/>
        <v>0</v>
      </c>
      <c r="M2233" s="6">
        <f t="shared" si="324"/>
        <v>0</v>
      </c>
      <c r="N2233" s="6">
        <f t="shared" si="325"/>
        <v>1</v>
      </c>
      <c r="O2233" t="s">
        <v>16</v>
      </c>
      <c r="P2233" t="s">
        <v>5608</v>
      </c>
      <c r="Q2233">
        <f>SUM(L2370:L2378)</f>
        <v>8</v>
      </c>
      <c r="R2233">
        <f>SUM(M2370:M2378)</f>
        <v>1</v>
      </c>
      <c r="S2233">
        <f>SUM(N2370:N2378)</f>
        <v>0</v>
      </c>
      <c r="T2233">
        <f>AVERAGE(E2370:E2378)</f>
        <v>23.5</v>
      </c>
      <c r="U2233">
        <f>_xlfn.STDEV.P(E2370:E2378)/SQRT(COUNT(E2370:E2378))</f>
        <v>0.13608276348795434</v>
      </c>
      <c r="W2233">
        <f>AVERAGE(H2370:H2378)</f>
        <v>2.4163753438484887</v>
      </c>
      <c r="X2233">
        <f>_xlfn.STDEV.P(H2370:H2378)/SQRT(COUNT(H2370:H2378))</f>
        <v>0.181986880827851</v>
      </c>
      <c r="AA2233" t="s">
        <v>5607</v>
      </c>
      <c r="AB2233" t="s">
        <v>5447</v>
      </c>
      <c r="AC2233" t="s">
        <v>51</v>
      </c>
      <c r="AD2233" t="s">
        <v>2936</v>
      </c>
      <c r="AE2233">
        <v>24</v>
      </c>
      <c r="AF2233">
        <v>102.2</v>
      </c>
      <c r="AG2233">
        <v>73.7</v>
      </c>
      <c r="AH2233">
        <f t="shared" si="326"/>
        <v>1.3867028493894165</v>
      </c>
      <c r="AI2233">
        <v>22</v>
      </c>
      <c r="AJ2233">
        <v>58.05</v>
      </c>
      <c r="AK2233">
        <v>68.72</v>
      </c>
      <c r="AL2233" s="3">
        <f t="shared" si="327"/>
        <v>0</v>
      </c>
      <c r="AM2233" s="3">
        <f t="shared" si="328"/>
        <v>1</v>
      </c>
      <c r="AN2233" s="3">
        <f t="shared" si="329"/>
        <v>0</v>
      </c>
      <c r="AO2233" t="s">
        <v>16</v>
      </c>
      <c r="AP2233" t="s">
        <v>5608</v>
      </c>
      <c r="AQ2233">
        <f>SUM(AL2370:AL2378)</f>
        <v>6</v>
      </c>
      <c r="AR2233">
        <f>SUM(AM2370:AM2378)</f>
        <v>3</v>
      </c>
      <c r="AS2233">
        <f>SUM(AN2370:AN2378)</f>
        <v>0</v>
      </c>
      <c r="AT2233">
        <f>AVERAGE(AE2370:AE2378)</f>
        <v>24</v>
      </c>
      <c r="AU2233">
        <f>_xlfn.STDEV.P(AE2370:AE2378)/SQRT(COUNT(AE2370:AE2378))</f>
        <v>0</v>
      </c>
      <c r="AW2233">
        <f>AVERAGE(AH2370:AH2378)</f>
        <v>1.8979647218453186</v>
      </c>
      <c r="AX2233">
        <f>_xlfn.STDEV.P(AH2370:AH2378)/SQRT(COUNT(AH2370:AH2378))</f>
        <v>0.13237570497164675</v>
      </c>
    </row>
    <row r="2234" spans="1:50" x14ac:dyDescent="0.35">
      <c r="A2234" t="s">
        <v>5609</v>
      </c>
      <c r="B2234" t="s">
        <v>5447</v>
      </c>
      <c r="C2234" t="s">
        <v>51</v>
      </c>
      <c r="D2234" t="s">
        <v>2935</v>
      </c>
      <c r="E2234">
        <v>24</v>
      </c>
      <c r="F2234">
        <v>90.17</v>
      </c>
      <c r="G2234">
        <v>73.7</v>
      </c>
      <c r="H2234">
        <f t="shared" si="322"/>
        <v>1.2234735413839892</v>
      </c>
      <c r="I2234">
        <v>23</v>
      </c>
      <c r="J2234">
        <v>69.569999999999993</v>
      </c>
      <c r="K2234">
        <v>71.22</v>
      </c>
      <c r="L2234" s="3">
        <f t="shared" si="323"/>
        <v>0</v>
      </c>
      <c r="M2234" s="3">
        <f t="shared" si="324"/>
        <v>1</v>
      </c>
      <c r="N2234" s="3">
        <f t="shared" si="325"/>
        <v>0</v>
      </c>
      <c r="O2234" t="s">
        <v>16</v>
      </c>
      <c r="P2234" t="s">
        <v>5610</v>
      </c>
      <c r="Q2234">
        <f>SUM(L2388:L2395)</f>
        <v>6</v>
      </c>
      <c r="R2234">
        <f>SUM(M2388:M2395)</f>
        <v>2</v>
      </c>
      <c r="S2234">
        <f>SUM(N2388:N2395)</f>
        <v>0</v>
      </c>
      <c r="T2234">
        <f>AVERAGE(E2388:E2395)</f>
        <v>23.6875</v>
      </c>
      <c r="U2234">
        <f>_xlfn.STDEV.P(E2388:E2395)/SQRT(COUNT(E2388:E2395))</f>
        <v>0.12303137303143453</v>
      </c>
      <c r="W2234">
        <f>AVERAGE(H2388:H2395)</f>
        <v>2.0373252679116938</v>
      </c>
      <c r="X2234">
        <f>_xlfn.STDEV.P(H2388:H2395)/SQRT(COUNT(H2388:H2395))</f>
        <v>0.20600322179817251</v>
      </c>
      <c r="AA2234" t="s">
        <v>5609</v>
      </c>
      <c r="AB2234" t="s">
        <v>5447</v>
      </c>
      <c r="AC2234" s="6" t="s">
        <v>51</v>
      </c>
      <c r="AD2234" s="6" t="s">
        <v>2936</v>
      </c>
      <c r="AE2234" s="6">
        <v>21.5</v>
      </c>
      <c r="AF2234" s="6">
        <v>60.28</v>
      </c>
      <c r="AG2234" s="6">
        <v>67.47</v>
      </c>
      <c r="AH2234" s="6">
        <f t="shared" si="326"/>
        <v>0.8934341188676449</v>
      </c>
      <c r="AI2234" s="6">
        <v>21</v>
      </c>
      <c r="AJ2234" s="6">
        <v>43.93</v>
      </c>
      <c r="AK2234" s="6">
        <v>66.22</v>
      </c>
      <c r="AL2234" s="6">
        <f t="shared" si="327"/>
        <v>0</v>
      </c>
      <c r="AM2234" s="6">
        <f t="shared" si="328"/>
        <v>0</v>
      </c>
      <c r="AN2234" s="6">
        <f t="shared" si="329"/>
        <v>1</v>
      </c>
      <c r="AO2234" t="s">
        <v>16</v>
      </c>
      <c r="AP2234" t="s">
        <v>5610</v>
      </c>
      <c r="AQ2234">
        <f>SUM(AL2388:AL2395)</f>
        <v>5</v>
      </c>
      <c r="AR2234">
        <f>SUM(AM2388:AM2395)</f>
        <v>3</v>
      </c>
      <c r="AS2234">
        <f>SUM(AN2388:AN2395)</f>
        <v>0</v>
      </c>
      <c r="AT2234">
        <f>AVERAGE(AE2388:AE2395)</f>
        <v>23.9375</v>
      </c>
      <c r="AU2234">
        <f>_xlfn.STDEV.P(AE2388:AE2395)/SQRT(COUNT(AE2388:AE2395))</f>
        <v>5.8463396668342833E-2</v>
      </c>
      <c r="AW2234">
        <f>AVERAGE(AH2388:AH2395)</f>
        <v>1.7372966313515601</v>
      </c>
      <c r="AX2234">
        <f>_xlfn.STDEV.P(AH2388:AH2395)/SQRT(COUNT(AH2388:AH2395))</f>
        <v>0.1745000839744818</v>
      </c>
    </row>
    <row r="2235" spans="1:50" x14ac:dyDescent="0.35">
      <c r="A2235" t="s">
        <v>5611</v>
      </c>
      <c r="B2235" t="s">
        <v>5447</v>
      </c>
      <c r="C2235" t="s">
        <v>51</v>
      </c>
      <c r="D2235" s="6" t="s">
        <v>2935</v>
      </c>
      <c r="E2235" s="6">
        <v>16</v>
      </c>
      <c r="F2235" s="6">
        <v>44.98</v>
      </c>
      <c r="G2235" s="6">
        <v>53.5</v>
      </c>
      <c r="H2235" s="6">
        <f t="shared" si="322"/>
        <v>0.84074766355140185</v>
      </c>
      <c r="I2235" s="6">
        <v>15.5</v>
      </c>
      <c r="J2235" s="6">
        <v>25.86</v>
      </c>
      <c r="K2235" s="6">
        <v>52.21</v>
      </c>
      <c r="L2235" s="6">
        <f t="shared" si="323"/>
        <v>0</v>
      </c>
      <c r="M2235" s="6">
        <f t="shared" si="324"/>
        <v>0</v>
      </c>
      <c r="N2235" s="6">
        <f t="shared" si="325"/>
        <v>1</v>
      </c>
      <c r="O2235" t="s">
        <v>16</v>
      </c>
      <c r="P2235" t="s">
        <v>5612</v>
      </c>
      <c r="Q2235">
        <f>SUM(L2400:L2404)</f>
        <v>3</v>
      </c>
      <c r="R2235">
        <f>SUM(M2400:M2404)</f>
        <v>1</v>
      </c>
      <c r="S2235">
        <f>SUM(N2400:N2404)</f>
        <v>1</v>
      </c>
      <c r="T2235" t="s">
        <v>41</v>
      </c>
      <c r="U2235" t="s">
        <v>41</v>
      </c>
      <c r="W2235">
        <f>AVERAGE(H2400:H2404)</f>
        <v>1.8821545365116568</v>
      </c>
      <c r="X2235">
        <f>_xlfn.STDEV.P(H2400:H2404)/SQRT(COUNT(H2400:H2404))</f>
        <v>0.31345325531694312</v>
      </c>
      <c r="AA2235" t="s">
        <v>5611</v>
      </c>
      <c r="AB2235" t="s">
        <v>5447</v>
      </c>
      <c r="AC2235" t="s">
        <v>51</v>
      </c>
      <c r="AD2235" t="s">
        <v>2936</v>
      </c>
      <c r="AE2235">
        <v>24</v>
      </c>
      <c r="AF2235">
        <v>90.12</v>
      </c>
      <c r="AG2235">
        <v>73.7</v>
      </c>
      <c r="AH2235">
        <f t="shared" si="326"/>
        <v>1.2227951153324288</v>
      </c>
      <c r="AI2235">
        <v>25.5</v>
      </c>
      <c r="AJ2235">
        <v>80.849999999999994</v>
      </c>
      <c r="AK2235">
        <v>77.400000000000006</v>
      </c>
      <c r="AL2235" s="3">
        <f t="shared" si="327"/>
        <v>0</v>
      </c>
      <c r="AM2235" s="3">
        <f t="shared" si="328"/>
        <v>1</v>
      </c>
      <c r="AN2235" s="3">
        <f t="shared" si="329"/>
        <v>0</v>
      </c>
      <c r="AO2235" t="s">
        <v>16</v>
      </c>
      <c r="AP2235" t="s">
        <v>5612</v>
      </c>
      <c r="AQ2235">
        <f>SUM(AL2400:AL2404)</f>
        <v>5</v>
      </c>
      <c r="AR2235">
        <f>SUM(AM2400:AM2404)</f>
        <v>0</v>
      </c>
      <c r="AS2235">
        <f>SUM(AN2400:AN2404)</f>
        <v>0</v>
      </c>
      <c r="AT2235">
        <f>AVERAGE(AE2400:AE2404)</f>
        <v>24</v>
      </c>
      <c r="AU2235">
        <f>_xlfn.STDEV.P(AE2400:AE2404)/SQRT(COUNT(AE2400:AE2404))</f>
        <v>0</v>
      </c>
      <c r="AW2235">
        <f>AVERAGE(AH2400:AH2404)</f>
        <v>2.458941655359566</v>
      </c>
      <c r="AX2235">
        <f>_xlfn.STDEV.P(AH2400:AH2404)/SQRT(COUNT(AH2400:AH2404))</f>
        <v>0.14361675215730968</v>
      </c>
    </row>
    <row r="2236" spans="1:50" x14ac:dyDescent="0.35">
      <c r="A2236" t="s">
        <v>5613</v>
      </c>
      <c r="B2236" t="s">
        <v>5447</v>
      </c>
      <c r="C2236" t="s">
        <v>51</v>
      </c>
      <c r="D2236" t="s">
        <v>2935</v>
      </c>
      <c r="E2236">
        <v>24</v>
      </c>
      <c r="F2236">
        <v>95.75</v>
      </c>
      <c r="G2236">
        <v>73.7</v>
      </c>
      <c r="H2236">
        <f t="shared" si="322"/>
        <v>1.2991858887381276</v>
      </c>
      <c r="I2236">
        <v>23</v>
      </c>
      <c r="J2236">
        <v>65.709999999999994</v>
      </c>
      <c r="K2236">
        <v>71.22</v>
      </c>
      <c r="L2236" s="3">
        <f t="shared" si="323"/>
        <v>0</v>
      </c>
      <c r="M2236" s="3">
        <f t="shared" si="324"/>
        <v>1</v>
      </c>
      <c r="N2236" s="3">
        <f t="shared" si="325"/>
        <v>0</v>
      </c>
      <c r="O2236" t="s">
        <v>16</v>
      </c>
      <c r="P2236" t="s">
        <v>5614</v>
      </c>
      <c r="Q2236">
        <f>SUM(L2547:L2556)</f>
        <v>7</v>
      </c>
      <c r="R2236">
        <f t="shared" ref="R2236" si="330">SUM(M2547:M2556)</f>
        <v>2</v>
      </c>
      <c r="S2236">
        <f>SUM(N2547:N2556)</f>
        <v>1</v>
      </c>
      <c r="T2236">
        <f>AVERAGE(E2547:E2550,E2552:E2556)</f>
        <v>23.5</v>
      </c>
      <c r="U2236">
        <f>_xlfn.STDEV.P(E2547:E2550,E2552:E2556)/SQRT(COUNT(E2547:E2550,E2552:E2556))</f>
        <v>0.15713484026367722</v>
      </c>
      <c r="W2236">
        <f>AVERAGE(H2547:H2556)</f>
        <v>2.0531323426623374</v>
      </c>
      <c r="X2236">
        <f>_xlfn.STDEV.P(H2547:H2556)/SQRT(COUNT(H2547:H2556))</f>
        <v>0.21590546476928446</v>
      </c>
      <c r="AA2236" t="s">
        <v>5613</v>
      </c>
      <c r="AB2236" t="s">
        <v>5447</v>
      </c>
      <c r="AC2236" s="6" t="s">
        <v>51</v>
      </c>
      <c r="AD2236" s="6" t="s">
        <v>2936</v>
      </c>
      <c r="AE2236" s="6">
        <v>27.5</v>
      </c>
      <c r="AF2236" s="6">
        <v>73.37</v>
      </c>
      <c r="AG2236" s="6">
        <v>82.3</v>
      </c>
      <c r="AH2236" s="6">
        <f t="shared" si="326"/>
        <v>0.89149453219927099</v>
      </c>
      <c r="AI2236" s="6">
        <v>27</v>
      </c>
      <c r="AJ2236" s="6">
        <v>46.73</v>
      </c>
      <c r="AK2236" s="6">
        <v>81.08</v>
      </c>
      <c r="AL2236" s="6">
        <f t="shared" si="327"/>
        <v>0</v>
      </c>
      <c r="AM2236" s="6">
        <f t="shared" si="328"/>
        <v>0</v>
      </c>
      <c r="AN2236" s="6">
        <f t="shared" si="329"/>
        <v>1</v>
      </c>
      <c r="AO2236" t="s">
        <v>16</v>
      </c>
      <c r="AP2236" t="s">
        <v>5614</v>
      </c>
      <c r="AQ2236">
        <f>SUM(AL2547:AL2556)</f>
        <v>9</v>
      </c>
      <c r="AR2236">
        <f t="shared" ref="AR2236" si="331">SUM(AM2547:AM2556)</f>
        <v>1</v>
      </c>
      <c r="AS2236">
        <f>SUM(AN2547:AN2556)</f>
        <v>0</v>
      </c>
      <c r="AT2236">
        <f>AVERAGE(AE2547:AE2556)</f>
        <v>24</v>
      </c>
      <c r="AU2236">
        <f>_xlfn.STDEV.P(AE2547:AE2556)/SQRT(COUNT(AE2547:AE2556))</f>
        <v>0</v>
      </c>
      <c r="AW2236">
        <f>AVERAGE(AH2547:AH2556)</f>
        <v>2.4379240162822251</v>
      </c>
      <c r="AX2236">
        <f>_xlfn.STDEV.P(AH2547:AH2556)/SQRT(COUNT(AH2547:AH2556))</f>
        <v>0.15786200060435404</v>
      </c>
    </row>
    <row r="2237" spans="1:50" x14ac:dyDescent="0.35">
      <c r="A2237" t="s">
        <v>5615</v>
      </c>
      <c r="B2237" t="s">
        <v>5447</v>
      </c>
      <c r="C2237" t="s">
        <v>51</v>
      </c>
      <c r="D2237" t="s">
        <v>2935</v>
      </c>
      <c r="E2237">
        <v>25.5</v>
      </c>
      <c r="F2237">
        <v>107.51</v>
      </c>
      <c r="G2237">
        <v>77.400000000000006</v>
      </c>
      <c r="H2237">
        <f t="shared" si="322"/>
        <v>1.3890180878552971</v>
      </c>
      <c r="I2237">
        <v>23</v>
      </c>
      <c r="J2237">
        <v>47.93</v>
      </c>
      <c r="K2237">
        <v>71.22</v>
      </c>
      <c r="L2237" s="3">
        <f t="shared" si="323"/>
        <v>0</v>
      </c>
      <c r="M2237" s="3">
        <f t="shared" si="324"/>
        <v>1</v>
      </c>
      <c r="N2237" s="3">
        <f t="shared" si="325"/>
        <v>0</v>
      </c>
      <c r="O2237" t="s">
        <v>16</v>
      </c>
      <c r="P2237" t="s">
        <v>5616</v>
      </c>
      <c r="Q2237">
        <f>SUM(L2561:L2570)</f>
        <v>8</v>
      </c>
      <c r="R2237">
        <f t="shared" ref="R2237" si="332">SUM(M2561:M2570)</f>
        <v>2</v>
      </c>
      <c r="S2237">
        <f>SUM(N2561:N2570)</f>
        <v>0</v>
      </c>
      <c r="T2237">
        <f>AVERAGE(E2561:E2570)</f>
        <v>23.35</v>
      </c>
      <c r="U2237">
        <f>_xlfn.STDEV.P(E2561:E2570)/SQRT(COUNT(E2561:E2570))</f>
        <v>0.10124228365658292</v>
      </c>
      <c r="W2237">
        <f>AVERAGE(H2561:H2570)</f>
        <v>2.0273022910260439</v>
      </c>
      <c r="X2237">
        <f>_xlfn.STDEV.P(H2561:H2570)/SQRT(COUNT(H2561:H2570))</f>
        <v>0.12938031596769889</v>
      </c>
      <c r="AA2237" t="s">
        <v>5615</v>
      </c>
      <c r="AB2237" t="s">
        <v>5447</v>
      </c>
      <c r="AC2237" t="s">
        <v>51</v>
      </c>
      <c r="AD2237" t="s">
        <v>2936</v>
      </c>
      <c r="AE2237">
        <v>24</v>
      </c>
      <c r="AF2237">
        <v>129.21</v>
      </c>
      <c r="AG2237">
        <v>73.7</v>
      </c>
      <c r="AH2237">
        <f t="shared" si="326"/>
        <v>1.7531886024423338</v>
      </c>
      <c r="AI2237">
        <v>22.5</v>
      </c>
      <c r="AJ2237">
        <v>61.46</v>
      </c>
      <c r="AK2237">
        <v>69.97</v>
      </c>
      <c r="AL2237" s="3">
        <f t="shared" si="327"/>
        <v>1</v>
      </c>
      <c r="AM2237" s="3">
        <f t="shared" si="328"/>
        <v>0</v>
      </c>
      <c r="AN2237" s="3">
        <f t="shared" si="329"/>
        <v>0</v>
      </c>
      <c r="AO2237" t="s">
        <v>16</v>
      </c>
      <c r="AP2237" t="s">
        <v>5616</v>
      </c>
      <c r="AQ2237">
        <f>SUM(AL2561:AL2570)</f>
        <v>10</v>
      </c>
      <c r="AR2237">
        <f t="shared" ref="AR2237" si="333">SUM(AM2561:AM2570)</f>
        <v>0</v>
      </c>
      <c r="AS2237">
        <f>SUM(AN2561:AN2570)</f>
        <v>0</v>
      </c>
      <c r="AT2237">
        <f>AVERAGE(AE2561:AE2570)</f>
        <v>24</v>
      </c>
      <c r="AU2237">
        <f>_xlfn.STDEV.P(AE2561:AE2570)/SQRT(COUNT(AE2561:AE2570))</f>
        <v>0</v>
      </c>
      <c r="AW2237">
        <f>AVERAGE(AH2561:AH2570)</f>
        <v>2.0487109905020353</v>
      </c>
      <c r="AX2237">
        <f>_xlfn.STDEV.P(AH2561:AH2570)/SQRT(COUNT(AH2561:AH2570))</f>
        <v>5.0567516898255761E-2</v>
      </c>
    </row>
    <row r="2238" spans="1:50" x14ac:dyDescent="0.35">
      <c r="A2238" t="s">
        <v>5617</v>
      </c>
      <c r="B2238" t="s">
        <v>5447</v>
      </c>
      <c r="C2238" t="s">
        <v>51</v>
      </c>
      <c r="D2238" s="6" t="s">
        <v>2935</v>
      </c>
      <c r="E2238" s="6">
        <v>17</v>
      </c>
      <c r="F2238" s="6">
        <v>39.39</v>
      </c>
      <c r="G2238" s="6">
        <v>56.08</v>
      </c>
      <c r="H2238" s="6">
        <f t="shared" si="322"/>
        <v>0.7023894436519259</v>
      </c>
      <c r="I2238" s="6">
        <v>16.5</v>
      </c>
      <c r="J2238" s="6">
        <v>31.74</v>
      </c>
      <c r="K2238" s="6">
        <v>54.79</v>
      </c>
      <c r="L2238" s="6">
        <f t="shared" si="323"/>
        <v>0</v>
      </c>
      <c r="M2238" s="6">
        <f t="shared" si="324"/>
        <v>0</v>
      </c>
      <c r="N2238" s="6">
        <f t="shared" si="325"/>
        <v>1</v>
      </c>
      <c r="O2238" t="s">
        <v>16</v>
      </c>
      <c r="P2238" t="s">
        <v>5618</v>
      </c>
      <c r="Q2238">
        <f>SUM(L2587:L2600)</f>
        <v>8</v>
      </c>
      <c r="R2238">
        <f t="shared" ref="R2238" si="334">SUM(M2587:M2600)</f>
        <v>3</v>
      </c>
      <c r="S2238">
        <f>SUM(N2587:N2600)</f>
        <v>3</v>
      </c>
      <c r="T2238">
        <f>AVERAGE(E2587:E2590,E2592,E2594:E2597,E2599:E2600)</f>
        <v>23.272727272727273</v>
      </c>
      <c r="U2238">
        <f>_xlfn.STDEV.P(E2587:E2590,E2592,E2594:E2597,E2599:E2600)/SQRT(COUNT(E2587:E2590,E2592,E2594:E2597,E2599:E2600))</f>
        <v>0.13428162652290843</v>
      </c>
      <c r="W2238">
        <f>AVERAGE(H2587:H2600)</f>
        <v>1.7747449766710854</v>
      </c>
      <c r="X2238">
        <f>_xlfn.STDEV.P(H2587:H2600)/SQRT(COUNT(H2587:H2600))</f>
        <v>0.20466491833545622</v>
      </c>
      <c r="AA2238" t="s">
        <v>5617</v>
      </c>
      <c r="AB2238" t="s">
        <v>5447</v>
      </c>
      <c r="AC2238" t="s">
        <v>51</v>
      </c>
      <c r="AD2238" t="s">
        <v>2936</v>
      </c>
      <c r="AE2238">
        <v>24</v>
      </c>
      <c r="AF2238">
        <v>128.38999999999999</v>
      </c>
      <c r="AG2238">
        <v>73.7</v>
      </c>
      <c r="AH2238">
        <f t="shared" si="326"/>
        <v>1.7420624151967432</v>
      </c>
      <c r="AI2238">
        <v>23</v>
      </c>
      <c r="AJ2238">
        <v>63.42</v>
      </c>
      <c r="AK2238">
        <v>71.22</v>
      </c>
      <c r="AL2238" s="3">
        <f t="shared" si="327"/>
        <v>1</v>
      </c>
      <c r="AM2238" s="3">
        <f t="shared" si="328"/>
        <v>0</v>
      </c>
      <c r="AN2238" s="3">
        <f t="shared" si="329"/>
        <v>0</v>
      </c>
      <c r="AO2238" t="s">
        <v>16</v>
      </c>
      <c r="AP2238" t="s">
        <v>5618</v>
      </c>
      <c r="AQ2238">
        <f>SUM(AL2587:AL2600)</f>
        <v>12</v>
      </c>
      <c r="AR2238">
        <f t="shared" ref="AR2238" si="335">SUM(AM2587:AM2600)</f>
        <v>1</v>
      </c>
      <c r="AS2238">
        <f>SUM(AN2587:AN2600)</f>
        <v>1</v>
      </c>
      <c r="AT2238">
        <f>AVERAGE(AE2587:AE2590,AE2592:AE2600)</f>
        <v>23.96153846153846</v>
      </c>
      <c r="AU2238">
        <f>_xlfn.STDEV.P(AE2587:AE2590,AE2592:AE2600)/SQRT(COUNT(AE2587:AE2590,AE2592:AE2600))</f>
        <v>3.6952650878097029E-2</v>
      </c>
      <c r="AW2238">
        <f>AVERAGE(AH2587:AH2600)</f>
        <v>2.194780332184286</v>
      </c>
      <c r="AX2238">
        <f>_xlfn.STDEV.P(AH2587:AH2600)/SQRT(COUNT(AH2587:AH2600))</f>
        <v>0.16811068222226569</v>
      </c>
    </row>
    <row r="2239" spans="1:50" x14ac:dyDescent="0.35">
      <c r="A2239" t="s">
        <v>5619</v>
      </c>
      <c r="B2239" t="s">
        <v>5447</v>
      </c>
      <c r="C2239" t="s">
        <v>51</v>
      </c>
      <c r="D2239" s="6" t="s">
        <v>2935</v>
      </c>
      <c r="E2239" s="6">
        <v>27.5</v>
      </c>
      <c r="F2239" s="6">
        <v>65.650000000000006</v>
      </c>
      <c r="G2239" s="6">
        <v>82.3</v>
      </c>
      <c r="H2239" s="6">
        <f t="shared" si="322"/>
        <v>0.79769137302551651</v>
      </c>
      <c r="I2239" s="6">
        <v>27</v>
      </c>
      <c r="J2239" s="6">
        <v>50.59</v>
      </c>
      <c r="K2239" s="6">
        <v>81.08</v>
      </c>
      <c r="L2239" s="6">
        <f t="shared" si="323"/>
        <v>0</v>
      </c>
      <c r="M2239" s="6">
        <f t="shared" si="324"/>
        <v>0</v>
      </c>
      <c r="N2239" s="6">
        <f t="shared" si="325"/>
        <v>1</v>
      </c>
      <c r="O2239" t="s">
        <v>16</v>
      </c>
      <c r="P2239" t="s">
        <v>5620</v>
      </c>
      <c r="Q2239">
        <f>SUM(L2616:L2628)</f>
        <v>4</v>
      </c>
      <c r="R2239">
        <f t="shared" ref="R2239" si="336">SUM(M2616:M2628)</f>
        <v>8</v>
      </c>
      <c r="S2239">
        <f>SUM(N2616:N2628)</f>
        <v>1</v>
      </c>
      <c r="T2239">
        <f>AVERAGE(E2616:E2625,E2627:E2628)</f>
        <v>23.833333333333332</v>
      </c>
      <c r="U2239">
        <f>_xlfn.STDEV.P(E2616:E2625,E2627:E2628)/SQRT(COUNT(E2616:E2625,E2627:E2628))</f>
        <v>0.1075828707279838</v>
      </c>
      <c r="W2239">
        <f>AVERAGE(H2616:H2628)</f>
        <v>1.3502045651260524</v>
      </c>
      <c r="X2239">
        <f>_xlfn.STDEV.P(H2616:H2628)/SQRT(COUNT(H2616:H2628))</f>
        <v>9.734366122402098E-2</v>
      </c>
      <c r="AA2239" t="s">
        <v>5619</v>
      </c>
      <c r="AB2239" t="s">
        <v>5447</v>
      </c>
      <c r="AC2239" t="s">
        <v>51</v>
      </c>
      <c r="AD2239" t="s">
        <v>2936</v>
      </c>
      <c r="AE2239">
        <v>24</v>
      </c>
      <c r="AF2239">
        <v>126.53</v>
      </c>
      <c r="AG2239">
        <v>73.7</v>
      </c>
      <c r="AH2239">
        <f t="shared" si="326"/>
        <v>1.7168249660786974</v>
      </c>
      <c r="AI2239">
        <v>22</v>
      </c>
      <c r="AJ2239">
        <v>56.56</v>
      </c>
      <c r="AK2239">
        <v>68.72</v>
      </c>
      <c r="AL2239" s="3">
        <f t="shared" si="327"/>
        <v>1</v>
      </c>
      <c r="AM2239" s="3">
        <f t="shared" si="328"/>
        <v>0</v>
      </c>
      <c r="AN2239" s="3">
        <f t="shared" si="329"/>
        <v>0</v>
      </c>
      <c r="AO2239" t="s">
        <v>16</v>
      </c>
      <c r="AP2239" t="s">
        <v>5620</v>
      </c>
      <c r="AQ2239">
        <f>SUM(AL2616:AL2628)</f>
        <v>12</v>
      </c>
      <c r="AR2239">
        <f t="shared" ref="AR2239" si="337">SUM(AM2616:AM2628)</f>
        <v>1</v>
      </c>
      <c r="AS2239">
        <f>SUM(AN2616:AN2628)</f>
        <v>0</v>
      </c>
      <c r="AT2239">
        <f>AVERAGE(AE2616:AE2628)</f>
        <v>24</v>
      </c>
      <c r="AU2239">
        <f>_xlfn.STDEV.P(AE2616:AE2628)/SQRT(COUNT(AE2616:AE2628))</f>
        <v>0</v>
      </c>
      <c r="AW2239">
        <f>AVERAGE(AH2616:AH2628)</f>
        <v>2.0891660578227742</v>
      </c>
      <c r="AX2239">
        <f>_xlfn.STDEV.P(AH2616:AH2628)/SQRT(COUNT(AH2616:AH2628))</f>
        <v>0.11780427254793246</v>
      </c>
    </row>
    <row r="2240" spans="1:50" x14ac:dyDescent="0.35">
      <c r="A2240" t="s">
        <v>5621</v>
      </c>
      <c r="B2240" t="s">
        <v>5447</v>
      </c>
      <c r="C2240" t="s">
        <v>51</v>
      </c>
      <c r="D2240" s="6" t="s">
        <v>2935</v>
      </c>
      <c r="E2240" s="6">
        <v>27</v>
      </c>
      <c r="F2240" s="6">
        <v>69.89</v>
      </c>
      <c r="G2240" s="6">
        <v>81.08</v>
      </c>
      <c r="H2240" s="6">
        <f t="shared" si="322"/>
        <v>0.86198815984213129</v>
      </c>
      <c r="I2240" s="6">
        <v>26.5</v>
      </c>
      <c r="J2240" s="6">
        <v>63.1</v>
      </c>
      <c r="K2240" s="6">
        <v>79.86</v>
      </c>
      <c r="L2240" s="6">
        <f t="shared" si="323"/>
        <v>0</v>
      </c>
      <c r="M2240" s="6">
        <f t="shared" si="324"/>
        <v>0</v>
      </c>
      <c r="N2240" s="6">
        <f t="shared" si="325"/>
        <v>1</v>
      </c>
      <c r="O2240" t="s">
        <v>16</v>
      </c>
      <c r="P2240" t="s">
        <v>5622</v>
      </c>
      <c r="Q2240">
        <f>SUM(L2642:L2650)</f>
        <v>0</v>
      </c>
      <c r="R2240">
        <f t="shared" ref="R2240" si="338">SUM(M2642:M2650)</f>
        <v>4</v>
      </c>
      <c r="S2240">
        <f>SUM(N2642:N2650)</f>
        <v>5</v>
      </c>
      <c r="T2240" t="s">
        <v>41</v>
      </c>
      <c r="U2240" t="s">
        <v>41</v>
      </c>
      <c r="W2240">
        <f>AVERAGE(H2642:H2650)</f>
        <v>1.053030390563761</v>
      </c>
      <c r="X2240">
        <f>_xlfn.STDEV.P(H2642:H2650)/SQRT(COUNT(H2642:H2650))</f>
        <v>5.1518345349731855E-2</v>
      </c>
      <c r="AA2240" t="s">
        <v>5621</v>
      </c>
      <c r="AB2240" t="s">
        <v>5447</v>
      </c>
      <c r="AC2240" t="s">
        <v>51</v>
      </c>
      <c r="AD2240" t="s">
        <v>2936</v>
      </c>
      <c r="AE2240">
        <v>24</v>
      </c>
      <c r="AF2240">
        <v>115.91</v>
      </c>
      <c r="AG2240">
        <v>73.7</v>
      </c>
      <c r="AH2240">
        <f t="shared" si="326"/>
        <v>1.5727272727272725</v>
      </c>
      <c r="AI2240">
        <v>23</v>
      </c>
      <c r="AJ2240">
        <v>68.010000000000005</v>
      </c>
      <c r="AK2240">
        <v>71.22</v>
      </c>
      <c r="AL2240" s="3">
        <f t="shared" si="327"/>
        <v>1</v>
      </c>
      <c r="AM2240" s="3">
        <f t="shared" si="328"/>
        <v>0</v>
      </c>
      <c r="AN2240" s="3">
        <f t="shared" si="329"/>
        <v>0</v>
      </c>
      <c r="AO2240" t="s">
        <v>16</v>
      </c>
      <c r="AP2240" t="s">
        <v>5622</v>
      </c>
      <c r="AQ2240">
        <f>SUM(AL2642:AL2650)</f>
        <v>5</v>
      </c>
      <c r="AR2240">
        <f t="shared" ref="AR2240:AS2240" si="339">SUM(AM2642:AM2650)</f>
        <v>4</v>
      </c>
      <c r="AS2240">
        <f t="shared" si="339"/>
        <v>0</v>
      </c>
      <c r="AT2240">
        <f>AVERAGE(AE2642:AE2650)</f>
        <v>24</v>
      </c>
      <c r="AU2240">
        <f>_xlfn.STDEV.P(AE2642:AE2650)/SQRT(COUNT(AE2642:AE2650))</f>
        <v>0</v>
      </c>
      <c r="AW2240">
        <f>AVERAGE(AH2642:AH2650)</f>
        <v>1.6593547414442937</v>
      </c>
      <c r="AX2240">
        <f>_xlfn.STDEV.P(AH2642:AH2650)/SQRT(COUNT(AH2642:AH2650))</f>
        <v>0.15098217071941009</v>
      </c>
    </row>
    <row r="2241" spans="1:50" x14ac:dyDescent="0.35">
      <c r="A2241" t="s">
        <v>5623</v>
      </c>
      <c r="B2241" t="s">
        <v>5483</v>
      </c>
      <c r="C2241" t="s">
        <v>51</v>
      </c>
      <c r="D2241" s="6" t="s">
        <v>17</v>
      </c>
      <c r="E2241" s="6">
        <v>28.5</v>
      </c>
      <c r="F2241" s="6">
        <v>76.44</v>
      </c>
      <c r="G2241" s="6">
        <v>84.74</v>
      </c>
      <c r="H2241" s="6">
        <f t="shared" si="322"/>
        <v>0.90205333962709466</v>
      </c>
      <c r="I2241" s="6">
        <v>28</v>
      </c>
      <c r="J2241" s="6">
        <v>62.61</v>
      </c>
      <c r="K2241" s="6">
        <v>83.53</v>
      </c>
      <c r="L2241" s="6">
        <f t="shared" si="323"/>
        <v>0</v>
      </c>
      <c r="M2241" s="6">
        <f t="shared" si="324"/>
        <v>0</v>
      </c>
      <c r="N2241" s="6">
        <f t="shared" si="325"/>
        <v>1</v>
      </c>
      <c r="O2241" t="s">
        <v>51</v>
      </c>
      <c r="P2241" t="s">
        <v>5598</v>
      </c>
      <c r="Q2241">
        <f>SUM(L2409:L2417)</f>
        <v>0</v>
      </c>
      <c r="R2241">
        <f>SUM(M2409:M2417)</f>
        <v>5</v>
      </c>
      <c r="S2241">
        <f>SUM(N2409:N2417)</f>
        <v>4</v>
      </c>
      <c r="T2241">
        <f>AVERAGE(E2410:E2411,E2413:E2415)</f>
        <v>23.7</v>
      </c>
      <c r="U2241">
        <f>_xlfn.STDEV.P(E2410:E2411,E2413:E2415)/SQRT(COUNT(E2410:E2411,E2413:E2415))</f>
        <v>0.85556998544829743</v>
      </c>
      <c r="W2241">
        <f>AVERAGE(H2409:H2417)</f>
        <v>0.99366124042723436</v>
      </c>
      <c r="X2241">
        <f>_xlfn.STDEV.P(H2409:H2417)/SQRT(COUNT(H2409:H2417))</f>
        <v>3.1607270764835632E-2</v>
      </c>
      <c r="AA2241" t="s">
        <v>5623</v>
      </c>
      <c r="AB2241" t="s">
        <v>5483</v>
      </c>
      <c r="AC2241" s="6" t="s">
        <v>51</v>
      </c>
      <c r="AD2241" s="6" t="s">
        <v>18</v>
      </c>
      <c r="AE2241" s="6">
        <v>20.5</v>
      </c>
      <c r="AF2241" s="6">
        <v>53.79</v>
      </c>
      <c r="AG2241" s="6">
        <v>64.97</v>
      </c>
      <c r="AH2241" s="6">
        <f t="shared" si="326"/>
        <v>0.827920578728644</v>
      </c>
      <c r="AI2241" s="6">
        <v>20</v>
      </c>
      <c r="AJ2241" s="6">
        <v>37.53</v>
      </c>
      <c r="AK2241" s="6">
        <v>63.71</v>
      </c>
      <c r="AL2241" s="6">
        <f t="shared" si="327"/>
        <v>0</v>
      </c>
      <c r="AM2241" s="6">
        <f t="shared" si="328"/>
        <v>0</v>
      </c>
      <c r="AN2241" s="6">
        <f t="shared" si="329"/>
        <v>1</v>
      </c>
      <c r="AO2241" t="s">
        <v>51</v>
      </c>
      <c r="AP2241" t="s">
        <v>5598</v>
      </c>
      <c r="AQ2241">
        <f>SUM(AL2409:AL2417)</f>
        <v>0</v>
      </c>
      <c r="AR2241">
        <f>SUM(AM2409:AM2417)</f>
        <v>2</v>
      </c>
      <c r="AS2241">
        <f>SUM(AN2409:AN2417)</f>
        <v>7</v>
      </c>
      <c r="AT2241" t="s">
        <v>41</v>
      </c>
      <c r="AU2241" t="s">
        <v>41</v>
      </c>
      <c r="AW2241">
        <f>AVERAGE(AH2409:AH2417)</f>
        <v>0.90746982401893228</v>
      </c>
      <c r="AX2241">
        <f>_xlfn.STDEV.P(AH2409:AH2417)/SQRT(COUNT(AH2409:AH2417))</f>
        <v>4.6286248388580253E-2</v>
      </c>
    </row>
    <row r="2242" spans="1:50" x14ac:dyDescent="0.35">
      <c r="A2242" t="s">
        <v>5624</v>
      </c>
      <c r="B2242" t="s">
        <v>5483</v>
      </c>
      <c r="C2242" t="s">
        <v>51</v>
      </c>
      <c r="D2242" s="6" t="s">
        <v>17</v>
      </c>
      <c r="E2242" s="6">
        <v>22.5</v>
      </c>
      <c r="F2242" s="6">
        <v>51.26</v>
      </c>
      <c r="G2242" s="6">
        <v>69.97</v>
      </c>
      <c r="H2242" s="6">
        <f t="shared" ref="H2242:H2305" si="340">F2242/G2242</f>
        <v>0.73259968557953403</v>
      </c>
      <c r="I2242" s="6">
        <v>22</v>
      </c>
      <c r="J2242" s="6">
        <v>35.659999999999997</v>
      </c>
      <c r="K2242" s="6">
        <v>68.72</v>
      </c>
      <c r="L2242" s="6">
        <f t="shared" ref="L2242:L2305" si="341">IF(H2242&gt;1.5,1,0)</f>
        <v>0</v>
      </c>
      <c r="M2242" s="6">
        <f t="shared" ref="M2242:M2305" si="342">IF((AND(H2242&gt;1,H2242&lt;1.5)),1,0)</f>
        <v>0</v>
      </c>
      <c r="N2242" s="6">
        <f t="shared" ref="N2242:N2305" si="343">IF(H2242&lt;1,1,0)</f>
        <v>1</v>
      </c>
      <c r="O2242" t="s">
        <v>51</v>
      </c>
      <c r="P2242" t="s">
        <v>5600</v>
      </c>
      <c r="Q2242">
        <f>SUM(L2428:L2436)</f>
        <v>3</v>
      </c>
      <c r="R2242">
        <f>SUM(M2428:M2436)</f>
        <v>4</v>
      </c>
      <c r="S2242">
        <f>SUM(N2428:N2436)</f>
        <v>2</v>
      </c>
      <c r="T2242">
        <f>AVERAGE(E2428:E2433,E2435)</f>
        <v>23.785714285714285</v>
      </c>
      <c r="U2242">
        <f>_xlfn.STDEV.P(E2428:E2433,E2435)/SQRT(COUNT(E2428:E2433,E2435))</f>
        <v>0.26452002850644324</v>
      </c>
      <c r="W2242">
        <f>AVERAGE(H2428:H2436)</f>
        <v>1.504342922406315</v>
      </c>
      <c r="X2242">
        <f>_xlfn.STDEV.P(H2428:H2436)/SQRT(COUNT(H2428:H2436))</f>
        <v>0.18446182990761076</v>
      </c>
      <c r="AA2242" t="s">
        <v>5624</v>
      </c>
      <c r="AB2242" t="s">
        <v>5483</v>
      </c>
      <c r="AC2242" t="s">
        <v>51</v>
      </c>
      <c r="AD2242" t="s">
        <v>18</v>
      </c>
      <c r="AE2242">
        <v>24</v>
      </c>
      <c r="AF2242">
        <v>82.77</v>
      </c>
      <c r="AG2242">
        <v>73.7</v>
      </c>
      <c r="AH2242">
        <f t="shared" ref="AH2242:AH2305" si="344">AF2242/AG2242</f>
        <v>1.1230664857530528</v>
      </c>
      <c r="AI2242">
        <v>23.5</v>
      </c>
      <c r="AJ2242">
        <v>65.8</v>
      </c>
      <c r="AK2242">
        <v>72.459999999999994</v>
      </c>
      <c r="AL2242" s="3">
        <f t="shared" si="327"/>
        <v>0</v>
      </c>
      <c r="AM2242" s="3">
        <f t="shared" si="328"/>
        <v>1</v>
      </c>
      <c r="AN2242" s="3">
        <f t="shared" si="329"/>
        <v>0</v>
      </c>
      <c r="AO2242" t="s">
        <v>51</v>
      </c>
      <c r="AP2242" t="s">
        <v>5600</v>
      </c>
      <c r="AQ2242">
        <f>SUM(AL2428:AL2436)</f>
        <v>1</v>
      </c>
      <c r="AR2242">
        <f>SUM(AM2428:AM2436)</f>
        <v>7</v>
      </c>
      <c r="AS2242">
        <f>SUM(AN2428:AN2436)</f>
        <v>1</v>
      </c>
      <c r="AT2242">
        <f>AVERAGE(AE2428:AE2435)</f>
        <v>23.875</v>
      </c>
      <c r="AU2242">
        <f>_xlfn.STDEV.P(AE2428:AE2435)/SQRT(COUNT(AE2428:AE2435))</f>
        <v>0.11692679333668567</v>
      </c>
      <c r="AW2242">
        <f>AVERAGE(AH2428:AH2436)</f>
        <v>1.3235323810686259</v>
      </c>
      <c r="AX2242">
        <f>_xlfn.STDEV.P(AH2428:AH2436)/SQRT(COUNT(AH2428:AH2436))</f>
        <v>7.2228816390820336E-2</v>
      </c>
    </row>
    <row r="2243" spans="1:50" x14ac:dyDescent="0.35">
      <c r="A2243" t="s">
        <v>5625</v>
      </c>
      <c r="B2243" t="s">
        <v>5483</v>
      </c>
      <c r="C2243" t="s">
        <v>51</v>
      </c>
      <c r="D2243" s="6" t="s">
        <v>17</v>
      </c>
      <c r="E2243" s="6">
        <v>16</v>
      </c>
      <c r="F2243" s="6">
        <v>41.91</v>
      </c>
      <c r="G2243" s="6">
        <v>53.5</v>
      </c>
      <c r="H2243" s="6">
        <f t="shared" si="340"/>
        <v>0.78336448598130837</v>
      </c>
      <c r="I2243" s="6">
        <v>15.5</v>
      </c>
      <c r="J2243" s="6">
        <v>34.1</v>
      </c>
      <c r="K2243" s="6">
        <v>52.21</v>
      </c>
      <c r="L2243" s="6">
        <f t="shared" si="341"/>
        <v>0</v>
      </c>
      <c r="M2243" s="6">
        <f t="shared" si="342"/>
        <v>0</v>
      </c>
      <c r="N2243" s="6">
        <f t="shared" si="343"/>
        <v>1</v>
      </c>
      <c r="O2243" t="s">
        <v>51</v>
      </c>
      <c r="P2243" t="s">
        <v>5602</v>
      </c>
      <c r="Q2243">
        <f>SUM(L2443:L2455)</f>
        <v>1</v>
      </c>
      <c r="R2243">
        <f>SUM(M2443:M2455)</f>
        <v>1</v>
      </c>
      <c r="S2243">
        <f>SUM(N2443:N2455)</f>
        <v>11</v>
      </c>
      <c r="T2243" t="s">
        <v>41</v>
      </c>
      <c r="U2243" t="s">
        <v>41</v>
      </c>
      <c r="W2243">
        <f>AVERAGE(H2443:H2455)</f>
        <v>0.96650134141150568</v>
      </c>
      <c r="X2243">
        <f>_xlfn.STDEV.P(H2443:H2455)/SQRT(COUNT(H2443:H2455))</f>
        <v>0.10678244178669441</v>
      </c>
      <c r="AA2243" t="s">
        <v>5625</v>
      </c>
      <c r="AB2243" t="s">
        <v>5483</v>
      </c>
      <c r="AC2243" t="s">
        <v>51</v>
      </c>
      <c r="AD2243" t="s">
        <v>18</v>
      </c>
      <c r="AE2243">
        <v>24</v>
      </c>
      <c r="AF2243">
        <v>96.35</v>
      </c>
      <c r="AG2243">
        <v>73.7</v>
      </c>
      <c r="AH2243">
        <f t="shared" si="344"/>
        <v>1.3073270013568519</v>
      </c>
      <c r="AI2243">
        <v>23</v>
      </c>
      <c r="AJ2243">
        <v>57.72</v>
      </c>
      <c r="AK2243">
        <v>71.22</v>
      </c>
      <c r="AL2243" s="3">
        <f t="shared" ref="AL2243:AL2306" si="345">IF(AH2243&gt;1.5,1,0)</f>
        <v>0</v>
      </c>
      <c r="AM2243" s="3">
        <f t="shared" ref="AM2243:AM2306" si="346">IF((AND(AH2243&gt;1,AH2243&lt;1.5)),1,0)</f>
        <v>1</v>
      </c>
      <c r="AN2243" s="3">
        <f t="shared" ref="AN2243:AN2306" si="347">IF(AH2243&lt;1,1,0)</f>
        <v>0</v>
      </c>
      <c r="AO2243" t="s">
        <v>51</v>
      </c>
      <c r="AP2243" t="s">
        <v>5602</v>
      </c>
      <c r="AQ2243">
        <f>SUM(AL2443:AL2455)</f>
        <v>6</v>
      </c>
      <c r="AR2243">
        <f>SUM(AM2443:AM2455)</f>
        <v>5</v>
      </c>
      <c r="AS2243">
        <f>SUM(AN2443:AN2455)</f>
        <v>2</v>
      </c>
      <c r="AT2243">
        <f>AVERAGE(AE2443:AE2448,AE2451:AE2455)</f>
        <v>23.272727272727273</v>
      </c>
      <c r="AU2243">
        <f>_xlfn.STDEV.P(AE2443:AE2448,AE2451:AE2455)/SQRT(COUNT(AE2443:AE2448,AE2451:AE2455))</f>
        <v>0.693427337633158</v>
      </c>
      <c r="AW2243">
        <f>AVERAGE(AH2443:AH2455)</f>
        <v>1.6520465714997574</v>
      </c>
      <c r="AX2243">
        <f>_xlfn.STDEV.P(AH2443:AH2455)/SQRT(COUNT(AH2443:AH2455))</f>
        <v>0.17653860811654112</v>
      </c>
    </row>
    <row r="2244" spans="1:50" x14ac:dyDescent="0.35">
      <c r="A2244" t="s">
        <v>5626</v>
      </c>
      <c r="B2244" t="s">
        <v>5483</v>
      </c>
      <c r="C2244" t="s">
        <v>51</v>
      </c>
      <c r="D2244" s="6" t="s">
        <v>17</v>
      </c>
      <c r="E2244" s="6">
        <v>27.5</v>
      </c>
      <c r="F2244" s="6">
        <v>76.61</v>
      </c>
      <c r="G2244" s="6">
        <v>82.3</v>
      </c>
      <c r="H2244" s="6">
        <f t="shared" si="340"/>
        <v>0.9308626974483597</v>
      </c>
      <c r="I2244" s="6">
        <v>27</v>
      </c>
      <c r="J2244" s="6">
        <v>56.41</v>
      </c>
      <c r="K2244" s="6">
        <v>81.08</v>
      </c>
      <c r="L2244" s="6">
        <f t="shared" si="341"/>
        <v>0</v>
      </c>
      <c r="M2244" s="6">
        <f t="shared" si="342"/>
        <v>0</v>
      </c>
      <c r="N2244" s="6">
        <f t="shared" si="343"/>
        <v>1</v>
      </c>
      <c r="O2244" t="s">
        <v>51</v>
      </c>
      <c r="P2244" t="s">
        <v>5604</v>
      </c>
      <c r="Q2244">
        <f>SUM(L2463:L2470)</f>
        <v>1</v>
      </c>
      <c r="R2244">
        <f>SUM(M2463:M2470)</f>
        <v>5</v>
      </c>
      <c r="S2244">
        <f>SUM(N2463:N2470)</f>
        <v>2</v>
      </c>
      <c r="T2244">
        <f>AVERAGE(E2464:E2467,E2469:E2470)</f>
        <v>22.916666666666668</v>
      </c>
      <c r="U2244">
        <f>_xlfn.STDEV.P(E2464:E2467,E2469:E2470)/SQRT(COUNT(E2464:E2467,E2469:E2470))</f>
        <v>0.54539316433532947</v>
      </c>
      <c r="W2244">
        <f>AVERAGE(H2463:H2470)</f>
        <v>1.2426670838283504</v>
      </c>
      <c r="X2244">
        <f>_xlfn.STDEV.P(H2463:H2470)/SQRT(COUNT(H2463:H2470))</f>
        <v>0.13239748092434947</v>
      </c>
      <c r="AA2244" t="s">
        <v>5626</v>
      </c>
      <c r="AB2244" t="s">
        <v>5483</v>
      </c>
      <c r="AC2244" s="6" t="s">
        <v>51</v>
      </c>
      <c r="AD2244" s="6" t="s">
        <v>18</v>
      </c>
      <c r="AE2244" s="6">
        <v>34</v>
      </c>
      <c r="AF2244" s="6">
        <v>86.25</v>
      </c>
      <c r="AG2244" s="6">
        <v>98.04</v>
      </c>
      <c r="AH2244" s="6">
        <f t="shared" si="344"/>
        <v>0.87974296205630353</v>
      </c>
      <c r="AI2244" s="6">
        <v>33.5</v>
      </c>
      <c r="AJ2244" s="6">
        <v>81.06</v>
      </c>
      <c r="AK2244" s="6">
        <v>96.84</v>
      </c>
      <c r="AL2244" s="6">
        <f t="shared" si="345"/>
        <v>0</v>
      </c>
      <c r="AM2244" s="6">
        <f t="shared" si="346"/>
        <v>0</v>
      </c>
      <c r="AN2244" s="6">
        <f t="shared" si="347"/>
        <v>1</v>
      </c>
      <c r="AO2244" t="s">
        <v>51</v>
      </c>
      <c r="AP2244" t="s">
        <v>5604</v>
      </c>
      <c r="AQ2244">
        <f>SUM(AL2463:AL2470)</f>
        <v>2</v>
      </c>
      <c r="AR2244">
        <f>SUM(AM2463:AM2470)</f>
        <v>4</v>
      </c>
      <c r="AS2244">
        <f>SUM(AN2463:AN2470)</f>
        <v>2</v>
      </c>
      <c r="AT2244">
        <f>AVERAGE(AE2464,AE2466:AE2470)</f>
        <v>24</v>
      </c>
      <c r="AU2244">
        <f>_xlfn.STDEV.P(AE2464,AE2466:AE2470)/SQRT(COUNT(AE2464,AE2466:AE2470))</f>
        <v>0</v>
      </c>
      <c r="AW2244">
        <f>AVERAGE(AH2463:AH2470)</f>
        <v>1.4130194397595708</v>
      </c>
      <c r="AX2244">
        <f>_xlfn.STDEV.P(AH2463:AH2470)/SQRT(COUNT(AH2463:AH2470))</f>
        <v>0.14707074222913533</v>
      </c>
    </row>
    <row r="2245" spans="1:50" x14ac:dyDescent="0.35">
      <c r="A2245" t="s">
        <v>5627</v>
      </c>
      <c r="B2245" t="s">
        <v>5483</v>
      </c>
      <c r="C2245" t="s">
        <v>51</v>
      </c>
      <c r="D2245" s="6" t="s">
        <v>17</v>
      </c>
      <c r="E2245" s="6">
        <v>18.5</v>
      </c>
      <c r="F2245" s="6">
        <v>48.23</v>
      </c>
      <c r="G2245" s="6">
        <v>59.91</v>
      </c>
      <c r="H2245" s="6">
        <f t="shared" si="340"/>
        <v>0.80504089467534634</v>
      </c>
      <c r="I2245" s="6">
        <v>18</v>
      </c>
      <c r="J2245" s="6">
        <v>40.85</v>
      </c>
      <c r="K2245" s="6">
        <v>58.64</v>
      </c>
      <c r="L2245" s="6">
        <f t="shared" si="341"/>
        <v>0</v>
      </c>
      <c r="M2245" s="6">
        <f t="shared" si="342"/>
        <v>0</v>
      </c>
      <c r="N2245" s="6">
        <f t="shared" si="343"/>
        <v>1</v>
      </c>
      <c r="O2245" t="s">
        <v>51</v>
      </c>
      <c r="P2245" t="s">
        <v>5606</v>
      </c>
      <c r="Q2245">
        <f>SUM(L2477:L2488)</f>
        <v>2</v>
      </c>
      <c r="R2245">
        <f>SUM(M2477:M2488)</f>
        <v>2</v>
      </c>
      <c r="S2245">
        <f>SUM(N2477:N2488)</f>
        <v>8</v>
      </c>
      <c r="T2245" t="s">
        <v>41</v>
      </c>
      <c r="U2245" t="s">
        <v>41</v>
      </c>
      <c r="W2245">
        <f>AVERAGE(H2477:H2488)</f>
        <v>1.0537430329879918</v>
      </c>
      <c r="X2245">
        <f>_xlfn.STDEV.P(H2477:H2488)/SQRT(COUNT(H2477:H2488))</f>
        <v>9.5254618140872091E-2</v>
      </c>
      <c r="AA2245" t="s">
        <v>5627</v>
      </c>
      <c r="AB2245" t="s">
        <v>5483</v>
      </c>
      <c r="AC2245" s="6" t="s">
        <v>51</v>
      </c>
      <c r="AD2245" s="6" t="s">
        <v>18</v>
      </c>
      <c r="AE2245" s="6">
        <v>24</v>
      </c>
      <c r="AF2245" s="6">
        <v>67.48</v>
      </c>
      <c r="AG2245" s="6">
        <v>73.7</v>
      </c>
      <c r="AH2245" s="6">
        <f t="shared" si="344"/>
        <v>0.91560379918588874</v>
      </c>
      <c r="AI2245" s="6">
        <v>23.5</v>
      </c>
      <c r="AJ2245" s="6">
        <v>54.15</v>
      </c>
      <c r="AK2245" s="6">
        <v>72.459999999999994</v>
      </c>
      <c r="AL2245" s="6">
        <f t="shared" si="345"/>
        <v>0</v>
      </c>
      <c r="AM2245" s="6">
        <f t="shared" si="346"/>
        <v>0</v>
      </c>
      <c r="AN2245" s="6">
        <f t="shared" si="347"/>
        <v>1</v>
      </c>
      <c r="AO2245" t="s">
        <v>51</v>
      </c>
      <c r="AP2245" t="s">
        <v>5606</v>
      </c>
      <c r="AQ2245">
        <f>SUM(AL2477:AL2488)</f>
        <v>0</v>
      </c>
      <c r="AR2245">
        <f>SUM(AM2477:AM2488)</f>
        <v>5</v>
      </c>
      <c r="AS2245">
        <f>SUM(AN2477:AN2488)</f>
        <v>7</v>
      </c>
      <c r="AT2245">
        <f>AVERAGE(AE2479:AE2480,AE2483,AE2486,AE2488)</f>
        <v>24</v>
      </c>
      <c r="AU2245">
        <f>_xlfn.STDEV.P(AE2479:AE2480,AE2483,AE2486,AE2488)/SQRT(COUNT(AE2479:AE2480,AE2483,AE2486,AE2488))</f>
        <v>0</v>
      </c>
      <c r="AW2245">
        <f>AVERAGE(AH2477:AH2488)</f>
        <v>1.0361006394476067</v>
      </c>
      <c r="AX2245">
        <f>_xlfn.STDEV.P(AH2477:AH2488)/SQRT(COUNT(AH2477:AH2488))</f>
        <v>5.5390703101001838E-2</v>
      </c>
    </row>
    <row r="2246" spans="1:50" x14ac:dyDescent="0.35">
      <c r="A2246" t="s">
        <v>5628</v>
      </c>
      <c r="B2246" t="s">
        <v>5483</v>
      </c>
      <c r="C2246" t="s">
        <v>51</v>
      </c>
      <c r="D2246" t="s">
        <v>17</v>
      </c>
      <c r="E2246">
        <v>28</v>
      </c>
      <c r="F2246">
        <v>93.56</v>
      </c>
      <c r="G2246">
        <v>83.53</v>
      </c>
      <c r="H2246">
        <f t="shared" si="340"/>
        <v>1.1200766191787381</v>
      </c>
      <c r="I2246">
        <v>27.5</v>
      </c>
      <c r="J2246">
        <v>35.61</v>
      </c>
      <c r="K2246">
        <v>82.3</v>
      </c>
      <c r="L2246" s="3">
        <f t="shared" si="341"/>
        <v>0</v>
      </c>
      <c r="M2246" s="3">
        <f t="shared" si="342"/>
        <v>1</v>
      </c>
      <c r="N2246" s="3">
        <f t="shared" si="343"/>
        <v>0</v>
      </c>
      <c r="O2246" t="s">
        <v>51</v>
      </c>
      <c r="P2246" t="s">
        <v>5608</v>
      </c>
      <c r="Q2246">
        <f>SUM(L2500:L2505)</f>
        <v>0</v>
      </c>
      <c r="R2246">
        <f>SUM(M2500:M2505)</f>
        <v>2</v>
      </c>
      <c r="S2246">
        <f>SUM(N2500:N2505)</f>
        <v>4</v>
      </c>
      <c r="T2246" t="s">
        <v>41</v>
      </c>
      <c r="U2246" t="s">
        <v>41</v>
      </c>
      <c r="W2246">
        <f>AVERAGE(H2500:H2505)</f>
        <v>0.94548541553354826</v>
      </c>
      <c r="X2246">
        <f>_xlfn.STDEV.P(H2500:H2505)/SQRT(COUNT(H2500:H2505))</f>
        <v>6.2088319697371497E-2</v>
      </c>
      <c r="AA2246" t="s">
        <v>5628</v>
      </c>
      <c r="AB2246" t="s">
        <v>5483</v>
      </c>
      <c r="AC2246" t="s">
        <v>51</v>
      </c>
      <c r="AD2246" t="s">
        <v>18</v>
      </c>
      <c r="AE2246">
        <v>24</v>
      </c>
      <c r="AF2246">
        <v>89.79</v>
      </c>
      <c r="AG2246">
        <v>73.7</v>
      </c>
      <c r="AH2246">
        <f t="shared" si="344"/>
        <v>1.2183175033921303</v>
      </c>
      <c r="AI2246">
        <v>23.5</v>
      </c>
      <c r="AJ2246">
        <v>66.72</v>
      </c>
      <c r="AK2246">
        <v>72.459999999999994</v>
      </c>
      <c r="AL2246" s="3">
        <f t="shared" si="345"/>
        <v>0</v>
      </c>
      <c r="AM2246" s="3">
        <f t="shared" si="346"/>
        <v>1</v>
      </c>
      <c r="AN2246" s="3">
        <f t="shared" si="347"/>
        <v>0</v>
      </c>
      <c r="AO2246" t="s">
        <v>51</v>
      </c>
      <c r="AP2246" t="s">
        <v>5608</v>
      </c>
      <c r="AQ2246">
        <f>SUM(AL2500:AL2505)</f>
        <v>0</v>
      </c>
      <c r="AR2246">
        <f>SUM(AM2500:AM2505)</f>
        <v>2</v>
      </c>
      <c r="AS2246">
        <f>SUM(AN2500:AN2505)</f>
        <v>4</v>
      </c>
      <c r="AT2246" t="s">
        <v>41</v>
      </c>
      <c r="AU2246" t="s">
        <v>41</v>
      </c>
      <c r="AW2246">
        <f>AVERAGE(AH2500:AH2505)</f>
        <v>1.0106137509713362</v>
      </c>
      <c r="AX2246">
        <f>_xlfn.STDEV.P(AH2500:AH2505)/SQRT(COUNT(AH2500:AH2505))</f>
        <v>4.1086596608457024E-2</v>
      </c>
    </row>
    <row r="2247" spans="1:50" x14ac:dyDescent="0.35">
      <c r="A2247" t="s">
        <v>5629</v>
      </c>
      <c r="B2247" t="s">
        <v>5483</v>
      </c>
      <c r="C2247" t="s">
        <v>51</v>
      </c>
      <c r="D2247" s="6" t="s">
        <v>17</v>
      </c>
      <c r="E2247" s="6">
        <v>34.5</v>
      </c>
      <c r="F2247" s="6">
        <v>95.54</v>
      </c>
      <c r="G2247" s="6">
        <v>99.24</v>
      </c>
      <c r="H2247" s="6">
        <f t="shared" si="340"/>
        <v>0.96271664651350275</v>
      </c>
      <c r="I2247" s="6">
        <v>34</v>
      </c>
      <c r="J2247" s="6">
        <v>80.58</v>
      </c>
      <c r="K2247" s="6">
        <v>98.04</v>
      </c>
      <c r="L2247" s="6">
        <f t="shared" si="341"/>
        <v>0</v>
      </c>
      <c r="M2247" s="6">
        <f t="shared" si="342"/>
        <v>0</v>
      </c>
      <c r="N2247" s="6">
        <f t="shared" si="343"/>
        <v>1</v>
      </c>
      <c r="O2247" t="s">
        <v>51</v>
      </c>
      <c r="P2247" t="s">
        <v>5610</v>
      </c>
      <c r="Q2247">
        <f>SUM(L2517:L2526)</f>
        <v>2</v>
      </c>
      <c r="R2247">
        <f>SUM(M2517:M2526)</f>
        <v>2</v>
      </c>
      <c r="S2247">
        <f>SUM(N2517:N2526)</f>
        <v>6</v>
      </c>
      <c r="T2247" t="s">
        <v>41</v>
      </c>
      <c r="U2247" t="s">
        <v>41</v>
      </c>
      <c r="W2247">
        <f>AVERAGE(H2517:H2526)</f>
        <v>1.1716720859607808</v>
      </c>
      <c r="X2247">
        <f>_xlfn.STDEV.P(H2517:H2526)/SQRT(COUNT(H2517:H2526))</f>
        <v>0.13105064186699603</v>
      </c>
      <c r="AA2247" t="s">
        <v>5629</v>
      </c>
      <c r="AB2247" t="s">
        <v>5483</v>
      </c>
      <c r="AC2247" t="s">
        <v>51</v>
      </c>
      <c r="AD2247" t="s">
        <v>18</v>
      </c>
      <c r="AE2247">
        <v>24</v>
      </c>
      <c r="AF2247">
        <v>126.85</v>
      </c>
      <c r="AG2247">
        <v>73.7</v>
      </c>
      <c r="AH2247">
        <f t="shared" si="344"/>
        <v>1.7211668928086836</v>
      </c>
      <c r="AI2247">
        <v>22</v>
      </c>
      <c r="AJ2247">
        <v>64.92</v>
      </c>
      <c r="AK2247">
        <v>68.72</v>
      </c>
      <c r="AL2247" s="3">
        <f t="shared" si="345"/>
        <v>1</v>
      </c>
      <c r="AM2247" s="3">
        <f t="shared" si="346"/>
        <v>0</v>
      </c>
      <c r="AN2247" s="3">
        <f t="shared" si="347"/>
        <v>0</v>
      </c>
      <c r="AO2247" t="s">
        <v>51</v>
      </c>
      <c r="AP2247" t="s">
        <v>5610</v>
      </c>
      <c r="AQ2247">
        <f>SUM(AL2517:AL2526)</f>
        <v>3</v>
      </c>
      <c r="AR2247">
        <f>SUM(AM2517:AM2526)</f>
        <v>5</v>
      </c>
      <c r="AS2247">
        <f>SUM(AN2517:AN2526)</f>
        <v>2</v>
      </c>
      <c r="AT2247">
        <f>AVERAGE(AE2517:AE2519,AE2522:AE2526)</f>
        <v>24</v>
      </c>
      <c r="AU2247">
        <f>_xlfn.STDEV.P(AE2517:AE2519,AE2522:AE2526)/SQRT(COUNT(AE2517:AE2519,AE2522:AE2526))</f>
        <v>0</v>
      </c>
      <c r="AW2247">
        <f>AVERAGE(AH2517:AH2526)</f>
        <v>1.4090884702369875</v>
      </c>
      <c r="AX2247">
        <f>_xlfn.STDEV.P(AH2517:AH2526)/SQRT(COUNT(AH2517:AH2526))</f>
        <v>0.11455003831767106</v>
      </c>
    </row>
    <row r="2248" spans="1:50" x14ac:dyDescent="0.35">
      <c r="A2248" t="s">
        <v>5630</v>
      </c>
      <c r="B2248" t="s">
        <v>5483</v>
      </c>
      <c r="C2248" t="s">
        <v>51</v>
      </c>
      <c r="D2248" t="s">
        <v>17</v>
      </c>
      <c r="E2248">
        <v>32</v>
      </c>
      <c r="F2248">
        <v>96.91</v>
      </c>
      <c r="G2248">
        <v>93.23</v>
      </c>
      <c r="H2248">
        <f t="shared" si="340"/>
        <v>1.0394722728735384</v>
      </c>
      <c r="I2248">
        <v>16</v>
      </c>
      <c r="J2248">
        <v>53.78</v>
      </c>
      <c r="K2248">
        <v>53.5</v>
      </c>
      <c r="L2248" s="3">
        <f t="shared" si="341"/>
        <v>0</v>
      </c>
      <c r="M2248" s="3">
        <f t="shared" si="342"/>
        <v>1</v>
      </c>
      <c r="N2248" s="3">
        <f t="shared" si="343"/>
        <v>0</v>
      </c>
      <c r="O2248" t="s">
        <v>51</v>
      </c>
      <c r="P2248" t="s">
        <v>5612</v>
      </c>
      <c r="Q2248">
        <f>SUM(L2534:L2539)</f>
        <v>0</v>
      </c>
      <c r="R2248">
        <f>SUM(M2534:M2539)</f>
        <v>3</v>
      </c>
      <c r="S2248">
        <f>SUM(N2534:N2539)</f>
        <v>3</v>
      </c>
      <c r="T2248" t="s">
        <v>41</v>
      </c>
      <c r="U2248" t="s">
        <v>41</v>
      </c>
      <c r="W2248">
        <f>AVERAGE(H2534:H2539)</f>
        <v>1.0278574724767593</v>
      </c>
      <c r="X2248">
        <f>_xlfn.STDEV.P(H2534:H2539)/SQRT(COUNT(H2534:H2539))</f>
        <v>8.6346918994183994E-2</v>
      </c>
      <c r="AA2248" t="s">
        <v>5630</v>
      </c>
      <c r="AB2248" t="s">
        <v>5483</v>
      </c>
      <c r="AC2248" t="s">
        <v>51</v>
      </c>
      <c r="AD2248" t="s">
        <v>18</v>
      </c>
      <c r="AE2248">
        <v>24</v>
      </c>
      <c r="AF2248">
        <v>78.92</v>
      </c>
      <c r="AG2248">
        <v>73.7</v>
      </c>
      <c r="AH2248">
        <f t="shared" si="344"/>
        <v>1.0708276797829037</v>
      </c>
      <c r="AI2248">
        <v>23.5</v>
      </c>
      <c r="AJ2248">
        <v>62.63</v>
      </c>
      <c r="AK2248">
        <v>72.459999999999994</v>
      </c>
      <c r="AL2248" s="3">
        <f t="shared" si="345"/>
        <v>0</v>
      </c>
      <c r="AM2248" s="3">
        <f t="shared" si="346"/>
        <v>1</v>
      </c>
      <c r="AN2248" s="3">
        <f t="shared" si="347"/>
        <v>0</v>
      </c>
      <c r="AO2248" t="s">
        <v>51</v>
      </c>
      <c r="AP2248" t="s">
        <v>5612</v>
      </c>
      <c r="AQ2248">
        <f>SUM(AL2534:AL2539)</f>
        <v>2</v>
      </c>
      <c r="AR2248">
        <f>SUM(AM2534:AM2539)</f>
        <v>3</v>
      </c>
      <c r="AS2248">
        <f>SUM(AN2534:AN2539)</f>
        <v>1</v>
      </c>
      <c r="AT2248">
        <f>AVERAGE(AE2535:AE2539)</f>
        <v>24</v>
      </c>
      <c r="AU2248">
        <f>_xlfn.STDEV.P(AE2535:AE2539)/SQRT(COUNT(AE2535:AE2539))</f>
        <v>0</v>
      </c>
      <c r="AW2248">
        <f>AVERAGE(AH2534:AH2539)</f>
        <v>1.4087743102668473</v>
      </c>
      <c r="AX2248">
        <f>_xlfn.STDEV.P(AH2534:AH2539)/SQRT(COUNT(AH2534:AH2539))</f>
        <v>0.10397540572832009</v>
      </c>
    </row>
    <row r="2249" spans="1:50" x14ac:dyDescent="0.35">
      <c r="A2249" t="s">
        <v>5631</v>
      </c>
      <c r="B2249" t="s">
        <v>5483</v>
      </c>
      <c r="C2249" t="s">
        <v>51</v>
      </c>
      <c r="D2249" s="6" t="s">
        <v>17</v>
      </c>
      <c r="E2249" s="6">
        <v>21</v>
      </c>
      <c r="F2249" s="6">
        <v>58.55</v>
      </c>
      <c r="G2249" s="6">
        <v>66.22</v>
      </c>
      <c r="H2249" s="6">
        <f t="shared" si="340"/>
        <v>0.88417396556931438</v>
      </c>
      <c r="I2249" s="6">
        <v>20.5</v>
      </c>
      <c r="J2249" s="6">
        <v>47.56</v>
      </c>
      <c r="K2249" s="6">
        <v>64.97</v>
      </c>
      <c r="L2249" s="6">
        <f t="shared" si="341"/>
        <v>0</v>
      </c>
      <c r="M2249" s="6">
        <f t="shared" si="342"/>
        <v>0</v>
      </c>
      <c r="N2249" s="6">
        <f t="shared" si="343"/>
        <v>1</v>
      </c>
      <c r="O2249" t="s">
        <v>51</v>
      </c>
      <c r="P2249" t="s">
        <v>5614</v>
      </c>
      <c r="Q2249">
        <f>SUM(L2660:L2669)</f>
        <v>5</v>
      </c>
      <c r="R2249">
        <f t="shared" ref="R2249" si="348">SUM(M2660:M2669)</f>
        <v>2</v>
      </c>
      <c r="S2249">
        <f>SUM(N2660:N2669)</f>
        <v>3</v>
      </c>
      <c r="T2249">
        <f>AVERAGE(E2660,E2662,E2664:E2665,E2667:E2669)</f>
        <v>23.857142857142858</v>
      </c>
      <c r="U2249">
        <f>_xlfn.STDEV.P(E2660,E2662,E2664:E2665,E2667:E2669)/SQRT(COUNT(E2660,E2662,E2664:E2665,E2667:E2669))</f>
        <v>0.34573621114484521</v>
      </c>
      <c r="W2249">
        <f>AVERAGE(H2660:H2669)</f>
        <v>1.3897328942869116</v>
      </c>
      <c r="X2249">
        <f>_xlfn.STDEV.P(H2660:H2669)/SQRT(COUNT(H2660:H2669))</f>
        <v>0.1350732209903005</v>
      </c>
      <c r="AA2249" t="s">
        <v>5631</v>
      </c>
      <c r="AB2249" t="s">
        <v>5483</v>
      </c>
      <c r="AC2249" t="s">
        <v>51</v>
      </c>
      <c r="AD2249" t="s">
        <v>18</v>
      </c>
      <c r="AE2249">
        <v>24</v>
      </c>
      <c r="AF2249">
        <v>121.76</v>
      </c>
      <c r="AG2249">
        <v>73.7</v>
      </c>
      <c r="AH2249">
        <f t="shared" si="344"/>
        <v>1.6521031207598371</v>
      </c>
      <c r="AI2249">
        <v>22.5</v>
      </c>
      <c r="AJ2249">
        <v>69.53</v>
      </c>
      <c r="AK2249">
        <v>69.97</v>
      </c>
      <c r="AL2249" s="3">
        <f t="shared" si="345"/>
        <v>1</v>
      </c>
      <c r="AM2249" s="3">
        <f t="shared" si="346"/>
        <v>0</v>
      </c>
      <c r="AN2249" s="3">
        <f t="shared" si="347"/>
        <v>0</v>
      </c>
      <c r="AO2249" t="s">
        <v>51</v>
      </c>
      <c r="AP2249" t="s">
        <v>5614</v>
      </c>
      <c r="AQ2249">
        <f>SUM(AL2660:AL2669)</f>
        <v>7</v>
      </c>
      <c r="AR2249">
        <f t="shared" ref="AR2249" si="349">SUM(AM2660:AM2669)</f>
        <v>3</v>
      </c>
      <c r="AS2249">
        <f>SUM(AN2660:AN2669)</f>
        <v>0</v>
      </c>
      <c r="AT2249">
        <f>AVERAGE(AE2660:AE2669)</f>
        <v>24</v>
      </c>
      <c r="AU2249">
        <f>_xlfn.STDEV.P(AE2660:AE2669)/SQRT(COUNT(AE2660:AE2669))</f>
        <v>0</v>
      </c>
      <c r="AW2249">
        <f>AVERAGE(AH2660:AH2669)</f>
        <v>1.9263907734056986</v>
      </c>
      <c r="AX2249">
        <f>_xlfn.STDEV.P(AH2660:AH2669)/SQRT(COUNT(AH2660:AH2669))</f>
        <v>0.14485491142253179</v>
      </c>
    </row>
    <row r="2250" spans="1:50" x14ac:dyDescent="0.35">
      <c r="A2250" t="s">
        <v>5632</v>
      </c>
      <c r="B2250" t="s">
        <v>5483</v>
      </c>
      <c r="C2250" t="s">
        <v>51</v>
      </c>
      <c r="D2250" s="6" t="s">
        <v>17</v>
      </c>
      <c r="E2250" s="6">
        <v>22.5</v>
      </c>
      <c r="F2250" s="6">
        <v>68.14</v>
      </c>
      <c r="G2250" s="6">
        <v>69.97</v>
      </c>
      <c r="H2250" s="6">
        <f t="shared" si="340"/>
        <v>0.97384593397170216</v>
      </c>
      <c r="I2250" s="6">
        <v>22</v>
      </c>
      <c r="J2250" s="6">
        <v>40.880000000000003</v>
      </c>
      <c r="K2250" s="6">
        <v>68.72</v>
      </c>
      <c r="L2250" s="6">
        <f t="shared" si="341"/>
        <v>0</v>
      </c>
      <c r="M2250" s="6">
        <f t="shared" si="342"/>
        <v>0</v>
      </c>
      <c r="N2250" s="6">
        <f t="shared" si="343"/>
        <v>1</v>
      </c>
      <c r="O2250" t="s">
        <v>51</v>
      </c>
      <c r="P2250" t="s">
        <v>5616</v>
      </c>
      <c r="Q2250">
        <f>SUM(L2680:L2691)</f>
        <v>2</v>
      </c>
      <c r="R2250">
        <f t="shared" ref="R2250" si="350">SUM(M2680:M2691)</f>
        <v>6</v>
      </c>
      <c r="S2250">
        <f>SUM(N2680:N2691)</f>
        <v>4</v>
      </c>
      <c r="T2250">
        <f>AVERAGE(E2680:E2685,E2688,E2690)</f>
        <v>24.0625</v>
      </c>
      <c r="U2250">
        <f>_xlfn.STDEV.P(E2680:E2685,E2688,E2690)/SQRT(COUNT(E2680:E2685,E2688,E2690))</f>
        <v>0.13799626353637259</v>
      </c>
      <c r="W2250">
        <f>AVERAGE(H2680:H2691)</f>
        <v>1.2254998154771626</v>
      </c>
      <c r="X2250">
        <f>_xlfn.STDEV.P(H2680:H2691)/SQRT(COUNT(H2680:H2691))</f>
        <v>7.9835025429074571E-2</v>
      </c>
      <c r="AA2250" t="s">
        <v>5632</v>
      </c>
      <c r="AB2250" t="s">
        <v>5483</v>
      </c>
      <c r="AC2250" s="6" t="s">
        <v>51</v>
      </c>
      <c r="AD2250" s="6" t="s">
        <v>18</v>
      </c>
      <c r="AE2250" s="6">
        <v>26</v>
      </c>
      <c r="AF2250" s="6">
        <v>69.680000000000007</v>
      </c>
      <c r="AG2250" s="6">
        <v>78.63</v>
      </c>
      <c r="AH2250" s="6">
        <f t="shared" si="344"/>
        <v>0.88617575988808361</v>
      </c>
      <c r="AI2250" s="6">
        <v>25.5</v>
      </c>
      <c r="AJ2250" s="6">
        <v>57.71</v>
      </c>
      <c r="AK2250" s="6">
        <v>77.400000000000006</v>
      </c>
      <c r="AL2250" s="6">
        <f t="shared" si="345"/>
        <v>0</v>
      </c>
      <c r="AM2250" s="6">
        <f t="shared" si="346"/>
        <v>0</v>
      </c>
      <c r="AN2250" s="6">
        <f t="shared" si="347"/>
        <v>1</v>
      </c>
      <c r="AO2250" t="s">
        <v>51</v>
      </c>
      <c r="AP2250" t="s">
        <v>5616</v>
      </c>
      <c r="AQ2250">
        <f>SUM(AL2680:AL2691)</f>
        <v>8</v>
      </c>
      <c r="AR2250">
        <f t="shared" ref="AR2250" si="351">SUM(AM2680:AM2691)</f>
        <v>4</v>
      </c>
      <c r="AS2250">
        <f>SUM(AN2680:AN2691)</f>
        <v>0</v>
      </c>
      <c r="AT2250">
        <f>AVERAGE(AE2680:AE2691)</f>
        <v>23.833333333333332</v>
      </c>
      <c r="AU2250">
        <f>_xlfn.STDEV.P(AE2680:AE2691)/SQRT(COUNT(AE2680:AE2691))</f>
        <v>0.12266334536566455</v>
      </c>
      <c r="AW2250">
        <f>AVERAGE(AH2680:AH2691)</f>
        <v>1.6986423403853761</v>
      </c>
      <c r="AX2250">
        <f>_xlfn.STDEV.P(AH2680:AH2691)/SQRT(COUNT(AH2680:AH2691))</f>
        <v>0.12747568852014851</v>
      </c>
    </row>
    <row r="2251" spans="1:50" x14ac:dyDescent="0.35">
      <c r="A2251" t="s">
        <v>5633</v>
      </c>
      <c r="B2251" t="s">
        <v>5483</v>
      </c>
      <c r="C2251" t="s">
        <v>51</v>
      </c>
      <c r="D2251" s="6" t="s">
        <v>17</v>
      </c>
      <c r="E2251" s="6">
        <v>21.5</v>
      </c>
      <c r="F2251" s="6">
        <v>64.099999999999994</v>
      </c>
      <c r="G2251" s="6">
        <v>67.47</v>
      </c>
      <c r="H2251" s="6">
        <f t="shared" si="340"/>
        <v>0.9500518749073662</v>
      </c>
      <c r="I2251" s="6">
        <v>21</v>
      </c>
      <c r="J2251" s="6">
        <v>47.33</v>
      </c>
      <c r="K2251" s="6">
        <v>66.22</v>
      </c>
      <c r="L2251" s="6">
        <f t="shared" si="341"/>
        <v>0</v>
      </c>
      <c r="M2251" s="6">
        <f t="shared" si="342"/>
        <v>0</v>
      </c>
      <c r="N2251" s="6">
        <f t="shared" si="343"/>
        <v>1</v>
      </c>
      <c r="O2251" t="s">
        <v>51</v>
      </c>
      <c r="P2251" t="s">
        <v>5618</v>
      </c>
      <c r="Q2251">
        <f>SUM(L2708:L2718)</f>
        <v>6</v>
      </c>
      <c r="R2251">
        <f t="shared" ref="R2251" si="352">SUM(M2708:M2718)</f>
        <v>4</v>
      </c>
      <c r="S2251">
        <f>SUM(N2708:N2718)</f>
        <v>1</v>
      </c>
      <c r="T2251">
        <f>AVERAGE(E2708:E2713,E2715:E2718)</f>
        <v>24.15</v>
      </c>
      <c r="U2251">
        <f>_xlfn.STDEV.P(E2708:E2713,E2715:E2718)/SQRT(COUNT(E2708:E2713,E2715:E2718))</f>
        <v>0.46930800121029259</v>
      </c>
      <c r="W2251">
        <f>AVERAGE(H2708:H2718)</f>
        <v>1.5537867830338461</v>
      </c>
      <c r="X2251">
        <f>_xlfn.STDEV.P(H2708:H2718)/SQRT(COUNT(H2708:H2718))</f>
        <v>0.15041918470090959</v>
      </c>
      <c r="AA2251" t="s">
        <v>5633</v>
      </c>
      <c r="AB2251" t="s">
        <v>5483</v>
      </c>
      <c r="AC2251" t="s">
        <v>51</v>
      </c>
      <c r="AD2251" t="s">
        <v>18</v>
      </c>
      <c r="AE2251">
        <v>24</v>
      </c>
      <c r="AF2251">
        <v>83.19</v>
      </c>
      <c r="AG2251">
        <v>73.7</v>
      </c>
      <c r="AH2251">
        <f t="shared" si="344"/>
        <v>1.1287652645861601</v>
      </c>
      <c r="AI2251">
        <v>23</v>
      </c>
      <c r="AJ2251">
        <v>65.89</v>
      </c>
      <c r="AK2251">
        <v>71.22</v>
      </c>
      <c r="AL2251" s="3">
        <f t="shared" si="345"/>
        <v>0</v>
      </c>
      <c r="AM2251" s="3">
        <f t="shared" si="346"/>
        <v>1</v>
      </c>
      <c r="AN2251" s="3">
        <f t="shared" si="347"/>
        <v>0</v>
      </c>
      <c r="AO2251" t="s">
        <v>51</v>
      </c>
      <c r="AP2251" t="s">
        <v>5618</v>
      </c>
      <c r="AQ2251">
        <f>SUM(AL2708:AL2718)</f>
        <v>8</v>
      </c>
      <c r="AR2251">
        <f t="shared" ref="AR2251" si="353">SUM(AM2708:AM2718)</f>
        <v>1</v>
      </c>
      <c r="AS2251">
        <f>SUM(AN2708:AN2718)</f>
        <v>2</v>
      </c>
      <c r="AT2251">
        <f>AVERAGE(AE2708:AE2710,AE2712:AE2713,AE2715:AE2718)</f>
        <v>23.944444444444443</v>
      </c>
      <c r="AU2251">
        <f>_xlfn.STDEV.P(AE2708:AE2710,AE2712:AE2713,AE2715:AE2718)/SQRT(COUNT(AE2708:AE2710,AE2712:AE2713,AE2715:AE2718))</f>
        <v>5.2378280087892415E-2</v>
      </c>
      <c r="AW2251">
        <f>AVERAGE(AH2708:AH2718)</f>
        <v>1.9080462492369703</v>
      </c>
      <c r="AX2251">
        <f>_xlfn.STDEV.P(AH2708:AH2718)/SQRT(COUNT(AH2708:AH2718))</f>
        <v>0.19905815200418023</v>
      </c>
    </row>
    <row r="2252" spans="1:50" x14ac:dyDescent="0.35">
      <c r="A2252" t="s">
        <v>5634</v>
      </c>
      <c r="B2252" t="s">
        <v>5483</v>
      </c>
      <c r="C2252" t="s">
        <v>51</v>
      </c>
      <c r="D2252" s="6" t="s">
        <v>17</v>
      </c>
      <c r="E2252" s="6">
        <v>31</v>
      </c>
      <c r="F2252" s="6">
        <v>83.49</v>
      </c>
      <c r="G2252" s="6">
        <v>90.81</v>
      </c>
      <c r="H2252" s="6">
        <f t="shared" si="340"/>
        <v>0.91939213742979842</v>
      </c>
      <c r="I2252" s="6">
        <v>30.5</v>
      </c>
      <c r="J2252" s="6">
        <v>53.7</v>
      </c>
      <c r="K2252" s="6">
        <v>89.6</v>
      </c>
      <c r="L2252" s="6">
        <f t="shared" si="341"/>
        <v>0</v>
      </c>
      <c r="M2252" s="6">
        <f t="shared" si="342"/>
        <v>0</v>
      </c>
      <c r="N2252" s="6">
        <f t="shared" si="343"/>
        <v>1</v>
      </c>
      <c r="O2252" t="s">
        <v>51</v>
      </c>
      <c r="P2252" t="s">
        <v>5620</v>
      </c>
      <c r="Q2252">
        <f>SUM(L2731:L2745)</f>
        <v>0</v>
      </c>
      <c r="R2252">
        <f t="shared" ref="R2252" si="354">SUM(M2731:M2745)</f>
        <v>5</v>
      </c>
      <c r="S2252">
        <f>SUM(N2731:N2745)</f>
        <v>10</v>
      </c>
      <c r="T2252">
        <f>AVERAGE(E2731,E2734,E2739,E2742:E2743)</f>
        <v>25.1</v>
      </c>
      <c r="U2252">
        <f>_xlfn.STDEV.P(E2731,E2734,E2739,E2742:E2743)/SQRT(COUNT(E2731,E2734,E2739,E2742:E2743))</f>
        <v>0.74027022093286987</v>
      </c>
      <c r="W2252">
        <f>AVERAGE(H2731:H2745)</f>
        <v>0.94501209299711042</v>
      </c>
      <c r="X2252">
        <f>_xlfn.STDEV.P(H2731:H2745)/SQRT(COUNT(H2731:H2745))</f>
        <v>2.9482129403198633E-2</v>
      </c>
      <c r="AA2252" t="s">
        <v>5634</v>
      </c>
      <c r="AB2252" t="s">
        <v>5483</v>
      </c>
      <c r="AC2252" s="6" t="s">
        <v>51</v>
      </c>
      <c r="AD2252" s="6" t="s">
        <v>18</v>
      </c>
      <c r="AE2252" s="6">
        <v>24.5</v>
      </c>
      <c r="AF2252" s="6">
        <v>71.47</v>
      </c>
      <c r="AG2252" s="6">
        <v>74.930000000000007</v>
      </c>
      <c r="AH2252" s="6">
        <f t="shared" si="344"/>
        <v>0.95382356866408635</v>
      </c>
      <c r="AI2252" s="6">
        <v>24</v>
      </c>
      <c r="AJ2252" s="6">
        <v>60.96</v>
      </c>
      <c r="AK2252" s="6">
        <v>73.7</v>
      </c>
      <c r="AL2252" s="6">
        <f t="shared" si="345"/>
        <v>0</v>
      </c>
      <c r="AM2252" s="6">
        <f t="shared" si="346"/>
        <v>0</v>
      </c>
      <c r="AN2252" s="6">
        <f t="shared" si="347"/>
        <v>1</v>
      </c>
      <c r="AO2252" t="s">
        <v>51</v>
      </c>
      <c r="AP2252" t="s">
        <v>5620</v>
      </c>
      <c r="AQ2252">
        <f>SUM(AL2731:AL2745)</f>
        <v>7</v>
      </c>
      <c r="AR2252">
        <f t="shared" ref="AR2252" si="355">SUM(AM2731:AM2745)</f>
        <v>6</v>
      </c>
      <c r="AS2252">
        <f>SUM(AN2731:AN2745)</f>
        <v>2</v>
      </c>
      <c r="AT2252">
        <f>AVERAGE(AE2731:AE2738,AE2740:AE2744)</f>
        <v>24</v>
      </c>
      <c r="AU2252">
        <f>_xlfn.STDEV.P(AE2731:AE2738,AE2740:AE2744)/SQRT(COUNT(AE2731:AE2738,AE2740:AE2744))</f>
        <v>0</v>
      </c>
      <c r="AW2252">
        <f>AVERAGE(AH2731:AH2745)</f>
        <v>1.5620232588593932</v>
      </c>
      <c r="AX2252">
        <f>_xlfn.STDEV.P(AH2731:AH2745)/SQRT(COUNT(AH2731:AH2745))</f>
        <v>0.1011037222086919</v>
      </c>
    </row>
    <row r="2253" spans="1:50" x14ac:dyDescent="0.35">
      <c r="A2253" t="s">
        <v>5635</v>
      </c>
      <c r="B2253" t="s">
        <v>5490</v>
      </c>
      <c r="C2253" t="s">
        <v>51</v>
      </c>
      <c r="D2253" s="6" t="s">
        <v>17</v>
      </c>
      <c r="E2253" s="6">
        <v>24</v>
      </c>
      <c r="F2253" s="6">
        <v>71.150000000000006</v>
      </c>
      <c r="G2253" s="6">
        <v>73.7</v>
      </c>
      <c r="H2253" s="6">
        <f t="shared" si="340"/>
        <v>0.96540027137042062</v>
      </c>
      <c r="I2253" s="6">
        <v>23.5</v>
      </c>
      <c r="J2253" s="6">
        <v>55.63</v>
      </c>
      <c r="K2253" s="6">
        <v>72.459999999999994</v>
      </c>
      <c r="L2253" s="6">
        <f t="shared" si="341"/>
        <v>0</v>
      </c>
      <c r="M2253" s="6">
        <f t="shared" si="342"/>
        <v>0</v>
      </c>
      <c r="N2253" s="6">
        <f t="shared" si="343"/>
        <v>1</v>
      </c>
      <c r="O2253" t="s">
        <v>51</v>
      </c>
      <c r="P2253" t="s">
        <v>5622</v>
      </c>
      <c r="Q2253" t="s">
        <v>41</v>
      </c>
      <c r="R2253" t="s">
        <v>41</v>
      </c>
      <c r="S2253" t="s">
        <v>41</v>
      </c>
      <c r="T2253" t="s">
        <v>41</v>
      </c>
      <c r="U2253" t="s">
        <v>41</v>
      </c>
      <c r="W2253" t="s">
        <v>41</v>
      </c>
      <c r="X2253" t="s">
        <v>41</v>
      </c>
      <c r="AA2253" t="s">
        <v>5635</v>
      </c>
      <c r="AB2253" t="s">
        <v>5490</v>
      </c>
      <c r="AC2253" t="s">
        <v>51</v>
      </c>
      <c r="AD2253" t="s">
        <v>18</v>
      </c>
      <c r="AE2253">
        <v>23.5</v>
      </c>
      <c r="AF2253">
        <v>74.760000000000005</v>
      </c>
      <c r="AG2253">
        <v>72.459999999999994</v>
      </c>
      <c r="AH2253">
        <f t="shared" si="344"/>
        <v>1.0317416505658297</v>
      </c>
      <c r="AI2253">
        <v>23</v>
      </c>
      <c r="AJ2253">
        <v>68.81</v>
      </c>
      <c r="AK2253">
        <v>71.22</v>
      </c>
      <c r="AL2253" s="3">
        <f t="shared" si="345"/>
        <v>0</v>
      </c>
      <c r="AM2253" s="3">
        <f t="shared" si="346"/>
        <v>1</v>
      </c>
      <c r="AN2253" s="3">
        <f t="shared" si="347"/>
        <v>0</v>
      </c>
      <c r="AO2253" t="s">
        <v>51</v>
      </c>
      <c r="AP2253" t="s">
        <v>5622</v>
      </c>
      <c r="AQ2253" t="s">
        <v>41</v>
      </c>
      <c r="AR2253" t="s">
        <v>41</v>
      </c>
      <c r="AS2253" t="s">
        <v>41</v>
      </c>
      <c r="AT2253" t="s">
        <v>41</v>
      </c>
      <c r="AU2253" t="s">
        <v>41</v>
      </c>
      <c r="AW2253" t="s">
        <v>41</v>
      </c>
      <c r="AX2253" t="s">
        <v>41</v>
      </c>
    </row>
    <row r="2254" spans="1:50" x14ac:dyDescent="0.35">
      <c r="A2254" t="s">
        <v>5636</v>
      </c>
      <c r="B2254" t="s">
        <v>5490</v>
      </c>
      <c r="C2254" t="s">
        <v>51</v>
      </c>
      <c r="D2254" s="6" t="s">
        <v>17</v>
      </c>
      <c r="E2254" s="6">
        <v>16</v>
      </c>
      <c r="F2254" s="6">
        <v>40.81</v>
      </c>
      <c r="G2254" s="6">
        <v>53.5</v>
      </c>
      <c r="H2254" s="6">
        <f t="shared" si="340"/>
        <v>0.76280373831775705</v>
      </c>
      <c r="I2254" s="6">
        <v>15.5</v>
      </c>
      <c r="J2254" s="6">
        <v>19.850000000000001</v>
      </c>
      <c r="K2254" s="6">
        <v>52.21</v>
      </c>
      <c r="L2254" s="6">
        <f t="shared" si="341"/>
        <v>0</v>
      </c>
      <c r="M2254" s="6">
        <f t="shared" si="342"/>
        <v>0</v>
      </c>
      <c r="N2254" s="6">
        <f t="shared" si="343"/>
        <v>1</v>
      </c>
      <c r="AA2254" t="s">
        <v>5636</v>
      </c>
      <c r="AB2254" t="s">
        <v>5490</v>
      </c>
      <c r="AC2254" s="6" t="s">
        <v>51</v>
      </c>
      <c r="AD2254" s="6" t="s">
        <v>18</v>
      </c>
      <c r="AE2254" s="6">
        <v>22</v>
      </c>
      <c r="AF2254" s="6">
        <v>58.29</v>
      </c>
      <c r="AG2254" s="6">
        <v>68.72</v>
      </c>
      <c r="AH2254" s="6">
        <f t="shared" si="344"/>
        <v>0.8482246798603027</v>
      </c>
      <c r="AI2254" s="6">
        <v>21.5</v>
      </c>
      <c r="AJ2254" s="6">
        <v>51.26</v>
      </c>
      <c r="AK2254" s="6">
        <v>67.47</v>
      </c>
      <c r="AL2254" s="6">
        <f t="shared" si="345"/>
        <v>0</v>
      </c>
      <c r="AM2254" s="6">
        <f t="shared" si="346"/>
        <v>0</v>
      </c>
      <c r="AN2254" s="6">
        <f t="shared" si="347"/>
        <v>1</v>
      </c>
    </row>
    <row r="2255" spans="1:50" x14ac:dyDescent="0.35">
      <c r="A2255" t="s">
        <v>5637</v>
      </c>
      <c r="B2255" t="s">
        <v>5490</v>
      </c>
      <c r="C2255" t="s">
        <v>51</v>
      </c>
      <c r="D2255" s="6" t="s">
        <v>17</v>
      </c>
      <c r="E2255" s="6">
        <v>17.5</v>
      </c>
      <c r="F2255" s="6">
        <v>43.98</v>
      </c>
      <c r="G2255" s="6">
        <v>57.36</v>
      </c>
      <c r="H2255" s="6">
        <f t="shared" si="340"/>
        <v>0.7667364016736401</v>
      </c>
      <c r="I2255" s="6">
        <v>17</v>
      </c>
      <c r="J2255" s="6">
        <v>33.61</v>
      </c>
      <c r="K2255" s="6">
        <v>56.08</v>
      </c>
      <c r="L2255" s="6">
        <f t="shared" si="341"/>
        <v>0</v>
      </c>
      <c r="M2255" s="6">
        <f t="shared" si="342"/>
        <v>0</v>
      </c>
      <c r="N2255" s="6">
        <f t="shared" si="343"/>
        <v>1</v>
      </c>
      <c r="O2255" s="1" t="s">
        <v>66</v>
      </c>
      <c r="Q2255" s="1" t="s">
        <v>11</v>
      </c>
      <c r="R2255" s="1" t="s">
        <v>12</v>
      </c>
      <c r="S2255" s="1" t="s">
        <v>13</v>
      </c>
      <c r="T2255" s="1" t="s">
        <v>1865</v>
      </c>
      <c r="U2255" s="1" t="s">
        <v>22</v>
      </c>
      <c r="V2255" s="1"/>
      <c r="W2255" s="1" t="s">
        <v>7</v>
      </c>
      <c r="X2255" s="1" t="s">
        <v>23</v>
      </c>
      <c r="AA2255" t="s">
        <v>5637</v>
      </c>
      <c r="AB2255" t="s">
        <v>5490</v>
      </c>
      <c r="AC2255" s="6" t="s">
        <v>51</v>
      </c>
      <c r="AD2255" s="6" t="s">
        <v>18</v>
      </c>
      <c r="AE2255" s="6">
        <v>18</v>
      </c>
      <c r="AF2255" s="6">
        <v>37.17</v>
      </c>
      <c r="AG2255" s="6">
        <v>58.64</v>
      </c>
      <c r="AH2255" s="6">
        <f t="shared" si="344"/>
        <v>0.63386766712141884</v>
      </c>
      <c r="AI2255" s="6">
        <v>17.5</v>
      </c>
      <c r="AJ2255" s="6">
        <v>33.869999999999997</v>
      </c>
      <c r="AK2255" s="6">
        <v>57.36</v>
      </c>
      <c r="AL2255" s="6">
        <f t="shared" si="345"/>
        <v>0</v>
      </c>
      <c r="AM2255" s="6">
        <f t="shared" si="346"/>
        <v>0</v>
      </c>
      <c r="AN2255" s="6">
        <f t="shared" si="347"/>
        <v>1</v>
      </c>
      <c r="AO2255" s="1" t="s">
        <v>67</v>
      </c>
      <c r="AQ2255" s="1" t="s">
        <v>11</v>
      </c>
      <c r="AR2255" s="1" t="s">
        <v>12</v>
      </c>
      <c r="AS2255" s="1" t="s">
        <v>13</v>
      </c>
      <c r="AT2255" s="1" t="s">
        <v>1865</v>
      </c>
      <c r="AU2255" s="1" t="s">
        <v>22</v>
      </c>
      <c r="AV2255" s="1"/>
      <c r="AW2255" s="1" t="s">
        <v>7</v>
      </c>
      <c r="AX2255" s="1" t="s">
        <v>23</v>
      </c>
    </row>
    <row r="2256" spans="1:50" x14ac:dyDescent="0.35">
      <c r="A2256" t="s">
        <v>5638</v>
      </c>
      <c r="B2256" t="s">
        <v>5490</v>
      </c>
      <c r="C2256" t="s">
        <v>51</v>
      </c>
      <c r="D2256" s="6" t="s">
        <v>17</v>
      </c>
      <c r="E2256" s="6">
        <v>20.5</v>
      </c>
      <c r="F2256" s="6">
        <v>64.180000000000007</v>
      </c>
      <c r="G2256" s="6">
        <v>64.97</v>
      </c>
      <c r="H2256" s="6">
        <f t="shared" si="340"/>
        <v>0.98784054178851788</v>
      </c>
      <c r="I2256" s="6">
        <v>20</v>
      </c>
      <c r="J2256" s="6">
        <v>35.47</v>
      </c>
      <c r="K2256" s="6">
        <v>63.71</v>
      </c>
      <c r="L2256" s="6">
        <f t="shared" si="341"/>
        <v>0</v>
      </c>
      <c r="M2256" s="6">
        <f t="shared" si="342"/>
        <v>0</v>
      </c>
      <c r="N2256" s="6">
        <f t="shared" si="343"/>
        <v>1</v>
      </c>
      <c r="O2256" t="s">
        <v>16</v>
      </c>
      <c r="P2256" t="s">
        <v>5598</v>
      </c>
      <c r="Q2256">
        <f>SUM(L2272:L2278)</f>
        <v>1</v>
      </c>
      <c r="R2256">
        <f>SUM(M2272:M2278)</f>
        <v>4</v>
      </c>
      <c r="S2256">
        <f>SUM(N2272:N2278)</f>
        <v>2</v>
      </c>
      <c r="T2256">
        <f>AVERAGE(E2272,E2274:E2275,E2277:E2278)</f>
        <v>22.8</v>
      </c>
      <c r="U2256">
        <f>_xlfn.STDEV.P(E2272,E2274:E2275,E2277:E2278)/SQRT(COUNT(E2272,E2274:E2275,E2277:E2278))</f>
        <v>0.17888543819998315</v>
      </c>
      <c r="W2256">
        <f>AVERAGE(H2272:H2278)</f>
        <v>1.2147676419069477</v>
      </c>
      <c r="X2256">
        <f>_xlfn.STDEV.P(H2272:H2278)/SQRT(COUNT(H2272:H2278))</f>
        <v>0.12145870440652005</v>
      </c>
      <c r="AA2256" t="s">
        <v>5638</v>
      </c>
      <c r="AB2256" t="s">
        <v>5490</v>
      </c>
      <c r="AC2256" s="6" t="s">
        <v>51</v>
      </c>
      <c r="AD2256" s="6" t="s">
        <v>18</v>
      </c>
      <c r="AE2256" s="6">
        <v>27</v>
      </c>
      <c r="AF2256" s="6">
        <v>60.07</v>
      </c>
      <c r="AG2256" s="6">
        <v>81.08</v>
      </c>
      <c r="AH2256" s="6">
        <f t="shared" si="344"/>
        <v>0.74087321164282194</v>
      </c>
      <c r="AI2256" s="6">
        <v>26.5</v>
      </c>
      <c r="AJ2256" s="6">
        <v>52.23</v>
      </c>
      <c r="AK2256" s="6">
        <v>79.86</v>
      </c>
      <c r="AL2256" s="6">
        <f t="shared" si="345"/>
        <v>0</v>
      </c>
      <c r="AM2256" s="6">
        <f t="shared" si="346"/>
        <v>0</v>
      </c>
      <c r="AN2256" s="6">
        <f t="shared" si="347"/>
        <v>1</v>
      </c>
      <c r="AO2256" t="s">
        <v>16</v>
      </c>
      <c r="AP2256" t="s">
        <v>5598</v>
      </c>
      <c r="AQ2256">
        <f>SUM(AL2272:AL2278)</f>
        <v>2</v>
      </c>
      <c r="AR2256">
        <f>SUM(AM2272:AM2278)</f>
        <v>4</v>
      </c>
      <c r="AS2256">
        <f>SUM(AN2272:AN2278)</f>
        <v>1</v>
      </c>
      <c r="AT2256">
        <f>AVERAGE(AE2272,AE2274:AE2278)</f>
        <v>23.416666666666668</v>
      </c>
      <c r="AU2256">
        <f>_xlfn.STDEV.P(AE2272,AE2274:AE2278)/SQRT(COUNT(AE2272,AE2274:AE2278))</f>
        <v>0.21783871029664056</v>
      </c>
      <c r="AW2256">
        <f>AVERAGE(AH2272:AH2278)</f>
        <v>1.3560053073870939</v>
      </c>
      <c r="AX2256">
        <f>_xlfn.STDEV.P(AH2272:AH2278)/SQRT(COUNT(AH2272:AH2278))</f>
        <v>0.10285712860198434</v>
      </c>
    </row>
    <row r="2257" spans="1:50" x14ac:dyDescent="0.35">
      <c r="A2257" t="s">
        <v>5639</v>
      </c>
      <c r="B2257" t="s">
        <v>5490</v>
      </c>
      <c r="C2257" t="s">
        <v>51</v>
      </c>
      <c r="D2257" s="6" t="s">
        <v>17</v>
      </c>
      <c r="E2257" s="6">
        <v>19.5</v>
      </c>
      <c r="F2257" s="6">
        <v>52.75</v>
      </c>
      <c r="G2257" s="6">
        <v>62.44</v>
      </c>
      <c r="H2257" s="6">
        <f t="shared" si="340"/>
        <v>0.8448110185778348</v>
      </c>
      <c r="I2257" s="6">
        <v>19</v>
      </c>
      <c r="J2257" s="6">
        <v>48.59</v>
      </c>
      <c r="K2257" s="6">
        <v>61.18</v>
      </c>
      <c r="L2257" s="6">
        <f t="shared" si="341"/>
        <v>0</v>
      </c>
      <c r="M2257" s="6">
        <f t="shared" si="342"/>
        <v>0</v>
      </c>
      <c r="N2257" s="6">
        <f t="shared" si="343"/>
        <v>1</v>
      </c>
      <c r="O2257" t="s">
        <v>16</v>
      </c>
      <c r="P2257" t="s">
        <v>5600</v>
      </c>
      <c r="Q2257">
        <f>SUM(L2293:L2306)</f>
        <v>12</v>
      </c>
      <c r="R2257">
        <f>SUM(M2293:M2306)</f>
        <v>2</v>
      </c>
      <c r="S2257">
        <f>SUM(N2293:N2306)</f>
        <v>0</v>
      </c>
      <c r="T2257">
        <f>AVERAGE(E2293:E2306)</f>
        <v>23.714285714285715</v>
      </c>
      <c r="U2257">
        <f>_xlfn.STDEV.P(E2293:E2306)/SQRT(COUNT(E2293:E2306))</f>
        <v>0.13087505447327202</v>
      </c>
      <c r="W2257">
        <f>AVERAGE(H2293:H2306)</f>
        <v>2.0567921917899499</v>
      </c>
      <c r="X2257">
        <f>_xlfn.STDEV.P(H2293:H2306)/SQRT(COUNT(H2293:H2306))</f>
        <v>0.13495283875727376</v>
      </c>
      <c r="AA2257" t="s">
        <v>5639</v>
      </c>
      <c r="AB2257" t="s">
        <v>5490</v>
      </c>
      <c r="AC2257" s="6" t="s">
        <v>51</v>
      </c>
      <c r="AD2257" s="6" t="s">
        <v>18</v>
      </c>
      <c r="AE2257" s="6">
        <v>23.5</v>
      </c>
      <c r="AF2257" s="6">
        <v>58.78</v>
      </c>
      <c r="AG2257" s="6">
        <v>72.459999999999994</v>
      </c>
      <c r="AH2257" s="6">
        <f t="shared" si="344"/>
        <v>0.81120618272150158</v>
      </c>
      <c r="AI2257" s="6">
        <v>23</v>
      </c>
      <c r="AJ2257" s="6">
        <v>52.16</v>
      </c>
      <c r="AK2257" s="6">
        <v>71.22</v>
      </c>
      <c r="AL2257" s="6">
        <f t="shared" si="345"/>
        <v>0</v>
      </c>
      <c r="AM2257" s="6">
        <f t="shared" si="346"/>
        <v>0</v>
      </c>
      <c r="AN2257" s="6">
        <f t="shared" si="347"/>
        <v>1</v>
      </c>
      <c r="AO2257" t="s">
        <v>16</v>
      </c>
      <c r="AP2257" t="s">
        <v>5600</v>
      </c>
      <c r="AQ2257">
        <f>SUM(AL2293:AL2306)</f>
        <v>6</v>
      </c>
      <c r="AR2257">
        <f>SUM(AM2293:AM2306)</f>
        <v>7</v>
      </c>
      <c r="AS2257">
        <f>SUM(AN2293:AN2306)</f>
        <v>1</v>
      </c>
      <c r="AT2257">
        <f>AVERAGE(AE2293:AE2299,AE2301:AE2306)</f>
        <v>23.96153846153846</v>
      </c>
      <c r="AU2257">
        <f>_xlfn.STDEV.P(AE2293:AE2299,AE2301:AE2306)/SQRT(COUNT(AE2293:AE2299,AE2301:AE2306))</f>
        <v>0.14857845597029251</v>
      </c>
      <c r="AW2257">
        <f>AVERAGE(AH2293:AH2306)</f>
        <v>1.4346215447628106</v>
      </c>
      <c r="AX2257">
        <f>_xlfn.STDEV.P(AH2293:AH2306)/SQRT(COUNT(AH2293:AH2306))</f>
        <v>7.5366976773298858E-2</v>
      </c>
    </row>
    <row r="2258" spans="1:50" x14ac:dyDescent="0.35">
      <c r="A2258" t="s">
        <v>5640</v>
      </c>
      <c r="B2258" t="s">
        <v>5490</v>
      </c>
      <c r="C2258" t="s">
        <v>51</v>
      </c>
      <c r="D2258" s="6" t="s">
        <v>17</v>
      </c>
      <c r="E2258" s="6">
        <v>23</v>
      </c>
      <c r="F2258" s="6">
        <v>58.27</v>
      </c>
      <c r="G2258" s="6">
        <v>71.22</v>
      </c>
      <c r="H2258" s="6">
        <f t="shared" si="340"/>
        <v>0.81816905363661896</v>
      </c>
      <c r="I2258" s="6">
        <v>22.5</v>
      </c>
      <c r="J2258" s="6">
        <v>43.32</v>
      </c>
      <c r="K2258" s="6">
        <v>69.97</v>
      </c>
      <c r="L2258" s="6">
        <f t="shared" si="341"/>
        <v>0</v>
      </c>
      <c r="M2258" s="6">
        <f t="shared" si="342"/>
        <v>0</v>
      </c>
      <c r="N2258" s="6">
        <f t="shared" si="343"/>
        <v>1</v>
      </c>
      <c r="O2258" t="s">
        <v>16</v>
      </c>
      <c r="P2258" t="s">
        <v>5602</v>
      </c>
      <c r="Q2258">
        <f>SUM(L2320:L2332)</f>
        <v>8</v>
      </c>
      <c r="R2258">
        <f>SUM(M2320:M2332)</f>
        <v>4</v>
      </c>
      <c r="S2258">
        <f>SUM(N2320:N2332)</f>
        <v>1</v>
      </c>
      <c r="T2258">
        <f>AVERAGE(E2320:E2330,E2332)</f>
        <v>23.791666666666668</v>
      </c>
      <c r="U2258">
        <f>_xlfn.STDEV.P(E2320:E2330,E2332)/SQRT(COUNT(E2320:E2330,E2332))</f>
        <v>0.32520470761022485</v>
      </c>
      <c r="W2258">
        <f>AVERAGE(H2320:H2332)</f>
        <v>1.7317998282142777</v>
      </c>
      <c r="X2258">
        <f>_xlfn.STDEV.P(H2320:H2332)/SQRT(COUNT(H2320:H2332))</f>
        <v>0.12385252768543091</v>
      </c>
      <c r="AA2258" t="s">
        <v>5640</v>
      </c>
      <c r="AB2258" t="s">
        <v>5490</v>
      </c>
      <c r="AC2258" s="6" t="s">
        <v>51</v>
      </c>
      <c r="AD2258" s="6" t="s">
        <v>18</v>
      </c>
      <c r="AE2258" s="6">
        <v>34</v>
      </c>
      <c r="AF2258" s="6">
        <v>82.52</v>
      </c>
      <c r="AG2258" s="6">
        <v>98.04</v>
      </c>
      <c r="AH2258" s="6">
        <f t="shared" si="344"/>
        <v>0.84169726642186848</v>
      </c>
      <c r="AI2258" s="6">
        <v>33.5</v>
      </c>
      <c r="AJ2258" s="6">
        <v>60.62</v>
      </c>
      <c r="AK2258" s="6">
        <v>96.84</v>
      </c>
      <c r="AL2258" s="6">
        <f t="shared" si="345"/>
        <v>0</v>
      </c>
      <c r="AM2258" s="6">
        <f t="shared" si="346"/>
        <v>0</v>
      </c>
      <c r="AN2258" s="6">
        <f t="shared" si="347"/>
        <v>1</v>
      </c>
      <c r="AO2258" t="s">
        <v>16</v>
      </c>
      <c r="AP2258" t="s">
        <v>5602</v>
      </c>
      <c r="AQ2258">
        <f>SUM(AL2320:AL2332)</f>
        <v>6</v>
      </c>
      <c r="AR2258">
        <f>SUM(AM2320:AM2332)</f>
        <v>5</v>
      </c>
      <c r="AS2258">
        <f>SUM(AN2320:AN2332)</f>
        <v>2</v>
      </c>
      <c r="AT2258">
        <f>AVERAGE(AE2320:AE2329,AE2332)</f>
        <v>24.772727272727273</v>
      </c>
      <c r="AU2258">
        <f>_xlfn.STDEV.P(AE2320:AE2329,AE2332)/SQRT(COUNT(AE2320:AE2329,AE2332))</f>
        <v>0.30399296128511594</v>
      </c>
      <c r="AW2258">
        <f>AVERAGE(AH2320:AH2332)</f>
        <v>1.4011432483626167</v>
      </c>
      <c r="AX2258">
        <f>_xlfn.STDEV.P(AH2320:AH2332)/SQRT(COUNT(AH2320:AH2332))</f>
        <v>8.9933568026297123E-2</v>
      </c>
    </row>
    <row r="2259" spans="1:50" x14ac:dyDescent="0.35">
      <c r="A2259" t="s">
        <v>5641</v>
      </c>
      <c r="B2259" t="s">
        <v>5490</v>
      </c>
      <c r="C2259" t="s">
        <v>51</v>
      </c>
      <c r="D2259" s="6" t="s">
        <v>17</v>
      </c>
      <c r="E2259" s="6">
        <v>26.5</v>
      </c>
      <c r="F2259" s="6">
        <v>74.48</v>
      </c>
      <c r="G2259" s="6">
        <v>79.86</v>
      </c>
      <c r="H2259" s="6">
        <f t="shared" si="340"/>
        <v>0.93263210618582526</v>
      </c>
      <c r="I2259" s="6">
        <v>26</v>
      </c>
      <c r="J2259" s="6">
        <v>49.54</v>
      </c>
      <c r="K2259" s="6">
        <v>78.63</v>
      </c>
      <c r="L2259" s="6">
        <f t="shared" si="341"/>
        <v>0</v>
      </c>
      <c r="M2259" s="6">
        <f t="shared" si="342"/>
        <v>0</v>
      </c>
      <c r="N2259" s="6">
        <f t="shared" si="343"/>
        <v>1</v>
      </c>
      <c r="O2259" t="s">
        <v>16</v>
      </c>
      <c r="P2259" t="s">
        <v>5604</v>
      </c>
      <c r="Q2259">
        <f>SUM(L2342:L2353)</f>
        <v>5</v>
      </c>
      <c r="R2259">
        <f>SUM(M2342:M2353)</f>
        <v>4</v>
      </c>
      <c r="S2259">
        <f>SUM(N2342:N2353)</f>
        <v>3</v>
      </c>
      <c r="T2259">
        <f>AVERAGE(E2342:E2344,E2347,E2349:E2353)</f>
        <v>23.388888888888889</v>
      </c>
      <c r="U2259">
        <f>_xlfn.STDEV.P(E2342:E2344,E2347,E2349:E2353)/SQRT(COUNT(E2342:E2344,E2347,E2349:E2353))</f>
        <v>0.32181754068486601</v>
      </c>
      <c r="W2259">
        <f>AVERAGE(H2342:H2353)</f>
        <v>1.3761273362709128</v>
      </c>
      <c r="X2259">
        <f>_xlfn.STDEV.P(H2342:H2353)/SQRT(COUNT(H2342:H2353))</f>
        <v>0.14124368107070434</v>
      </c>
      <c r="AA2259" t="s">
        <v>5641</v>
      </c>
      <c r="AB2259" t="s">
        <v>5490</v>
      </c>
      <c r="AC2259" s="6" t="s">
        <v>51</v>
      </c>
      <c r="AD2259" s="6" t="s">
        <v>18</v>
      </c>
      <c r="AE2259" s="6">
        <v>33</v>
      </c>
      <c r="AF2259" s="6">
        <v>82.43</v>
      </c>
      <c r="AG2259" s="6">
        <v>95.64</v>
      </c>
      <c r="AH2259" s="6">
        <f t="shared" si="344"/>
        <v>0.86187787536595573</v>
      </c>
      <c r="AI2259" s="6">
        <v>32.5</v>
      </c>
      <c r="AJ2259" s="6">
        <v>59.31</v>
      </c>
      <c r="AK2259" s="6">
        <v>94.43</v>
      </c>
      <c r="AL2259" s="6">
        <f t="shared" si="345"/>
        <v>0</v>
      </c>
      <c r="AM2259" s="6">
        <f t="shared" si="346"/>
        <v>0</v>
      </c>
      <c r="AN2259" s="6">
        <f t="shared" si="347"/>
        <v>1</v>
      </c>
      <c r="AO2259" t="s">
        <v>16</v>
      </c>
      <c r="AP2259" t="s">
        <v>5604</v>
      </c>
      <c r="AQ2259">
        <f>SUM(AL2342:AL2353)</f>
        <v>0</v>
      </c>
      <c r="AR2259">
        <f>SUM(AM2342:AM2353)</f>
        <v>9</v>
      </c>
      <c r="AS2259">
        <f>SUM(AN2342:AN2353)</f>
        <v>3</v>
      </c>
      <c r="AT2259">
        <f>AVERAGE(AE2342:AE2346,AE2348:AE2349,AE2351,AE2353)</f>
        <v>25.111111111111111</v>
      </c>
      <c r="AU2259">
        <f>_xlfn.STDEV.P(AE2342:AE2346,AE2348:AE2349,AE2351,AE2353)/SQRT(COUNT(AE2342:AE2346,AE2348:AE2349,AE2351,AE2353))</f>
        <v>1.1188005531106084</v>
      </c>
      <c r="AW2259">
        <f>AVERAGE(AH2342:AH2353)</f>
        <v>1.1422371405248708</v>
      </c>
      <c r="AX2259">
        <f>_xlfn.STDEV.P(AH2342:AH2353)/SQRT(COUNT(AH2342:AH2353))</f>
        <v>7.3505623641007115E-2</v>
      </c>
    </row>
    <row r="2260" spans="1:50" x14ac:dyDescent="0.35">
      <c r="A2260" t="s">
        <v>5642</v>
      </c>
      <c r="B2260" t="s">
        <v>5490</v>
      </c>
      <c r="C2260" t="s">
        <v>51</v>
      </c>
      <c r="D2260" s="6" t="s">
        <v>17</v>
      </c>
      <c r="E2260" s="6">
        <v>23.5</v>
      </c>
      <c r="F2260" s="6">
        <v>61.22</v>
      </c>
      <c r="G2260" s="6">
        <v>72.459999999999994</v>
      </c>
      <c r="H2260" s="6">
        <f t="shared" si="340"/>
        <v>0.84487993375655535</v>
      </c>
      <c r="I2260" s="6">
        <v>23</v>
      </c>
      <c r="J2260" s="6">
        <v>55.27</v>
      </c>
      <c r="K2260" s="6">
        <v>71.22</v>
      </c>
      <c r="L2260" s="6">
        <f t="shared" si="341"/>
        <v>0</v>
      </c>
      <c r="M2260" s="6">
        <f t="shared" si="342"/>
        <v>0</v>
      </c>
      <c r="N2260" s="6">
        <f t="shared" si="343"/>
        <v>1</v>
      </c>
      <c r="O2260" t="s">
        <v>16</v>
      </c>
      <c r="P2260" t="s">
        <v>5606</v>
      </c>
      <c r="Q2260">
        <f>SUM(L2364:L2369)</f>
        <v>1</v>
      </c>
      <c r="R2260">
        <f>SUM(M2364:M2369)</f>
        <v>3</v>
      </c>
      <c r="S2260">
        <f>SUM(N2364:N2369)</f>
        <v>2</v>
      </c>
      <c r="T2260" t="s">
        <v>41</v>
      </c>
      <c r="U2260" t="s">
        <v>41</v>
      </c>
      <c r="W2260">
        <f>AVERAGE(H2364:H2369)</f>
        <v>1.2034606508075574</v>
      </c>
      <c r="X2260">
        <f>_xlfn.STDEV.P(H2364:H2369)/SQRT(COUNT(H2364:H2369))</f>
        <v>0.10861387777496131</v>
      </c>
      <c r="AA2260" t="s">
        <v>5642</v>
      </c>
      <c r="AB2260" t="s">
        <v>5490</v>
      </c>
      <c r="AC2260" s="6" t="s">
        <v>51</v>
      </c>
      <c r="AD2260" s="6" t="s">
        <v>18</v>
      </c>
      <c r="AE2260" s="6">
        <v>22.5</v>
      </c>
      <c r="AF2260" s="6">
        <v>67.180000000000007</v>
      </c>
      <c r="AG2260" s="6">
        <v>69.97</v>
      </c>
      <c r="AH2260" s="6">
        <f t="shared" si="344"/>
        <v>0.96012576818636575</v>
      </c>
      <c r="AI2260" s="6">
        <v>22</v>
      </c>
      <c r="AJ2260" s="6">
        <v>52.63</v>
      </c>
      <c r="AK2260" s="6">
        <v>68.72</v>
      </c>
      <c r="AL2260" s="6">
        <f t="shared" si="345"/>
        <v>0</v>
      </c>
      <c r="AM2260" s="6">
        <f t="shared" si="346"/>
        <v>0</v>
      </c>
      <c r="AN2260" s="6">
        <f t="shared" si="347"/>
        <v>1</v>
      </c>
      <c r="AO2260" t="s">
        <v>16</v>
      </c>
      <c r="AP2260" t="s">
        <v>5606</v>
      </c>
      <c r="AQ2260">
        <f>SUM(AL2364:AL2369)</f>
        <v>1</v>
      </c>
      <c r="AR2260">
        <f>SUM(AM2364:AM2369)</f>
        <v>4</v>
      </c>
      <c r="AS2260">
        <f>SUM(AN2364:AN2369)</f>
        <v>1</v>
      </c>
      <c r="AT2260">
        <f>AVERAGE(AE2364:AE2365,AE2367:AE2369)</f>
        <v>24.7</v>
      </c>
      <c r="AU2260">
        <f>_xlfn.STDEV.P(AE2364:AE2365,AE2367:AE2369)/SQRT(COUNT(AE2364:AE2365,AE2367:AE2369))</f>
        <v>0.26832815729997478</v>
      </c>
      <c r="AW2260">
        <f>AVERAGE(AH2364:AH2369)</f>
        <v>1.3361072428523935</v>
      </c>
      <c r="AX2260">
        <f>_xlfn.STDEV.P(AH2364:AH2369)/SQRT(COUNT(AH2364:AH2369))</f>
        <v>9.38799445904962E-2</v>
      </c>
    </row>
    <row r="2261" spans="1:50" x14ac:dyDescent="0.35">
      <c r="A2261" t="s">
        <v>5643</v>
      </c>
      <c r="B2261" t="s">
        <v>5490</v>
      </c>
      <c r="C2261" t="s">
        <v>51</v>
      </c>
      <c r="D2261" s="6" t="s">
        <v>17</v>
      </c>
      <c r="E2261" s="6">
        <v>15</v>
      </c>
      <c r="F2261" s="6">
        <v>39.909999999999997</v>
      </c>
      <c r="G2261" s="6">
        <v>50.91</v>
      </c>
      <c r="H2261" s="6">
        <f t="shared" si="340"/>
        <v>0.78393242977803967</v>
      </c>
      <c r="I2261" s="6">
        <v>15</v>
      </c>
      <c r="J2261" s="6">
        <v>39.909999999999997</v>
      </c>
      <c r="K2261" s="6">
        <v>50.91</v>
      </c>
      <c r="L2261" s="6">
        <f t="shared" si="341"/>
        <v>0</v>
      </c>
      <c r="M2261" s="6">
        <f t="shared" si="342"/>
        <v>0</v>
      </c>
      <c r="N2261" s="6">
        <f t="shared" si="343"/>
        <v>1</v>
      </c>
      <c r="O2261" t="s">
        <v>16</v>
      </c>
      <c r="P2261" t="s">
        <v>5608</v>
      </c>
      <c r="Q2261">
        <f>SUM(L2379:L2387)</f>
        <v>1</v>
      </c>
      <c r="R2261">
        <f>SUM(M2379:M2387)</f>
        <v>3</v>
      </c>
      <c r="S2261">
        <f>SUM(N2379:N2387)</f>
        <v>5</v>
      </c>
      <c r="T2261" t="s">
        <v>41</v>
      </c>
      <c r="U2261" t="s">
        <v>41</v>
      </c>
      <c r="W2261">
        <f>AVERAGE(H2379:H2387)</f>
        <v>1.1272499100308693</v>
      </c>
      <c r="X2261">
        <f>_xlfn.STDEV.P(H2379:H2387)/SQRT(COUNT(H2379:H2387))</f>
        <v>0.15798233718924873</v>
      </c>
      <c r="AA2261" t="s">
        <v>5643</v>
      </c>
      <c r="AB2261" t="s">
        <v>5490</v>
      </c>
      <c r="AC2261" t="s">
        <v>51</v>
      </c>
      <c r="AD2261" t="s">
        <v>18</v>
      </c>
      <c r="AE2261">
        <v>19.5</v>
      </c>
      <c r="AF2261">
        <v>74.37</v>
      </c>
      <c r="AG2261">
        <v>62.44</v>
      </c>
      <c r="AH2261">
        <f t="shared" si="344"/>
        <v>1.1910634208840487</v>
      </c>
      <c r="AI2261">
        <v>19</v>
      </c>
      <c r="AJ2261">
        <v>31.53</v>
      </c>
      <c r="AK2261">
        <v>61.18</v>
      </c>
      <c r="AL2261" s="3">
        <f t="shared" si="345"/>
        <v>0</v>
      </c>
      <c r="AM2261" s="3">
        <f t="shared" si="346"/>
        <v>1</v>
      </c>
      <c r="AN2261" s="3">
        <f t="shared" si="347"/>
        <v>0</v>
      </c>
      <c r="AO2261" t="s">
        <v>16</v>
      </c>
      <c r="AP2261" t="s">
        <v>5608</v>
      </c>
      <c r="AQ2261">
        <f>SUM(AL2379:AL2387)</f>
        <v>1</v>
      </c>
      <c r="AR2261">
        <f>SUM(AM2379:AM2387)</f>
        <v>6</v>
      </c>
      <c r="AS2261">
        <f>SUM(AN2379:AN2387)</f>
        <v>2</v>
      </c>
      <c r="AT2261">
        <f>AVERAGE(AE2379:AE2381,AE2384:AE2387)</f>
        <v>25.285714285714285</v>
      </c>
      <c r="AU2261">
        <f>_xlfn.STDEV.P(AE2379:AE2381,AE2384:AE2387)/SQRT(COUNT(AE2379:AE2381,AE2384:AE2387))</f>
        <v>0.43865684204499339</v>
      </c>
      <c r="AW2261">
        <f>AVERAGE(AH2379:AH2387)</f>
        <v>1.1788473809408262</v>
      </c>
      <c r="AX2261">
        <f>_xlfn.STDEV.P(AH2379:AH2387)/SQRT(COUNT(AH2379:AH2387))</f>
        <v>6.7550545625190486E-2</v>
      </c>
    </row>
    <row r="2262" spans="1:50" x14ac:dyDescent="0.35">
      <c r="A2262" t="s">
        <v>5644</v>
      </c>
      <c r="B2262" t="s">
        <v>5645</v>
      </c>
      <c r="C2262" t="s">
        <v>16</v>
      </c>
      <c r="D2262" t="s">
        <v>17</v>
      </c>
      <c r="E2262">
        <v>23</v>
      </c>
      <c r="F2262">
        <v>111.73</v>
      </c>
      <c r="G2262">
        <v>71.22</v>
      </c>
      <c r="H2262">
        <f t="shared" si="340"/>
        <v>1.5688008986239821</v>
      </c>
      <c r="I2262">
        <v>21.5</v>
      </c>
      <c r="J2262">
        <v>56.09</v>
      </c>
      <c r="K2262">
        <v>67.47</v>
      </c>
      <c r="L2262" s="3">
        <f t="shared" si="341"/>
        <v>1</v>
      </c>
      <c r="M2262" s="3">
        <f t="shared" si="342"/>
        <v>0</v>
      </c>
      <c r="N2262" s="3">
        <f t="shared" si="343"/>
        <v>0</v>
      </c>
      <c r="O2262" t="s">
        <v>16</v>
      </c>
      <c r="P2262" t="s">
        <v>5610</v>
      </c>
      <c r="Q2262">
        <f>SUM(L2396:L2399)</f>
        <v>1</v>
      </c>
      <c r="R2262">
        <f>SUM(M2396:M2399)</f>
        <v>2</v>
      </c>
      <c r="S2262">
        <f>SUM(N2396:N2399)</f>
        <v>1</v>
      </c>
      <c r="T2262" t="s">
        <v>41</v>
      </c>
      <c r="U2262" t="s">
        <v>41</v>
      </c>
      <c r="W2262">
        <f>AVERAGE(H2396:H2399)</f>
        <v>1.2548827615298137</v>
      </c>
      <c r="X2262">
        <f>_xlfn.STDEV.P(H2396:H2399)/SQRT(COUNT(H2396:H2399))</f>
        <v>0.13122374621029184</v>
      </c>
      <c r="AA2262" t="s">
        <v>5644</v>
      </c>
      <c r="AB2262" t="s">
        <v>5645</v>
      </c>
      <c r="AC2262" t="s">
        <v>16</v>
      </c>
      <c r="AD2262" t="s">
        <v>18</v>
      </c>
      <c r="AE2262">
        <v>24</v>
      </c>
      <c r="AF2262">
        <v>148.46</v>
      </c>
      <c r="AG2262">
        <v>73.7</v>
      </c>
      <c r="AH2262">
        <f t="shared" si="344"/>
        <v>2.01438263229308</v>
      </c>
      <c r="AI2262">
        <v>23</v>
      </c>
      <c r="AJ2262">
        <v>59.51</v>
      </c>
      <c r="AK2262">
        <v>71.22</v>
      </c>
      <c r="AL2262" s="3">
        <f t="shared" si="345"/>
        <v>1</v>
      </c>
      <c r="AM2262" s="3">
        <f t="shared" si="346"/>
        <v>0</v>
      </c>
      <c r="AN2262" s="3">
        <f t="shared" si="347"/>
        <v>0</v>
      </c>
      <c r="AO2262" t="s">
        <v>16</v>
      </c>
      <c r="AP2262" t="s">
        <v>5610</v>
      </c>
      <c r="AQ2262">
        <f>SUM(AL2396:AL2399)</f>
        <v>0</v>
      </c>
      <c r="AR2262">
        <f>SUM(AM2396:AM2399)</f>
        <v>4</v>
      </c>
      <c r="AS2262">
        <f>SUM(AN2396:AN2399)</f>
        <v>0</v>
      </c>
      <c r="AT2262" t="s">
        <v>41</v>
      </c>
      <c r="AU2262" t="s">
        <v>41</v>
      </c>
      <c r="AW2262">
        <f>AVERAGE(AH2396:AH2399)</f>
        <v>1.1541784780309454</v>
      </c>
      <c r="AX2262">
        <f>_xlfn.STDEV.P(AH2396:AH2399)/SQRT(COUNT(AH2396:AH2399))</f>
        <v>5.3302453892239025E-2</v>
      </c>
    </row>
    <row r="2263" spans="1:50" x14ac:dyDescent="0.35">
      <c r="A2263" t="s">
        <v>5646</v>
      </c>
      <c r="B2263" t="s">
        <v>5645</v>
      </c>
      <c r="C2263" t="s">
        <v>16</v>
      </c>
      <c r="D2263" t="s">
        <v>17</v>
      </c>
      <c r="E2263">
        <v>23</v>
      </c>
      <c r="F2263">
        <v>92.17</v>
      </c>
      <c r="G2263">
        <v>71.22</v>
      </c>
      <c r="H2263">
        <f t="shared" si="340"/>
        <v>1.2941589441168211</v>
      </c>
      <c r="I2263">
        <v>21.5</v>
      </c>
      <c r="J2263">
        <v>57.81</v>
      </c>
      <c r="K2263">
        <v>67.47</v>
      </c>
      <c r="L2263" s="3">
        <f t="shared" si="341"/>
        <v>0</v>
      </c>
      <c r="M2263" s="3">
        <f t="shared" si="342"/>
        <v>1</v>
      </c>
      <c r="N2263" s="3">
        <f t="shared" si="343"/>
        <v>0</v>
      </c>
      <c r="O2263" t="s">
        <v>16</v>
      </c>
      <c r="P2263" t="s">
        <v>5612</v>
      </c>
      <c r="Q2263">
        <f>SUM(L2405:L2408)</f>
        <v>2</v>
      </c>
      <c r="R2263">
        <f>SUM(M2405:M2408)</f>
        <v>2</v>
      </c>
      <c r="S2263">
        <f>SUM(N2405:N2408)</f>
        <v>0</v>
      </c>
      <c r="T2263" t="s">
        <v>41</v>
      </c>
      <c r="U2263" t="s">
        <v>41</v>
      </c>
      <c r="W2263">
        <f>AVERAGE(H2405:H2408)</f>
        <v>1.5400367158170356</v>
      </c>
      <c r="X2263">
        <f>_xlfn.STDEV.P(H2405:H2408)/SQRT(COUNT(H2405:H2408))</f>
        <v>0.17691384140469038</v>
      </c>
      <c r="AA2263" t="s">
        <v>5646</v>
      </c>
      <c r="AB2263" t="s">
        <v>5645</v>
      </c>
      <c r="AC2263" t="s">
        <v>16</v>
      </c>
      <c r="AD2263" t="s">
        <v>18</v>
      </c>
      <c r="AE2263">
        <v>24</v>
      </c>
      <c r="AF2263">
        <v>80.87</v>
      </c>
      <c r="AG2263">
        <v>73.7</v>
      </c>
      <c r="AH2263">
        <f t="shared" si="344"/>
        <v>1.0972862957937586</v>
      </c>
      <c r="AI2263">
        <v>23.5</v>
      </c>
      <c r="AJ2263">
        <v>57.19</v>
      </c>
      <c r="AK2263">
        <v>72.459999999999994</v>
      </c>
      <c r="AL2263" s="3">
        <f t="shared" si="345"/>
        <v>0</v>
      </c>
      <c r="AM2263" s="3">
        <f t="shared" si="346"/>
        <v>1</v>
      </c>
      <c r="AN2263" s="3">
        <f t="shared" si="347"/>
        <v>0</v>
      </c>
      <c r="AO2263" t="s">
        <v>16</v>
      </c>
      <c r="AP2263" t="s">
        <v>5612</v>
      </c>
      <c r="AQ2263">
        <f>SUM(AL2405:AL2408)</f>
        <v>1</v>
      </c>
      <c r="AR2263">
        <f>SUM(AM2405:AM2408)</f>
        <v>3</v>
      </c>
      <c r="AS2263">
        <f>SUM(AN2405:AN2408)</f>
        <v>0</v>
      </c>
      <c r="AT2263" t="s">
        <v>41</v>
      </c>
      <c r="AU2263" t="s">
        <v>41</v>
      </c>
      <c r="AW2263">
        <f>AVERAGE(AH2405:AH2408)</f>
        <v>1.3090390817671365</v>
      </c>
      <c r="AX2263">
        <f>_xlfn.STDEV.P(AH2405:AH2408)/SQRT(COUNT(AH2405:AH2408))</f>
        <v>0.11014976855369431</v>
      </c>
    </row>
    <row r="2264" spans="1:50" x14ac:dyDescent="0.35">
      <c r="A2264" t="s">
        <v>5647</v>
      </c>
      <c r="B2264" t="s">
        <v>5645</v>
      </c>
      <c r="C2264" t="s">
        <v>16</v>
      </c>
      <c r="D2264" t="s">
        <v>17</v>
      </c>
      <c r="E2264">
        <v>23</v>
      </c>
      <c r="F2264">
        <v>128.28</v>
      </c>
      <c r="G2264">
        <v>71.22</v>
      </c>
      <c r="H2264">
        <f t="shared" si="340"/>
        <v>1.8011794439764111</v>
      </c>
      <c r="I2264">
        <v>21.5</v>
      </c>
      <c r="J2264">
        <v>63.13</v>
      </c>
      <c r="K2264">
        <v>67.47</v>
      </c>
      <c r="L2264" s="3">
        <f t="shared" si="341"/>
        <v>1</v>
      </c>
      <c r="M2264" s="3">
        <f t="shared" si="342"/>
        <v>0</v>
      </c>
      <c r="N2264" s="3">
        <f t="shared" si="343"/>
        <v>0</v>
      </c>
      <c r="O2264" t="s">
        <v>16</v>
      </c>
      <c r="P2264" t="s">
        <v>5614</v>
      </c>
      <c r="Q2264">
        <f>SUM(L2557:L2560)</f>
        <v>3</v>
      </c>
      <c r="R2264">
        <f t="shared" ref="R2264" si="356">SUM(M2557:M2560)</f>
        <v>1</v>
      </c>
      <c r="S2264">
        <f>SUM(N2557:N2560)</f>
        <v>0</v>
      </c>
      <c r="T2264" t="s">
        <v>41</v>
      </c>
      <c r="U2264" t="s">
        <v>41</v>
      </c>
      <c r="W2264">
        <f>AVERAGE(H2557:H2560)</f>
        <v>2.313714979564784</v>
      </c>
      <c r="X2264">
        <f>_xlfn.STDEV.P(H2557:H2560)/SQRT(COUNT(H2557:H2560))</f>
        <v>0.3884117586352091</v>
      </c>
      <c r="AA2264" t="s">
        <v>5647</v>
      </c>
      <c r="AB2264" t="s">
        <v>5645</v>
      </c>
      <c r="AC2264" s="6" t="s">
        <v>16</v>
      </c>
      <c r="AD2264" s="6" t="s">
        <v>18</v>
      </c>
      <c r="AE2264" s="6">
        <v>24</v>
      </c>
      <c r="AF2264" s="6">
        <v>73.25</v>
      </c>
      <c r="AG2264" s="6">
        <v>73.7</v>
      </c>
      <c r="AH2264" s="6">
        <f t="shared" si="344"/>
        <v>0.99389416553595655</v>
      </c>
      <c r="AI2264" s="6">
        <v>23.5</v>
      </c>
      <c r="AJ2264" s="6">
        <v>47.34</v>
      </c>
      <c r="AK2264" s="6">
        <v>72.459999999999994</v>
      </c>
      <c r="AL2264" s="6">
        <f t="shared" si="345"/>
        <v>0</v>
      </c>
      <c r="AM2264" s="6">
        <f t="shared" si="346"/>
        <v>0</v>
      </c>
      <c r="AN2264" s="6">
        <f t="shared" si="347"/>
        <v>1</v>
      </c>
      <c r="AO2264" t="s">
        <v>16</v>
      </c>
      <c r="AP2264" t="s">
        <v>5614</v>
      </c>
      <c r="AQ2264">
        <f>SUM(AL2557:AL2560)</f>
        <v>2</v>
      </c>
      <c r="AR2264">
        <f t="shared" ref="AR2264" si="357">SUM(AM2557:AM2560)</f>
        <v>1</v>
      </c>
      <c r="AS2264">
        <f>SUM(AN2557:AN2560)</f>
        <v>1</v>
      </c>
      <c r="AT2264" t="s">
        <v>41</v>
      </c>
      <c r="AU2264" t="s">
        <v>41</v>
      </c>
      <c r="AW2264">
        <f>AVERAGE(AH2557:AH2560)</f>
        <v>1.3984322867634127</v>
      </c>
      <c r="AX2264">
        <f>_xlfn.STDEV.P(AH2557:AH2560)/SQRT(COUNT(AH2557:AH2560))</f>
        <v>0.21597215801756087</v>
      </c>
    </row>
    <row r="2265" spans="1:50" x14ac:dyDescent="0.35">
      <c r="A2265" t="s">
        <v>5648</v>
      </c>
      <c r="B2265" t="s">
        <v>5645</v>
      </c>
      <c r="C2265" t="s">
        <v>16</v>
      </c>
      <c r="D2265" t="s">
        <v>17</v>
      </c>
      <c r="E2265">
        <v>23</v>
      </c>
      <c r="F2265">
        <v>86.83</v>
      </c>
      <c r="G2265">
        <v>71.22</v>
      </c>
      <c r="H2265">
        <f t="shared" si="340"/>
        <v>1.2191800056163999</v>
      </c>
      <c r="I2265">
        <v>21.5</v>
      </c>
      <c r="J2265">
        <v>56.77</v>
      </c>
      <c r="K2265">
        <v>67.47</v>
      </c>
      <c r="L2265" s="3">
        <f t="shared" si="341"/>
        <v>0</v>
      </c>
      <c r="M2265" s="3">
        <f t="shared" si="342"/>
        <v>1</v>
      </c>
      <c r="N2265" s="3">
        <f t="shared" si="343"/>
        <v>0</v>
      </c>
      <c r="O2265" t="s">
        <v>16</v>
      </c>
      <c r="P2265" t="s">
        <v>5616</v>
      </c>
      <c r="Q2265">
        <f>SUM(L2571:L2586)</f>
        <v>11</v>
      </c>
      <c r="R2265">
        <f t="shared" ref="R2265" si="358">SUM(M2571:M2586)</f>
        <v>5</v>
      </c>
      <c r="S2265">
        <f>SUM(N2571:N2586)</f>
        <v>0</v>
      </c>
      <c r="T2265">
        <f>AVERAGE(E2571:E2586)</f>
        <v>23.75</v>
      </c>
      <c r="U2265">
        <f>_xlfn.STDEV.P(E2571:E2586)/SQRT(COUNT(E2571:E2586))</f>
        <v>0.13258252147247765</v>
      </c>
      <c r="W2265">
        <f>AVERAGE(H2571:H2586)</f>
        <v>2.0786754007107815</v>
      </c>
      <c r="X2265">
        <f>_xlfn.STDEV.P(H2571:H2586)/SQRT(COUNT(H2571:H2586))</f>
        <v>0.16627522054023358</v>
      </c>
      <c r="AA2265" t="s">
        <v>5648</v>
      </c>
      <c r="AB2265" t="s">
        <v>5645</v>
      </c>
      <c r="AC2265" t="s">
        <v>16</v>
      </c>
      <c r="AD2265" t="s">
        <v>18</v>
      </c>
      <c r="AE2265">
        <v>24</v>
      </c>
      <c r="AF2265">
        <v>115.42</v>
      </c>
      <c r="AG2265">
        <v>73.7</v>
      </c>
      <c r="AH2265">
        <f t="shared" si="344"/>
        <v>1.5660786974219809</v>
      </c>
      <c r="AI2265">
        <v>23</v>
      </c>
      <c r="AJ2265">
        <v>62.08</v>
      </c>
      <c r="AK2265">
        <v>71.22</v>
      </c>
      <c r="AL2265" s="3">
        <f t="shared" si="345"/>
        <v>1</v>
      </c>
      <c r="AM2265" s="3">
        <f t="shared" si="346"/>
        <v>0</v>
      </c>
      <c r="AN2265" s="3">
        <f t="shared" si="347"/>
        <v>0</v>
      </c>
      <c r="AO2265" t="s">
        <v>16</v>
      </c>
      <c r="AP2265" t="s">
        <v>5616</v>
      </c>
      <c r="AQ2265">
        <f>SUM(AL2571:AL2586)</f>
        <v>16</v>
      </c>
      <c r="AR2265">
        <f t="shared" ref="AR2265" si="359">SUM(AM2571:AM2586)</f>
        <v>0</v>
      </c>
      <c r="AS2265">
        <f>SUM(AN2571:AN2586)</f>
        <v>0</v>
      </c>
      <c r="AT2265">
        <f>AVERAGE(AE2571:AE2586)</f>
        <v>24.0625</v>
      </c>
      <c r="AU2265">
        <f>_xlfn.STDEV.P(AE2571:AE2586)/SQRT(COUNT(AE2571:AE2586))</f>
        <v>4.133986423538423E-2</v>
      </c>
      <c r="AW2265">
        <f>AVERAGE(AH2571:AH2586)</f>
        <v>2.0817383911551275</v>
      </c>
      <c r="AX2265">
        <f>_xlfn.STDEV.P(AH2571:AH2586)/SQRT(COUNT(AH2571:AH2586))</f>
        <v>8.1306699222720324E-2</v>
      </c>
    </row>
    <row r="2266" spans="1:50" x14ac:dyDescent="0.35">
      <c r="A2266" t="s">
        <v>5649</v>
      </c>
      <c r="B2266" t="s">
        <v>5645</v>
      </c>
      <c r="C2266" t="s">
        <v>16</v>
      </c>
      <c r="D2266" t="s">
        <v>17</v>
      </c>
      <c r="E2266">
        <v>23.5</v>
      </c>
      <c r="F2266">
        <v>131.5</v>
      </c>
      <c r="G2266">
        <v>72.459999999999994</v>
      </c>
      <c r="H2266">
        <f t="shared" si="340"/>
        <v>1.8147943693072042</v>
      </c>
      <c r="I2266">
        <v>22</v>
      </c>
      <c r="J2266">
        <v>49.31</v>
      </c>
      <c r="K2266">
        <v>68.72</v>
      </c>
      <c r="L2266" s="3">
        <f t="shared" si="341"/>
        <v>1</v>
      </c>
      <c r="M2266" s="3">
        <f t="shared" si="342"/>
        <v>0</v>
      </c>
      <c r="N2266" s="3">
        <f t="shared" si="343"/>
        <v>0</v>
      </c>
      <c r="O2266" t="s">
        <v>16</v>
      </c>
      <c r="P2266" t="s">
        <v>5618</v>
      </c>
      <c r="Q2266">
        <f>SUM(L2601:L2615)</f>
        <v>13</v>
      </c>
      <c r="R2266">
        <f t="shared" ref="R2266" si="360">SUM(M2601:M2615)</f>
        <v>2</v>
      </c>
      <c r="S2266">
        <f>SUM(N2601:N2615)</f>
        <v>0</v>
      </c>
      <c r="T2266">
        <f>AVERAGE(E2601:E2615)</f>
        <v>23.733333333333334</v>
      </c>
      <c r="U2266">
        <f>_xlfn.STDEV.P(E2601:E2615)/SQRT(COUNT(E2601:E2615))</f>
        <v>0.11417984514369005</v>
      </c>
      <c r="W2266">
        <f>AVERAGE(H2601:H2615)</f>
        <v>2.2729493163653132</v>
      </c>
      <c r="X2266">
        <f>_xlfn.STDEV.P(H2601:H2615)/SQRT(COUNT(H2601:H2615))</f>
        <v>0.14952005228772727</v>
      </c>
      <c r="AA2266" t="s">
        <v>5649</v>
      </c>
      <c r="AB2266" t="s">
        <v>5645</v>
      </c>
      <c r="AC2266" t="s">
        <v>16</v>
      </c>
      <c r="AD2266" t="s">
        <v>18</v>
      </c>
      <c r="AE2266">
        <v>24</v>
      </c>
      <c r="AF2266">
        <v>94.11</v>
      </c>
      <c r="AG2266">
        <v>73.7</v>
      </c>
      <c r="AH2266">
        <f t="shared" si="344"/>
        <v>1.2769335142469471</v>
      </c>
      <c r="AI2266">
        <v>23.5</v>
      </c>
      <c r="AJ2266">
        <v>69.209999999999994</v>
      </c>
      <c r="AK2266">
        <v>72.459999999999994</v>
      </c>
      <c r="AL2266" s="3">
        <f t="shared" si="345"/>
        <v>0</v>
      </c>
      <c r="AM2266" s="3">
        <f t="shared" si="346"/>
        <v>1</v>
      </c>
      <c r="AN2266" s="3">
        <f t="shared" si="347"/>
        <v>0</v>
      </c>
      <c r="AO2266" t="s">
        <v>16</v>
      </c>
      <c r="AP2266" t="s">
        <v>5618</v>
      </c>
      <c r="AQ2266">
        <f>SUM(AL2601:AL2615)</f>
        <v>12</v>
      </c>
      <c r="AR2266">
        <f t="shared" ref="AR2266" si="361">SUM(AM2601:AM2615)</f>
        <v>3</v>
      </c>
      <c r="AS2266">
        <f>SUM(AN2601:AN2615)</f>
        <v>0</v>
      </c>
      <c r="AT2266">
        <f>AVERAGE(AE2601:AE2615)</f>
        <v>24</v>
      </c>
      <c r="AU2266">
        <f>_xlfn.STDEV.P(AE2601:AE2615)/SQRT(COUNT(AE2601:AE2615))</f>
        <v>0</v>
      </c>
      <c r="AW2266">
        <f>AVERAGE(AH2601:AH2615)</f>
        <v>2.1676707372229758</v>
      </c>
      <c r="AX2266">
        <f>_xlfn.STDEV.P(AH2601:AH2615)/SQRT(COUNT(AH2601:AH2615))</f>
        <v>0.12591665267118762</v>
      </c>
    </row>
    <row r="2267" spans="1:50" x14ac:dyDescent="0.35">
      <c r="A2267" t="s">
        <v>5650</v>
      </c>
      <c r="B2267" t="s">
        <v>5645</v>
      </c>
      <c r="C2267" t="s">
        <v>16</v>
      </c>
      <c r="D2267" s="6" t="s">
        <v>17</v>
      </c>
      <c r="E2267" s="6">
        <v>23.5</v>
      </c>
      <c r="F2267" s="6">
        <v>64.77</v>
      </c>
      <c r="G2267" s="6">
        <v>72.459999999999994</v>
      </c>
      <c r="H2267" s="6">
        <f t="shared" si="340"/>
        <v>0.89387248136903119</v>
      </c>
      <c r="I2267" s="6">
        <v>23</v>
      </c>
      <c r="J2267" s="6">
        <v>62.94</v>
      </c>
      <c r="K2267" s="6">
        <v>71.22</v>
      </c>
      <c r="L2267" s="6">
        <f t="shared" si="341"/>
        <v>0</v>
      </c>
      <c r="M2267" s="6">
        <f t="shared" si="342"/>
        <v>0</v>
      </c>
      <c r="N2267" s="6">
        <f t="shared" si="343"/>
        <v>1</v>
      </c>
      <c r="O2267" t="s">
        <v>16</v>
      </c>
      <c r="P2267" t="s">
        <v>5620</v>
      </c>
      <c r="Q2267">
        <f>SUM(L2629:L2641)</f>
        <v>6</v>
      </c>
      <c r="R2267">
        <f t="shared" ref="R2267" si="362">SUM(M2629:M2641)</f>
        <v>5</v>
      </c>
      <c r="S2267">
        <f>SUM(N2629:N2641)</f>
        <v>2</v>
      </c>
      <c r="T2267">
        <f>AVERAGE(E2629:E2630,E2632:E2637,E2639:E2641)</f>
        <v>23.5</v>
      </c>
      <c r="U2267">
        <f>_xlfn.STDEV.P(E2629:E2630,E2632:E2637,E2639:E2641)/SQRT(COUNT(E2629:E2630,E2632:E2637,E2639:E2641))</f>
        <v>0.39101478486557395</v>
      </c>
      <c r="W2267">
        <f>AVERAGE(H2629:H2641)</f>
        <v>1.6395941197299351</v>
      </c>
      <c r="X2267">
        <f>_xlfn.STDEV.P(H2629:H2641)/SQRT(COUNT(H2629:H2641))</f>
        <v>0.16315560196951187</v>
      </c>
      <c r="AA2267" t="s">
        <v>5650</v>
      </c>
      <c r="AB2267" t="s">
        <v>5645</v>
      </c>
      <c r="AC2267" t="s">
        <v>16</v>
      </c>
      <c r="AD2267" t="s">
        <v>18</v>
      </c>
      <c r="AE2267">
        <v>24</v>
      </c>
      <c r="AF2267">
        <v>116.44</v>
      </c>
      <c r="AG2267">
        <v>73.7</v>
      </c>
      <c r="AH2267">
        <f t="shared" si="344"/>
        <v>1.5799185888738128</v>
      </c>
      <c r="AI2267">
        <v>18</v>
      </c>
      <c r="AJ2267">
        <v>67.790000000000006</v>
      </c>
      <c r="AK2267">
        <v>58.64</v>
      </c>
      <c r="AL2267" s="3">
        <f t="shared" si="345"/>
        <v>1</v>
      </c>
      <c r="AM2267" s="3">
        <f t="shared" si="346"/>
        <v>0</v>
      </c>
      <c r="AN2267" s="3">
        <f t="shared" si="347"/>
        <v>0</v>
      </c>
      <c r="AO2267" t="s">
        <v>16</v>
      </c>
      <c r="AP2267" t="s">
        <v>5620</v>
      </c>
      <c r="AQ2267">
        <f>SUM(AL2629:AL2641)</f>
        <v>3</v>
      </c>
      <c r="AR2267">
        <f t="shared" ref="AR2267" si="363">SUM(AM2629:AM2641)</f>
        <v>8</v>
      </c>
      <c r="AS2267">
        <f>SUM(AN2629:AN2641)</f>
        <v>2</v>
      </c>
      <c r="AT2267">
        <f>AVERAGE(AE2629:AE2630,AE2632:AE2639,AE2641)</f>
        <v>24.318181818181817</v>
      </c>
      <c r="AU2267">
        <f>_xlfn.STDEV.P(AE2629:AE2630,AE2632:AE2639,AE2641)/SQRT(COUNT(AE2629:AE2630,AE2632:AE2639,AE2641))</f>
        <v>0.11629129983033296</v>
      </c>
      <c r="AW2267">
        <f>AVERAGE(AH2629:AH2641)</f>
        <v>1.2786240775788331</v>
      </c>
      <c r="AX2267">
        <f>_xlfn.STDEV.P(AH2629:AH2641)/SQRT(COUNT(AH2629:AH2641))</f>
        <v>6.6176122274260146E-2</v>
      </c>
    </row>
    <row r="2268" spans="1:50" x14ac:dyDescent="0.35">
      <c r="A2268" t="s">
        <v>5651</v>
      </c>
      <c r="B2268" t="s">
        <v>5645</v>
      </c>
      <c r="C2268" t="s">
        <v>16</v>
      </c>
      <c r="D2268" t="s">
        <v>17</v>
      </c>
      <c r="E2268">
        <v>22.5</v>
      </c>
      <c r="F2268">
        <v>153.56</v>
      </c>
      <c r="G2268">
        <v>69.97</v>
      </c>
      <c r="H2268">
        <f t="shared" si="340"/>
        <v>2.1946548520794629</v>
      </c>
      <c r="I2268">
        <v>21</v>
      </c>
      <c r="J2268">
        <v>62.99</v>
      </c>
      <c r="K2268">
        <v>66.22</v>
      </c>
      <c r="L2268" s="3">
        <f t="shared" si="341"/>
        <v>1</v>
      </c>
      <c r="M2268" s="3">
        <f t="shared" si="342"/>
        <v>0</v>
      </c>
      <c r="N2268" s="3">
        <f t="shared" si="343"/>
        <v>0</v>
      </c>
      <c r="O2268" t="s">
        <v>16</v>
      </c>
      <c r="P2268" t="s">
        <v>5622</v>
      </c>
      <c r="Q2268">
        <f>SUM(L2651:L2659)</f>
        <v>0</v>
      </c>
      <c r="R2268">
        <f t="shared" ref="R2268" si="364">SUM(M2651:M2659)</f>
        <v>4</v>
      </c>
      <c r="S2268">
        <f>SUM(N2651:N2659)</f>
        <v>5</v>
      </c>
      <c r="T2268" t="s">
        <v>41</v>
      </c>
      <c r="U2268" t="s">
        <v>41</v>
      </c>
      <c r="W2268">
        <f>AVERAGE(H2651:H2659)</f>
        <v>1.0043555819736913</v>
      </c>
      <c r="X2268">
        <f>_xlfn.STDEV.P(H2651:H2659)/SQRT(COUNT(H2651:H2659))</f>
        <v>5.4523167242215016E-2</v>
      </c>
      <c r="AA2268" t="s">
        <v>5651</v>
      </c>
      <c r="AB2268" t="s">
        <v>5645</v>
      </c>
      <c r="AC2268" t="s">
        <v>16</v>
      </c>
      <c r="AD2268" t="s">
        <v>18</v>
      </c>
      <c r="AE2268">
        <v>24</v>
      </c>
      <c r="AF2268">
        <v>133.54</v>
      </c>
      <c r="AG2268">
        <v>73.7</v>
      </c>
      <c r="AH2268">
        <f t="shared" si="344"/>
        <v>1.8119402985074624</v>
      </c>
      <c r="AI2268">
        <v>23.5</v>
      </c>
      <c r="AJ2268">
        <v>70.540000000000006</v>
      </c>
      <c r="AK2268">
        <v>72.459999999999994</v>
      </c>
      <c r="AL2268" s="3">
        <f t="shared" si="345"/>
        <v>1</v>
      </c>
      <c r="AM2268" s="3">
        <f t="shared" si="346"/>
        <v>0</v>
      </c>
      <c r="AN2268" s="3">
        <f t="shared" si="347"/>
        <v>0</v>
      </c>
      <c r="AO2268" t="s">
        <v>16</v>
      </c>
      <c r="AP2268" t="s">
        <v>5622</v>
      </c>
      <c r="AQ2268">
        <f>SUM(AL2651:AL2659)</f>
        <v>4</v>
      </c>
      <c r="AR2268">
        <f t="shared" ref="AR2268:AS2268" si="365">SUM(AM2651:AM2659)</f>
        <v>2</v>
      </c>
      <c r="AS2268">
        <f t="shared" si="365"/>
        <v>3</v>
      </c>
      <c r="AT2268">
        <f>AVERAGE(AE2651:AE2652,AE2655:AE2657,AE2659)</f>
        <v>23.583333333333332</v>
      </c>
      <c r="AU2268">
        <f>_xlfn.STDEV.P(AE2651:AE2652,AE2655:AE2657,AE2659)/SQRT(COUNT(AE2651:AE2652,AE2655:AE2657,AE2659))</f>
        <v>0.18320702719823501</v>
      </c>
      <c r="AW2268">
        <f>AVERAGE(AH2651:AH2659)</f>
        <v>1.280904903208163</v>
      </c>
      <c r="AX2268">
        <f>_xlfn.STDEV.P(AH2651:AH2659)/SQRT(COUNT(AH2651:AH2659))</f>
        <v>0.1134433184595518</v>
      </c>
    </row>
    <row r="2269" spans="1:50" x14ac:dyDescent="0.35">
      <c r="A2269" t="s">
        <v>5652</v>
      </c>
      <c r="B2269" t="s">
        <v>5645</v>
      </c>
      <c r="C2269" t="s">
        <v>16</v>
      </c>
      <c r="D2269" t="s">
        <v>17</v>
      </c>
      <c r="E2269">
        <v>23</v>
      </c>
      <c r="F2269">
        <v>101.85</v>
      </c>
      <c r="G2269">
        <v>71.22</v>
      </c>
      <c r="H2269">
        <f t="shared" si="340"/>
        <v>1.4300758213984834</v>
      </c>
      <c r="I2269">
        <v>21.5</v>
      </c>
      <c r="J2269">
        <v>55.3</v>
      </c>
      <c r="K2269">
        <v>67.47</v>
      </c>
      <c r="L2269" s="3">
        <f t="shared" si="341"/>
        <v>0</v>
      </c>
      <c r="M2269" s="3">
        <f t="shared" si="342"/>
        <v>1</v>
      </c>
      <c r="N2269" s="3">
        <f t="shared" si="343"/>
        <v>0</v>
      </c>
      <c r="O2269" t="s">
        <v>51</v>
      </c>
      <c r="P2269" t="s">
        <v>5598</v>
      </c>
      <c r="Q2269">
        <f>SUM(L2418:L2427)</f>
        <v>0</v>
      </c>
      <c r="R2269">
        <f>SUM(M2418:M2427)</f>
        <v>0</v>
      </c>
      <c r="S2269">
        <f>SUM(N2418:N2427)</f>
        <v>10</v>
      </c>
      <c r="T2269" t="s">
        <v>41</v>
      </c>
      <c r="U2269" t="s">
        <v>41</v>
      </c>
      <c r="W2269">
        <f>AVERAGE(H2418:H2427)</f>
        <v>0.87355586081893843</v>
      </c>
      <c r="X2269">
        <f>_xlfn.STDEV.P(H2418:H2427)/SQRT(COUNT(H2418:H2427))</f>
        <v>1.3787086258566136E-2</v>
      </c>
      <c r="AA2269" t="s">
        <v>5652</v>
      </c>
      <c r="AB2269" t="s">
        <v>5645</v>
      </c>
      <c r="AC2269" t="s">
        <v>16</v>
      </c>
      <c r="AD2269" t="s">
        <v>18</v>
      </c>
      <c r="AE2269">
        <v>24</v>
      </c>
      <c r="AF2269">
        <v>113.85</v>
      </c>
      <c r="AG2269">
        <v>73.7</v>
      </c>
      <c r="AH2269">
        <f t="shared" si="344"/>
        <v>1.544776119402985</v>
      </c>
      <c r="AI2269">
        <v>23.5</v>
      </c>
      <c r="AJ2269">
        <v>71.06</v>
      </c>
      <c r="AK2269">
        <v>72.459999999999994</v>
      </c>
      <c r="AL2269" s="3">
        <f t="shared" si="345"/>
        <v>1</v>
      </c>
      <c r="AM2269" s="3">
        <f t="shared" si="346"/>
        <v>0</v>
      </c>
      <c r="AN2269" s="3">
        <f t="shared" si="347"/>
        <v>0</v>
      </c>
      <c r="AO2269" t="s">
        <v>51</v>
      </c>
      <c r="AP2269" t="s">
        <v>5598</v>
      </c>
      <c r="AQ2269">
        <f>SUM(AL2418:AL2427)</f>
        <v>0</v>
      </c>
      <c r="AR2269">
        <f>SUM(AM2418:AM2427)</f>
        <v>1</v>
      </c>
      <c r="AS2269">
        <f>SUM(AN2418:AN2427)</f>
        <v>9</v>
      </c>
      <c r="AT2269" t="s">
        <v>41</v>
      </c>
      <c r="AU2269" t="s">
        <v>41</v>
      </c>
      <c r="AW2269">
        <f>AVERAGE(AH2418:AH2427)</f>
        <v>0.8340727377080277</v>
      </c>
      <c r="AX2269">
        <f>_xlfn.STDEV.P(AH2418:AH2427)/SQRT(COUNT(AH2418:AH2427))</f>
        <v>3.8416380244114118E-2</v>
      </c>
    </row>
    <row r="2270" spans="1:50" x14ac:dyDescent="0.35">
      <c r="A2270" t="s">
        <v>5653</v>
      </c>
      <c r="B2270" t="s">
        <v>5645</v>
      </c>
      <c r="C2270" t="s">
        <v>16</v>
      </c>
      <c r="D2270" t="s">
        <v>17</v>
      </c>
      <c r="E2270">
        <v>24</v>
      </c>
      <c r="F2270">
        <v>75.48</v>
      </c>
      <c r="G2270">
        <v>73.7</v>
      </c>
      <c r="H2270">
        <f t="shared" si="340"/>
        <v>1.0241519674355495</v>
      </c>
      <c r="I2270">
        <v>23.5</v>
      </c>
      <c r="J2270">
        <v>50.36</v>
      </c>
      <c r="K2270">
        <v>72.459999999999994</v>
      </c>
      <c r="L2270" s="3">
        <f t="shared" si="341"/>
        <v>0</v>
      </c>
      <c r="M2270" s="3">
        <f t="shared" si="342"/>
        <v>1</v>
      </c>
      <c r="N2270" s="3">
        <f t="shared" si="343"/>
        <v>0</v>
      </c>
      <c r="O2270" t="s">
        <v>51</v>
      </c>
      <c r="P2270" t="s">
        <v>5600</v>
      </c>
      <c r="Q2270">
        <f>SUM(L2437:L2442)</f>
        <v>4</v>
      </c>
      <c r="R2270">
        <f>SUM(M2437:M2442)</f>
        <v>2</v>
      </c>
      <c r="S2270">
        <f>SUM(N2437:N2442)</f>
        <v>0</v>
      </c>
      <c r="T2270">
        <f>AVERAGE(E2437:E2442)</f>
        <v>24</v>
      </c>
      <c r="U2270">
        <f>_xlfn.STDEV.P(E2437:E2442)/SQRT(COUNT(E2437:E2442))</f>
        <v>0</v>
      </c>
      <c r="W2270">
        <f>AVERAGE(H2437:H2442)</f>
        <v>1.8398009950248755</v>
      </c>
      <c r="X2270">
        <f>_xlfn.STDEV.P(H2437:H2442)/SQRT(COUNT(H2437:H2442))</f>
        <v>0.21250603899663856</v>
      </c>
      <c r="AA2270" t="s">
        <v>5653</v>
      </c>
      <c r="AB2270" t="s">
        <v>5645</v>
      </c>
      <c r="AC2270" t="s">
        <v>16</v>
      </c>
      <c r="AD2270" t="s">
        <v>18</v>
      </c>
      <c r="AE2270">
        <v>24</v>
      </c>
      <c r="AF2270">
        <v>79.41</v>
      </c>
      <c r="AG2270">
        <v>73.7</v>
      </c>
      <c r="AH2270">
        <f t="shared" si="344"/>
        <v>1.0774762550881953</v>
      </c>
      <c r="AI2270">
        <v>23.5</v>
      </c>
      <c r="AJ2270">
        <v>37.270000000000003</v>
      </c>
      <c r="AK2270">
        <v>72.459999999999994</v>
      </c>
      <c r="AL2270" s="3">
        <f t="shared" si="345"/>
        <v>0</v>
      </c>
      <c r="AM2270" s="3">
        <f t="shared" si="346"/>
        <v>1</v>
      </c>
      <c r="AN2270" s="3">
        <f t="shared" si="347"/>
        <v>0</v>
      </c>
      <c r="AO2270" t="s">
        <v>51</v>
      </c>
      <c r="AP2270" t="s">
        <v>5600</v>
      </c>
      <c r="AQ2270">
        <f>SUM(AL2437:AL2442)</f>
        <v>1</v>
      </c>
      <c r="AR2270">
        <f>SUM(AM2437:AM2442)</f>
        <v>1</v>
      </c>
      <c r="AS2270">
        <f>SUM(AN2437:AN2442)</f>
        <v>4</v>
      </c>
      <c r="AT2270" t="s">
        <v>41</v>
      </c>
      <c r="AU2270" t="s">
        <v>41</v>
      </c>
      <c r="AW2270">
        <f>AVERAGE(AH2437:AH2442)</f>
        <v>1.0533904282948521</v>
      </c>
      <c r="AX2270">
        <f>_xlfn.STDEV.P(AH2437:AH2442)/SQRT(COUNT(AH2437:AH2442))</f>
        <v>0.12428254425131349</v>
      </c>
    </row>
    <row r="2271" spans="1:50" x14ac:dyDescent="0.35">
      <c r="A2271" t="s">
        <v>5654</v>
      </c>
      <c r="B2271" t="s">
        <v>5645</v>
      </c>
      <c r="C2271" t="s">
        <v>16</v>
      </c>
      <c r="D2271" t="s">
        <v>17</v>
      </c>
      <c r="E2271">
        <v>22.5</v>
      </c>
      <c r="F2271">
        <v>78.540000000000006</v>
      </c>
      <c r="G2271">
        <v>69.97</v>
      </c>
      <c r="H2271">
        <f t="shared" si="340"/>
        <v>1.1224810633128486</v>
      </c>
      <c r="I2271">
        <v>22</v>
      </c>
      <c r="J2271">
        <v>56.99</v>
      </c>
      <c r="K2271">
        <v>68.72</v>
      </c>
      <c r="L2271" s="3">
        <f t="shared" si="341"/>
        <v>0</v>
      </c>
      <c r="M2271" s="3">
        <f t="shared" si="342"/>
        <v>1</v>
      </c>
      <c r="N2271" s="3">
        <f t="shared" si="343"/>
        <v>0</v>
      </c>
      <c r="O2271" t="s">
        <v>51</v>
      </c>
      <c r="P2271" t="s">
        <v>5602</v>
      </c>
      <c r="Q2271">
        <f>SUM(L2456:L2462)</f>
        <v>1</v>
      </c>
      <c r="R2271">
        <f>SUM(M2456:M2462)</f>
        <v>5</v>
      </c>
      <c r="S2271">
        <f>SUM(N2456:N2462)</f>
        <v>1</v>
      </c>
      <c r="T2271">
        <f>AVERAGE(E2456:E2458,E2460:E2462)</f>
        <v>24.5</v>
      </c>
      <c r="U2271">
        <f>_xlfn.STDEV.P(E2456:E2458,E2460:E2462)/SQRT(COUNT(E2456:E2458,E2460:E2462))</f>
        <v>0.31180478223116181</v>
      </c>
      <c r="W2271">
        <f>AVERAGE(H2456:H2462)</f>
        <v>1.2924724445272682</v>
      </c>
      <c r="X2271">
        <f>_xlfn.STDEV.P(H2456:H2462)/SQRT(COUNT(H2456:H2462))</f>
        <v>0.14979369065223855</v>
      </c>
      <c r="AA2271" t="s">
        <v>5654</v>
      </c>
      <c r="AB2271" t="s">
        <v>5645</v>
      </c>
      <c r="AC2271" t="s">
        <v>16</v>
      </c>
      <c r="AD2271" t="s">
        <v>18</v>
      </c>
      <c r="AE2271">
        <v>24</v>
      </c>
      <c r="AF2271">
        <v>78.83</v>
      </c>
      <c r="AG2271">
        <v>73.7</v>
      </c>
      <c r="AH2271">
        <f t="shared" si="344"/>
        <v>1.0696065128900949</v>
      </c>
      <c r="AI2271">
        <v>23.5</v>
      </c>
      <c r="AJ2271">
        <v>64.400000000000006</v>
      </c>
      <c r="AK2271">
        <v>72.459999999999994</v>
      </c>
      <c r="AL2271" s="3">
        <f t="shared" si="345"/>
        <v>0</v>
      </c>
      <c r="AM2271" s="3">
        <f t="shared" si="346"/>
        <v>1</v>
      </c>
      <c r="AN2271" s="3">
        <f t="shared" si="347"/>
        <v>0</v>
      </c>
      <c r="AO2271" t="s">
        <v>51</v>
      </c>
      <c r="AP2271" t="s">
        <v>5602</v>
      </c>
      <c r="AQ2271">
        <f>SUM(AL2456:AL2462)</f>
        <v>0</v>
      </c>
      <c r="AR2271">
        <f>SUM(AM2456:AM2462)</f>
        <v>2</v>
      </c>
      <c r="AS2271">
        <f>SUM(AN2456:AN2462)</f>
        <v>5</v>
      </c>
      <c r="AT2271" t="s">
        <v>41</v>
      </c>
      <c r="AU2271" t="s">
        <v>41</v>
      </c>
      <c r="AW2271">
        <f>AVERAGE(AH2456:AH2462)</f>
        <v>0.97302285657102039</v>
      </c>
      <c r="AX2271">
        <f>_xlfn.STDEV.P(AH2456:AH2462)/SQRT(COUNT(AH2456:AH2462))</f>
        <v>4.6095708689618237E-2</v>
      </c>
    </row>
    <row r="2272" spans="1:50" x14ac:dyDescent="0.35">
      <c r="A2272" t="s">
        <v>5655</v>
      </c>
      <c r="B2272" t="s">
        <v>5645</v>
      </c>
      <c r="C2272" t="s">
        <v>16</v>
      </c>
      <c r="D2272" t="s">
        <v>134</v>
      </c>
      <c r="E2272">
        <v>23.5</v>
      </c>
      <c r="F2272">
        <v>102.98</v>
      </c>
      <c r="G2272">
        <v>72.459999999999994</v>
      </c>
      <c r="H2272">
        <f t="shared" si="340"/>
        <v>1.4211979022909194</v>
      </c>
      <c r="I2272">
        <v>21.5</v>
      </c>
      <c r="J2272">
        <v>62.58</v>
      </c>
      <c r="K2272">
        <v>67.47</v>
      </c>
      <c r="L2272" s="3">
        <f t="shared" si="341"/>
        <v>0</v>
      </c>
      <c r="M2272" s="3">
        <f t="shared" si="342"/>
        <v>1</v>
      </c>
      <c r="N2272" s="3">
        <f t="shared" si="343"/>
        <v>0</v>
      </c>
      <c r="O2272" t="s">
        <v>51</v>
      </c>
      <c r="P2272" t="s">
        <v>5604</v>
      </c>
      <c r="Q2272">
        <f>SUM(L2471:L2476)</f>
        <v>1</v>
      </c>
      <c r="R2272">
        <f>SUM(M2471:M2476)</f>
        <v>2</v>
      </c>
      <c r="S2272">
        <f>SUM(N2471:N2476)</f>
        <v>3</v>
      </c>
      <c r="T2272" t="s">
        <v>41</v>
      </c>
      <c r="U2272" t="s">
        <v>41</v>
      </c>
      <c r="W2272">
        <f>AVERAGE(H2471:H2476)</f>
        <v>1.1842556409060554</v>
      </c>
      <c r="X2272">
        <f>_xlfn.STDEV.P(H2471:H2476)/SQRT(COUNT(H2471:H2476))</f>
        <v>0.19659878901324607</v>
      </c>
      <c r="AA2272" t="s">
        <v>5655</v>
      </c>
      <c r="AB2272" t="s">
        <v>5645</v>
      </c>
      <c r="AC2272" t="s">
        <v>16</v>
      </c>
      <c r="AD2272" t="s">
        <v>135</v>
      </c>
      <c r="AE2272">
        <v>22.5</v>
      </c>
      <c r="AF2272">
        <v>92.62</v>
      </c>
      <c r="AG2272">
        <v>69.97</v>
      </c>
      <c r="AH2272">
        <f t="shared" si="344"/>
        <v>1.3237101614977849</v>
      </c>
      <c r="AI2272">
        <v>21.5</v>
      </c>
      <c r="AJ2272">
        <v>40.659999999999997</v>
      </c>
      <c r="AK2272">
        <v>67.47</v>
      </c>
      <c r="AL2272" s="3">
        <f t="shared" si="345"/>
        <v>0</v>
      </c>
      <c r="AM2272" s="3">
        <f t="shared" si="346"/>
        <v>1</v>
      </c>
      <c r="AN2272" s="3">
        <f t="shared" si="347"/>
        <v>0</v>
      </c>
      <c r="AO2272" t="s">
        <v>51</v>
      </c>
      <c r="AP2272" t="s">
        <v>5604</v>
      </c>
      <c r="AQ2272">
        <f>SUM(AL2471:AL2476)</f>
        <v>0</v>
      </c>
      <c r="AR2272">
        <f>SUM(AM2471:AM2476)</f>
        <v>0</v>
      </c>
      <c r="AS2272">
        <f>SUM(AN2471:AN2476)</f>
        <v>6</v>
      </c>
      <c r="AT2272" t="s">
        <v>41</v>
      </c>
      <c r="AU2272" t="s">
        <v>41</v>
      </c>
      <c r="AW2272">
        <f>AVERAGE(AH2471:AH2476)</f>
        <v>0.92231208969154432</v>
      </c>
      <c r="AX2272">
        <f>_xlfn.STDEV.P(AH2471:AH2476)/SQRT(COUNT(AH2471:AH2476))</f>
        <v>2.2603057886031817E-2</v>
      </c>
    </row>
    <row r="2273" spans="1:50" x14ac:dyDescent="0.35">
      <c r="A2273" t="s">
        <v>5656</v>
      </c>
      <c r="B2273" t="s">
        <v>5645</v>
      </c>
      <c r="C2273" t="s">
        <v>16</v>
      </c>
      <c r="D2273" s="6" t="s">
        <v>134</v>
      </c>
      <c r="E2273" s="6">
        <v>19.5</v>
      </c>
      <c r="F2273" s="6">
        <v>48.61</v>
      </c>
      <c r="G2273" s="6">
        <v>62.44</v>
      </c>
      <c r="H2273" s="6">
        <f t="shared" si="340"/>
        <v>0.77850736707238954</v>
      </c>
      <c r="I2273" s="6">
        <v>19</v>
      </c>
      <c r="J2273" s="6">
        <v>25.71</v>
      </c>
      <c r="K2273" s="6">
        <v>61.18</v>
      </c>
      <c r="L2273" s="6">
        <f t="shared" si="341"/>
        <v>0</v>
      </c>
      <c r="M2273" s="6">
        <f t="shared" si="342"/>
        <v>0</v>
      </c>
      <c r="N2273" s="6">
        <f t="shared" si="343"/>
        <v>1</v>
      </c>
      <c r="O2273" t="s">
        <v>51</v>
      </c>
      <c r="P2273" t="s">
        <v>5606</v>
      </c>
      <c r="Q2273">
        <f>SUM(L2489:L2499)</f>
        <v>0</v>
      </c>
      <c r="R2273">
        <f>SUM(M2489:M2499)</f>
        <v>5</v>
      </c>
      <c r="S2273">
        <f>SUM(N2489:N2499)</f>
        <v>6</v>
      </c>
      <c r="T2273">
        <f>AVERAGE(E2489:E2491,E2495,E2499)</f>
        <v>25.2</v>
      </c>
      <c r="U2273">
        <f>_xlfn.STDEV.P(E2489:E2491,E2495,E2499)/SQRT(COUNT(E2489:E2491,E2495,E2499))</f>
        <v>0.67230945255886443</v>
      </c>
      <c r="W2273">
        <f>AVERAGE(H2489:H2499)</f>
        <v>0.9607925909440822</v>
      </c>
      <c r="X2273">
        <f>_xlfn.STDEV.P(H2489:H2499)/SQRT(COUNT(H2489:H2499))</f>
        <v>4.2175903187764881E-2</v>
      </c>
      <c r="AA2273" t="s">
        <v>5656</v>
      </c>
      <c r="AB2273" t="s">
        <v>5645</v>
      </c>
      <c r="AC2273" s="6" t="s">
        <v>16</v>
      </c>
      <c r="AD2273" s="6" t="s">
        <v>135</v>
      </c>
      <c r="AE2273" s="6">
        <v>23</v>
      </c>
      <c r="AF2273" s="6">
        <v>70.17</v>
      </c>
      <c r="AG2273" s="6">
        <v>71.22</v>
      </c>
      <c r="AH2273" s="6">
        <f t="shared" si="344"/>
        <v>0.98525695029486104</v>
      </c>
      <c r="AI2273" s="6">
        <v>22.5</v>
      </c>
      <c r="AJ2273" s="6">
        <v>67.150000000000006</v>
      </c>
      <c r="AK2273" s="6">
        <v>69.97</v>
      </c>
      <c r="AL2273" s="6">
        <f t="shared" si="345"/>
        <v>0</v>
      </c>
      <c r="AM2273" s="6">
        <f t="shared" si="346"/>
        <v>0</v>
      </c>
      <c r="AN2273" s="6">
        <f t="shared" si="347"/>
        <v>1</v>
      </c>
      <c r="AO2273" t="s">
        <v>51</v>
      </c>
      <c r="AP2273" t="s">
        <v>5606</v>
      </c>
      <c r="AQ2273">
        <f>SUM(AL2489:AL2499)</f>
        <v>0</v>
      </c>
      <c r="AR2273">
        <f>SUM(AM2489:AM2499)</f>
        <v>3</v>
      </c>
      <c r="AS2273">
        <f>SUM(AN2489:AN2499)</f>
        <v>8</v>
      </c>
      <c r="AT2273" t="s">
        <v>41</v>
      </c>
      <c r="AU2273" t="s">
        <v>41</v>
      </c>
      <c r="AW2273">
        <f>AVERAGE(AH2489:AH2499)</f>
        <v>0.92009144491836803</v>
      </c>
      <c r="AX2273">
        <f>_xlfn.STDEV.P(AH2489:AH2499)/SQRT(COUNT(AH2489:AH2499))</f>
        <v>2.4324608817902844E-2</v>
      </c>
    </row>
    <row r="2274" spans="1:50" x14ac:dyDescent="0.35">
      <c r="A2274" t="s">
        <v>5657</v>
      </c>
      <c r="B2274" t="s">
        <v>5645</v>
      </c>
      <c r="C2274" t="s">
        <v>16</v>
      </c>
      <c r="D2274" t="s">
        <v>134</v>
      </c>
      <c r="E2274">
        <v>23</v>
      </c>
      <c r="F2274">
        <v>91.45</v>
      </c>
      <c r="G2274">
        <v>71.22</v>
      </c>
      <c r="H2274">
        <f t="shared" si="340"/>
        <v>1.2840494243190115</v>
      </c>
      <c r="I2274">
        <v>21</v>
      </c>
      <c r="J2274">
        <v>46.32</v>
      </c>
      <c r="K2274">
        <v>66.22</v>
      </c>
      <c r="L2274" s="3">
        <f t="shared" si="341"/>
        <v>0</v>
      </c>
      <c r="M2274" s="3">
        <f t="shared" si="342"/>
        <v>1</v>
      </c>
      <c r="N2274" s="3">
        <f t="shared" si="343"/>
        <v>0</v>
      </c>
      <c r="O2274" t="s">
        <v>51</v>
      </c>
      <c r="P2274" t="s">
        <v>5608</v>
      </c>
      <c r="Q2274">
        <f>SUM(L2506:L2516)</f>
        <v>0</v>
      </c>
      <c r="R2274">
        <f>SUM(M2506:M2516)</f>
        <v>1</v>
      </c>
      <c r="S2274">
        <f>SUM(N2506:N2516)</f>
        <v>10</v>
      </c>
      <c r="T2274" t="s">
        <v>41</v>
      </c>
      <c r="U2274" t="s">
        <v>41</v>
      </c>
      <c r="W2274">
        <f>AVERAGE(H2506:H2516)</f>
        <v>0.83506278762256203</v>
      </c>
      <c r="X2274">
        <f>_xlfn.STDEV.P(H2506:H2516)/SQRT(COUNT(H2506:H2516))</f>
        <v>3.3537488926705404E-2</v>
      </c>
      <c r="AA2274" t="s">
        <v>5657</v>
      </c>
      <c r="AB2274" t="s">
        <v>5645</v>
      </c>
      <c r="AC2274" t="s">
        <v>16</v>
      </c>
      <c r="AD2274" t="s">
        <v>135</v>
      </c>
      <c r="AE2274">
        <v>23.5</v>
      </c>
      <c r="AF2274">
        <v>126.53</v>
      </c>
      <c r="AG2274">
        <v>72.459999999999994</v>
      </c>
      <c r="AH2274">
        <f t="shared" si="344"/>
        <v>1.7462048026497379</v>
      </c>
      <c r="AI2274">
        <v>20.5</v>
      </c>
      <c r="AJ2274">
        <v>50.76</v>
      </c>
      <c r="AK2274">
        <v>64.97</v>
      </c>
      <c r="AL2274" s="3">
        <f t="shared" si="345"/>
        <v>1</v>
      </c>
      <c r="AM2274" s="3">
        <f t="shared" si="346"/>
        <v>0</v>
      </c>
      <c r="AN2274" s="3">
        <f t="shared" si="347"/>
        <v>0</v>
      </c>
      <c r="AO2274" t="s">
        <v>51</v>
      </c>
      <c r="AP2274" t="s">
        <v>5608</v>
      </c>
      <c r="AQ2274">
        <f>SUM(AL2506:AL2516)</f>
        <v>0</v>
      </c>
      <c r="AR2274">
        <f>SUM(AM2506:AM2516)</f>
        <v>0</v>
      </c>
      <c r="AS2274">
        <f>SUM(AN2506:AN2516)</f>
        <v>11</v>
      </c>
      <c r="AT2274" t="s">
        <v>41</v>
      </c>
      <c r="AU2274" t="s">
        <v>41</v>
      </c>
      <c r="AW2274">
        <f>AVERAGE(AH2506:AH2516)</f>
        <v>0.93561668687331856</v>
      </c>
      <c r="AX2274">
        <f>_xlfn.STDEV.P(AH2506:AH2516)/SQRT(COUNT(AH2506:AH2516))</f>
        <v>1.3494395476625551E-2</v>
      </c>
    </row>
    <row r="2275" spans="1:50" x14ac:dyDescent="0.35">
      <c r="A2275" t="s">
        <v>5658</v>
      </c>
      <c r="B2275" t="s">
        <v>5645</v>
      </c>
      <c r="C2275" t="s">
        <v>16</v>
      </c>
      <c r="D2275" t="s">
        <v>134</v>
      </c>
      <c r="E2275">
        <v>22.5</v>
      </c>
      <c r="F2275">
        <v>70.19</v>
      </c>
      <c r="G2275">
        <v>69.97</v>
      </c>
      <c r="H2275">
        <f t="shared" si="340"/>
        <v>1.0031442046591397</v>
      </c>
      <c r="I2275">
        <v>22</v>
      </c>
      <c r="J2275">
        <v>55.98</v>
      </c>
      <c r="K2275">
        <v>68.72</v>
      </c>
      <c r="L2275" s="3">
        <f t="shared" si="341"/>
        <v>0</v>
      </c>
      <c r="M2275" s="3">
        <f t="shared" si="342"/>
        <v>1</v>
      </c>
      <c r="N2275" s="3">
        <f t="shared" si="343"/>
        <v>0</v>
      </c>
      <c r="O2275" t="s">
        <v>51</v>
      </c>
      <c r="P2275" t="s">
        <v>5610</v>
      </c>
      <c r="Q2275">
        <f>SUM(L2527:L2533)</f>
        <v>0</v>
      </c>
      <c r="R2275">
        <f>SUM(M2527:M2533)</f>
        <v>3</v>
      </c>
      <c r="S2275">
        <f>SUM(N2527:N2533)</f>
        <v>4</v>
      </c>
      <c r="T2275" t="s">
        <v>41</v>
      </c>
      <c r="U2275" t="s">
        <v>41</v>
      </c>
      <c r="W2275">
        <f>AVERAGE(H2527:H2533)</f>
        <v>0.95087868740529724</v>
      </c>
      <c r="X2275">
        <f>_xlfn.STDEV.P(H2527:H2533)/SQRT(COUNT(H2527:H2533))</f>
        <v>7.0103516661522314E-2</v>
      </c>
      <c r="AA2275" t="s">
        <v>5658</v>
      </c>
      <c r="AB2275" t="s">
        <v>5645</v>
      </c>
      <c r="AC2275" t="s">
        <v>16</v>
      </c>
      <c r="AD2275" t="s">
        <v>135</v>
      </c>
      <c r="AE2275">
        <v>24</v>
      </c>
      <c r="AF2275">
        <v>97.62</v>
      </c>
      <c r="AG2275">
        <v>73.7</v>
      </c>
      <c r="AH2275">
        <f t="shared" si="344"/>
        <v>1.3245590230664859</v>
      </c>
      <c r="AI2275">
        <v>22</v>
      </c>
      <c r="AJ2275">
        <v>59.96</v>
      </c>
      <c r="AK2275">
        <v>68.72</v>
      </c>
      <c r="AL2275" s="3">
        <f t="shared" si="345"/>
        <v>0</v>
      </c>
      <c r="AM2275" s="3">
        <f t="shared" si="346"/>
        <v>1</v>
      </c>
      <c r="AN2275" s="3">
        <f t="shared" si="347"/>
        <v>0</v>
      </c>
      <c r="AO2275" t="s">
        <v>51</v>
      </c>
      <c r="AP2275" t="s">
        <v>5610</v>
      </c>
      <c r="AQ2275">
        <f>SUM(AL2527:AL2533)</f>
        <v>0</v>
      </c>
      <c r="AR2275">
        <f>SUM(AM2527:AM2533)</f>
        <v>2</v>
      </c>
      <c r="AS2275">
        <f>SUM(AN2527:AN2533)</f>
        <v>5</v>
      </c>
      <c r="AT2275" t="s">
        <v>41</v>
      </c>
      <c r="AU2275" t="s">
        <v>41</v>
      </c>
      <c r="AW2275">
        <f>AVERAGE(AH2527:AH2533)</f>
        <v>0.88810204349153044</v>
      </c>
      <c r="AX2275">
        <f>_xlfn.STDEV.P(AH2527:AH2533)/SQRT(COUNT(AH2527:AH2533))</f>
        <v>6.764552008954651E-2</v>
      </c>
    </row>
    <row r="2276" spans="1:50" x14ac:dyDescent="0.35">
      <c r="A2276" t="s">
        <v>5659</v>
      </c>
      <c r="B2276" t="s">
        <v>5645</v>
      </c>
      <c r="C2276" t="s">
        <v>16</v>
      </c>
      <c r="D2276" s="6" t="s">
        <v>134</v>
      </c>
      <c r="E2276" s="6">
        <v>20.5</v>
      </c>
      <c r="F2276" s="6">
        <v>55.13</v>
      </c>
      <c r="G2276" s="6">
        <v>64.97</v>
      </c>
      <c r="H2276" s="6">
        <f t="shared" si="340"/>
        <v>0.84854548253039874</v>
      </c>
      <c r="I2276" s="6">
        <v>20</v>
      </c>
      <c r="J2276" s="6">
        <v>48.72</v>
      </c>
      <c r="K2276" s="6">
        <v>63.71</v>
      </c>
      <c r="L2276" s="6">
        <f t="shared" si="341"/>
        <v>0</v>
      </c>
      <c r="M2276" s="6">
        <f t="shared" si="342"/>
        <v>0</v>
      </c>
      <c r="N2276" s="6">
        <f t="shared" si="343"/>
        <v>1</v>
      </c>
      <c r="O2276" t="s">
        <v>51</v>
      </c>
      <c r="P2276" t="s">
        <v>5612</v>
      </c>
      <c r="Q2276">
        <f>SUM(L2540:L2545)</f>
        <v>0</v>
      </c>
      <c r="R2276">
        <f>SUM(M2540:M2545)</f>
        <v>2</v>
      </c>
      <c r="S2276">
        <f>SUM(N2540:N2545)</f>
        <v>4</v>
      </c>
      <c r="T2276" t="s">
        <v>41</v>
      </c>
      <c r="U2276" t="s">
        <v>41</v>
      </c>
      <c r="W2276">
        <f>AVERAGE(H2540:H2545)</f>
        <v>0.97063803743152777</v>
      </c>
      <c r="X2276">
        <f>_xlfn.STDEV.P(H2540:H2545)/SQRT(COUNT(H2540:H2545))</f>
        <v>5.2558596777866874E-2</v>
      </c>
      <c r="AA2276" t="s">
        <v>5659</v>
      </c>
      <c r="AB2276" t="s">
        <v>5645</v>
      </c>
      <c r="AC2276" t="s">
        <v>16</v>
      </c>
      <c r="AD2276" t="s">
        <v>135</v>
      </c>
      <c r="AE2276">
        <v>23.5</v>
      </c>
      <c r="AF2276">
        <v>121.1</v>
      </c>
      <c r="AG2276">
        <v>72.459999999999994</v>
      </c>
      <c r="AH2276">
        <f t="shared" si="344"/>
        <v>1.6712669058791059</v>
      </c>
      <c r="AI2276">
        <v>21.5</v>
      </c>
      <c r="AJ2276">
        <v>65.84</v>
      </c>
      <c r="AK2276">
        <v>67.47</v>
      </c>
      <c r="AL2276" s="3">
        <f t="shared" si="345"/>
        <v>1</v>
      </c>
      <c r="AM2276" s="3">
        <f t="shared" si="346"/>
        <v>0</v>
      </c>
      <c r="AN2276" s="3">
        <f t="shared" si="347"/>
        <v>0</v>
      </c>
      <c r="AO2276" t="s">
        <v>51</v>
      </c>
      <c r="AP2276" t="s">
        <v>5612</v>
      </c>
      <c r="AQ2276">
        <f>SUM(AL2540:AL2545)</f>
        <v>0</v>
      </c>
      <c r="AR2276">
        <f>SUM(AM2540:AM2545)</f>
        <v>2</v>
      </c>
      <c r="AS2276">
        <f>SUM(AN2540:AN2545)</f>
        <v>4</v>
      </c>
      <c r="AT2276" t="s">
        <v>41</v>
      </c>
      <c r="AU2276" t="s">
        <v>41</v>
      </c>
      <c r="AW2276">
        <f>AVERAGE(AH2540:AH2545)</f>
        <v>0.91749994357926568</v>
      </c>
      <c r="AX2276">
        <f>_xlfn.STDEV.P(AH2540:AH2545)/SQRT(COUNT(AH2540:AH2545))</f>
        <v>4.7357469609999842E-2</v>
      </c>
    </row>
    <row r="2277" spans="1:50" x14ac:dyDescent="0.35">
      <c r="A2277" t="s">
        <v>5660</v>
      </c>
      <c r="B2277" t="s">
        <v>5645</v>
      </c>
      <c r="C2277" t="s">
        <v>16</v>
      </c>
      <c r="D2277" t="s">
        <v>134</v>
      </c>
      <c r="E2277">
        <v>22.5</v>
      </c>
      <c r="F2277">
        <v>119.9</v>
      </c>
      <c r="G2277">
        <v>69.97</v>
      </c>
      <c r="H2277">
        <f t="shared" si="340"/>
        <v>1.7135915392310992</v>
      </c>
      <c r="I2277">
        <v>21</v>
      </c>
      <c r="J2277">
        <v>50.25</v>
      </c>
      <c r="K2277">
        <v>66.22</v>
      </c>
      <c r="L2277" s="3">
        <f t="shared" si="341"/>
        <v>1</v>
      </c>
      <c r="M2277" s="3">
        <f t="shared" si="342"/>
        <v>0</v>
      </c>
      <c r="N2277" s="3">
        <f t="shared" si="343"/>
        <v>0</v>
      </c>
      <c r="O2277" t="s">
        <v>51</v>
      </c>
      <c r="P2277" t="s">
        <v>5614</v>
      </c>
      <c r="Q2277">
        <f>SUM(L2670:L2679)</f>
        <v>0</v>
      </c>
      <c r="R2277">
        <f t="shared" ref="R2277" si="366">SUM(M2670:M2679)</f>
        <v>5</v>
      </c>
      <c r="S2277">
        <f>SUM(N2670:N2679)</f>
        <v>5</v>
      </c>
      <c r="T2277">
        <f>AVERAGE(E2671:E2672,E2674,E2676,E2678)</f>
        <v>23.9</v>
      </c>
      <c r="U2277">
        <f>_xlfn.STDEV.P(E2671:E2672,E2674,E2676,E2678)/SQRT(COUNT(E2671:E2672,E2674,E2676,E2678))</f>
        <v>0.47749345545253286</v>
      </c>
      <c r="W2277">
        <f>AVERAGE(H2670:H2679)</f>
        <v>0.97120641333252988</v>
      </c>
      <c r="X2277">
        <f>_xlfn.STDEV.P(H2670:H2679)/SQRT(COUNT(H2670:H2679))</f>
        <v>4.8328441565202433E-2</v>
      </c>
      <c r="AA2277" t="s">
        <v>5660</v>
      </c>
      <c r="AB2277" t="s">
        <v>5645</v>
      </c>
      <c r="AC2277" t="s">
        <v>16</v>
      </c>
      <c r="AD2277" t="s">
        <v>135</v>
      </c>
      <c r="AE2277">
        <v>24</v>
      </c>
      <c r="AF2277">
        <v>74.27</v>
      </c>
      <c r="AG2277">
        <v>73.7</v>
      </c>
      <c r="AH2277">
        <f t="shared" si="344"/>
        <v>1.0077340569877882</v>
      </c>
      <c r="AI2277">
        <v>23.5</v>
      </c>
      <c r="AJ2277">
        <v>70.16</v>
      </c>
      <c r="AK2277">
        <v>72.459999999999994</v>
      </c>
      <c r="AL2277" s="3">
        <f t="shared" si="345"/>
        <v>0</v>
      </c>
      <c r="AM2277" s="3">
        <f t="shared" si="346"/>
        <v>1</v>
      </c>
      <c r="AN2277" s="3">
        <f t="shared" si="347"/>
        <v>0</v>
      </c>
      <c r="AO2277" t="s">
        <v>51</v>
      </c>
      <c r="AP2277" t="s">
        <v>5614</v>
      </c>
      <c r="AQ2277">
        <f>SUM(AL2670:AL2679)</f>
        <v>0</v>
      </c>
      <c r="AR2277">
        <f t="shared" ref="AR2277" si="367">SUM(AM2670:AM2679)</f>
        <v>4</v>
      </c>
      <c r="AS2277">
        <f>SUM(AN2670:AN2679)</f>
        <v>6</v>
      </c>
      <c r="AT2277" t="s">
        <v>41</v>
      </c>
      <c r="AU2277" t="s">
        <v>41</v>
      </c>
      <c r="AW2277">
        <f>AVERAGE(AH2670:AH2679)</f>
        <v>0.94352787523600945</v>
      </c>
      <c r="AX2277">
        <f>_xlfn.STDEV.P(AH2670:AH2679)/SQRT(COUNT(AH2670:AH2679))</f>
        <v>5.0151489494129883E-2</v>
      </c>
    </row>
    <row r="2278" spans="1:50" x14ac:dyDescent="0.35">
      <c r="A2278" t="s">
        <v>5661</v>
      </c>
      <c r="B2278" t="s">
        <v>5645</v>
      </c>
      <c r="C2278" t="s">
        <v>16</v>
      </c>
      <c r="D2278" t="s">
        <v>134</v>
      </c>
      <c r="E2278">
        <v>22.5</v>
      </c>
      <c r="F2278">
        <v>101.76</v>
      </c>
      <c r="G2278">
        <v>69.97</v>
      </c>
      <c r="H2278">
        <f t="shared" si="340"/>
        <v>1.4543375732456769</v>
      </c>
      <c r="I2278">
        <v>21</v>
      </c>
      <c r="J2278">
        <v>53.98</v>
      </c>
      <c r="K2278">
        <v>66.22</v>
      </c>
      <c r="L2278" s="3">
        <f t="shared" si="341"/>
        <v>0</v>
      </c>
      <c r="M2278" s="3">
        <f t="shared" si="342"/>
        <v>1</v>
      </c>
      <c r="N2278" s="3">
        <f t="shared" si="343"/>
        <v>0</v>
      </c>
      <c r="O2278" t="s">
        <v>51</v>
      </c>
      <c r="P2278" t="s">
        <v>5616</v>
      </c>
      <c r="Q2278">
        <f>SUM(L2692:L2707)</f>
        <v>0</v>
      </c>
      <c r="R2278">
        <f t="shared" ref="R2278" si="368">SUM(M2692:M2707)</f>
        <v>5</v>
      </c>
      <c r="S2278">
        <f>SUM(N2692:N2707)</f>
        <v>11</v>
      </c>
      <c r="T2278">
        <f>AVERAGE(E2693:E2694,E2696:E2697,E2706)</f>
        <v>24.5</v>
      </c>
      <c r="U2278">
        <f>_xlfn.STDEV.P(E2693:E2694,E2696:E2697,E2706)/SQRT(COUNT(E2693:E2694,E2696:E2697,E2706))</f>
        <v>0.1414213562373095</v>
      </c>
      <c r="W2278">
        <f>AVERAGE(H2692:H2707)</f>
        <v>1.0226096671989089</v>
      </c>
      <c r="X2278">
        <f>_xlfn.STDEV.P(H2692:H2707)/SQRT(COUNT(H2692:H2707))</f>
        <v>5.0156983652337277E-2</v>
      </c>
      <c r="AA2278" t="s">
        <v>5661</v>
      </c>
      <c r="AB2278" t="s">
        <v>5645</v>
      </c>
      <c r="AC2278" t="s">
        <v>16</v>
      </c>
      <c r="AD2278" t="s">
        <v>135</v>
      </c>
      <c r="AE2278">
        <v>23</v>
      </c>
      <c r="AF2278">
        <v>102.08</v>
      </c>
      <c r="AG2278">
        <v>71.22</v>
      </c>
      <c r="AH2278">
        <f t="shared" si="344"/>
        <v>1.4333052513338951</v>
      </c>
      <c r="AI2278">
        <v>21</v>
      </c>
      <c r="AJ2278">
        <v>51.27</v>
      </c>
      <c r="AK2278">
        <v>66.22</v>
      </c>
      <c r="AL2278" s="3">
        <f t="shared" si="345"/>
        <v>0</v>
      </c>
      <c r="AM2278" s="3">
        <f t="shared" si="346"/>
        <v>1</v>
      </c>
      <c r="AN2278" s="3">
        <f t="shared" si="347"/>
        <v>0</v>
      </c>
      <c r="AO2278" t="s">
        <v>51</v>
      </c>
      <c r="AP2278" t="s">
        <v>5616</v>
      </c>
      <c r="AQ2278">
        <f>SUM(AL2692:AL2707)</f>
        <v>12</v>
      </c>
      <c r="AR2278">
        <f t="shared" ref="AR2278" si="369">SUM(AM2692:AM2707)</f>
        <v>3</v>
      </c>
      <c r="AS2278">
        <f>SUM(AN2692:AN2707)</f>
        <v>1</v>
      </c>
      <c r="AT2278">
        <f>AVERAGE(AE2692:AE2702,AE2704:AE2707)</f>
        <v>23.933333333333334</v>
      </c>
      <c r="AU2278">
        <f>_xlfn.STDEV.P(AE2692:AE2702,AE2704:AE2707)/SQRT(COUNT(AE2692:AE2702,AE2704:AE2707))</f>
        <v>6.440611887195305E-2</v>
      </c>
      <c r="AW2278">
        <f>AVERAGE(AH2692:AH2707)</f>
        <v>1.8208243471046102</v>
      </c>
      <c r="AX2278">
        <f>_xlfn.STDEV.P(AH2692:AH2707)/SQRT(COUNT(AH2692:AH2707))</f>
        <v>0.108296252798763</v>
      </c>
    </row>
    <row r="2279" spans="1:50" x14ac:dyDescent="0.35">
      <c r="A2279" t="s">
        <v>5662</v>
      </c>
      <c r="B2279" t="s">
        <v>5663</v>
      </c>
      <c r="C2279" t="s">
        <v>16</v>
      </c>
      <c r="D2279" t="s">
        <v>17</v>
      </c>
      <c r="E2279">
        <v>24.5</v>
      </c>
      <c r="F2279">
        <v>127.82</v>
      </c>
      <c r="G2279">
        <v>74.930000000000007</v>
      </c>
      <c r="H2279">
        <f t="shared" si="340"/>
        <v>1.7058588015481113</v>
      </c>
      <c r="I2279">
        <v>21.5</v>
      </c>
      <c r="J2279">
        <v>45.07</v>
      </c>
      <c r="K2279">
        <v>67.47</v>
      </c>
      <c r="L2279" s="3">
        <f t="shared" si="341"/>
        <v>1</v>
      </c>
      <c r="M2279" s="3">
        <f t="shared" si="342"/>
        <v>0</v>
      </c>
      <c r="N2279" s="3">
        <f t="shared" si="343"/>
        <v>0</v>
      </c>
      <c r="O2279" t="s">
        <v>51</v>
      </c>
      <c r="P2279" t="s">
        <v>5618</v>
      </c>
      <c r="Q2279">
        <f>SUM(L2719:L2730)</f>
        <v>3</v>
      </c>
      <c r="R2279">
        <f t="shared" ref="R2279" si="370">SUM(M2719:M2730)</f>
        <v>4</v>
      </c>
      <c r="S2279">
        <f>SUM(N2719:N2730)</f>
        <v>5</v>
      </c>
      <c r="T2279">
        <f>AVERAGE(E2720:E2722,E2726:E2727,E2729:E2730)</f>
        <v>24.428571428571427</v>
      </c>
      <c r="U2279">
        <f>_xlfn.STDEV.P(E2720:E2722,E2726:E2727,E2729:E2730)/SQRT(COUNT(E2720:E2722,E2726:E2727,E2729:E2730))</f>
        <v>0.25612041628594145</v>
      </c>
      <c r="W2279">
        <f>AVERAGE(H2719:H2730)</f>
        <v>1.2738529190556935</v>
      </c>
      <c r="X2279">
        <f>_xlfn.STDEV.P(H2719:H2730)/SQRT(COUNT(H2719:H2730))</f>
        <v>0.11918637724405318</v>
      </c>
      <c r="AA2279" t="s">
        <v>5662</v>
      </c>
      <c r="AB2279" t="s">
        <v>5663</v>
      </c>
      <c r="AC2279" t="s">
        <v>16</v>
      </c>
      <c r="AD2279" t="s">
        <v>18</v>
      </c>
      <c r="AE2279">
        <v>24</v>
      </c>
      <c r="AF2279">
        <v>149.47</v>
      </c>
      <c r="AG2279">
        <v>73.7</v>
      </c>
      <c r="AH2279">
        <f t="shared" si="344"/>
        <v>2.0280868385345996</v>
      </c>
      <c r="AI2279">
        <v>23</v>
      </c>
      <c r="AJ2279">
        <v>54.32</v>
      </c>
      <c r="AK2279">
        <v>71.22</v>
      </c>
      <c r="AL2279" s="3">
        <f t="shared" si="345"/>
        <v>1</v>
      </c>
      <c r="AM2279" s="3">
        <f t="shared" si="346"/>
        <v>0</v>
      </c>
      <c r="AN2279" s="3">
        <f t="shared" si="347"/>
        <v>0</v>
      </c>
      <c r="AO2279" t="s">
        <v>51</v>
      </c>
      <c r="AP2279" t="s">
        <v>5618</v>
      </c>
      <c r="AQ2279">
        <f>SUM(AL2719:AL2730)</f>
        <v>6</v>
      </c>
      <c r="AR2279">
        <f t="shared" ref="AR2279" si="371">SUM(AM2719:AM2730)</f>
        <v>5</v>
      </c>
      <c r="AS2279">
        <f>SUM(AN2719:AN2730)</f>
        <v>1</v>
      </c>
      <c r="AT2279">
        <f>AVERAGE(AE2719:AE2722,AE2724:AE2730)</f>
        <v>23.954545454545453</v>
      </c>
      <c r="AU2279">
        <f>_xlfn.STDEV.P(AE2719:AE2722,AE2724:AE2730)/SQRT(COUNT(AE2719:AE2722,AE2724:AE2730))</f>
        <v>0.58371333907052814</v>
      </c>
      <c r="AW2279">
        <f>AVERAGE(AH2719:AH2730)</f>
        <v>1.7164759375825716</v>
      </c>
      <c r="AX2279">
        <f>_xlfn.STDEV.P(AH2719:AH2730)/SQRT(COUNT(AH2719:AH2730))</f>
        <v>0.18618890666563431</v>
      </c>
    </row>
    <row r="2280" spans="1:50" x14ac:dyDescent="0.35">
      <c r="A2280" t="s">
        <v>5664</v>
      </c>
      <c r="B2280" t="s">
        <v>5663</v>
      </c>
      <c r="C2280" t="s">
        <v>16</v>
      </c>
      <c r="D2280" t="s">
        <v>17</v>
      </c>
      <c r="E2280">
        <v>23.5</v>
      </c>
      <c r="F2280">
        <v>233.94</v>
      </c>
      <c r="G2280">
        <v>72.459999999999994</v>
      </c>
      <c r="H2280">
        <f t="shared" si="340"/>
        <v>3.2285398840739723</v>
      </c>
      <c r="I2280">
        <v>21.5</v>
      </c>
      <c r="J2280">
        <v>46.71</v>
      </c>
      <c r="K2280">
        <v>67.47</v>
      </c>
      <c r="L2280" s="3">
        <f t="shared" si="341"/>
        <v>1</v>
      </c>
      <c r="M2280" s="3">
        <f t="shared" si="342"/>
        <v>0</v>
      </c>
      <c r="N2280" s="3">
        <f t="shared" si="343"/>
        <v>0</v>
      </c>
      <c r="O2280" t="s">
        <v>51</v>
      </c>
      <c r="P2280" t="s">
        <v>5620</v>
      </c>
      <c r="Q2280">
        <f>SUM(L2746:L2756)</f>
        <v>0</v>
      </c>
      <c r="R2280">
        <f t="shared" ref="R2280" si="372">SUM(M2746:M2756)</f>
        <v>5</v>
      </c>
      <c r="S2280">
        <f>SUM(N2746:N2756)</f>
        <v>6</v>
      </c>
      <c r="T2280">
        <f>AVERAGE(E2747,E2749,E2752,E2755:E2756)</f>
        <v>24.8</v>
      </c>
      <c r="U2280">
        <f>_xlfn.STDEV.P(E2747,E2749,E2752,E2755:E2756)/SQRT(COUNT(E2747,E2749,E2752,E2755:E2756))</f>
        <v>0.10954451150103321</v>
      </c>
      <c r="W2280">
        <f>AVERAGE(H2746:H2756)</f>
        <v>1.0185863063982672</v>
      </c>
      <c r="X2280">
        <f>_xlfn.STDEV.P(H2746:H2756)/SQRT(COUNT(H2746:H2756))</f>
        <v>4.8842349094947085E-2</v>
      </c>
      <c r="AA2280" t="s">
        <v>5664</v>
      </c>
      <c r="AB2280" t="s">
        <v>5663</v>
      </c>
      <c r="AC2280" t="s">
        <v>16</v>
      </c>
      <c r="AD2280" t="s">
        <v>18</v>
      </c>
      <c r="AE2280">
        <v>24</v>
      </c>
      <c r="AF2280">
        <v>168.34</v>
      </c>
      <c r="AG2280">
        <v>73.7</v>
      </c>
      <c r="AH2280">
        <f t="shared" si="344"/>
        <v>2.2841248303934871</v>
      </c>
      <c r="AI2280">
        <v>23</v>
      </c>
      <c r="AJ2280">
        <v>62.26</v>
      </c>
      <c r="AK2280">
        <v>71.22</v>
      </c>
      <c r="AL2280" s="3">
        <f t="shared" si="345"/>
        <v>1</v>
      </c>
      <c r="AM2280" s="3">
        <f t="shared" si="346"/>
        <v>0</v>
      </c>
      <c r="AN2280" s="3">
        <f t="shared" si="347"/>
        <v>0</v>
      </c>
      <c r="AO2280" t="s">
        <v>51</v>
      </c>
      <c r="AP2280" t="s">
        <v>5620</v>
      </c>
      <c r="AQ2280">
        <f>SUM(AL2746:AL2756)</f>
        <v>0</v>
      </c>
      <c r="AR2280">
        <f t="shared" ref="AR2280" si="373">SUM(AM2746:AM2756)</f>
        <v>2</v>
      </c>
      <c r="AS2280">
        <f>SUM(AN2746:AN2756)</f>
        <v>9</v>
      </c>
      <c r="AT2280" t="s">
        <v>41</v>
      </c>
      <c r="AU2280" t="s">
        <v>41</v>
      </c>
      <c r="AW2280">
        <f>AVERAGE(AH2746:AH2756)</f>
        <v>0.89956797305946801</v>
      </c>
      <c r="AX2280">
        <f>_xlfn.STDEV.P(AH2746:AH2756)/SQRT(COUNT(AH2746:AH2756))</f>
        <v>2.7340817064389313E-2</v>
      </c>
    </row>
    <row r="2281" spans="1:50" x14ac:dyDescent="0.35">
      <c r="A2281" t="s">
        <v>5665</v>
      </c>
      <c r="B2281" t="s">
        <v>5663</v>
      </c>
      <c r="C2281" t="s">
        <v>16</v>
      </c>
      <c r="D2281" t="s">
        <v>17</v>
      </c>
      <c r="E2281">
        <v>23.5</v>
      </c>
      <c r="F2281">
        <v>73.52</v>
      </c>
      <c r="G2281">
        <v>72.459999999999994</v>
      </c>
      <c r="H2281">
        <f t="shared" si="340"/>
        <v>1.0146287606955562</v>
      </c>
      <c r="I2281">
        <v>23</v>
      </c>
      <c r="J2281">
        <v>65.319999999999993</v>
      </c>
      <c r="K2281">
        <v>71.22</v>
      </c>
      <c r="L2281" s="3">
        <f t="shared" si="341"/>
        <v>0</v>
      </c>
      <c r="M2281" s="3">
        <f t="shared" si="342"/>
        <v>1</v>
      </c>
      <c r="N2281" s="3">
        <f t="shared" si="343"/>
        <v>0</v>
      </c>
      <c r="O2281" t="s">
        <v>51</v>
      </c>
      <c r="P2281" t="s">
        <v>5622</v>
      </c>
      <c r="Q2281" t="s">
        <v>41</v>
      </c>
      <c r="R2281" t="s">
        <v>41</v>
      </c>
      <c r="S2281" t="s">
        <v>41</v>
      </c>
      <c r="T2281" t="s">
        <v>41</v>
      </c>
      <c r="U2281" t="s">
        <v>41</v>
      </c>
      <c r="W2281" t="s">
        <v>41</v>
      </c>
      <c r="X2281" t="s">
        <v>41</v>
      </c>
      <c r="AA2281" t="s">
        <v>5665</v>
      </c>
      <c r="AB2281" t="s">
        <v>5663</v>
      </c>
      <c r="AC2281" t="s">
        <v>16</v>
      </c>
      <c r="AD2281" t="s">
        <v>18</v>
      </c>
      <c r="AE2281">
        <v>24</v>
      </c>
      <c r="AF2281">
        <v>157.38</v>
      </c>
      <c r="AG2281">
        <v>73.7</v>
      </c>
      <c r="AH2281">
        <f t="shared" si="344"/>
        <v>2.1354138398914517</v>
      </c>
      <c r="AI2281">
        <v>23.5</v>
      </c>
      <c r="AJ2281">
        <v>70.930000000000007</v>
      </c>
      <c r="AK2281">
        <v>72.459999999999994</v>
      </c>
      <c r="AL2281" s="3">
        <f t="shared" si="345"/>
        <v>1</v>
      </c>
      <c r="AM2281" s="3">
        <f t="shared" si="346"/>
        <v>0</v>
      </c>
      <c r="AN2281" s="3">
        <f t="shared" si="347"/>
        <v>0</v>
      </c>
      <c r="AO2281" t="s">
        <v>51</v>
      </c>
      <c r="AP2281" t="s">
        <v>5622</v>
      </c>
      <c r="AQ2281" t="s">
        <v>41</v>
      </c>
      <c r="AR2281" t="s">
        <v>41</v>
      </c>
      <c r="AS2281" t="s">
        <v>41</v>
      </c>
      <c r="AT2281" t="s">
        <v>41</v>
      </c>
      <c r="AU2281" t="s">
        <v>41</v>
      </c>
      <c r="AW2281" t="s">
        <v>41</v>
      </c>
      <c r="AX2281" t="s">
        <v>41</v>
      </c>
    </row>
    <row r="2282" spans="1:50" x14ac:dyDescent="0.35">
      <c r="A2282" t="s">
        <v>5666</v>
      </c>
      <c r="B2282" t="s">
        <v>5663</v>
      </c>
      <c r="C2282" t="s">
        <v>16</v>
      </c>
      <c r="D2282" t="s">
        <v>17</v>
      </c>
      <c r="E2282">
        <v>23.5</v>
      </c>
      <c r="F2282">
        <v>186.54</v>
      </c>
      <c r="G2282">
        <v>72.459999999999994</v>
      </c>
      <c r="H2282">
        <f t="shared" si="340"/>
        <v>2.5743858680651397</v>
      </c>
      <c r="I2282">
        <v>21.5</v>
      </c>
      <c r="J2282">
        <v>44</v>
      </c>
      <c r="K2282">
        <v>67.47</v>
      </c>
      <c r="L2282" s="3">
        <f t="shared" si="341"/>
        <v>1</v>
      </c>
      <c r="M2282" s="3">
        <f t="shared" si="342"/>
        <v>0</v>
      </c>
      <c r="N2282" s="3">
        <f t="shared" si="343"/>
        <v>0</v>
      </c>
      <c r="AA2282" t="s">
        <v>5666</v>
      </c>
      <c r="AB2282" t="s">
        <v>5663</v>
      </c>
      <c r="AC2282" t="s">
        <v>16</v>
      </c>
      <c r="AD2282" t="s">
        <v>18</v>
      </c>
      <c r="AE2282">
        <v>24</v>
      </c>
      <c r="AF2282">
        <v>150.06</v>
      </c>
      <c r="AG2282">
        <v>73.7</v>
      </c>
      <c r="AH2282">
        <f t="shared" si="344"/>
        <v>2.0360922659430121</v>
      </c>
      <c r="AI2282">
        <v>23</v>
      </c>
      <c r="AJ2282">
        <v>54.14</v>
      </c>
      <c r="AK2282">
        <v>71.22</v>
      </c>
      <c r="AL2282" s="3">
        <f t="shared" si="345"/>
        <v>1</v>
      </c>
      <c r="AM2282" s="3">
        <f t="shared" si="346"/>
        <v>0</v>
      </c>
      <c r="AN2282" s="3">
        <f t="shared" si="347"/>
        <v>0</v>
      </c>
    </row>
    <row r="2283" spans="1:50" x14ac:dyDescent="0.35">
      <c r="A2283" t="s">
        <v>5667</v>
      </c>
      <c r="B2283" t="s">
        <v>5663</v>
      </c>
      <c r="C2283" t="s">
        <v>16</v>
      </c>
      <c r="D2283" t="s">
        <v>17</v>
      </c>
      <c r="E2283">
        <v>24</v>
      </c>
      <c r="F2283">
        <v>118.36</v>
      </c>
      <c r="G2283">
        <v>73.7</v>
      </c>
      <c r="H2283">
        <f t="shared" si="340"/>
        <v>1.6059701492537313</v>
      </c>
      <c r="I2283">
        <v>22.5</v>
      </c>
      <c r="J2283">
        <v>69.36</v>
      </c>
      <c r="K2283">
        <v>69.97</v>
      </c>
      <c r="L2283" s="3">
        <f t="shared" si="341"/>
        <v>1</v>
      </c>
      <c r="M2283" s="3">
        <f t="shared" si="342"/>
        <v>0</v>
      </c>
      <c r="N2283" s="3">
        <f t="shared" si="343"/>
        <v>0</v>
      </c>
      <c r="AA2283" t="s">
        <v>5667</v>
      </c>
      <c r="AB2283" t="s">
        <v>5663</v>
      </c>
      <c r="AC2283" t="s">
        <v>16</v>
      </c>
      <c r="AD2283" t="s">
        <v>18</v>
      </c>
      <c r="AE2283">
        <v>24</v>
      </c>
      <c r="AF2283">
        <v>98.91</v>
      </c>
      <c r="AG2283">
        <v>73.7</v>
      </c>
      <c r="AH2283">
        <f t="shared" si="344"/>
        <v>1.3420624151967435</v>
      </c>
      <c r="AI2283">
        <v>23.5</v>
      </c>
      <c r="AJ2283">
        <v>62.26</v>
      </c>
      <c r="AK2283">
        <v>72.459999999999994</v>
      </c>
      <c r="AL2283" s="3">
        <f t="shared" si="345"/>
        <v>0</v>
      </c>
      <c r="AM2283" s="3">
        <f t="shared" si="346"/>
        <v>1</v>
      </c>
      <c r="AN2283" s="3">
        <f t="shared" si="347"/>
        <v>0</v>
      </c>
    </row>
    <row r="2284" spans="1:50" x14ac:dyDescent="0.35">
      <c r="A2284" t="s">
        <v>5668</v>
      </c>
      <c r="B2284" t="s">
        <v>5663</v>
      </c>
      <c r="C2284" t="s">
        <v>16</v>
      </c>
      <c r="D2284" t="s">
        <v>17</v>
      </c>
      <c r="E2284">
        <v>23.5</v>
      </c>
      <c r="F2284">
        <v>89.23</v>
      </c>
      <c r="G2284">
        <v>72.459999999999994</v>
      </c>
      <c r="H2284">
        <f t="shared" si="340"/>
        <v>1.2314380347778087</v>
      </c>
      <c r="I2284">
        <v>22</v>
      </c>
      <c r="J2284">
        <v>62.48</v>
      </c>
      <c r="K2284">
        <v>68.72</v>
      </c>
      <c r="L2284" s="3">
        <f t="shared" si="341"/>
        <v>0</v>
      </c>
      <c r="M2284" s="3">
        <f t="shared" si="342"/>
        <v>1</v>
      </c>
      <c r="N2284" s="3">
        <f t="shared" si="343"/>
        <v>0</v>
      </c>
      <c r="AA2284" t="s">
        <v>5668</v>
      </c>
      <c r="AB2284" t="s">
        <v>5663</v>
      </c>
      <c r="AC2284" t="s">
        <v>16</v>
      </c>
      <c r="AD2284" t="s">
        <v>18</v>
      </c>
      <c r="AE2284">
        <v>24</v>
      </c>
      <c r="AF2284">
        <v>86.36</v>
      </c>
      <c r="AG2284">
        <v>73.7</v>
      </c>
      <c r="AH2284">
        <f t="shared" si="344"/>
        <v>1.1717774762550881</v>
      </c>
      <c r="AI2284">
        <v>23</v>
      </c>
      <c r="AJ2284">
        <v>65.73</v>
      </c>
      <c r="AK2284">
        <v>71.22</v>
      </c>
      <c r="AL2284" s="3">
        <f t="shared" si="345"/>
        <v>0</v>
      </c>
      <c r="AM2284" s="3">
        <f t="shared" si="346"/>
        <v>1</v>
      </c>
      <c r="AN2284" s="3">
        <f t="shared" si="347"/>
        <v>0</v>
      </c>
    </row>
    <row r="2285" spans="1:50" x14ac:dyDescent="0.35">
      <c r="A2285" t="s">
        <v>5669</v>
      </c>
      <c r="B2285" t="s">
        <v>5663</v>
      </c>
      <c r="C2285" t="s">
        <v>16</v>
      </c>
      <c r="D2285" t="s">
        <v>17</v>
      </c>
      <c r="E2285">
        <v>24</v>
      </c>
      <c r="F2285">
        <v>153.84</v>
      </c>
      <c r="G2285">
        <v>73.7</v>
      </c>
      <c r="H2285">
        <f t="shared" si="340"/>
        <v>2.0873812754409768</v>
      </c>
      <c r="I2285">
        <v>21.5</v>
      </c>
      <c r="J2285">
        <v>58.52</v>
      </c>
      <c r="K2285">
        <v>67.47</v>
      </c>
      <c r="L2285" s="3">
        <f t="shared" si="341"/>
        <v>1</v>
      </c>
      <c r="M2285" s="3">
        <f t="shared" si="342"/>
        <v>0</v>
      </c>
      <c r="N2285" s="3">
        <f t="shared" si="343"/>
        <v>0</v>
      </c>
      <c r="AA2285" t="s">
        <v>5669</v>
      </c>
      <c r="AB2285" t="s">
        <v>5663</v>
      </c>
      <c r="AC2285" t="s">
        <v>16</v>
      </c>
      <c r="AD2285" t="s">
        <v>18</v>
      </c>
      <c r="AE2285">
        <v>24</v>
      </c>
      <c r="AF2285">
        <v>163.83000000000001</v>
      </c>
      <c r="AG2285">
        <v>73.7</v>
      </c>
      <c r="AH2285">
        <f t="shared" si="344"/>
        <v>2.2229308005427408</v>
      </c>
      <c r="AI2285">
        <v>23</v>
      </c>
      <c r="AJ2285">
        <v>58.94</v>
      </c>
      <c r="AK2285">
        <v>71.22</v>
      </c>
      <c r="AL2285" s="3">
        <f t="shared" si="345"/>
        <v>1</v>
      </c>
      <c r="AM2285" s="3">
        <f t="shared" si="346"/>
        <v>0</v>
      </c>
      <c r="AN2285" s="3">
        <f t="shared" si="347"/>
        <v>0</v>
      </c>
    </row>
    <row r="2286" spans="1:50" x14ac:dyDescent="0.35">
      <c r="A2286" t="s">
        <v>5670</v>
      </c>
      <c r="B2286" t="s">
        <v>5663</v>
      </c>
      <c r="C2286" t="s">
        <v>16</v>
      </c>
      <c r="D2286" t="s">
        <v>17</v>
      </c>
      <c r="E2286">
        <v>23.5</v>
      </c>
      <c r="F2286">
        <v>166.36</v>
      </c>
      <c r="G2286">
        <v>72.459999999999994</v>
      </c>
      <c r="H2286">
        <f t="shared" si="340"/>
        <v>2.2958873861440798</v>
      </c>
      <c r="I2286">
        <v>21.5</v>
      </c>
      <c r="J2286">
        <v>52.02</v>
      </c>
      <c r="K2286">
        <v>67.47</v>
      </c>
      <c r="L2286" s="3">
        <f t="shared" si="341"/>
        <v>1</v>
      </c>
      <c r="M2286" s="3">
        <f t="shared" si="342"/>
        <v>0</v>
      </c>
      <c r="N2286" s="3">
        <f t="shared" si="343"/>
        <v>0</v>
      </c>
      <c r="AA2286" t="s">
        <v>5670</v>
      </c>
      <c r="AB2286" t="s">
        <v>5663</v>
      </c>
      <c r="AC2286" t="s">
        <v>16</v>
      </c>
      <c r="AD2286" t="s">
        <v>18</v>
      </c>
      <c r="AE2286">
        <v>24</v>
      </c>
      <c r="AF2286">
        <v>159.18</v>
      </c>
      <c r="AG2286">
        <v>73.7</v>
      </c>
      <c r="AH2286">
        <f t="shared" si="344"/>
        <v>2.1598371777476255</v>
      </c>
      <c r="AI2286">
        <v>22.5</v>
      </c>
      <c r="AJ2286">
        <v>61.29</v>
      </c>
      <c r="AK2286">
        <v>69.97</v>
      </c>
      <c r="AL2286" s="3">
        <f t="shared" si="345"/>
        <v>1</v>
      </c>
      <c r="AM2286" s="3">
        <f t="shared" si="346"/>
        <v>0</v>
      </c>
      <c r="AN2286" s="3">
        <f t="shared" si="347"/>
        <v>0</v>
      </c>
    </row>
    <row r="2287" spans="1:50" x14ac:dyDescent="0.35">
      <c r="A2287" t="s">
        <v>5671</v>
      </c>
      <c r="B2287" t="s">
        <v>5663</v>
      </c>
      <c r="C2287" t="s">
        <v>16</v>
      </c>
      <c r="D2287" t="s">
        <v>17</v>
      </c>
      <c r="E2287">
        <v>23.5</v>
      </c>
      <c r="F2287">
        <v>208.2</v>
      </c>
      <c r="G2287">
        <v>72.459999999999994</v>
      </c>
      <c r="H2287">
        <f t="shared" si="340"/>
        <v>2.8733094120894287</v>
      </c>
      <c r="I2287">
        <v>21</v>
      </c>
      <c r="J2287">
        <v>23.54</v>
      </c>
      <c r="K2287">
        <v>66.22</v>
      </c>
      <c r="L2287" s="3">
        <f t="shared" si="341"/>
        <v>1</v>
      </c>
      <c r="M2287" s="3">
        <f t="shared" si="342"/>
        <v>0</v>
      </c>
      <c r="N2287" s="3">
        <f t="shared" si="343"/>
        <v>0</v>
      </c>
      <c r="AA2287" t="s">
        <v>5671</v>
      </c>
      <c r="AB2287" t="s">
        <v>5663</v>
      </c>
      <c r="AC2287" t="s">
        <v>16</v>
      </c>
      <c r="AD2287" t="s">
        <v>18</v>
      </c>
      <c r="AE2287">
        <v>24</v>
      </c>
      <c r="AF2287">
        <v>144.01</v>
      </c>
      <c r="AG2287">
        <v>73.7</v>
      </c>
      <c r="AH2287">
        <f t="shared" si="344"/>
        <v>1.954002713704206</v>
      </c>
      <c r="AI2287">
        <v>23</v>
      </c>
      <c r="AJ2287">
        <v>53.73</v>
      </c>
      <c r="AK2287">
        <v>71.22</v>
      </c>
      <c r="AL2287" s="3">
        <f t="shared" si="345"/>
        <v>1</v>
      </c>
      <c r="AM2287" s="3">
        <f t="shared" si="346"/>
        <v>0</v>
      </c>
      <c r="AN2287" s="3">
        <f t="shared" si="347"/>
        <v>0</v>
      </c>
    </row>
    <row r="2288" spans="1:50" x14ac:dyDescent="0.35">
      <c r="A2288" t="s">
        <v>5672</v>
      </c>
      <c r="B2288" t="s">
        <v>5663</v>
      </c>
      <c r="C2288" t="s">
        <v>16</v>
      </c>
      <c r="D2288" t="s">
        <v>17</v>
      </c>
      <c r="E2288">
        <v>24</v>
      </c>
      <c r="F2288">
        <v>236.45</v>
      </c>
      <c r="G2288">
        <v>73.7</v>
      </c>
      <c r="H2288">
        <f t="shared" si="340"/>
        <v>3.2082767978290363</v>
      </c>
      <c r="I2288">
        <v>22</v>
      </c>
      <c r="J2288">
        <v>64.819999999999993</v>
      </c>
      <c r="K2288">
        <v>68.72</v>
      </c>
      <c r="L2288" s="3">
        <f t="shared" si="341"/>
        <v>1</v>
      </c>
      <c r="M2288" s="3">
        <f t="shared" si="342"/>
        <v>0</v>
      </c>
      <c r="N2288" s="3">
        <f t="shared" si="343"/>
        <v>0</v>
      </c>
      <c r="AA2288" t="s">
        <v>5672</v>
      </c>
      <c r="AB2288" t="s">
        <v>5663</v>
      </c>
      <c r="AC2288" t="s">
        <v>16</v>
      </c>
      <c r="AD2288" t="s">
        <v>18</v>
      </c>
      <c r="AE2288">
        <v>24</v>
      </c>
      <c r="AF2288">
        <v>135.08000000000001</v>
      </c>
      <c r="AG2288">
        <v>73.7</v>
      </c>
      <c r="AH2288">
        <f t="shared" si="344"/>
        <v>1.8328358208955224</v>
      </c>
      <c r="AI2288">
        <v>22.5</v>
      </c>
      <c r="AJ2288">
        <v>56.75</v>
      </c>
      <c r="AK2288">
        <v>69.97</v>
      </c>
      <c r="AL2288" s="3">
        <f t="shared" si="345"/>
        <v>1</v>
      </c>
      <c r="AM2288" s="3">
        <f t="shared" si="346"/>
        <v>0</v>
      </c>
      <c r="AN2288" s="3">
        <f t="shared" si="347"/>
        <v>0</v>
      </c>
    </row>
    <row r="2289" spans="1:40" x14ac:dyDescent="0.35">
      <c r="A2289" t="s">
        <v>5673</v>
      </c>
      <c r="B2289" t="s">
        <v>5663</v>
      </c>
      <c r="C2289" t="s">
        <v>16</v>
      </c>
      <c r="D2289" t="s">
        <v>17</v>
      </c>
      <c r="E2289">
        <v>23.5</v>
      </c>
      <c r="F2289">
        <v>123.51</v>
      </c>
      <c r="G2289">
        <v>72.459999999999994</v>
      </c>
      <c r="H2289">
        <f t="shared" si="340"/>
        <v>1.7045266353850403</v>
      </c>
      <c r="I2289">
        <v>21</v>
      </c>
      <c r="J2289">
        <v>33.81</v>
      </c>
      <c r="K2289">
        <v>66.22</v>
      </c>
      <c r="L2289" s="3">
        <f t="shared" si="341"/>
        <v>1</v>
      </c>
      <c r="M2289" s="3">
        <f t="shared" si="342"/>
        <v>0</v>
      </c>
      <c r="N2289" s="3">
        <f t="shared" si="343"/>
        <v>0</v>
      </c>
      <c r="AA2289" t="s">
        <v>5673</v>
      </c>
      <c r="AB2289" t="s">
        <v>5663</v>
      </c>
      <c r="AC2289" t="s">
        <v>16</v>
      </c>
      <c r="AD2289" t="s">
        <v>18</v>
      </c>
      <c r="AE2289">
        <v>24</v>
      </c>
      <c r="AF2289">
        <v>159.5</v>
      </c>
      <c r="AG2289">
        <v>73.7</v>
      </c>
      <c r="AH2289">
        <f t="shared" si="344"/>
        <v>2.1641791044776117</v>
      </c>
      <c r="AI2289">
        <v>23</v>
      </c>
      <c r="AJ2289">
        <v>67.569999999999993</v>
      </c>
      <c r="AK2289">
        <v>71.22</v>
      </c>
      <c r="AL2289" s="3">
        <f t="shared" si="345"/>
        <v>1</v>
      </c>
      <c r="AM2289" s="3">
        <f t="shared" si="346"/>
        <v>0</v>
      </c>
      <c r="AN2289" s="3">
        <f t="shared" si="347"/>
        <v>0</v>
      </c>
    </row>
    <row r="2290" spans="1:40" x14ac:dyDescent="0.35">
      <c r="A2290" t="s">
        <v>5674</v>
      </c>
      <c r="B2290" t="s">
        <v>5663</v>
      </c>
      <c r="C2290" t="s">
        <v>16</v>
      </c>
      <c r="D2290" t="s">
        <v>17</v>
      </c>
      <c r="E2290">
        <v>23.5</v>
      </c>
      <c r="F2290">
        <v>117.59</v>
      </c>
      <c r="G2290">
        <v>72.459999999999994</v>
      </c>
      <c r="H2290">
        <f t="shared" si="340"/>
        <v>1.6228263869721227</v>
      </c>
      <c r="I2290">
        <v>21.5</v>
      </c>
      <c r="J2290">
        <v>64.66</v>
      </c>
      <c r="K2290">
        <v>67.47</v>
      </c>
      <c r="L2290" s="3">
        <f t="shared" si="341"/>
        <v>1</v>
      </c>
      <c r="M2290" s="3">
        <f t="shared" si="342"/>
        <v>0</v>
      </c>
      <c r="N2290" s="3">
        <f t="shared" si="343"/>
        <v>0</v>
      </c>
      <c r="AA2290" t="s">
        <v>5674</v>
      </c>
      <c r="AB2290" t="s">
        <v>5663</v>
      </c>
      <c r="AC2290" t="s">
        <v>16</v>
      </c>
      <c r="AD2290" t="s">
        <v>18</v>
      </c>
      <c r="AE2290">
        <v>24</v>
      </c>
      <c r="AF2290">
        <v>163.33000000000001</v>
      </c>
      <c r="AG2290">
        <v>73.7</v>
      </c>
      <c r="AH2290">
        <f t="shared" si="344"/>
        <v>2.216146540027137</v>
      </c>
      <c r="AI2290">
        <v>22.5</v>
      </c>
      <c r="AJ2290">
        <v>63.43</v>
      </c>
      <c r="AK2290">
        <v>69.97</v>
      </c>
      <c r="AL2290" s="3">
        <f t="shared" si="345"/>
        <v>1</v>
      </c>
      <c r="AM2290" s="3">
        <f t="shared" si="346"/>
        <v>0</v>
      </c>
      <c r="AN2290" s="3">
        <f t="shared" si="347"/>
        <v>0</v>
      </c>
    </row>
    <row r="2291" spans="1:40" x14ac:dyDescent="0.35">
      <c r="A2291" t="s">
        <v>5675</v>
      </c>
      <c r="B2291" t="s">
        <v>5663</v>
      </c>
      <c r="C2291" t="s">
        <v>16</v>
      </c>
      <c r="D2291" t="s">
        <v>17</v>
      </c>
      <c r="E2291">
        <v>23.5</v>
      </c>
      <c r="F2291">
        <v>133.6</v>
      </c>
      <c r="G2291">
        <v>72.459999999999994</v>
      </c>
      <c r="H2291">
        <f t="shared" si="340"/>
        <v>1.8437758763455701</v>
      </c>
      <c r="I2291">
        <v>21.5</v>
      </c>
      <c r="J2291">
        <v>61.44</v>
      </c>
      <c r="K2291">
        <v>67.47</v>
      </c>
      <c r="L2291" s="3">
        <f t="shared" si="341"/>
        <v>1</v>
      </c>
      <c r="M2291" s="3">
        <f t="shared" si="342"/>
        <v>0</v>
      </c>
      <c r="N2291" s="3">
        <f t="shared" si="343"/>
        <v>0</v>
      </c>
      <c r="AA2291" t="s">
        <v>5675</v>
      </c>
      <c r="AB2291" t="s">
        <v>5663</v>
      </c>
      <c r="AC2291" s="6" t="s">
        <v>16</v>
      </c>
      <c r="AD2291" s="6" t="s">
        <v>18</v>
      </c>
      <c r="AE2291" s="6">
        <v>24</v>
      </c>
      <c r="AF2291" s="6">
        <v>64.69</v>
      </c>
      <c r="AG2291" s="6">
        <v>73.7</v>
      </c>
      <c r="AH2291" s="6">
        <f t="shared" si="344"/>
        <v>0.87774762550881946</v>
      </c>
      <c r="AI2291" s="6">
        <v>23.5</v>
      </c>
      <c r="AJ2291" s="6">
        <v>44.91</v>
      </c>
      <c r="AK2291" s="6">
        <v>72.459999999999994</v>
      </c>
      <c r="AL2291" s="6">
        <f t="shared" si="345"/>
        <v>0</v>
      </c>
      <c r="AM2291" s="6">
        <f t="shared" si="346"/>
        <v>0</v>
      </c>
      <c r="AN2291" s="6">
        <f t="shared" si="347"/>
        <v>1</v>
      </c>
    </row>
    <row r="2292" spans="1:40" x14ac:dyDescent="0.35">
      <c r="A2292" t="s">
        <v>5676</v>
      </c>
      <c r="B2292" t="s">
        <v>5663</v>
      </c>
      <c r="C2292" t="s">
        <v>16</v>
      </c>
      <c r="D2292" t="s">
        <v>17</v>
      </c>
      <c r="E2292">
        <v>23</v>
      </c>
      <c r="F2292">
        <v>88.28</v>
      </c>
      <c r="G2292">
        <v>71.22</v>
      </c>
      <c r="H2292">
        <f t="shared" si="340"/>
        <v>1.2395394552092109</v>
      </c>
      <c r="I2292">
        <v>21.5</v>
      </c>
      <c r="J2292">
        <v>52.62</v>
      </c>
      <c r="K2292">
        <v>67.47</v>
      </c>
      <c r="L2292" s="3">
        <f t="shared" si="341"/>
        <v>0</v>
      </c>
      <c r="M2292" s="3">
        <f t="shared" si="342"/>
        <v>1</v>
      </c>
      <c r="N2292" s="3">
        <f t="shared" si="343"/>
        <v>0</v>
      </c>
      <c r="AA2292" t="s">
        <v>5676</v>
      </c>
      <c r="AB2292" t="s">
        <v>5663</v>
      </c>
      <c r="AC2292" t="s">
        <v>16</v>
      </c>
      <c r="AD2292" t="s">
        <v>18</v>
      </c>
      <c r="AE2292">
        <v>24</v>
      </c>
      <c r="AF2292">
        <v>77.930000000000007</v>
      </c>
      <c r="AG2292">
        <v>73.7</v>
      </c>
      <c r="AH2292">
        <f t="shared" si="344"/>
        <v>1.0573948439620082</v>
      </c>
      <c r="AI2292">
        <v>23.5</v>
      </c>
      <c r="AJ2292">
        <v>68.22</v>
      </c>
      <c r="AK2292">
        <v>72.459999999999994</v>
      </c>
      <c r="AL2292" s="3">
        <f t="shared" si="345"/>
        <v>0</v>
      </c>
      <c r="AM2292" s="3">
        <f t="shared" si="346"/>
        <v>1</v>
      </c>
      <c r="AN2292" s="3">
        <f t="shared" si="347"/>
        <v>0</v>
      </c>
    </row>
    <row r="2293" spans="1:40" x14ac:dyDescent="0.35">
      <c r="A2293" t="s">
        <v>5677</v>
      </c>
      <c r="B2293" t="s">
        <v>5663</v>
      </c>
      <c r="C2293" t="s">
        <v>16</v>
      </c>
      <c r="D2293" t="s">
        <v>134</v>
      </c>
      <c r="E2293">
        <v>24.5</v>
      </c>
      <c r="F2293">
        <v>168.37</v>
      </c>
      <c r="G2293">
        <v>74.930000000000007</v>
      </c>
      <c r="H2293">
        <f t="shared" si="340"/>
        <v>2.2470305618577338</v>
      </c>
      <c r="I2293">
        <v>22</v>
      </c>
      <c r="J2293">
        <v>66.56</v>
      </c>
      <c r="K2293">
        <v>68.72</v>
      </c>
      <c r="L2293" s="3">
        <f t="shared" si="341"/>
        <v>1</v>
      </c>
      <c r="M2293" s="3">
        <f t="shared" si="342"/>
        <v>0</v>
      </c>
      <c r="N2293" s="3">
        <f t="shared" si="343"/>
        <v>0</v>
      </c>
      <c r="AA2293" t="s">
        <v>5677</v>
      </c>
      <c r="AB2293" t="s">
        <v>5663</v>
      </c>
      <c r="AC2293" t="s">
        <v>16</v>
      </c>
      <c r="AD2293" t="s">
        <v>135</v>
      </c>
      <c r="AE2293">
        <v>24</v>
      </c>
      <c r="AF2293">
        <v>131.53</v>
      </c>
      <c r="AG2293">
        <v>73.7</v>
      </c>
      <c r="AH2293">
        <f t="shared" si="344"/>
        <v>1.7846675712347353</v>
      </c>
      <c r="AI2293">
        <v>21.5</v>
      </c>
      <c r="AJ2293">
        <v>56.22</v>
      </c>
      <c r="AK2293">
        <v>67.47</v>
      </c>
      <c r="AL2293" s="3">
        <f t="shared" si="345"/>
        <v>1</v>
      </c>
      <c r="AM2293" s="3">
        <f t="shared" si="346"/>
        <v>0</v>
      </c>
      <c r="AN2293" s="3">
        <f t="shared" si="347"/>
        <v>0</v>
      </c>
    </row>
    <row r="2294" spans="1:40" x14ac:dyDescent="0.35">
      <c r="A2294" t="s">
        <v>5678</v>
      </c>
      <c r="B2294" t="s">
        <v>5663</v>
      </c>
      <c r="C2294" t="s">
        <v>16</v>
      </c>
      <c r="D2294" t="s">
        <v>134</v>
      </c>
      <c r="E2294">
        <v>24</v>
      </c>
      <c r="F2294">
        <v>215.8</v>
      </c>
      <c r="G2294">
        <v>73.7</v>
      </c>
      <c r="H2294">
        <f t="shared" si="340"/>
        <v>2.9280868385345999</v>
      </c>
      <c r="I2294">
        <v>21.5</v>
      </c>
      <c r="J2294">
        <v>41</v>
      </c>
      <c r="K2294">
        <v>67.47</v>
      </c>
      <c r="L2294" s="3">
        <f t="shared" si="341"/>
        <v>1</v>
      </c>
      <c r="M2294" s="3">
        <f t="shared" si="342"/>
        <v>0</v>
      </c>
      <c r="N2294" s="3">
        <f t="shared" si="343"/>
        <v>0</v>
      </c>
      <c r="AA2294" t="s">
        <v>5678</v>
      </c>
      <c r="AB2294" t="s">
        <v>5663</v>
      </c>
      <c r="AC2294" t="s">
        <v>16</v>
      </c>
      <c r="AD2294" t="s">
        <v>135</v>
      </c>
      <c r="AE2294">
        <v>24</v>
      </c>
      <c r="AF2294">
        <v>129.29</v>
      </c>
      <c r="AG2294">
        <v>73.7</v>
      </c>
      <c r="AH2294">
        <f t="shared" si="344"/>
        <v>1.7542740841248303</v>
      </c>
      <c r="AI2294">
        <v>21</v>
      </c>
      <c r="AJ2294">
        <v>56.26</v>
      </c>
      <c r="AK2294">
        <v>66.22</v>
      </c>
      <c r="AL2294" s="3">
        <f t="shared" si="345"/>
        <v>1</v>
      </c>
      <c r="AM2294" s="3">
        <f t="shared" si="346"/>
        <v>0</v>
      </c>
      <c r="AN2294" s="3">
        <f t="shared" si="347"/>
        <v>0</v>
      </c>
    </row>
    <row r="2295" spans="1:40" x14ac:dyDescent="0.35">
      <c r="A2295" t="s">
        <v>5679</v>
      </c>
      <c r="B2295" t="s">
        <v>5663</v>
      </c>
      <c r="C2295" t="s">
        <v>16</v>
      </c>
      <c r="D2295" t="s">
        <v>134</v>
      </c>
      <c r="E2295">
        <v>23</v>
      </c>
      <c r="F2295">
        <v>119.39</v>
      </c>
      <c r="G2295">
        <v>71.22</v>
      </c>
      <c r="H2295">
        <f t="shared" si="340"/>
        <v>1.676354956472901</v>
      </c>
      <c r="I2295">
        <v>21</v>
      </c>
      <c r="J2295">
        <v>33.14</v>
      </c>
      <c r="K2295">
        <v>66.22</v>
      </c>
      <c r="L2295" s="3">
        <f t="shared" si="341"/>
        <v>1</v>
      </c>
      <c r="M2295" s="3">
        <f t="shared" si="342"/>
        <v>0</v>
      </c>
      <c r="N2295" s="3">
        <f t="shared" si="343"/>
        <v>0</v>
      </c>
      <c r="AA2295" t="s">
        <v>5679</v>
      </c>
      <c r="AB2295" t="s">
        <v>5663</v>
      </c>
      <c r="AC2295" t="s">
        <v>16</v>
      </c>
      <c r="AD2295" t="s">
        <v>135</v>
      </c>
      <c r="AE2295">
        <v>24</v>
      </c>
      <c r="AF2295">
        <v>119.41</v>
      </c>
      <c r="AG2295">
        <v>73.7</v>
      </c>
      <c r="AH2295">
        <f t="shared" si="344"/>
        <v>1.6202170963364992</v>
      </c>
      <c r="AI2295">
        <v>21.5</v>
      </c>
      <c r="AJ2295">
        <v>62.96</v>
      </c>
      <c r="AK2295">
        <v>67.47</v>
      </c>
      <c r="AL2295" s="3">
        <f t="shared" si="345"/>
        <v>1</v>
      </c>
      <c r="AM2295" s="3">
        <f t="shared" si="346"/>
        <v>0</v>
      </c>
      <c r="AN2295" s="3">
        <f t="shared" si="347"/>
        <v>0</v>
      </c>
    </row>
    <row r="2296" spans="1:40" x14ac:dyDescent="0.35">
      <c r="A2296" t="s">
        <v>5680</v>
      </c>
      <c r="B2296" t="s">
        <v>5663</v>
      </c>
      <c r="C2296" t="s">
        <v>16</v>
      </c>
      <c r="D2296" t="s">
        <v>134</v>
      </c>
      <c r="E2296">
        <v>23</v>
      </c>
      <c r="F2296">
        <v>113.04</v>
      </c>
      <c r="G2296">
        <v>71.22</v>
      </c>
      <c r="H2296">
        <f t="shared" si="340"/>
        <v>1.5871946082561079</v>
      </c>
      <c r="I2296">
        <v>21</v>
      </c>
      <c r="J2296">
        <v>54.29</v>
      </c>
      <c r="K2296">
        <v>66.22</v>
      </c>
      <c r="L2296" s="3">
        <f t="shared" si="341"/>
        <v>1</v>
      </c>
      <c r="M2296" s="3">
        <f t="shared" si="342"/>
        <v>0</v>
      </c>
      <c r="N2296" s="3">
        <f t="shared" si="343"/>
        <v>0</v>
      </c>
      <c r="AA2296" t="s">
        <v>5680</v>
      </c>
      <c r="AB2296" t="s">
        <v>5663</v>
      </c>
      <c r="AC2296" t="s">
        <v>16</v>
      </c>
      <c r="AD2296" t="s">
        <v>135</v>
      </c>
      <c r="AE2296">
        <v>25</v>
      </c>
      <c r="AF2296">
        <v>104.28</v>
      </c>
      <c r="AG2296">
        <v>76.17</v>
      </c>
      <c r="AH2296">
        <f t="shared" si="344"/>
        <v>1.3690429302875147</v>
      </c>
      <c r="AI2296">
        <v>23.5</v>
      </c>
      <c r="AJ2296">
        <v>76.08</v>
      </c>
      <c r="AK2296">
        <v>72.459999999999994</v>
      </c>
      <c r="AL2296" s="3">
        <f t="shared" si="345"/>
        <v>0</v>
      </c>
      <c r="AM2296" s="3">
        <f t="shared" si="346"/>
        <v>1</v>
      </c>
      <c r="AN2296" s="3">
        <f t="shared" si="347"/>
        <v>0</v>
      </c>
    </row>
    <row r="2297" spans="1:40" x14ac:dyDescent="0.35">
      <c r="A2297" t="s">
        <v>5681</v>
      </c>
      <c r="B2297" t="s">
        <v>5663</v>
      </c>
      <c r="C2297" t="s">
        <v>16</v>
      </c>
      <c r="D2297" t="s">
        <v>134</v>
      </c>
      <c r="E2297">
        <v>24</v>
      </c>
      <c r="F2297">
        <v>182.99</v>
      </c>
      <c r="G2297">
        <v>73.7</v>
      </c>
      <c r="H2297">
        <f t="shared" si="340"/>
        <v>2.4829036635006783</v>
      </c>
      <c r="I2297">
        <v>21.5</v>
      </c>
      <c r="J2297">
        <v>50.87</v>
      </c>
      <c r="K2297">
        <v>67.47</v>
      </c>
      <c r="L2297" s="3">
        <f t="shared" si="341"/>
        <v>1</v>
      </c>
      <c r="M2297" s="3">
        <f t="shared" si="342"/>
        <v>0</v>
      </c>
      <c r="N2297" s="3">
        <f t="shared" si="343"/>
        <v>0</v>
      </c>
      <c r="AA2297" t="s">
        <v>5681</v>
      </c>
      <c r="AB2297" t="s">
        <v>5663</v>
      </c>
      <c r="AC2297" t="s">
        <v>16</v>
      </c>
      <c r="AD2297" t="s">
        <v>135</v>
      </c>
      <c r="AE2297">
        <v>24</v>
      </c>
      <c r="AF2297">
        <v>114.31</v>
      </c>
      <c r="AG2297">
        <v>73.7</v>
      </c>
      <c r="AH2297">
        <f t="shared" si="344"/>
        <v>1.5510176390773405</v>
      </c>
      <c r="AI2297">
        <v>22</v>
      </c>
      <c r="AJ2297">
        <v>56.49</v>
      </c>
      <c r="AK2297">
        <v>68.72</v>
      </c>
      <c r="AL2297" s="3">
        <f t="shared" si="345"/>
        <v>1</v>
      </c>
      <c r="AM2297" s="3">
        <f t="shared" si="346"/>
        <v>0</v>
      </c>
      <c r="AN2297" s="3">
        <f t="shared" si="347"/>
        <v>0</v>
      </c>
    </row>
    <row r="2298" spans="1:40" x14ac:dyDescent="0.35">
      <c r="A2298" t="s">
        <v>5682</v>
      </c>
      <c r="B2298" t="s">
        <v>5663</v>
      </c>
      <c r="C2298" t="s">
        <v>16</v>
      </c>
      <c r="D2298" t="s">
        <v>134</v>
      </c>
      <c r="E2298">
        <v>24.5</v>
      </c>
      <c r="F2298">
        <v>196.73</v>
      </c>
      <c r="G2298">
        <v>74.930000000000007</v>
      </c>
      <c r="H2298">
        <f t="shared" si="340"/>
        <v>2.625517149339383</v>
      </c>
      <c r="I2298">
        <v>22</v>
      </c>
      <c r="J2298">
        <v>44.23</v>
      </c>
      <c r="K2298">
        <v>68.72</v>
      </c>
      <c r="L2298" s="3">
        <f t="shared" si="341"/>
        <v>1</v>
      </c>
      <c r="M2298" s="3">
        <f t="shared" si="342"/>
        <v>0</v>
      </c>
      <c r="N2298" s="3">
        <f t="shared" si="343"/>
        <v>0</v>
      </c>
      <c r="AA2298" t="s">
        <v>5682</v>
      </c>
      <c r="AB2298" t="s">
        <v>5663</v>
      </c>
      <c r="AC2298" t="s">
        <v>16</v>
      </c>
      <c r="AD2298" t="s">
        <v>135</v>
      </c>
      <c r="AE2298">
        <v>24.5</v>
      </c>
      <c r="AF2298">
        <v>111.91</v>
      </c>
      <c r="AG2298">
        <v>74.930000000000007</v>
      </c>
      <c r="AH2298">
        <f t="shared" si="344"/>
        <v>1.4935272921393299</v>
      </c>
      <c r="AI2298">
        <v>21.5</v>
      </c>
      <c r="AJ2298">
        <v>51.61</v>
      </c>
      <c r="AK2298">
        <v>67.47</v>
      </c>
      <c r="AL2298" s="3">
        <f t="shared" si="345"/>
        <v>0</v>
      </c>
      <c r="AM2298" s="3">
        <f t="shared" si="346"/>
        <v>1</v>
      </c>
      <c r="AN2298" s="3">
        <f t="shared" si="347"/>
        <v>0</v>
      </c>
    </row>
    <row r="2299" spans="1:40" x14ac:dyDescent="0.35">
      <c r="A2299" t="s">
        <v>5683</v>
      </c>
      <c r="B2299" t="s">
        <v>5663</v>
      </c>
      <c r="C2299" t="s">
        <v>16</v>
      </c>
      <c r="D2299" t="s">
        <v>134</v>
      </c>
      <c r="E2299">
        <v>24</v>
      </c>
      <c r="F2299">
        <v>180.22</v>
      </c>
      <c r="G2299">
        <v>73.7</v>
      </c>
      <c r="H2299">
        <f t="shared" si="340"/>
        <v>2.4453188602442331</v>
      </c>
      <c r="I2299">
        <v>21.5</v>
      </c>
      <c r="J2299">
        <v>44.45</v>
      </c>
      <c r="K2299">
        <v>67.47</v>
      </c>
      <c r="L2299" s="3">
        <f t="shared" si="341"/>
        <v>1</v>
      </c>
      <c r="M2299" s="3">
        <f t="shared" si="342"/>
        <v>0</v>
      </c>
      <c r="N2299" s="3">
        <f t="shared" si="343"/>
        <v>0</v>
      </c>
      <c r="AA2299" t="s">
        <v>5683</v>
      </c>
      <c r="AB2299" t="s">
        <v>5663</v>
      </c>
      <c r="AC2299" t="s">
        <v>16</v>
      </c>
      <c r="AD2299" t="s">
        <v>135</v>
      </c>
      <c r="AE2299">
        <v>24</v>
      </c>
      <c r="AF2299">
        <v>99.81</v>
      </c>
      <c r="AG2299">
        <v>73.7</v>
      </c>
      <c r="AH2299">
        <f t="shared" si="344"/>
        <v>1.3542740841248304</v>
      </c>
      <c r="AI2299">
        <v>22.5</v>
      </c>
      <c r="AJ2299">
        <v>56.58</v>
      </c>
      <c r="AK2299">
        <v>69.97</v>
      </c>
      <c r="AL2299" s="3">
        <f t="shared" si="345"/>
        <v>0</v>
      </c>
      <c r="AM2299" s="3">
        <f t="shared" si="346"/>
        <v>1</v>
      </c>
      <c r="AN2299" s="3">
        <f t="shared" si="347"/>
        <v>0</v>
      </c>
    </row>
    <row r="2300" spans="1:40" x14ac:dyDescent="0.35">
      <c r="A2300" t="s">
        <v>5684</v>
      </c>
      <c r="B2300" t="s">
        <v>5663</v>
      </c>
      <c r="C2300" t="s">
        <v>16</v>
      </c>
      <c r="D2300" t="s">
        <v>134</v>
      </c>
      <c r="E2300">
        <v>23.5</v>
      </c>
      <c r="F2300">
        <v>120.19</v>
      </c>
      <c r="G2300">
        <v>72.459999999999994</v>
      </c>
      <c r="H2300">
        <f t="shared" si="340"/>
        <v>1.6587082528291472</v>
      </c>
      <c r="I2300">
        <v>22</v>
      </c>
      <c r="J2300">
        <v>62.02</v>
      </c>
      <c r="K2300">
        <v>68.72</v>
      </c>
      <c r="L2300" s="3">
        <f t="shared" si="341"/>
        <v>1</v>
      </c>
      <c r="M2300" s="3">
        <f t="shared" si="342"/>
        <v>0</v>
      </c>
      <c r="N2300" s="3">
        <f t="shared" si="343"/>
        <v>0</v>
      </c>
      <c r="AA2300" t="s">
        <v>5684</v>
      </c>
      <c r="AB2300" t="s">
        <v>5663</v>
      </c>
      <c r="AC2300" s="6" t="s">
        <v>16</v>
      </c>
      <c r="AD2300" s="6" t="s">
        <v>135</v>
      </c>
      <c r="AE2300" s="6">
        <v>24</v>
      </c>
      <c r="AF2300" s="6">
        <v>62.65</v>
      </c>
      <c r="AG2300" s="6">
        <v>73.7</v>
      </c>
      <c r="AH2300" s="6">
        <f t="shared" si="344"/>
        <v>0.850067842605156</v>
      </c>
      <c r="AI2300" s="6">
        <v>23.5</v>
      </c>
      <c r="AJ2300" s="6">
        <v>56.64</v>
      </c>
      <c r="AK2300" s="6">
        <v>72.459999999999994</v>
      </c>
      <c r="AL2300" s="6">
        <f t="shared" si="345"/>
        <v>0</v>
      </c>
      <c r="AM2300" s="6">
        <f t="shared" si="346"/>
        <v>0</v>
      </c>
      <c r="AN2300" s="6">
        <f t="shared" si="347"/>
        <v>1</v>
      </c>
    </row>
    <row r="2301" spans="1:40" x14ac:dyDescent="0.35">
      <c r="A2301" t="s">
        <v>5685</v>
      </c>
      <c r="B2301" t="s">
        <v>5663</v>
      </c>
      <c r="C2301" t="s">
        <v>16</v>
      </c>
      <c r="D2301" t="s">
        <v>134</v>
      </c>
      <c r="E2301">
        <v>24</v>
      </c>
      <c r="F2301">
        <v>130.88</v>
      </c>
      <c r="G2301">
        <v>73.7</v>
      </c>
      <c r="H2301">
        <f t="shared" si="340"/>
        <v>1.7758480325644503</v>
      </c>
      <c r="I2301">
        <v>22</v>
      </c>
      <c r="J2301">
        <v>53.17</v>
      </c>
      <c r="K2301">
        <v>68.72</v>
      </c>
      <c r="L2301" s="3">
        <f t="shared" si="341"/>
        <v>1</v>
      </c>
      <c r="M2301" s="3">
        <f t="shared" si="342"/>
        <v>0</v>
      </c>
      <c r="N2301" s="3">
        <f t="shared" si="343"/>
        <v>0</v>
      </c>
      <c r="AA2301" t="s">
        <v>5685</v>
      </c>
      <c r="AB2301" t="s">
        <v>5663</v>
      </c>
      <c r="AC2301" t="s">
        <v>16</v>
      </c>
      <c r="AD2301" t="s">
        <v>135</v>
      </c>
      <c r="AE2301">
        <v>24</v>
      </c>
      <c r="AF2301">
        <v>126.55</v>
      </c>
      <c r="AG2301">
        <v>73.7</v>
      </c>
      <c r="AH2301">
        <f t="shared" si="344"/>
        <v>1.7170963364993215</v>
      </c>
      <c r="AI2301">
        <v>22</v>
      </c>
      <c r="AJ2301">
        <v>65.06</v>
      </c>
      <c r="AK2301">
        <v>68.72</v>
      </c>
      <c r="AL2301" s="3">
        <f t="shared" si="345"/>
        <v>1</v>
      </c>
      <c r="AM2301" s="3">
        <f t="shared" si="346"/>
        <v>0</v>
      </c>
      <c r="AN2301" s="3">
        <f t="shared" si="347"/>
        <v>0</v>
      </c>
    </row>
    <row r="2302" spans="1:40" x14ac:dyDescent="0.35">
      <c r="A2302" t="s">
        <v>5686</v>
      </c>
      <c r="B2302" t="s">
        <v>5663</v>
      </c>
      <c r="C2302" t="s">
        <v>16</v>
      </c>
      <c r="D2302" t="s">
        <v>134</v>
      </c>
      <c r="E2302">
        <v>23.5</v>
      </c>
      <c r="F2302">
        <v>202.58</v>
      </c>
      <c r="G2302">
        <v>72.459999999999994</v>
      </c>
      <c r="H2302">
        <f t="shared" si="340"/>
        <v>2.7957493789677068</v>
      </c>
      <c r="I2302">
        <v>21.5</v>
      </c>
      <c r="J2302">
        <v>57.98</v>
      </c>
      <c r="K2302">
        <v>67.47</v>
      </c>
      <c r="L2302" s="3">
        <f t="shared" si="341"/>
        <v>1</v>
      </c>
      <c r="M2302" s="3">
        <f t="shared" si="342"/>
        <v>0</v>
      </c>
      <c r="N2302" s="3">
        <f t="shared" si="343"/>
        <v>0</v>
      </c>
      <c r="AA2302" t="s">
        <v>5686</v>
      </c>
      <c r="AB2302" t="s">
        <v>5663</v>
      </c>
      <c r="AC2302" t="s">
        <v>16</v>
      </c>
      <c r="AD2302" t="s">
        <v>135</v>
      </c>
      <c r="AE2302">
        <v>24</v>
      </c>
      <c r="AF2302">
        <v>129.72</v>
      </c>
      <c r="AG2302">
        <v>73.7</v>
      </c>
      <c r="AH2302">
        <f t="shared" si="344"/>
        <v>1.7601085481682497</v>
      </c>
      <c r="AI2302">
        <v>22</v>
      </c>
      <c r="AJ2302">
        <v>61.61</v>
      </c>
      <c r="AK2302">
        <v>68.72</v>
      </c>
      <c r="AL2302" s="3">
        <f t="shared" si="345"/>
        <v>1</v>
      </c>
      <c r="AM2302" s="3">
        <f t="shared" si="346"/>
        <v>0</v>
      </c>
      <c r="AN2302" s="3">
        <f t="shared" si="347"/>
        <v>0</v>
      </c>
    </row>
    <row r="2303" spans="1:40" x14ac:dyDescent="0.35">
      <c r="A2303" t="s">
        <v>5687</v>
      </c>
      <c r="B2303" t="s">
        <v>5663</v>
      </c>
      <c r="C2303" t="s">
        <v>16</v>
      </c>
      <c r="D2303" t="s">
        <v>134</v>
      </c>
      <c r="E2303">
        <v>23.5</v>
      </c>
      <c r="F2303">
        <v>128.6</v>
      </c>
      <c r="G2303">
        <v>72.459999999999994</v>
      </c>
      <c r="H2303">
        <f t="shared" si="340"/>
        <v>1.7747722881589842</v>
      </c>
      <c r="I2303">
        <v>21.5</v>
      </c>
      <c r="J2303">
        <v>58.29</v>
      </c>
      <c r="K2303">
        <v>67.47</v>
      </c>
      <c r="L2303" s="3">
        <f t="shared" si="341"/>
        <v>1</v>
      </c>
      <c r="M2303" s="3">
        <f t="shared" si="342"/>
        <v>0</v>
      </c>
      <c r="N2303" s="3">
        <f t="shared" si="343"/>
        <v>0</v>
      </c>
      <c r="AA2303" t="s">
        <v>5687</v>
      </c>
      <c r="AB2303" t="s">
        <v>5663</v>
      </c>
      <c r="AC2303" t="s">
        <v>16</v>
      </c>
      <c r="AD2303" t="s">
        <v>135</v>
      </c>
      <c r="AE2303">
        <v>23.5</v>
      </c>
      <c r="AF2303">
        <v>94.45</v>
      </c>
      <c r="AG2303">
        <v>72.459999999999994</v>
      </c>
      <c r="AH2303">
        <f t="shared" si="344"/>
        <v>1.3034777808446041</v>
      </c>
      <c r="AI2303">
        <v>22</v>
      </c>
      <c r="AJ2303">
        <v>68.400000000000006</v>
      </c>
      <c r="AK2303">
        <v>68.72</v>
      </c>
      <c r="AL2303" s="3">
        <f t="shared" si="345"/>
        <v>0</v>
      </c>
      <c r="AM2303" s="3">
        <f t="shared" si="346"/>
        <v>1</v>
      </c>
      <c r="AN2303" s="3">
        <f t="shared" si="347"/>
        <v>0</v>
      </c>
    </row>
    <row r="2304" spans="1:40" x14ac:dyDescent="0.35">
      <c r="A2304" t="s">
        <v>5688</v>
      </c>
      <c r="B2304" t="s">
        <v>5663</v>
      </c>
      <c r="C2304" t="s">
        <v>16</v>
      </c>
      <c r="D2304" t="s">
        <v>134</v>
      </c>
      <c r="E2304">
        <v>23</v>
      </c>
      <c r="F2304">
        <v>101.3</v>
      </c>
      <c r="G2304">
        <v>71.22</v>
      </c>
      <c r="H2304">
        <f t="shared" si="340"/>
        <v>1.4223532715529346</v>
      </c>
      <c r="I2304">
        <v>21</v>
      </c>
      <c r="J2304">
        <v>41.28</v>
      </c>
      <c r="K2304">
        <v>66.22</v>
      </c>
      <c r="L2304" s="3">
        <f t="shared" si="341"/>
        <v>0</v>
      </c>
      <c r="M2304" s="3">
        <f t="shared" si="342"/>
        <v>1</v>
      </c>
      <c r="N2304" s="3">
        <f t="shared" si="343"/>
        <v>0</v>
      </c>
      <c r="AA2304" t="s">
        <v>5688</v>
      </c>
      <c r="AB2304" t="s">
        <v>5663</v>
      </c>
      <c r="AC2304" t="s">
        <v>16</v>
      </c>
      <c r="AD2304" t="s">
        <v>135</v>
      </c>
      <c r="AE2304">
        <v>22.5</v>
      </c>
      <c r="AF2304">
        <v>98.01</v>
      </c>
      <c r="AG2304">
        <v>69.97</v>
      </c>
      <c r="AH2304">
        <f t="shared" si="344"/>
        <v>1.4007431756467059</v>
      </c>
      <c r="AI2304">
        <v>21</v>
      </c>
      <c r="AJ2304">
        <v>65.86</v>
      </c>
      <c r="AK2304">
        <v>66.22</v>
      </c>
      <c r="AL2304" s="3">
        <f t="shared" si="345"/>
        <v>0</v>
      </c>
      <c r="AM2304" s="3">
        <f t="shared" si="346"/>
        <v>1</v>
      </c>
      <c r="AN2304" s="3">
        <f t="shared" si="347"/>
        <v>0</v>
      </c>
    </row>
    <row r="2305" spans="1:40" x14ac:dyDescent="0.35">
      <c r="A2305" t="s">
        <v>5689</v>
      </c>
      <c r="B2305" t="s">
        <v>5663</v>
      </c>
      <c r="C2305" t="s">
        <v>16</v>
      </c>
      <c r="D2305" t="s">
        <v>134</v>
      </c>
      <c r="E2305">
        <v>24</v>
      </c>
      <c r="F2305">
        <v>148.54</v>
      </c>
      <c r="G2305">
        <v>73.7</v>
      </c>
      <c r="H2305">
        <f t="shared" si="340"/>
        <v>2.0154681139755763</v>
      </c>
      <c r="I2305">
        <v>22</v>
      </c>
      <c r="J2305">
        <v>58.13</v>
      </c>
      <c r="K2305">
        <v>68.72</v>
      </c>
      <c r="L2305" s="3">
        <f t="shared" si="341"/>
        <v>1</v>
      </c>
      <c r="M2305" s="3">
        <f t="shared" si="342"/>
        <v>0</v>
      </c>
      <c r="N2305" s="3">
        <f t="shared" si="343"/>
        <v>0</v>
      </c>
      <c r="AA2305" t="s">
        <v>5689</v>
      </c>
      <c r="AB2305" t="s">
        <v>5663</v>
      </c>
      <c r="AC2305" t="s">
        <v>16</v>
      </c>
      <c r="AD2305" t="s">
        <v>135</v>
      </c>
      <c r="AE2305">
        <v>24</v>
      </c>
      <c r="AF2305">
        <v>81.86</v>
      </c>
      <c r="AG2305">
        <v>73.7</v>
      </c>
      <c r="AH2305">
        <f t="shared" si="344"/>
        <v>1.1107191316146539</v>
      </c>
      <c r="AI2305">
        <v>22</v>
      </c>
      <c r="AJ2305">
        <v>71.989999999999995</v>
      </c>
      <c r="AK2305">
        <v>68.72</v>
      </c>
      <c r="AL2305" s="3">
        <f t="shared" si="345"/>
        <v>0</v>
      </c>
      <c r="AM2305" s="3">
        <f t="shared" si="346"/>
        <v>1</v>
      </c>
      <c r="AN2305" s="3">
        <f t="shared" si="347"/>
        <v>0</v>
      </c>
    </row>
    <row r="2306" spans="1:40" x14ac:dyDescent="0.35">
      <c r="A2306" t="s">
        <v>5690</v>
      </c>
      <c r="B2306" t="s">
        <v>5663</v>
      </c>
      <c r="C2306" t="s">
        <v>16</v>
      </c>
      <c r="D2306" t="s">
        <v>134</v>
      </c>
      <c r="E2306">
        <v>23.5</v>
      </c>
      <c r="F2306">
        <v>98.53</v>
      </c>
      <c r="G2306">
        <v>72.459999999999994</v>
      </c>
      <c r="H2306">
        <f t="shared" ref="H2306:H2369" si="374">F2306/G2306</f>
        <v>1.359784708804858</v>
      </c>
      <c r="I2306">
        <v>25.5</v>
      </c>
      <c r="J2306">
        <v>77.650000000000006</v>
      </c>
      <c r="K2306">
        <v>77.400000000000006</v>
      </c>
      <c r="L2306" s="3">
        <f t="shared" ref="L2306:L2369" si="375">IF(H2306&gt;1.5,1,0)</f>
        <v>0</v>
      </c>
      <c r="M2306" s="3">
        <f t="shared" ref="M2306:M2369" si="376">IF((AND(H2306&gt;1,H2306&lt;1.5)),1,0)</f>
        <v>1</v>
      </c>
      <c r="N2306" s="3">
        <f t="shared" ref="N2306:N2369" si="377">IF(H2306&lt;1,1,0)</f>
        <v>0</v>
      </c>
      <c r="AA2306" t="s">
        <v>5690</v>
      </c>
      <c r="AB2306" t="s">
        <v>5663</v>
      </c>
      <c r="AC2306" t="s">
        <v>16</v>
      </c>
      <c r="AD2306" t="s">
        <v>135</v>
      </c>
      <c r="AE2306">
        <v>24</v>
      </c>
      <c r="AF2306">
        <v>74.84</v>
      </c>
      <c r="AG2306">
        <v>73.7</v>
      </c>
      <c r="AH2306">
        <f t="shared" ref="AH2306:AH2369" si="378">AF2306/AG2306</f>
        <v>1.0154681139755766</v>
      </c>
      <c r="AI2306">
        <v>23.5</v>
      </c>
      <c r="AJ2306">
        <v>68.260000000000005</v>
      </c>
      <c r="AK2306">
        <v>72.459999999999994</v>
      </c>
      <c r="AL2306" s="3">
        <f t="shared" si="345"/>
        <v>0</v>
      </c>
      <c r="AM2306" s="3">
        <f t="shared" si="346"/>
        <v>1</v>
      </c>
      <c r="AN2306" s="3">
        <f t="shared" si="347"/>
        <v>0</v>
      </c>
    </row>
    <row r="2307" spans="1:40" x14ac:dyDescent="0.35">
      <c r="A2307" t="s">
        <v>5691</v>
      </c>
      <c r="B2307" t="s">
        <v>5692</v>
      </c>
      <c r="C2307" t="s">
        <v>16</v>
      </c>
      <c r="D2307" s="6" t="s">
        <v>17</v>
      </c>
      <c r="E2307" s="6">
        <v>23</v>
      </c>
      <c r="F2307" s="6">
        <v>70.819999999999993</v>
      </c>
      <c r="G2307" s="6">
        <v>71.22</v>
      </c>
      <c r="H2307" s="6">
        <f t="shared" si="374"/>
        <v>0.99438360011232796</v>
      </c>
      <c r="I2307" s="6">
        <v>22.5</v>
      </c>
      <c r="J2307" s="6">
        <v>67.62</v>
      </c>
      <c r="K2307" s="6">
        <v>69.97</v>
      </c>
      <c r="L2307" s="6">
        <f t="shared" si="375"/>
        <v>0</v>
      </c>
      <c r="M2307" s="6">
        <f t="shared" si="376"/>
        <v>0</v>
      </c>
      <c r="N2307" s="6">
        <f t="shared" si="377"/>
        <v>1</v>
      </c>
      <c r="AA2307" t="s">
        <v>5691</v>
      </c>
      <c r="AB2307" t="s">
        <v>5692</v>
      </c>
      <c r="AC2307" t="s">
        <v>16</v>
      </c>
      <c r="AD2307" t="s">
        <v>18</v>
      </c>
      <c r="AE2307">
        <v>24</v>
      </c>
      <c r="AF2307">
        <v>139.46</v>
      </c>
      <c r="AG2307">
        <v>73.7</v>
      </c>
      <c r="AH2307">
        <f t="shared" si="378"/>
        <v>1.8922659430122117</v>
      </c>
      <c r="AI2307">
        <v>23</v>
      </c>
      <c r="AJ2307">
        <v>63.4</v>
      </c>
      <c r="AK2307">
        <v>71.22</v>
      </c>
      <c r="AL2307" s="3">
        <f t="shared" ref="AL2307:AL2370" si="379">IF(AH2307&gt;1.5,1,0)</f>
        <v>1</v>
      </c>
      <c r="AM2307" s="3">
        <f t="shared" ref="AM2307:AM2370" si="380">IF((AND(AH2307&gt;1,AH2307&lt;1.5)),1,0)</f>
        <v>0</v>
      </c>
      <c r="AN2307" s="3">
        <f t="shared" ref="AN2307:AN2370" si="381">IF(AH2307&lt;1,1,0)</f>
        <v>0</v>
      </c>
    </row>
    <row r="2308" spans="1:40" x14ac:dyDescent="0.35">
      <c r="A2308" t="s">
        <v>5693</v>
      </c>
      <c r="B2308" t="s">
        <v>5692</v>
      </c>
      <c r="C2308" t="s">
        <v>16</v>
      </c>
      <c r="D2308" t="s">
        <v>17</v>
      </c>
      <c r="E2308">
        <v>23.5</v>
      </c>
      <c r="F2308">
        <v>126.44</v>
      </c>
      <c r="G2308">
        <v>72.459999999999994</v>
      </c>
      <c r="H2308">
        <f t="shared" si="374"/>
        <v>1.7449627380623793</v>
      </c>
      <c r="I2308">
        <v>21.5</v>
      </c>
      <c r="J2308">
        <v>46.32</v>
      </c>
      <c r="K2308">
        <v>67.47</v>
      </c>
      <c r="L2308" s="3">
        <f t="shared" si="375"/>
        <v>1</v>
      </c>
      <c r="M2308" s="3">
        <f t="shared" si="376"/>
        <v>0</v>
      </c>
      <c r="N2308" s="3">
        <f t="shared" si="377"/>
        <v>0</v>
      </c>
      <c r="AA2308" t="s">
        <v>5693</v>
      </c>
      <c r="AB2308" t="s">
        <v>5692</v>
      </c>
      <c r="AC2308" t="s">
        <v>16</v>
      </c>
      <c r="AD2308" t="s">
        <v>18</v>
      </c>
      <c r="AE2308">
        <v>24</v>
      </c>
      <c r="AF2308">
        <v>189.23</v>
      </c>
      <c r="AG2308">
        <v>73.7</v>
      </c>
      <c r="AH2308">
        <f t="shared" si="378"/>
        <v>2.5675712347354138</v>
      </c>
      <c r="AI2308">
        <v>22.5</v>
      </c>
      <c r="AJ2308">
        <v>63.5</v>
      </c>
      <c r="AK2308">
        <v>69.97</v>
      </c>
      <c r="AL2308" s="3">
        <f t="shared" si="379"/>
        <v>1</v>
      </c>
      <c r="AM2308" s="3">
        <f t="shared" si="380"/>
        <v>0</v>
      </c>
      <c r="AN2308" s="3">
        <f t="shared" si="381"/>
        <v>0</v>
      </c>
    </row>
    <row r="2309" spans="1:40" x14ac:dyDescent="0.35">
      <c r="A2309" t="s">
        <v>5694</v>
      </c>
      <c r="B2309" t="s">
        <v>5692</v>
      </c>
      <c r="C2309" t="s">
        <v>16</v>
      </c>
      <c r="D2309" t="s">
        <v>17</v>
      </c>
      <c r="E2309">
        <v>24</v>
      </c>
      <c r="F2309">
        <v>140.61000000000001</v>
      </c>
      <c r="G2309">
        <v>73.7</v>
      </c>
      <c r="H2309">
        <f t="shared" si="374"/>
        <v>1.9078697421981006</v>
      </c>
      <c r="I2309">
        <v>22</v>
      </c>
      <c r="J2309">
        <v>62.17</v>
      </c>
      <c r="K2309">
        <v>68.72</v>
      </c>
      <c r="L2309" s="3">
        <f t="shared" si="375"/>
        <v>1</v>
      </c>
      <c r="M2309" s="3">
        <f t="shared" si="376"/>
        <v>0</v>
      </c>
      <c r="N2309" s="3">
        <f t="shared" si="377"/>
        <v>0</v>
      </c>
      <c r="AA2309" t="s">
        <v>5694</v>
      </c>
      <c r="AB2309" t="s">
        <v>5692</v>
      </c>
      <c r="AC2309" t="s">
        <v>16</v>
      </c>
      <c r="AD2309" t="s">
        <v>18</v>
      </c>
      <c r="AE2309">
        <v>24</v>
      </c>
      <c r="AF2309">
        <v>200.57</v>
      </c>
      <c r="AG2309">
        <v>73.7</v>
      </c>
      <c r="AH2309">
        <f t="shared" si="378"/>
        <v>2.7214382632293077</v>
      </c>
      <c r="AI2309">
        <v>22.5</v>
      </c>
      <c r="AJ2309">
        <v>59.32</v>
      </c>
      <c r="AK2309">
        <v>69.97</v>
      </c>
      <c r="AL2309" s="3">
        <f t="shared" si="379"/>
        <v>1</v>
      </c>
      <c r="AM2309" s="3">
        <f t="shared" si="380"/>
        <v>0</v>
      </c>
      <c r="AN2309" s="3">
        <f t="shared" si="381"/>
        <v>0</v>
      </c>
    </row>
    <row r="2310" spans="1:40" x14ac:dyDescent="0.35">
      <c r="A2310" t="s">
        <v>5695</v>
      </c>
      <c r="B2310" t="s">
        <v>5692</v>
      </c>
      <c r="C2310" t="s">
        <v>16</v>
      </c>
      <c r="D2310" t="s">
        <v>17</v>
      </c>
      <c r="E2310">
        <v>23.5</v>
      </c>
      <c r="F2310">
        <v>120.05</v>
      </c>
      <c r="G2310">
        <v>72.459999999999994</v>
      </c>
      <c r="H2310">
        <f t="shared" si="374"/>
        <v>1.6567761523599229</v>
      </c>
      <c r="I2310">
        <v>21.5</v>
      </c>
      <c r="J2310">
        <v>62.41</v>
      </c>
      <c r="K2310">
        <v>67.47</v>
      </c>
      <c r="L2310" s="3">
        <f t="shared" si="375"/>
        <v>1</v>
      </c>
      <c r="M2310" s="3">
        <f t="shared" si="376"/>
        <v>0</v>
      </c>
      <c r="N2310" s="3">
        <f t="shared" si="377"/>
        <v>0</v>
      </c>
      <c r="AA2310" t="s">
        <v>5695</v>
      </c>
      <c r="AB2310" t="s">
        <v>5692</v>
      </c>
      <c r="AC2310" t="s">
        <v>16</v>
      </c>
      <c r="AD2310" t="s">
        <v>18</v>
      </c>
      <c r="AE2310">
        <v>24</v>
      </c>
      <c r="AF2310">
        <v>160.09</v>
      </c>
      <c r="AG2310">
        <v>73.7</v>
      </c>
      <c r="AH2310">
        <f t="shared" si="378"/>
        <v>2.1721845318860242</v>
      </c>
      <c r="AI2310">
        <v>23</v>
      </c>
      <c r="AJ2310">
        <v>70.64</v>
      </c>
      <c r="AK2310">
        <v>71.22</v>
      </c>
      <c r="AL2310" s="3">
        <f t="shared" si="379"/>
        <v>1</v>
      </c>
      <c r="AM2310" s="3">
        <f t="shared" si="380"/>
        <v>0</v>
      </c>
      <c r="AN2310" s="3">
        <f t="shared" si="381"/>
        <v>0</v>
      </c>
    </row>
    <row r="2311" spans="1:40" x14ac:dyDescent="0.35">
      <c r="A2311" t="s">
        <v>5696</v>
      </c>
      <c r="B2311" t="s">
        <v>5692</v>
      </c>
      <c r="C2311" t="s">
        <v>16</v>
      </c>
      <c r="D2311" t="s">
        <v>17</v>
      </c>
      <c r="E2311">
        <v>24.5</v>
      </c>
      <c r="F2311">
        <v>138.32</v>
      </c>
      <c r="G2311">
        <v>74.930000000000007</v>
      </c>
      <c r="H2311">
        <f t="shared" si="374"/>
        <v>1.8459895902842651</v>
      </c>
      <c r="I2311">
        <v>22</v>
      </c>
      <c r="J2311">
        <v>55.07</v>
      </c>
      <c r="K2311">
        <v>68.72</v>
      </c>
      <c r="L2311" s="3">
        <f t="shared" si="375"/>
        <v>1</v>
      </c>
      <c r="M2311" s="3">
        <f t="shared" si="376"/>
        <v>0</v>
      </c>
      <c r="N2311" s="3">
        <f t="shared" si="377"/>
        <v>0</v>
      </c>
      <c r="AA2311" t="s">
        <v>5696</v>
      </c>
      <c r="AB2311" t="s">
        <v>5692</v>
      </c>
      <c r="AC2311" t="s">
        <v>16</v>
      </c>
      <c r="AD2311" t="s">
        <v>18</v>
      </c>
      <c r="AE2311">
        <v>24</v>
      </c>
      <c r="AF2311">
        <v>138.83000000000001</v>
      </c>
      <c r="AG2311">
        <v>73.7</v>
      </c>
      <c r="AH2311">
        <f t="shared" si="378"/>
        <v>1.8837177747625511</v>
      </c>
      <c r="AI2311">
        <v>22.5</v>
      </c>
      <c r="AJ2311">
        <v>50.55</v>
      </c>
      <c r="AK2311">
        <v>69.97</v>
      </c>
      <c r="AL2311" s="3">
        <f t="shared" si="379"/>
        <v>1</v>
      </c>
      <c r="AM2311" s="3">
        <f t="shared" si="380"/>
        <v>0</v>
      </c>
      <c r="AN2311" s="3">
        <f t="shared" si="381"/>
        <v>0</v>
      </c>
    </row>
    <row r="2312" spans="1:40" x14ac:dyDescent="0.35">
      <c r="A2312" t="s">
        <v>5697</v>
      </c>
      <c r="B2312" t="s">
        <v>5692</v>
      </c>
      <c r="C2312" t="s">
        <v>16</v>
      </c>
      <c r="D2312" t="s">
        <v>17</v>
      </c>
      <c r="E2312">
        <v>25.5</v>
      </c>
      <c r="F2312">
        <v>84.08</v>
      </c>
      <c r="G2312">
        <v>77.400000000000006</v>
      </c>
      <c r="H2312">
        <f t="shared" si="374"/>
        <v>1.0863049095607233</v>
      </c>
      <c r="I2312">
        <v>23.5</v>
      </c>
      <c r="J2312">
        <v>77.83</v>
      </c>
      <c r="K2312">
        <v>72.459999999999994</v>
      </c>
      <c r="L2312" s="3">
        <f t="shared" si="375"/>
        <v>0</v>
      </c>
      <c r="M2312" s="3">
        <f t="shared" si="376"/>
        <v>1</v>
      </c>
      <c r="N2312" s="3">
        <f t="shared" si="377"/>
        <v>0</v>
      </c>
      <c r="AA2312" t="s">
        <v>5697</v>
      </c>
      <c r="AB2312" t="s">
        <v>5692</v>
      </c>
      <c r="AC2312" t="s">
        <v>16</v>
      </c>
      <c r="AD2312" t="s">
        <v>18</v>
      </c>
      <c r="AE2312">
        <v>24</v>
      </c>
      <c r="AF2312">
        <v>158.52000000000001</v>
      </c>
      <c r="AG2312">
        <v>73.7</v>
      </c>
      <c r="AH2312">
        <f t="shared" si="378"/>
        <v>2.1508819538670285</v>
      </c>
      <c r="AI2312">
        <v>23.5</v>
      </c>
      <c r="AJ2312">
        <v>71.42</v>
      </c>
      <c r="AK2312">
        <v>72.459999999999994</v>
      </c>
      <c r="AL2312" s="3">
        <f t="shared" si="379"/>
        <v>1</v>
      </c>
      <c r="AM2312" s="3">
        <f t="shared" si="380"/>
        <v>0</v>
      </c>
      <c r="AN2312" s="3">
        <f t="shared" si="381"/>
        <v>0</v>
      </c>
    </row>
    <row r="2313" spans="1:40" x14ac:dyDescent="0.35">
      <c r="A2313" t="s">
        <v>5698</v>
      </c>
      <c r="B2313" t="s">
        <v>5692</v>
      </c>
      <c r="C2313" t="s">
        <v>16</v>
      </c>
      <c r="D2313" t="s">
        <v>17</v>
      </c>
      <c r="E2313">
        <v>31.5</v>
      </c>
      <c r="F2313">
        <v>95.84</v>
      </c>
      <c r="G2313">
        <v>92.02</v>
      </c>
      <c r="H2313">
        <f t="shared" si="374"/>
        <v>1.0415127146272549</v>
      </c>
      <c r="I2313">
        <v>22</v>
      </c>
      <c r="J2313">
        <v>69.400000000000006</v>
      </c>
      <c r="K2313">
        <v>68.72</v>
      </c>
      <c r="L2313" s="3">
        <f t="shared" si="375"/>
        <v>0</v>
      </c>
      <c r="M2313" s="3">
        <f t="shared" si="376"/>
        <v>1</v>
      </c>
      <c r="N2313" s="3">
        <f t="shared" si="377"/>
        <v>0</v>
      </c>
      <c r="AA2313" t="s">
        <v>5698</v>
      </c>
      <c r="AB2313" t="s">
        <v>5692</v>
      </c>
      <c r="AC2313" s="6" t="s">
        <v>16</v>
      </c>
      <c r="AD2313" s="6" t="s">
        <v>18</v>
      </c>
      <c r="AE2313" s="6">
        <v>23.5</v>
      </c>
      <c r="AF2313" s="6">
        <v>69.44</v>
      </c>
      <c r="AG2313" s="6">
        <v>72.459999999999994</v>
      </c>
      <c r="AH2313" s="6">
        <f t="shared" si="378"/>
        <v>0.95832183273530225</v>
      </c>
      <c r="AI2313" s="6">
        <v>23</v>
      </c>
      <c r="AJ2313" s="6">
        <v>49.62</v>
      </c>
      <c r="AK2313" s="6">
        <v>71.22</v>
      </c>
      <c r="AL2313" s="6">
        <f t="shared" si="379"/>
        <v>0</v>
      </c>
      <c r="AM2313" s="6">
        <f t="shared" si="380"/>
        <v>0</v>
      </c>
      <c r="AN2313" s="6">
        <f t="shared" si="381"/>
        <v>1</v>
      </c>
    </row>
    <row r="2314" spans="1:40" x14ac:dyDescent="0.35">
      <c r="A2314" t="s">
        <v>5699</v>
      </c>
      <c r="B2314" t="s">
        <v>5692</v>
      </c>
      <c r="C2314" t="s">
        <v>16</v>
      </c>
      <c r="D2314" t="s">
        <v>17</v>
      </c>
      <c r="E2314">
        <v>25</v>
      </c>
      <c r="F2314">
        <v>107.22</v>
      </c>
      <c r="G2314">
        <v>76.17</v>
      </c>
      <c r="H2314">
        <f t="shared" si="374"/>
        <v>1.4076408034659313</v>
      </c>
      <c r="I2314">
        <v>24</v>
      </c>
      <c r="J2314">
        <v>70.61</v>
      </c>
      <c r="K2314">
        <v>73.7</v>
      </c>
      <c r="L2314" s="3">
        <f t="shared" si="375"/>
        <v>0</v>
      </c>
      <c r="M2314" s="3">
        <f t="shared" si="376"/>
        <v>1</v>
      </c>
      <c r="N2314" s="3">
        <f t="shared" si="377"/>
        <v>0</v>
      </c>
      <c r="AA2314" t="s">
        <v>5699</v>
      </c>
      <c r="AB2314" t="s">
        <v>5692</v>
      </c>
      <c r="AC2314" t="s">
        <v>16</v>
      </c>
      <c r="AD2314" t="s">
        <v>18</v>
      </c>
      <c r="AE2314">
        <v>24</v>
      </c>
      <c r="AF2314">
        <v>166.23</v>
      </c>
      <c r="AG2314">
        <v>73.7</v>
      </c>
      <c r="AH2314">
        <f t="shared" si="378"/>
        <v>2.2554952510176389</v>
      </c>
      <c r="AI2314">
        <v>22.5</v>
      </c>
      <c r="AJ2314">
        <v>52.92</v>
      </c>
      <c r="AK2314">
        <v>69.97</v>
      </c>
      <c r="AL2314" s="3">
        <f t="shared" si="379"/>
        <v>1</v>
      </c>
      <c r="AM2314" s="3">
        <f t="shared" si="380"/>
        <v>0</v>
      </c>
      <c r="AN2314" s="3">
        <f t="shared" si="381"/>
        <v>0</v>
      </c>
    </row>
    <row r="2315" spans="1:40" x14ac:dyDescent="0.35">
      <c r="A2315" t="s">
        <v>5700</v>
      </c>
      <c r="B2315" t="s">
        <v>5692</v>
      </c>
      <c r="C2315" t="s">
        <v>16</v>
      </c>
      <c r="D2315" t="s">
        <v>17</v>
      </c>
      <c r="E2315">
        <v>24</v>
      </c>
      <c r="F2315">
        <v>116.45</v>
      </c>
      <c r="G2315">
        <v>73.7</v>
      </c>
      <c r="H2315">
        <f t="shared" si="374"/>
        <v>1.5800542740841248</v>
      </c>
      <c r="I2315">
        <v>21.5</v>
      </c>
      <c r="J2315">
        <v>62.52</v>
      </c>
      <c r="K2315">
        <v>67.47</v>
      </c>
      <c r="L2315" s="3">
        <f t="shared" si="375"/>
        <v>1</v>
      </c>
      <c r="M2315" s="3">
        <f t="shared" si="376"/>
        <v>0</v>
      </c>
      <c r="N2315" s="3">
        <f t="shared" si="377"/>
        <v>0</v>
      </c>
      <c r="AA2315" t="s">
        <v>5700</v>
      </c>
      <c r="AB2315" t="s">
        <v>5692</v>
      </c>
      <c r="AC2315" t="s">
        <v>16</v>
      </c>
      <c r="AD2315" t="s">
        <v>18</v>
      </c>
      <c r="AE2315">
        <v>24</v>
      </c>
      <c r="AF2315">
        <v>147.51</v>
      </c>
      <c r="AG2315">
        <v>73.7</v>
      </c>
      <c r="AH2315">
        <f t="shared" si="378"/>
        <v>2.0014925373134327</v>
      </c>
      <c r="AI2315">
        <v>23</v>
      </c>
      <c r="AJ2315">
        <v>64.349999999999994</v>
      </c>
      <c r="AK2315">
        <v>71.22</v>
      </c>
      <c r="AL2315" s="3">
        <f t="shared" si="379"/>
        <v>1</v>
      </c>
      <c r="AM2315" s="3">
        <f t="shared" si="380"/>
        <v>0</v>
      </c>
      <c r="AN2315" s="3">
        <f t="shared" si="381"/>
        <v>0</v>
      </c>
    </row>
    <row r="2316" spans="1:40" x14ac:dyDescent="0.35">
      <c r="A2316" t="s">
        <v>5701</v>
      </c>
      <c r="B2316" t="s">
        <v>5692</v>
      </c>
      <c r="C2316" t="s">
        <v>16</v>
      </c>
      <c r="D2316" t="s">
        <v>17</v>
      </c>
      <c r="E2316">
        <v>24</v>
      </c>
      <c r="F2316">
        <v>92.98</v>
      </c>
      <c r="G2316">
        <v>73.7</v>
      </c>
      <c r="H2316">
        <f t="shared" si="374"/>
        <v>1.2616010854816826</v>
      </c>
      <c r="I2316">
        <v>22.5</v>
      </c>
      <c r="J2316">
        <v>84.95</v>
      </c>
      <c r="K2316">
        <v>69.97</v>
      </c>
      <c r="L2316" s="3">
        <f t="shared" si="375"/>
        <v>0</v>
      </c>
      <c r="M2316" s="3">
        <f t="shared" si="376"/>
        <v>1</v>
      </c>
      <c r="N2316" s="3">
        <f t="shared" si="377"/>
        <v>0</v>
      </c>
      <c r="AA2316" t="s">
        <v>5701</v>
      </c>
      <c r="AB2316" t="s">
        <v>5692</v>
      </c>
      <c r="AC2316" t="s">
        <v>16</v>
      </c>
      <c r="AD2316" t="s">
        <v>18</v>
      </c>
      <c r="AE2316">
        <v>24</v>
      </c>
      <c r="AF2316">
        <v>147.83000000000001</v>
      </c>
      <c r="AG2316">
        <v>73.7</v>
      </c>
      <c r="AH2316">
        <f t="shared" si="378"/>
        <v>2.0058344640434194</v>
      </c>
      <c r="AI2316">
        <v>23</v>
      </c>
      <c r="AJ2316">
        <v>61.39</v>
      </c>
      <c r="AK2316">
        <v>71.22</v>
      </c>
      <c r="AL2316" s="3">
        <f t="shared" si="379"/>
        <v>1</v>
      </c>
      <c r="AM2316" s="3">
        <f t="shared" si="380"/>
        <v>0</v>
      </c>
      <c r="AN2316" s="3">
        <f t="shared" si="381"/>
        <v>0</v>
      </c>
    </row>
    <row r="2317" spans="1:40" x14ac:dyDescent="0.35">
      <c r="A2317" t="s">
        <v>5702</v>
      </c>
      <c r="B2317" t="s">
        <v>5692</v>
      </c>
      <c r="C2317" t="s">
        <v>16</v>
      </c>
      <c r="D2317" t="s">
        <v>17</v>
      </c>
      <c r="E2317">
        <v>22.5</v>
      </c>
      <c r="F2317">
        <v>82.83</v>
      </c>
      <c r="G2317">
        <v>69.97</v>
      </c>
      <c r="H2317">
        <f t="shared" si="374"/>
        <v>1.1837930541660713</v>
      </c>
      <c r="I2317">
        <v>24</v>
      </c>
      <c r="J2317">
        <v>81.53</v>
      </c>
      <c r="K2317">
        <v>73.7</v>
      </c>
      <c r="L2317" s="3">
        <f t="shared" si="375"/>
        <v>0</v>
      </c>
      <c r="M2317" s="3">
        <f t="shared" si="376"/>
        <v>1</v>
      </c>
      <c r="N2317" s="3">
        <f t="shared" si="377"/>
        <v>0</v>
      </c>
      <c r="AA2317" t="s">
        <v>5702</v>
      </c>
      <c r="AB2317" t="s">
        <v>5692</v>
      </c>
      <c r="AC2317" t="s">
        <v>16</v>
      </c>
      <c r="AD2317" t="s">
        <v>18</v>
      </c>
      <c r="AE2317">
        <v>24</v>
      </c>
      <c r="AF2317">
        <v>108.3</v>
      </c>
      <c r="AG2317">
        <v>73.7</v>
      </c>
      <c r="AH2317">
        <f t="shared" si="378"/>
        <v>1.4694708276797828</v>
      </c>
      <c r="AI2317">
        <v>23</v>
      </c>
      <c r="AJ2317">
        <v>47.53</v>
      </c>
      <c r="AK2317">
        <v>71.22</v>
      </c>
      <c r="AL2317" s="3">
        <f t="shared" si="379"/>
        <v>0</v>
      </c>
      <c r="AM2317" s="3">
        <f t="shared" si="380"/>
        <v>1</v>
      </c>
      <c r="AN2317" s="3">
        <f t="shared" si="381"/>
        <v>0</v>
      </c>
    </row>
    <row r="2318" spans="1:40" x14ac:dyDescent="0.35">
      <c r="A2318" t="s">
        <v>5703</v>
      </c>
      <c r="B2318" t="s">
        <v>5692</v>
      </c>
      <c r="C2318" t="s">
        <v>16</v>
      </c>
      <c r="D2318" t="s">
        <v>17</v>
      </c>
      <c r="E2318">
        <v>23</v>
      </c>
      <c r="F2318">
        <v>132.87</v>
      </c>
      <c r="G2318">
        <v>71.22</v>
      </c>
      <c r="H2318">
        <f t="shared" si="374"/>
        <v>1.8656276326874475</v>
      </c>
      <c r="I2318">
        <v>21.5</v>
      </c>
      <c r="J2318">
        <v>62.95</v>
      </c>
      <c r="K2318">
        <v>67.47</v>
      </c>
      <c r="L2318" s="3">
        <f t="shared" si="375"/>
        <v>1</v>
      </c>
      <c r="M2318" s="3">
        <f t="shared" si="376"/>
        <v>0</v>
      </c>
      <c r="N2318" s="3">
        <f t="shared" si="377"/>
        <v>0</v>
      </c>
      <c r="AA2318" t="s">
        <v>5703</v>
      </c>
      <c r="AB2318" t="s">
        <v>5692</v>
      </c>
      <c r="AC2318" t="s">
        <v>16</v>
      </c>
      <c r="AD2318" t="s">
        <v>18</v>
      </c>
      <c r="AE2318">
        <v>24</v>
      </c>
      <c r="AF2318">
        <v>178.42</v>
      </c>
      <c r="AG2318">
        <v>73.7</v>
      </c>
      <c r="AH2318">
        <f t="shared" si="378"/>
        <v>2.4208955223880593</v>
      </c>
      <c r="AI2318">
        <v>23</v>
      </c>
      <c r="AJ2318">
        <v>66.91</v>
      </c>
      <c r="AK2318">
        <v>71.22</v>
      </c>
      <c r="AL2318" s="3">
        <f t="shared" si="379"/>
        <v>1</v>
      </c>
      <c r="AM2318" s="3">
        <f t="shared" si="380"/>
        <v>0</v>
      </c>
      <c r="AN2318" s="3">
        <f t="shared" si="381"/>
        <v>0</v>
      </c>
    </row>
    <row r="2319" spans="1:40" x14ac:dyDescent="0.35">
      <c r="A2319" t="s">
        <v>5704</v>
      </c>
      <c r="B2319" t="s">
        <v>5692</v>
      </c>
      <c r="C2319" t="s">
        <v>16</v>
      </c>
      <c r="D2319" t="s">
        <v>17</v>
      </c>
      <c r="E2319">
        <v>22.5</v>
      </c>
      <c r="F2319">
        <v>86.53</v>
      </c>
      <c r="G2319">
        <v>69.97</v>
      </c>
      <c r="H2319">
        <f t="shared" si="374"/>
        <v>1.236672859797056</v>
      </c>
      <c r="I2319">
        <v>22</v>
      </c>
      <c r="J2319">
        <v>62.57</v>
      </c>
      <c r="K2319">
        <v>68.72</v>
      </c>
      <c r="L2319" s="3">
        <f t="shared" si="375"/>
        <v>0</v>
      </c>
      <c r="M2319" s="3">
        <f t="shared" si="376"/>
        <v>1</v>
      </c>
      <c r="N2319" s="3">
        <f t="shared" si="377"/>
        <v>0</v>
      </c>
      <c r="AA2319" t="s">
        <v>5704</v>
      </c>
      <c r="AB2319" t="s">
        <v>5692</v>
      </c>
      <c r="AC2319" t="s">
        <v>16</v>
      </c>
      <c r="AD2319" t="s">
        <v>18</v>
      </c>
      <c r="AE2319">
        <v>24</v>
      </c>
      <c r="AF2319">
        <v>140.52000000000001</v>
      </c>
      <c r="AG2319">
        <v>73.7</v>
      </c>
      <c r="AH2319">
        <f t="shared" si="378"/>
        <v>1.9066485753052917</v>
      </c>
      <c r="AI2319">
        <v>23</v>
      </c>
      <c r="AJ2319">
        <v>53.18</v>
      </c>
      <c r="AK2319">
        <v>71.22</v>
      </c>
      <c r="AL2319" s="3">
        <f t="shared" si="379"/>
        <v>1</v>
      </c>
      <c r="AM2319" s="3">
        <f t="shared" si="380"/>
        <v>0</v>
      </c>
      <c r="AN2319" s="3">
        <f t="shared" si="381"/>
        <v>0</v>
      </c>
    </row>
    <row r="2320" spans="1:40" x14ac:dyDescent="0.35">
      <c r="A2320" t="s">
        <v>5705</v>
      </c>
      <c r="B2320" t="s">
        <v>5692</v>
      </c>
      <c r="C2320" t="s">
        <v>16</v>
      </c>
      <c r="D2320" t="s">
        <v>134</v>
      </c>
      <c r="E2320">
        <v>22</v>
      </c>
      <c r="F2320">
        <v>91.03</v>
      </c>
      <c r="G2320">
        <v>68.72</v>
      </c>
      <c r="H2320">
        <f t="shared" si="374"/>
        <v>1.3246507566938301</v>
      </c>
      <c r="I2320">
        <v>21</v>
      </c>
      <c r="J2320">
        <v>63.08</v>
      </c>
      <c r="K2320">
        <v>66.22</v>
      </c>
      <c r="L2320" s="3">
        <f t="shared" si="375"/>
        <v>0</v>
      </c>
      <c r="M2320" s="3">
        <f t="shared" si="376"/>
        <v>1</v>
      </c>
      <c r="N2320" s="3">
        <f t="shared" si="377"/>
        <v>0</v>
      </c>
      <c r="AA2320" t="s">
        <v>5705</v>
      </c>
      <c r="AB2320" t="s">
        <v>5692</v>
      </c>
      <c r="AC2320" t="s">
        <v>16</v>
      </c>
      <c r="AD2320" t="s">
        <v>135</v>
      </c>
      <c r="AE2320">
        <v>25</v>
      </c>
      <c r="AF2320">
        <v>123.57</v>
      </c>
      <c r="AG2320">
        <v>76.17</v>
      </c>
      <c r="AH2320">
        <f t="shared" si="378"/>
        <v>1.6222922410397793</v>
      </c>
      <c r="AI2320">
        <v>23</v>
      </c>
      <c r="AJ2320">
        <v>57.13</v>
      </c>
      <c r="AK2320">
        <v>71.22</v>
      </c>
      <c r="AL2320" s="3">
        <f t="shared" si="379"/>
        <v>1</v>
      </c>
      <c r="AM2320" s="3">
        <f t="shared" si="380"/>
        <v>0</v>
      </c>
      <c r="AN2320" s="3">
        <f t="shared" si="381"/>
        <v>0</v>
      </c>
    </row>
    <row r="2321" spans="1:40" x14ac:dyDescent="0.35">
      <c r="A2321" t="s">
        <v>5706</v>
      </c>
      <c r="B2321" t="s">
        <v>5692</v>
      </c>
      <c r="C2321" t="s">
        <v>16</v>
      </c>
      <c r="D2321" t="s">
        <v>134</v>
      </c>
      <c r="E2321">
        <v>24.5</v>
      </c>
      <c r="F2321">
        <v>153.41</v>
      </c>
      <c r="G2321">
        <v>74.930000000000007</v>
      </c>
      <c r="H2321">
        <f t="shared" si="374"/>
        <v>2.0473775523822231</v>
      </c>
      <c r="I2321">
        <v>21.5</v>
      </c>
      <c r="J2321">
        <v>52.65</v>
      </c>
      <c r="K2321">
        <v>67.47</v>
      </c>
      <c r="L2321" s="3">
        <f t="shared" si="375"/>
        <v>1</v>
      </c>
      <c r="M2321" s="3">
        <f t="shared" si="376"/>
        <v>0</v>
      </c>
      <c r="N2321" s="3">
        <f t="shared" si="377"/>
        <v>0</v>
      </c>
      <c r="AA2321" t="s">
        <v>5706</v>
      </c>
      <c r="AB2321" t="s">
        <v>5692</v>
      </c>
      <c r="AC2321" t="s">
        <v>16</v>
      </c>
      <c r="AD2321" t="s">
        <v>135</v>
      </c>
      <c r="AE2321">
        <v>26</v>
      </c>
      <c r="AF2321">
        <v>104.43</v>
      </c>
      <c r="AG2321">
        <v>78.63</v>
      </c>
      <c r="AH2321">
        <f t="shared" si="378"/>
        <v>1.3281190385349104</v>
      </c>
      <c r="AI2321">
        <v>23.5</v>
      </c>
      <c r="AJ2321">
        <v>56.94</v>
      </c>
      <c r="AK2321">
        <v>72.459999999999994</v>
      </c>
      <c r="AL2321" s="3">
        <f t="shared" si="379"/>
        <v>0</v>
      </c>
      <c r="AM2321" s="3">
        <f t="shared" si="380"/>
        <v>1</v>
      </c>
      <c r="AN2321" s="3">
        <f t="shared" si="381"/>
        <v>0</v>
      </c>
    </row>
    <row r="2322" spans="1:40" x14ac:dyDescent="0.35">
      <c r="A2322" t="s">
        <v>5707</v>
      </c>
      <c r="B2322" t="s">
        <v>5692</v>
      </c>
      <c r="C2322" t="s">
        <v>16</v>
      </c>
      <c r="D2322" t="s">
        <v>134</v>
      </c>
      <c r="E2322">
        <v>23</v>
      </c>
      <c r="F2322">
        <v>138.43</v>
      </c>
      <c r="G2322">
        <v>71.22</v>
      </c>
      <c r="H2322">
        <f t="shared" si="374"/>
        <v>1.9436955911260883</v>
      </c>
      <c r="I2322">
        <v>21</v>
      </c>
      <c r="J2322">
        <v>51.23</v>
      </c>
      <c r="K2322">
        <v>66.22</v>
      </c>
      <c r="L2322" s="3">
        <f t="shared" si="375"/>
        <v>1</v>
      </c>
      <c r="M2322" s="3">
        <f t="shared" si="376"/>
        <v>0</v>
      </c>
      <c r="N2322" s="3">
        <f t="shared" si="377"/>
        <v>0</v>
      </c>
      <c r="AA2322" t="s">
        <v>5707</v>
      </c>
      <c r="AB2322" t="s">
        <v>5692</v>
      </c>
      <c r="AC2322" t="s">
        <v>16</v>
      </c>
      <c r="AD2322" t="s">
        <v>135</v>
      </c>
      <c r="AE2322">
        <v>22.5</v>
      </c>
      <c r="AF2322">
        <v>73.02</v>
      </c>
      <c r="AG2322">
        <v>69.97</v>
      </c>
      <c r="AH2322">
        <f t="shared" si="378"/>
        <v>1.043590110047163</v>
      </c>
      <c r="AI2322">
        <v>25.5</v>
      </c>
      <c r="AJ2322">
        <v>78</v>
      </c>
      <c r="AK2322">
        <v>77.400000000000006</v>
      </c>
      <c r="AL2322" s="3">
        <f t="shared" si="379"/>
        <v>0</v>
      </c>
      <c r="AM2322" s="3">
        <f t="shared" si="380"/>
        <v>1</v>
      </c>
      <c r="AN2322" s="3">
        <f t="shared" si="381"/>
        <v>0</v>
      </c>
    </row>
    <row r="2323" spans="1:40" x14ac:dyDescent="0.35">
      <c r="A2323" t="s">
        <v>5708</v>
      </c>
      <c r="B2323" t="s">
        <v>5692</v>
      </c>
      <c r="C2323" t="s">
        <v>16</v>
      </c>
      <c r="D2323" t="s">
        <v>134</v>
      </c>
      <c r="E2323">
        <v>24.5</v>
      </c>
      <c r="F2323">
        <v>168.84</v>
      </c>
      <c r="G2323">
        <v>74.930000000000007</v>
      </c>
      <c r="H2323">
        <f t="shared" si="374"/>
        <v>2.2533030828773519</v>
      </c>
      <c r="I2323">
        <v>22.5</v>
      </c>
      <c r="J2323">
        <v>64.81</v>
      </c>
      <c r="K2323">
        <v>69.97</v>
      </c>
      <c r="L2323" s="3">
        <f t="shared" si="375"/>
        <v>1</v>
      </c>
      <c r="M2323" s="3">
        <f t="shared" si="376"/>
        <v>0</v>
      </c>
      <c r="N2323" s="3">
        <f t="shared" si="377"/>
        <v>0</v>
      </c>
      <c r="AA2323" t="s">
        <v>5708</v>
      </c>
      <c r="AB2323" t="s">
        <v>5692</v>
      </c>
      <c r="AC2323" t="s">
        <v>16</v>
      </c>
      <c r="AD2323" t="s">
        <v>135</v>
      </c>
      <c r="AE2323">
        <v>24</v>
      </c>
      <c r="AF2323">
        <v>132.57</v>
      </c>
      <c r="AG2323">
        <v>73.7</v>
      </c>
      <c r="AH2323">
        <f t="shared" si="378"/>
        <v>1.7987788331071912</v>
      </c>
      <c r="AI2323">
        <v>22</v>
      </c>
      <c r="AJ2323">
        <v>58.53</v>
      </c>
      <c r="AK2323">
        <v>68.72</v>
      </c>
      <c r="AL2323" s="3">
        <f t="shared" si="379"/>
        <v>1</v>
      </c>
      <c r="AM2323" s="3">
        <f t="shared" si="380"/>
        <v>0</v>
      </c>
      <c r="AN2323" s="3">
        <f t="shared" si="381"/>
        <v>0</v>
      </c>
    </row>
    <row r="2324" spans="1:40" x14ac:dyDescent="0.35">
      <c r="A2324" t="s">
        <v>5709</v>
      </c>
      <c r="B2324" t="s">
        <v>5692</v>
      </c>
      <c r="C2324" t="s">
        <v>16</v>
      </c>
      <c r="D2324" t="s">
        <v>134</v>
      </c>
      <c r="E2324">
        <v>21.5</v>
      </c>
      <c r="F2324">
        <v>137.93</v>
      </c>
      <c r="G2324">
        <v>67.47</v>
      </c>
      <c r="H2324">
        <f t="shared" si="374"/>
        <v>2.0443159922928711</v>
      </c>
      <c r="I2324">
        <v>26.5</v>
      </c>
      <c r="J2324">
        <v>81.37</v>
      </c>
      <c r="K2324">
        <v>79.86</v>
      </c>
      <c r="L2324" s="3">
        <f t="shared" si="375"/>
        <v>1</v>
      </c>
      <c r="M2324" s="3">
        <f t="shared" si="376"/>
        <v>0</v>
      </c>
      <c r="N2324" s="3">
        <f t="shared" si="377"/>
        <v>0</v>
      </c>
      <c r="AA2324" t="s">
        <v>5709</v>
      </c>
      <c r="AB2324" t="s">
        <v>5692</v>
      </c>
      <c r="AC2324" t="s">
        <v>16</v>
      </c>
      <c r="AD2324" t="s">
        <v>135</v>
      </c>
      <c r="AE2324">
        <v>26</v>
      </c>
      <c r="AF2324">
        <v>132.38</v>
      </c>
      <c r="AG2324">
        <v>78.63</v>
      </c>
      <c r="AH2324">
        <f t="shared" si="378"/>
        <v>1.6835813302810632</v>
      </c>
      <c r="AI2324">
        <v>23.5</v>
      </c>
      <c r="AJ2324">
        <v>56.99</v>
      </c>
      <c r="AK2324">
        <v>72.459999999999994</v>
      </c>
      <c r="AL2324" s="3">
        <f t="shared" si="379"/>
        <v>1</v>
      </c>
      <c r="AM2324" s="3">
        <f t="shared" si="380"/>
        <v>0</v>
      </c>
      <c r="AN2324" s="3">
        <f t="shared" si="381"/>
        <v>0</v>
      </c>
    </row>
    <row r="2325" spans="1:40" x14ac:dyDescent="0.35">
      <c r="A2325" t="s">
        <v>5710</v>
      </c>
      <c r="B2325" t="s">
        <v>5692</v>
      </c>
      <c r="C2325" t="s">
        <v>16</v>
      </c>
      <c r="D2325" t="s">
        <v>134</v>
      </c>
      <c r="E2325">
        <v>24.5</v>
      </c>
      <c r="F2325">
        <v>134.11000000000001</v>
      </c>
      <c r="G2325">
        <v>74.930000000000007</v>
      </c>
      <c r="H2325">
        <f t="shared" si="374"/>
        <v>1.7898038168957695</v>
      </c>
      <c r="I2325">
        <v>23</v>
      </c>
      <c r="J2325">
        <v>68.290000000000006</v>
      </c>
      <c r="K2325">
        <v>71.22</v>
      </c>
      <c r="L2325" s="3">
        <f t="shared" si="375"/>
        <v>1</v>
      </c>
      <c r="M2325" s="3">
        <f t="shared" si="376"/>
        <v>0</v>
      </c>
      <c r="N2325" s="3">
        <f t="shared" si="377"/>
        <v>0</v>
      </c>
      <c r="AA2325" t="s">
        <v>5710</v>
      </c>
      <c r="AB2325" t="s">
        <v>5692</v>
      </c>
      <c r="AC2325" t="s">
        <v>16</v>
      </c>
      <c r="AD2325" t="s">
        <v>135</v>
      </c>
      <c r="AE2325">
        <v>25</v>
      </c>
      <c r="AF2325">
        <v>92.42</v>
      </c>
      <c r="AG2325">
        <v>76.17</v>
      </c>
      <c r="AH2325">
        <f t="shared" si="378"/>
        <v>1.2133385847446501</v>
      </c>
      <c r="AI2325">
        <v>24.5</v>
      </c>
      <c r="AJ2325">
        <v>74.3</v>
      </c>
      <c r="AK2325">
        <v>74.930000000000007</v>
      </c>
      <c r="AL2325" s="3">
        <f t="shared" si="379"/>
        <v>0</v>
      </c>
      <c r="AM2325" s="3">
        <f t="shared" si="380"/>
        <v>1</v>
      </c>
      <c r="AN2325" s="3">
        <f t="shared" si="381"/>
        <v>0</v>
      </c>
    </row>
    <row r="2326" spans="1:40" x14ac:dyDescent="0.35">
      <c r="A2326" t="s">
        <v>5711</v>
      </c>
      <c r="B2326" t="s">
        <v>5692</v>
      </c>
      <c r="C2326" t="s">
        <v>16</v>
      </c>
      <c r="D2326" t="s">
        <v>134</v>
      </c>
      <c r="E2326">
        <v>25</v>
      </c>
      <c r="F2326">
        <v>93.34</v>
      </c>
      <c r="G2326">
        <v>76.17</v>
      </c>
      <c r="H2326">
        <f t="shared" si="374"/>
        <v>1.2254168307732702</v>
      </c>
      <c r="I2326">
        <v>23</v>
      </c>
      <c r="J2326">
        <v>83.11</v>
      </c>
      <c r="K2326">
        <v>71.22</v>
      </c>
      <c r="L2326" s="3">
        <f t="shared" si="375"/>
        <v>0</v>
      </c>
      <c r="M2326" s="3">
        <f t="shared" si="376"/>
        <v>1</v>
      </c>
      <c r="N2326" s="3">
        <f t="shared" si="377"/>
        <v>0</v>
      </c>
      <c r="AA2326" t="s">
        <v>5711</v>
      </c>
      <c r="AB2326" t="s">
        <v>5692</v>
      </c>
      <c r="AC2326" t="s">
        <v>16</v>
      </c>
      <c r="AD2326" t="s">
        <v>135</v>
      </c>
      <c r="AE2326">
        <v>25</v>
      </c>
      <c r="AF2326">
        <v>95.81</v>
      </c>
      <c r="AG2326">
        <v>76.17</v>
      </c>
      <c r="AH2326">
        <f t="shared" si="378"/>
        <v>1.2578442956544571</v>
      </c>
      <c r="AI2326">
        <v>23.5</v>
      </c>
      <c r="AJ2326">
        <v>63.44</v>
      </c>
      <c r="AK2326">
        <v>72.459999999999994</v>
      </c>
      <c r="AL2326" s="3">
        <f t="shared" si="379"/>
        <v>0</v>
      </c>
      <c r="AM2326" s="3">
        <f t="shared" si="380"/>
        <v>1</v>
      </c>
      <c r="AN2326" s="3">
        <f t="shared" si="381"/>
        <v>0</v>
      </c>
    </row>
    <row r="2327" spans="1:40" x14ac:dyDescent="0.35">
      <c r="A2327" t="s">
        <v>5712</v>
      </c>
      <c r="B2327" t="s">
        <v>5692</v>
      </c>
      <c r="C2327" t="s">
        <v>16</v>
      </c>
      <c r="D2327" t="s">
        <v>134</v>
      </c>
      <c r="E2327">
        <v>25</v>
      </c>
      <c r="F2327">
        <v>124.04</v>
      </c>
      <c r="G2327">
        <v>76.17</v>
      </c>
      <c r="H2327">
        <f t="shared" si="374"/>
        <v>1.6284626493370093</v>
      </c>
      <c r="I2327">
        <v>23.5</v>
      </c>
      <c r="J2327">
        <v>65.52</v>
      </c>
      <c r="K2327">
        <v>72.459999999999994</v>
      </c>
      <c r="L2327" s="3">
        <f t="shared" si="375"/>
        <v>1</v>
      </c>
      <c r="M2327" s="3">
        <f t="shared" si="376"/>
        <v>0</v>
      </c>
      <c r="N2327" s="3">
        <f t="shared" si="377"/>
        <v>0</v>
      </c>
      <c r="AA2327" t="s">
        <v>5712</v>
      </c>
      <c r="AB2327" t="s">
        <v>5692</v>
      </c>
      <c r="AC2327" t="s">
        <v>16</v>
      </c>
      <c r="AD2327" t="s">
        <v>135</v>
      </c>
      <c r="AE2327">
        <v>25.5</v>
      </c>
      <c r="AF2327">
        <v>122</v>
      </c>
      <c r="AG2327">
        <v>77.400000000000006</v>
      </c>
      <c r="AH2327">
        <f t="shared" si="378"/>
        <v>1.5762273901808785</v>
      </c>
      <c r="AI2327">
        <v>23</v>
      </c>
      <c r="AJ2327">
        <v>63.3</v>
      </c>
      <c r="AK2327">
        <v>71.22</v>
      </c>
      <c r="AL2327" s="3">
        <f t="shared" si="379"/>
        <v>1</v>
      </c>
      <c r="AM2327" s="3">
        <f t="shared" si="380"/>
        <v>0</v>
      </c>
      <c r="AN2327" s="3">
        <f t="shared" si="381"/>
        <v>0</v>
      </c>
    </row>
    <row r="2328" spans="1:40" x14ac:dyDescent="0.35">
      <c r="A2328" t="s">
        <v>5713</v>
      </c>
      <c r="B2328" t="s">
        <v>5692</v>
      </c>
      <c r="C2328" t="s">
        <v>16</v>
      </c>
      <c r="D2328" t="s">
        <v>134</v>
      </c>
      <c r="E2328">
        <v>23</v>
      </c>
      <c r="F2328">
        <v>171.73</v>
      </c>
      <c r="G2328">
        <v>71.22</v>
      </c>
      <c r="H2328">
        <f t="shared" si="374"/>
        <v>2.411260881774782</v>
      </c>
      <c r="I2328">
        <v>21</v>
      </c>
      <c r="J2328">
        <v>42.29</v>
      </c>
      <c r="K2328">
        <v>66.22</v>
      </c>
      <c r="L2328" s="3">
        <f t="shared" si="375"/>
        <v>1</v>
      </c>
      <c r="M2328" s="3">
        <f t="shared" si="376"/>
        <v>0</v>
      </c>
      <c r="N2328" s="3">
        <f t="shared" si="377"/>
        <v>0</v>
      </c>
      <c r="AA2328" t="s">
        <v>5713</v>
      </c>
      <c r="AB2328" t="s">
        <v>5692</v>
      </c>
      <c r="AC2328" t="s">
        <v>16</v>
      </c>
      <c r="AD2328" t="s">
        <v>135</v>
      </c>
      <c r="AE2328">
        <v>25.5</v>
      </c>
      <c r="AF2328">
        <v>145.25</v>
      </c>
      <c r="AG2328">
        <v>77.400000000000006</v>
      </c>
      <c r="AH2328">
        <f t="shared" si="378"/>
        <v>1.8766149870801032</v>
      </c>
      <c r="AI2328">
        <v>23</v>
      </c>
      <c r="AJ2328">
        <v>60.11</v>
      </c>
      <c r="AK2328">
        <v>71.22</v>
      </c>
      <c r="AL2328" s="3">
        <f t="shared" si="379"/>
        <v>1</v>
      </c>
      <c r="AM2328" s="3">
        <f t="shared" si="380"/>
        <v>0</v>
      </c>
      <c r="AN2328" s="3">
        <f t="shared" si="381"/>
        <v>0</v>
      </c>
    </row>
    <row r="2329" spans="1:40" x14ac:dyDescent="0.35">
      <c r="A2329" t="s">
        <v>5714</v>
      </c>
      <c r="B2329" t="s">
        <v>5692</v>
      </c>
      <c r="C2329" t="s">
        <v>16</v>
      </c>
      <c r="D2329" t="s">
        <v>134</v>
      </c>
      <c r="E2329">
        <v>23.5</v>
      </c>
      <c r="F2329">
        <v>88.3</v>
      </c>
      <c r="G2329">
        <v>72.459999999999994</v>
      </c>
      <c r="H2329">
        <f t="shared" si="374"/>
        <v>1.2186033673751036</v>
      </c>
      <c r="I2329">
        <v>22.5</v>
      </c>
      <c r="J2329">
        <v>62.6</v>
      </c>
      <c r="K2329">
        <v>69.97</v>
      </c>
      <c r="L2329" s="3">
        <f t="shared" si="375"/>
        <v>0</v>
      </c>
      <c r="M2329" s="3">
        <f t="shared" si="376"/>
        <v>1</v>
      </c>
      <c r="N2329" s="3">
        <f t="shared" si="377"/>
        <v>0</v>
      </c>
      <c r="AA2329" t="s">
        <v>5714</v>
      </c>
      <c r="AB2329" t="s">
        <v>5692</v>
      </c>
      <c r="AC2329" t="s">
        <v>16</v>
      </c>
      <c r="AD2329" t="s">
        <v>135</v>
      </c>
      <c r="AE2329">
        <v>24</v>
      </c>
      <c r="AF2329">
        <v>90.12</v>
      </c>
      <c r="AG2329">
        <v>73.7</v>
      </c>
      <c r="AH2329">
        <f t="shared" si="378"/>
        <v>1.2227951153324288</v>
      </c>
      <c r="AI2329">
        <v>23</v>
      </c>
      <c r="AJ2329">
        <v>69.510000000000005</v>
      </c>
      <c r="AK2329">
        <v>71.22</v>
      </c>
      <c r="AL2329" s="3">
        <f t="shared" si="379"/>
        <v>0</v>
      </c>
      <c r="AM2329" s="3">
        <f t="shared" si="380"/>
        <v>1</v>
      </c>
      <c r="AN2329" s="3">
        <f t="shared" si="381"/>
        <v>0</v>
      </c>
    </row>
    <row r="2330" spans="1:40" x14ac:dyDescent="0.35">
      <c r="A2330" t="s">
        <v>5715</v>
      </c>
      <c r="B2330" t="s">
        <v>5692</v>
      </c>
      <c r="C2330" t="s">
        <v>16</v>
      </c>
      <c r="D2330" t="s">
        <v>134</v>
      </c>
      <c r="E2330">
        <v>24.5</v>
      </c>
      <c r="F2330">
        <v>107.76</v>
      </c>
      <c r="G2330">
        <v>74.930000000000007</v>
      </c>
      <c r="H2330">
        <f t="shared" si="374"/>
        <v>1.4381422661150407</v>
      </c>
      <c r="I2330">
        <v>25.5</v>
      </c>
      <c r="J2330">
        <v>101.43</v>
      </c>
      <c r="K2330">
        <v>77.400000000000006</v>
      </c>
      <c r="L2330" s="3">
        <f t="shared" si="375"/>
        <v>0</v>
      </c>
      <c r="M2330" s="3">
        <f t="shared" si="376"/>
        <v>1</v>
      </c>
      <c r="N2330" s="3">
        <f t="shared" si="377"/>
        <v>0</v>
      </c>
      <c r="AA2330" t="s">
        <v>5715</v>
      </c>
      <c r="AB2330" t="s">
        <v>5692</v>
      </c>
      <c r="AC2330" s="6" t="s">
        <v>16</v>
      </c>
      <c r="AD2330" s="6" t="s">
        <v>135</v>
      </c>
      <c r="AE2330" s="6">
        <v>22.5</v>
      </c>
      <c r="AF2330" s="6">
        <v>66.209999999999994</v>
      </c>
      <c r="AG2330" s="6">
        <v>69.97</v>
      </c>
      <c r="AH2330" s="6">
        <f t="shared" si="378"/>
        <v>0.94626268400743163</v>
      </c>
      <c r="AI2330" s="6">
        <v>22</v>
      </c>
      <c r="AJ2330" s="6">
        <v>39.06</v>
      </c>
      <c r="AK2330" s="6">
        <v>68.72</v>
      </c>
      <c r="AL2330" s="6">
        <f t="shared" si="379"/>
        <v>0</v>
      </c>
      <c r="AM2330" s="6">
        <f t="shared" si="380"/>
        <v>0</v>
      </c>
      <c r="AN2330" s="6">
        <f t="shared" si="381"/>
        <v>1</v>
      </c>
    </row>
    <row r="2331" spans="1:40" x14ac:dyDescent="0.35">
      <c r="A2331" t="s">
        <v>5716</v>
      </c>
      <c r="B2331" t="s">
        <v>5692</v>
      </c>
      <c r="C2331" t="s">
        <v>16</v>
      </c>
      <c r="D2331" s="6" t="s">
        <v>134</v>
      </c>
      <c r="E2331" s="6">
        <v>29.5</v>
      </c>
      <c r="F2331" s="6">
        <v>84.09</v>
      </c>
      <c r="G2331" s="6">
        <v>87.18</v>
      </c>
      <c r="H2331" s="6">
        <f t="shared" si="374"/>
        <v>0.96455609084652438</v>
      </c>
      <c r="I2331" s="6">
        <v>29</v>
      </c>
      <c r="J2331" s="6">
        <v>73.55</v>
      </c>
      <c r="K2331" s="6">
        <v>85.96</v>
      </c>
      <c r="L2331" s="6">
        <f t="shared" si="375"/>
        <v>0</v>
      </c>
      <c r="M2331" s="6">
        <f t="shared" si="376"/>
        <v>0</v>
      </c>
      <c r="N2331" s="6">
        <f t="shared" si="377"/>
        <v>1</v>
      </c>
      <c r="AA2331" t="s">
        <v>5716</v>
      </c>
      <c r="AB2331" t="s">
        <v>5692</v>
      </c>
      <c r="AC2331" s="6" t="s">
        <v>16</v>
      </c>
      <c r="AD2331" s="6" t="s">
        <v>135</v>
      </c>
      <c r="AE2331" s="6">
        <v>23.5</v>
      </c>
      <c r="AF2331" s="6">
        <v>64.12</v>
      </c>
      <c r="AG2331" s="6">
        <v>72.459999999999994</v>
      </c>
      <c r="AH2331" s="6">
        <f t="shared" si="378"/>
        <v>0.88490201490477516</v>
      </c>
      <c r="AI2331" s="6">
        <v>23</v>
      </c>
      <c r="AJ2331" s="6">
        <v>54.66</v>
      </c>
      <c r="AK2331" s="6">
        <v>71.22</v>
      </c>
      <c r="AL2331" s="6">
        <f t="shared" si="379"/>
        <v>0</v>
      </c>
      <c r="AM2331" s="6">
        <f t="shared" si="380"/>
        <v>0</v>
      </c>
      <c r="AN2331" s="6">
        <f t="shared" si="381"/>
        <v>1</v>
      </c>
    </row>
    <row r="2332" spans="1:40" x14ac:dyDescent="0.35">
      <c r="A2332" t="s">
        <v>5717</v>
      </c>
      <c r="B2332" t="s">
        <v>5692</v>
      </c>
      <c r="C2332" t="s">
        <v>16</v>
      </c>
      <c r="D2332" t="s">
        <v>134</v>
      </c>
      <c r="E2332">
        <v>24.5</v>
      </c>
      <c r="F2332">
        <v>166.63</v>
      </c>
      <c r="G2332">
        <v>74.930000000000007</v>
      </c>
      <c r="H2332">
        <f t="shared" si="374"/>
        <v>2.2238088882957423</v>
      </c>
      <c r="I2332">
        <v>22.5</v>
      </c>
      <c r="J2332">
        <v>57.39</v>
      </c>
      <c r="K2332">
        <v>69.97</v>
      </c>
      <c r="L2332" s="3">
        <f t="shared" si="375"/>
        <v>1</v>
      </c>
      <c r="M2332" s="3">
        <f t="shared" si="376"/>
        <v>0</v>
      </c>
      <c r="N2332" s="3">
        <f t="shared" si="377"/>
        <v>0</v>
      </c>
      <c r="AA2332" t="s">
        <v>5717</v>
      </c>
      <c r="AB2332" t="s">
        <v>5692</v>
      </c>
      <c r="AC2332" t="s">
        <v>16</v>
      </c>
      <c r="AD2332" t="s">
        <v>135</v>
      </c>
      <c r="AE2332">
        <v>24</v>
      </c>
      <c r="AF2332">
        <v>129.75</v>
      </c>
      <c r="AG2332">
        <v>73.7</v>
      </c>
      <c r="AH2332">
        <f t="shared" si="378"/>
        <v>1.7605156037991858</v>
      </c>
      <c r="AI2332">
        <v>22</v>
      </c>
      <c r="AJ2332">
        <v>63.57</v>
      </c>
      <c r="AK2332">
        <v>68.72</v>
      </c>
      <c r="AL2332" s="3">
        <f t="shared" si="379"/>
        <v>1</v>
      </c>
      <c r="AM2332" s="3">
        <f t="shared" si="380"/>
        <v>0</v>
      </c>
      <c r="AN2332" s="3">
        <f t="shared" si="381"/>
        <v>0</v>
      </c>
    </row>
    <row r="2333" spans="1:40" x14ac:dyDescent="0.35">
      <c r="A2333" t="s">
        <v>5718</v>
      </c>
      <c r="B2333" t="s">
        <v>5719</v>
      </c>
      <c r="C2333" t="s">
        <v>16</v>
      </c>
      <c r="D2333" t="s">
        <v>17</v>
      </c>
      <c r="E2333">
        <v>23.5</v>
      </c>
      <c r="F2333">
        <v>73.66</v>
      </c>
      <c r="G2333">
        <v>72.459999999999994</v>
      </c>
      <c r="H2333">
        <f t="shared" si="374"/>
        <v>1.0165608611647805</v>
      </c>
      <c r="I2333">
        <v>23</v>
      </c>
      <c r="J2333">
        <v>58.31</v>
      </c>
      <c r="K2333">
        <v>71.22</v>
      </c>
      <c r="L2333" s="3">
        <f t="shared" si="375"/>
        <v>0</v>
      </c>
      <c r="M2333" s="3">
        <f t="shared" si="376"/>
        <v>1</v>
      </c>
      <c r="N2333" s="3">
        <f t="shared" si="377"/>
        <v>0</v>
      </c>
      <c r="AA2333" t="s">
        <v>5718</v>
      </c>
      <c r="AB2333" t="s">
        <v>5719</v>
      </c>
      <c r="AC2333" t="s">
        <v>16</v>
      </c>
      <c r="AD2333" t="s">
        <v>18</v>
      </c>
      <c r="AE2333">
        <v>24</v>
      </c>
      <c r="AF2333">
        <v>104.66</v>
      </c>
      <c r="AG2333">
        <v>73.7</v>
      </c>
      <c r="AH2333">
        <f t="shared" si="378"/>
        <v>1.4200814111261872</v>
      </c>
      <c r="AI2333">
        <v>23</v>
      </c>
      <c r="AJ2333">
        <v>63.58</v>
      </c>
      <c r="AK2333">
        <v>71.22</v>
      </c>
      <c r="AL2333" s="3">
        <f t="shared" si="379"/>
        <v>0</v>
      </c>
      <c r="AM2333" s="3">
        <f t="shared" si="380"/>
        <v>1</v>
      </c>
      <c r="AN2333" s="3">
        <f t="shared" si="381"/>
        <v>0</v>
      </c>
    </row>
    <row r="2334" spans="1:40" x14ac:dyDescent="0.35">
      <c r="A2334" t="s">
        <v>5720</v>
      </c>
      <c r="B2334" t="s">
        <v>5719</v>
      </c>
      <c r="C2334" t="s">
        <v>16</v>
      </c>
      <c r="D2334" t="s">
        <v>17</v>
      </c>
      <c r="E2334">
        <v>23.5</v>
      </c>
      <c r="F2334">
        <v>139.06</v>
      </c>
      <c r="G2334">
        <v>72.459999999999994</v>
      </c>
      <c r="H2334">
        <f t="shared" si="374"/>
        <v>1.9191277946453218</v>
      </c>
      <c r="I2334">
        <v>21.5</v>
      </c>
      <c r="J2334">
        <v>65.81</v>
      </c>
      <c r="K2334">
        <v>67.47</v>
      </c>
      <c r="L2334" s="3">
        <f t="shared" si="375"/>
        <v>1</v>
      </c>
      <c r="M2334" s="3">
        <f t="shared" si="376"/>
        <v>0</v>
      </c>
      <c r="N2334" s="3">
        <f t="shared" si="377"/>
        <v>0</v>
      </c>
      <c r="AA2334" t="s">
        <v>5720</v>
      </c>
      <c r="AB2334" t="s">
        <v>5719</v>
      </c>
      <c r="AC2334" t="s">
        <v>16</v>
      </c>
      <c r="AD2334" t="s">
        <v>18</v>
      </c>
      <c r="AE2334">
        <v>24</v>
      </c>
      <c r="AF2334">
        <v>192.71</v>
      </c>
      <c r="AG2334">
        <v>73.7</v>
      </c>
      <c r="AH2334">
        <f t="shared" si="378"/>
        <v>2.6147896879240164</v>
      </c>
      <c r="AI2334">
        <v>23</v>
      </c>
      <c r="AJ2334">
        <v>62.24</v>
      </c>
      <c r="AK2334">
        <v>71.22</v>
      </c>
      <c r="AL2334" s="3">
        <f t="shared" si="379"/>
        <v>1</v>
      </c>
      <c r="AM2334" s="3">
        <f t="shared" si="380"/>
        <v>0</v>
      </c>
      <c r="AN2334" s="3">
        <f t="shared" si="381"/>
        <v>0</v>
      </c>
    </row>
    <row r="2335" spans="1:40" x14ac:dyDescent="0.35">
      <c r="A2335" t="s">
        <v>5721</v>
      </c>
      <c r="B2335" t="s">
        <v>5719</v>
      </c>
      <c r="C2335" t="s">
        <v>16</v>
      </c>
      <c r="D2335" t="s">
        <v>17</v>
      </c>
      <c r="E2335">
        <v>23.5</v>
      </c>
      <c r="F2335">
        <v>111.25</v>
      </c>
      <c r="G2335">
        <v>72.459999999999994</v>
      </c>
      <c r="H2335">
        <f t="shared" si="374"/>
        <v>1.535329837151532</v>
      </c>
      <c r="I2335">
        <v>22</v>
      </c>
      <c r="J2335">
        <v>55.05</v>
      </c>
      <c r="K2335">
        <v>68.72</v>
      </c>
      <c r="L2335" s="3">
        <f t="shared" si="375"/>
        <v>1</v>
      </c>
      <c r="M2335" s="3">
        <f t="shared" si="376"/>
        <v>0</v>
      </c>
      <c r="N2335" s="3">
        <f t="shared" si="377"/>
        <v>0</v>
      </c>
      <c r="AA2335" t="s">
        <v>5721</v>
      </c>
      <c r="AB2335" t="s">
        <v>5719</v>
      </c>
      <c r="AC2335" t="s">
        <v>16</v>
      </c>
      <c r="AD2335" t="s">
        <v>18</v>
      </c>
      <c r="AE2335">
        <v>24</v>
      </c>
      <c r="AF2335">
        <v>93.12</v>
      </c>
      <c r="AG2335">
        <v>73.7</v>
      </c>
      <c r="AH2335">
        <f t="shared" si="378"/>
        <v>1.2635006784260516</v>
      </c>
      <c r="AI2335">
        <v>23</v>
      </c>
      <c r="AJ2335">
        <v>87.55</v>
      </c>
      <c r="AK2335">
        <v>71.22</v>
      </c>
      <c r="AL2335" s="3">
        <f t="shared" si="379"/>
        <v>0</v>
      </c>
      <c r="AM2335" s="3">
        <f t="shared" si="380"/>
        <v>1</v>
      </c>
      <c r="AN2335" s="3">
        <f t="shared" si="381"/>
        <v>0</v>
      </c>
    </row>
    <row r="2336" spans="1:40" x14ac:dyDescent="0.35">
      <c r="A2336" t="s">
        <v>5722</v>
      </c>
      <c r="B2336" t="s">
        <v>5719</v>
      </c>
      <c r="C2336" t="s">
        <v>16</v>
      </c>
      <c r="D2336" t="s">
        <v>17</v>
      </c>
      <c r="E2336">
        <v>23.5</v>
      </c>
      <c r="F2336">
        <v>95.58</v>
      </c>
      <c r="G2336">
        <v>72.459999999999994</v>
      </c>
      <c r="H2336">
        <f t="shared" si="374"/>
        <v>1.3190725917747723</v>
      </c>
      <c r="I2336">
        <v>22</v>
      </c>
      <c r="J2336">
        <v>70.41</v>
      </c>
      <c r="K2336">
        <v>68.72</v>
      </c>
      <c r="L2336" s="3">
        <f t="shared" si="375"/>
        <v>0</v>
      </c>
      <c r="M2336" s="3">
        <f t="shared" si="376"/>
        <v>1</v>
      </c>
      <c r="N2336" s="3">
        <f t="shared" si="377"/>
        <v>0</v>
      </c>
      <c r="AA2336" t="s">
        <v>5722</v>
      </c>
      <c r="AB2336" t="s">
        <v>5719</v>
      </c>
      <c r="AC2336" t="s">
        <v>16</v>
      </c>
      <c r="AD2336" t="s">
        <v>18</v>
      </c>
      <c r="AE2336">
        <v>24</v>
      </c>
      <c r="AF2336">
        <v>155.74</v>
      </c>
      <c r="AG2336">
        <v>73.7</v>
      </c>
      <c r="AH2336">
        <f t="shared" si="378"/>
        <v>2.1131614654002715</v>
      </c>
      <c r="AI2336">
        <v>23</v>
      </c>
      <c r="AJ2336">
        <v>71.03</v>
      </c>
      <c r="AK2336">
        <v>71.22</v>
      </c>
      <c r="AL2336" s="3">
        <f t="shared" si="379"/>
        <v>1</v>
      </c>
      <c r="AM2336" s="3">
        <f t="shared" si="380"/>
        <v>0</v>
      </c>
      <c r="AN2336" s="3">
        <f t="shared" si="381"/>
        <v>0</v>
      </c>
    </row>
    <row r="2337" spans="1:40" x14ac:dyDescent="0.35">
      <c r="A2337" t="s">
        <v>5723</v>
      </c>
      <c r="B2337" t="s">
        <v>5719</v>
      </c>
      <c r="C2337" t="s">
        <v>16</v>
      </c>
      <c r="D2337" t="s">
        <v>17</v>
      </c>
      <c r="E2337">
        <v>23.5</v>
      </c>
      <c r="F2337">
        <v>108.51</v>
      </c>
      <c r="G2337">
        <v>72.459999999999994</v>
      </c>
      <c r="H2337">
        <f t="shared" si="374"/>
        <v>1.4975158708252831</v>
      </c>
      <c r="I2337">
        <v>22</v>
      </c>
      <c r="J2337">
        <v>62.25</v>
      </c>
      <c r="K2337">
        <v>68.72</v>
      </c>
      <c r="L2337" s="3">
        <f t="shared" si="375"/>
        <v>0</v>
      </c>
      <c r="M2337" s="3">
        <f t="shared" si="376"/>
        <v>1</v>
      </c>
      <c r="N2337" s="3">
        <f t="shared" si="377"/>
        <v>0</v>
      </c>
      <c r="AA2337" t="s">
        <v>5723</v>
      </c>
      <c r="AB2337" t="s">
        <v>5719</v>
      </c>
      <c r="AC2337" t="s">
        <v>16</v>
      </c>
      <c r="AD2337" t="s">
        <v>18</v>
      </c>
      <c r="AE2337">
        <v>24</v>
      </c>
      <c r="AF2337">
        <v>134.66</v>
      </c>
      <c r="AG2337">
        <v>73.7</v>
      </c>
      <c r="AH2337">
        <f t="shared" si="378"/>
        <v>1.8271370420624151</v>
      </c>
      <c r="AI2337">
        <v>23</v>
      </c>
      <c r="AJ2337">
        <v>67.91</v>
      </c>
      <c r="AK2337">
        <v>71.22</v>
      </c>
      <c r="AL2337" s="3">
        <f t="shared" si="379"/>
        <v>1</v>
      </c>
      <c r="AM2337" s="3">
        <f t="shared" si="380"/>
        <v>0</v>
      </c>
      <c r="AN2337" s="3">
        <f t="shared" si="381"/>
        <v>0</v>
      </c>
    </row>
    <row r="2338" spans="1:40" x14ac:dyDescent="0.35">
      <c r="A2338" t="s">
        <v>5724</v>
      </c>
      <c r="B2338" t="s">
        <v>5719</v>
      </c>
      <c r="C2338" t="s">
        <v>16</v>
      </c>
      <c r="D2338" s="6" t="s">
        <v>17</v>
      </c>
      <c r="E2338" s="6">
        <v>16.5</v>
      </c>
      <c r="F2338" s="6">
        <v>53.7</v>
      </c>
      <c r="G2338" s="6">
        <v>54.79</v>
      </c>
      <c r="H2338" s="6">
        <f t="shared" si="374"/>
        <v>0.98010585873334555</v>
      </c>
      <c r="I2338" s="6">
        <v>16</v>
      </c>
      <c r="J2338" s="6">
        <v>26.59</v>
      </c>
      <c r="K2338" s="6">
        <v>53.5</v>
      </c>
      <c r="L2338" s="6">
        <f t="shared" si="375"/>
        <v>0</v>
      </c>
      <c r="M2338" s="6">
        <f t="shared" si="376"/>
        <v>0</v>
      </c>
      <c r="N2338" s="6">
        <f t="shared" si="377"/>
        <v>1</v>
      </c>
      <c r="AA2338" t="s">
        <v>5724</v>
      </c>
      <c r="AB2338" t="s">
        <v>5719</v>
      </c>
      <c r="AC2338" t="s">
        <v>16</v>
      </c>
      <c r="AD2338" t="s">
        <v>18</v>
      </c>
      <c r="AE2338">
        <v>24</v>
      </c>
      <c r="AF2338">
        <v>146.18</v>
      </c>
      <c r="AG2338">
        <v>73.7</v>
      </c>
      <c r="AH2338">
        <f t="shared" si="378"/>
        <v>1.9834464043419266</v>
      </c>
      <c r="AI2338">
        <v>23</v>
      </c>
      <c r="AJ2338">
        <v>64.02</v>
      </c>
      <c r="AK2338">
        <v>71.22</v>
      </c>
      <c r="AL2338" s="3">
        <f t="shared" si="379"/>
        <v>1</v>
      </c>
      <c r="AM2338" s="3">
        <f t="shared" si="380"/>
        <v>0</v>
      </c>
      <c r="AN2338" s="3">
        <f t="shared" si="381"/>
        <v>0</v>
      </c>
    </row>
    <row r="2339" spans="1:40" x14ac:dyDescent="0.35">
      <c r="A2339" t="s">
        <v>5725</v>
      </c>
      <c r="B2339" t="s">
        <v>5719</v>
      </c>
      <c r="C2339" t="s">
        <v>16</v>
      </c>
      <c r="D2339" s="6" t="s">
        <v>17</v>
      </c>
      <c r="E2339" s="6">
        <v>26.5</v>
      </c>
      <c r="F2339" s="6">
        <v>71.930000000000007</v>
      </c>
      <c r="G2339" s="6">
        <v>79.86</v>
      </c>
      <c r="H2339" s="6">
        <f t="shared" si="374"/>
        <v>0.90070122714750822</v>
      </c>
      <c r="I2339" s="6">
        <v>26</v>
      </c>
      <c r="J2339" s="6">
        <v>36.03</v>
      </c>
      <c r="K2339" s="6">
        <v>78.63</v>
      </c>
      <c r="L2339" s="6">
        <f t="shared" si="375"/>
        <v>0</v>
      </c>
      <c r="M2339" s="6">
        <f t="shared" si="376"/>
        <v>0</v>
      </c>
      <c r="N2339" s="6">
        <f t="shared" si="377"/>
        <v>1</v>
      </c>
      <c r="AA2339" t="s">
        <v>5725</v>
      </c>
      <c r="AB2339" t="s">
        <v>5719</v>
      </c>
      <c r="AC2339" t="s">
        <v>16</v>
      </c>
      <c r="AD2339" t="s">
        <v>18</v>
      </c>
      <c r="AE2339">
        <v>24</v>
      </c>
      <c r="AF2339">
        <v>82.89</v>
      </c>
      <c r="AG2339">
        <v>73.7</v>
      </c>
      <c r="AH2339">
        <f t="shared" si="378"/>
        <v>1.1246947082767977</v>
      </c>
      <c r="AI2339">
        <v>23</v>
      </c>
      <c r="AJ2339">
        <v>52.79</v>
      </c>
      <c r="AK2339">
        <v>71.22</v>
      </c>
      <c r="AL2339" s="3">
        <f t="shared" si="379"/>
        <v>0</v>
      </c>
      <c r="AM2339" s="3">
        <f t="shared" si="380"/>
        <v>1</v>
      </c>
      <c r="AN2339" s="3">
        <f t="shared" si="381"/>
        <v>0</v>
      </c>
    </row>
    <row r="2340" spans="1:40" x14ac:dyDescent="0.35">
      <c r="A2340" t="s">
        <v>5726</v>
      </c>
      <c r="B2340" t="s">
        <v>5719</v>
      </c>
      <c r="C2340" t="s">
        <v>16</v>
      </c>
      <c r="D2340" t="s">
        <v>17</v>
      </c>
      <c r="E2340">
        <v>23.5</v>
      </c>
      <c r="F2340">
        <v>244.35</v>
      </c>
      <c r="G2340">
        <v>72.459999999999994</v>
      </c>
      <c r="H2340">
        <f t="shared" si="374"/>
        <v>3.3722053546784436</v>
      </c>
      <c r="I2340">
        <v>21.5</v>
      </c>
      <c r="J2340">
        <v>56.15</v>
      </c>
      <c r="K2340">
        <v>67.47</v>
      </c>
      <c r="L2340" s="3">
        <f t="shared" si="375"/>
        <v>1</v>
      </c>
      <c r="M2340" s="3">
        <f t="shared" si="376"/>
        <v>0</v>
      </c>
      <c r="N2340" s="3">
        <f t="shared" si="377"/>
        <v>0</v>
      </c>
      <c r="AA2340" t="s">
        <v>5726</v>
      </c>
      <c r="AB2340" t="s">
        <v>5719</v>
      </c>
      <c r="AC2340" t="s">
        <v>16</v>
      </c>
      <c r="AD2340" t="s">
        <v>18</v>
      </c>
      <c r="AE2340">
        <v>24</v>
      </c>
      <c r="AF2340">
        <v>157.35</v>
      </c>
      <c r="AG2340">
        <v>73.7</v>
      </c>
      <c r="AH2340">
        <f t="shared" si="378"/>
        <v>2.1350067842605154</v>
      </c>
      <c r="AI2340">
        <v>23</v>
      </c>
      <c r="AJ2340">
        <v>60.61</v>
      </c>
      <c r="AK2340">
        <v>71.22</v>
      </c>
      <c r="AL2340" s="3">
        <f t="shared" si="379"/>
        <v>1</v>
      </c>
      <c r="AM2340" s="3">
        <f t="shared" si="380"/>
        <v>0</v>
      </c>
      <c r="AN2340" s="3">
        <f t="shared" si="381"/>
        <v>0</v>
      </c>
    </row>
    <row r="2341" spans="1:40" x14ac:dyDescent="0.35">
      <c r="A2341" t="s">
        <v>5727</v>
      </c>
      <c r="B2341" t="s">
        <v>5719</v>
      </c>
      <c r="C2341" t="s">
        <v>16</v>
      </c>
      <c r="D2341" s="6" t="s">
        <v>17</v>
      </c>
      <c r="E2341" s="6">
        <v>20</v>
      </c>
      <c r="F2341" s="6">
        <v>50.67</v>
      </c>
      <c r="G2341" s="6">
        <v>63.71</v>
      </c>
      <c r="H2341" s="6">
        <f t="shared" si="374"/>
        <v>0.79532255532883378</v>
      </c>
      <c r="I2341" s="6">
        <v>19.5</v>
      </c>
      <c r="J2341" s="6">
        <v>27.71</v>
      </c>
      <c r="K2341" s="6">
        <v>62.44</v>
      </c>
      <c r="L2341" s="6">
        <f t="shared" si="375"/>
        <v>0</v>
      </c>
      <c r="M2341" s="6">
        <f t="shared" si="376"/>
        <v>0</v>
      </c>
      <c r="N2341" s="6">
        <f t="shared" si="377"/>
        <v>1</v>
      </c>
      <c r="AA2341" t="s">
        <v>5727</v>
      </c>
      <c r="AB2341" t="s">
        <v>5719</v>
      </c>
      <c r="AC2341" t="s">
        <v>16</v>
      </c>
      <c r="AD2341" t="s">
        <v>18</v>
      </c>
      <c r="AE2341">
        <v>24</v>
      </c>
      <c r="AF2341">
        <v>115.46</v>
      </c>
      <c r="AG2341">
        <v>73.7</v>
      </c>
      <c r="AH2341">
        <f t="shared" si="378"/>
        <v>1.5666214382632291</v>
      </c>
      <c r="AI2341">
        <v>23.5</v>
      </c>
      <c r="AJ2341">
        <v>68.42</v>
      </c>
      <c r="AK2341">
        <v>72.459999999999994</v>
      </c>
      <c r="AL2341" s="3">
        <f t="shared" si="379"/>
        <v>1</v>
      </c>
      <c r="AM2341" s="3">
        <f t="shared" si="380"/>
        <v>0</v>
      </c>
      <c r="AN2341" s="3">
        <f t="shared" si="381"/>
        <v>0</v>
      </c>
    </row>
    <row r="2342" spans="1:40" x14ac:dyDescent="0.35">
      <c r="A2342" t="s">
        <v>5728</v>
      </c>
      <c r="B2342" t="s">
        <v>5719</v>
      </c>
      <c r="C2342" t="s">
        <v>16</v>
      </c>
      <c r="D2342" t="s">
        <v>134</v>
      </c>
      <c r="E2342">
        <v>23.5</v>
      </c>
      <c r="F2342">
        <v>138.13999999999999</v>
      </c>
      <c r="G2342">
        <v>72.459999999999994</v>
      </c>
      <c r="H2342">
        <f t="shared" si="374"/>
        <v>1.9064311344189897</v>
      </c>
      <c r="I2342">
        <v>21</v>
      </c>
      <c r="J2342">
        <v>38.409999999999997</v>
      </c>
      <c r="K2342">
        <v>66.22</v>
      </c>
      <c r="L2342" s="3">
        <f t="shared" si="375"/>
        <v>1</v>
      </c>
      <c r="M2342" s="3">
        <f t="shared" si="376"/>
        <v>0</v>
      </c>
      <c r="N2342" s="3">
        <f t="shared" si="377"/>
        <v>0</v>
      </c>
      <c r="AA2342" t="s">
        <v>5728</v>
      </c>
      <c r="AB2342" t="s">
        <v>5719</v>
      </c>
      <c r="AC2342" t="s">
        <v>16</v>
      </c>
      <c r="AD2342" t="s">
        <v>135</v>
      </c>
      <c r="AE2342">
        <v>24</v>
      </c>
      <c r="AF2342">
        <v>102.94</v>
      </c>
      <c r="AG2342">
        <v>73.7</v>
      </c>
      <c r="AH2342">
        <f t="shared" si="378"/>
        <v>1.39674355495251</v>
      </c>
      <c r="AI2342">
        <v>22.5</v>
      </c>
      <c r="AJ2342">
        <v>59.2</v>
      </c>
      <c r="AK2342">
        <v>69.97</v>
      </c>
      <c r="AL2342" s="3">
        <f t="shared" si="379"/>
        <v>0</v>
      </c>
      <c r="AM2342" s="3">
        <f t="shared" si="380"/>
        <v>1</v>
      </c>
      <c r="AN2342" s="3">
        <f t="shared" si="381"/>
        <v>0</v>
      </c>
    </row>
    <row r="2343" spans="1:40" x14ac:dyDescent="0.35">
      <c r="A2343" t="s">
        <v>5729</v>
      </c>
      <c r="B2343" t="s">
        <v>5719</v>
      </c>
      <c r="C2343" t="s">
        <v>16</v>
      </c>
      <c r="D2343" t="s">
        <v>134</v>
      </c>
      <c r="E2343">
        <v>23</v>
      </c>
      <c r="F2343">
        <v>77.61</v>
      </c>
      <c r="G2343">
        <v>71.22</v>
      </c>
      <c r="H2343">
        <f t="shared" si="374"/>
        <v>1.0897219882055602</v>
      </c>
      <c r="I2343">
        <v>22.5</v>
      </c>
      <c r="J2343">
        <v>64.900000000000006</v>
      </c>
      <c r="K2343">
        <v>69.97</v>
      </c>
      <c r="L2343" s="3">
        <f t="shared" si="375"/>
        <v>0</v>
      </c>
      <c r="M2343" s="3">
        <f t="shared" si="376"/>
        <v>1</v>
      </c>
      <c r="N2343" s="3">
        <f t="shared" si="377"/>
        <v>0</v>
      </c>
      <c r="AA2343" t="s">
        <v>5729</v>
      </c>
      <c r="AB2343" t="s">
        <v>5719</v>
      </c>
      <c r="AC2343" t="s">
        <v>16</v>
      </c>
      <c r="AD2343" t="s">
        <v>135</v>
      </c>
      <c r="AE2343">
        <v>23.5</v>
      </c>
      <c r="AF2343">
        <v>90.06</v>
      </c>
      <c r="AG2343">
        <v>72.459999999999994</v>
      </c>
      <c r="AH2343">
        <f t="shared" si="378"/>
        <v>1.2428926304167818</v>
      </c>
      <c r="AI2343">
        <v>23</v>
      </c>
      <c r="AJ2343">
        <v>61.42</v>
      </c>
      <c r="AK2343">
        <v>71.22</v>
      </c>
      <c r="AL2343" s="3">
        <f t="shared" si="379"/>
        <v>0</v>
      </c>
      <c r="AM2343" s="3">
        <f t="shared" si="380"/>
        <v>1</v>
      </c>
      <c r="AN2343" s="3">
        <f t="shared" si="381"/>
        <v>0</v>
      </c>
    </row>
    <row r="2344" spans="1:40" x14ac:dyDescent="0.35">
      <c r="A2344" t="s">
        <v>5730</v>
      </c>
      <c r="B2344" t="s">
        <v>5719</v>
      </c>
      <c r="C2344" t="s">
        <v>16</v>
      </c>
      <c r="D2344" t="s">
        <v>134</v>
      </c>
      <c r="E2344">
        <v>24</v>
      </c>
      <c r="F2344">
        <v>90.93</v>
      </c>
      <c r="G2344">
        <v>73.7</v>
      </c>
      <c r="H2344">
        <f t="shared" si="374"/>
        <v>1.2337856173677069</v>
      </c>
      <c r="I2344">
        <v>22</v>
      </c>
      <c r="J2344">
        <v>61.33</v>
      </c>
      <c r="K2344">
        <v>68.72</v>
      </c>
      <c r="L2344" s="3">
        <f t="shared" si="375"/>
        <v>0</v>
      </c>
      <c r="M2344" s="3">
        <f t="shared" si="376"/>
        <v>1</v>
      </c>
      <c r="N2344" s="3">
        <f t="shared" si="377"/>
        <v>0</v>
      </c>
      <c r="AA2344" t="s">
        <v>5730</v>
      </c>
      <c r="AB2344" t="s">
        <v>5719</v>
      </c>
      <c r="AC2344" t="s">
        <v>16</v>
      </c>
      <c r="AD2344" t="s">
        <v>135</v>
      </c>
      <c r="AE2344">
        <v>24</v>
      </c>
      <c r="AF2344">
        <v>110.49</v>
      </c>
      <c r="AG2344">
        <v>73.7</v>
      </c>
      <c r="AH2344">
        <f t="shared" si="378"/>
        <v>1.4991858887381275</v>
      </c>
      <c r="AI2344">
        <v>22.5</v>
      </c>
      <c r="AJ2344">
        <v>66.790000000000006</v>
      </c>
      <c r="AK2344">
        <v>69.97</v>
      </c>
      <c r="AL2344" s="3">
        <f t="shared" si="379"/>
        <v>0</v>
      </c>
      <c r="AM2344" s="3">
        <f t="shared" si="380"/>
        <v>1</v>
      </c>
      <c r="AN2344" s="3">
        <f t="shared" si="381"/>
        <v>0</v>
      </c>
    </row>
    <row r="2345" spans="1:40" x14ac:dyDescent="0.35">
      <c r="A2345" t="s">
        <v>5731</v>
      </c>
      <c r="B2345" t="s">
        <v>5719</v>
      </c>
      <c r="C2345" t="s">
        <v>16</v>
      </c>
      <c r="D2345" s="6" t="s">
        <v>134</v>
      </c>
      <c r="E2345" s="6">
        <v>24</v>
      </c>
      <c r="F2345" s="6">
        <v>70.400000000000006</v>
      </c>
      <c r="G2345" s="6">
        <v>73.7</v>
      </c>
      <c r="H2345" s="6">
        <f t="shared" si="374"/>
        <v>0.95522388059701502</v>
      </c>
      <c r="I2345" s="6">
        <v>23.5</v>
      </c>
      <c r="J2345" s="6">
        <v>65.349999999999994</v>
      </c>
      <c r="K2345" s="6">
        <v>72.459999999999994</v>
      </c>
      <c r="L2345" s="6">
        <f t="shared" si="375"/>
        <v>0</v>
      </c>
      <c r="M2345" s="6">
        <f t="shared" si="376"/>
        <v>0</v>
      </c>
      <c r="N2345" s="6">
        <f t="shared" si="377"/>
        <v>1</v>
      </c>
      <c r="AA2345" t="s">
        <v>5731</v>
      </c>
      <c r="AB2345" t="s">
        <v>5719</v>
      </c>
      <c r="AC2345" t="s">
        <v>16</v>
      </c>
      <c r="AD2345" t="s">
        <v>135</v>
      </c>
      <c r="AE2345">
        <v>23</v>
      </c>
      <c r="AF2345">
        <v>74.38</v>
      </c>
      <c r="AG2345">
        <v>71.22</v>
      </c>
      <c r="AH2345">
        <f t="shared" si="378"/>
        <v>1.0443695591126088</v>
      </c>
      <c r="AI2345">
        <v>22.5</v>
      </c>
      <c r="AJ2345">
        <v>68.66</v>
      </c>
      <c r="AK2345">
        <v>69.97</v>
      </c>
      <c r="AL2345" s="3">
        <f t="shared" si="379"/>
        <v>0</v>
      </c>
      <c r="AM2345" s="3">
        <f t="shared" si="380"/>
        <v>1</v>
      </c>
      <c r="AN2345" s="3">
        <f t="shared" si="381"/>
        <v>0</v>
      </c>
    </row>
    <row r="2346" spans="1:40" x14ac:dyDescent="0.35">
      <c r="A2346" t="s">
        <v>5732</v>
      </c>
      <c r="B2346" t="s">
        <v>5719</v>
      </c>
      <c r="C2346" t="s">
        <v>16</v>
      </c>
      <c r="D2346" s="6" t="s">
        <v>134</v>
      </c>
      <c r="E2346" s="6">
        <v>22.5</v>
      </c>
      <c r="F2346" s="6">
        <v>62.87</v>
      </c>
      <c r="G2346" s="6">
        <v>69.97</v>
      </c>
      <c r="H2346" s="6">
        <f t="shared" si="374"/>
        <v>0.8985279405459482</v>
      </c>
      <c r="I2346" s="6">
        <v>22</v>
      </c>
      <c r="J2346" s="6">
        <v>37.69</v>
      </c>
      <c r="K2346" s="6">
        <v>68.72</v>
      </c>
      <c r="L2346" s="6">
        <f t="shared" si="375"/>
        <v>0</v>
      </c>
      <c r="M2346" s="6">
        <f t="shared" si="376"/>
        <v>0</v>
      </c>
      <c r="N2346" s="6">
        <f t="shared" si="377"/>
        <v>1</v>
      </c>
      <c r="AA2346" t="s">
        <v>5732</v>
      </c>
      <c r="AB2346" t="s">
        <v>5719</v>
      </c>
      <c r="AC2346" t="s">
        <v>16</v>
      </c>
      <c r="AD2346" t="s">
        <v>135</v>
      </c>
      <c r="AE2346">
        <v>34.5</v>
      </c>
      <c r="AF2346">
        <v>122.73</v>
      </c>
      <c r="AG2346">
        <v>99.24</v>
      </c>
      <c r="AH2346">
        <f t="shared" si="378"/>
        <v>1.2366989117291416</v>
      </c>
      <c r="AI2346">
        <v>23</v>
      </c>
      <c r="AJ2346">
        <v>78.09</v>
      </c>
      <c r="AK2346">
        <v>71.22</v>
      </c>
      <c r="AL2346" s="3">
        <f t="shared" si="379"/>
        <v>0</v>
      </c>
      <c r="AM2346" s="3">
        <f t="shared" si="380"/>
        <v>1</v>
      </c>
      <c r="AN2346" s="3">
        <f t="shared" si="381"/>
        <v>0</v>
      </c>
    </row>
    <row r="2347" spans="1:40" x14ac:dyDescent="0.35">
      <c r="A2347" t="s">
        <v>5733</v>
      </c>
      <c r="B2347" t="s">
        <v>5719</v>
      </c>
      <c r="C2347" t="s">
        <v>16</v>
      </c>
      <c r="D2347" t="s">
        <v>134</v>
      </c>
      <c r="E2347">
        <v>24</v>
      </c>
      <c r="F2347">
        <v>76.8</v>
      </c>
      <c r="G2347">
        <v>73.7</v>
      </c>
      <c r="H2347">
        <f t="shared" si="374"/>
        <v>1.0420624151967435</v>
      </c>
      <c r="I2347">
        <v>23.5</v>
      </c>
      <c r="J2347">
        <v>68.92</v>
      </c>
      <c r="K2347">
        <v>72.459999999999994</v>
      </c>
      <c r="L2347" s="3">
        <f t="shared" si="375"/>
        <v>0</v>
      </c>
      <c r="M2347" s="3">
        <f t="shared" si="376"/>
        <v>1</v>
      </c>
      <c r="N2347" s="3">
        <f t="shared" si="377"/>
        <v>0</v>
      </c>
      <c r="AA2347" t="s">
        <v>5733</v>
      </c>
      <c r="AB2347" t="s">
        <v>5719</v>
      </c>
      <c r="AC2347" s="6" t="s">
        <v>16</v>
      </c>
      <c r="AD2347" s="6" t="s">
        <v>135</v>
      </c>
      <c r="AE2347" s="6">
        <v>20</v>
      </c>
      <c r="AF2347" s="6">
        <v>39.31</v>
      </c>
      <c r="AG2347" s="6">
        <v>63.71</v>
      </c>
      <c r="AH2347" s="6">
        <f t="shared" si="378"/>
        <v>0.61701459739444364</v>
      </c>
      <c r="AI2347" s="6">
        <v>19.5</v>
      </c>
      <c r="AJ2347" s="6">
        <v>28.03</v>
      </c>
      <c r="AK2347" s="6">
        <v>62.44</v>
      </c>
      <c r="AL2347" s="6">
        <f t="shared" si="379"/>
        <v>0</v>
      </c>
      <c r="AM2347" s="6">
        <f t="shared" si="380"/>
        <v>0</v>
      </c>
      <c r="AN2347" s="6">
        <f t="shared" si="381"/>
        <v>1</v>
      </c>
    </row>
    <row r="2348" spans="1:40" x14ac:dyDescent="0.35">
      <c r="A2348" t="s">
        <v>5734</v>
      </c>
      <c r="B2348" t="s">
        <v>5719</v>
      </c>
      <c r="C2348" t="s">
        <v>16</v>
      </c>
      <c r="D2348" s="6" t="s">
        <v>134</v>
      </c>
      <c r="E2348" s="6">
        <v>17.5</v>
      </c>
      <c r="F2348" s="6">
        <v>46.84</v>
      </c>
      <c r="G2348" s="6">
        <v>57.36</v>
      </c>
      <c r="H2348" s="6">
        <f t="shared" si="374"/>
        <v>0.81659693165969327</v>
      </c>
      <c r="I2348" s="6">
        <v>17</v>
      </c>
      <c r="J2348" s="6">
        <v>26.24</v>
      </c>
      <c r="K2348" s="6">
        <v>56.08</v>
      </c>
      <c r="L2348" s="6">
        <f t="shared" si="375"/>
        <v>0</v>
      </c>
      <c r="M2348" s="6">
        <f t="shared" si="376"/>
        <v>0</v>
      </c>
      <c r="N2348" s="6">
        <f t="shared" si="377"/>
        <v>1</v>
      </c>
      <c r="AA2348" t="s">
        <v>5734</v>
      </c>
      <c r="AB2348" t="s">
        <v>5719</v>
      </c>
      <c r="AC2348" t="s">
        <v>16</v>
      </c>
      <c r="AD2348" t="s">
        <v>135</v>
      </c>
      <c r="AE2348">
        <v>24</v>
      </c>
      <c r="AF2348">
        <v>77.37</v>
      </c>
      <c r="AG2348">
        <v>73.7</v>
      </c>
      <c r="AH2348">
        <f t="shared" si="378"/>
        <v>1.0497964721845319</v>
      </c>
      <c r="AI2348">
        <v>23.5</v>
      </c>
      <c r="AJ2348">
        <v>46.07</v>
      </c>
      <c r="AK2348">
        <v>72.459999999999994</v>
      </c>
      <c r="AL2348" s="3">
        <f t="shared" si="379"/>
        <v>0</v>
      </c>
      <c r="AM2348" s="3">
        <f t="shared" si="380"/>
        <v>1</v>
      </c>
      <c r="AN2348" s="3">
        <f t="shared" si="381"/>
        <v>0</v>
      </c>
    </row>
    <row r="2349" spans="1:40" x14ac:dyDescent="0.35">
      <c r="A2349" t="s">
        <v>5735</v>
      </c>
      <c r="B2349" t="s">
        <v>5719</v>
      </c>
      <c r="C2349" t="s">
        <v>16</v>
      </c>
      <c r="D2349" t="s">
        <v>134</v>
      </c>
      <c r="E2349">
        <v>22.5</v>
      </c>
      <c r="F2349">
        <v>107.84</v>
      </c>
      <c r="G2349">
        <v>69.97</v>
      </c>
      <c r="H2349">
        <f t="shared" si="374"/>
        <v>1.5412319565528083</v>
      </c>
      <c r="I2349">
        <v>21</v>
      </c>
      <c r="J2349">
        <v>61.25</v>
      </c>
      <c r="K2349">
        <v>66.22</v>
      </c>
      <c r="L2349" s="3">
        <f t="shared" si="375"/>
        <v>1</v>
      </c>
      <c r="M2349" s="3">
        <f t="shared" si="376"/>
        <v>0</v>
      </c>
      <c r="N2349" s="3">
        <f t="shared" si="377"/>
        <v>0</v>
      </c>
      <c r="AA2349" t="s">
        <v>5735</v>
      </c>
      <c r="AB2349" t="s">
        <v>5719</v>
      </c>
      <c r="AC2349" t="s">
        <v>16</v>
      </c>
      <c r="AD2349" t="s">
        <v>135</v>
      </c>
      <c r="AE2349">
        <v>24</v>
      </c>
      <c r="AF2349">
        <v>98.35</v>
      </c>
      <c r="AG2349">
        <v>73.7</v>
      </c>
      <c r="AH2349">
        <f t="shared" si="378"/>
        <v>1.3344640434192672</v>
      </c>
      <c r="AI2349">
        <v>23</v>
      </c>
      <c r="AJ2349">
        <v>63.8</v>
      </c>
      <c r="AK2349">
        <v>71.22</v>
      </c>
      <c r="AL2349" s="3">
        <f t="shared" si="379"/>
        <v>0</v>
      </c>
      <c r="AM2349" s="3">
        <f t="shared" si="380"/>
        <v>1</v>
      </c>
      <c r="AN2349" s="3">
        <f t="shared" si="381"/>
        <v>0</v>
      </c>
    </row>
    <row r="2350" spans="1:40" x14ac:dyDescent="0.35">
      <c r="A2350" t="s">
        <v>5736</v>
      </c>
      <c r="B2350" t="s">
        <v>5719</v>
      </c>
      <c r="C2350" t="s">
        <v>16</v>
      </c>
      <c r="D2350" t="s">
        <v>134</v>
      </c>
      <c r="E2350">
        <v>23</v>
      </c>
      <c r="F2350">
        <v>118.38</v>
      </c>
      <c r="G2350">
        <v>71.22</v>
      </c>
      <c r="H2350">
        <f t="shared" si="374"/>
        <v>1.6621735467565291</v>
      </c>
      <c r="I2350">
        <v>21.5</v>
      </c>
      <c r="J2350">
        <v>60.1</v>
      </c>
      <c r="K2350">
        <v>67.47</v>
      </c>
      <c r="L2350" s="3">
        <f t="shared" si="375"/>
        <v>1</v>
      </c>
      <c r="M2350" s="3">
        <f t="shared" si="376"/>
        <v>0</v>
      </c>
      <c r="N2350" s="3">
        <f t="shared" si="377"/>
        <v>0</v>
      </c>
      <c r="AA2350" t="s">
        <v>5736</v>
      </c>
      <c r="AB2350" t="s">
        <v>5719</v>
      </c>
      <c r="AC2350" s="6" t="s">
        <v>16</v>
      </c>
      <c r="AD2350" s="6" t="s">
        <v>135</v>
      </c>
      <c r="AE2350" s="6">
        <v>18</v>
      </c>
      <c r="AF2350" s="6">
        <v>55.77</v>
      </c>
      <c r="AG2350" s="6">
        <v>58.64</v>
      </c>
      <c r="AH2350" s="6">
        <f t="shared" si="378"/>
        <v>0.95105729877216916</v>
      </c>
      <c r="AI2350" s="6">
        <v>17.5</v>
      </c>
      <c r="AJ2350" s="6">
        <v>19.489999999999998</v>
      </c>
      <c r="AK2350" s="6">
        <v>57.36</v>
      </c>
      <c r="AL2350" s="6">
        <f t="shared" si="379"/>
        <v>0</v>
      </c>
      <c r="AM2350" s="6">
        <f t="shared" si="380"/>
        <v>0</v>
      </c>
      <c r="AN2350" s="6">
        <f t="shared" si="381"/>
        <v>1</v>
      </c>
    </row>
    <row r="2351" spans="1:40" x14ac:dyDescent="0.35">
      <c r="A2351" t="s">
        <v>5737</v>
      </c>
      <c r="B2351" t="s">
        <v>5719</v>
      </c>
      <c r="C2351" t="s">
        <v>16</v>
      </c>
      <c r="D2351" t="s">
        <v>134</v>
      </c>
      <c r="E2351">
        <v>25.5</v>
      </c>
      <c r="F2351">
        <v>78.48</v>
      </c>
      <c r="G2351">
        <v>77.400000000000006</v>
      </c>
      <c r="H2351">
        <f t="shared" si="374"/>
        <v>1.0139534883720931</v>
      </c>
      <c r="I2351">
        <v>25</v>
      </c>
      <c r="J2351">
        <v>70.760000000000005</v>
      </c>
      <c r="K2351">
        <v>76.17</v>
      </c>
      <c r="L2351" s="3">
        <f t="shared" si="375"/>
        <v>0</v>
      </c>
      <c r="M2351" s="3">
        <f t="shared" si="376"/>
        <v>1</v>
      </c>
      <c r="N2351" s="3">
        <f t="shared" si="377"/>
        <v>0</v>
      </c>
      <c r="AA2351" t="s">
        <v>5737</v>
      </c>
      <c r="AB2351" t="s">
        <v>5719</v>
      </c>
      <c r="AC2351" t="s">
        <v>16</v>
      </c>
      <c r="AD2351" t="s">
        <v>135</v>
      </c>
      <c r="AE2351">
        <v>25</v>
      </c>
      <c r="AF2351">
        <v>85.69</v>
      </c>
      <c r="AG2351">
        <v>76.17</v>
      </c>
      <c r="AH2351">
        <f t="shared" si="378"/>
        <v>1.1249835893396349</v>
      </c>
      <c r="AI2351">
        <v>24</v>
      </c>
      <c r="AJ2351">
        <v>51.31</v>
      </c>
      <c r="AK2351">
        <v>73.7</v>
      </c>
      <c r="AL2351" s="3">
        <f t="shared" si="379"/>
        <v>0</v>
      </c>
      <c r="AM2351" s="3">
        <f t="shared" si="380"/>
        <v>1</v>
      </c>
      <c r="AN2351" s="3">
        <f t="shared" si="381"/>
        <v>0</v>
      </c>
    </row>
    <row r="2352" spans="1:40" x14ac:dyDescent="0.35">
      <c r="A2352" t="s">
        <v>5738</v>
      </c>
      <c r="B2352" t="s">
        <v>5719</v>
      </c>
      <c r="C2352" t="s">
        <v>16</v>
      </c>
      <c r="D2352" t="s">
        <v>134</v>
      </c>
      <c r="E2352">
        <v>22</v>
      </c>
      <c r="F2352">
        <v>131.63999999999999</v>
      </c>
      <c r="G2352">
        <v>68.72</v>
      </c>
      <c r="H2352">
        <f t="shared" si="374"/>
        <v>1.9155995343422583</v>
      </c>
      <c r="I2352">
        <v>21</v>
      </c>
      <c r="J2352">
        <v>65.7</v>
      </c>
      <c r="K2352">
        <v>66.22</v>
      </c>
      <c r="L2352" s="3">
        <f t="shared" si="375"/>
        <v>1</v>
      </c>
      <c r="M2352" s="3">
        <f t="shared" si="376"/>
        <v>0</v>
      </c>
      <c r="N2352" s="3">
        <f t="shared" si="377"/>
        <v>0</v>
      </c>
      <c r="AA2352" t="s">
        <v>5738</v>
      </c>
      <c r="AB2352" t="s">
        <v>5719</v>
      </c>
      <c r="AC2352" s="6" t="s">
        <v>16</v>
      </c>
      <c r="AD2352" s="6" t="s">
        <v>135</v>
      </c>
      <c r="AE2352" s="6">
        <v>15</v>
      </c>
      <c r="AF2352" s="6">
        <v>40.299999999999997</v>
      </c>
      <c r="AG2352" s="6">
        <v>50.91</v>
      </c>
      <c r="AH2352" s="6">
        <f t="shared" si="378"/>
        <v>0.79159300726772741</v>
      </c>
      <c r="AI2352" s="6">
        <v>15</v>
      </c>
      <c r="AJ2352" s="6">
        <v>40.299999999999997</v>
      </c>
      <c r="AK2352" s="6">
        <v>50.91</v>
      </c>
      <c r="AL2352" s="6">
        <f t="shared" si="379"/>
        <v>0</v>
      </c>
      <c r="AM2352" s="6">
        <f t="shared" si="380"/>
        <v>0</v>
      </c>
      <c r="AN2352" s="6">
        <f t="shared" si="381"/>
        <v>1</v>
      </c>
    </row>
    <row r="2353" spans="1:40" x14ac:dyDescent="0.35">
      <c r="A2353" t="s">
        <v>5739</v>
      </c>
      <c r="B2353" t="s">
        <v>5719</v>
      </c>
      <c r="C2353" t="s">
        <v>16</v>
      </c>
      <c r="D2353" t="s">
        <v>134</v>
      </c>
      <c r="E2353">
        <v>23</v>
      </c>
      <c r="F2353">
        <v>173.65</v>
      </c>
      <c r="G2353">
        <v>71.22</v>
      </c>
      <c r="H2353">
        <f t="shared" si="374"/>
        <v>2.4382196012356081</v>
      </c>
      <c r="I2353">
        <v>21</v>
      </c>
      <c r="J2353">
        <v>33.49</v>
      </c>
      <c r="K2353">
        <v>66.22</v>
      </c>
      <c r="L2353" s="3">
        <f t="shared" si="375"/>
        <v>1</v>
      </c>
      <c r="M2353" s="3">
        <f t="shared" si="376"/>
        <v>0</v>
      </c>
      <c r="N2353" s="3">
        <f t="shared" si="377"/>
        <v>0</v>
      </c>
      <c r="AA2353" t="s">
        <v>5739</v>
      </c>
      <c r="AB2353" t="s">
        <v>5719</v>
      </c>
      <c r="AC2353" t="s">
        <v>16</v>
      </c>
      <c r="AD2353" t="s">
        <v>135</v>
      </c>
      <c r="AE2353">
        <v>24</v>
      </c>
      <c r="AF2353">
        <v>104.51</v>
      </c>
      <c r="AG2353">
        <v>73.7</v>
      </c>
      <c r="AH2353">
        <f t="shared" si="378"/>
        <v>1.4180461329715062</v>
      </c>
      <c r="AI2353">
        <v>22</v>
      </c>
      <c r="AJ2353">
        <v>64.180000000000007</v>
      </c>
      <c r="AK2353">
        <v>68.72</v>
      </c>
      <c r="AL2353" s="3">
        <f t="shared" si="379"/>
        <v>0</v>
      </c>
      <c r="AM2353" s="3">
        <f t="shared" si="380"/>
        <v>1</v>
      </c>
      <c r="AN2353" s="3">
        <f t="shared" si="381"/>
        <v>0</v>
      </c>
    </row>
    <row r="2354" spans="1:40" x14ac:dyDescent="0.35">
      <c r="A2354" t="s">
        <v>5740</v>
      </c>
      <c r="B2354" t="s">
        <v>5741</v>
      </c>
      <c r="C2354" t="s">
        <v>16</v>
      </c>
      <c r="D2354" t="s">
        <v>17</v>
      </c>
      <c r="E2354">
        <v>23</v>
      </c>
      <c r="F2354">
        <v>153.57</v>
      </c>
      <c r="G2354">
        <v>71.22</v>
      </c>
      <c r="H2354">
        <f t="shared" si="374"/>
        <v>2.1562763268744733</v>
      </c>
      <c r="I2354">
        <v>21</v>
      </c>
      <c r="J2354">
        <v>43.4</v>
      </c>
      <c r="K2354">
        <v>66.22</v>
      </c>
      <c r="L2354" s="3">
        <f t="shared" si="375"/>
        <v>1</v>
      </c>
      <c r="M2354" s="3">
        <f t="shared" si="376"/>
        <v>0</v>
      </c>
      <c r="N2354" s="3">
        <f t="shared" si="377"/>
        <v>0</v>
      </c>
      <c r="AA2354" t="s">
        <v>5740</v>
      </c>
      <c r="AB2354" t="s">
        <v>5741</v>
      </c>
      <c r="AC2354" s="6" t="s">
        <v>16</v>
      </c>
      <c r="AD2354" s="6" t="s">
        <v>18</v>
      </c>
      <c r="AE2354" s="6">
        <v>24</v>
      </c>
      <c r="AF2354" s="6">
        <v>71.52</v>
      </c>
      <c r="AG2354" s="6">
        <v>73.7</v>
      </c>
      <c r="AH2354" s="6">
        <f t="shared" si="378"/>
        <v>0.97042062415196739</v>
      </c>
      <c r="AI2354" s="6">
        <v>23.5</v>
      </c>
      <c r="AJ2354" s="6">
        <v>61.92</v>
      </c>
      <c r="AK2354" s="6">
        <v>72.459999999999994</v>
      </c>
      <c r="AL2354" s="6">
        <f t="shared" si="379"/>
        <v>0</v>
      </c>
      <c r="AM2354" s="6">
        <f t="shared" si="380"/>
        <v>0</v>
      </c>
      <c r="AN2354" s="6">
        <f t="shared" si="381"/>
        <v>1</v>
      </c>
    </row>
    <row r="2355" spans="1:40" x14ac:dyDescent="0.35">
      <c r="A2355" t="s">
        <v>5742</v>
      </c>
      <c r="B2355" t="s">
        <v>5741</v>
      </c>
      <c r="C2355" t="s">
        <v>16</v>
      </c>
      <c r="D2355" t="s">
        <v>17</v>
      </c>
      <c r="E2355">
        <v>23.5</v>
      </c>
      <c r="F2355">
        <v>154</v>
      </c>
      <c r="G2355">
        <v>72.459999999999994</v>
      </c>
      <c r="H2355">
        <f t="shared" si="374"/>
        <v>2.1253105161468397</v>
      </c>
      <c r="I2355">
        <v>22</v>
      </c>
      <c r="J2355">
        <v>65.89</v>
      </c>
      <c r="K2355">
        <v>68.72</v>
      </c>
      <c r="L2355" s="3">
        <f t="shared" si="375"/>
        <v>1</v>
      </c>
      <c r="M2355" s="3">
        <f t="shared" si="376"/>
        <v>0</v>
      </c>
      <c r="N2355" s="3">
        <f t="shared" si="377"/>
        <v>0</v>
      </c>
      <c r="AA2355" t="s">
        <v>5742</v>
      </c>
      <c r="AB2355" t="s">
        <v>5741</v>
      </c>
      <c r="AC2355" t="s">
        <v>16</v>
      </c>
      <c r="AD2355" t="s">
        <v>18</v>
      </c>
      <c r="AE2355">
        <v>24</v>
      </c>
      <c r="AF2355">
        <v>131.44999999999999</v>
      </c>
      <c r="AG2355">
        <v>73.7</v>
      </c>
      <c r="AH2355">
        <f t="shared" si="378"/>
        <v>1.7835820895522385</v>
      </c>
      <c r="AI2355">
        <v>23</v>
      </c>
      <c r="AJ2355">
        <v>62.21</v>
      </c>
      <c r="AK2355">
        <v>71.22</v>
      </c>
      <c r="AL2355" s="3">
        <f t="shared" si="379"/>
        <v>1</v>
      </c>
      <c r="AM2355" s="3">
        <f t="shared" si="380"/>
        <v>0</v>
      </c>
      <c r="AN2355" s="3">
        <f t="shared" si="381"/>
        <v>0</v>
      </c>
    </row>
    <row r="2356" spans="1:40" x14ac:dyDescent="0.35">
      <c r="A2356" t="s">
        <v>5743</v>
      </c>
      <c r="B2356" t="s">
        <v>5741</v>
      </c>
      <c r="C2356" t="s">
        <v>16</v>
      </c>
      <c r="D2356" t="s">
        <v>17</v>
      </c>
      <c r="E2356">
        <v>23</v>
      </c>
      <c r="F2356">
        <v>71.25</v>
      </c>
      <c r="G2356">
        <v>71.22</v>
      </c>
      <c r="H2356">
        <f t="shared" si="374"/>
        <v>1.0004212299915753</v>
      </c>
      <c r="I2356">
        <v>22.5</v>
      </c>
      <c r="J2356">
        <v>53.56</v>
      </c>
      <c r="K2356">
        <v>69.97</v>
      </c>
      <c r="L2356" s="3">
        <f t="shared" si="375"/>
        <v>0</v>
      </c>
      <c r="M2356" s="3">
        <f t="shared" si="376"/>
        <v>1</v>
      </c>
      <c r="N2356" s="3">
        <f t="shared" si="377"/>
        <v>0</v>
      </c>
      <c r="AA2356" t="s">
        <v>5743</v>
      </c>
      <c r="AB2356" t="s">
        <v>5741</v>
      </c>
      <c r="AC2356" t="s">
        <v>16</v>
      </c>
      <c r="AD2356" t="s">
        <v>18</v>
      </c>
      <c r="AE2356">
        <v>24</v>
      </c>
      <c r="AF2356">
        <v>109.06</v>
      </c>
      <c r="AG2356">
        <v>73.7</v>
      </c>
      <c r="AH2356">
        <f t="shared" si="378"/>
        <v>1.4797829036635006</v>
      </c>
      <c r="AI2356">
        <v>23.5</v>
      </c>
      <c r="AJ2356">
        <v>65.819999999999993</v>
      </c>
      <c r="AK2356">
        <v>72.459999999999994</v>
      </c>
      <c r="AL2356" s="3">
        <f t="shared" si="379"/>
        <v>0</v>
      </c>
      <c r="AM2356" s="3">
        <f t="shared" si="380"/>
        <v>1</v>
      </c>
      <c r="AN2356" s="3">
        <f t="shared" si="381"/>
        <v>0</v>
      </c>
    </row>
    <row r="2357" spans="1:40" x14ac:dyDescent="0.35">
      <c r="A2357" t="s">
        <v>5744</v>
      </c>
      <c r="B2357" t="s">
        <v>5741</v>
      </c>
      <c r="C2357" t="s">
        <v>16</v>
      </c>
      <c r="D2357" t="s">
        <v>17</v>
      </c>
      <c r="E2357">
        <v>23.5</v>
      </c>
      <c r="F2357">
        <v>95.26</v>
      </c>
      <c r="G2357">
        <v>72.459999999999994</v>
      </c>
      <c r="H2357">
        <f t="shared" si="374"/>
        <v>1.3146563621308309</v>
      </c>
      <c r="I2357">
        <v>22</v>
      </c>
      <c r="J2357">
        <v>64.25</v>
      </c>
      <c r="K2357">
        <v>68.72</v>
      </c>
      <c r="L2357" s="3">
        <f t="shared" si="375"/>
        <v>0</v>
      </c>
      <c r="M2357" s="3">
        <f t="shared" si="376"/>
        <v>1</v>
      </c>
      <c r="N2357" s="3">
        <f t="shared" si="377"/>
        <v>0</v>
      </c>
      <c r="AA2357" t="s">
        <v>5744</v>
      </c>
      <c r="AB2357" t="s">
        <v>5741</v>
      </c>
      <c r="AC2357" t="s">
        <v>16</v>
      </c>
      <c r="AD2357" t="s">
        <v>18</v>
      </c>
      <c r="AE2357">
        <v>24</v>
      </c>
      <c r="AF2357">
        <v>152.57</v>
      </c>
      <c r="AG2357">
        <v>73.7</v>
      </c>
      <c r="AH2357">
        <f t="shared" si="378"/>
        <v>2.0701492537313433</v>
      </c>
      <c r="AI2357">
        <v>22.5</v>
      </c>
      <c r="AJ2357">
        <v>59.81</v>
      </c>
      <c r="AK2357">
        <v>69.97</v>
      </c>
      <c r="AL2357" s="3">
        <f t="shared" si="379"/>
        <v>1</v>
      </c>
      <c r="AM2357" s="3">
        <f t="shared" si="380"/>
        <v>0</v>
      </c>
      <c r="AN2357" s="3">
        <f t="shared" si="381"/>
        <v>0</v>
      </c>
    </row>
    <row r="2358" spans="1:40" x14ac:dyDescent="0.35">
      <c r="A2358" t="s">
        <v>5745</v>
      </c>
      <c r="B2358" t="s">
        <v>5741</v>
      </c>
      <c r="C2358" t="s">
        <v>16</v>
      </c>
      <c r="D2358" t="s">
        <v>17</v>
      </c>
      <c r="E2358">
        <v>23</v>
      </c>
      <c r="F2358">
        <v>134.36000000000001</v>
      </c>
      <c r="G2358">
        <v>71.22</v>
      </c>
      <c r="H2358">
        <f t="shared" si="374"/>
        <v>1.8865487222690258</v>
      </c>
      <c r="I2358">
        <v>21</v>
      </c>
      <c r="J2358">
        <v>39.770000000000003</v>
      </c>
      <c r="K2358">
        <v>66.22</v>
      </c>
      <c r="L2358" s="3">
        <f t="shared" si="375"/>
        <v>1</v>
      </c>
      <c r="M2358" s="3">
        <f t="shared" si="376"/>
        <v>0</v>
      </c>
      <c r="N2358" s="3">
        <f t="shared" si="377"/>
        <v>0</v>
      </c>
      <c r="AA2358" t="s">
        <v>5745</v>
      </c>
      <c r="AB2358" t="s">
        <v>5741</v>
      </c>
      <c r="AC2358" t="s">
        <v>16</v>
      </c>
      <c r="AD2358" t="s">
        <v>18</v>
      </c>
      <c r="AE2358">
        <v>24</v>
      </c>
      <c r="AF2358">
        <v>105.7</v>
      </c>
      <c r="AG2358">
        <v>73.7</v>
      </c>
      <c r="AH2358">
        <f t="shared" si="378"/>
        <v>1.4341926729986432</v>
      </c>
      <c r="AI2358">
        <v>23.5</v>
      </c>
      <c r="AJ2358">
        <v>70.510000000000005</v>
      </c>
      <c r="AK2358">
        <v>72.459999999999994</v>
      </c>
      <c r="AL2358" s="3">
        <f t="shared" si="379"/>
        <v>0</v>
      </c>
      <c r="AM2358" s="3">
        <f t="shared" si="380"/>
        <v>1</v>
      </c>
      <c r="AN2358" s="3">
        <f t="shared" si="381"/>
        <v>0</v>
      </c>
    </row>
    <row r="2359" spans="1:40" x14ac:dyDescent="0.35">
      <c r="A2359" t="s">
        <v>5746</v>
      </c>
      <c r="B2359" t="s">
        <v>5741</v>
      </c>
      <c r="C2359" t="s">
        <v>16</v>
      </c>
      <c r="D2359" t="s">
        <v>17</v>
      </c>
      <c r="E2359">
        <v>23.5</v>
      </c>
      <c r="F2359">
        <v>139.38</v>
      </c>
      <c r="G2359">
        <v>72.459999999999994</v>
      </c>
      <c r="H2359">
        <f t="shared" si="374"/>
        <v>1.9235440242892632</v>
      </c>
      <c r="I2359">
        <v>21</v>
      </c>
      <c r="J2359">
        <v>49.27</v>
      </c>
      <c r="K2359">
        <v>66.22</v>
      </c>
      <c r="L2359" s="3">
        <f t="shared" si="375"/>
        <v>1</v>
      </c>
      <c r="M2359" s="3">
        <f t="shared" si="376"/>
        <v>0</v>
      </c>
      <c r="N2359" s="3">
        <f t="shared" si="377"/>
        <v>0</v>
      </c>
      <c r="AA2359" t="s">
        <v>5746</v>
      </c>
      <c r="AB2359" t="s">
        <v>5741</v>
      </c>
      <c r="AC2359" t="s">
        <v>16</v>
      </c>
      <c r="AD2359" t="s">
        <v>18</v>
      </c>
      <c r="AE2359">
        <v>24</v>
      </c>
      <c r="AF2359">
        <v>131.03</v>
      </c>
      <c r="AG2359">
        <v>73.7</v>
      </c>
      <c r="AH2359">
        <f t="shared" si="378"/>
        <v>1.7778833107191316</v>
      </c>
      <c r="AI2359">
        <v>23.5</v>
      </c>
      <c r="AJ2359">
        <v>70.98</v>
      </c>
      <c r="AK2359">
        <v>72.459999999999994</v>
      </c>
      <c r="AL2359" s="3">
        <f t="shared" si="379"/>
        <v>1</v>
      </c>
      <c r="AM2359" s="3">
        <f t="shared" si="380"/>
        <v>0</v>
      </c>
      <c r="AN2359" s="3">
        <f t="shared" si="381"/>
        <v>0</v>
      </c>
    </row>
    <row r="2360" spans="1:40" x14ac:dyDescent="0.35">
      <c r="A2360" t="s">
        <v>5747</v>
      </c>
      <c r="B2360" t="s">
        <v>5741</v>
      </c>
      <c r="C2360" t="s">
        <v>16</v>
      </c>
      <c r="D2360" t="s">
        <v>17</v>
      </c>
      <c r="E2360">
        <v>23</v>
      </c>
      <c r="F2360">
        <v>138.86000000000001</v>
      </c>
      <c r="G2360">
        <v>71.22</v>
      </c>
      <c r="H2360">
        <f t="shared" si="374"/>
        <v>1.9497332210053357</v>
      </c>
      <c r="I2360">
        <v>21</v>
      </c>
      <c r="J2360">
        <v>32.47</v>
      </c>
      <c r="K2360">
        <v>66.22</v>
      </c>
      <c r="L2360" s="3">
        <f t="shared" si="375"/>
        <v>1</v>
      </c>
      <c r="M2360" s="3">
        <f t="shared" si="376"/>
        <v>0</v>
      </c>
      <c r="N2360" s="3">
        <f t="shared" si="377"/>
        <v>0</v>
      </c>
      <c r="AA2360" t="s">
        <v>5747</v>
      </c>
      <c r="AB2360" t="s">
        <v>5741</v>
      </c>
      <c r="AC2360" t="s">
        <v>16</v>
      </c>
      <c r="AD2360" t="s">
        <v>18</v>
      </c>
      <c r="AE2360">
        <v>24</v>
      </c>
      <c r="AF2360">
        <v>97.29</v>
      </c>
      <c r="AG2360">
        <v>73.7</v>
      </c>
      <c r="AH2360">
        <f t="shared" si="378"/>
        <v>1.3200814111261874</v>
      </c>
      <c r="AI2360">
        <v>22.5</v>
      </c>
      <c r="AJ2360">
        <v>46.9</v>
      </c>
      <c r="AK2360">
        <v>69.97</v>
      </c>
      <c r="AL2360" s="3">
        <f t="shared" si="379"/>
        <v>0</v>
      </c>
      <c r="AM2360" s="3">
        <f t="shared" si="380"/>
        <v>1</v>
      </c>
      <c r="AN2360" s="3">
        <f t="shared" si="381"/>
        <v>0</v>
      </c>
    </row>
    <row r="2361" spans="1:40" x14ac:dyDescent="0.35">
      <c r="A2361" t="s">
        <v>5748</v>
      </c>
      <c r="B2361" t="s">
        <v>5741</v>
      </c>
      <c r="C2361" t="s">
        <v>16</v>
      </c>
      <c r="D2361" t="s">
        <v>17</v>
      </c>
      <c r="E2361">
        <v>23</v>
      </c>
      <c r="F2361">
        <v>110.6</v>
      </c>
      <c r="G2361">
        <v>71.22</v>
      </c>
      <c r="H2361">
        <f t="shared" si="374"/>
        <v>1.5529345689413085</v>
      </c>
      <c r="I2361">
        <v>21.5</v>
      </c>
      <c r="J2361">
        <v>67.099999999999994</v>
      </c>
      <c r="K2361">
        <v>67.47</v>
      </c>
      <c r="L2361" s="3">
        <f t="shared" si="375"/>
        <v>1</v>
      </c>
      <c r="M2361" s="3">
        <f t="shared" si="376"/>
        <v>0</v>
      </c>
      <c r="N2361" s="3">
        <f t="shared" si="377"/>
        <v>0</v>
      </c>
      <c r="AA2361" t="s">
        <v>5748</v>
      </c>
      <c r="AB2361" t="s">
        <v>5741</v>
      </c>
      <c r="AC2361" s="6" t="s">
        <v>16</v>
      </c>
      <c r="AD2361" s="6" t="s">
        <v>18</v>
      </c>
      <c r="AE2361" s="6">
        <v>24</v>
      </c>
      <c r="AF2361" s="6">
        <v>73.510000000000005</v>
      </c>
      <c r="AG2361" s="6">
        <v>73.7</v>
      </c>
      <c r="AH2361" s="6">
        <f t="shared" si="378"/>
        <v>0.99742198100407053</v>
      </c>
      <c r="AI2361" s="6">
        <v>23.5</v>
      </c>
      <c r="AJ2361" s="6">
        <v>50.07</v>
      </c>
      <c r="AK2361" s="6">
        <v>72.459999999999994</v>
      </c>
      <c r="AL2361" s="6">
        <f t="shared" si="379"/>
        <v>0</v>
      </c>
      <c r="AM2361" s="6">
        <f t="shared" si="380"/>
        <v>0</v>
      </c>
      <c r="AN2361" s="6">
        <f t="shared" si="381"/>
        <v>1</v>
      </c>
    </row>
    <row r="2362" spans="1:40" x14ac:dyDescent="0.35">
      <c r="A2362" t="s">
        <v>5749</v>
      </c>
      <c r="B2362" t="s">
        <v>5741</v>
      </c>
      <c r="C2362" t="s">
        <v>16</v>
      </c>
      <c r="D2362" t="s">
        <v>17</v>
      </c>
      <c r="E2362">
        <v>23</v>
      </c>
      <c r="F2362">
        <v>102.95</v>
      </c>
      <c r="G2362">
        <v>71.22</v>
      </c>
      <c r="H2362">
        <f t="shared" si="374"/>
        <v>1.4455209210895816</v>
      </c>
      <c r="I2362">
        <v>21.5</v>
      </c>
      <c r="J2362">
        <v>44.8</v>
      </c>
      <c r="K2362">
        <v>67.47</v>
      </c>
      <c r="L2362" s="3">
        <f t="shared" si="375"/>
        <v>0</v>
      </c>
      <c r="M2362" s="3">
        <f t="shared" si="376"/>
        <v>1</v>
      </c>
      <c r="N2362" s="3">
        <f t="shared" si="377"/>
        <v>0</v>
      </c>
      <c r="AA2362" t="s">
        <v>5749</v>
      </c>
      <c r="AB2362" t="s">
        <v>5741</v>
      </c>
      <c r="AC2362" t="s">
        <v>16</v>
      </c>
      <c r="AD2362" t="s">
        <v>18</v>
      </c>
      <c r="AE2362">
        <v>24</v>
      </c>
      <c r="AF2362">
        <v>99.82</v>
      </c>
      <c r="AG2362">
        <v>73.7</v>
      </c>
      <c r="AH2362">
        <f t="shared" si="378"/>
        <v>1.3544097693351422</v>
      </c>
      <c r="AI2362">
        <v>23.5</v>
      </c>
      <c r="AJ2362">
        <v>68.27</v>
      </c>
      <c r="AK2362">
        <v>72.459999999999994</v>
      </c>
      <c r="AL2362" s="3">
        <f t="shared" si="379"/>
        <v>0</v>
      </c>
      <c r="AM2362" s="3">
        <f t="shared" si="380"/>
        <v>1</v>
      </c>
      <c r="AN2362" s="3">
        <f t="shared" si="381"/>
        <v>0</v>
      </c>
    </row>
    <row r="2363" spans="1:40" x14ac:dyDescent="0.35">
      <c r="A2363" t="s">
        <v>5750</v>
      </c>
      <c r="B2363" t="s">
        <v>5741</v>
      </c>
      <c r="C2363" t="s">
        <v>16</v>
      </c>
      <c r="D2363" t="s">
        <v>17</v>
      </c>
      <c r="E2363">
        <v>23.5</v>
      </c>
      <c r="F2363">
        <v>91.12</v>
      </c>
      <c r="G2363">
        <v>72.459999999999994</v>
      </c>
      <c r="H2363">
        <f t="shared" si="374"/>
        <v>1.257521391112338</v>
      </c>
      <c r="I2363">
        <v>22.5</v>
      </c>
      <c r="J2363">
        <v>67.25</v>
      </c>
      <c r="K2363">
        <v>69.97</v>
      </c>
      <c r="L2363" s="3">
        <f t="shared" si="375"/>
        <v>0</v>
      </c>
      <c r="M2363" s="3">
        <f t="shared" si="376"/>
        <v>1</v>
      </c>
      <c r="N2363" s="3">
        <f t="shared" si="377"/>
        <v>0</v>
      </c>
      <c r="AA2363" t="s">
        <v>5750</v>
      </c>
      <c r="AB2363" t="s">
        <v>5741</v>
      </c>
      <c r="AC2363" s="6" t="s">
        <v>16</v>
      </c>
      <c r="AD2363" s="6" t="s">
        <v>18</v>
      </c>
      <c r="AE2363" s="6">
        <v>23.5</v>
      </c>
      <c r="AF2363" s="6">
        <v>55.17</v>
      </c>
      <c r="AG2363" s="6">
        <v>72.459999999999994</v>
      </c>
      <c r="AH2363" s="6">
        <f t="shared" si="378"/>
        <v>0.76138559205078671</v>
      </c>
      <c r="AI2363" s="6">
        <v>23</v>
      </c>
      <c r="AJ2363" s="6">
        <v>41.26</v>
      </c>
      <c r="AK2363" s="6">
        <v>71.22</v>
      </c>
      <c r="AL2363" s="6">
        <f t="shared" si="379"/>
        <v>0</v>
      </c>
      <c r="AM2363" s="6">
        <f t="shared" si="380"/>
        <v>0</v>
      </c>
      <c r="AN2363" s="6">
        <f t="shared" si="381"/>
        <v>1</v>
      </c>
    </row>
    <row r="2364" spans="1:40" x14ac:dyDescent="0.35">
      <c r="A2364" t="s">
        <v>5751</v>
      </c>
      <c r="B2364" t="s">
        <v>5741</v>
      </c>
      <c r="C2364" t="s">
        <v>16</v>
      </c>
      <c r="D2364" t="s">
        <v>134</v>
      </c>
      <c r="E2364">
        <v>19.5</v>
      </c>
      <c r="F2364">
        <v>77.900000000000006</v>
      </c>
      <c r="G2364">
        <v>62.44</v>
      </c>
      <c r="H2364">
        <f t="shared" si="374"/>
        <v>1.2475976937860347</v>
      </c>
      <c r="I2364">
        <v>18.5</v>
      </c>
      <c r="J2364">
        <v>39.340000000000003</v>
      </c>
      <c r="K2364">
        <v>59.91</v>
      </c>
      <c r="L2364" s="3">
        <f t="shared" si="375"/>
        <v>0</v>
      </c>
      <c r="M2364" s="3">
        <f t="shared" si="376"/>
        <v>1</v>
      </c>
      <c r="N2364" s="3">
        <f t="shared" si="377"/>
        <v>0</v>
      </c>
      <c r="AA2364" t="s">
        <v>5751</v>
      </c>
      <c r="AB2364" t="s">
        <v>5741</v>
      </c>
      <c r="AC2364" t="s">
        <v>16</v>
      </c>
      <c r="AD2364" t="s">
        <v>135</v>
      </c>
      <c r="AE2364">
        <v>25</v>
      </c>
      <c r="AF2364">
        <v>105.96</v>
      </c>
      <c r="AG2364">
        <v>76.17</v>
      </c>
      <c r="AH2364">
        <f t="shared" si="378"/>
        <v>1.3910988578180385</v>
      </c>
      <c r="AI2364">
        <v>23.5</v>
      </c>
      <c r="AJ2364">
        <v>66.81</v>
      </c>
      <c r="AK2364">
        <v>72.459999999999994</v>
      </c>
      <c r="AL2364" s="3">
        <f t="shared" si="379"/>
        <v>0</v>
      </c>
      <c r="AM2364" s="3">
        <f t="shared" si="380"/>
        <v>1</v>
      </c>
      <c r="AN2364" s="3">
        <f t="shared" si="381"/>
        <v>0</v>
      </c>
    </row>
    <row r="2365" spans="1:40" x14ac:dyDescent="0.35">
      <c r="A2365" t="s">
        <v>5752</v>
      </c>
      <c r="B2365" t="s">
        <v>5741</v>
      </c>
      <c r="C2365" t="s">
        <v>16</v>
      </c>
      <c r="D2365" s="6" t="s">
        <v>134</v>
      </c>
      <c r="E2365" s="6">
        <v>22.5</v>
      </c>
      <c r="F2365" s="6">
        <v>68.63</v>
      </c>
      <c r="G2365" s="6">
        <v>69.97</v>
      </c>
      <c r="H2365" s="6">
        <f t="shared" si="374"/>
        <v>0.98084893525796768</v>
      </c>
      <c r="I2365" s="6">
        <v>22</v>
      </c>
      <c r="J2365" s="6">
        <v>45.53</v>
      </c>
      <c r="K2365" s="6">
        <v>68.72</v>
      </c>
      <c r="L2365" s="6">
        <f t="shared" si="375"/>
        <v>0</v>
      </c>
      <c r="M2365" s="6">
        <f t="shared" si="376"/>
        <v>0</v>
      </c>
      <c r="N2365" s="6">
        <f t="shared" si="377"/>
        <v>1</v>
      </c>
      <c r="AA2365" t="s">
        <v>5752</v>
      </c>
      <c r="AB2365" t="s">
        <v>5741</v>
      </c>
      <c r="AC2365" t="s">
        <v>16</v>
      </c>
      <c r="AD2365" t="s">
        <v>135</v>
      </c>
      <c r="AE2365">
        <v>24</v>
      </c>
      <c r="AF2365">
        <v>99.64</v>
      </c>
      <c r="AG2365">
        <v>73.7</v>
      </c>
      <c r="AH2365">
        <f t="shared" si="378"/>
        <v>1.351967435549525</v>
      </c>
      <c r="AI2365">
        <v>23</v>
      </c>
      <c r="AJ2365">
        <v>68.75</v>
      </c>
      <c r="AK2365">
        <v>71.22</v>
      </c>
      <c r="AL2365" s="3">
        <f t="shared" si="379"/>
        <v>0</v>
      </c>
      <c r="AM2365" s="3">
        <f t="shared" si="380"/>
        <v>1</v>
      </c>
      <c r="AN2365" s="3">
        <f t="shared" si="381"/>
        <v>0</v>
      </c>
    </row>
    <row r="2366" spans="1:40" x14ac:dyDescent="0.35">
      <c r="A2366" t="s">
        <v>5753</v>
      </c>
      <c r="B2366" t="s">
        <v>5741</v>
      </c>
      <c r="C2366" t="s">
        <v>16</v>
      </c>
      <c r="D2366" t="s">
        <v>134</v>
      </c>
      <c r="E2366">
        <v>21.5</v>
      </c>
      <c r="F2366">
        <v>83</v>
      </c>
      <c r="G2366">
        <v>67.47</v>
      </c>
      <c r="H2366">
        <f t="shared" si="374"/>
        <v>1.2301763746850451</v>
      </c>
      <c r="I2366">
        <v>20</v>
      </c>
      <c r="J2366">
        <v>74.400000000000006</v>
      </c>
      <c r="K2366">
        <v>63.71</v>
      </c>
      <c r="L2366" s="3">
        <f t="shared" si="375"/>
        <v>0</v>
      </c>
      <c r="M2366" s="3">
        <f t="shared" si="376"/>
        <v>1</v>
      </c>
      <c r="N2366" s="3">
        <f t="shared" si="377"/>
        <v>0</v>
      </c>
      <c r="AA2366" t="s">
        <v>5753</v>
      </c>
      <c r="AB2366" t="s">
        <v>5741</v>
      </c>
      <c r="AC2366" s="6" t="s">
        <v>16</v>
      </c>
      <c r="AD2366" s="6" t="s">
        <v>135</v>
      </c>
      <c r="AE2366" s="6">
        <v>26</v>
      </c>
      <c r="AF2366" s="6">
        <v>69.22</v>
      </c>
      <c r="AG2366" s="6">
        <v>78.63</v>
      </c>
      <c r="AH2366" s="6">
        <f t="shared" si="378"/>
        <v>0.88032557548009671</v>
      </c>
      <c r="AI2366" s="6">
        <v>25.5</v>
      </c>
      <c r="AJ2366" s="6">
        <v>50.6</v>
      </c>
      <c r="AK2366" s="6">
        <v>77.400000000000006</v>
      </c>
      <c r="AL2366" s="6">
        <f t="shared" si="379"/>
        <v>0</v>
      </c>
      <c r="AM2366" s="6">
        <f t="shared" si="380"/>
        <v>0</v>
      </c>
      <c r="AN2366" s="6">
        <f t="shared" si="381"/>
        <v>1</v>
      </c>
    </row>
    <row r="2367" spans="1:40" x14ac:dyDescent="0.35">
      <c r="A2367" t="s">
        <v>5754</v>
      </c>
      <c r="B2367" t="s">
        <v>5741</v>
      </c>
      <c r="C2367" t="s">
        <v>16</v>
      </c>
      <c r="D2367" s="6" t="s">
        <v>134</v>
      </c>
      <c r="E2367" s="6">
        <v>20.5</v>
      </c>
      <c r="F2367" s="6">
        <v>51.87</v>
      </c>
      <c r="G2367" s="6">
        <v>64.97</v>
      </c>
      <c r="H2367" s="6">
        <f t="shared" si="374"/>
        <v>0.79836847775896569</v>
      </c>
      <c r="I2367" s="6">
        <v>20</v>
      </c>
      <c r="J2367" s="6">
        <v>39.17</v>
      </c>
      <c r="K2367" s="6">
        <v>63.71</v>
      </c>
      <c r="L2367" s="6">
        <f t="shared" si="375"/>
        <v>0</v>
      </c>
      <c r="M2367" s="6">
        <f t="shared" si="376"/>
        <v>0</v>
      </c>
      <c r="N2367" s="6">
        <f t="shared" si="377"/>
        <v>1</v>
      </c>
      <c r="AA2367" t="s">
        <v>5754</v>
      </c>
      <c r="AB2367" t="s">
        <v>5741</v>
      </c>
      <c r="AC2367" t="s">
        <v>16</v>
      </c>
      <c r="AD2367" t="s">
        <v>135</v>
      </c>
      <c r="AE2367">
        <v>25.5</v>
      </c>
      <c r="AF2367">
        <v>128.13</v>
      </c>
      <c r="AG2367">
        <v>77.400000000000006</v>
      </c>
      <c r="AH2367">
        <f t="shared" si="378"/>
        <v>1.6554263565891472</v>
      </c>
      <c r="AI2367">
        <v>23.5</v>
      </c>
      <c r="AJ2367">
        <v>71.92</v>
      </c>
      <c r="AK2367">
        <v>72.459999999999994</v>
      </c>
      <c r="AL2367" s="3">
        <f t="shared" si="379"/>
        <v>1</v>
      </c>
      <c r="AM2367" s="3">
        <f t="shared" si="380"/>
        <v>0</v>
      </c>
      <c r="AN2367" s="3">
        <f t="shared" si="381"/>
        <v>0</v>
      </c>
    </row>
    <row r="2368" spans="1:40" x14ac:dyDescent="0.35">
      <c r="A2368" t="s">
        <v>5755</v>
      </c>
      <c r="B2368" t="s">
        <v>5741</v>
      </c>
      <c r="C2368" t="s">
        <v>16</v>
      </c>
      <c r="D2368" t="s">
        <v>134</v>
      </c>
      <c r="E2368">
        <v>24</v>
      </c>
      <c r="F2368">
        <v>97.18</v>
      </c>
      <c r="G2368">
        <v>73.7</v>
      </c>
      <c r="H2368">
        <f t="shared" si="374"/>
        <v>1.3185888738127545</v>
      </c>
      <c r="I2368">
        <v>23</v>
      </c>
      <c r="J2368">
        <v>66.37</v>
      </c>
      <c r="K2368">
        <v>71.22</v>
      </c>
      <c r="L2368" s="3">
        <f t="shared" si="375"/>
        <v>0</v>
      </c>
      <c r="M2368" s="3">
        <f t="shared" si="376"/>
        <v>1</v>
      </c>
      <c r="N2368" s="3">
        <f t="shared" si="377"/>
        <v>0</v>
      </c>
      <c r="AA2368" t="s">
        <v>5755</v>
      </c>
      <c r="AB2368" t="s">
        <v>5741</v>
      </c>
      <c r="AC2368" t="s">
        <v>16</v>
      </c>
      <c r="AD2368" t="s">
        <v>135</v>
      </c>
      <c r="AE2368">
        <v>25</v>
      </c>
      <c r="AF2368">
        <v>106.77</v>
      </c>
      <c r="AG2368">
        <v>76.17</v>
      </c>
      <c r="AH2368">
        <f t="shared" si="378"/>
        <v>1.401732965734541</v>
      </c>
      <c r="AI2368">
        <v>23.5</v>
      </c>
      <c r="AJ2368">
        <v>70.599999999999994</v>
      </c>
      <c r="AK2368">
        <v>72.459999999999994</v>
      </c>
      <c r="AL2368" s="3">
        <f t="shared" si="379"/>
        <v>0</v>
      </c>
      <c r="AM2368" s="3">
        <f t="shared" si="380"/>
        <v>1</v>
      </c>
      <c r="AN2368" s="3">
        <f t="shared" si="381"/>
        <v>0</v>
      </c>
    </row>
    <row r="2369" spans="1:40" x14ac:dyDescent="0.35">
      <c r="A2369" t="s">
        <v>5756</v>
      </c>
      <c r="B2369" t="s">
        <v>5741</v>
      </c>
      <c r="C2369" t="s">
        <v>16</v>
      </c>
      <c r="D2369" t="s">
        <v>134</v>
      </c>
      <c r="E2369">
        <v>23.5</v>
      </c>
      <c r="F2369">
        <v>119.21</v>
      </c>
      <c r="G2369">
        <v>72.459999999999994</v>
      </c>
      <c r="H2369">
        <f t="shared" si="374"/>
        <v>1.6451835495445764</v>
      </c>
      <c r="I2369">
        <v>22</v>
      </c>
      <c r="J2369">
        <v>61.85</v>
      </c>
      <c r="K2369">
        <v>68.72</v>
      </c>
      <c r="L2369" s="3">
        <f t="shared" si="375"/>
        <v>1</v>
      </c>
      <c r="M2369" s="3">
        <f t="shared" si="376"/>
        <v>0</v>
      </c>
      <c r="N2369" s="3">
        <f t="shared" si="377"/>
        <v>0</v>
      </c>
      <c r="AA2369" t="s">
        <v>5756</v>
      </c>
      <c r="AB2369" t="s">
        <v>5741</v>
      </c>
      <c r="AC2369" t="s">
        <v>16</v>
      </c>
      <c r="AD2369" t="s">
        <v>135</v>
      </c>
      <c r="AE2369">
        <v>24</v>
      </c>
      <c r="AF2369">
        <v>98.47</v>
      </c>
      <c r="AG2369">
        <v>73.7</v>
      </c>
      <c r="AH2369">
        <f t="shared" si="378"/>
        <v>1.3360922659430121</v>
      </c>
      <c r="AI2369">
        <v>23</v>
      </c>
      <c r="AJ2369">
        <v>70.22</v>
      </c>
      <c r="AK2369">
        <v>71.22</v>
      </c>
      <c r="AL2369" s="3">
        <f t="shared" si="379"/>
        <v>0</v>
      </c>
      <c r="AM2369" s="3">
        <f t="shared" si="380"/>
        <v>1</v>
      </c>
      <c r="AN2369" s="3">
        <f t="shared" si="381"/>
        <v>0</v>
      </c>
    </row>
    <row r="2370" spans="1:40" x14ac:dyDescent="0.35">
      <c r="A2370" t="s">
        <v>5757</v>
      </c>
      <c r="B2370" t="s">
        <v>5758</v>
      </c>
      <c r="C2370" t="s">
        <v>16</v>
      </c>
      <c r="D2370" t="s">
        <v>17</v>
      </c>
      <c r="E2370">
        <v>23.5</v>
      </c>
      <c r="F2370">
        <v>200.02</v>
      </c>
      <c r="G2370">
        <v>72.459999999999994</v>
      </c>
      <c r="H2370">
        <f t="shared" ref="H2370:H2433" si="382">F2370/G2370</f>
        <v>2.7604195418161748</v>
      </c>
      <c r="I2370">
        <v>21</v>
      </c>
      <c r="J2370">
        <v>32.6</v>
      </c>
      <c r="K2370">
        <v>66.22</v>
      </c>
      <c r="L2370" s="3">
        <f t="shared" ref="L2370:L2433" si="383">IF(H2370&gt;1.5,1,0)</f>
        <v>1</v>
      </c>
      <c r="M2370" s="3">
        <f t="shared" ref="M2370:M2433" si="384">IF((AND(H2370&gt;1,H2370&lt;1.5)),1,0)</f>
        <v>0</v>
      </c>
      <c r="N2370" s="3">
        <f t="shared" ref="N2370:N2433" si="385">IF(H2370&lt;1,1,0)</f>
        <v>0</v>
      </c>
      <c r="AA2370" t="s">
        <v>5757</v>
      </c>
      <c r="AB2370" t="s">
        <v>5758</v>
      </c>
      <c r="AC2370" t="s">
        <v>16</v>
      </c>
      <c r="AD2370" t="s">
        <v>18</v>
      </c>
      <c r="AE2370">
        <v>24</v>
      </c>
      <c r="AF2370">
        <v>100.88</v>
      </c>
      <c r="AG2370">
        <v>73.7</v>
      </c>
      <c r="AH2370">
        <f t="shared" ref="AH2370:AH2433" si="386">AF2370/AG2370</f>
        <v>1.3687924016282225</v>
      </c>
      <c r="AI2370">
        <v>23</v>
      </c>
      <c r="AJ2370">
        <v>62.43</v>
      </c>
      <c r="AK2370">
        <v>71.22</v>
      </c>
      <c r="AL2370" s="3">
        <f t="shared" si="379"/>
        <v>0</v>
      </c>
      <c r="AM2370" s="3">
        <f t="shared" si="380"/>
        <v>1</v>
      </c>
      <c r="AN2370" s="3">
        <f t="shared" si="381"/>
        <v>0</v>
      </c>
    </row>
    <row r="2371" spans="1:40" x14ac:dyDescent="0.35">
      <c r="A2371" t="s">
        <v>5759</v>
      </c>
      <c r="B2371" t="s">
        <v>5758</v>
      </c>
      <c r="C2371" t="s">
        <v>16</v>
      </c>
      <c r="D2371" t="s">
        <v>17</v>
      </c>
      <c r="E2371">
        <v>23.5</v>
      </c>
      <c r="F2371">
        <v>206</v>
      </c>
      <c r="G2371">
        <v>72.459999999999994</v>
      </c>
      <c r="H2371">
        <f t="shared" si="382"/>
        <v>2.8429478332873312</v>
      </c>
      <c r="I2371">
        <v>21.5</v>
      </c>
      <c r="J2371">
        <v>55.99</v>
      </c>
      <c r="K2371">
        <v>67.47</v>
      </c>
      <c r="L2371" s="3">
        <f t="shared" si="383"/>
        <v>1</v>
      </c>
      <c r="M2371" s="3">
        <f t="shared" si="384"/>
        <v>0</v>
      </c>
      <c r="N2371" s="3">
        <f t="shared" si="385"/>
        <v>0</v>
      </c>
      <c r="AA2371" t="s">
        <v>5759</v>
      </c>
      <c r="AB2371" t="s">
        <v>5758</v>
      </c>
      <c r="AC2371" t="s">
        <v>16</v>
      </c>
      <c r="AD2371" t="s">
        <v>18</v>
      </c>
      <c r="AE2371">
        <v>24</v>
      </c>
      <c r="AF2371">
        <v>142.1</v>
      </c>
      <c r="AG2371">
        <v>73.7</v>
      </c>
      <c r="AH2371">
        <f t="shared" si="386"/>
        <v>1.9280868385345995</v>
      </c>
      <c r="AI2371">
        <v>22.5</v>
      </c>
      <c r="AJ2371">
        <v>62.37</v>
      </c>
      <c r="AK2371">
        <v>69.97</v>
      </c>
      <c r="AL2371" s="3">
        <f t="shared" ref="AL2371:AL2434" si="387">IF(AH2371&gt;1.5,1,0)</f>
        <v>1</v>
      </c>
      <c r="AM2371" s="3">
        <f t="shared" ref="AM2371:AM2434" si="388">IF((AND(AH2371&gt;1,AH2371&lt;1.5)),1,0)</f>
        <v>0</v>
      </c>
      <c r="AN2371" s="3">
        <f t="shared" ref="AN2371:AN2434" si="389">IF(AH2371&lt;1,1,0)</f>
        <v>0</v>
      </c>
    </row>
    <row r="2372" spans="1:40" x14ac:dyDescent="0.35">
      <c r="A2372" t="s">
        <v>5760</v>
      </c>
      <c r="B2372" t="s">
        <v>5758</v>
      </c>
      <c r="C2372" t="s">
        <v>16</v>
      </c>
      <c r="D2372" t="s">
        <v>17</v>
      </c>
      <c r="E2372">
        <v>23.5</v>
      </c>
      <c r="F2372">
        <v>169.18</v>
      </c>
      <c r="G2372">
        <v>72.459999999999994</v>
      </c>
      <c r="H2372">
        <f t="shared" si="382"/>
        <v>2.334805409881314</v>
      </c>
      <c r="I2372">
        <v>21.5</v>
      </c>
      <c r="J2372">
        <v>57.91</v>
      </c>
      <c r="K2372">
        <v>67.47</v>
      </c>
      <c r="L2372" s="3">
        <f t="shared" si="383"/>
        <v>1</v>
      </c>
      <c r="M2372" s="3">
        <f t="shared" si="384"/>
        <v>0</v>
      </c>
      <c r="N2372" s="3">
        <f t="shared" si="385"/>
        <v>0</v>
      </c>
      <c r="AA2372" t="s">
        <v>5760</v>
      </c>
      <c r="AB2372" t="s">
        <v>5758</v>
      </c>
      <c r="AC2372" t="s">
        <v>16</v>
      </c>
      <c r="AD2372" t="s">
        <v>18</v>
      </c>
      <c r="AE2372">
        <v>24</v>
      </c>
      <c r="AF2372">
        <v>176.97</v>
      </c>
      <c r="AG2372">
        <v>73.7</v>
      </c>
      <c r="AH2372">
        <f t="shared" si="386"/>
        <v>2.4012211668928085</v>
      </c>
      <c r="AI2372">
        <v>22.5</v>
      </c>
      <c r="AJ2372">
        <v>58.47</v>
      </c>
      <c r="AK2372">
        <v>69.97</v>
      </c>
      <c r="AL2372" s="3">
        <f t="shared" si="387"/>
        <v>1</v>
      </c>
      <c r="AM2372" s="3">
        <f t="shared" si="388"/>
        <v>0</v>
      </c>
      <c r="AN2372" s="3">
        <f t="shared" si="389"/>
        <v>0</v>
      </c>
    </row>
    <row r="2373" spans="1:40" x14ac:dyDescent="0.35">
      <c r="A2373" t="s">
        <v>5761</v>
      </c>
      <c r="B2373" t="s">
        <v>5758</v>
      </c>
      <c r="C2373" t="s">
        <v>16</v>
      </c>
      <c r="D2373" t="s">
        <v>17</v>
      </c>
      <c r="E2373">
        <v>23.5</v>
      </c>
      <c r="F2373">
        <v>182.47</v>
      </c>
      <c r="G2373">
        <v>72.459999999999994</v>
      </c>
      <c r="H2373">
        <f t="shared" si="382"/>
        <v>2.518216947281259</v>
      </c>
      <c r="I2373">
        <v>21.5</v>
      </c>
      <c r="J2373">
        <v>66.69</v>
      </c>
      <c r="K2373">
        <v>67.47</v>
      </c>
      <c r="L2373" s="3">
        <f t="shared" si="383"/>
        <v>1</v>
      </c>
      <c r="M2373" s="3">
        <f t="shared" si="384"/>
        <v>0</v>
      </c>
      <c r="N2373" s="3">
        <f t="shared" si="385"/>
        <v>0</v>
      </c>
      <c r="AA2373" t="s">
        <v>5761</v>
      </c>
      <c r="AB2373" t="s">
        <v>5758</v>
      </c>
      <c r="AC2373" t="s">
        <v>16</v>
      </c>
      <c r="AD2373" t="s">
        <v>18</v>
      </c>
      <c r="AE2373">
        <v>24</v>
      </c>
      <c r="AF2373">
        <v>142.78</v>
      </c>
      <c r="AG2373">
        <v>73.7</v>
      </c>
      <c r="AH2373">
        <f t="shared" si="386"/>
        <v>1.9373134328358208</v>
      </c>
      <c r="AI2373">
        <v>23</v>
      </c>
      <c r="AJ2373">
        <v>70.069999999999993</v>
      </c>
      <c r="AK2373">
        <v>71.22</v>
      </c>
      <c r="AL2373" s="3">
        <f t="shared" si="387"/>
        <v>1</v>
      </c>
      <c r="AM2373" s="3">
        <f t="shared" si="388"/>
        <v>0</v>
      </c>
      <c r="AN2373" s="3">
        <f t="shared" si="389"/>
        <v>0</v>
      </c>
    </row>
    <row r="2374" spans="1:40" x14ac:dyDescent="0.35">
      <c r="A2374" t="s">
        <v>5762</v>
      </c>
      <c r="B2374" t="s">
        <v>5758</v>
      </c>
      <c r="C2374" t="s">
        <v>16</v>
      </c>
      <c r="D2374" t="s">
        <v>17</v>
      </c>
      <c r="E2374">
        <v>23.5</v>
      </c>
      <c r="F2374">
        <v>156.43</v>
      </c>
      <c r="G2374">
        <v>72.459999999999994</v>
      </c>
      <c r="H2374">
        <f t="shared" si="382"/>
        <v>2.1588462600055207</v>
      </c>
      <c r="I2374">
        <v>21</v>
      </c>
      <c r="J2374">
        <v>35.4</v>
      </c>
      <c r="K2374">
        <v>66.22</v>
      </c>
      <c r="L2374" s="3">
        <f t="shared" si="383"/>
        <v>1</v>
      </c>
      <c r="M2374" s="3">
        <f t="shared" si="384"/>
        <v>0</v>
      </c>
      <c r="N2374" s="3">
        <f t="shared" si="385"/>
        <v>0</v>
      </c>
      <c r="AA2374" t="s">
        <v>5762</v>
      </c>
      <c r="AB2374" t="s">
        <v>5758</v>
      </c>
      <c r="AC2374" t="s">
        <v>16</v>
      </c>
      <c r="AD2374" t="s">
        <v>18</v>
      </c>
      <c r="AE2374">
        <v>24</v>
      </c>
      <c r="AF2374">
        <v>110.39</v>
      </c>
      <c r="AG2374">
        <v>73.7</v>
      </c>
      <c r="AH2374">
        <f t="shared" si="386"/>
        <v>1.4978290366350067</v>
      </c>
      <c r="AI2374">
        <v>23</v>
      </c>
      <c r="AJ2374">
        <v>70.12</v>
      </c>
      <c r="AK2374">
        <v>71.22</v>
      </c>
      <c r="AL2374" s="3">
        <f t="shared" si="387"/>
        <v>0</v>
      </c>
      <c r="AM2374" s="3">
        <f t="shared" si="388"/>
        <v>1</v>
      </c>
      <c r="AN2374" s="3">
        <f t="shared" si="389"/>
        <v>0</v>
      </c>
    </row>
    <row r="2375" spans="1:40" x14ac:dyDescent="0.35">
      <c r="A2375" t="s">
        <v>5763</v>
      </c>
      <c r="B2375" t="s">
        <v>5758</v>
      </c>
      <c r="C2375" t="s">
        <v>16</v>
      </c>
      <c r="D2375" t="s">
        <v>17</v>
      </c>
      <c r="E2375">
        <v>22.5</v>
      </c>
      <c r="F2375">
        <v>76.3</v>
      </c>
      <c r="G2375">
        <v>69.97</v>
      </c>
      <c r="H2375">
        <f t="shared" si="382"/>
        <v>1.0904673431470631</v>
      </c>
      <c r="I2375">
        <v>22</v>
      </c>
      <c r="J2375">
        <v>45.09</v>
      </c>
      <c r="K2375">
        <v>68.72</v>
      </c>
      <c r="L2375" s="3">
        <f t="shared" si="383"/>
        <v>0</v>
      </c>
      <c r="M2375" s="3">
        <f t="shared" si="384"/>
        <v>1</v>
      </c>
      <c r="N2375" s="3">
        <f t="shared" si="385"/>
        <v>0</v>
      </c>
      <c r="AA2375" t="s">
        <v>5763</v>
      </c>
      <c r="AB2375" t="s">
        <v>5758</v>
      </c>
      <c r="AC2375" t="s">
        <v>16</v>
      </c>
      <c r="AD2375" t="s">
        <v>18</v>
      </c>
      <c r="AE2375">
        <v>24</v>
      </c>
      <c r="AF2375">
        <v>97.81</v>
      </c>
      <c r="AG2375">
        <v>73.7</v>
      </c>
      <c r="AH2375">
        <f t="shared" si="386"/>
        <v>1.3271370420624151</v>
      </c>
      <c r="AI2375">
        <v>23.5</v>
      </c>
      <c r="AJ2375">
        <v>63.66</v>
      </c>
      <c r="AK2375">
        <v>72.459999999999994</v>
      </c>
      <c r="AL2375" s="3">
        <f t="shared" si="387"/>
        <v>0</v>
      </c>
      <c r="AM2375" s="3">
        <f t="shared" si="388"/>
        <v>1</v>
      </c>
      <c r="AN2375" s="3">
        <f t="shared" si="389"/>
        <v>0</v>
      </c>
    </row>
    <row r="2376" spans="1:40" x14ac:dyDescent="0.35">
      <c r="A2376" t="s">
        <v>5764</v>
      </c>
      <c r="B2376" t="s">
        <v>5758</v>
      </c>
      <c r="C2376" t="s">
        <v>16</v>
      </c>
      <c r="D2376" t="s">
        <v>17</v>
      </c>
      <c r="E2376">
        <v>24</v>
      </c>
      <c r="F2376">
        <v>232.14</v>
      </c>
      <c r="G2376">
        <v>73.7</v>
      </c>
      <c r="H2376">
        <f t="shared" si="382"/>
        <v>3.1497964721845317</v>
      </c>
      <c r="I2376">
        <v>21.5</v>
      </c>
      <c r="J2376">
        <v>44.14</v>
      </c>
      <c r="K2376">
        <v>67.47</v>
      </c>
      <c r="L2376" s="3">
        <f t="shared" si="383"/>
        <v>1</v>
      </c>
      <c r="M2376" s="3">
        <f t="shared" si="384"/>
        <v>0</v>
      </c>
      <c r="N2376" s="3">
        <f t="shared" si="385"/>
        <v>0</v>
      </c>
      <c r="AA2376" t="s">
        <v>5764</v>
      </c>
      <c r="AB2376" t="s">
        <v>5758</v>
      </c>
      <c r="AC2376" t="s">
        <v>16</v>
      </c>
      <c r="AD2376" t="s">
        <v>18</v>
      </c>
      <c r="AE2376">
        <v>24</v>
      </c>
      <c r="AF2376">
        <v>174.63</v>
      </c>
      <c r="AG2376">
        <v>73.7</v>
      </c>
      <c r="AH2376">
        <f t="shared" si="386"/>
        <v>2.3694708276797827</v>
      </c>
      <c r="AI2376">
        <v>22.5</v>
      </c>
      <c r="AJ2376">
        <v>58.5</v>
      </c>
      <c r="AK2376">
        <v>69.97</v>
      </c>
      <c r="AL2376" s="3">
        <f t="shared" si="387"/>
        <v>1</v>
      </c>
      <c r="AM2376" s="3">
        <f t="shared" si="388"/>
        <v>0</v>
      </c>
      <c r="AN2376" s="3">
        <f t="shared" si="389"/>
        <v>0</v>
      </c>
    </row>
    <row r="2377" spans="1:40" x14ac:dyDescent="0.35">
      <c r="A2377" t="s">
        <v>5765</v>
      </c>
      <c r="B2377" t="s">
        <v>5758</v>
      </c>
      <c r="C2377" t="s">
        <v>16</v>
      </c>
      <c r="D2377" t="s">
        <v>17</v>
      </c>
      <c r="E2377">
        <v>24</v>
      </c>
      <c r="F2377">
        <v>182.14</v>
      </c>
      <c r="G2377">
        <v>73.7</v>
      </c>
      <c r="H2377">
        <f t="shared" si="382"/>
        <v>2.4713704206241518</v>
      </c>
      <c r="I2377">
        <v>21.5</v>
      </c>
      <c r="J2377">
        <v>52.07</v>
      </c>
      <c r="K2377">
        <v>67.47</v>
      </c>
      <c r="L2377" s="3">
        <f t="shared" si="383"/>
        <v>1</v>
      </c>
      <c r="M2377" s="3">
        <f t="shared" si="384"/>
        <v>0</v>
      </c>
      <c r="N2377" s="3">
        <f t="shared" si="385"/>
        <v>0</v>
      </c>
      <c r="AA2377" t="s">
        <v>5765</v>
      </c>
      <c r="AB2377" t="s">
        <v>5758</v>
      </c>
      <c r="AC2377" t="s">
        <v>16</v>
      </c>
      <c r="AD2377" t="s">
        <v>18</v>
      </c>
      <c r="AE2377">
        <v>24</v>
      </c>
      <c r="AF2377">
        <v>142.75</v>
      </c>
      <c r="AG2377">
        <v>73.7</v>
      </c>
      <c r="AH2377">
        <f t="shared" si="386"/>
        <v>1.9369063772048847</v>
      </c>
      <c r="AI2377">
        <v>23</v>
      </c>
      <c r="AJ2377">
        <v>58.11</v>
      </c>
      <c r="AK2377">
        <v>71.22</v>
      </c>
      <c r="AL2377" s="3">
        <f t="shared" si="387"/>
        <v>1</v>
      </c>
      <c r="AM2377" s="3">
        <f t="shared" si="388"/>
        <v>0</v>
      </c>
      <c r="AN2377" s="3">
        <f t="shared" si="389"/>
        <v>0</v>
      </c>
    </row>
    <row r="2378" spans="1:40" x14ac:dyDescent="0.35">
      <c r="A2378" t="s">
        <v>5766</v>
      </c>
      <c r="B2378" t="s">
        <v>5758</v>
      </c>
      <c r="C2378" t="s">
        <v>16</v>
      </c>
      <c r="D2378" t="s">
        <v>17</v>
      </c>
      <c r="E2378">
        <v>23.5</v>
      </c>
      <c r="F2378">
        <v>175.39</v>
      </c>
      <c r="G2378">
        <v>72.459999999999994</v>
      </c>
      <c r="H2378">
        <f t="shared" si="382"/>
        <v>2.4205078664090531</v>
      </c>
      <c r="I2378">
        <v>21.5</v>
      </c>
      <c r="J2378">
        <v>64.38</v>
      </c>
      <c r="K2378">
        <v>67.47</v>
      </c>
      <c r="L2378" s="3">
        <f t="shared" si="383"/>
        <v>1</v>
      </c>
      <c r="M2378" s="3">
        <f t="shared" si="384"/>
        <v>0</v>
      </c>
      <c r="N2378" s="3">
        <f t="shared" si="385"/>
        <v>0</v>
      </c>
      <c r="AA2378" t="s">
        <v>5766</v>
      </c>
      <c r="AB2378" t="s">
        <v>5758</v>
      </c>
      <c r="AC2378" t="s">
        <v>16</v>
      </c>
      <c r="AD2378" t="s">
        <v>18</v>
      </c>
      <c r="AE2378">
        <v>24</v>
      </c>
      <c r="AF2378">
        <v>170.61</v>
      </c>
      <c r="AG2378">
        <v>73.7</v>
      </c>
      <c r="AH2378">
        <f t="shared" si="386"/>
        <v>2.3149253731343284</v>
      </c>
      <c r="AI2378">
        <v>23</v>
      </c>
      <c r="AJ2378">
        <v>70.73</v>
      </c>
      <c r="AK2378">
        <v>71.22</v>
      </c>
      <c r="AL2378" s="3">
        <f t="shared" si="387"/>
        <v>1</v>
      </c>
      <c r="AM2378" s="3">
        <f t="shared" si="388"/>
        <v>0</v>
      </c>
      <c r="AN2378" s="3">
        <f t="shared" si="389"/>
        <v>0</v>
      </c>
    </row>
    <row r="2379" spans="1:40" x14ac:dyDescent="0.35">
      <c r="A2379" t="s">
        <v>5767</v>
      </c>
      <c r="B2379" t="s">
        <v>5758</v>
      </c>
      <c r="C2379" t="s">
        <v>16</v>
      </c>
      <c r="D2379" s="6" t="s">
        <v>134</v>
      </c>
      <c r="E2379" s="6">
        <v>22</v>
      </c>
      <c r="F2379" s="6">
        <v>36.869999999999997</v>
      </c>
      <c r="G2379" s="6">
        <v>68.72</v>
      </c>
      <c r="H2379" s="6">
        <f t="shared" si="382"/>
        <v>0.53652502910360877</v>
      </c>
      <c r="I2379" s="6">
        <v>21.5</v>
      </c>
      <c r="J2379" s="6">
        <v>33.39</v>
      </c>
      <c r="K2379" s="6">
        <v>67.47</v>
      </c>
      <c r="L2379" s="6">
        <f t="shared" si="383"/>
        <v>0</v>
      </c>
      <c r="M2379" s="6">
        <f t="shared" si="384"/>
        <v>0</v>
      </c>
      <c r="N2379" s="6">
        <f t="shared" si="385"/>
        <v>1</v>
      </c>
      <c r="AA2379" t="s">
        <v>5767</v>
      </c>
      <c r="AB2379" t="s">
        <v>5758</v>
      </c>
      <c r="AC2379" t="s">
        <v>16</v>
      </c>
      <c r="AD2379" t="s">
        <v>135</v>
      </c>
      <c r="AE2379">
        <v>26</v>
      </c>
      <c r="AF2379">
        <v>99.17</v>
      </c>
      <c r="AG2379">
        <v>78.63</v>
      </c>
      <c r="AH2379">
        <f t="shared" si="386"/>
        <v>1.2612234516088008</v>
      </c>
      <c r="AI2379">
        <v>24</v>
      </c>
      <c r="AJ2379">
        <v>51.59</v>
      </c>
      <c r="AK2379">
        <v>73.7</v>
      </c>
      <c r="AL2379" s="3">
        <f t="shared" si="387"/>
        <v>0</v>
      </c>
      <c r="AM2379" s="3">
        <f t="shared" si="388"/>
        <v>1</v>
      </c>
      <c r="AN2379" s="3">
        <f t="shared" si="389"/>
        <v>0</v>
      </c>
    </row>
    <row r="2380" spans="1:40" x14ac:dyDescent="0.35">
      <c r="A2380" t="s">
        <v>5768</v>
      </c>
      <c r="B2380" t="s">
        <v>5758</v>
      </c>
      <c r="C2380" t="s">
        <v>16</v>
      </c>
      <c r="D2380" t="s">
        <v>134</v>
      </c>
      <c r="E2380">
        <v>22</v>
      </c>
      <c r="F2380">
        <v>92.82</v>
      </c>
      <c r="G2380">
        <v>68.72</v>
      </c>
      <c r="H2380">
        <f t="shared" si="382"/>
        <v>1.3506984866123399</v>
      </c>
      <c r="I2380">
        <v>21</v>
      </c>
      <c r="J2380">
        <v>57.74</v>
      </c>
      <c r="K2380">
        <v>66.22</v>
      </c>
      <c r="L2380" s="3">
        <f t="shared" si="383"/>
        <v>0</v>
      </c>
      <c r="M2380" s="3">
        <f t="shared" si="384"/>
        <v>1</v>
      </c>
      <c r="N2380" s="3">
        <f t="shared" si="385"/>
        <v>0</v>
      </c>
      <c r="AA2380" t="s">
        <v>5768</v>
      </c>
      <c r="AB2380" t="s">
        <v>5758</v>
      </c>
      <c r="AC2380" t="s">
        <v>16</v>
      </c>
      <c r="AD2380" t="s">
        <v>135</v>
      </c>
      <c r="AE2380">
        <v>23.5</v>
      </c>
      <c r="AF2380">
        <v>77.59</v>
      </c>
      <c r="AG2380">
        <v>72.459999999999994</v>
      </c>
      <c r="AH2380">
        <f t="shared" si="386"/>
        <v>1.0707976814794371</v>
      </c>
      <c r="AI2380">
        <v>23</v>
      </c>
      <c r="AJ2380">
        <v>48.23</v>
      </c>
      <c r="AK2380">
        <v>71.22</v>
      </c>
      <c r="AL2380" s="3">
        <f t="shared" si="387"/>
        <v>0</v>
      </c>
      <c r="AM2380" s="3">
        <f t="shared" si="388"/>
        <v>1</v>
      </c>
      <c r="AN2380" s="3">
        <f t="shared" si="389"/>
        <v>0</v>
      </c>
    </row>
    <row r="2381" spans="1:40" x14ac:dyDescent="0.35">
      <c r="A2381" t="s">
        <v>5769</v>
      </c>
      <c r="B2381" t="s">
        <v>5758</v>
      </c>
      <c r="C2381" t="s">
        <v>16</v>
      </c>
      <c r="D2381" s="6" t="s">
        <v>134</v>
      </c>
      <c r="E2381" s="6">
        <v>25.5</v>
      </c>
      <c r="F2381" s="6">
        <v>69.44</v>
      </c>
      <c r="G2381" s="6">
        <v>77.400000000000006</v>
      </c>
      <c r="H2381" s="6">
        <f t="shared" si="382"/>
        <v>0.897157622739018</v>
      </c>
      <c r="I2381" s="6">
        <v>25</v>
      </c>
      <c r="J2381" s="6">
        <v>67.34</v>
      </c>
      <c r="K2381" s="6">
        <v>76.17</v>
      </c>
      <c r="L2381" s="6">
        <f t="shared" si="383"/>
        <v>0</v>
      </c>
      <c r="M2381" s="6">
        <f t="shared" si="384"/>
        <v>0</v>
      </c>
      <c r="N2381" s="6">
        <f t="shared" si="385"/>
        <v>1</v>
      </c>
      <c r="AA2381" t="s">
        <v>5769</v>
      </c>
      <c r="AB2381" t="s">
        <v>5758</v>
      </c>
      <c r="AC2381" t="s">
        <v>16</v>
      </c>
      <c r="AD2381" t="s">
        <v>135</v>
      </c>
      <c r="AE2381">
        <v>26</v>
      </c>
      <c r="AF2381">
        <v>96.43</v>
      </c>
      <c r="AG2381">
        <v>78.63</v>
      </c>
      <c r="AH2381">
        <f t="shared" si="386"/>
        <v>1.2263767010047057</v>
      </c>
      <c r="AI2381">
        <v>24.5</v>
      </c>
      <c r="AJ2381">
        <v>73.900000000000006</v>
      </c>
      <c r="AK2381">
        <v>74.930000000000007</v>
      </c>
      <c r="AL2381" s="3">
        <f t="shared" si="387"/>
        <v>0</v>
      </c>
      <c r="AM2381" s="3">
        <f t="shared" si="388"/>
        <v>1</v>
      </c>
      <c r="AN2381" s="3">
        <f t="shared" si="389"/>
        <v>0</v>
      </c>
    </row>
    <row r="2382" spans="1:40" x14ac:dyDescent="0.35">
      <c r="A2382" t="s">
        <v>5770</v>
      </c>
      <c r="B2382" t="s">
        <v>5758</v>
      </c>
      <c r="C2382" t="s">
        <v>16</v>
      </c>
      <c r="D2382" s="6" t="s">
        <v>134</v>
      </c>
      <c r="E2382" s="6">
        <v>15.5</v>
      </c>
      <c r="F2382" s="6">
        <v>43.93</v>
      </c>
      <c r="G2382" s="6">
        <v>52.21</v>
      </c>
      <c r="H2382" s="6">
        <f t="shared" si="382"/>
        <v>0.84140969162995594</v>
      </c>
      <c r="I2382" s="6">
        <v>15</v>
      </c>
      <c r="J2382" s="6">
        <v>28.4</v>
      </c>
      <c r="K2382" s="6">
        <v>50.91</v>
      </c>
      <c r="L2382" s="6">
        <f t="shared" si="383"/>
        <v>0</v>
      </c>
      <c r="M2382" s="6">
        <f t="shared" si="384"/>
        <v>0</v>
      </c>
      <c r="N2382" s="6">
        <f t="shared" si="385"/>
        <v>1</v>
      </c>
      <c r="AA2382" t="s">
        <v>5770</v>
      </c>
      <c r="AB2382" t="s">
        <v>5758</v>
      </c>
      <c r="AC2382" s="6" t="s">
        <v>16</v>
      </c>
      <c r="AD2382" s="6" t="s">
        <v>135</v>
      </c>
      <c r="AE2382" s="6">
        <v>23</v>
      </c>
      <c r="AF2382" s="6">
        <v>66.95</v>
      </c>
      <c r="AG2382" s="6">
        <v>71.22</v>
      </c>
      <c r="AH2382" s="6">
        <f t="shared" si="386"/>
        <v>0.94004493119910149</v>
      </c>
      <c r="AI2382" s="6">
        <v>22.5</v>
      </c>
      <c r="AJ2382" s="6">
        <v>58.4</v>
      </c>
      <c r="AK2382" s="6">
        <v>69.97</v>
      </c>
      <c r="AL2382" s="6">
        <f t="shared" si="387"/>
        <v>0</v>
      </c>
      <c r="AM2382" s="6">
        <f t="shared" si="388"/>
        <v>0</v>
      </c>
      <c r="AN2382" s="6">
        <f t="shared" si="389"/>
        <v>1</v>
      </c>
    </row>
    <row r="2383" spans="1:40" x14ac:dyDescent="0.35">
      <c r="A2383" t="s">
        <v>5771</v>
      </c>
      <c r="B2383" t="s">
        <v>5758</v>
      </c>
      <c r="C2383" t="s">
        <v>16</v>
      </c>
      <c r="D2383" t="s">
        <v>134</v>
      </c>
      <c r="E2383">
        <v>24.5</v>
      </c>
      <c r="F2383">
        <v>97.57</v>
      </c>
      <c r="G2383">
        <v>74.930000000000007</v>
      </c>
      <c r="H2383">
        <f t="shared" si="382"/>
        <v>1.3021486720939541</v>
      </c>
      <c r="I2383">
        <v>24</v>
      </c>
      <c r="J2383">
        <v>71.150000000000006</v>
      </c>
      <c r="K2383">
        <v>73.7</v>
      </c>
      <c r="L2383" s="3">
        <f t="shared" si="383"/>
        <v>0</v>
      </c>
      <c r="M2383" s="3">
        <f t="shared" si="384"/>
        <v>1</v>
      </c>
      <c r="N2383" s="3">
        <f t="shared" si="385"/>
        <v>0</v>
      </c>
      <c r="AA2383" t="s">
        <v>5771</v>
      </c>
      <c r="AB2383" t="s">
        <v>5758</v>
      </c>
      <c r="AC2383" s="6" t="s">
        <v>16</v>
      </c>
      <c r="AD2383" s="6" t="s">
        <v>135</v>
      </c>
      <c r="AE2383" s="6">
        <v>24.5</v>
      </c>
      <c r="AF2383" s="6">
        <v>67.75</v>
      </c>
      <c r="AG2383" s="6">
        <v>74.930000000000007</v>
      </c>
      <c r="AH2383" s="6">
        <f t="shared" si="386"/>
        <v>0.9041772320832776</v>
      </c>
      <c r="AI2383" s="6">
        <v>24</v>
      </c>
      <c r="AJ2383" s="6">
        <v>57.83</v>
      </c>
      <c r="AK2383" s="6">
        <v>73.7</v>
      </c>
      <c r="AL2383" s="6">
        <f t="shared" si="387"/>
        <v>0</v>
      </c>
      <c r="AM2383" s="6">
        <f t="shared" si="388"/>
        <v>0</v>
      </c>
      <c r="AN2383" s="6">
        <f t="shared" si="389"/>
        <v>1</v>
      </c>
    </row>
    <row r="2384" spans="1:40" x14ac:dyDescent="0.35">
      <c r="A2384" t="s">
        <v>5772</v>
      </c>
      <c r="B2384" t="s">
        <v>5758</v>
      </c>
      <c r="C2384" t="s">
        <v>16</v>
      </c>
      <c r="D2384" t="s">
        <v>134</v>
      </c>
      <c r="E2384">
        <v>24</v>
      </c>
      <c r="F2384">
        <v>162.5</v>
      </c>
      <c r="G2384">
        <v>73.7</v>
      </c>
      <c r="H2384">
        <f t="shared" si="382"/>
        <v>2.2048846675712346</v>
      </c>
      <c r="I2384">
        <v>22</v>
      </c>
      <c r="J2384">
        <v>66.209999999999994</v>
      </c>
      <c r="K2384">
        <v>68.72</v>
      </c>
      <c r="L2384" s="3">
        <f t="shared" si="383"/>
        <v>1</v>
      </c>
      <c r="M2384" s="3">
        <f t="shared" si="384"/>
        <v>0</v>
      </c>
      <c r="N2384" s="3">
        <f t="shared" si="385"/>
        <v>0</v>
      </c>
      <c r="AA2384" t="s">
        <v>5772</v>
      </c>
      <c r="AB2384" t="s">
        <v>5758</v>
      </c>
      <c r="AC2384" t="s">
        <v>16</v>
      </c>
      <c r="AD2384" t="s">
        <v>135</v>
      </c>
      <c r="AE2384">
        <v>23.5</v>
      </c>
      <c r="AF2384">
        <v>84.22</v>
      </c>
      <c r="AG2384">
        <v>72.459999999999994</v>
      </c>
      <c r="AH2384">
        <f t="shared" si="386"/>
        <v>1.1622964394148496</v>
      </c>
      <c r="AI2384">
        <v>22.5</v>
      </c>
      <c r="AJ2384">
        <v>75.900000000000006</v>
      </c>
      <c r="AK2384">
        <v>69.97</v>
      </c>
      <c r="AL2384" s="3">
        <f t="shared" si="387"/>
        <v>0</v>
      </c>
      <c r="AM2384" s="3">
        <f t="shared" si="388"/>
        <v>1</v>
      </c>
      <c r="AN2384" s="3">
        <f t="shared" si="389"/>
        <v>0</v>
      </c>
    </row>
    <row r="2385" spans="1:40" x14ac:dyDescent="0.35">
      <c r="A2385" t="s">
        <v>5773</v>
      </c>
      <c r="B2385" t="s">
        <v>5758</v>
      </c>
      <c r="C2385" t="s">
        <v>16</v>
      </c>
      <c r="D2385" s="6" t="s">
        <v>134</v>
      </c>
      <c r="E2385" s="6">
        <v>24</v>
      </c>
      <c r="F2385" s="6">
        <v>69.709999999999994</v>
      </c>
      <c r="G2385" s="6">
        <v>73.7</v>
      </c>
      <c r="H2385" s="6">
        <f t="shared" si="382"/>
        <v>0.94586160108548156</v>
      </c>
      <c r="I2385" s="6">
        <v>23.5</v>
      </c>
      <c r="J2385" s="6">
        <v>49.38</v>
      </c>
      <c r="K2385" s="6">
        <v>72.459999999999994</v>
      </c>
      <c r="L2385" s="6">
        <f t="shared" si="383"/>
        <v>0</v>
      </c>
      <c r="M2385" s="6">
        <f t="shared" si="384"/>
        <v>0</v>
      </c>
      <c r="N2385" s="6">
        <f t="shared" si="385"/>
        <v>1</v>
      </c>
      <c r="AA2385" t="s">
        <v>5773</v>
      </c>
      <c r="AB2385" t="s">
        <v>5758</v>
      </c>
      <c r="AC2385" t="s">
        <v>16</v>
      </c>
      <c r="AD2385" t="s">
        <v>135</v>
      </c>
      <c r="AE2385">
        <v>25.5</v>
      </c>
      <c r="AF2385">
        <v>81.97</v>
      </c>
      <c r="AG2385">
        <v>77.400000000000006</v>
      </c>
      <c r="AH2385">
        <f t="shared" si="386"/>
        <v>1.0590439276485788</v>
      </c>
      <c r="AI2385">
        <v>24.5</v>
      </c>
      <c r="AJ2385">
        <v>66.3</v>
      </c>
      <c r="AK2385">
        <v>74.930000000000007</v>
      </c>
      <c r="AL2385" s="3">
        <f t="shared" si="387"/>
        <v>0</v>
      </c>
      <c r="AM2385" s="3">
        <f t="shared" si="388"/>
        <v>1</v>
      </c>
      <c r="AN2385" s="3">
        <f t="shared" si="389"/>
        <v>0</v>
      </c>
    </row>
    <row r="2386" spans="1:40" x14ac:dyDescent="0.35">
      <c r="A2386" t="s">
        <v>5774</v>
      </c>
      <c r="B2386" t="s">
        <v>5758</v>
      </c>
      <c r="C2386" t="s">
        <v>16</v>
      </c>
      <c r="D2386" t="s">
        <v>134</v>
      </c>
      <c r="E2386">
        <v>25</v>
      </c>
      <c r="F2386">
        <v>105.4</v>
      </c>
      <c r="G2386">
        <v>76.17</v>
      </c>
      <c r="H2386">
        <f t="shared" si="382"/>
        <v>1.3837468819745307</v>
      </c>
      <c r="I2386">
        <v>21.5</v>
      </c>
      <c r="J2386">
        <v>70.209999999999994</v>
      </c>
      <c r="K2386">
        <v>67.47</v>
      </c>
      <c r="L2386" s="3">
        <f t="shared" si="383"/>
        <v>0</v>
      </c>
      <c r="M2386" s="3">
        <f t="shared" si="384"/>
        <v>1</v>
      </c>
      <c r="N2386" s="3">
        <f t="shared" si="385"/>
        <v>0</v>
      </c>
      <c r="AA2386" t="s">
        <v>5774</v>
      </c>
      <c r="AB2386" t="s">
        <v>5758</v>
      </c>
      <c r="AC2386" t="s">
        <v>16</v>
      </c>
      <c r="AD2386" t="s">
        <v>135</v>
      </c>
      <c r="AE2386">
        <v>26.5</v>
      </c>
      <c r="AF2386">
        <v>115.38</v>
      </c>
      <c r="AG2386">
        <v>79.86</v>
      </c>
      <c r="AH2386">
        <f t="shared" si="386"/>
        <v>1.444778362133734</v>
      </c>
      <c r="AI2386">
        <v>23.5</v>
      </c>
      <c r="AJ2386">
        <v>68.63</v>
      </c>
      <c r="AK2386">
        <v>72.459999999999994</v>
      </c>
      <c r="AL2386" s="3">
        <f t="shared" si="387"/>
        <v>0</v>
      </c>
      <c r="AM2386" s="3">
        <f t="shared" si="388"/>
        <v>1</v>
      </c>
      <c r="AN2386" s="3">
        <f t="shared" si="389"/>
        <v>0</v>
      </c>
    </row>
    <row r="2387" spans="1:40" x14ac:dyDescent="0.35">
      <c r="A2387" t="s">
        <v>5775</v>
      </c>
      <c r="B2387" t="s">
        <v>5758</v>
      </c>
      <c r="C2387" t="s">
        <v>16</v>
      </c>
      <c r="D2387" s="6" t="s">
        <v>134</v>
      </c>
      <c r="E2387" s="6">
        <v>25.5</v>
      </c>
      <c r="F2387" s="6">
        <v>52.85</v>
      </c>
      <c r="G2387" s="6">
        <v>77.400000000000006</v>
      </c>
      <c r="H2387" s="6">
        <f t="shared" si="382"/>
        <v>0.68281653746770021</v>
      </c>
      <c r="I2387" s="6">
        <v>25</v>
      </c>
      <c r="J2387" s="6">
        <v>43.58</v>
      </c>
      <c r="K2387" s="6">
        <v>76.17</v>
      </c>
      <c r="L2387" s="6">
        <f t="shared" si="383"/>
        <v>0</v>
      </c>
      <c r="M2387" s="6">
        <f t="shared" si="384"/>
        <v>0</v>
      </c>
      <c r="N2387" s="6">
        <f t="shared" si="385"/>
        <v>1</v>
      </c>
      <c r="AA2387" t="s">
        <v>5775</v>
      </c>
      <c r="AB2387" t="s">
        <v>5758</v>
      </c>
      <c r="AC2387" t="s">
        <v>16</v>
      </c>
      <c r="AD2387" t="s">
        <v>135</v>
      </c>
      <c r="AE2387">
        <v>26</v>
      </c>
      <c r="AF2387">
        <v>121.16</v>
      </c>
      <c r="AG2387">
        <v>78.63</v>
      </c>
      <c r="AH2387">
        <f t="shared" si="386"/>
        <v>1.5408877018949512</v>
      </c>
      <c r="AI2387">
        <v>24</v>
      </c>
      <c r="AJ2387">
        <v>68.36</v>
      </c>
      <c r="AK2387">
        <v>73.7</v>
      </c>
      <c r="AL2387" s="3">
        <f t="shared" si="387"/>
        <v>1</v>
      </c>
      <c r="AM2387" s="3">
        <f t="shared" si="388"/>
        <v>0</v>
      </c>
      <c r="AN2387" s="3">
        <f t="shared" si="389"/>
        <v>0</v>
      </c>
    </row>
    <row r="2388" spans="1:40" x14ac:dyDescent="0.35">
      <c r="A2388" t="s">
        <v>5776</v>
      </c>
      <c r="B2388" t="s">
        <v>5777</v>
      </c>
      <c r="C2388" t="s">
        <v>16</v>
      </c>
      <c r="D2388" t="s">
        <v>17</v>
      </c>
      <c r="E2388">
        <v>24</v>
      </c>
      <c r="F2388">
        <v>141.53</v>
      </c>
      <c r="G2388">
        <v>73.7</v>
      </c>
      <c r="H2388">
        <f t="shared" si="382"/>
        <v>1.9203527815468113</v>
      </c>
      <c r="I2388">
        <v>22.5</v>
      </c>
      <c r="J2388">
        <v>67.260000000000005</v>
      </c>
      <c r="K2388">
        <v>69.97</v>
      </c>
      <c r="L2388" s="3">
        <f t="shared" si="383"/>
        <v>1</v>
      </c>
      <c r="M2388" s="3">
        <f t="shared" si="384"/>
        <v>0</v>
      </c>
      <c r="N2388" s="3">
        <f t="shared" si="385"/>
        <v>0</v>
      </c>
      <c r="AA2388" t="s">
        <v>5776</v>
      </c>
      <c r="AB2388" t="s">
        <v>5777</v>
      </c>
      <c r="AC2388" t="s">
        <v>16</v>
      </c>
      <c r="AD2388" t="s">
        <v>18</v>
      </c>
      <c r="AE2388">
        <v>24</v>
      </c>
      <c r="AF2388">
        <v>157.02000000000001</v>
      </c>
      <c r="AG2388">
        <v>73.7</v>
      </c>
      <c r="AH2388">
        <f t="shared" si="386"/>
        <v>2.1305291723202173</v>
      </c>
      <c r="AI2388">
        <v>23</v>
      </c>
      <c r="AJ2388">
        <v>67.16</v>
      </c>
      <c r="AK2388">
        <v>71.22</v>
      </c>
      <c r="AL2388" s="3">
        <f t="shared" si="387"/>
        <v>1</v>
      </c>
      <c r="AM2388" s="3">
        <f t="shared" si="388"/>
        <v>0</v>
      </c>
      <c r="AN2388" s="3">
        <f t="shared" si="389"/>
        <v>0</v>
      </c>
    </row>
    <row r="2389" spans="1:40" x14ac:dyDescent="0.35">
      <c r="A2389" t="s">
        <v>5778</v>
      </c>
      <c r="B2389" t="s">
        <v>5777</v>
      </c>
      <c r="C2389" t="s">
        <v>16</v>
      </c>
      <c r="D2389" t="s">
        <v>17</v>
      </c>
      <c r="E2389">
        <v>23.5</v>
      </c>
      <c r="F2389">
        <v>198.29</v>
      </c>
      <c r="G2389">
        <v>72.459999999999994</v>
      </c>
      <c r="H2389">
        <f t="shared" si="382"/>
        <v>2.7365443003036161</v>
      </c>
      <c r="I2389">
        <v>22</v>
      </c>
      <c r="J2389">
        <v>61.81</v>
      </c>
      <c r="K2389">
        <v>68.72</v>
      </c>
      <c r="L2389" s="3">
        <f t="shared" si="383"/>
        <v>1</v>
      </c>
      <c r="M2389" s="3">
        <f t="shared" si="384"/>
        <v>0</v>
      </c>
      <c r="N2389" s="3">
        <f t="shared" si="385"/>
        <v>0</v>
      </c>
      <c r="AA2389" t="s">
        <v>5778</v>
      </c>
      <c r="AB2389" t="s">
        <v>5777</v>
      </c>
      <c r="AC2389" t="s">
        <v>16</v>
      </c>
      <c r="AD2389" t="s">
        <v>18</v>
      </c>
      <c r="AE2389">
        <v>24</v>
      </c>
      <c r="AF2389">
        <v>189.27</v>
      </c>
      <c r="AG2389">
        <v>73.7</v>
      </c>
      <c r="AH2389">
        <f t="shared" si="386"/>
        <v>2.568113975576662</v>
      </c>
      <c r="AI2389">
        <v>23</v>
      </c>
      <c r="AJ2389">
        <v>65.42</v>
      </c>
      <c r="AK2389">
        <v>71.22</v>
      </c>
      <c r="AL2389" s="3">
        <f t="shared" si="387"/>
        <v>1</v>
      </c>
      <c r="AM2389" s="3">
        <f t="shared" si="388"/>
        <v>0</v>
      </c>
      <c r="AN2389" s="3">
        <f t="shared" si="389"/>
        <v>0</v>
      </c>
    </row>
    <row r="2390" spans="1:40" x14ac:dyDescent="0.35">
      <c r="A2390" t="s">
        <v>5779</v>
      </c>
      <c r="B2390" t="s">
        <v>5777</v>
      </c>
      <c r="C2390" t="s">
        <v>16</v>
      </c>
      <c r="D2390" t="s">
        <v>17</v>
      </c>
      <c r="E2390">
        <v>23.5</v>
      </c>
      <c r="F2390">
        <v>124.46</v>
      </c>
      <c r="G2390">
        <v>72.459999999999994</v>
      </c>
      <c r="H2390">
        <f t="shared" si="382"/>
        <v>1.7176373171404913</v>
      </c>
      <c r="I2390">
        <v>22</v>
      </c>
      <c r="J2390">
        <v>47.41</v>
      </c>
      <c r="K2390">
        <v>68.72</v>
      </c>
      <c r="L2390" s="3">
        <f t="shared" si="383"/>
        <v>1</v>
      </c>
      <c r="M2390" s="3">
        <f t="shared" si="384"/>
        <v>0</v>
      </c>
      <c r="N2390" s="3">
        <f t="shared" si="385"/>
        <v>0</v>
      </c>
      <c r="AA2390" t="s">
        <v>5779</v>
      </c>
      <c r="AB2390" t="s">
        <v>5777</v>
      </c>
      <c r="AC2390" t="s">
        <v>16</v>
      </c>
      <c r="AD2390" t="s">
        <v>18</v>
      </c>
      <c r="AE2390">
        <v>24</v>
      </c>
      <c r="AF2390">
        <v>76.510000000000005</v>
      </c>
      <c r="AG2390">
        <v>73.7</v>
      </c>
      <c r="AH2390">
        <f t="shared" si="386"/>
        <v>1.0381275440976934</v>
      </c>
      <c r="AI2390">
        <v>23.5</v>
      </c>
      <c r="AJ2390">
        <v>45.74</v>
      </c>
      <c r="AK2390">
        <v>72.459999999999994</v>
      </c>
      <c r="AL2390" s="3">
        <f t="shared" si="387"/>
        <v>0</v>
      </c>
      <c r="AM2390" s="3">
        <f t="shared" si="388"/>
        <v>1</v>
      </c>
      <c r="AN2390" s="3">
        <f t="shared" si="389"/>
        <v>0</v>
      </c>
    </row>
    <row r="2391" spans="1:40" x14ac:dyDescent="0.35">
      <c r="A2391" t="s">
        <v>5780</v>
      </c>
      <c r="B2391" t="s">
        <v>5777</v>
      </c>
      <c r="C2391" t="s">
        <v>16</v>
      </c>
      <c r="D2391" t="s">
        <v>17</v>
      </c>
      <c r="E2391">
        <v>23.5</v>
      </c>
      <c r="F2391">
        <v>166.01</v>
      </c>
      <c r="G2391">
        <v>72.459999999999994</v>
      </c>
      <c r="H2391">
        <f t="shared" si="382"/>
        <v>2.2910571349710187</v>
      </c>
      <c r="I2391">
        <v>22</v>
      </c>
      <c r="J2391">
        <v>61.38</v>
      </c>
      <c r="K2391">
        <v>68.72</v>
      </c>
      <c r="L2391" s="3">
        <f t="shared" si="383"/>
        <v>1</v>
      </c>
      <c r="M2391" s="3">
        <f t="shared" si="384"/>
        <v>0</v>
      </c>
      <c r="N2391" s="3">
        <f t="shared" si="385"/>
        <v>0</v>
      </c>
      <c r="AA2391" t="s">
        <v>5780</v>
      </c>
      <c r="AB2391" t="s">
        <v>5777</v>
      </c>
      <c r="AC2391" t="s">
        <v>16</v>
      </c>
      <c r="AD2391" t="s">
        <v>18</v>
      </c>
      <c r="AE2391">
        <v>24</v>
      </c>
      <c r="AF2391">
        <v>153.49</v>
      </c>
      <c r="AG2391">
        <v>73.7</v>
      </c>
      <c r="AH2391">
        <f t="shared" si="386"/>
        <v>2.0826322930800543</v>
      </c>
      <c r="AI2391">
        <v>23</v>
      </c>
      <c r="AJ2391">
        <v>56.45</v>
      </c>
      <c r="AK2391">
        <v>71.22</v>
      </c>
      <c r="AL2391" s="3">
        <f t="shared" si="387"/>
        <v>1</v>
      </c>
      <c r="AM2391" s="3">
        <f t="shared" si="388"/>
        <v>0</v>
      </c>
      <c r="AN2391" s="3">
        <f t="shared" si="389"/>
        <v>0</v>
      </c>
    </row>
    <row r="2392" spans="1:40" x14ac:dyDescent="0.35">
      <c r="A2392" t="s">
        <v>5781</v>
      </c>
      <c r="B2392" t="s">
        <v>5777</v>
      </c>
      <c r="C2392" t="s">
        <v>16</v>
      </c>
      <c r="D2392" t="s">
        <v>17</v>
      </c>
      <c r="E2392">
        <v>23.5</v>
      </c>
      <c r="F2392">
        <v>91.73</v>
      </c>
      <c r="G2392">
        <v>72.459999999999994</v>
      </c>
      <c r="H2392">
        <f t="shared" si="382"/>
        <v>1.2659398288711015</v>
      </c>
      <c r="I2392">
        <v>35</v>
      </c>
      <c r="J2392">
        <v>101.94</v>
      </c>
      <c r="K2392">
        <v>100.44</v>
      </c>
      <c r="L2392" s="3">
        <f t="shared" si="383"/>
        <v>0</v>
      </c>
      <c r="M2392" s="3">
        <f t="shared" si="384"/>
        <v>1</v>
      </c>
      <c r="N2392" s="3">
        <f t="shared" si="385"/>
        <v>0</v>
      </c>
      <c r="AA2392" t="s">
        <v>5781</v>
      </c>
      <c r="AB2392" t="s">
        <v>5777</v>
      </c>
      <c r="AC2392" t="s">
        <v>16</v>
      </c>
      <c r="AD2392" t="s">
        <v>18</v>
      </c>
      <c r="AE2392">
        <v>24</v>
      </c>
      <c r="AF2392">
        <v>101.86</v>
      </c>
      <c r="AG2392">
        <v>73.7</v>
      </c>
      <c r="AH2392">
        <f t="shared" si="386"/>
        <v>1.3820895522388059</v>
      </c>
      <c r="AI2392">
        <v>23.5</v>
      </c>
      <c r="AJ2392">
        <v>65.89</v>
      </c>
      <c r="AK2392">
        <v>72.459999999999994</v>
      </c>
      <c r="AL2392" s="3">
        <f t="shared" si="387"/>
        <v>0</v>
      </c>
      <c r="AM2392" s="3">
        <f t="shared" si="388"/>
        <v>1</v>
      </c>
      <c r="AN2392" s="3">
        <f t="shared" si="389"/>
        <v>0</v>
      </c>
    </row>
    <row r="2393" spans="1:40" x14ac:dyDescent="0.35">
      <c r="A2393" t="s">
        <v>5782</v>
      </c>
      <c r="B2393" t="s">
        <v>5777</v>
      </c>
      <c r="C2393" t="s">
        <v>16</v>
      </c>
      <c r="D2393" t="s">
        <v>17</v>
      </c>
      <c r="E2393">
        <v>23.5</v>
      </c>
      <c r="F2393">
        <v>175.8</v>
      </c>
      <c r="G2393">
        <v>72.459999999999994</v>
      </c>
      <c r="H2393">
        <f t="shared" si="382"/>
        <v>2.4261661606403537</v>
      </c>
      <c r="I2393">
        <v>22</v>
      </c>
      <c r="J2393">
        <v>60.23</v>
      </c>
      <c r="K2393">
        <v>68.72</v>
      </c>
      <c r="L2393" s="3">
        <f t="shared" si="383"/>
        <v>1</v>
      </c>
      <c r="M2393" s="3">
        <f t="shared" si="384"/>
        <v>0</v>
      </c>
      <c r="N2393" s="3">
        <f t="shared" si="385"/>
        <v>0</v>
      </c>
      <c r="AA2393" t="s">
        <v>5782</v>
      </c>
      <c r="AB2393" t="s">
        <v>5777</v>
      </c>
      <c r="AC2393" t="s">
        <v>16</v>
      </c>
      <c r="AD2393" t="s">
        <v>18</v>
      </c>
      <c r="AE2393">
        <v>24</v>
      </c>
      <c r="AF2393">
        <v>143.24</v>
      </c>
      <c r="AG2393">
        <v>73.7</v>
      </c>
      <c r="AH2393">
        <f t="shared" si="386"/>
        <v>1.9435549525101765</v>
      </c>
      <c r="AI2393">
        <v>23</v>
      </c>
      <c r="AJ2393">
        <v>68.599999999999994</v>
      </c>
      <c r="AK2393">
        <v>71.22</v>
      </c>
      <c r="AL2393" s="3">
        <f t="shared" si="387"/>
        <v>1</v>
      </c>
      <c r="AM2393" s="3">
        <f t="shared" si="388"/>
        <v>0</v>
      </c>
      <c r="AN2393" s="3">
        <f t="shared" si="389"/>
        <v>0</v>
      </c>
    </row>
    <row r="2394" spans="1:40" x14ac:dyDescent="0.35">
      <c r="A2394" t="s">
        <v>5783</v>
      </c>
      <c r="B2394" t="s">
        <v>5777</v>
      </c>
      <c r="C2394" t="s">
        <v>16</v>
      </c>
      <c r="D2394" t="s">
        <v>17</v>
      </c>
      <c r="E2394">
        <v>24.5</v>
      </c>
      <c r="F2394">
        <v>87.43</v>
      </c>
      <c r="G2394">
        <v>74.930000000000007</v>
      </c>
      <c r="H2394">
        <f t="shared" si="382"/>
        <v>1.1668223675430403</v>
      </c>
      <c r="I2394">
        <v>24</v>
      </c>
      <c r="J2394">
        <v>69.39</v>
      </c>
      <c r="K2394">
        <v>73.7</v>
      </c>
      <c r="L2394" s="3">
        <f t="shared" si="383"/>
        <v>0</v>
      </c>
      <c r="M2394" s="3">
        <f t="shared" si="384"/>
        <v>1</v>
      </c>
      <c r="N2394" s="3">
        <f t="shared" si="385"/>
        <v>0</v>
      </c>
      <c r="AA2394" t="s">
        <v>5783</v>
      </c>
      <c r="AB2394" t="s">
        <v>5777</v>
      </c>
      <c r="AC2394" t="s">
        <v>16</v>
      </c>
      <c r="AD2394" t="s">
        <v>18</v>
      </c>
      <c r="AE2394">
        <v>23.5</v>
      </c>
      <c r="AF2394">
        <v>86.49</v>
      </c>
      <c r="AG2394">
        <v>72.459999999999994</v>
      </c>
      <c r="AH2394">
        <f t="shared" si="386"/>
        <v>1.1936240684515596</v>
      </c>
      <c r="AI2394">
        <v>23</v>
      </c>
      <c r="AJ2394">
        <v>59.27</v>
      </c>
      <c r="AK2394">
        <v>71.22</v>
      </c>
      <c r="AL2394" s="3">
        <f t="shared" si="387"/>
        <v>0</v>
      </c>
      <c r="AM2394" s="3">
        <f t="shared" si="388"/>
        <v>1</v>
      </c>
      <c r="AN2394" s="3">
        <f t="shared" si="389"/>
        <v>0</v>
      </c>
    </row>
    <row r="2395" spans="1:40" x14ac:dyDescent="0.35">
      <c r="A2395" t="s">
        <v>5784</v>
      </c>
      <c r="B2395" t="s">
        <v>5777</v>
      </c>
      <c r="C2395" t="s">
        <v>16</v>
      </c>
      <c r="D2395" t="s">
        <v>17</v>
      </c>
      <c r="E2395">
        <v>23.5</v>
      </c>
      <c r="F2395">
        <v>201.01</v>
      </c>
      <c r="G2395">
        <v>72.459999999999994</v>
      </c>
      <c r="H2395">
        <f t="shared" si="382"/>
        <v>2.7740822522771187</v>
      </c>
      <c r="I2395">
        <v>22</v>
      </c>
      <c r="J2395">
        <v>55.78</v>
      </c>
      <c r="K2395">
        <v>68.72</v>
      </c>
      <c r="L2395" s="3">
        <f t="shared" si="383"/>
        <v>1</v>
      </c>
      <c r="M2395" s="3">
        <f t="shared" si="384"/>
        <v>0</v>
      </c>
      <c r="N2395" s="3">
        <f t="shared" si="385"/>
        <v>0</v>
      </c>
      <c r="AA2395" t="s">
        <v>5784</v>
      </c>
      <c r="AB2395" t="s">
        <v>5777</v>
      </c>
      <c r="AC2395" t="s">
        <v>16</v>
      </c>
      <c r="AD2395" t="s">
        <v>18</v>
      </c>
      <c r="AE2395">
        <v>24</v>
      </c>
      <c r="AF2395">
        <v>114.95</v>
      </c>
      <c r="AG2395">
        <v>73.7</v>
      </c>
      <c r="AH2395">
        <f t="shared" si="386"/>
        <v>1.5597014925373134</v>
      </c>
      <c r="AI2395">
        <v>25.5</v>
      </c>
      <c r="AJ2395">
        <v>77.95</v>
      </c>
      <c r="AK2395">
        <v>77.400000000000006</v>
      </c>
      <c r="AL2395" s="3">
        <f t="shared" si="387"/>
        <v>1</v>
      </c>
      <c r="AM2395" s="3">
        <f t="shared" si="388"/>
        <v>0</v>
      </c>
      <c r="AN2395" s="3">
        <f t="shared" si="389"/>
        <v>0</v>
      </c>
    </row>
    <row r="2396" spans="1:40" x14ac:dyDescent="0.35">
      <c r="A2396" t="s">
        <v>5785</v>
      </c>
      <c r="B2396" t="s">
        <v>5777</v>
      </c>
      <c r="C2396" t="s">
        <v>16</v>
      </c>
      <c r="D2396" t="s">
        <v>134</v>
      </c>
      <c r="E2396">
        <v>24</v>
      </c>
      <c r="F2396">
        <v>106.29</v>
      </c>
      <c r="G2396">
        <v>73.7</v>
      </c>
      <c r="H2396">
        <f t="shared" si="382"/>
        <v>1.4421981004070556</v>
      </c>
      <c r="I2396">
        <v>22</v>
      </c>
      <c r="J2396">
        <v>52.97</v>
      </c>
      <c r="K2396">
        <v>68.72</v>
      </c>
      <c r="L2396" s="3">
        <f t="shared" si="383"/>
        <v>0</v>
      </c>
      <c r="M2396" s="3">
        <f t="shared" si="384"/>
        <v>1</v>
      </c>
      <c r="N2396" s="3">
        <f t="shared" si="385"/>
        <v>0</v>
      </c>
      <c r="AA2396" t="s">
        <v>5785</v>
      </c>
      <c r="AB2396" t="s">
        <v>5777</v>
      </c>
      <c r="AC2396" t="s">
        <v>16</v>
      </c>
      <c r="AD2396" t="s">
        <v>135</v>
      </c>
      <c r="AE2396">
        <v>24</v>
      </c>
      <c r="AF2396">
        <v>77.73</v>
      </c>
      <c r="AG2396">
        <v>73.7</v>
      </c>
      <c r="AH2396">
        <f t="shared" si="386"/>
        <v>1.0546811397557667</v>
      </c>
      <c r="AI2396">
        <v>23</v>
      </c>
      <c r="AJ2396">
        <v>55.72</v>
      </c>
      <c r="AK2396">
        <v>71.22</v>
      </c>
      <c r="AL2396" s="3">
        <f t="shared" si="387"/>
        <v>0</v>
      </c>
      <c r="AM2396" s="3">
        <f t="shared" si="388"/>
        <v>1</v>
      </c>
      <c r="AN2396" s="3">
        <f t="shared" si="389"/>
        <v>0</v>
      </c>
    </row>
    <row r="2397" spans="1:40" x14ac:dyDescent="0.35">
      <c r="A2397" t="s">
        <v>5786</v>
      </c>
      <c r="B2397" t="s">
        <v>5777</v>
      </c>
      <c r="C2397" t="s">
        <v>16</v>
      </c>
      <c r="D2397" t="s">
        <v>134</v>
      </c>
      <c r="E2397">
        <v>24</v>
      </c>
      <c r="F2397">
        <v>116.26</v>
      </c>
      <c r="G2397">
        <v>73.7</v>
      </c>
      <c r="H2397">
        <f t="shared" si="382"/>
        <v>1.5774762550881953</v>
      </c>
      <c r="I2397">
        <v>22</v>
      </c>
      <c r="J2397">
        <v>41.34</v>
      </c>
      <c r="K2397">
        <v>68.72</v>
      </c>
      <c r="L2397" s="3">
        <f t="shared" si="383"/>
        <v>1</v>
      </c>
      <c r="M2397" s="3">
        <f t="shared" si="384"/>
        <v>0</v>
      </c>
      <c r="N2397" s="3">
        <f t="shared" si="385"/>
        <v>0</v>
      </c>
      <c r="AA2397" t="s">
        <v>5786</v>
      </c>
      <c r="AB2397" t="s">
        <v>5777</v>
      </c>
      <c r="AC2397" t="s">
        <v>16</v>
      </c>
      <c r="AD2397" t="s">
        <v>135</v>
      </c>
      <c r="AE2397">
        <v>24</v>
      </c>
      <c r="AF2397">
        <v>98.23</v>
      </c>
      <c r="AG2397">
        <v>73.7</v>
      </c>
      <c r="AH2397">
        <f t="shared" si="386"/>
        <v>1.3328358208955224</v>
      </c>
      <c r="AI2397">
        <v>23</v>
      </c>
      <c r="AJ2397">
        <v>65.459999999999994</v>
      </c>
      <c r="AK2397">
        <v>71.22</v>
      </c>
      <c r="AL2397" s="3">
        <f t="shared" si="387"/>
        <v>0</v>
      </c>
      <c r="AM2397" s="3">
        <f t="shared" si="388"/>
        <v>1</v>
      </c>
      <c r="AN2397" s="3">
        <f t="shared" si="389"/>
        <v>0</v>
      </c>
    </row>
    <row r="2398" spans="1:40" x14ac:dyDescent="0.35">
      <c r="A2398" t="s">
        <v>5787</v>
      </c>
      <c r="B2398" t="s">
        <v>5777</v>
      </c>
      <c r="C2398" t="s">
        <v>16</v>
      </c>
      <c r="D2398" s="6" t="s">
        <v>134</v>
      </c>
      <c r="E2398" s="6">
        <v>25</v>
      </c>
      <c r="F2398" s="6">
        <v>71.87</v>
      </c>
      <c r="G2398" s="6">
        <v>76.17</v>
      </c>
      <c r="H2398" s="6">
        <f t="shared" si="382"/>
        <v>0.94354732834449262</v>
      </c>
      <c r="I2398" s="6">
        <v>24.5</v>
      </c>
      <c r="J2398" s="6">
        <v>63.06</v>
      </c>
      <c r="K2398" s="6">
        <v>74.930000000000007</v>
      </c>
      <c r="L2398" s="6">
        <f t="shared" si="383"/>
        <v>0</v>
      </c>
      <c r="M2398" s="6">
        <f t="shared" si="384"/>
        <v>0</v>
      </c>
      <c r="N2398" s="6">
        <f t="shared" si="385"/>
        <v>1</v>
      </c>
      <c r="AA2398" t="s">
        <v>5787</v>
      </c>
      <c r="AB2398" t="s">
        <v>5777</v>
      </c>
      <c r="AC2398" t="s">
        <v>16</v>
      </c>
      <c r="AD2398" t="s">
        <v>135</v>
      </c>
      <c r="AE2398">
        <v>23.5</v>
      </c>
      <c r="AF2398">
        <v>79.61</v>
      </c>
      <c r="AG2398">
        <v>72.459999999999994</v>
      </c>
      <c r="AH2398">
        <f t="shared" si="386"/>
        <v>1.0986751311068177</v>
      </c>
      <c r="AI2398">
        <v>23</v>
      </c>
      <c r="AJ2398">
        <v>56.54</v>
      </c>
      <c r="AK2398">
        <v>71.22</v>
      </c>
      <c r="AL2398" s="3">
        <f t="shared" si="387"/>
        <v>0</v>
      </c>
      <c r="AM2398" s="3">
        <f t="shared" si="388"/>
        <v>1</v>
      </c>
      <c r="AN2398" s="3">
        <f t="shared" si="389"/>
        <v>0</v>
      </c>
    </row>
    <row r="2399" spans="1:40" x14ac:dyDescent="0.35">
      <c r="A2399" t="s">
        <v>5788</v>
      </c>
      <c r="B2399" t="s">
        <v>5777</v>
      </c>
      <c r="C2399" t="s">
        <v>16</v>
      </c>
      <c r="D2399" t="s">
        <v>134</v>
      </c>
      <c r="E2399">
        <v>24</v>
      </c>
      <c r="F2399">
        <v>77.849999999999994</v>
      </c>
      <c r="G2399">
        <v>73.7</v>
      </c>
      <c r="H2399">
        <f t="shared" si="382"/>
        <v>1.0563093622795114</v>
      </c>
      <c r="I2399">
        <v>23.5</v>
      </c>
      <c r="J2399">
        <v>43.25</v>
      </c>
      <c r="K2399">
        <v>72.459999999999994</v>
      </c>
      <c r="L2399" s="3">
        <f t="shared" si="383"/>
        <v>0</v>
      </c>
      <c r="M2399" s="3">
        <f t="shared" si="384"/>
        <v>1</v>
      </c>
      <c r="N2399" s="3">
        <f t="shared" si="385"/>
        <v>0</v>
      </c>
      <c r="AA2399" t="s">
        <v>5788</v>
      </c>
      <c r="AB2399" t="s">
        <v>5777</v>
      </c>
      <c r="AC2399" t="s">
        <v>16</v>
      </c>
      <c r="AD2399" t="s">
        <v>135</v>
      </c>
      <c r="AE2399">
        <v>24.5</v>
      </c>
      <c r="AF2399">
        <v>84.71</v>
      </c>
      <c r="AG2399">
        <v>74.930000000000007</v>
      </c>
      <c r="AH2399">
        <f t="shared" si="386"/>
        <v>1.1305218203656744</v>
      </c>
      <c r="AI2399">
        <v>23.5</v>
      </c>
      <c r="AJ2399">
        <v>60.61</v>
      </c>
      <c r="AK2399">
        <v>72.459999999999994</v>
      </c>
      <c r="AL2399" s="3">
        <f t="shared" si="387"/>
        <v>0</v>
      </c>
      <c r="AM2399" s="3">
        <f t="shared" si="388"/>
        <v>1</v>
      </c>
      <c r="AN2399" s="3">
        <f t="shared" si="389"/>
        <v>0</v>
      </c>
    </row>
    <row r="2400" spans="1:40" x14ac:dyDescent="0.35">
      <c r="A2400" t="s">
        <v>5789</v>
      </c>
      <c r="B2400" t="s">
        <v>5790</v>
      </c>
      <c r="C2400" t="s">
        <v>16</v>
      </c>
      <c r="D2400" t="s">
        <v>17</v>
      </c>
      <c r="E2400">
        <v>24</v>
      </c>
      <c r="F2400">
        <v>158.72</v>
      </c>
      <c r="G2400">
        <v>73.7</v>
      </c>
      <c r="H2400">
        <f t="shared" si="382"/>
        <v>2.1535956580732698</v>
      </c>
      <c r="I2400">
        <v>22</v>
      </c>
      <c r="J2400">
        <v>50.41</v>
      </c>
      <c r="K2400">
        <v>68.72</v>
      </c>
      <c r="L2400" s="3">
        <f t="shared" si="383"/>
        <v>1</v>
      </c>
      <c r="M2400" s="3">
        <f t="shared" si="384"/>
        <v>0</v>
      </c>
      <c r="N2400" s="3">
        <f t="shared" si="385"/>
        <v>0</v>
      </c>
      <c r="AA2400" t="s">
        <v>5789</v>
      </c>
      <c r="AB2400" t="s">
        <v>5790</v>
      </c>
      <c r="AC2400" t="s">
        <v>16</v>
      </c>
      <c r="AD2400" t="s">
        <v>18</v>
      </c>
      <c r="AE2400">
        <v>24</v>
      </c>
      <c r="AF2400">
        <v>192.87</v>
      </c>
      <c r="AG2400">
        <v>73.7</v>
      </c>
      <c r="AH2400">
        <f t="shared" si="386"/>
        <v>2.6169606512890096</v>
      </c>
      <c r="AI2400">
        <v>22.5</v>
      </c>
      <c r="AJ2400">
        <v>56.12</v>
      </c>
      <c r="AK2400">
        <v>69.97</v>
      </c>
      <c r="AL2400" s="3">
        <f t="shared" si="387"/>
        <v>1</v>
      </c>
      <c r="AM2400" s="3">
        <f t="shared" si="388"/>
        <v>0</v>
      </c>
      <c r="AN2400" s="3">
        <f t="shared" si="389"/>
        <v>0</v>
      </c>
    </row>
    <row r="2401" spans="1:40" x14ac:dyDescent="0.35">
      <c r="A2401" t="s">
        <v>5791</v>
      </c>
      <c r="B2401" t="s">
        <v>5790</v>
      </c>
      <c r="C2401" t="s">
        <v>16</v>
      </c>
      <c r="D2401" s="6" t="s">
        <v>17</v>
      </c>
      <c r="E2401" s="6">
        <v>24.5</v>
      </c>
      <c r="F2401" s="6">
        <v>72.67</v>
      </c>
      <c r="G2401" s="6">
        <v>74.930000000000007</v>
      </c>
      <c r="H2401" s="6">
        <f t="shared" si="382"/>
        <v>0.96983851594821824</v>
      </c>
      <c r="I2401" s="6">
        <v>24</v>
      </c>
      <c r="J2401" s="6">
        <v>45.47</v>
      </c>
      <c r="K2401" s="6">
        <v>73.7</v>
      </c>
      <c r="L2401" s="6">
        <f t="shared" si="383"/>
        <v>0</v>
      </c>
      <c r="M2401" s="6">
        <f t="shared" si="384"/>
        <v>0</v>
      </c>
      <c r="N2401" s="6">
        <f t="shared" si="385"/>
        <v>1</v>
      </c>
      <c r="AA2401" t="s">
        <v>5791</v>
      </c>
      <c r="AB2401" t="s">
        <v>5790</v>
      </c>
      <c r="AC2401" t="s">
        <v>16</v>
      </c>
      <c r="AD2401" t="s">
        <v>18</v>
      </c>
      <c r="AE2401">
        <v>24</v>
      </c>
      <c r="AF2401">
        <v>137.47999999999999</v>
      </c>
      <c r="AG2401">
        <v>73.7</v>
      </c>
      <c r="AH2401">
        <f t="shared" si="386"/>
        <v>1.8654002713704203</v>
      </c>
      <c r="AI2401">
        <v>35</v>
      </c>
      <c r="AJ2401">
        <v>113.61</v>
      </c>
      <c r="AK2401">
        <v>100.44</v>
      </c>
      <c r="AL2401" s="3">
        <f t="shared" si="387"/>
        <v>1</v>
      </c>
      <c r="AM2401" s="3">
        <f t="shared" si="388"/>
        <v>0</v>
      </c>
      <c r="AN2401" s="3">
        <f t="shared" si="389"/>
        <v>0</v>
      </c>
    </row>
    <row r="2402" spans="1:40" x14ac:dyDescent="0.35">
      <c r="A2402" t="s">
        <v>5792</v>
      </c>
      <c r="B2402" t="s">
        <v>5790</v>
      </c>
      <c r="C2402" t="s">
        <v>16</v>
      </c>
      <c r="D2402" t="s">
        <v>17</v>
      </c>
      <c r="E2402">
        <v>24</v>
      </c>
      <c r="F2402">
        <v>187.68</v>
      </c>
      <c r="G2402">
        <v>73.7</v>
      </c>
      <c r="H2402">
        <f t="shared" si="382"/>
        <v>2.5465400271370422</v>
      </c>
      <c r="I2402">
        <v>22</v>
      </c>
      <c r="J2402">
        <v>52.33</v>
      </c>
      <c r="K2402">
        <v>68.72</v>
      </c>
      <c r="L2402" s="3">
        <f t="shared" si="383"/>
        <v>1</v>
      </c>
      <c r="M2402" s="3">
        <f t="shared" si="384"/>
        <v>0</v>
      </c>
      <c r="N2402" s="3">
        <f t="shared" si="385"/>
        <v>0</v>
      </c>
      <c r="AA2402" t="s">
        <v>5792</v>
      </c>
      <c r="AB2402" t="s">
        <v>5790</v>
      </c>
      <c r="AC2402" t="s">
        <v>16</v>
      </c>
      <c r="AD2402" t="s">
        <v>18</v>
      </c>
      <c r="AE2402">
        <v>24</v>
      </c>
      <c r="AF2402">
        <v>188.75</v>
      </c>
      <c r="AG2402">
        <v>73.7</v>
      </c>
      <c r="AH2402">
        <f t="shared" si="386"/>
        <v>2.561058344640434</v>
      </c>
      <c r="AI2402">
        <v>22.5</v>
      </c>
      <c r="AJ2402">
        <v>55.07</v>
      </c>
      <c r="AK2402">
        <v>69.97</v>
      </c>
      <c r="AL2402" s="3">
        <f t="shared" si="387"/>
        <v>1</v>
      </c>
      <c r="AM2402" s="3">
        <f t="shared" si="388"/>
        <v>0</v>
      </c>
      <c r="AN2402" s="3">
        <f t="shared" si="389"/>
        <v>0</v>
      </c>
    </row>
    <row r="2403" spans="1:40" x14ac:dyDescent="0.35">
      <c r="A2403" t="s">
        <v>5793</v>
      </c>
      <c r="B2403" t="s">
        <v>5790</v>
      </c>
      <c r="C2403" t="s">
        <v>16</v>
      </c>
      <c r="D2403" t="s">
        <v>17</v>
      </c>
      <c r="E2403">
        <v>22</v>
      </c>
      <c r="F2403">
        <v>77.37</v>
      </c>
      <c r="G2403">
        <v>68.72</v>
      </c>
      <c r="H2403">
        <f t="shared" si="382"/>
        <v>1.125873108265425</v>
      </c>
      <c r="I2403">
        <v>24</v>
      </c>
      <c r="J2403">
        <v>82.05</v>
      </c>
      <c r="K2403">
        <v>73.7</v>
      </c>
      <c r="L2403" s="3">
        <f t="shared" si="383"/>
        <v>0</v>
      </c>
      <c r="M2403" s="3">
        <f t="shared" si="384"/>
        <v>1</v>
      </c>
      <c r="N2403" s="3">
        <f t="shared" si="385"/>
        <v>0</v>
      </c>
      <c r="AA2403" t="s">
        <v>5793</v>
      </c>
      <c r="AB2403" t="s">
        <v>5790</v>
      </c>
      <c r="AC2403" t="s">
        <v>16</v>
      </c>
      <c r="AD2403" t="s">
        <v>18</v>
      </c>
      <c r="AE2403">
        <v>24</v>
      </c>
      <c r="AF2403">
        <v>179.49</v>
      </c>
      <c r="AG2403">
        <v>73.7</v>
      </c>
      <c r="AH2403">
        <f t="shared" si="386"/>
        <v>2.435413839891452</v>
      </c>
      <c r="AI2403">
        <v>23</v>
      </c>
      <c r="AJ2403">
        <v>64.22</v>
      </c>
      <c r="AK2403">
        <v>71.22</v>
      </c>
      <c r="AL2403" s="3">
        <f t="shared" si="387"/>
        <v>1</v>
      </c>
      <c r="AM2403" s="3">
        <f t="shared" si="388"/>
        <v>0</v>
      </c>
      <c r="AN2403" s="3">
        <f t="shared" si="389"/>
        <v>0</v>
      </c>
    </row>
    <row r="2404" spans="1:40" x14ac:dyDescent="0.35">
      <c r="A2404" t="s">
        <v>5794</v>
      </c>
      <c r="B2404" t="s">
        <v>5790</v>
      </c>
      <c r="C2404" t="s">
        <v>16</v>
      </c>
      <c r="D2404" t="s">
        <v>17</v>
      </c>
      <c r="E2404">
        <v>24</v>
      </c>
      <c r="F2404">
        <v>192.72</v>
      </c>
      <c r="G2404">
        <v>73.7</v>
      </c>
      <c r="H2404">
        <f t="shared" si="382"/>
        <v>2.6149253731343283</v>
      </c>
      <c r="I2404">
        <v>22</v>
      </c>
      <c r="J2404">
        <v>63.87</v>
      </c>
      <c r="K2404">
        <v>68.72</v>
      </c>
      <c r="L2404" s="3">
        <f t="shared" si="383"/>
        <v>1</v>
      </c>
      <c r="M2404" s="3">
        <f t="shared" si="384"/>
        <v>0</v>
      </c>
      <c r="N2404" s="3">
        <f t="shared" si="385"/>
        <v>0</v>
      </c>
      <c r="AA2404" t="s">
        <v>5794</v>
      </c>
      <c r="AB2404" t="s">
        <v>5790</v>
      </c>
      <c r="AC2404" t="s">
        <v>16</v>
      </c>
      <c r="AD2404" t="s">
        <v>18</v>
      </c>
      <c r="AE2404">
        <v>24</v>
      </c>
      <c r="AF2404">
        <v>207.53</v>
      </c>
      <c r="AG2404">
        <v>73.7</v>
      </c>
      <c r="AH2404">
        <f t="shared" si="386"/>
        <v>2.815875169606513</v>
      </c>
      <c r="AI2404">
        <v>22.5</v>
      </c>
      <c r="AJ2404">
        <v>64.78</v>
      </c>
      <c r="AK2404">
        <v>69.97</v>
      </c>
      <c r="AL2404" s="3">
        <f t="shared" si="387"/>
        <v>1</v>
      </c>
      <c r="AM2404" s="3">
        <f t="shared" si="388"/>
        <v>0</v>
      </c>
      <c r="AN2404" s="3">
        <f t="shared" si="389"/>
        <v>0</v>
      </c>
    </row>
    <row r="2405" spans="1:40" x14ac:dyDescent="0.35">
      <c r="A2405" t="s">
        <v>5795</v>
      </c>
      <c r="B2405" t="s">
        <v>5790</v>
      </c>
      <c r="C2405" t="s">
        <v>16</v>
      </c>
      <c r="D2405" t="s">
        <v>134</v>
      </c>
      <c r="E2405">
        <v>23</v>
      </c>
      <c r="F2405">
        <v>132.27000000000001</v>
      </c>
      <c r="G2405">
        <v>71.22</v>
      </c>
      <c r="H2405">
        <f t="shared" si="382"/>
        <v>1.8572030328559395</v>
      </c>
      <c r="I2405">
        <v>21.5</v>
      </c>
      <c r="J2405">
        <v>53.91</v>
      </c>
      <c r="K2405">
        <v>67.47</v>
      </c>
      <c r="L2405" s="3">
        <f t="shared" si="383"/>
        <v>1</v>
      </c>
      <c r="M2405" s="3">
        <f t="shared" si="384"/>
        <v>0</v>
      </c>
      <c r="N2405" s="3">
        <f t="shared" si="385"/>
        <v>0</v>
      </c>
      <c r="AA2405" t="s">
        <v>5795</v>
      </c>
      <c r="AB2405" t="s">
        <v>5790</v>
      </c>
      <c r="AC2405" t="s">
        <v>16</v>
      </c>
      <c r="AD2405" t="s">
        <v>135</v>
      </c>
      <c r="AE2405">
        <v>23.5</v>
      </c>
      <c r="AF2405">
        <v>92.91</v>
      </c>
      <c r="AG2405">
        <v>72.459999999999994</v>
      </c>
      <c r="AH2405">
        <f t="shared" si="386"/>
        <v>1.2822246756831357</v>
      </c>
      <c r="AI2405">
        <v>20</v>
      </c>
      <c r="AJ2405">
        <v>33.08</v>
      </c>
      <c r="AK2405">
        <v>63.71</v>
      </c>
      <c r="AL2405" s="3">
        <f t="shared" si="387"/>
        <v>0</v>
      </c>
      <c r="AM2405" s="3">
        <f t="shared" si="388"/>
        <v>1</v>
      </c>
      <c r="AN2405" s="3">
        <f t="shared" si="389"/>
        <v>0</v>
      </c>
    </row>
    <row r="2406" spans="1:40" x14ac:dyDescent="0.35">
      <c r="A2406" t="s">
        <v>5796</v>
      </c>
      <c r="B2406" t="s">
        <v>5790</v>
      </c>
      <c r="C2406" t="s">
        <v>16</v>
      </c>
      <c r="D2406" t="s">
        <v>134</v>
      </c>
      <c r="E2406">
        <v>23.5</v>
      </c>
      <c r="F2406">
        <v>135.43</v>
      </c>
      <c r="G2406">
        <v>72.459999999999994</v>
      </c>
      <c r="H2406">
        <f t="shared" si="382"/>
        <v>1.8690311896218605</v>
      </c>
      <c r="I2406">
        <v>22</v>
      </c>
      <c r="J2406">
        <v>65.38</v>
      </c>
      <c r="K2406">
        <v>68.72</v>
      </c>
      <c r="L2406" s="3">
        <f t="shared" si="383"/>
        <v>1</v>
      </c>
      <c r="M2406" s="3">
        <f t="shared" si="384"/>
        <v>0</v>
      </c>
      <c r="N2406" s="3">
        <f t="shared" si="385"/>
        <v>0</v>
      </c>
      <c r="AA2406" t="s">
        <v>5796</v>
      </c>
      <c r="AB2406" t="s">
        <v>5790</v>
      </c>
      <c r="AC2406" t="s">
        <v>16</v>
      </c>
      <c r="AD2406" t="s">
        <v>135</v>
      </c>
      <c r="AE2406">
        <v>24</v>
      </c>
      <c r="AF2406">
        <v>79.180000000000007</v>
      </c>
      <c r="AG2406">
        <v>73.7</v>
      </c>
      <c r="AH2406">
        <f t="shared" si="386"/>
        <v>1.0743554952510177</v>
      </c>
      <c r="AI2406">
        <v>22.5</v>
      </c>
      <c r="AJ2406">
        <v>71.48</v>
      </c>
      <c r="AK2406">
        <v>69.97</v>
      </c>
      <c r="AL2406" s="3">
        <f t="shared" si="387"/>
        <v>0</v>
      </c>
      <c r="AM2406" s="3">
        <f t="shared" si="388"/>
        <v>1</v>
      </c>
      <c r="AN2406" s="3">
        <f t="shared" si="389"/>
        <v>0</v>
      </c>
    </row>
    <row r="2407" spans="1:40" x14ac:dyDescent="0.35">
      <c r="A2407" t="s">
        <v>5797</v>
      </c>
      <c r="B2407" t="s">
        <v>5790</v>
      </c>
      <c r="C2407" t="s">
        <v>16</v>
      </c>
      <c r="D2407" t="s">
        <v>134</v>
      </c>
      <c r="E2407">
        <v>17</v>
      </c>
      <c r="F2407">
        <v>56.81</v>
      </c>
      <c r="G2407">
        <v>56.08</v>
      </c>
      <c r="H2407">
        <f t="shared" si="382"/>
        <v>1.0130171184022825</v>
      </c>
      <c r="I2407">
        <v>16.5</v>
      </c>
      <c r="J2407">
        <v>33.340000000000003</v>
      </c>
      <c r="K2407">
        <v>54.79</v>
      </c>
      <c r="L2407" s="3">
        <f t="shared" si="383"/>
        <v>0</v>
      </c>
      <c r="M2407" s="3">
        <f t="shared" si="384"/>
        <v>1</v>
      </c>
      <c r="N2407" s="3">
        <f t="shared" si="385"/>
        <v>0</v>
      </c>
      <c r="AA2407" t="s">
        <v>5797</v>
      </c>
      <c r="AB2407" t="s">
        <v>5790</v>
      </c>
      <c r="AC2407" t="s">
        <v>16</v>
      </c>
      <c r="AD2407" t="s">
        <v>135</v>
      </c>
      <c r="AE2407">
        <v>24</v>
      </c>
      <c r="AF2407">
        <v>122.93</v>
      </c>
      <c r="AG2407">
        <v>73.7</v>
      </c>
      <c r="AH2407">
        <f t="shared" si="386"/>
        <v>1.66797829036635</v>
      </c>
      <c r="AI2407">
        <v>21</v>
      </c>
      <c r="AJ2407">
        <v>64.510000000000005</v>
      </c>
      <c r="AK2407">
        <v>66.22</v>
      </c>
      <c r="AL2407" s="3">
        <f t="shared" si="387"/>
        <v>1</v>
      </c>
      <c r="AM2407" s="3">
        <f t="shared" si="388"/>
        <v>0</v>
      </c>
      <c r="AN2407" s="3">
        <f t="shared" si="389"/>
        <v>0</v>
      </c>
    </row>
    <row r="2408" spans="1:40" x14ac:dyDescent="0.35">
      <c r="A2408" t="s">
        <v>5798</v>
      </c>
      <c r="B2408" t="s">
        <v>5790</v>
      </c>
      <c r="C2408" t="s">
        <v>16</v>
      </c>
      <c r="D2408" t="s">
        <v>134</v>
      </c>
      <c r="E2408">
        <v>24</v>
      </c>
      <c r="F2408">
        <v>104.72</v>
      </c>
      <c r="G2408">
        <v>73.7</v>
      </c>
      <c r="H2408">
        <f t="shared" si="382"/>
        <v>1.4208955223880597</v>
      </c>
      <c r="I2408">
        <v>23</v>
      </c>
      <c r="J2408">
        <v>67.069999999999993</v>
      </c>
      <c r="K2408">
        <v>71.22</v>
      </c>
      <c r="L2408" s="3">
        <f t="shared" si="383"/>
        <v>0</v>
      </c>
      <c r="M2408" s="3">
        <f t="shared" si="384"/>
        <v>1</v>
      </c>
      <c r="N2408" s="3">
        <f t="shared" si="385"/>
        <v>0</v>
      </c>
      <c r="AA2408" t="s">
        <v>5798</v>
      </c>
      <c r="AB2408" t="s">
        <v>5790</v>
      </c>
      <c r="AC2408" t="s">
        <v>16</v>
      </c>
      <c r="AD2408" t="s">
        <v>135</v>
      </c>
      <c r="AE2408">
        <v>23</v>
      </c>
      <c r="AF2408">
        <v>86.29</v>
      </c>
      <c r="AG2408">
        <v>71.22</v>
      </c>
      <c r="AH2408">
        <f t="shared" si="386"/>
        <v>1.2115978657680428</v>
      </c>
      <c r="AI2408">
        <v>21</v>
      </c>
      <c r="AJ2408">
        <v>54.91</v>
      </c>
      <c r="AK2408">
        <v>66.22</v>
      </c>
      <c r="AL2408" s="3">
        <f t="shared" si="387"/>
        <v>0</v>
      </c>
      <c r="AM2408" s="3">
        <f t="shared" si="388"/>
        <v>1</v>
      </c>
      <c r="AN2408" s="3">
        <f t="shared" si="389"/>
        <v>0</v>
      </c>
    </row>
    <row r="2409" spans="1:40" x14ac:dyDescent="0.35">
      <c r="A2409" t="s">
        <v>5799</v>
      </c>
      <c r="B2409" t="s">
        <v>5645</v>
      </c>
      <c r="C2409" t="s">
        <v>51</v>
      </c>
      <c r="D2409" s="6" t="s">
        <v>17</v>
      </c>
      <c r="E2409" s="6">
        <v>15</v>
      </c>
      <c r="F2409" s="6">
        <v>43.64</v>
      </c>
      <c r="G2409" s="6">
        <v>50.91</v>
      </c>
      <c r="H2409" s="6">
        <f t="shared" si="382"/>
        <v>0.85719897858966809</v>
      </c>
      <c r="I2409" s="6">
        <v>15</v>
      </c>
      <c r="J2409" s="6">
        <v>43.64</v>
      </c>
      <c r="K2409" s="6">
        <v>50.91</v>
      </c>
      <c r="L2409" s="6">
        <f t="shared" si="383"/>
        <v>0</v>
      </c>
      <c r="M2409" s="6">
        <f t="shared" si="384"/>
        <v>0</v>
      </c>
      <c r="N2409" s="6">
        <f t="shared" si="385"/>
        <v>1</v>
      </c>
      <c r="AA2409" t="s">
        <v>5799</v>
      </c>
      <c r="AB2409" t="s">
        <v>5645</v>
      </c>
      <c r="AC2409" t="s">
        <v>51</v>
      </c>
      <c r="AD2409" t="s">
        <v>18</v>
      </c>
      <c r="AE2409">
        <v>23.5</v>
      </c>
      <c r="AF2409">
        <v>88.97</v>
      </c>
      <c r="AG2409">
        <v>72.459999999999994</v>
      </c>
      <c r="AH2409">
        <f t="shared" si="386"/>
        <v>1.2278498481921061</v>
      </c>
      <c r="AI2409">
        <v>25.5</v>
      </c>
      <c r="AJ2409">
        <v>90.49</v>
      </c>
      <c r="AK2409">
        <v>77.400000000000006</v>
      </c>
      <c r="AL2409" s="3">
        <f t="shared" si="387"/>
        <v>0</v>
      </c>
      <c r="AM2409" s="3">
        <f t="shared" si="388"/>
        <v>1</v>
      </c>
      <c r="AN2409" s="3">
        <f t="shared" si="389"/>
        <v>0</v>
      </c>
    </row>
    <row r="2410" spans="1:40" x14ac:dyDescent="0.35">
      <c r="A2410" t="s">
        <v>5800</v>
      </c>
      <c r="B2410" t="s">
        <v>5645</v>
      </c>
      <c r="C2410" t="s">
        <v>51</v>
      </c>
      <c r="D2410" t="s">
        <v>17</v>
      </c>
      <c r="E2410">
        <v>21.5</v>
      </c>
      <c r="F2410">
        <v>71.25</v>
      </c>
      <c r="G2410">
        <v>67.47</v>
      </c>
      <c r="H2410">
        <f t="shared" si="382"/>
        <v>1.0560248999555357</v>
      </c>
      <c r="I2410">
        <v>21</v>
      </c>
      <c r="J2410">
        <v>57.24</v>
      </c>
      <c r="K2410">
        <v>66.22</v>
      </c>
      <c r="L2410" s="3">
        <f t="shared" si="383"/>
        <v>0</v>
      </c>
      <c r="M2410" s="3">
        <f t="shared" si="384"/>
        <v>1</v>
      </c>
      <c r="N2410" s="3">
        <f t="shared" si="385"/>
        <v>0</v>
      </c>
      <c r="AA2410" t="s">
        <v>5800</v>
      </c>
      <c r="AB2410" t="s">
        <v>5645</v>
      </c>
      <c r="AC2410" s="6" t="s">
        <v>51</v>
      </c>
      <c r="AD2410" s="6" t="s">
        <v>18</v>
      </c>
      <c r="AE2410" s="6">
        <v>33</v>
      </c>
      <c r="AF2410" s="6">
        <v>81.44</v>
      </c>
      <c r="AG2410" s="6">
        <v>95.64</v>
      </c>
      <c r="AH2410" s="6">
        <f t="shared" si="386"/>
        <v>0.8515265579255541</v>
      </c>
      <c r="AI2410" s="6">
        <v>32.5</v>
      </c>
      <c r="AJ2410" s="6">
        <v>68</v>
      </c>
      <c r="AK2410" s="6">
        <v>94.43</v>
      </c>
      <c r="AL2410" s="6">
        <f t="shared" si="387"/>
        <v>0</v>
      </c>
      <c r="AM2410" s="6">
        <f t="shared" si="388"/>
        <v>0</v>
      </c>
      <c r="AN2410" s="6">
        <f t="shared" si="389"/>
        <v>1</v>
      </c>
    </row>
    <row r="2411" spans="1:40" x14ac:dyDescent="0.35">
      <c r="A2411" t="s">
        <v>5801</v>
      </c>
      <c r="B2411" t="s">
        <v>5645</v>
      </c>
      <c r="C2411" t="s">
        <v>51</v>
      </c>
      <c r="D2411" t="s">
        <v>17</v>
      </c>
      <c r="E2411">
        <v>27</v>
      </c>
      <c r="F2411">
        <v>90.51</v>
      </c>
      <c r="G2411">
        <v>81.08</v>
      </c>
      <c r="H2411">
        <f t="shared" si="382"/>
        <v>1.1163048840651209</v>
      </c>
      <c r="I2411">
        <v>26</v>
      </c>
      <c r="J2411">
        <v>81.96</v>
      </c>
      <c r="K2411">
        <v>78.63</v>
      </c>
      <c r="L2411" s="3">
        <f t="shared" si="383"/>
        <v>0</v>
      </c>
      <c r="M2411" s="3">
        <f t="shared" si="384"/>
        <v>1</v>
      </c>
      <c r="N2411" s="3">
        <f t="shared" si="385"/>
        <v>0</v>
      </c>
      <c r="AA2411" t="s">
        <v>5801</v>
      </c>
      <c r="AB2411" t="s">
        <v>5645</v>
      </c>
      <c r="AC2411" s="6" t="s">
        <v>51</v>
      </c>
      <c r="AD2411" s="6" t="s">
        <v>18</v>
      </c>
      <c r="AE2411" s="6">
        <v>28.5</v>
      </c>
      <c r="AF2411" s="6">
        <v>76.569999999999993</v>
      </c>
      <c r="AG2411" s="6">
        <v>84.74</v>
      </c>
      <c r="AH2411" s="6">
        <f t="shared" si="386"/>
        <v>0.90358744394618828</v>
      </c>
      <c r="AI2411" s="6">
        <v>28</v>
      </c>
      <c r="AJ2411" s="6">
        <v>67.38</v>
      </c>
      <c r="AK2411" s="6">
        <v>83.53</v>
      </c>
      <c r="AL2411" s="6">
        <f t="shared" si="387"/>
        <v>0</v>
      </c>
      <c r="AM2411" s="6">
        <f t="shared" si="388"/>
        <v>0</v>
      </c>
      <c r="AN2411" s="6">
        <f t="shared" si="389"/>
        <v>1</v>
      </c>
    </row>
    <row r="2412" spans="1:40" x14ac:dyDescent="0.35">
      <c r="A2412" t="s">
        <v>5802</v>
      </c>
      <c r="B2412" t="s">
        <v>5645</v>
      </c>
      <c r="C2412" t="s">
        <v>51</v>
      </c>
      <c r="D2412" s="6" t="s">
        <v>17</v>
      </c>
      <c r="E2412" s="6">
        <v>33.5</v>
      </c>
      <c r="F2412" s="6">
        <v>94.92</v>
      </c>
      <c r="G2412" s="6">
        <v>96.84</v>
      </c>
      <c r="H2412" s="6">
        <f t="shared" si="382"/>
        <v>0.9801734820322181</v>
      </c>
      <c r="I2412" s="6">
        <v>33</v>
      </c>
      <c r="J2412" s="6">
        <v>56.68</v>
      </c>
      <c r="K2412" s="6">
        <v>95.64</v>
      </c>
      <c r="L2412" s="6">
        <f t="shared" si="383"/>
        <v>0</v>
      </c>
      <c r="M2412" s="6">
        <f t="shared" si="384"/>
        <v>0</v>
      </c>
      <c r="N2412" s="6">
        <f t="shared" si="385"/>
        <v>1</v>
      </c>
      <c r="AA2412" t="s">
        <v>5802</v>
      </c>
      <c r="AB2412" t="s">
        <v>5645</v>
      </c>
      <c r="AC2412" s="6" t="s">
        <v>51</v>
      </c>
      <c r="AD2412" s="6" t="s">
        <v>18</v>
      </c>
      <c r="AE2412" s="6">
        <v>23.5</v>
      </c>
      <c r="AF2412" s="6">
        <v>59.56</v>
      </c>
      <c r="AG2412" s="6">
        <v>72.459999999999994</v>
      </c>
      <c r="AH2412" s="6">
        <f t="shared" si="386"/>
        <v>0.82197074247860902</v>
      </c>
      <c r="AI2412" s="6">
        <v>23</v>
      </c>
      <c r="AJ2412" s="6">
        <v>48.18</v>
      </c>
      <c r="AK2412" s="6">
        <v>71.22</v>
      </c>
      <c r="AL2412" s="6">
        <f t="shared" si="387"/>
        <v>0</v>
      </c>
      <c r="AM2412" s="6">
        <f t="shared" si="388"/>
        <v>0</v>
      </c>
      <c r="AN2412" s="6">
        <f t="shared" si="389"/>
        <v>1</v>
      </c>
    </row>
    <row r="2413" spans="1:40" x14ac:dyDescent="0.35">
      <c r="A2413" t="s">
        <v>5803</v>
      </c>
      <c r="B2413" t="s">
        <v>5645</v>
      </c>
      <c r="C2413" t="s">
        <v>51</v>
      </c>
      <c r="D2413" t="s">
        <v>17</v>
      </c>
      <c r="E2413">
        <v>24.5</v>
      </c>
      <c r="F2413">
        <v>77.13</v>
      </c>
      <c r="G2413">
        <v>74.930000000000007</v>
      </c>
      <c r="H2413">
        <f t="shared" si="382"/>
        <v>1.029360736687575</v>
      </c>
      <c r="I2413">
        <v>24</v>
      </c>
      <c r="J2413">
        <v>52.29</v>
      </c>
      <c r="K2413">
        <v>73.7</v>
      </c>
      <c r="L2413" s="3">
        <f t="shared" si="383"/>
        <v>0</v>
      </c>
      <c r="M2413" s="3">
        <f t="shared" si="384"/>
        <v>1</v>
      </c>
      <c r="N2413" s="3">
        <f t="shared" si="385"/>
        <v>0</v>
      </c>
      <c r="AA2413" t="s">
        <v>5803</v>
      </c>
      <c r="AB2413" t="s">
        <v>5645</v>
      </c>
      <c r="AC2413" s="6" t="s">
        <v>51</v>
      </c>
      <c r="AD2413" s="6" t="s">
        <v>18</v>
      </c>
      <c r="AE2413" s="6">
        <v>16</v>
      </c>
      <c r="AF2413" s="6">
        <v>41.95</v>
      </c>
      <c r="AG2413" s="6">
        <v>53.5</v>
      </c>
      <c r="AH2413" s="6">
        <f t="shared" si="386"/>
        <v>0.78411214953271036</v>
      </c>
      <c r="AI2413" s="6">
        <v>15.5</v>
      </c>
      <c r="AJ2413" s="6">
        <v>33.42</v>
      </c>
      <c r="AK2413" s="6">
        <v>52.21</v>
      </c>
      <c r="AL2413" s="6">
        <f t="shared" si="387"/>
        <v>0</v>
      </c>
      <c r="AM2413" s="6">
        <f t="shared" si="388"/>
        <v>0</v>
      </c>
      <c r="AN2413" s="6">
        <f t="shared" si="389"/>
        <v>1</v>
      </c>
    </row>
    <row r="2414" spans="1:40" x14ac:dyDescent="0.35">
      <c r="A2414" t="s">
        <v>5804</v>
      </c>
      <c r="B2414" t="s">
        <v>5645</v>
      </c>
      <c r="C2414" t="s">
        <v>51</v>
      </c>
      <c r="D2414" t="s">
        <v>17</v>
      </c>
      <c r="E2414">
        <v>23</v>
      </c>
      <c r="F2414">
        <v>72.760000000000005</v>
      </c>
      <c r="G2414">
        <v>71.22</v>
      </c>
      <c r="H2414">
        <f t="shared" si="382"/>
        <v>1.0216231395675373</v>
      </c>
      <c r="I2414">
        <v>22.5</v>
      </c>
      <c r="J2414">
        <v>41.22</v>
      </c>
      <c r="K2414">
        <v>69.97</v>
      </c>
      <c r="L2414" s="3">
        <f t="shared" si="383"/>
        <v>0</v>
      </c>
      <c r="M2414" s="3">
        <f t="shared" si="384"/>
        <v>1</v>
      </c>
      <c r="N2414" s="3">
        <f t="shared" si="385"/>
        <v>0</v>
      </c>
      <c r="AA2414" t="s">
        <v>5804</v>
      </c>
      <c r="AB2414" t="s">
        <v>5645</v>
      </c>
      <c r="AC2414" s="6" t="s">
        <v>51</v>
      </c>
      <c r="AD2414" s="6" t="s">
        <v>18</v>
      </c>
      <c r="AE2414" s="6">
        <v>17.5</v>
      </c>
      <c r="AF2414" s="6">
        <v>49.63</v>
      </c>
      <c r="AG2414" s="6">
        <v>57.36</v>
      </c>
      <c r="AH2414" s="6">
        <f t="shared" si="386"/>
        <v>0.86523709902370993</v>
      </c>
      <c r="AI2414" s="6">
        <v>17</v>
      </c>
      <c r="AJ2414" s="6">
        <v>28.37</v>
      </c>
      <c r="AK2414" s="6">
        <v>56.08</v>
      </c>
      <c r="AL2414" s="6">
        <f t="shared" si="387"/>
        <v>0</v>
      </c>
      <c r="AM2414" s="6">
        <f t="shared" si="388"/>
        <v>0</v>
      </c>
      <c r="AN2414" s="6">
        <f t="shared" si="389"/>
        <v>1</v>
      </c>
    </row>
    <row r="2415" spans="1:40" x14ac:dyDescent="0.35">
      <c r="A2415" t="s">
        <v>5805</v>
      </c>
      <c r="B2415" t="s">
        <v>5645</v>
      </c>
      <c r="C2415" t="s">
        <v>51</v>
      </c>
      <c r="D2415" t="s">
        <v>17</v>
      </c>
      <c r="E2415">
        <v>22.5</v>
      </c>
      <c r="F2415">
        <v>77.87</v>
      </c>
      <c r="G2415">
        <v>69.97</v>
      </c>
      <c r="H2415">
        <f t="shared" si="382"/>
        <v>1.1129055309418323</v>
      </c>
      <c r="I2415">
        <v>23.5</v>
      </c>
      <c r="J2415">
        <v>76.900000000000006</v>
      </c>
      <c r="K2415">
        <v>72.459999999999994</v>
      </c>
      <c r="L2415" s="3">
        <f t="shared" si="383"/>
        <v>0</v>
      </c>
      <c r="M2415" s="3">
        <f t="shared" si="384"/>
        <v>1</v>
      </c>
      <c r="N2415" s="3">
        <f t="shared" si="385"/>
        <v>0</v>
      </c>
      <c r="AA2415" t="s">
        <v>5805</v>
      </c>
      <c r="AB2415" t="s">
        <v>5645</v>
      </c>
      <c r="AC2415" s="6" t="s">
        <v>51</v>
      </c>
      <c r="AD2415" s="6" t="s">
        <v>18</v>
      </c>
      <c r="AE2415" s="6">
        <v>23.5</v>
      </c>
      <c r="AF2415" s="6">
        <v>63.24</v>
      </c>
      <c r="AG2415" s="6">
        <v>72.459999999999994</v>
      </c>
      <c r="AH2415" s="6">
        <f t="shared" si="386"/>
        <v>0.87275738338393605</v>
      </c>
      <c r="AI2415" s="6">
        <v>23</v>
      </c>
      <c r="AJ2415" s="6">
        <v>55.88</v>
      </c>
      <c r="AK2415" s="6">
        <v>71.22</v>
      </c>
      <c r="AL2415" s="6">
        <f t="shared" si="387"/>
        <v>0</v>
      </c>
      <c r="AM2415" s="6">
        <f t="shared" si="388"/>
        <v>0</v>
      </c>
      <c r="AN2415" s="6">
        <f t="shared" si="389"/>
        <v>1</v>
      </c>
    </row>
    <row r="2416" spans="1:40" x14ac:dyDescent="0.35">
      <c r="A2416" t="s">
        <v>5806</v>
      </c>
      <c r="B2416" t="s">
        <v>5645</v>
      </c>
      <c r="C2416" t="s">
        <v>51</v>
      </c>
      <c r="D2416" s="6" t="s">
        <v>17</v>
      </c>
      <c r="E2416" s="6">
        <v>19.5</v>
      </c>
      <c r="F2416" s="6">
        <v>57.72</v>
      </c>
      <c r="G2416" s="6">
        <v>62.44</v>
      </c>
      <c r="H2416" s="6">
        <f t="shared" si="382"/>
        <v>0.92440743113388857</v>
      </c>
      <c r="I2416" s="6">
        <v>19</v>
      </c>
      <c r="J2416" s="6">
        <v>26.23</v>
      </c>
      <c r="K2416" s="6">
        <v>61.18</v>
      </c>
      <c r="L2416" s="6">
        <f t="shared" si="383"/>
        <v>0</v>
      </c>
      <c r="M2416" s="6">
        <f t="shared" si="384"/>
        <v>0</v>
      </c>
      <c r="N2416" s="6">
        <f t="shared" si="385"/>
        <v>1</v>
      </c>
      <c r="AA2416" t="s">
        <v>5806</v>
      </c>
      <c r="AB2416" t="s">
        <v>5645</v>
      </c>
      <c r="AC2416" s="6" t="s">
        <v>51</v>
      </c>
      <c r="AD2416" s="6" t="s">
        <v>18</v>
      </c>
      <c r="AE2416" s="6">
        <v>18.5</v>
      </c>
      <c r="AF2416" s="6">
        <v>46.45</v>
      </c>
      <c r="AG2416" s="6">
        <v>59.91</v>
      </c>
      <c r="AH2416" s="6">
        <f t="shared" si="386"/>
        <v>0.7753296611584044</v>
      </c>
      <c r="AI2416" s="6">
        <v>18</v>
      </c>
      <c r="AJ2416" s="6">
        <v>44.57</v>
      </c>
      <c r="AK2416" s="6">
        <v>58.64</v>
      </c>
      <c r="AL2416" s="6">
        <f t="shared" si="387"/>
        <v>0</v>
      </c>
      <c r="AM2416" s="6">
        <f t="shared" si="388"/>
        <v>0</v>
      </c>
      <c r="AN2416" s="6">
        <f t="shared" si="389"/>
        <v>1</v>
      </c>
    </row>
    <row r="2417" spans="1:40" x14ac:dyDescent="0.35">
      <c r="A2417" t="s">
        <v>5807</v>
      </c>
      <c r="B2417" t="s">
        <v>5645</v>
      </c>
      <c r="C2417" t="s">
        <v>51</v>
      </c>
      <c r="D2417" s="6" t="s">
        <v>17</v>
      </c>
      <c r="E2417" s="6">
        <v>25</v>
      </c>
      <c r="F2417" s="6">
        <v>64.36</v>
      </c>
      <c r="G2417" s="6">
        <v>76.17</v>
      </c>
      <c r="H2417" s="6">
        <f t="shared" si="382"/>
        <v>0.84495208087173423</v>
      </c>
      <c r="I2417" s="6">
        <v>24.5</v>
      </c>
      <c r="J2417" s="6">
        <v>53.49</v>
      </c>
      <c r="K2417" s="6">
        <v>74.930000000000007</v>
      </c>
      <c r="L2417" s="6">
        <f t="shared" si="383"/>
        <v>0</v>
      </c>
      <c r="M2417" s="6">
        <f t="shared" si="384"/>
        <v>0</v>
      </c>
      <c r="N2417" s="6">
        <f t="shared" si="385"/>
        <v>1</v>
      </c>
      <c r="AA2417" t="s">
        <v>5807</v>
      </c>
      <c r="AB2417" t="s">
        <v>5645</v>
      </c>
      <c r="AC2417" t="s">
        <v>51</v>
      </c>
      <c r="AD2417" t="s">
        <v>18</v>
      </c>
      <c r="AE2417">
        <v>24</v>
      </c>
      <c r="AF2417">
        <v>78.48</v>
      </c>
      <c r="AG2417">
        <v>73.7</v>
      </c>
      <c r="AH2417">
        <f t="shared" si="386"/>
        <v>1.0648575305291723</v>
      </c>
      <c r="AI2417">
        <v>23.5</v>
      </c>
      <c r="AJ2417">
        <v>65.33</v>
      </c>
      <c r="AK2417">
        <v>72.459999999999994</v>
      </c>
      <c r="AL2417" s="3">
        <f t="shared" si="387"/>
        <v>0</v>
      </c>
      <c r="AM2417" s="3">
        <f t="shared" si="388"/>
        <v>1</v>
      </c>
      <c r="AN2417" s="3">
        <f t="shared" si="389"/>
        <v>0</v>
      </c>
    </row>
    <row r="2418" spans="1:40" x14ac:dyDescent="0.35">
      <c r="A2418" t="s">
        <v>5808</v>
      </c>
      <c r="B2418" t="s">
        <v>5645</v>
      </c>
      <c r="C2418" t="s">
        <v>51</v>
      </c>
      <c r="D2418" s="6" t="s">
        <v>134</v>
      </c>
      <c r="E2418" s="6">
        <v>33.5</v>
      </c>
      <c r="F2418" s="6">
        <v>89.76</v>
      </c>
      <c r="G2418" s="6">
        <v>96.84</v>
      </c>
      <c r="H2418" s="6">
        <f t="shared" si="382"/>
        <v>0.92688971499380424</v>
      </c>
      <c r="I2418" s="6">
        <v>33</v>
      </c>
      <c r="J2418" s="6">
        <v>63.79</v>
      </c>
      <c r="K2418" s="6">
        <v>95.64</v>
      </c>
      <c r="L2418" s="6">
        <f t="shared" si="383"/>
        <v>0</v>
      </c>
      <c r="M2418" s="6">
        <f t="shared" si="384"/>
        <v>0</v>
      </c>
      <c r="N2418" s="6">
        <f t="shared" si="385"/>
        <v>1</v>
      </c>
      <c r="AA2418" t="s">
        <v>5808</v>
      </c>
      <c r="AB2418" t="s">
        <v>5645</v>
      </c>
      <c r="AC2418" s="6" t="s">
        <v>51</v>
      </c>
      <c r="AD2418" s="6" t="s">
        <v>135</v>
      </c>
      <c r="AE2418" s="6">
        <v>23.5</v>
      </c>
      <c r="AF2418" s="6">
        <v>52.63</v>
      </c>
      <c r="AG2418" s="6">
        <v>72.459999999999994</v>
      </c>
      <c r="AH2418" s="6">
        <f t="shared" si="386"/>
        <v>0.72633176925200116</v>
      </c>
      <c r="AI2418" s="6">
        <v>23</v>
      </c>
      <c r="AJ2418" s="6">
        <v>44.41</v>
      </c>
      <c r="AK2418" s="6">
        <v>71.22</v>
      </c>
      <c r="AL2418" s="6">
        <f t="shared" si="387"/>
        <v>0</v>
      </c>
      <c r="AM2418" s="6">
        <f t="shared" si="388"/>
        <v>0</v>
      </c>
      <c r="AN2418" s="6">
        <f t="shared" si="389"/>
        <v>1</v>
      </c>
    </row>
    <row r="2419" spans="1:40" x14ac:dyDescent="0.35">
      <c r="A2419" t="s">
        <v>5809</v>
      </c>
      <c r="B2419" t="s">
        <v>5645</v>
      </c>
      <c r="C2419" t="s">
        <v>51</v>
      </c>
      <c r="D2419" s="6" t="s">
        <v>134</v>
      </c>
      <c r="E2419" s="6">
        <v>32</v>
      </c>
      <c r="F2419" s="6">
        <v>86.16</v>
      </c>
      <c r="G2419" s="6">
        <v>93.23</v>
      </c>
      <c r="H2419" s="6">
        <f t="shared" si="382"/>
        <v>0.9241660409739354</v>
      </c>
      <c r="I2419" s="6">
        <v>31.5</v>
      </c>
      <c r="J2419" s="6">
        <v>63.41</v>
      </c>
      <c r="K2419" s="6">
        <v>92.02</v>
      </c>
      <c r="L2419" s="6">
        <f t="shared" si="383"/>
        <v>0</v>
      </c>
      <c r="M2419" s="6">
        <f t="shared" si="384"/>
        <v>0</v>
      </c>
      <c r="N2419" s="6">
        <f t="shared" si="385"/>
        <v>1</v>
      </c>
      <c r="AA2419" t="s">
        <v>5809</v>
      </c>
      <c r="AB2419" t="s">
        <v>5645</v>
      </c>
      <c r="AC2419" s="6" t="s">
        <v>51</v>
      </c>
      <c r="AD2419" s="6" t="s">
        <v>135</v>
      </c>
      <c r="AE2419" s="6">
        <v>18.5</v>
      </c>
      <c r="AF2419" s="6">
        <v>40.799999999999997</v>
      </c>
      <c r="AG2419" s="6">
        <v>59.91</v>
      </c>
      <c r="AH2419" s="6">
        <f t="shared" si="386"/>
        <v>0.68102153229844764</v>
      </c>
      <c r="AI2419" s="6">
        <v>18</v>
      </c>
      <c r="AJ2419" s="6">
        <v>32.42</v>
      </c>
      <c r="AK2419" s="6">
        <v>58.64</v>
      </c>
      <c r="AL2419" s="6">
        <f t="shared" si="387"/>
        <v>0</v>
      </c>
      <c r="AM2419" s="6">
        <f t="shared" si="388"/>
        <v>0</v>
      </c>
      <c r="AN2419" s="6">
        <f t="shared" si="389"/>
        <v>1</v>
      </c>
    </row>
    <row r="2420" spans="1:40" x14ac:dyDescent="0.35">
      <c r="A2420" t="s">
        <v>5810</v>
      </c>
      <c r="B2420" t="s">
        <v>5645</v>
      </c>
      <c r="C2420" t="s">
        <v>51</v>
      </c>
      <c r="D2420" s="6" t="s">
        <v>134</v>
      </c>
      <c r="E2420" s="6">
        <v>15.5</v>
      </c>
      <c r="F2420" s="6">
        <v>44.04</v>
      </c>
      <c r="G2420" s="6">
        <v>52.21</v>
      </c>
      <c r="H2420" s="6">
        <f t="shared" si="382"/>
        <v>0.84351656770733574</v>
      </c>
      <c r="I2420" s="6">
        <v>15</v>
      </c>
      <c r="J2420" s="6">
        <v>23.03</v>
      </c>
      <c r="K2420" s="6">
        <v>50.91</v>
      </c>
      <c r="L2420" s="6">
        <f t="shared" si="383"/>
        <v>0</v>
      </c>
      <c r="M2420" s="6">
        <f t="shared" si="384"/>
        <v>0</v>
      </c>
      <c r="N2420" s="6">
        <f t="shared" si="385"/>
        <v>1</v>
      </c>
      <c r="AA2420" t="s">
        <v>5810</v>
      </c>
      <c r="AB2420" t="s">
        <v>5645</v>
      </c>
      <c r="AC2420" s="6" t="s">
        <v>51</v>
      </c>
      <c r="AD2420" s="6" t="s">
        <v>135</v>
      </c>
      <c r="AE2420" s="6">
        <v>21.5</v>
      </c>
      <c r="AF2420" s="6">
        <v>55.28</v>
      </c>
      <c r="AG2420" s="6">
        <v>67.47</v>
      </c>
      <c r="AH2420" s="6">
        <f t="shared" si="386"/>
        <v>0.81932710834444944</v>
      </c>
      <c r="AI2420" s="6">
        <v>21</v>
      </c>
      <c r="AJ2420" s="6">
        <v>36.299999999999997</v>
      </c>
      <c r="AK2420" s="6">
        <v>66.22</v>
      </c>
      <c r="AL2420" s="6">
        <f t="shared" si="387"/>
        <v>0</v>
      </c>
      <c r="AM2420" s="6">
        <f t="shared" si="388"/>
        <v>0</v>
      </c>
      <c r="AN2420" s="6">
        <f t="shared" si="389"/>
        <v>1</v>
      </c>
    </row>
    <row r="2421" spans="1:40" x14ac:dyDescent="0.35">
      <c r="A2421" t="s">
        <v>5811</v>
      </c>
      <c r="B2421" t="s">
        <v>5645</v>
      </c>
      <c r="C2421" t="s">
        <v>51</v>
      </c>
      <c r="D2421" s="6" t="s">
        <v>134</v>
      </c>
      <c r="E2421" s="6">
        <v>24</v>
      </c>
      <c r="F2421" s="6">
        <v>64.650000000000006</v>
      </c>
      <c r="G2421" s="6">
        <v>73.7</v>
      </c>
      <c r="H2421" s="6">
        <f t="shared" si="382"/>
        <v>0.87720488466757129</v>
      </c>
      <c r="I2421" s="6">
        <v>23.5</v>
      </c>
      <c r="J2421" s="6">
        <v>31.2</v>
      </c>
      <c r="K2421" s="6">
        <v>72.459999999999994</v>
      </c>
      <c r="L2421" s="6">
        <f t="shared" si="383"/>
        <v>0</v>
      </c>
      <c r="M2421" s="6">
        <f t="shared" si="384"/>
        <v>0</v>
      </c>
      <c r="N2421" s="6">
        <f t="shared" si="385"/>
        <v>1</v>
      </c>
      <c r="AA2421" t="s">
        <v>5811</v>
      </c>
      <c r="AB2421" t="s">
        <v>5645</v>
      </c>
      <c r="AC2421" s="6" t="s">
        <v>51</v>
      </c>
      <c r="AD2421" s="6" t="s">
        <v>135</v>
      </c>
      <c r="AE2421" s="6">
        <v>28.5</v>
      </c>
      <c r="AF2421" s="6">
        <v>75.86</v>
      </c>
      <c r="AG2421" s="6">
        <v>84.74</v>
      </c>
      <c r="AH2421" s="6">
        <f t="shared" si="386"/>
        <v>0.89520887420344586</v>
      </c>
      <c r="AI2421" s="6">
        <v>28</v>
      </c>
      <c r="AJ2421" s="6">
        <v>58.1</v>
      </c>
      <c r="AK2421" s="6">
        <v>83.53</v>
      </c>
      <c r="AL2421" s="6">
        <f t="shared" si="387"/>
        <v>0</v>
      </c>
      <c r="AM2421" s="6">
        <f t="shared" si="388"/>
        <v>0</v>
      </c>
      <c r="AN2421" s="6">
        <f t="shared" si="389"/>
        <v>1</v>
      </c>
    </row>
    <row r="2422" spans="1:40" x14ac:dyDescent="0.35">
      <c r="A2422" t="s">
        <v>5812</v>
      </c>
      <c r="B2422" t="s">
        <v>5645</v>
      </c>
      <c r="C2422" t="s">
        <v>51</v>
      </c>
      <c r="D2422" s="6" t="s">
        <v>134</v>
      </c>
      <c r="E2422" s="6">
        <v>23.5</v>
      </c>
      <c r="F2422" s="6">
        <v>66.33</v>
      </c>
      <c r="G2422" s="6">
        <v>72.459999999999994</v>
      </c>
      <c r="H2422" s="6">
        <f t="shared" si="382"/>
        <v>0.91540160088324596</v>
      </c>
      <c r="I2422" s="6">
        <v>23</v>
      </c>
      <c r="J2422" s="6">
        <v>32.729999999999997</v>
      </c>
      <c r="K2422" s="6">
        <v>71.22</v>
      </c>
      <c r="L2422" s="6">
        <f t="shared" si="383"/>
        <v>0</v>
      </c>
      <c r="M2422" s="6">
        <f t="shared" si="384"/>
        <v>0</v>
      </c>
      <c r="N2422" s="6">
        <f t="shared" si="385"/>
        <v>1</v>
      </c>
      <c r="AA2422" t="s">
        <v>5812</v>
      </c>
      <c r="AB2422" t="s">
        <v>5645</v>
      </c>
      <c r="AC2422" s="6" t="s">
        <v>51</v>
      </c>
      <c r="AD2422" s="6" t="s">
        <v>135</v>
      </c>
      <c r="AE2422" s="6">
        <v>15</v>
      </c>
      <c r="AF2422" s="6">
        <v>35.5</v>
      </c>
      <c r="AG2422" s="6">
        <v>50.91</v>
      </c>
      <c r="AH2422" s="6">
        <f t="shared" si="386"/>
        <v>0.69730897662541746</v>
      </c>
      <c r="AI2422" s="6">
        <v>15</v>
      </c>
      <c r="AJ2422" s="6">
        <v>35.5</v>
      </c>
      <c r="AK2422" s="6">
        <v>50.91</v>
      </c>
      <c r="AL2422" s="6">
        <f t="shared" si="387"/>
        <v>0</v>
      </c>
      <c r="AM2422" s="6">
        <f t="shared" si="388"/>
        <v>0</v>
      </c>
      <c r="AN2422" s="6">
        <f t="shared" si="389"/>
        <v>1</v>
      </c>
    </row>
    <row r="2423" spans="1:40" x14ac:dyDescent="0.35">
      <c r="A2423" t="s">
        <v>5813</v>
      </c>
      <c r="B2423" t="s">
        <v>5645</v>
      </c>
      <c r="C2423" t="s">
        <v>51</v>
      </c>
      <c r="D2423" s="6" t="s">
        <v>134</v>
      </c>
      <c r="E2423" s="6">
        <v>16.5</v>
      </c>
      <c r="F2423" s="6">
        <v>45.25</v>
      </c>
      <c r="G2423" s="6">
        <v>54.79</v>
      </c>
      <c r="H2423" s="6">
        <f t="shared" si="382"/>
        <v>0.82588063515240007</v>
      </c>
      <c r="I2423" s="6">
        <v>16</v>
      </c>
      <c r="J2423" s="6">
        <v>28.01</v>
      </c>
      <c r="K2423" s="6">
        <v>53.5</v>
      </c>
      <c r="L2423" s="6">
        <f t="shared" si="383"/>
        <v>0</v>
      </c>
      <c r="M2423" s="6">
        <f t="shared" si="384"/>
        <v>0</v>
      </c>
      <c r="N2423" s="6">
        <f t="shared" si="385"/>
        <v>1</v>
      </c>
      <c r="AA2423" t="s">
        <v>5813</v>
      </c>
      <c r="AB2423" t="s">
        <v>5645</v>
      </c>
      <c r="AC2423" s="6" t="s">
        <v>51</v>
      </c>
      <c r="AD2423" s="6" t="s">
        <v>135</v>
      </c>
      <c r="AE2423" s="6">
        <v>26</v>
      </c>
      <c r="AF2423" s="6">
        <v>69.37</v>
      </c>
      <c r="AG2423" s="6">
        <v>78.63</v>
      </c>
      <c r="AH2423" s="6">
        <f t="shared" si="386"/>
        <v>0.88223324430878813</v>
      </c>
      <c r="AI2423" s="6">
        <v>25.5</v>
      </c>
      <c r="AJ2423" s="6">
        <v>53.17</v>
      </c>
      <c r="AK2423" s="6">
        <v>77.400000000000006</v>
      </c>
      <c r="AL2423" s="6">
        <f t="shared" si="387"/>
        <v>0</v>
      </c>
      <c r="AM2423" s="6">
        <f t="shared" si="388"/>
        <v>0</v>
      </c>
      <c r="AN2423" s="6">
        <f t="shared" si="389"/>
        <v>1</v>
      </c>
    </row>
    <row r="2424" spans="1:40" x14ac:dyDescent="0.35">
      <c r="A2424" t="s">
        <v>5814</v>
      </c>
      <c r="B2424" t="s">
        <v>5645</v>
      </c>
      <c r="C2424" t="s">
        <v>51</v>
      </c>
      <c r="D2424" s="6" t="s">
        <v>134</v>
      </c>
      <c r="E2424" s="6">
        <v>25</v>
      </c>
      <c r="F2424" s="6">
        <v>69.12</v>
      </c>
      <c r="G2424" s="6">
        <v>76.17</v>
      </c>
      <c r="H2424" s="6">
        <f t="shared" si="382"/>
        <v>0.90744387554155181</v>
      </c>
      <c r="I2424" s="6">
        <v>24.5</v>
      </c>
      <c r="J2424" s="6">
        <v>67.150000000000006</v>
      </c>
      <c r="K2424" s="6">
        <v>74.930000000000007</v>
      </c>
      <c r="L2424" s="6">
        <f t="shared" si="383"/>
        <v>0</v>
      </c>
      <c r="M2424" s="6">
        <f t="shared" si="384"/>
        <v>0</v>
      </c>
      <c r="N2424" s="6">
        <f t="shared" si="385"/>
        <v>1</v>
      </c>
      <c r="AA2424" t="s">
        <v>5814</v>
      </c>
      <c r="AB2424" t="s">
        <v>5645</v>
      </c>
      <c r="AC2424" s="6" t="s">
        <v>51</v>
      </c>
      <c r="AD2424" s="6" t="s">
        <v>135</v>
      </c>
      <c r="AE2424" s="6">
        <v>21</v>
      </c>
      <c r="AF2424" s="6">
        <v>59.34</v>
      </c>
      <c r="AG2424" s="6">
        <v>66.22</v>
      </c>
      <c r="AH2424" s="6">
        <f t="shared" si="386"/>
        <v>0.89610389610389618</v>
      </c>
      <c r="AI2424" s="6">
        <v>20.5</v>
      </c>
      <c r="AJ2424" s="6">
        <v>49.23</v>
      </c>
      <c r="AK2424" s="6">
        <v>64.97</v>
      </c>
      <c r="AL2424" s="6">
        <f t="shared" si="387"/>
        <v>0</v>
      </c>
      <c r="AM2424" s="6">
        <f t="shared" si="388"/>
        <v>0</v>
      </c>
      <c r="AN2424" s="6">
        <f t="shared" si="389"/>
        <v>1</v>
      </c>
    </row>
    <row r="2425" spans="1:40" x14ac:dyDescent="0.35">
      <c r="A2425" t="s">
        <v>5815</v>
      </c>
      <c r="B2425" t="s">
        <v>5645</v>
      </c>
      <c r="C2425" t="s">
        <v>51</v>
      </c>
      <c r="D2425" s="6" t="s">
        <v>134</v>
      </c>
      <c r="E2425" s="6">
        <v>33.5</v>
      </c>
      <c r="F2425" s="6">
        <v>84.76</v>
      </c>
      <c r="G2425" s="6">
        <v>96.84</v>
      </c>
      <c r="H2425" s="6">
        <f t="shared" si="382"/>
        <v>0.87525815778603888</v>
      </c>
      <c r="I2425" s="6">
        <v>33</v>
      </c>
      <c r="J2425" s="6">
        <v>60.58</v>
      </c>
      <c r="K2425" s="6">
        <v>95.64</v>
      </c>
      <c r="L2425" s="6">
        <f t="shared" si="383"/>
        <v>0</v>
      </c>
      <c r="M2425" s="6">
        <f t="shared" si="384"/>
        <v>0</v>
      </c>
      <c r="N2425" s="6">
        <f t="shared" si="385"/>
        <v>1</v>
      </c>
      <c r="AA2425" t="s">
        <v>5815</v>
      </c>
      <c r="AB2425" t="s">
        <v>5645</v>
      </c>
      <c r="AC2425" s="6" t="s">
        <v>51</v>
      </c>
      <c r="AD2425" s="6" t="s">
        <v>135</v>
      </c>
      <c r="AE2425" s="6">
        <v>26</v>
      </c>
      <c r="AF2425" s="6">
        <v>76.2</v>
      </c>
      <c r="AG2425" s="6">
        <v>78.63</v>
      </c>
      <c r="AH2425" s="6">
        <f t="shared" si="386"/>
        <v>0.96909576497520045</v>
      </c>
      <c r="AI2425" s="6">
        <v>25.5</v>
      </c>
      <c r="AJ2425" s="6">
        <v>39.86</v>
      </c>
      <c r="AK2425" s="6">
        <v>77.400000000000006</v>
      </c>
      <c r="AL2425" s="6">
        <f t="shared" si="387"/>
        <v>0</v>
      </c>
      <c r="AM2425" s="6">
        <f t="shared" si="388"/>
        <v>0</v>
      </c>
      <c r="AN2425" s="6">
        <f t="shared" si="389"/>
        <v>1</v>
      </c>
    </row>
    <row r="2426" spans="1:40" x14ac:dyDescent="0.35">
      <c r="A2426" t="s">
        <v>5816</v>
      </c>
      <c r="B2426" t="s">
        <v>5645</v>
      </c>
      <c r="C2426" t="s">
        <v>51</v>
      </c>
      <c r="D2426" s="6" t="s">
        <v>134</v>
      </c>
      <c r="E2426" s="6">
        <v>22.5</v>
      </c>
      <c r="F2426" s="6">
        <v>59.44</v>
      </c>
      <c r="G2426" s="6">
        <v>69.97</v>
      </c>
      <c r="H2426" s="6">
        <f t="shared" si="382"/>
        <v>0.84950693154208945</v>
      </c>
      <c r="I2426" s="6">
        <v>22</v>
      </c>
      <c r="J2426" s="6">
        <v>38.83</v>
      </c>
      <c r="K2426" s="6">
        <v>68.72</v>
      </c>
      <c r="L2426" s="6">
        <f t="shared" si="383"/>
        <v>0</v>
      </c>
      <c r="M2426" s="6">
        <f t="shared" si="384"/>
        <v>0</v>
      </c>
      <c r="N2426" s="6">
        <f t="shared" si="385"/>
        <v>1</v>
      </c>
      <c r="AA2426" t="s">
        <v>5816</v>
      </c>
      <c r="AB2426" t="s">
        <v>5645</v>
      </c>
      <c r="AC2426" t="s">
        <v>51</v>
      </c>
      <c r="AD2426" t="s">
        <v>135</v>
      </c>
      <c r="AE2426">
        <v>34</v>
      </c>
      <c r="AF2426">
        <v>103.93</v>
      </c>
      <c r="AG2426">
        <v>98.04</v>
      </c>
      <c r="AH2426">
        <f t="shared" si="386"/>
        <v>1.0600775193798451</v>
      </c>
      <c r="AI2426">
        <v>29</v>
      </c>
      <c r="AJ2426">
        <v>90.33</v>
      </c>
      <c r="AK2426">
        <v>85.96</v>
      </c>
      <c r="AL2426" s="3">
        <f t="shared" si="387"/>
        <v>0</v>
      </c>
      <c r="AM2426" s="3">
        <f t="shared" si="388"/>
        <v>1</v>
      </c>
      <c r="AN2426" s="3">
        <f t="shared" si="389"/>
        <v>0</v>
      </c>
    </row>
    <row r="2427" spans="1:40" x14ac:dyDescent="0.35">
      <c r="A2427" t="s">
        <v>5817</v>
      </c>
      <c r="B2427" t="s">
        <v>5645</v>
      </c>
      <c r="C2427" t="s">
        <v>51</v>
      </c>
      <c r="D2427" s="6" t="s">
        <v>134</v>
      </c>
      <c r="E2427" s="6">
        <v>16.5</v>
      </c>
      <c r="F2427" s="6">
        <v>43.3</v>
      </c>
      <c r="G2427" s="6">
        <v>54.79</v>
      </c>
      <c r="H2427" s="6">
        <f t="shared" si="382"/>
        <v>0.79029019894141261</v>
      </c>
      <c r="I2427" s="6">
        <v>16</v>
      </c>
      <c r="J2427" s="6">
        <v>21.86</v>
      </c>
      <c r="K2427" s="6">
        <v>53.5</v>
      </c>
      <c r="L2427" s="6">
        <f t="shared" si="383"/>
        <v>0</v>
      </c>
      <c r="M2427" s="6">
        <f t="shared" si="384"/>
        <v>0</v>
      </c>
      <c r="N2427" s="6">
        <f t="shared" si="385"/>
        <v>1</v>
      </c>
      <c r="AA2427" t="s">
        <v>5817</v>
      </c>
      <c r="AB2427" t="s">
        <v>5645</v>
      </c>
      <c r="AC2427" s="6" t="s">
        <v>51</v>
      </c>
      <c r="AD2427" s="6" t="s">
        <v>135</v>
      </c>
      <c r="AE2427" s="6">
        <v>16</v>
      </c>
      <c r="AF2427" s="6">
        <v>38.200000000000003</v>
      </c>
      <c r="AG2427" s="6">
        <v>53.5</v>
      </c>
      <c r="AH2427" s="6">
        <f t="shared" si="386"/>
        <v>0.71401869158878506</v>
      </c>
      <c r="AI2427" s="6">
        <v>15.5</v>
      </c>
      <c r="AJ2427" s="6">
        <v>25.32</v>
      </c>
      <c r="AK2427" s="6">
        <v>52.21</v>
      </c>
      <c r="AL2427" s="6">
        <f t="shared" si="387"/>
        <v>0</v>
      </c>
      <c r="AM2427" s="6">
        <f t="shared" si="388"/>
        <v>0</v>
      </c>
      <c r="AN2427" s="6">
        <f t="shared" si="389"/>
        <v>1</v>
      </c>
    </row>
    <row r="2428" spans="1:40" x14ac:dyDescent="0.35">
      <c r="A2428" t="s">
        <v>5818</v>
      </c>
      <c r="B2428" t="s">
        <v>5663</v>
      </c>
      <c r="C2428" t="s">
        <v>51</v>
      </c>
      <c r="D2428" t="s">
        <v>17</v>
      </c>
      <c r="E2428">
        <v>23</v>
      </c>
      <c r="F2428">
        <v>129.28</v>
      </c>
      <c r="G2428">
        <v>71.22</v>
      </c>
      <c r="H2428">
        <f t="shared" si="382"/>
        <v>1.8152204436955912</v>
      </c>
      <c r="I2428">
        <v>21</v>
      </c>
      <c r="J2428">
        <v>31.46</v>
      </c>
      <c r="K2428">
        <v>66.22</v>
      </c>
      <c r="L2428" s="3">
        <f t="shared" si="383"/>
        <v>1</v>
      </c>
      <c r="M2428" s="3">
        <f t="shared" si="384"/>
        <v>0</v>
      </c>
      <c r="N2428" s="3">
        <f t="shared" si="385"/>
        <v>0</v>
      </c>
      <c r="AA2428" t="s">
        <v>5818</v>
      </c>
      <c r="AB2428" t="s">
        <v>5663</v>
      </c>
      <c r="AC2428" t="s">
        <v>51</v>
      </c>
      <c r="AD2428" t="s">
        <v>18</v>
      </c>
      <c r="AE2428">
        <v>24</v>
      </c>
      <c r="AF2428">
        <v>123.92</v>
      </c>
      <c r="AG2428">
        <v>73.7</v>
      </c>
      <c r="AH2428">
        <f t="shared" si="386"/>
        <v>1.6814111261872455</v>
      </c>
      <c r="AI2428">
        <v>23.5</v>
      </c>
      <c r="AJ2428">
        <v>65.17</v>
      </c>
      <c r="AK2428">
        <v>72.459999999999994</v>
      </c>
      <c r="AL2428" s="3">
        <f t="shared" si="387"/>
        <v>1</v>
      </c>
      <c r="AM2428" s="3">
        <f t="shared" si="388"/>
        <v>0</v>
      </c>
      <c r="AN2428" s="3">
        <f t="shared" si="389"/>
        <v>0</v>
      </c>
    </row>
    <row r="2429" spans="1:40" x14ac:dyDescent="0.35">
      <c r="A2429" t="s">
        <v>5819</v>
      </c>
      <c r="B2429" t="s">
        <v>5663</v>
      </c>
      <c r="C2429" t="s">
        <v>51</v>
      </c>
      <c r="D2429" t="s">
        <v>17</v>
      </c>
      <c r="E2429">
        <v>25</v>
      </c>
      <c r="F2429">
        <v>106.05</v>
      </c>
      <c r="G2429">
        <v>76.17</v>
      </c>
      <c r="H2429">
        <f t="shared" si="382"/>
        <v>1.3922804253643166</v>
      </c>
      <c r="I2429">
        <v>22.5</v>
      </c>
      <c r="J2429">
        <v>66.680000000000007</v>
      </c>
      <c r="K2429">
        <v>69.97</v>
      </c>
      <c r="L2429" s="3">
        <f t="shared" si="383"/>
        <v>0</v>
      </c>
      <c r="M2429" s="3">
        <f t="shared" si="384"/>
        <v>1</v>
      </c>
      <c r="N2429" s="3">
        <f t="shared" si="385"/>
        <v>0</v>
      </c>
      <c r="AA2429" t="s">
        <v>5819</v>
      </c>
      <c r="AB2429" t="s">
        <v>5663</v>
      </c>
      <c r="AC2429" t="s">
        <v>51</v>
      </c>
      <c r="AD2429" t="s">
        <v>18</v>
      </c>
      <c r="AE2429">
        <v>24</v>
      </c>
      <c r="AF2429">
        <v>104.13</v>
      </c>
      <c r="AG2429">
        <v>73.7</v>
      </c>
      <c r="AH2429">
        <f t="shared" si="386"/>
        <v>1.412890094979647</v>
      </c>
      <c r="AI2429">
        <v>23</v>
      </c>
      <c r="AJ2429">
        <v>57.66</v>
      </c>
      <c r="AK2429">
        <v>71.22</v>
      </c>
      <c r="AL2429" s="3">
        <f t="shared" si="387"/>
        <v>0</v>
      </c>
      <c r="AM2429" s="3">
        <f t="shared" si="388"/>
        <v>1</v>
      </c>
      <c r="AN2429" s="3">
        <f t="shared" si="389"/>
        <v>0</v>
      </c>
    </row>
    <row r="2430" spans="1:40" x14ac:dyDescent="0.35">
      <c r="A2430" t="s">
        <v>5820</v>
      </c>
      <c r="B2430" t="s">
        <v>5663</v>
      </c>
      <c r="C2430" t="s">
        <v>51</v>
      </c>
      <c r="D2430" t="s">
        <v>17</v>
      </c>
      <c r="E2430">
        <v>23.5</v>
      </c>
      <c r="F2430">
        <v>90.87</v>
      </c>
      <c r="G2430">
        <v>72.459999999999994</v>
      </c>
      <c r="H2430">
        <f t="shared" si="382"/>
        <v>1.2540712117030088</v>
      </c>
      <c r="I2430">
        <v>22</v>
      </c>
      <c r="J2430">
        <v>61.34</v>
      </c>
      <c r="K2430">
        <v>68.72</v>
      </c>
      <c r="L2430" s="3">
        <f t="shared" si="383"/>
        <v>0</v>
      </c>
      <c r="M2430" s="3">
        <f t="shared" si="384"/>
        <v>1</v>
      </c>
      <c r="N2430" s="3">
        <f t="shared" si="385"/>
        <v>0</v>
      </c>
      <c r="AA2430" t="s">
        <v>5820</v>
      </c>
      <c r="AB2430" t="s">
        <v>5663</v>
      </c>
      <c r="AC2430" t="s">
        <v>51</v>
      </c>
      <c r="AD2430" t="s">
        <v>18</v>
      </c>
      <c r="AE2430">
        <v>24</v>
      </c>
      <c r="AF2430">
        <v>109.69</v>
      </c>
      <c r="AG2430">
        <v>73.7</v>
      </c>
      <c r="AH2430">
        <f t="shared" si="386"/>
        <v>1.4883310719131613</v>
      </c>
      <c r="AI2430">
        <v>22.5</v>
      </c>
      <c r="AJ2430">
        <v>66.989999999999995</v>
      </c>
      <c r="AK2430">
        <v>69.97</v>
      </c>
      <c r="AL2430" s="3">
        <f t="shared" si="387"/>
        <v>0</v>
      </c>
      <c r="AM2430" s="3">
        <f t="shared" si="388"/>
        <v>1</v>
      </c>
      <c r="AN2430" s="3">
        <f t="shared" si="389"/>
        <v>0</v>
      </c>
    </row>
    <row r="2431" spans="1:40" x14ac:dyDescent="0.35">
      <c r="A2431" t="s">
        <v>5821</v>
      </c>
      <c r="B2431" t="s">
        <v>5663</v>
      </c>
      <c r="C2431" t="s">
        <v>51</v>
      </c>
      <c r="D2431" t="s">
        <v>17</v>
      </c>
      <c r="E2431">
        <v>24.5</v>
      </c>
      <c r="F2431">
        <v>97.39</v>
      </c>
      <c r="G2431">
        <v>74.930000000000007</v>
      </c>
      <c r="H2431">
        <f t="shared" si="382"/>
        <v>1.2997464300013344</v>
      </c>
      <c r="I2431">
        <v>22</v>
      </c>
      <c r="J2431">
        <v>58.76</v>
      </c>
      <c r="K2431">
        <v>68.72</v>
      </c>
      <c r="L2431" s="3">
        <f t="shared" si="383"/>
        <v>0</v>
      </c>
      <c r="M2431" s="3">
        <f t="shared" si="384"/>
        <v>1</v>
      </c>
      <c r="N2431" s="3">
        <f t="shared" si="385"/>
        <v>0</v>
      </c>
      <c r="AA2431" t="s">
        <v>5821</v>
      </c>
      <c r="AB2431" t="s">
        <v>5663</v>
      </c>
      <c r="AC2431" t="s">
        <v>51</v>
      </c>
      <c r="AD2431" t="s">
        <v>18</v>
      </c>
      <c r="AE2431">
        <v>24</v>
      </c>
      <c r="AF2431">
        <v>102.18</v>
      </c>
      <c r="AG2431">
        <v>73.7</v>
      </c>
      <c r="AH2431">
        <f t="shared" si="386"/>
        <v>1.3864314789687924</v>
      </c>
      <c r="AI2431">
        <v>23</v>
      </c>
      <c r="AJ2431">
        <v>70.180000000000007</v>
      </c>
      <c r="AK2431">
        <v>71.22</v>
      </c>
      <c r="AL2431" s="3">
        <f t="shared" si="387"/>
        <v>0</v>
      </c>
      <c r="AM2431" s="3">
        <f t="shared" si="388"/>
        <v>1</v>
      </c>
      <c r="AN2431" s="3">
        <f t="shared" si="389"/>
        <v>0</v>
      </c>
    </row>
    <row r="2432" spans="1:40" x14ac:dyDescent="0.35">
      <c r="A2432" t="s">
        <v>5822</v>
      </c>
      <c r="B2432" t="s">
        <v>5663</v>
      </c>
      <c r="C2432" t="s">
        <v>51</v>
      </c>
      <c r="D2432" t="s">
        <v>17</v>
      </c>
      <c r="E2432">
        <v>24</v>
      </c>
      <c r="F2432">
        <v>208.65</v>
      </c>
      <c r="G2432">
        <v>73.7</v>
      </c>
      <c r="H2432">
        <f t="shared" si="382"/>
        <v>2.8310719131614652</v>
      </c>
      <c r="I2432">
        <v>21.5</v>
      </c>
      <c r="J2432">
        <v>59.5</v>
      </c>
      <c r="K2432">
        <v>67.47</v>
      </c>
      <c r="L2432" s="3">
        <f t="shared" si="383"/>
        <v>1</v>
      </c>
      <c r="M2432" s="3">
        <f t="shared" si="384"/>
        <v>0</v>
      </c>
      <c r="N2432" s="3">
        <f t="shared" si="385"/>
        <v>0</v>
      </c>
      <c r="AA2432" t="s">
        <v>5822</v>
      </c>
      <c r="AB2432" t="s">
        <v>5663</v>
      </c>
      <c r="AC2432" t="s">
        <v>51</v>
      </c>
      <c r="AD2432" t="s">
        <v>18</v>
      </c>
      <c r="AE2432">
        <v>24</v>
      </c>
      <c r="AF2432">
        <v>102.98</v>
      </c>
      <c r="AG2432">
        <v>73.7</v>
      </c>
      <c r="AH2432">
        <f t="shared" si="386"/>
        <v>1.3972862957937584</v>
      </c>
      <c r="AI2432">
        <v>23.5</v>
      </c>
      <c r="AJ2432">
        <v>57.47</v>
      </c>
      <c r="AK2432">
        <v>72.459999999999994</v>
      </c>
      <c r="AL2432" s="3">
        <f t="shared" si="387"/>
        <v>0</v>
      </c>
      <c r="AM2432" s="3">
        <f t="shared" si="388"/>
        <v>1</v>
      </c>
      <c r="AN2432" s="3">
        <f t="shared" si="389"/>
        <v>0</v>
      </c>
    </row>
    <row r="2433" spans="1:40" x14ac:dyDescent="0.35">
      <c r="A2433" t="s">
        <v>5823</v>
      </c>
      <c r="B2433" t="s">
        <v>5663</v>
      </c>
      <c r="C2433" t="s">
        <v>51</v>
      </c>
      <c r="D2433" t="s">
        <v>17</v>
      </c>
      <c r="E2433">
        <v>23</v>
      </c>
      <c r="F2433">
        <v>94.49</v>
      </c>
      <c r="G2433">
        <v>71.22</v>
      </c>
      <c r="H2433">
        <f t="shared" si="382"/>
        <v>1.3267340634653186</v>
      </c>
      <c r="I2433">
        <v>22</v>
      </c>
      <c r="J2433">
        <v>59.8</v>
      </c>
      <c r="K2433">
        <v>68.72</v>
      </c>
      <c r="L2433" s="3">
        <f t="shared" si="383"/>
        <v>0</v>
      </c>
      <c r="M2433" s="3">
        <f t="shared" si="384"/>
        <v>1</v>
      </c>
      <c r="N2433" s="3">
        <f t="shared" si="385"/>
        <v>0</v>
      </c>
      <c r="AA2433" t="s">
        <v>5823</v>
      </c>
      <c r="AB2433" t="s">
        <v>5663</v>
      </c>
      <c r="AC2433" t="s">
        <v>51</v>
      </c>
      <c r="AD2433" t="s">
        <v>18</v>
      </c>
      <c r="AE2433">
        <v>23</v>
      </c>
      <c r="AF2433">
        <v>77.510000000000005</v>
      </c>
      <c r="AG2433">
        <v>71.22</v>
      </c>
      <c r="AH2433">
        <f t="shared" si="386"/>
        <v>1.0883178882336424</v>
      </c>
      <c r="AI2433">
        <v>24</v>
      </c>
      <c r="AJ2433">
        <v>77.040000000000006</v>
      </c>
      <c r="AK2433">
        <v>73.7</v>
      </c>
      <c r="AL2433" s="3">
        <f t="shared" si="387"/>
        <v>0</v>
      </c>
      <c r="AM2433" s="3">
        <f t="shared" si="388"/>
        <v>1</v>
      </c>
      <c r="AN2433" s="3">
        <f t="shared" si="389"/>
        <v>0</v>
      </c>
    </row>
    <row r="2434" spans="1:40" x14ac:dyDescent="0.35">
      <c r="A2434" t="s">
        <v>5824</v>
      </c>
      <c r="B2434" t="s">
        <v>5663</v>
      </c>
      <c r="C2434" t="s">
        <v>51</v>
      </c>
      <c r="D2434" s="6" t="s">
        <v>17</v>
      </c>
      <c r="E2434" s="6">
        <v>23.5</v>
      </c>
      <c r="F2434" s="6">
        <v>69.83</v>
      </c>
      <c r="G2434" s="6">
        <v>72.459999999999994</v>
      </c>
      <c r="H2434" s="6">
        <f t="shared" ref="H2434:H2497" si="390">F2434/G2434</f>
        <v>0.96370411261385602</v>
      </c>
      <c r="I2434" s="6">
        <v>23</v>
      </c>
      <c r="J2434" s="6">
        <v>61.31</v>
      </c>
      <c r="K2434" s="6">
        <v>71.22</v>
      </c>
      <c r="L2434" s="6">
        <f t="shared" ref="L2434:L2497" si="391">IF(H2434&gt;1.5,1,0)</f>
        <v>0</v>
      </c>
      <c r="M2434" s="6">
        <f t="shared" ref="M2434:M2497" si="392">IF((AND(H2434&gt;1,H2434&lt;1.5)),1,0)</f>
        <v>0</v>
      </c>
      <c r="N2434" s="6">
        <f t="shared" ref="N2434:N2497" si="393">IF(H2434&lt;1,1,0)</f>
        <v>1</v>
      </c>
      <c r="AA2434" t="s">
        <v>5824</v>
      </c>
      <c r="AB2434" t="s">
        <v>5663</v>
      </c>
      <c r="AC2434" t="s">
        <v>51</v>
      </c>
      <c r="AD2434" t="s">
        <v>18</v>
      </c>
      <c r="AE2434">
        <v>24</v>
      </c>
      <c r="AF2434">
        <v>100.69</v>
      </c>
      <c r="AG2434">
        <v>73.7</v>
      </c>
      <c r="AH2434">
        <f t="shared" ref="AH2434:AH2497" si="394">AF2434/AG2434</f>
        <v>1.366214382632293</v>
      </c>
      <c r="AI2434">
        <v>22.5</v>
      </c>
      <c r="AJ2434">
        <v>54.33</v>
      </c>
      <c r="AK2434">
        <v>69.97</v>
      </c>
      <c r="AL2434" s="3">
        <f t="shared" si="387"/>
        <v>0</v>
      </c>
      <c r="AM2434" s="3">
        <f t="shared" si="388"/>
        <v>1</v>
      </c>
      <c r="AN2434" s="3">
        <f t="shared" si="389"/>
        <v>0</v>
      </c>
    </row>
    <row r="2435" spans="1:40" x14ac:dyDescent="0.35">
      <c r="A2435" t="s">
        <v>5825</v>
      </c>
      <c r="B2435" t="s">
        <v>5663</v>
      </c>
      <c r="C2435" t="s">
        <v>51</v>
      </c>
      <c r="D2435" t="s">
        <v>17</v>
      </c>
      <c r="E2435">
        <v>23.5</v>
      </c>
      <c r="F2435">
        <v>128.49</v>
      </c>
      <c r="G2435">
        <v>72.459999999999994</v>
      </c>
      <c r="H2435">
        <f t="shared" si="390"/>
        <v>1.7732542092188797</v>
      </c>
      <c r="I2435">
        <v>21.5</v>
      </c>
      <c r="J2435">
        <v>44.66</v>
      </c>
      <c r="K2435">
        <v>67.47</v>
      </c>
      <c r="L2435" s="3">
        <f t="shared" si="391"/>
        <v>1</v>
      </c>
      <c r="M2435" s="3">
        <f t="shared" si="392"/>
        <v>0</v>
      </c>
      <c r="N2435" s="3">
        <f t="shared" si="393"/>
        <v>0</v>
      </c>
      <c r="AA2435" t="s">
        <v>5825</v>
      </c>
      <c r="AB2435" t="s">
        <v>5663</v>
      </c>
      <c r="AC2435" t="s">
        <v>51</v>
      </c>
      <c r="AD2435" t="s">
        <v>18</v>
      </c>
      <c r="AE2435">
        <v>24</v>
      </c>
      <c r="AF2435">
        <v>87.23</v>
      </c>
      <c r="AG2435">
        <v>73.7</v>
      </c>
      <c r="AH2435">
        <f t="shared" si="394"/>
        <v>1.1835820895522389</v>
      </c>
      <c r="AI2435">
        <v>23.5</v>
      </c>
      <c r="AJ2435">
        <v>59.71</v>
      </c>
      <c r="AK2435">
        <v>72.459999999999994</v>
      </c>
      <c r="AL2435" s="3">
        <f t="shared" ref="AL2435:AL2498" si="395">IF(AH2435&gt;1.5,1,0)</f>
        <v>0</v>
      </c>
      <c r="AM2435" s="3">
        <f t="shared" ref="AM2435:AM2498" si="396">IF((AND(AH2435&gt;1,AH2435&lt;1.5)),1,0)</f>
        <v>1</v>
      </c>
      <c r="AN2435" s="3">
        <f t="shared" ref="AN2435:AN2498" si="397">IF(AH2435&lt;1,1,0)</f>
        <v>0</v>
      </c>
    </row>
    <row r="2436" spans="1:40" x14ac:dyDescent="0.35">
      <c r="A2436" t="s">
        <v>5826</v>
      </c>
      <c r="B2436" t="s">
        <v>5663</v>
      </c>
      <c r="C2436" t="s">
        <v>51</v>
      </c>
      <c r="D2436" s="6" t="s">
        <v>17</v>
      </c>
      <c r="E2436" s="6">
        <v>22</v>
      </c>
      <c r="F2436" s="6">
        <v>60.68</v>
      </c>
      <c r="G2436" s="6">
        <v>68.72</v>
      </c>
      <c r="H2436" s="6">
        <f t="shared" si="390"/>
        <v>0.88300349243306175</v>
      </c>
      <c r="I2436" s="6">
        <v>21.5</v>
      </c>
      <c r="J2436" s="6">
        <v>50.76</v>
      </c>
      <c r="K2436" s="6">
        <v>67.47</v>
      </c>
      <c r="L2436" s="6">
        <f t="shared" si="391"/>
        <v>0</v>
      </c>
      <c r="M2436" s="6">
        <f t="shared" si="392"/>
        <v>0</v>
      </c>
      <c r="N2436" s="6">
        <f t="shared" si="393"/>
        <v>1</v>
      </c>
      <c r="AA2436" t="s">
        <v>5826</v>
      </c>
      <c r="AB2436" t="s">
        <v>5663</v>
      </c>
      <c r="AC2436" s="6" t="s">
        <v>51</v>
      </c>
      <c r="AD2436" s="6" t="s">
        <v>18</v>
      </c>
      <c r="AE2436" s="6">
        <v>24</v>
      </c>
      <c r="AF2436" s="6">
        <v>66.87</v>
      </c>
      <c r="AG2436" s="6">
        <v>73.7</v>
      </c>
      <c r="AH2436" s="6">
        <f t="shared" si="394"/>
        <v>0.90732700135685218</v>
      </c>
      <c r="AI2436" s="6">
        <v>23.5</v>
      </c>
      <c r="AJ2436" s="6">
        <v>63.44</v>
      </c>
      <c r="AK2436" s="6">
        <v>72.459999999999994</v>
      </c>
      <c r="AL2436" s="6">
        <f t="shared" si="395"/>
        <v>0</v>
      </c>
      <c r="AM2436" s="6">
        <f t="shared" si="396"/>
        <v>0</v>
      </c>
      <c r="AN2436" s="6">
        <f t="shared" si="397"/>
        <v>1</v>
      </c>
    </row>
    <row r="2437" spans="1:40" x14ac:dyDescent="0.35">
      <c r="A2437" t="s">
        <v>5827</v>
      </c>
      <c r="B2437" t="s">
        <v>5663</v>
      </c>
      <c r="C2437" t="s">
        <v>51</v>
      </c>
      <c r="D2437" t="s">
        <v>134</v>
      </c>
      <c r="E2437">
        <v>24</v>
      </c>
      <c r="F2437">
        <v>216.19</v>
      </c>
      <c r="G2437">
        <v>73.7</v>
      </c>
      <c r="H2437">
        <f t="shared" si="390"/>
        <v>2.9333785617367707</v>
      </c>
      <c r="I2437">
        <v>21.5</v>
      </c>
      <c r="J2437">
        <v>49.46</v>
      </c>
      <c r="K2437">
        <v>67.47</v>
      </c>
      <c r="L2437" s="3">
        <f t="shared" si="391"/>
        <v>1</v>
      </c>
      <c r="M2437" s="3">
        <f t="shared" si="392"/>
        <v>0</v>
      </c>
      <c r="N2437" s="3">
        <f t="shared" si="393"/>
        <v>0</v>
      </c>
      <c r="AA2437" t="s">
        <v>5827</v>
      </c>
      <c r="AB2437" t="s">
        <v>5663</v>
      </c>
      <c r="AC2437" s="6" t="s">
        <v>51</v>
      </c>
      <c r="AD2437" s="6" t="s">
        <v>135</v>
      </c>
      <c r="AE2437" s="6">
        <v>25</v>
      </c>
      <c r="AF2437" s="6">
        <v>73.72</v>
      </c>
      <c r="AG2437" s="6">
        <v>76.17</v>
      </c>
      <c r="AH2437" s="6">
        <f t="shared" si="394"/>
        <v>0.9678351056846527</v>
      </c>
      <c r="AI2437" s="6">
        <v>24.5</v>
      </c>
      <c r="AJ2437" s="6">
        <v>71.290000000000006</v>
      </c>
      <c r="AK2437" s="6">
        <v>74.930000000000007</v>
      </c>
      <c r="AL2437" s="6">
        <f t="shared" si="395"/>
        <v>0</v>
      </c>
      <c r="AM2437" s="6">
        <f t="shared" si="396"/>
        <v>0</v>
      </c>
      <c r="AN2437" s="6">
        <f t="shared" si="397"/>
        <v>1</v>
      </c>
    </row>
    <row r="2438" spans="1:40" x14ac:dyDescent="0.35">
      <c r="A2438" t="s">
        <v>5828</v>
      </c>
      <c r="B2438" t="s">
        <v>5663</v>
      </c>
      <c r="C2438" t="s">
        <v>51</v>
      </c>
      <c r="D2438" t="s">
        <v>134</v>
      </c>
      <c r="E2438">
        <v>24</v>
      </c>
      <c r="F2438">
        <v>120.53</v>
      </c>
      <c r="G2438">
        <v>73.7</v>
      </c>
      <c r="H2438">
        <f t="shared" si="390"/>
        <v>1.6354138398914517</v>
      </c>
      <c r="I2438">
        <v>23</v>
      </c>
      <c r="J2438">
        <v>67.45</v>
      </c>
      <c r="K2438">
        <v>71.22</v>
      </c>
      <c r="L2438" s="3">
        <f t="shared" si="391"/>
        <v>1</v>
      </c>
      <c r="M2438" s="3">
        <f t="shared" si="392"/>
        <v>0</v>
      </c>
      <c r="N2438" s="3">
        <f t="shared" si="393"/>
        <v>0</v>
      </c>
      <c r="AA2438" t="s">
        <v>5828</v>
      </c>
      <c r="AB2438" t="s">
        <v>5663</v>
      </c>
      <c r="AC2438" t="s">
        <v>51</v>
      </c>
      <c r="AD2438" t="s">
        <v>135</v>
      </c>
      <c r="AE2438">
        <v>24</v>
      </c>
      <c r="AF2438">
        <v>124.37</v>
      </c>
      <c r="AG2438">
        <v>73.7</v>
      </c>
      <c r="AH2438">
        <f t="shared" si="394"/>
        <v>1.687516960651289</v>
      </c>
      <c r="AI2438">
        <v>21.5</v>
      </c>
      <c r="AJ2438">
        <v>48</v>
      </c>
      <c r="AK2438">
        <v>67.47</v>
      </c>
      <c r="AL2438" s="3">
        <f t="shared" si="395"/>
        <v>1</v>
      </c>
      <c r="AM2438" s="3">
        <f t="shared" si="396"/>
        <v>0</v>
      </c>
      <c r="AN2438" s="3">
        <f t="shared" si="397"/>
        <v>0</v>
      </c>
    </row>
    <row r="2439" spans="1:40" x14ac:dyDescent="0.35">
      <c r="A2439" t="s">
        <v>5829</v>
      </c>
      <c r="B2439" t="s">
        <v>5663</v>
      </c>
      <c r="C2439" t="s">
        <v>51</v>
      </c>
      <c r="D2439" t="s">
        <v>134</v>
      </c>
      <c r="E2439">
        <v>24</v>
      </c>
      <c r="F2439">
        <v>104.71</v>
      </c>
      <c r="G2439">
        <v>73.7</v>
      </c>
      <c r="H2439">
        <f t="shared" si="390"/>
        <v>1.4207598371777475</v>
      </c>
      <c r="I2439">
        <v>22.5</v>
      </c>
      <c r="J2439">
        <v>51.85</v>
      </c>
      <c r="K2439">
        <v>69.97</v>
      </c>
      <c r="L2439" s="3">
        <f t="shared" si="391"/>
        <v>0</v>
      </c>
      <c r="M2439" s="3">
        <f t="shared" si="392"/>
        <v>1</v>
      </c>
      <c r="N2439" s="3">
        <f t="shared" si="393"/>
        <v>0</v>
      </c>
      <c r="AA2439" t="s">
        <v>5829</v>
      </c>
      <c r="AB2439" t="s">
        <v>5663</v>
      </c>
      <c r="AC2439" t="s">
        <v>51</v>
      </c>
      <c r="AD2439" t="s">
        <v>135</v>
      </c>
      <c r="AE2439">
        <v>22.5</v>
      </c>
      <c r="AF2439">
        <v>79.91</v>
      </c>
      <c r="AG2439">
        <v>69.97</v>
      </c>
      <c r="AH2439">
        <f t="shared" si="394"/>
        <v>1.1420608832356725</v>
      </c>
      <c r="AI2439">
        <v>22</v>
      </c>
      <c r="AJ2439">
        <v>55.96</v>
      </c>
      <c r="AK2439">
        <v>68.72</v>
      </c>
      <c r="AL2439" s="3">
        <f t="shared" si="395"/>
        <v>0</v>
      </c>
      <c r="AM2439" s="3">
        <f t="shared" si="396"/>
        <v>1</v>
      </c>
      <c r="AN2439" s="3">
        <f t="shared" si="397"/>
        <v>0</v>
      </c>
    </row>
    <row r="2440" spans="1:40" x14ac:dyDescent="0.35">
      <c r="A2440" t="s">
        <v>5830</v>
      </c>
      <c r="B2440" t="s">
        <v>5663</v>
      </c>
      <c r="C2440" t="s">
        <v>51</v>
      </c>
      <c r="D2440" t="s">
        <v>134</v>
      </c>
      <c r="E2440">
        <v>24</v>
      </c>
      <c r="F2440">
        <v>138.08000000000001</v>
      </c>
      <c r="G2440">
        <v>73.7</v>
      </c>
      <c r="H2440">
        <f t="shared" si="390"/>
        <v>1.8735413839891453</v>
      </c>
      <c r="I2440">
        <v>22.5</v>
      </c>
      <c r="J2440">
        <v>45.96</v>
      </c>
      <c r="K2440">
        <v>69.97</v>
      </c>
      <c r="L2440" s="3">
        <f t="shared" si="391"/>
        <v>1</v>
      </c>
      <c r="M2440" s="3">
        <f t="shared" si="392"/>
        <v>0</v>
      </c>
      <c r="N2440" s="3">
        <f t="shared" si="393"/>
        <v>0</v>
      </c>
      <c r="AA2440" t="s">
        <v>5830</v>
      </c>
      <c r="AB2440" t="s">
        <v>5663</v>
      </c>
      <c r="AC2440" s="6" t="s">
        <v>51</v>
      </c>
      <c r="AD2440" s="6" t="s">
        <v>135</v>
      </c>
      <c r="AE2440" s="6">
        <v>16</v>
      </c>
      <c r="AF2440" s="6">
        <v>44.05</v>
      </c>
      <c r="AG2440" s="6">
        <v>53.5</v>
      </c>
      <c r="AH2440" s="6">
        <f t="shared" si="394"/>
        <v>0.8233644859813084</v>
      </c>
      <c r="AI2440" s="6">
        <v>15.5</v>
      </c>
      <c r="AJ2440" s="6">
        <v>25.16</v>
      </c>
      <c r="AK2440" s="6">
        <v>52.21</v>
      </c>
      <c r="AL2440" s="6">
        <f t="shared" si="395"/>
        <v>0</v>
      </c>
      <c r="AM2440" s="6">
        <f t="shared" si="396"/>
        <v>0</v>
      </c>
      <c r="AN2440" s="6">
        <f t="shared" si="397"/>
        <v>1</v>
      </c>
    </row>
    <row r="2441" spans="1:40" x14ac:dyDescent="0.35">
      <c r="A2441" t="s">
        <v>5831</v>
      </c>
      <c r="B2441" t="s">
        <v>5663</v>
      </c>
      <c r="C2441" t="s">
        <v>51</v>
      </c>
      <c r="D2441" t="s">
        <v>134</v>
      </c>
      <c r="E2441">
        <v>24</v>
      </c>
      <c r="F2441">
        <v>101.89</v>
      </c>
      <c r="G2441">
        <v>73.7</v>
      </c>
      <c r="H2441">
        <f t="shared" si="390"/>
        <v>1.382496607869742</v>
      </c>
      <c r="I2441">
        <v>25</v>
      </c>
      <c r="J2441">
        <v>85.41</v>
      </c>
      <c r="K2441">
        <v>76.17</v>
      </c>
      <c r="L2441" s="3">
        <f t="shared" si="391"/>
        <v>0</v>
      </c>
      <c r="M2441" s="3">
        <f t="shared" si="392"/>
        <v>1</v>
      </c>
      <c r="N2441" s="3">
        <f t="shared" si="393"/>
        <v>0</v>
      </c>
      <c r="AA2441" t="s">
        <v>5831</v>
      </c>
      <c r="AB2441" t="s">
        <v>5663</v>
      </c>
      <c r="AC2441" s="6" t="s">
        <v>51</v>
      </c>
      <c r="AD2441" s="6" t="s">
        <v>135</v>
      </c>
      <c r="AE2441" s="6">
        <v>20.5</v>
      </c>
      <c r="AF2441" s="6">
        <v>52.72</v>
      </c>
      <c r="AG2441" s="6">
        <v>64.97</v>
      </c>
      <c r="AH2441" s="6">
        <f t="shared" si="394"/>
        <v>0.81145143912575035</v>
      </c>
      <c r="AI2441" s="6">
        <v>20</v>
      </c>
      <c r="AJ2441" s="6">
        <v>44</v>
      </c>
      <c r="AK2441" s="6">
        <v>63.71</v>
      </c>
      <c r="AL2441" s="6">
        <f t="shared" si="395"/>
        <v>0</v>
      </c>
      <c r="AM2441" s="6">
        <f t="shared" si="396"/>
        <v>0</v>
      </c>
      <c r="AN2441" s="6">
        <f t="shared" si="397"/>
        <v>1</v>
      </c>
    </row>
    <row r="2442" spans="1:40" x14ac:dyDescent="0.35">
      <c r="A2442" t="s">
        <v>5832</v>
      </c>
      <c r="B2442" t="s">
        <v>5663</v>
      </c>
      <c r="C2442" t="s">
        <v>51</v>
      </c>
      <c r="D2442" t="s">
        <v>134</v>
      </c>
      <c r="E2442">
        <v>24</v>
      </c>
      <c r="F2442">
        <v>132.16</v>
      </c>
      <c r="G2442">
        <v>73.7</v>
      </c>
      <c r="H2442">
        <f t="shared" si="390"/>
        <v>1.7932157394843962</v>
      </c>
      <c r="I2442">
        <v>22.5</v>
      </c>
      <c r="J2442">
        <v>50.21</v>
      </c>
      <c r="K2442">
        <v>69.97</v>
      </c>
      <c r="L2442" s="3">
        <f t="shared" si="391"/>
        <v>1</v>
      </c>
      <c r="M2442" s="3">
        <f t="shared" si="392"/>
        <v>0</v>
      </c>
      <c r="N2442" s="3">
        <f t="shared" si="393"/>
        <v>0</v>
      </c>
      <c r="AA2442" t="s">
        <v>5832</v>
      </c>
      <c r="AB2442" t="s">
        <v>5663</v>
      </c>
      <c r="AC2442" s="6" t="s">
        <v>51</v>
      </c>
      <c r="AD2442" s="6" t="s">
        <v>135</v>
      </c>
      <c r="AE2442" s="6">
        <v>25.5</v>
      </c>
      <c r="AF2442" s="6">
        <v>68.739999999999995</v>
      </c>
      <c r="AG2442" s="6">
        <v>77.400000000000006</v>
      </c>
      <c r="AH2442" s="6">
        <f t="shared" si="394"/>
        <v>0.88811369509043914</v>
      </c>
      <c r="AI2442" s="6">
        <v>25</v>
      </c>
      <c r="AJ2442" s="6">
        <v>64.86</v>
      </c>
      <c r="AK2442" s="6">
        <v>76.17</v>
      </c>
      <c r="AL2442" s="6">
        <f t="shared" si="395"/>
        <v>0</v>
      </c>
      <c r="AM2442" s="6">
        <f t="shared" si="396"/>
        <v>0</v>
      </c>
      <c r="AN2442" s="6">
        <f t="shared" si="397"/>
        <v>1</v>
      </c>
    </row>
    <row r="2443" spans="1:40" x14ac:dyDescent="0.35">
      <c r="A2443" t="s">
        <v>5833</v>
      </c>
      <c r="B2443" t="s">
        <v>5692</v>
      </c>
      <c r="C2443" t="s">
        <v>51</v>
      </c>
      <c r="D2443" s="6" t="s">
        <v>17</v>
      </c>
      <c r="E2443" s="6">
        <v>21.5</v>
      </c>
      <c r="F2443" s="6">
        <v>54.43</v>
      </c>
      <c r="G2443" s="6">
        <v>67.47</v>
      </c>
      <c r="H2443" s="6">
        <f t="shared" si="390"/>
        <v>0.80672891655550616</v>
      </c>
      <c r="I2443" s="6">
        <v>21</v>
      </c>
      <c r="J2443" s="6">
        <v>51.06</v>
      </c>
      <c r="K2443" s="6">
        <v>66.22</v>
      </c>
      <c r="L2443" s="6">
        <f t="shared" si="391"/>
        <v>0</v>
      </c>
      <c r="M2443" s="6">
        <f t="shared" si="392"/>
        <v>0</v>
      </c>
      <c r="N2443" s="6">
        <f t="shared" si="393"/>
        <v>1</v>
      </c>
      <c r="AA2443" t="s">
        <v>5833</v>
      </c>
      <c r="AB2443" t="s">
        <v>5692</v>
      </c>
      <c r="AC2443" t="s">
        <v>51</v>
      </c>
      <c r="AD2443" t="s">
        <v>18</v>
      </c>
      <c r="AE2443">
        <v>24</v>
      </c>
      <c r="AF2443">
        <v>100.63</v>
      </c>
      <c r="AG2443">
        <v>73.7</v>
      </c>
      <c r="AH2443">
        <f t="shared" si="394"/>
        <v>1.3654002713704205</v>
      </c>
      <c r="AI2443">
        <v>16</v>
      </c>
      <c r="AJ2443">
        <v>53.89</v>
      </c>
      <c r="AK2443">
        <v>53.5</v>
      </c>
      <c r="AL2443" s="3">
        <f t="shared" si="395"/>
        <v>0</v>
      </c>
      <c r="AM2443" s="3">
        <f t="shared" si="396"/>
        <v>1</v>
      </c>
      <c r="AN2443" s="3">
        <f t="shared" si="397"/>
        <v>0</v>
      </c>
    </row>
    <row r="2444" spans="1:40" x14ac:dyDescent="0.35">
      <c r="A2444" t="s">
        <v>5834</v>
      </c>
      <c r="B2444" t="s">
        <v>5692</v>
      </c>
      <c r="C2444" t="s">
        <v>51</v>
      </c>
      <c r="D2444" s="6" t="s">
        <v>17</v>
      </c>
      <c r="E2444" s="6">
        <v>22.5</v>
      </c>
      <c r="F2444" s="6">
        <v>61.94</v>
      </c>
      <c r="G2444" s="6">
        <v>69.97</v>
      </c>
      <c r="H2444" s="6">
        <f t="shared" si="390"/>
        <v>0.88523652994140345</v>
      </c>
      <c r="I2444" s="6">
        <v>22</v>
      </c>
      <c r="J2444" s="6">
        <v>55.05</v>
      </c>
      <c r="K2444" s="6">
        <v>68.72</v>
      </c>
      <c r="L2444" s="6">
        <f t="shared" si="391"/>
        <v>0</v>
      </c>
      <c r="M2444" s="6">
        <f t="shared" si="392"/>
        <v>0</v>
      </c>
      <c r="N2444" s="6">
        <f t="shared" si="393"/>
        <v>1</v>
      </c>
      <c r="AA2444" t="s">
        <v>5834</v>
      </c>
      <c r="AB2444" t="s">
        <v>5692</v>
      </c>
      <c r="AC2444" t="s">
        <v>51</v>
      </c>
      <c r="AD2444" t="s">
        <v>18</v>
      </c>
      <c r="AE2444">
        <v>24</v>
      </c>
      <c r="AF2444">
        <v>169.74</v>
      </c>
      <c r="AG2444">
        <v>73.7</v>
      </c>
      <c r="AH2444">
        <f t="shared" si="394"/>
        <v>2.3031207598371779</v>
      </c>
      <c r="AI2444">
        <v>22</v>
      </c>
      <c r="AJ2444">
        <v>61.21</v>
      </c>
      <c r="AK2444">
        <v>68.72</v>
      </c>
      <c r="AL2444" s="3">
        <f t="shared" si="395"/>
        <v>1</v>
      </c>
      <c r="AM2444" s="3">
        <f t="shared" si="396"/>
        <v>0</v>
      </c>
      <c r="AN2444" s="3">
        <f t="shared" si="397"/>
        <v>0</v>
      </c>
    </row>
    <row r="2445" spans="1:40" x14ac:dyDescent="0.35">
      <c r="A2445" t="s">
        <v>5835</v>
      </c>
      <c r="B2445" t="s">
        <v>5692</v>
      </c>
      <c r="C2445" t="s">
        <v>51</v>
      </c>
      <c r="D2445" s="6" t="s">
        <v>17</v>
      </c>
      <c r="E2445" s="6">
        <v>22.5</v>
      </c>
      <c r="F2445" s="6">
        <v>68.77</v>
      </c>
      <c r="G2445" s="6">
        <v>69.97</v>
      </c>
      <c r="H2445" s="6">
        <f t="shared" si="390"/>
        <v>0.98284979276832929</v>
      </c>
      <c r="I2445" s="6">
        <v>22</v>
      </c>
      <c r="J2445" s="6">
        <v>55.23</v>
      </c>
      <c r="K2445" s="6">
        <v>68.72</v>
      </c>
      <c r="L2445" s="6">
        <f t="shared" si="391"/>
        <v>0</v>
      </c>
      <c r="M2445" s="6">
        <f t="shared" si="392"/>
        <v>0</v>
      </c>
      <c r="N2445" s="6">
        <f t="shared" si="393"/>
        <v>1</v>
      </c>
      <c r="AA2445" t="s">
        <v>5835</v>
      </c>
      <c r="AB2445" t="s">
        <v>5692</v>
      </c>
      <c r="AC2445" t="s">
        <v>51</v>
      </c>
      <c r="AD2445" t="s">
        <v>18</v>
      </c>
      <c r="AE2445">
        <v>24</v>
      </c>
      <c r="AF2445">
        <v>133.25</v>
      </c>
      <c r="AG2445">
        <v>73.7</v>
      </c>
      <c r="AH2445">
        <f t="shared" si="394"/>
        <v>1.8080054274084123</v>
      </c>
      <c r="AI2445">
        <v>22.5</v>
      </c>
      <c r="AJ2445">
        <v>62.3</v>
      </c>
      <c r="AK2445">
        <v>69.97</v>
      </c>
      <c r="AL2445" s="3">
        <f t="shared" si="395"/>
        <v>1</v>
      </c>
      <c r="AM2445" s="3">
        <f t="shared" si="396"/>
        <v>0</v>
      </c>
      <c r="AN2445" s="3">
        <f t="shared" si="397"/>
        <v>0</v>
      </c>
    </row>
    <row r="2446" spans="1:40" x14ac:dyDescent="0.35">
      <c r="A2446" t="s">
        <v>5836</v>
      </c>
      <c r="B2446" t="s">
        <v>5692</v>
      </c>
      <c r="C2446" t="s">
        <v>51</v>
      </c>
      <c r="D2446" s="6" t="s">
        <v>17</v>
      </c>
      <c r="E2446" s="6">
        <v>15.5</v>
      </c>
      <c r="F2446" s="6">
        <v>29.18</v>
      </c>
      <c r="G2446" s="6">
        <v>52.21</v>
      </c>
      <c r="H2446" s="6">
        <f t="shared" si="390"/>
        <v>0.55889676307220837</v>
      </c>
      <c r="I2446" s="6">
        <v>15</v>
      </c>
      <c r="J2446" s="6">
        <v>9.9700000000000006</v>
      </c>
      <c r="K2446" s="6">
        <v>50.91</v>
      </c>
      <c r="L2446" s="6">
        <f t="shared" si="391"/>
        <v>0</v>
      </c>
      <c r="M2446" s="6">
        <f t="shared" si="392"/>
        <v>0</v>
      </c>
      <c r="N2446" s="6">
        <f t="shared" si="393"/>
        <v>1</v>
      </c>
      <c r="AA2446" t="s">
        <v>5836</v>
      </c>
      <c r="AB2446" t="s">
        <v>5692</v>
      </c>
      <c r="AC2446" t="s">
        <v>51</v>
      </c>
      <c r="AD2446" t="s">
        <v>18</v>
      </c>
      <c r="AE2446">
        <v>24</v>
      </c>
      <c r="AF2446">
        <v>202.26</v>
      </c>
      <c r="AG2446">
        <v>73.7</v>
      </c>
      <c r="AH2446">
        <f t="shared" si="394"/>
        <v>2.7443690637720488</v>
      </c>
      <c r="AI2446">
        <v>16</v>
      </c>
      <c r="AJ2446">
        <v>56.14</v>
      </c>
      <c r="AK2446">
        <v>53.5</v>
      </c>
      <c r="AL2446" s="3">
        <f t="shared" si="395"/>
        <v>1</v>
      </c>
      <c r="AM2446" s="3">
        <f t="shared" si="396"/>
        <v>0</v>
      </c>
      <c r="AN2446" s="3">
        <f t="shared" si="397"/>
        <v>0</v>
      </c>
    </row>
    <row r="2447" spans="1:40" x14ac:dyDescent="0.35">
      <c r="A2447" t="s">
        <v>5837</v>
      </c>
      <c r="B2447" t="s">
        <v>5692</v>
      </c>
      <c r="C2447" t="s">
        <v>51</v>
      </c>
      <c r="D2447" s="6" t="s">
        <v>17</v>
      </c>
      <c r="E2447" s="6">
        <v>22.5</v>
      </c>
      <c r="F2447" s="6">
        <v>55.15</v>
      </c>
      <c r="G2447" s="6">
        <v>69.97</v>
      </c>
      <c r="H2447" s="6">
        <f t="shared" si="390"/>
        <v>0.78819494068886664</v>
      </c>
      <c r="I2447" s="6">
        <v>22</v>
      </c>
      <c r="J2447" s="6">
        <v>52</v>
      </c>
      <c r="K2447" s="6">
        <v>68.72</v>
      </c>
      <c r="L2447" s="6">
        <f t="shared" si="391"/>
        <v>0</v>
      </c>
      <c r="M2447" s="6">
        <f t="shared" si="392"/>
        <v>0</v>
      </c>
      <c r="N2447" s="6">
        <f t="shared" si="393"/>
        <v>1</v>
      </c>
      <c r="AA2447" t="s">
        <v>5837</v>
      </c>
      <c r="AB2447" t="s">
        <v>5692</v>
      </c>
      <c r="AC2447" t="s">
        <v>51</v>
      </c>
      <c r="AD2447" t="s">
        <v>18</v>
      </c>
      <c r="AE2447">
        <v>24</v>
      </c>
      <c r="AF2447">
        <v>140.08000000000001</v>
      </c>
      <c r="AG2447">
        <v>73.7</v>
      </c>
      <c r="AH2447">
        <f t="shared" si="394"/>
        <v>1.9006784260515606</v>
      </c>
      <c r="AI2447">
        <v>22.5</v>
      </c>
      <c r="AJ2447">
        <v>51.24</v>
      </c>
      <c r="AK2447">
        <v>69.97</v>
      </c>
      <c r="AL2447" s="3">
        <f t="shared" si="395"/>
        <v>1</v>
      </c>
      <c r="AM2447" s="3">
        <f t="shared" si="396"/>
        <v>0</v>
      </c>
      <c r="AN2447" s="3">
        <f t="shared" si="397"/>
        <v>0</v>
      </c>
    </row>
    <row r="2448" spans="1:40" x14ac:dyDescent="0.35">
      <c r="A2448" t="s">
        <v>5838</v>
      </c>
      <c r="B2448" t="s">
        <v>5692</v>
      </c>
      <c r="C2448" t="s">
        <v>51</v>
      </c>
      <c r="D2448" s="6" t="s">
        <v>17</v>
      </c>
      <c r="E2448" s="6">
        <v>22.5</v>
      </c>
      <c r="F2448" s="6">
        <v>62.38</v>
      </c>
      <c r="G2448" s="6">
        <v>69.97</v>
      </c>
      <c r="H2448" s="6">
        <f t="shared" si="390"/>
        <v>0.89152493925968279</v>
      </c>
      <c r="I2448" s="6">
        <v>22</v>
      </c>
      <c r="J2448" s="6">
        <v>47.24</v>
      </c>
      <c r="K2448" s="6">
        <v>68.72</v>
      </c>
      <c r="L2448" s="6">
        <f t="shared" si="391"/>
        <v>0</v>
      </c>
      <c r="M2448" s="6">
        <f t="shared" si="392"/>
        <v>0</v>
      </c>
      <c r="N2448" s="6">
        <f t="shared" si="393"/>
        <v>1</v>
      </c>
      <c r="AA2448" t="s">
        <v>5838</v>
      </c>
      <c r="AB2448" t="s">
        <v>5692</v>
      </c>
      <c r="AC2448" t="s">
        <v>51</v>
      </c>
      <c r="AD2448" t="s">
        <v>18</v>
      </c>
      <c r="AE2448">
        <v>16</v>
      </c>
      <c r="AF2448">
        <v>54.22</v>
      </c>
      <c r="AG2448">
        <v>53.5</v>
      </c>
      <c r="AH2448">
        <f t="shared" si="394"/>
        <v>1.0134579439252336</v>
      </c>
      <c r="AI2448">
        <v>15.5</v>
      </c>
      <c r="AJ2448">
        <v>23.02</v>
      </c>
      <c r="AK2448">
        <v>52.21</v>
      </c>
      <c r="AL2448" s="3">
        <f t="shared" si="395"/>
        <v>0</v>
      </c>
      <c r="AM2448" s="3">
        <f t="shared" si="396"/>
        <v>1</v>
      </c>
      <c r="AN2448" s="3">
        <f t="shared" si="397"/>
        <v>0</v>
      </c>
    </row>
    <row r="2449" spans="1:40" x14ac:dyDescent="0.35">
      <c r="A2449" t="s">
        <v>5839</v>
      </c>
      <c r="B2449" t="s">
        <v>5692</v>
      </c>
      <c r="C2449" t="s">
        <v>51</v>
      </c>
      <c r="D2449" t="s">
        <v>17</v>
      </c>
      <c r="E2449">
        <v>20.5</v>
      </c>
      <c r="F2449">
        <v>80.02</v>
      </c>
      <c r="G2449">
        <v>64.97</v>
      </c>
      <c r="H2449">
        <f t="shared" si="390"/>
        <v>1.2316453747883638</v>
      </c>
      <c r="I2449">
        <v>20</v>
      </c>
      <c r="J2449">
        <v>24.84</v>
      </c>
      <c r="K2449">
        <v>63.71</v>
      </c>
      <c r="L2449" s="3">
        <f t="shared" si="391"/>
        <v>0</v>
      </c>
      <c r="M2449" s="3">
        <f t="shared" si="392"/>
        <v>1</v>
      </c>
      <c r="N2449" s="3">
        <f t="shared" si="393"/>
        <v>0</v>
      </c>
      <c r="AA2449" t="s">
        <v>5839</v>
      </c>
      <c r="AB2449" t="s">
        <v>5692</v>
      </c>
      <c r="AC2449" s="6" t="s">
        <v>51</v>
      </c>
      <c r="AD2449" s="6" t="s">
        <v>18</v>
      </c>
      <c r="AE2449" s="6">
        <v>22.5</v>
      </c>
      <c r="AF2449" s="6">
        <v>66.989999999999995</v>
      </c>
      <c r="AG2449" s="6">
        <v>69.97</v>
      </c>
      <c r="AH2449" s="6">
        <f t="shared" si="394"/>
        <v>0.95741031870801763</v>
      </c>
      <c r="AI2449" s="6">
        <v>22</v>
      </c>
      <c r="AJ2449" s="6">
        <v>42.08</v>
      </c>
      <c r="AK2449" s="6">
        <v>68.72</v>
      </c>
      <c r="AL2449" s="6">
        <f t="shared" si="395"/>
        <v>0</v>
      </c>
      <c r="AM2449" s="6">
        <f t="shared" si="396"/>
        <v>0</v>
      </c>
      <c r="AN2449" s="6">
        <f t="shared" si="397"/>
        <v>1</v>
      </c>
    </row>
    <row r="2450" spans="1:40" x14ac:dyDescent="0.35">
      <c r="A2450" t="s">
        <v>5840</v>
      </c>
      <c r="B2450" t="s">
        <v>5692</v>
      </c>
      <c r="C2450" t="s">
        <v>51</v>
      </c>
      <c r="D2450" s="6" t="s">
        <v>17</v>
      </c>
      <c r="E2450" s="6">
        <v>21.5</v>
      </c>
      <c r="F2450" s="6">
        <v>59.96</v>
      </c>
      <c r="G2450" s="6">
        <v>67.47</v>
      </c>
      <c r="H2450" s="6">
        <f t="shared" si="390"/>
        <v>0.88869127019416039</v>
      </c>
      <c r="I2450" s="6">
        <v>21</v>
      </c>
      <c r="J2450" s="6">
        <v>25.74</v>
      </c>
      <c r="K2450" s="6">
        <v>66.22</v>
      </c>
      <c r="L2450" s="6">
        <f t="shared" si="391"/>
        <v>0</v>
      </c>
      <c r="M2450" s="6">
        <f t="shared" si="392"/>
        <v>0</v>
      </c>
      <c r="N2450" s="6">
        <f t="shared" si="393"/>
        <v>1</v>
      </c>
      <c r="AA2450" t="s">
        <v>5840</v>
      </c>
      <c r="AB2450" t="s">
        <v>5692</v>
      </c>
      <c r="AC2450" s="6" t="s">
        <v>51</v>
      </c>
      <c r="AD2450" s="6" t="s">
        <v>18</v>
      </c>
      <c r="AE2450" s="6">
        <v>25</v>
      </c>
      <c r="AF2450" s="6">
        <v>68.989999999999995</v>
      </c>
      <c r="AG2450" s="6">
        <v>76.17</v>
      </c>
      <c r="AH2450" s="6">
        <f t="shared" si="394"/>
        <v>0.90573716686359451</v>
      </c>
      <c r="AI2450" s="6">
        <v>24.5</v>
      </c>
      <c r="AJ2450" s="6">
        <v>64.69</v>
      </c>
      <c r="AK2450" s="6">
        <v>74.930000000000007</v>
      </c>
      <c r="AL2450" s="6">
        <f t="shared" si="395"/>
        <v>0</v>
      </c>
      <c r="AM2450" s="6">
        <f t="shared" si="396"/>
        <v>0</v>
      </c>
      <c r="AN2450" s="6">
        <f t="shared" si="397"/>
        <v>1</v>
      </c>
    </row>
    <row r="2451" spans="1:40" x14ac:dyDescent="0.35">
      <c r="A2451" t="s">
        <v>5841</v>
      </c>
      <c r="B2451" t="s">
        <v>5692</v>
      </c>
      <c r="C2451" t="s">
        <v>51</v>
      </c>
      <c r="D2451" s="6" t="s">
        <v>17</v>
      </c>
      <c r="E2451" s="6">
        <v>15.5</v>
      </c>
      <c r="F2451" s="6">
        <v>48.61</v>
      </c>
      <c r="G2451" s="6">
        <v>52.21</v>
      </c>
      <c r="H2451" s="6">
        <f t="shared" si="390"/>
        <v>0.93104769201302429</v>
      </c>
      <c r="I2451" s="6">
        <v>15</v>
      </c>
      <c r="J2451" s="6">
        <v>24.24</v>
      </c>
      <c r="K2451" s="6">
        <v>50.91</v>
      </c>
      <c r="L2451" s="6">
        <f t="shared" si="391"/>
        <v>0</v>
      </c>
      <c r="M2451" s="6">
        <f t="shared" si="392"/>
        <v>0</v>
      </c>
      <c r="N2451" s="6">
        <f t="shared" si="393"/>
        <v>1</v>
      </c>
      <c r="AA2451" t="s">
        <v>5841</v>
      </c>
      <c r="AB2451" t="s">
        <v>5692</v>
      </c>
      <c r="AC2451" t="s">
        <v>51</v>
      </c>
      <c r="AD2451" t="s">
        <v>18</v>
      </c>
      <c r="AE2451">
        <v>24</v>
      </c>
      <c r="AF2451">
        <v>78.930000000000007</v>
      </c>
      <c r="AG2451">
        <v>73.7</v>
      </c>
      <c r="AH2451">
        <f t="shared" si="394"/>
        <v>1.0709633649932158</v>
      </c>
      <c r="AI2451">
        <v>23.5</v>
      </c>
      <c r="AJ2451">
        <v>47.68</v>
      </c>
      <c r="AK2451">
        <v>72.459999999999994</v>
      </c>
      <c r="AL2451" s="3">
        <f t="shared" si="395"/>
        <v>0</v>
      </c>
      <c r="AM2451" s="3">
        <f t="shared" si="396"/>
        <v>1</v>
      </c>
      <c r="AN2451" s="3">
        <f t="shared" si="397"/>
        <v>0</v>
      </c>
    </row>
    <row r="2452" spans="1:40" x14ac:dyDescent="0.35">
      <c r="A2452" t="s">
        <v>5842</v>
      </c>
      <c r="B2452" t="s">
        <v>5692</v>
      </c>
      <c r="C2452" t="s">
        <v>51</v>
      </c>
      <c r="D2452" s="6" t="s">
        <v>17</v>
      </c>
      <c r="E2452" s="6">
        <v>23</v>
      </c>
      <c r="F2452" s="6">
        <v>69.34</v>
      </c>
      <c r="G2452" s="6">
        <v>71.22</v>
      </c>
      <c r="H2452" s="6">
        <f t="shared" si="390"/>
        <v>0.97360292052794162</v>
      </c>
      <c r="I2452" s="6">
        <v>22.5</v>
      </c>
      <c r="J2452" s="6">
        <v>66.66</v>
      </c>
      <c r="K2452" s="6">
        <v>69.97</v>
      </c>
      <c r="L2452" s="6">
        <f t="shared" si="391"/>
        <v>0</v>
      </c>
      <c r="M2452" s="6">
        <f t="shared" si="392"/>
        <v>0</v>
      </c>
      <c r="N2452" s="6">
        <f t="shared" si="393"/>
        <v>1</v>
      </c>
      <c r="AA2452" t="s">
        <v>5842</v>
      </c>
      <c r="AB2452" t="s">
        <v>5692</v>
      </c>
      <c r="AC2452" t="s">
        <v>51</v>
      </c>
      <c r="AD2452" t="s">
        <v>18</v>
      </c>
      <c r="AE2452">
        <v>24</v>
      </c>
      <c r="AF2452">
        <v>152.5</v>
      </c>
      <c r="AG2452">
        <v>73.7</v>
      </c>
      <c r="AH2452">
        <f t="shared" si="394"/>
        <v>2.0691994572591588</v>
      </c>
      <c r="AI2452">
        <v>16</v>
      </c>
      <c r="AJ2452">
        <v>58.93</v>
      </c>
      <c r="AK2452">
        <v>53.5</v>
      </c>
      <c r="AL2452" s="3">
        <f t="shared" si="395"/>
        <v>1</v>
      </c>
      <c r="AM2452" s="3">
        <f t="shared" si="396"/>
        <v>0</v>
      </c>
      <c r="AN2452" s="3">
        <f t="shared" si="397"/>
        <v>0</v>
      </c>
    </row>
    <row r="2453" spans="1:40" x14ac:dyDescent="0.35">
      <c r="A2453" t="s">
        <v>5843</v>
      </c>
      <c r="B2453" t="s">
        <v>5692</v>
      </c>
      <c r="C2453" t="s">
        <v>51</v>
      </c>
      <c r="D2453" t="s">
        <v>17</v>
      </c>
      <c r="E2453">
        <v>23</v>
      </c>
      <c r="F2453">
        <v>154.80000000000001</v>
      </c>
      <c r="G2453">
        <v>71.22</v>
      </c>
      <c r="H2453">
        <f t="shared" si="390"/>
        <v>2.1735467565290651</v>
      </c>
      <c r="I2453">
        <v>21</v>
      </c>
      <c r="J2453">
        <v>49.51</v>
      </c>
      <c r="K2453">
        <v>66.22</v>
      </c>
      <c r="L2453" s="3">
        <f t="shared" si="391"/>
        <v>1</v>
      </c>
      <c r="M2453" s="3">
        <f t="shared" si="392"/>
        <v>0</v>
      </c>
      <c r="N2453" s="3">
        <f t="shared" si="393"/>
        <v>0</v>
      </c>
      <c r="AA2453" t="s">
        <v>5843</v>
      </c>
      <c r="AB2453" t="s">
        <v>5692</v>
      </c>
      <c r="AC2453" t="s">
        <v>51</v>
      </c>
      <c r="AD2453" t="s">
        <v>18</v>
      </c>
      <c r="AE2453">
        <v>24</v>
      </c>
      <c r="AF2453">
        <v>204.2</v>
      </c>
      <c r="AG2453">
        <v>73.7</v>
      </c>
      <c r="AH2453">
        <f t="shared" si="394"/>
        <v>2.7706919945725912</v>
      </c>
      <c r="AI2453">
        <v>21.5</v>
      </c>
      <c r="AJ2453">
        <v>54.79</v>
      </c>
      <c r="AK2453">
        <v>67.47</v>
      </c>
      <c r="AL2453" s="3">
        <f t="shared" si="395"/>
        <v>1</v>
      </c>
      <c r="AM2453" s="3">
        <f t="shared" si="396"/>
        <v>0</v>
      </c>
      <c r="AN2453" s="3">
        <f t="shared" si="397"/>
        <v>0</v>
      </c>
    </row>
    <row r="2454" spans="1:40" x14ac:dyDescent="0.35">
      <c r="A2454" t="s">
        <v>5844</v>
      </c>
      <c r="B2454" t="s">
        <v>5692</v>
      </c>
      <c r="C2454" t="s">
        <v>51</v>
      </c>
      <c r="D2454" s="6" t="s">
        <v>17</v>
      </c>
      <c r="E2454" s="6">
        <v>18</v>
      </c>
      <c r="F2454" s="6">
        <v>34.19</v>
      </c>
      <c r="G2454" s="6">
        <v>58.64</v>
      </c>
      <c r="H2454" s="6">
        <f t="shared" si="390"/>
        <v>0.58304911323328779</v>
      </c>
      <c r="I2454" s="6">
        <v>17.5</v>
      </c>
      <c r="J2454" s="6">
        <v>18.05</v>
      </c>
      <c r="K2454" s="6">
        <v>57.36</v>
      </c>
      <c r="L2454" s="6">
        <f t="shared" si="391"/>
        <v>0</v>
      </c>
      <c r="M2454" s="6">
        <f t="shared" si="392"/>
        <v>0</v>
      </c>
      <c r="N2454" s="6">
        <f t="shared" si="393"/>
        <v>1</v>
      </c>
      <c r="AA2454" t="s">
        <v>5844</v>
      </c>
      <c r="AB2454" t="s">
        <v>5692</v>
      </c>
      <c r="AC2454" t="s">
        <v>51</v>
      </c>
      <c r="AD2454" t="s">
        <v>18</v>
      </c>
      <c r="AE2454">
        <v>24</v>
      </c>
      <c r="AF2454">
        <v>95.12</v>
      </c>
      <c r="AG2454">
        <v>73.7</v>
      </c>
      <c r="AH2454">
        <f t="shared" si="394"/>
        <v>1.2906377204884667</v>
      </c>
      <c r="AI2454">
        <v>23.5</v>
      </c>
      <c r="AJ2454">
        <v>57.03</v>
      </c>
      <c r="AK2454">
        <v>72.459999999999994</v>
      </c>
      <c r="AL2454" s="3">
        <f t="shared" si="395"/>
        <v>0</v>
      </c>
      <c r="AM2454" s="3">
        <f t="shared" si="396"/>
        <v>1</v>
      </c>
      <c r="AN2454" s="3">
        <f t="shared" si="397"/>
        <v>0</v>
      </c>
    </row>
    <row r="2455" spans="1:40" x14ac:dyDescent="0.35">
      <c r="A2455" t="s">
        <v>5845</v>
      </c>
      <c r="B2455" t="s">
        <v>5692</v>
      </c>
      <c r="C2455" t="s">
        <v>51</v>
      </c>
      <c r="D2455" s="6" t="s">
        <v>17</v>
      </c>
      <c r="E2455" s="6">
        <v>25</v>
      </c>
      <c r="F2455" s="6">
        <v>66.23</v>
      </c>
      <c r="G2455" s="6">
        <v>76.17</v>
      </c>
      <c r="H2455" s="6">
        <f t="shared" si="390"/>
        <v>0.86950242877773409</v>
      </c>
      <c r="I2455" s="6">
        <v>24.5</v>
      </c>
      <c r="J2455" s="6">
        <v>51.32</v>
      </c>
      <c r="K2455" s="6">
        <v>74.930000000000007</v>
      </c>
      <c r="L2455" s="6">
        <f t="shared" si="391"/>
        <v>0</v>
      </c>
      <c r="M2455" s="6">
        <f t="shared" si="392"/>
        <v>0</v>
      </c>
      <c r="N2455" s="6">
        <f t="shared" si="393"/>
        <v>1</v>
      </c>
      <c r="AA2455" t="s">
        <v>5845</v>
      </c>
      <c r="AB2455" t="s">
        <v>5692</v>
      </c>
      <c r="AC2455" t="s">
        <v>51</v>
      </c>
      <c r="AD2455" t="s">
        <v>18</v>
      </c>
      <c r="AE2455">
        <v>24</v>
      </c>
      <c r="AF2455">
        <v>94.11</v>
      </c>
      <c r="AG2455">
        <v>73.7</v>
      </c>
      <c r="AH2455">
        <f t="shared" si="394"/>
        <v>1.2769335142469471</v>
      </c>
      <c r="AI2455">
        <v>23</v>
      </c>
      <c r="AJ2455">
        <v>64.53</v>
      </c>
      <c r="AK2455">
        <v>71.22</v>
      </c>
      <c r="AL2455" s="3">
        <f t="shared" si="395"/>
        <v>0</v>
      </c>
      <c r="AM2455" s="3">
        <f t="shared" si="396"/>
        <v>1</v>
      </c>
      <c r="AN2455" s="3">
        <f t="shared" si="397"/>
        <v>0</v>
      </c>
    </row>
    <row r="2456" spans="1:40" x14ac:dyDescent="0.35">
      <c r="A2456" t="s">
        <v>5846</v>
      </c>
      <c r="B2456" t="s">
        <v>5692</v>
      </c>
      <c r="C2456" t="s">
        <v>51</v>
      </c>
      <c r="D2456" t="s">
        <v>134</v>
      </c>
      <c r="E2456">
        <v>23</v>
      </c>
      <c r="F2456">
        <v>72.92</v>
      </c>
      <c r="G2456">
        <v>71.22</v>
      </c>
      <c r="H2456">
        <f t="shared" si="390"/>
        <v>1.023869699522606</v>
      </c>
      <c r="I2456">
        <v>22.5</v>
      </c>
      <c r="J2456">
        <v>64.75</v>
      </c>
      <c r="K2456">
        <v>69.97</v>
      </c>
      <c r="L2456" s="3">
        <f t="shared" si="391"/>
        <v>0</v>
      </c>
      <c r="M2456" s="3">
        <f t="shared" si="392"/>
        <v>1</v>
      </c>
      <c r="N2456" s="3">
        <f t="shared" si="393"/>
        <v>0</v>
      </c>
      <c r="AA2456" t="s">
        <v>5846</v>
      </c>
      <c r="AB2456" t="s">
        <v>5692</v>
      </c>
      <c r="AC2456" s="6" t="s">
        <v>51</v>
      </c>
      <c r="AD2456" s="6" t="s">
        <v>135</v>
      </c>
      <c r="AE2456" s="6">
        <v>19.5</v>
      </c>
      <c r="AF2456" s="6">
        <v>48.1</v>
      </c>
      <c r="AG2456" s="6">
        <v>62.44</v>
      </c>
      <c r="AH2456" s="6">
        <f>AF2456/AG2456</f>
        <v>0.77033952594490718</v>
      </c>
      <c r="AI2456" s="6">
        <v>19</v>
      </c>
      <c r="AJ2456" s="6">
        <v>41.68</v>
      </c>
      <c r="AK2456" s="6">
        <v>61.18</v>
      </c>
      <c r="AL2456" s="6">
        <f t="shared" si="395"/>
        <v>0</v>
      </c>
      <c r="AM2456" s="6">
        <f t="shared" si="396"/>
        <v>0</v>
      </c>
      <c r="AN2456" s="6">
        <f t="shared" si="397"/>
        <v>1</v>
      </c>
    </row>
    <row r="2457" spans="1:40" x14ac:dyDescent="0.35">
      <c r="A2457" t="s">
        <v>5847</v>
      </c>
      <c r="B2457" t="s">
        <v>5692</v>
      </c>
      <c r="C2457" t="s">
        <v>51</v>
      </c>
      <c r="D2457" t="s">
        <v>134</v>
      </c>
      <c r="E2457">
        <v>24.5</v>
      </c>
      <c r="F2457">
        <v>95.39</v>
      </c>
      <c r="G2457">
        <v>74.930000000000007</v>
      </c>
      <c r="H2457">
        <f t="shared" si="390"/>
        <v>1.2730548511944479</v>
      </c>
      <c r="I2457">
        <v>20</v>
      </c>
      <c r="J2457">
        <v>67.599999999999994</v>
      </c>
      <c r="K2457">
        <v>63.71</v>
      </c>
      <c r="L2457" s="3">
        <f t="shared" si="391"/>
        <v>0</v>
      </c>
      <c r="M2457" s="3">
        <f t="shared" si="392"/>
        <v>1</v>
      </c>
      <c r="N2457" s="3">
        <f t="shared" si="393"/>
        <v>0</v>
      </c>
      <c r="AA2457" t="s">
        <v>5847</v>
      </c>
      <c r="AB2457" t="s">
        <v>5692</v>
      </c>
      <c r="AC2457" s="6" t="s">
        <v>51</v>
      </c>
      <c r="AD2457" s="6" t="s">
        <v>135</v>
      </c>
      <c r="AE2457" s="6">
        <v>25.5</v>
      </c>
      <c r="AF2457" s="6">
        <v>73.34</v>
      </c>
      <c r="AG2457" s="6">
        <v>77.400000000000006</v>
      </c>
      <c r="AH2457" s="6">
        <f t="shared" si="394"/>
        <v>0.9475452196382429</v>
      </c>
      <c r="AI2457" s="6">
        <v>25</v>
      </c>
      <c r="AJ2457" s="6">
        <v>48.22</v>
      </c>
      <c r="AK2457" s="6">
        <v>76.17</v>
      </c>
      <c r="AL2457" s="6">
        <f t="shared" si="395"/>
        <v>0</v>
      </c>
      <c r="AM2457" s="6">
        <f t="shared" si="396"/>
        <v>0</v>
      </c>
      <c r="AN2457" s="6">
        <f t="shared" si="397"/>
        <v>1</v>
      </c>
    </row>
    <row r="2458" spans="1:40" x14ac:dyDescent="0.35">
      <c r="A2458" t="s">
        <v>5848</v>
      </c>
      <c r="B2458" t="s">
        <v>5692</v>
      </c>
      <c r="C2458" t="s">
        <v>51</v>
      </c>
      <c r="D2458" t="s">
        <v>134</v>
      </c>
      <c r="E2458">
        <v>25.5</v>
      </c>
      <c r="F2458">
        <v>85.99</v>
      </c>
      <c r="G2458">
        <v>77.400000000000006</v>
      </c>
      <c r="H2458">
        <f t="shared" si="390"/>
        <v>1.1109819121447027</v>
      </c>
      <c r="I2458">
        <v>20</v>
      </c>
      <c r="J2458">
        <v>64.34</v>
      </c>
      <c r="K2458">
        <v>63.71</v>
      </c>
      <c r="L2458" s="3">
        <f t="shared" si="391"/>
        <v>0</v>
      </c>
      <c r="M2458" s="3">
        <f t="shared" si="392"/>
        <v>1</v>
      </c>
      <c r="N2458" s="3">
        <f t="shared" si="393"/>
        <v>0</v>
      </c>
      <c r="AA2458" t="s">
        <v>5848</v>
      </c>
      <c r="AB2458" t="s">
        <v>5692</v>
      </c>
      <c r="AC2458" s="6" t="s">
        <v>51</v>
      </c>
      <c r="AD2458" s="6" t="s">
        <v>135</v>
      </c>
      <c r="AE2458" s="6">
        <v>21.5</v>
      </c>
      <c r="AF2458" s="6">
        <v>66.55</v>
      </c>
      <c r="AG2458" s="6">
        <v>67.47</v>
      </c>
      <c r="AH2458" s="6">
        <f t="shared" si="394"/>
        <v>0.98636431006373204</v>
      </c>
      <c r="AI2458" s="6">
        <v>21</v>
      </c>
      <c r="AJ2458" s="6">
        <v>38.03</v>
      </c>
      <c r="AK2458" s="6">
        <v>66.22</v>
      </c>
      <c r="AL2458" s="6">
        <f t="shared" si="395"/>
        <v>0</v>
      </c>
      <c r="AM2458" s="6">
        <f t="shared" si="396"/>
        <v>0</v>
      </c>
      <c r="AN2458" s="6">
        <f t="shared" si="397"/>
        <v>1</v>
      </c>
    </row>
    <row r="2459" spans="1:40" x14ac:dyDescent="0.35">
      <c r="A2459" t="s">
        <v>5849</v>
      </c>
      <c r="B2459" t="s">
        <v>5692</v>
      </c>
      <c r="C2459" t="s">
        <v>51</v>
      </c>
      <c r="D2459" s="6" t="s">
        <v>134</v>
      </c>
      <c r="E2459" s="6">
        <v>25.5</v>
      </c>
      <c r="F2459" s="6">
        <v>75.48</v>
      </c>
      <c r="G2459" s="6">
        <v>77.400000000000006</v>
      </c>
      <c r="H2459" s="6">
        <f t="shared" si="390"/>
        <v>0.9751937984496124</v>
      </c>
      <c r="I2459" s="6">
        <v>25</v>
      </c>
      <c r="J2459" s="6">
        <v>58.77</v>
      </c>
      <c r="K2459" s="6">
        <v>76.17</v>
      </c>
      <c r="L2459" s="6">
        <f t="shared" si="391"/>
        <v>0</v>
      </c>
      <c r="M2459" s="6">
        <f t="shared" si="392"/>
        <v>0</v>
      </c>
      <c r="N2459" s="6">
        <f t="shared" si="393"/>
        <v>1</v>
      </c>
      <c r="AA2459" t="s">
        <v>5849</v>
      </c>
      <c r="AB2459" t="s">
        <v>5692</v>
      </c>
      <c r="AC2459" t="s">
        <v>51</v>
      </c>
      <c r="AD2459" t="s">
        <v>135</v>
      </c>
      <c r="AE2459">
        <v>15</v>
      </c>
      <c r="AF2459">
        <v>52.92</v>
      </c>
      <c r="AG2459">
        <v>50.91</v>
      </c>
      <c r="AH2459">
        <f t="shared" si="394"/>
        <v>1.0394814378314674</v>
      </c>
      <c r="AI2459">
        <v>15</v>
      </c>
      <c r="AJ2459">
        <v>52.92</v>
      </c>
      <c r="AK2459">
        <v>50.91</v>
      </c>
      <c r="AL2459" s="3">
        <f t="shared" si="395"/>
        <v>0</v>
      </c>
      <c r="AM2459" s="3">
        <f t="shared" si="396"/>
        <v>1</v>
      </c>
      <c r="AN2459" s="3">
        <f t="shared" si="397"/>
        <v>0</v>
      </c>
    </row>
    <row r="2460" spans="1:40" x14ac:dyDescent="0.35">
      <c r="A2460" t="s">
        <v>5850</v>
      </c>
      <c r="B2460" t="s">
        <v>5692</v>
      </c>
      <c r="C2460" t="s">
        <v>51</v>
      </c>
      <c r="D2460" t="s">
        <v>134</v>
      </c>
      <c r="E2460">
        <v>24.5</v>
      </c>
      <c r="F2460">
        <v>167.04</v>
      </c>
      <c r="G2460">
        <v>74.930000000000007</v>
      </c>
      <c r="H2460">
        <f t="shared" si="390"/>
        <v>2.229280661951154</v>
      </c>
      <c r="I2460">
        <v>23.5</v>
      </c>
      <c r="J2460">
        <v>55.78</v>
      </c>
      <c r="K2460">
        <v>72.459999999999994</v>
      </c>
      <c r="L2460" s="3">
        <f t="shared" si="391"/>
        <v>1</v>
      </c>
      <c r="M2460" s="3">
        <f t="shared" si="392"/>
        <v>0</v>
      </c>
      <c r="N2460" s="3">
        <f t="shared" si="393"/>
        <v>0</v>
      </c>
      <c r="AA2460" t="s">
        <v>5850</v>
      </c>
      <c r="AB2460" t="s">
        <v>5692</v>
      </c>
      <c r="AC2460" s="6" t="s">
        <v>51</v>
      </c>
      <c r="AD2460" s="6" t="s">
        <v>135</v>
      </c>
      <c r="AE2460" s="6">
        <v>26</v>
      </c>
      <c r="AF2460" s="6">
        <v>71.8</v>
      </c>
      <c r="AG2460" s="6">
        <v>78.63</v>
      </c>
      <c r="AH2460" s="6">
        <f t="shared" si="394"/>
        <v>0.91313747933358769</v>
      </c>
      <c r="AI2460" s="6">
        <v>25.5</v>
      </c>
      <c r="AJ2460" s="6">
        <v>68.58</v>
      </c>
      <c r="AK2460" s="6">
        <v>77.400000000000006</v>
      </c>
      <c r="AL2460" s="6">
        <f t="shared" si="395"/>
        <v>0</v>
      </c>
      <c r="AM2460" s="6">
        <f t="shared" si="396"/>
        <v>0</v>
      </c>
      <c r="AN2460" s="6">
        <f t="shared" si="397"/>
        <v>1</v>
      </c>
    </row>
    <row r="2461" spans="1:40" x14ac:dyDescent="0.35">
      <c r="A2461" t="s">
        <v>5851</v>
      </c>
      <c r="B2461" t="s">
        <v>5692</v>
      </c>
      <c r="C2461" t="s">
        <v>51</v>
      </c>
      <c r="D2461" t="s">
        <v>134</v>
      </c>
      <c r="E2461">
        <v>25</v>
      </c>
      <c r="F2461">
        <v>89.13</v>
      </c>
      <c r="G2461">
        <v>76.17</v>
      </c>
      <c r="H2461">
        <f t="shared" si="390"/>
        <v>1.1701457266640409</v>
      </c>
      <c r="I2461">
        <v>20.5</v>
      </c>
      <c r="J2461">
        <v>67.709999999999994</v>
      </c>
      <c r="K2461">
        <v>64.97</v>
      </c>
      <c r="L2461" s="3">
        <f t="shared" si="391"/>
        <v>0</v>
      </c>
      <c r="M2461" s="3">
        <f t="shared" si="392"/>
        <v>1</v>
      </c>
      <c r="N2461" s="3">
        <f t="shared" si="393"/>
        <v>0</v>
      </c>
      <c r="AA2461" t="s">
        <v>5851</v>
      </c>
      <c r="AB2461" t="s">
        <v>5692</v>
      </c>
      <c r="AC2461" t="s">
        <v>51</v>
      </c>
      <c r="AD2461" t="s">
        <v>135</v>
      </c>
      <c r="AE2461">
        <v>23.5</v>
      </c>
      <c r="AF2461">
        <v>87.29</v>
      </c>
      <c r="AG2461">
        <v>72.459999999999994</v>
      </c>
      <c r="AH2461">
        <f t="shared" si="394"/>
        <v>1.2046646425614134</v>
      </c>
      <c r="AI2461">
        <v>25.5</v>
      </c>
      <c r="AJ2461">
        <v>78.459999999999994</v>
      </c>
      <c r="AK2461">
        <v>77.400000000000006</v>
      </c>
      <c r="AL2461" s="3">
        <f t="shared" si="395"/>
        <v>0</v>
      </c>
      <c r="AM2461" s="3">
        <f t="shared" si="396"/>
        <v>1</v>
      </c>
      <c r="AN2461" s="3">
        <f t="shared" si="397"/>
        <v>0</v>
      </c>
    </row>
    <row r="2462" spans="1:40" x14ac:dyDescent="0.35">
      <c r="A2462" t="s">
        <v>5852</v>
      </c>
      <c r="B2462" t="s">
        <v>5692</v>
      </c>
      <c r="C2462" t="s">
        <v>51</v>
      </c>
      <c r="D2462" t="s">
        <v>134</v>
      </c>
      <c r="E2462">
        <v>24.5</v>
      </c>
      <c r="F2462">
        <v>94.77</v>
      </c>
      <c r="G2462">
        <v>74.930000000000007</v>
      </c>
      <c r="H2462">
        <f t="shared" si="390"/>
        <v>1.2647804617643132</v>
      </c>
      <c r="I2462">
        <v>24</v>
      </c>
      <c r="J2462">
        <v>72.63</v>
      </c>
      <c r="K2462">
        <v>73.7</v>
      </c>
      <c r="L2462" s="3">
        <f t="shared" si="391"/>
        <v>0</v>
      </c>
      <c r="M2462" s="3">
        <f t="shared" si="392"/>
        <v>1</v>
      </c>
      <c r="N2462" s="3">
        <f t="shared" si="393"/>
        <v>0</v>
      </c>
      <c r="AA2462" t="s">
        <v>5852</v>
      </c>
      <c r="AB2462" t="s">
        <v>5692</v>
      </c>
      <c r="AC2462" s="6" t="s">
        <v>51</v>
      </c>
      <c r="AD2462" s="6" t="s">
        <v>135</v>
      </c>
      <c r="AE2462" s="6">
        <v>23.5</v>
      </c>
      <c r="AF2462" s="6">
        <v>68.81</v>
      </c>
      <c r="AG2462" s="6">
        <v>72.459999999999994</v>
      </c>
      <c r="AH2462" s="6">
        <f t="shared" si="394"/>
        <v>0.94962738062379259</v>
      </c>
      <c r="AI2462" s="6">
        <v>23</v>
      </c>
      <c r="AJ2462" s="6">
        <v>61.1</v>
      </c>
      <c r="AK2462" s="6">
        <v>71.22</v>
      </c>
      <c r="AL2462" s="6">
        <f t="shared" si="395"/>
        <v>0</v>
      </c>
      <c r="AM2462" s="6">
        <f t="shared" si="396"/>
        <v>0</v>
      </c>
      <c r="AN2462" s="6">
        <f t="shared" si="397"/>
        <v>1</v>
      </c>
    </row>
    <row r="2463" spans="1:40" x14ac:dyDescent="0.35">
      <c r="A2463" t="s">
        <v>5853</v>
      </c>
      <c r="B2463" t="s">
        <v>5719</v>
      </c>
      <c r="C2463" t="s">
        <v>51</v>
      </c>
      <c r="D2463" s="6" t="s">
        <v>17</v>
      </c>
      <c r="E2463" s="6">
        <v>25</v>
      </c>
      <c r="F2463" s="6">
        <v>72.84</v>
      </c>
      <c r="G2463" s="6">
        <v>76.17</v>
      </c>
      <c r="H2463" s="6">
        <f t="shared" si="390"/>
        <v>0.95628200078771175</v>
      </c>
      <c r="I2463" s="6">
        <v>24.5</v>
      </c>
      <c r="J2463" s="6">
        <v>68.81</v>
      </c>
      <c r="K2463" s="6">
        <v>74.930000000000007</v>
      </c>
      <c r="L2463" s="6">
        <f t="shared" si="391"/>
        <v>0</v>
      </c>
      <c r="M2463" s="6">
        <f t="shared" si="392"/>
        <v>0</v>
      </c>
      <c r="N2463" s="6">
        <f t="shared" si="393"/>
        <v>1</v>
      </c>
      <c r="AA2463" t="s">
        <v>5853</v>
      </c>
      <c r="AB2463" t="s">
        <v>5719</v>
      </c>
      <c r="AC2463" s="6" t="s">
        <v>51</v>
      </c>
      <c r="AD2463" s="6" t="s">
        <v>18</v>
      </c>
      <c r="AE2463" s="6">
        <v>24</v>
      </c>
      <c r="AF2463" s="6">
        <v>72.69</v>
      </c>
      <c r="AG2463" s="6">
        <v>73.7</v>
      </c>
      <c r="AH2463" s="6">
        <f t="shared" si="394"/>
        <v>0.98629579375848031</v>
      </c>
      <c r="AI2463" s="6">
        <v>23.5</v>
      </c>
      <c r="AJ2463" s="6">
        <v>60.11</v>
      </c>
      <c r="AK2463" s="6">
        <v>72.459999999999994</v>
      </c>
      <c r="AL2463" s="6">
        <f t="shared" si="395"/>
        <v>0</v>
      </c>
      <c r="AM2463" s="6">
        <f t="shared" si="396"/>
        <v>0</v>
      </c>
      <c r="AN2463" s="6">
        <f t="shared" si="397"/>
        <v>1</v>
      </c>
    </row>
    <row r="2464" spans="1:40" x14ac:dyDescent="0.35">
      <c r="A2464" t="s">
        <v>5854</v>
      </c>
      <c r="B2464" t="s">
        <v>5719</v>
      </c>
      <c r="C2464" t="s">
        <v>51</v>
      </c>
      <c r="D2464" t="s">
        <v>17</v>
      </c>
      <c r="E2464">
        <v>24</v>
      </c>
      <c r="F2464">
        <v>159.55000000000001</v>
      </c>
      <c r="G2464">
        <v>73.7</v>
      </c>
      <c r="H2464">
        <f t="shared" si="390"/>
        <v>2.1648575305291722</v>
      </c>
      <c r="I2464">
        <v>22</v>
      </c>
      <c r="J2464">
        <v>49.7</v>
      </c>
      <c r="K2464">
        <v>68.72</v>
      </c>
      <c r="L2464" s="3">
        <f t="shared" si="391"/>
        <v>1</v>
      </c>
      <c r="M2464" s="3">
        <f t="shared" si="392"/>
        <v>0</v>
      </c>
      <c r="N2464" s="3">
        <f t="shared" si="393"/>
        <v>0</v>
      </c>
      <c r="AA2464" t="s">
        <v>5854</v>
      </c>
      <c r="AB2464" t="s">
        <v>5719</v>
      </c>
      <c r="AC2464" t="s">
        <v>51</v>
      </c>
      <c r="AD2464" t="s">
        <v>18</v>
      </c>
      <c r="AE2464">
        <v>24</v>
      </c>
      <c r="AF2464">
        <v>157.25</v>
      </c>
      <c r="AG2464">
        <v>73.7</v>
      </c>
      <c r="AH2464">
        <f t="shared" si="394"/>
        <v>2.133649932157395</v>
      </c>
      <c r="AI2464">
        <v>23</v>
      </c>
      <c r="AJ2464">
        <v>67.790000000000006</v>
      </c>
      <c r="AK2464">
        <v>71.22</v>
      </c>
      <c r="AL2464" s="3">
        <f t="shared" si="395"/>
        <v>1</v>
      </c>
      <c r="AM2464" s="3">
        <f t="shared" si="396"/>
        <v>0</v>
      </c>
      <c r="AN2464" s="3">
        <f t="shared" si="397"/>
        <v>0</v>
      </c>
    </row>
    <row r="2465" spans="1:40" x14ac:dyDescent="0.35">
      <c r="A2465" t="s">
        <v>5855</v>
      </c>
      <c r="B2465" t="s">
        <v>5719</v>
      </c>
      <c r="C2465" t="s">
        <v>51</v>
      </c>
      <c r="D2465" t="s">
        <v>17</v>
      </c>
      <c r="E2465">
        <v>23.5</v>
      </c>
      <c r="F2465">
        <v>97.47</v>
      </c>
      <c r="G2465">
        <v>72.459999999999994</v>
      </c>
      <c r="H2465">
        <f t="shared" si="390"/>
        <v>1.3451559481093018</v>
      </c>
      <c r="I2465">
        <v>22.5</v>
      </c>
      <c r="J2465">
        <v>68.760000000000005</v>
      </c>
      <c r="K2465">
        <v>69.97</v>
      </c>
      <c r="L2465" s="3">
        <f t="shared" si="391"/>
        <v>0</v>
      </c>
      <c r="M2465" s="3">
        <f t="shared" si="392"/>
        <v>1</v>
      </c>
      <c r="N2465" s="3">
        <f t="shared" si="393"/>
        <v>0</v>
      </c>
      <c r="AA2465" t="s">
        <v>5855</v>
      </c>
      <c r="AB2465" t="s">
        <v>5719</v>
      </c>
      <c r="AC2465" s="6" t="s">
        <v>51</v>
      </c>
      <c r="AD2465" s="6" t="s">
        <v>18</v>
      </c>
      <c r="AE2465" s="6">
        <v>16</v>
      </c>
      <c r="AF2465" s="6">
        <v>44.75</v>
      </c>
      <c r="AG2465" s="6">
        <v>53.5</v>
      </c>
      <c r="AH2465" s="6">
        <f t="shared" si="394"/>
        <v>0.83644859813084116</v>
      </c>
      <c r="AI2465" s="6">
        <v>15.5</v>
      </c>
      <c r="AJ2465" s="6">
        <v>31.08</v>
      </c>
      <c r="AK2465" s="6">
        <v>52.21</v>
      </c>
      <c r="AL2465" s="6">
        <f t="shared" si="395"/>
        <v>0</v>
      </c>
      <c r="AM2465" s="6">
        <f t="shared" si="396"/>
        <v>0</v>
      </c>
      <c r="AN2465" s="6">
        <f t="shared" si="397"/>
        <v>1</v>
      </c>
    </row>
    <row r="2466" spans="1:40" x14ac:dyDescent="0.35">
      <c r="A2466" t="s">
        <v>5856</v>
      </c>
      <c r="B2466" t="s">
        <v>5719</v>
      </c>
      <c r="C2466" t="s">
        <v>51</v>
      </c>
      <c r="D2466" t="s">
        <v>17</v>
      </c>
      <c r="E2466">
        <v>23.5</v>
      </c>
      <c r="F2466">
        <v>84.51</v>
      </c>
      <c r="G2466">
        <v>72.459999999999994</v>
      </c>
      <c r="H2466">
        <f t="shared" si="390"/>
        <v>1.1662986475296717</v>
      </c>
      <c r="I2466">
        <v>24.5</v>
      </c>
      <c r="J2466">
        <v>75.069999999999993</v>
      </c>
      <c r="K2466">
        <v>74.930000000000007</v>
      </c>
      <c r="L2466" s="3">
        <f t="shared" si="391"/>
        <v>0</v>
      </c>
      <c r="M2466" s="3">
        <f t="shared" si="392"/>
        <v>1</v>
      </c>
      <c r="N2466" s="3">
        <f t="shared" si="393"/>
        <v>0</v>
      </c>
      <c r="AA2466" t="s">
        <v>5856</v>
      </c>
      <c r="AB2466" t="s">
        <v>5719</v>
      </c>
      <c r="AC2466" t="s">
        <v>51</v>
      </c>
      <c r="AD2466" t="s">
        <v>18</v>
      </c>
      <c r="AE2466">
        <v>24</v>
      </c>
      <c r="AF2466">
        <v>105.02</v>
      </c>
      <c r="AG2466">
        <v>73.7</v>
      </c>
      <c r="AH2466">
        <f t="shared" si="394"/>
        <v>1.4249660786974219</v>
      </c>
      <c r="AI2466">
        <v>23.5</v>
      </c>
      <c r="AJ2466">
        <v>63.18</v>
      </c>
      <c r="AK2466">
        <v>72.459999999999994</v>
      </c>
      <c r="AL2466" s="3">
        <f t="shared" si="395"/>
        <v>0</v>
      </c>
      <c r="AM2466" s="3">
        <f t="shared" si="396"/>
        <v>1</v>
      </c>
      <c r="AN2466" s="3">
        <f t="shared" si="397"/>
        <v>0</v>
      </c>
    </row>
    <row r="2467" spans="1:40" x14ac:dyDescent="0.35">
      <c r="A2467" t="s">
        <v>5857</v>
      </c>
      <c r="B2467" t="s">
        <v>5719</v>
      </c>
      <c r="C2467" t="s">
        <v>51</v>
      </c>
      <c r="D2467" t="s">
        <v>17</v>
      </c>
      <c r="E2467">
        <v>23.5</v>
      </c>
      <c r="F2467">
        <v>78.989999999999995</v>
      </c>
      <c r="G2467">
        <v>72.459999999999994</v>
      </c>
      <c r="H2467">
        <f t="shared" si="390"/>
        <v>1.090118686171681</v>
      </c>
      <c r="I2467">
        <v>23</v>
      </c>
      <c r="J2467">
        <v>51.62</v>
      </c>
      <c r="K2467">
        <v>71.22</v>
      </c>
      <c r="L2467" s="3">
        <f t="shared" si="391"/>
        <v>0</v>
      </c>
      <c r="M2467" s="3">
        <f t="shared" si="392"/>
        <v>1</v>
      </c>
      <c r="N2467" s="3">
        <f t="shared" si="393"/>
        <v>0</v>
      </c>
      <c r="AA2467" t="s">
        <v>5857</v>
      </c>
      <c r="AB2467" t="s">
        <v>5719</v>
      </c>
      <c r="AC2467" t="s">
        <v>51</v>
      </c>
      <c r="AD2467" t="s">
        <v>18</v>
      </c>
      <c r="AE2467">
        <v>24</v>
      </c>
      <c r="AF2467">
        <v>93.9</v>
      </c>
      <c r="AG2467">
        <v>73.7</v>
      </c>
      <c r="AH2467">
        <f t="shared" si="394"/>
        <v>1.2740841248303936</v>
      </c>
      <c r="AI2467">
        <v>23.5</v>
      </c>
      <c r="AJ2467">
        <v>67.64</v>
      </c>
      <c r="AK2467">
        <v>72.459999999999994</v>
      </c>
      <c r="AL2467" s="3">
        <f t="shared" si="395"/>
        <v>0</v>
      </c>
      <c r="AM2467" s="3">
        <f t="shared" si="396"/>
        <v>1</v>
      </c>
      <c r="AN2467" s="3">
        <f t="shared" si="397"/>
        <v>0</v>
      </c>
    </row>
    <row r="2468" spans="1:40" x14ac:dyDescent="0.35">
      <c r="A2468" t="s">
        <v>5858</v>
      </c>
      <c r="B2468" t="s">
        <v>5719</v>
      </c>
      <c r="C2468" t="s">
        <v>51</v>
      </c>
      <c r="D2468" s="6" t="s">
        <v>17</v>
      </c>
      <c r="E2468" s="6">
        <v>26</v>
      </c>
      <c r="F2468" s="6">
        <v>68.489999999999995</v>
      </c>
      <c r="G2468" s="6">
        <v>78.63</v>
      </c>
      <c r="H2468" s="6">
        <f t="shared" si="390"/>
        <v>0.87104158718046543</v>
      </c>
      <c r="I2468" s="6">
        <v>25.5</v>
      </c>
      <c r="J2468" s="6">
        <v>60.34</v>
      </c>
      <c r="K2468" s="6">
        <v>77.400000000000006</v>
      </c>
      <c r="L2468" s="6">
        <f t="shared" si="391"/>
        <v>0</v>
      </c>
      <c r="M2468" s="6">
        <f t="shared" si="392"/>
        <v>0</v>
      </c>
      <c r="N2468" s="6">
        <f t="shared" si="393"/>
        <v>1</v>
      </c>
      <c r="AA2468" t="s">
        <v>5858</v>
      </c>
      <c r="AB2468" t="s">
        <v>5719</v>
      </c>
      <c r="AC2468" t="s">
        <v>51</v>
      </c>
      <c r="AD2468" t="s">
        <v>18</v>
      </c>
      <c r="AE2468">
        <v>24</v>
      </c>
      <c r="AF2468">
        <v>102.81</v>
      </c>
      <c r="AG2468">
        <v>73.7</v>
      </c>
      <c r="AH2468">
        <f t="shared" si="394"/>
        <v>1.3949796472184532</v>
      </c>
      <c r="AI2468">
        <v>23</v>
      </c>
      <c r="AJ2468">
        <v>69.680000000000007</v>
      </c>
      <c r="AK2468">
        <v>71.22</v>
      </c>
      <c r="AL2468" s="3">
        <f t="shared" si="395"/>
        <v>0</v>
      </c>
      <c r="AM2468" s="3">
        <f t="shared" si="396"/>
        <v>1</v>
      </c>
      <c r="AN2468" s="3">
        <f t="shared" si="397"/>
        <v>0</v>
      </c>
    </row>
    <row r="2469" spans="1:40" x14ac:dyDescent="0.35">
      <c r="A2469" t="s">
        <v>5859</v>
      </c>
      <c r="B2469" t="s">
        <v>5719</v>
      </c>
      <c r="C2469" t="s">
        <v>51</v>
      </c>
      <c r="D2469" t="s">
        <v>17</v>
      </c>
      <c r="E2469">
        <v>23</v>
      </c>
      <c r="F2469">
        <v>81.23</v>
      </c>
      <c r="G2469">
        <v>71.22</v>
      </c>
      <c r="H2469">
        <f t="shared" si="390"/>
        <v>1.140550407188992</v>
      </c>
      <c r="I2469">
        <v>22.5</v>
      </c>
      <c r="J2469">
        <v>54.25</v>
      </c>
      <c r="K2469">
        <v>69.97</v>
      </c>
      <c r="L2469" s="3">
        <f t="shared" si="391"/>
        <v>0</v>
      </c>
      <c r="M2469" s="3">
        <f t="shared" si="392"/>
        <v>1</v>
      </c>
      <c r="N2469" s="3">
        <f t="shared" si="393"/>
        <v>0</v>
      </c>
      <c r="AA2469" t="s">
        <v>5859</v>
      </c>
      <c r="AB2469" t="s">
        <v>5719</v>
      </c>
      <c r="AC2469" t="s">
        <v>51</v>
      </c>
      <c r="AD2469" t="s">
        <v>18</v>
      </c>
      <c r="AE2469">
        <v>24</v>
      </c>
      <c r="AF2469">
        <v>145.38999999999999</v>
      </c>
      <c r="AG2469">
        <v>73.7</v>
      </c>
      <c r="AH2469">
        <f t="shared" si="394"/>
        <v>1.9727272727272724</v>
      </c>
      <c r="AI2469">
        <v>23</v>
      </c>
      <c r="AJ2469">
        <v>58.7</v>
      </c>
      <c r="AK2469">
        <v>71.22</v>
      </c>
      <c r="AL2469" s="3">
        <f t="shared" si="395"/>
        <v>1</v>
      </c>
      <c r="AM2469" s="3">
        <f t="shared" si="396"/>
        <v>0</v>
      </c>
      <c r="AN2469" s="3">
        <f t="shared" si="397"/>
        <v>0</v>
      </c>
    </row>
    <row r="2470" spans="1:40" x14ac:dyDescent="0.35">
      <c r="A2470" t="s">
        <v>5860</v>
      </c>
      <c r="B2470" t="s">
        <v>5719</v>
      </c>
      <c r="C2470" t="s">
        <v>51</v>
      </c>
      <c r="D2470" t="s">
        <v>17</v>
      </c>
      <c r="E2470">
        <v>20</v>
      </c>
      <c r="F2470">
        <v>76.900000000000006</v>
      </c>
      <c r="G2470">
        <v>63.71</v>
      </c>
      <c r="H2470">
        <f t="shared" si="390"/>
        <v>1.2070318631298069</v>
      </c>
      <c r="I2470">
        <v>19.5</v>
      </c>
      <c r="J2470">
        <v>41.21</v>
      </c>
      <c r="K2470">
        <v>62.44</v>
      </c>
      <c r="L2470" s="3">
        <f t="shared" si="391"/>
        <v>0</v>
      </c>
      <c r="M2470" s="3">
        <f t="shared" si="392"/>
        <v>1</v>
      </c>
      <c r="N2470" s="3">
        <f t="shared" si="393"/>
        <v>0</v>
      </c>
      <c r="AA2470" t="s">
        <v>5860</v>
      </c>
      <c r="AB2470" t="s">
        <v>5719</v>
      </c>
      <c r="AC2470" t="s">
        <v>51</v>
      </c>
      <c r="AD2470" t="s">
        <v>18</v>
      </c>
      <c r="AE2470">
        <v>24</v>
      </c>
      <c r="AF2470">
        <v>94.41</v>
      </c>
      <c r="AG2470">
        <v>73.7</v>
      </c>
      <c r="AH2470">
        <f t="shared" si="394"/>
        <v>1.2810040705563093</v>
      </c>
      <c r="AI2470">
        <v>23</v>
      </c>
      <c r="AJ2470">
        <v>68.790000000000006</v>
      </c>
      <c r="AK2470">
        <v>71.22</v>
      </c>
      <c r="AL2470" s="3">
        <f t="shared" si="395"/>
        <v>0</v>
      </c>
      <c r="AM2470" s="3">
        <f t="shared" si="396"/>
        <v>1</v>
      </c>
      <c r="AN2470" s="3">
        <f t="shared" si="397"/>
        <v>0</v>
      </c>
    </row>
    <row r="2471" spans="1:40" x14ac:dyDescent="0.35">
      <c r="A2471" t="s">
        <v>5861</v>
      </c>
      <c r="B2471" t="s">
        <v>5719</v>
      </c>
      <c r="C2471" t="s">
        <v>51</v>
      </c>
      <c r="D2471" s="6" t="s">
        <v>134</v>
      </c>
      <c r="E2471" s="6">
        <v>23.5</v>
      </c>
      <c r="F2471" s="6">
        <v>68.37</v>
      </c>
      <c r="G2471" s="6">
        <v>72.459999999999994</v>
      </c>
      <c r="H2471" s="6">
        <f t="shared" si="390"/>
        <v>0.94355506486337304</v>
      </c>
      <c r="I2471" s="6">
        <v>23</v>
      </c>
      <c r="J2471" s="6">
        <v>51.97</v>
      </c>
      <c r="K2471" s="6">
        <v>71.22</v>
      </c>
      <c r="L2471" s="6">
        <f t="shared" si="391"/>
        <v>0</v>
      </c>
      <c r="M2471" s="6">
        <f t="shared" si="392"/>
        <v>0</v>
      </c>
      <c r="N2471" s="6">
        <f t="shared" si="393"/>
        <v>1</v>
      </c>
      <c r="AA2471" t="s">
        <v>5861</v>
      </c>
      <c r="AB2471" t="s">
        <v>5719</v>
      </c>
      <c r="AC2471" s="6" t="s">
        <v>51</v>
      </c>
      <c r="AD2471" s="6" t="s">
        <v>135</v>
      </c>
      <c r="AE2471" s="6">
        <v>25</v>
      </c>
      <c r="AF2471" s="6">
        <v>69.25</v>
      </c>
      <c r="AG2471" s="6">
        <v>76.17</v>
      </c>
      <c r="AH2471" s="6">
        <f t="shared" si="394"/>
        <v>0.90915058421950901</v>
      </c>
      <c r="AI2471" s="6">
        <v>24.5</v>
      </c>
      <c r="AJ2471" s="6">
        <v>50.66</v>
      </c>
      <c r="AK2471" s="6">
        <v>74.930000000000007</v>
      </c>
      <c r="AL2471" s="6">
        <f t="shared" si="395"/>
        <v>0</v>
      </c>
      <c r="AM2471" s="6">
        <f t="shared" si="396"/>
        <v>0</v>
      </c>
      <c r="AN2471" s="6">
        <f t="shared" si="397"/>
        <v>1</v>
      </c>
    </row>
    <row r="2472" spans="1:40" x14ac:dyDescent="0.35">
      <c r="A2472" t="s">
        <v>5862</v>
      </c>
      <c r="B2472" t="s">
        <v>5719</v>
      </c>
      <c r="C2472" t="s">
        <v>51</v>
      </c>
      <c r="D2472" t="s">
        <v>134</v>
      </c>
      <c r="E2472">
        <v>23.5</v>
      </c>
      <c r="F2472">
        <v>94.48</v>
      </c>
      <c r="G2472">
        <v>72.459999999999994</v>
      </c>
      <c r="H2472">
        <f t="shared" si="390"/>
        <v>1.3038918023737236</v>
      </c>
      <c r="I2472">
        <v>22.5</v>
      </c>
      <c r="J2472">
        <v>63.79</v>
      </c>
      <c r="K2472">
        <v>69.97</v>
      </c>
      <c r="L2472" s="3">
        <f t="shared" si="391"/>
        <v>0</v>
      </c>
      <c r="M2472" s="3">
        <f t="shared" si="392"/>
        <v>1</v>
      </c>
      <c r="N2472" s="3">
        <f t="shared" si="393"/>
        <v>0</v>
      </c>
      <c r="AA2472" t="s">
        <v>5862</v>
      </c>
      <c r="AB2472" t="s">
        <v>5719</v>
      </c>
      <c r="AC2472" s="6" t="s">
        <v>51</v>
      </c>
      <c r="AD2472" s="6" t="s">
        <v>135</v>
      </c>
      <c r="AE2472" s="6">
        <v>25</v>
      </c>
      <c r="AF2472" s="6">
        <v>75.03</v>
      </c>
      <c r="AG2472" s="6">
        <v>76.17</v>
      </c>
      <c r="AH2472" s="6">
        <f t="shared" si="394"/>
        <v>0.98503347774714456</v>
      </c>
      <c r="AI2472" s="6">
        <v>24.5</v>
      </c>
      <c r="AJ2472" s="6">
        <v>71.7</v>
      </c>
      <c r="AK2472" s="6">
        <v>74.930000000000007</v>
      </c>
      <c r="AL2472" s="6">
        <f t="shared" si="395"/>
        <v>0</v>
      </c>
      <c r="AM2472" s="6">
        <f t="shared" si="396"/>
        <v>0</v>
      </c>
      <c r="AN2472" s="6">
        <f t="shared" si="397"/>
        <v>1</v>
      </c>
    </row>
    <row r="2473" spans="1:40" x14ac:dyDescent="0.35">
      <c r="A2473" t="s">
        <v>5863</v>
      </c>
      <c r="B2473" t="s">
        <v>5719</v>
      </c>
      <c r="C2473" t="s">
        <v>51</v>
      </c>
      <c r="D2473" t="s">
        <v>134</v>
      </c>
      <c r="E2473">
        <v>24.5</v>
      </c>
      <c r="F2473">
        <v>160.66</v>
      </c>
      <c r="G2473">
        <v>74.930000000000007</v>
      </c>
      <c r="H2473">
        <f t="shared" si="390"/>
        <v>2.1441345255571864</v>
      </c>
      <c r="I2473">
        <v>22.5</v>
      </c>
      <c r="J2473">
        <v>60.61</v>
      </c>
      <c r="K2473">
        <v>69.97</v>
      </c>
      <c r="L2473" s="3">
        <f t="shared" si="391"/>
        <v>1</v>
      </c>
      <c r="M2473" s="3">
        <f t="shared" si="392"/>
        <v>0</v>
      </c>
      <c r="N2473" s="3">
        <f t="shared" si="393"/>
        <v>0</v>
      </c>
      <c r="AA2473" t="s">
        <v>5863</v>
      </c>
      <c r="AB2473" t="s">
        <v>5719</v>
      </c>
      <c r="AC2473" s="6" t="s">
        <v>51</v>
      </c>
      <c r="AD2473" s="6" t="s">
        <v>135</v>
      </c>
      <c r="AE2473" s="6">
        <v>22.5</v>
      </c>
      <c r="AF2473" s="6">
        <v>69.2</v>
      </c>
      <c r="AG2473" s="6">
        <v>69.97</v>
      </c>
      <c r="AH2473" s="6">
        <f t="shared" si="394"/>
        <v>0.98899528369301137</v>
      </c>
      <c r="AI2473" s="6">
        <v>22</v>
      </c>
      <c r="AJ2473" s="6">
        <v>64.650000000000006</v>
      </c>
      <c r="AK2473" s="6">
        <v>68.72</v>
      </c>
      <c r="AL2473" s="6">
        <f t="shared" si="395"/>
        <v>0</v>
      </c>
      <c r="AM2473" s="6">
        <f t="shared" si="396"/>
        <v>0</v>
      </c>
      <c r="AN2473" s="6">
        <f t="shared" si="397"/>
        <v>1</v>
      </c>
    </row>
    <row r="2474" spans="1:40" x14ac:dyDescent="0.35">
      <c r="A2474" t="s">
        <v>5864</v>
      </c>
      <c r="B2474" t="s">
        <v>5719</v>
      </c>
      <c r="C2474" t="s">
        <v>51</v>
      </c>
      <c r="D2474" s="6" t="s">
        <v>134</v>
      </c>
      <c r="E2474" s="6">
        <v>15</v>
      </c>
      <c r="F2474" s="6">
        <v>33.49</v>
      </c>
      <c r="G2474" s="6">
        <v>50.91</v>
      </c>
      <c r="H2474" s="6">
        <f t="shared" si="390"/>
        <v>0.65782753879395017</v>
      </c>
      <c r="I2474" s="6">
        <v>15</v>
      </c>
      <c r="J2474" s="6">
        <v>33.49</v>
      </c>
      <c r="K2474" s="6">
        <v>50.91</v>
      </c>
      <c r="L2474" s="6">
        <f t="shared" si="391"/>
        <v>0</v>
      </c>
      <c r="M2474" s="6">
        <f t="shared" si="392"/>
        <v>0</v>
      </c>
      <c r="N2474" s="6">
        <f t="shared" si="393"/>
        <v>1</v>
      </c>
      <c r="AA2474" t="s">
        <v>5864</v>
      </c>
      <c r="AB2474" t="s">
        <v>5719</v>
      </c>
      <c r="AC2474" s="6" t="s">
        <v>51</v>
      </c>
      <c r="AD2474" s="6" t="s">
        <v>135</v>
      </c>
      <c r="AE2474" s="6">
        <v>35</v>
      </c>
      <c r="AF2474" s="6">
        <v>92.52</v>
      </c>
      <c r="AG2474" s="6">
        <v>100.44</v>
      </c>
      <c r="AH2474" s="6">
        <f t="shared" si="394"/>
        <v>0.92114695340501795</v>
      </c>
      <c r="AI2474" s="6">
        <v>34.5</v>
      </c>
      <c r="AJ2474" s="6">
        <v>77.930000000000007</v>
      </c>
      <c r="AK2474" s="6">
        <v>99.24</v>
      </c>
      <c r="AL2474" s="6">
        <f t="shared" si="395"/>
        <v>0</v>
      </c>
      <c r="AM2474" s="6">
        <f t="shared" si="396"/>
        <v>0</v>
      </c>
      <c r="AN2474" s="6">
        <f t="shared" si="397"/>
        <v>1</v>
      </c>
    </row>
    <row r="2475" spans="1:40" x14ac:dyDescent="0.35">
      <c r="A2475" t="s">
        <v>5865</v>
      </c>
      <c r="B2475" t="s">
        <v>5719</v>
      </c>
      <c r="C2475" t="s">
        <v>51</v>
      </c>
      <c r="D2475" s="6" t="s">
        <v>134</v>
      </c>
      <c r="E2475" s="6">
        <v>31</v>
      </c>
      <c r="F2475" s="6">
        <v>76.14</v>
      </c>
      <c r="G2475" s="6">
        <v>90.81</v>
      </c>
      <c r="H2475" s="6">
        <f t="shared" si="390"/>
        <v>0.83845391476709608</v>
      </c>
      <c r="I2475" s="6">
        <v>30.5</v>
      </c>
      <c r="J2475" s="6">
        <v>47.86</v>
      </c>
      <c r="K2475" s="6">
        <v>89.6</v>
      </c>
      <c r="L2475" s="6">
        <f t="shared" si="391"/>
        <v>0</v>
      </c>
      <c r="M2475" s="6">
        <f t="shared" si="392"/>
        <v>0</v>
      </c>
      <c r="N2475" s="6">
        <f t="shared" si="393"/>
        <v>1</v>
      </c>
      <c r="AA2475" t="s">
        <v>5865</v>
      </c>
      <c r="AB2475" t="s">
        <v>5719</v>
      </c>
      <c r="AC2475" s="6" t="s">
        <v>51</v>
      </c>
      <c r="AD2475" s="6" t="s">
        <v>135</v>
      </c>
      <c r="AE2475" s="6">
        <v>26</v>
      </c>
      <c r="AF2475" s="6">
        <v>71.150000000000006</v>
      </c>
      <c r="AG2475" s="6">
        <v>78.63</v>
      </c>
      <c r="AH2475" s="6">
        <f t="shared" si="394"/>
        <v>0.90487091440925871</v>
      </c>
      <c r="AI2475" s="6">
        <v>25.5</v>
      </c>
      <c r="AJ2475" s="6">
        <v>44.05</v>
      </c>
      <c r="AK2475" s="6">
        <v>77.400000000000006</v>
      </c>
      <c r="AL2475" s="6">
        <f t="shared" si="395"/>
        <v>0</v>
      </c>
      <c r="AM2475" s="6">
        <f t="shared" si="396"/>
        <v>0</v>
      </c>
      <c r="AN2475" s="6">
        <f t="shared" si="397"/>
        <v>1</v>
      </c>
    </row>
    <row r="2476" spans="1:40" x14ac:dyDescent="0.35">
      <c r="A2476" t="s">
        <v>5866</v>
      </c>
      <c r="B2476" t="s">
        <v>5719</v>
      </c>
      <c r="C2476" t="s">
        <v>51</v>
      </c>
      <c r="D2476" t="s">
        <v>134</v>
      </c>
      <c r="E2476">
        <v>25</v>
      </c>
      <c r="F2476">
        <v>92.75</v>
      </c>
      <c r="G2476">
        <v>76.17</v>
      </c>
      <c r="H2476">
        <f t="shared" si="390"/>
        <v>1.2176709990810031</v>
      </c>
      <c r="I2476">
        <v>26</v>
      </c>
      <c r="J2476">
        <v>80.64</v>
      </c>
      <c r="K2476">
        <v>78.63</v>
      </c>
      <c r="L2476" s="3">
        <f t="shared" si="391"/>
        <v>0</v>
      </c>
      <c r="M2476" s="3">
        <f t="shared" si="392"/>
        <v>1</v>
      </c>
      <c r="N2476" s="3">
        <f t="shared" si="393"/>
        <v>0</v>
      </c>
      <c r="AA2476" t="s">
        <v>5866</v>
      </c>
      <c r="AB2476" t="s">
        <v>5719</v>
      </c>
      <c r="AC2476" s="6" t="s">
        <v>51</v>
      </c>
      <c r="AD2476" s="6" t="s">
        <v>135</v>
      </c>
      <c r="AE2476" s="6">
        <v>21</v>
      </c>
      <c r="AF2476" s="6">
        <v>54.61</v>
      </c>
      <c r="AG2476" s="6">
        <v>66.22</v>
      </c>
      <c r="AH2476" s="6">
        <f t="shared" si="394"/>
        <v>0.82467532467532467</v>
      </c>
      <c r="AI2476" s="6">
        <v>20.5</v>
      </c>
      <c r="AJ2476" s="6">
        <v>51.99</v>
      </c>
      <c r="AK2476" s="6">
        <v>64.97</v>
      </c>
      <c r="AL2476" s="6">
        <f t="shared" si="395"/>
        <v>0</v>
      </c>
      <c r="AM2476" s="6">
        <f t="shared" si="396"/>
        <v>0</v>
      </c>
      <c r="AN2476" s="6">
        <f t="shared" si="397"/>
        <v>1</v>
      </c>
    </row>
    <row r="2477" spans="1:40" x14ac:dyDescent="0.35">
      <c r="A2477" t="s">
        <v>5867</v>
      </c>
      <c r="B2477" t="s">
        <v>5741</v>
      </c>
      <c r="C2477" t="s">
        <v>51</v>
      </c>
      <c r="D2477" s="6" t="s">
        <v>17</v>
      </c>
      <c r="E2477" s="6">
        <v>25</v>
      </c>
      <c r="F2477" s="6">
        <v>71.97</v>
      </c>
      <c r="G2477" s="6">
        <v>76.17</v>
      </c>
      <c r="H2477" s="6">
        <f t="shared" si="390"/>
        <v>0.94486018117369042</v>
      </c>
      <c r="I2477" s="6">
        <v>24.5</v>
      </c>
      <c r="J2477" s="6">
        <v>60.02</v>
      </c>
      <c r="K2477" s="6">
        <v>74.930000000000007</v>
      </c>
      <c r="L2477" s="6">
        <f t="shared" si="391"/>
        <v>0</v>
      </c>
      <c r="M2477" s="6">
        <f t="shared" si="392"/>
        <v>0</v>
      </c>
      <c r="N2477" s="6">
        <f t="shared" si="393"/>
        <v>1</v>
      </c>
      <c r="AA2477" t="s">
        <v>5867</v>
      </c>
      <c r="AB2477" t="s">
        <v>5741</v>
      </c>
      <c r="AC2477" s="6" t="s">
        <v>51</v>
      </c>
      <c r="AD2477" s="6" t="s">
        <v>18</v>
      </c>
      <c r="AE2477" s="6">
        <v>23.5</v>
      </c>
      <c r="AF2477" s="6">
        <v>62.58</v>
      </c>
      <c r="AG2477" s="6">
        <v>72.459999999999994</v>
      </c>
      <c r="AH2477" s="6">
        <f t="shared" si="394"/>
        <v>0.86364890974330666</v>
      </c>
      <c r="AI2477" s="6">
        <v>23</v>
      </c>
      <c r="AJ2477" s="6">
        <v>44.26</v>
      </c>
      <c r="AK2477" s="6">
        <v>71.22</v>
      </c>
      <c r="AL2477" s="6">
        <f t="shared" si="395"/>
        <v>0</v>
      </c>
      <c r="AM2477" s="6">
        <f t="shared" si="396"/>
        <v>0</v>
      </c>
      <c r="AN2477" s="6">
        <f t="shared" si="397"/>
        <v>1</v>
      </c>
    </row>
    <row r="2478" spans="1:40" x14ac:dyDescent="0.35">
      <c r="A2478" t="s">
        <v>5868</v>
      </c>
      <c r="B2478" t="s">
        <v>5741</v>
      </c>
      <c r="C2478" t="s">
        <v>51</v>
      </c>
      <c r="D2478" s="6" t="s">
        <v>17</v>
      </c>
      <c r="E2478" s="6">
        <v>25.5</v>
      </c>
      <c r="F2478" s="6">
        <v>60.61</v>
      </c>
      <c r="G2478" s="6">
        <v>77.400000000000006</v>
      </c>
      <c r="H2478" s="6">
        <f t="shared" si="390"/>
        <v>0.78307493540051676</v>
      </c>
      <c r="I2478" s="6">
        <v>25</v>
      </c>
      <c r="J2478" s="6">
        <v>50.69</v>
      </c>
      <c r="K2478" s="6">
        <v>76.17</v>
      </c>
      <c r="L2478" s="6">
        <f t="shared" si="391"/>
        <v>0</v>
      </c>
      <c r="M2478" s="6">
        <f t="shared" si="392"/>
        <v>0</v>
      </c>
      <c r="N2478" s="6">
        <f t="shared" si="393"/>
        <v>1</v>
      </c>
      <c r="AA2478" t="s">
        <v>5868</v>
      </c>
      <c r="AB2478" t="s">
        <v>5741</v>
      </c>
      <c r="AC2478" s="6" t="s">
        <v>51</v>
      </c>
      <c r="AD2478" s="6" t="s">
        <v>18</v>
      </c>
      <c r="AE2478" s="6">
        <v>24.5</v>
      </c>
      <c r="AF2478" s="6">
        <v>67.400000000000006</v>
      </c>
      <c r="AG2478" s="6">
        <v>74.930000000000007</v>
      </c>
      <c r="AH2478" s="6">
        <f t="shared" si="394"/>
        <v>0.89950620579207263</v>
      </c>
      <c r="AI2478" s="6">
        <v>24</v>
      </c>
      <c r="AJ2478" s="6">
        <v>59.79</v>
      </c>
      <c r="AK2478" s="6">
        <v>73.7</v>
      </c>
      <c r="AL2478" s="6">
        <f t="shared" si="395"/>
        <v>0</v>
      </c>
      <c r="AM2478" s="6">
        <f t="shared" si="396"/>
        <v>0</v>
      </c>
      <c r="AN2478" s="6">
        <f t="shared" si="397"/>
        <v>1</v>
      </c>
    </row>
    <row r="2479" spans="1:40" x14ac:dyDescent="0.35">
      <c r="A2479" t="s">
        <v>5869</v>
      </c>
      <c r="B2479" t="s">
        <v>5741</v>
      </c>
      <c r="C2479" t="s">
        <v>51</v>
      </c>
      <c r="D2479" s="6" t="s">
        <v>17</v>
      </c>
      <c r="E2479" s="6">
        <v>15</v>
      </c>
      <c r="F2479" s="6">
        <v>44.81</v>
      </c>
      <c r="G2479" s="6">
        <v>50.91</v>
      </c>
      <c r="H2479" s="6">
        <f t="shared" si="390"/>
        <v>0.88018071105873119</v>
      </c>
      <c r="I2479" s="6">
        <v>15</v>
      </c>
      <c r="J2479" s="6">
        <v>44.81</v>
      </c>
      <c r="K2479" s="6">
        <v>50.91</v>
      </c>
      <c r="L2479" s="6">
        <f t="shared" si="391"/>
        <v>0</v>
      </c>
      <c r="M2479" s="6">
        <f t="shared" si="392"/>
        <v>0</v>
      </c>
      <c r="N2479" s="6">
        <f t="shared" si="393"/>
        <v>1</v>
      </c>
      <c r="AA2479" t="s">
        <v>5869</v>
      </c>
      <c r="AB2479" t="s">
        <v>5741</v>
      </c>
      <c r="AC2479" t="s">
        <v>51</v>
      </c>
      <c r="AD2479" t="s">
        <v>18</v>
      </c>
      <c r="AE2479">
        <v>24</v>
      </c>
      <c r="AF2479">
        <v>82.86</v>
      </c>
      <c r="AG2479">
        <v>73.7</v>
      </c>
      <c r="AH2479">
        <f t="shared" si="394"/>
        <v>1.1242876526458616</v>
      </c>
      <c r="AI2479">
        <v>23.5</v>
      </c>
      <c r="AJ2479">
        <v>65.989999999999995</v>
      </c>
      <c r="AK2479">
        <v>72.459999999999994</v>
      </c>
      <c r="AL2479" s="3">
        <f t="shared" si="395"/>
        <v>0</v>
      </c>
      <c r="AM2479" s="3">
        <f t="shared" si="396"/>
        <v>1</v>
      </c>
      <c r="AN2479" s="3">
        <f t="shared" si="397"/>
        <v>0</v>
      </c>
    </row>
    <row r="2480" spans="1:40" x14ac:dyDescent="0.35">
      <c r="A2480" t="s">
        <v>5870</v>
      </c>
      <c r="B2480" t="s">
        <v>5741</v>
      </c>
      <c r="C2480" t="s">
        <v>51</v>
      </c>
      <c r="D2480" s="6" t="s">
        <v>17</v>
      </c>
      <c r="E2480" s="6">
        <v>16</v>
      </c>
      <c r="F2480" s="6">
        <v>38.57</v>
      </c>
      <c r="G2480" s="6">
        <v>53.5</v>
      </c>
      <c r="H2480" s="6">
        <f t="shared" si="390"/>
        <v>0.72093457943925232</v>
      </c>
      <c r="I2480" s="6">
        <v>15.5</v>
      </c>
      <c r="J2480" s="6">
        <v>32.58</v>
      </c>
      <c r="K2480" s="6">
        <v>52.21</v>
      </c>
      <c r="L2480" s="6">
        <f t="shared" si="391"/>
        <v>0</v>
      </c>
      <c r="M2480" s="6">
        <f t="shared" si="392"/>
        <v>0</v>
      </c>
      <c r="N2480" s="6">
        <f t="shared" si="393"/>
        <v>1</v>
      </c>
      <c r="AA2480" t="s">
        <v>5870</v>
      </c>
      <c r="AB2480" t="s">
        <v>5741</v>
      </c>
      <c r="AC2480" t="s">
        <v>51</v>
      </c>
      <c r="AD2480" t="s">
        <v>18</v>
      </c>
      <c r="AE2480">
        <v>24</v>
      </c>
      <c r="AF2480">
        <v>84.74</v>
      </c>
      <c r="AG2480">
        <v>73.7</v>
      </c>
      <c r="AH2480">
        <f t="shared" si="394"/>
        <v>1.1497964721845317</v>
      </c>
      <c r="AI2480">
        <v>23.5</v>
      </c>
      <c r="AJ2480">
        <v>68.95</v>
      </c>
      <c r="AK2480">
        <v>72.459999999999994</v>
      </c>
      <c r="AL2480" s="3">
        <f t="shared" si="395"/>
        <v>0</v>
      </c>
      <c r="AM2480" s="3">
        <f t="shared" si="396"/>
        <v>1</v>
      </c>
      <c r="AN2480" s="3">
        <f t="shared" si="397"/>
        <v>0</v>
      </c>
    </row>
    <row r="2481" spans="1:40" x14ac:dyDescent="0.35">
      <c r="A2481" t="s">
        <v>5871</v>
      </c>
      <c r="B2481" t="s">
        <v>5741</v>
      </c>
      <c r="C2481" t="s">
        <v>51</v>
      </c>
      <c r="D2481" s="6" t="s">
        <v>17</v>
      </c>
      <c r="E2481" s="6">
        <v>34</v>
      </c>
      <c r="F2481" s="6">
        <v>88.84</v>
      </c>
      <c r="G2481" s="6">
        <v>98.04</v>
      </c>
      <c r="H2481" s="6">
        <f t="shared" si="390"/>
        <v>0.90616075071399427</v>
      </c>
      <c r="I2481" s="6">
        <v>33.5</v>
      </c>
      <c r="J2481" s="6">
        <v>61.67</v>
      </c>
      <c r="K2481" s="6">
        <v>96.84</v>
      </c>
      <c r="L2481" s="6">
        <f t="shared" si="391"/>
        <v>0</v>
      </c>
      <c r="M2481" s="6">
        <f t="shared" si="392"/>
        <v>0</v>
      </c>
      <c r="N2481" s="6">
        <f t="shared" si="393"/>
        <v>1</v>
      </c>
      <c r="AA2481" t="s">
        <v>5871</v>
      </c>
      <c r="AB2481" t="s">
        <v>5741</v>
      </c>
      <c r="AC2481" s="6" t="s">
        <v>51</v>
      </c>
      <c r="AD2481" s="6" t="s">
        <v>18</v>
      </c>
      <c r="AE2481" s="6">
        <v>24</v>
      </c>
      <c r="AF2481" s="6">
        <v>65.63</v>
      </c>
      <c r="AG2481" s="6">
        <v>73.7</v>
      </c>
      <c r="AH2481" s="6">
        <f t="shared" si="394"/>
        <v>0.89050203527815464</v>
      </c>
      <c r="AI2481" s="6">
        <v>23.5</v>
      </c>
      <c r="AJ2481" s="6">
        <v>46.03</v>
      </c>
      <c r="AK2481" s="6">
        <v>72.459999999999994</v>
      </c>
      <c r="AL2481" s="6">
        <f t="shared" si="395"/>
        <v>0</v>
      </c>
      <c r="AM2481" s="6">
        <f t="shared" si="396"/>
        <v>0</v>
      </c>
      <c r="AN2481" s="6">
        <f t="shared" si="397"/>
        <v>1</v>
      </c>
    </row>
    <row r="2482" spans="1:40" x14ac:dyDescent="0.35">
      <c r="A2482" t="s">
        <v>5872</v>
      </c>
      <c r="B2482" t="s">
        <v>5741</v>
      </c>
      <c r="C2482" t="s">
        <v>51</v>
      </c>
      <c r="D2482" s="6" t="s">
        <v>17</v>
      </c>
      <c r="E2482" s="6">
        <v>34.5</v>
      </c>
      <c r="F2482" s="6">
        <v>74.83</v>
      </c>
      <c r="G2482" s="6">
        <v>99.24</v>
      </c>
      <c r="H2482" s="6">
        <f t="shared" si="390"/>
        <v>0.75403063280935112</v>
      </c>
      <c r="I2482" s="6">
        <v>34</v>
      </c>
      <c r="J2482" s="6">
        <v>67.95</v>
      </c>
      <c r="K2482" s="6">
        <v>98.04</v>
      </c>
      <c r="L2482" s="6">
        <f t="shared" si="391"/>
        <v>0</v>
      </c>
      <c r="M2482" s="6">
        <f t="shared" si="392"/>
        <v>0</v>
      </c>
      <c r="N2482" s="6">
        <f t="shared" si="393"/>
        <v>1</v>
      </c>
      <c r="AA2482" t="s">
        <v>5872</v>
      </c>
      <c r="AB2482" t="s">
        <v>5741</v>
      </c>
      <c r="AC2482" s="6" t="s">
        <v>51</v>
      </c>
      <c r="AD2482" s="6" t="s">
        <v>18</v>
      </c>
      <c r="AE2482" s="6">
        <v>31.5</v>
      </c>
      <c r="AF2482" s="6">
        <v>85.18</v>
      </c>
      <c r="AG2482" s="6">
        <v>92.02</v>
      </c>
      <c r="AH2482" s="6">
        <f t="shared" si="394"/>
        <v>0.9256683329710933</v>
      </c>
      <c r="AI2482" s="6">
        <v>31</v>
      </c>
      <c r="AJ2482" s="6">
        <v>65.239999999999995</v>
      </c>
      <c r="AK2482" s="6">
        <v>90.81</v>
      </c>
      <c r="AL2482" s="6">
        <f t="shared" si="395"/>
        <v>0</v>
      </c>
      <c r="AM2482" s="6">
        <f t="shared" si="396"/>
        <v>0</v>
      </c>
      <c r="AN2482" s="6">
        <f t="shared" si="397"/>
        <v>1</v>
      </c>
    </row>
    <row r="2483" spans="1:40" x14ac:dyDescent="0.35">
      <c r="A2483" t="s">
        <v>5873</v>
      </c>
      <c r="B2483" t="s">
        <v>5741</v>
      </c>
      <c r="C2483" t="s">
        <v>51</v>
      </c>
      <c r="D2483" t="s">
        <v>17</v>
      </c>
      <c r="E2483">
        <v>23.5</v>
      </c>
      <c r="F2483">
        <v>132.68</v>
      </c>
      <c r="G2483">
        <v>72.459999999999994</v>
      </c>
      <c r="H2483">
        <f t="shared" si="390"/>
        <v>1.8310792161192384</v>
      </c>
      <c r="I2483">
        <v>22</v>
      </c>
      <c r="J2483">
        <v>68.680000000000007</v>
      </c>
      <c r="K2483">
        <v>68.72</v>
      </c>
      <c r="L2483" s="3">
        <f t="shared" si="391"/>
        <v>1</v>
      </c>
      <c r="M2483" s="3">
        <f t="shared" si="392"/>
        <v>0</v>
      </c>
      <c r="N2483" s="3">
        <f t="shared" si="393"/>
        <v>0</v>
      </c>
      <c r="AA2483" t="s">
        <v>5873</v>
      </c>
      <c r="AB2483" t="s">
        <v>5741</v>
      </c>
      <c r="AC2483" t="s">
        <v>51</v>
      </c>
      <c r="AD2483" t="s">
        <v>18</v>
      </c>
      <c r="AE2483">
        <v>24</v>
      </c>
      <c r="AF2483">
        <v>91.31</v>
      </c>
      <c r="AG2483">
        <v>73.7</v>
      </c>
      <c r="AH2483">
        <f t="shared" si="394"/>
        <v>1.2389416553595658</v>
      </c>
      <c r="AI2483">
        <v>23.5</v>
      </c>
      <c r="AJ2483">
        <v>63.53</v>
      </c>
      <c r="AK2483">
        <v>72.459999999999994</v>
      </c>
      <c r="AL2483" s="3">
        <f t="shared" si="395"/>
        <v>0</v>
      </c>
      <c r="AM2483" s="3">
        <f t="shared" si="396"/>
        <v>1</v>
      </c>
      <c r="AN2483" s="3">
        <f t="shared" si="397"/>
        <v>0</v>
      </c>
    </row>
    <row r="2484" spans="1:40" x14ac:dyDescent="0.35">
      <c r="A2484" t="s">
        <v>5874</v>
      </c>
      <c r="B2484" t="s">
        <v>5741</v>
      </c>
      <c r="C2484" t="s">
        <v>51</v>
      </c>
      <c r="D2484" t="s">
        <v>17</v>
      </c>
      <c r="E2484">
        <v>23.5</v>
      </c>
      <c r="F2484">
        <v>75.73</v>
      </c>
      <c r="G2484">
        <v>72.459999999999994</v>
      </c>
      <c r="H2484">
        <f t="shared" si="390"/>
        <v>1.0451283466740271</v>
      </c>
      <c r="I2484">
        <v>23</v>
      </c>
      <c r="J2484">
        <v>60.24</v>
      </c>
      <c r="K2484">
        <v>71.22</v>
      </c>
      <c r="L2484" s="3">
        <f t="shared" si="391"/>
        <v>0</v>
      </c>
      <c r="M2484" s="3">
        <f t="shared" si="392"/>
        <v>1</v>
      </c>
      <c r="N2484" s="3">
        <f t="shared" si="393"/>
        <v>0</v>
      </c>
      <c r="AA2484" t="s">
        <v>5874</v>
      </c>
      <c r="AB2484" t="s">
        <v>5741</v>
      </c>
      <c r="AC2484" s="6" t="s">
        <v>51</v>
      </c>
      <c r="AD2484" s="6" t="s">
        <v>18</v>
      </c>
      <c r="AE2484" s="6">
        <v>23.5</v>
      </c>
      <c r="AF2484" s="6">
        <v>66.64</v>
      </c>
      <c r="AG2484" s="6">
        <v>72.459999999999994</v>
      </c>
      <c r="AH2484" s="6">
        <f t="shared" si="394"/>
        <v>0.91967982335081433</v>
      </c>
      <c r="AI2484" s="6">
        <v>23</v>
      </c>
      <c r="AJ2484" s="6">
        <v>50.26</v>
      </c>
      <c r="AK2484" s="6">
        <v>71.22</v>
      </c>
      <c r="AL2484" s="6">
        <f t="shared" si="395"/>
        <v>0</v>
      </c>
      <c r="AM2484" s="6">
        <f t="shared" si="396"/>
        <v>0</v>
      </c>
      <c r="AN2484" s="6">
        <f t="shared" si="397"/>
        <v>1</v>
      </c>
    </row>
    <row r="2485" spans="1:40" x14ac:dyDescent="0.35">
      <c r="A2485" t="s">
        <v>5875</v>
      </c>
      <c r="B2485" t="s">
        <v>5741</v>
      </c>
      <c r="C2485" t="s">
        <v>51</v>
      </c>
      <c r="D2485" t="s">
        <v>17</v>
      </c>
      <c r="E2485">
        <v>24</v>
      </c>
      <c r="F2485">
        <v>114.89</v>
      </c>
      <c r="G2485">
        <v>73.7</v>
      </c>
      <c r="H2485">
        <f t="shared" si="390"/>
        <v>1.5588873812754409</v>
      </c>
      <c r="I2485">
        <v>22</v>
      </c>
      <c r="J2485">
        <v>50.1</v>
      </c>
      <c r="K2485">
        <v>68.72</v>
      </c>
      <c r="L2485" s="3">
        <f t="shared" si="391"/>
        <v>1</v>
      </c>
      <c r="M2485" s="3">
        <f t="shared" si="392"/>
        <v>0</v>
      </c>
      <c r="N2485" s="3">
        <f t="shared" si="393"/>
        <v>0</v>
      </c>
      <c r="AA2485" t="s">
        <v>5875</v>
      </c>
      <c r="AB2485" t="s">
        <v>5741</v>
      </c>
      <c r="AC2485" s="6" t="s">
        <v>51</v>
      </c>
      <c r="AD2485" s="6" t="s">
        <v>18</v>
      </c>
      <c r="AE2485" s="6">
        <v>24</v>
      </c>
      <c r="AF2485" s="6">
        <v>67.62</v>
      </c>
      <c r="AG2485" s="6">
        <v>73.7</v>
      </c>
      <c r="AH2485" s="6">
        <f t="shared" si="394"/>
        <v>0.91750339213025778</v>
      </c>
      <c r="AI2485" s="6">
        <v>23.5</v>
      </c>
      <c r="AJ2485" s="6">
        <v>57.51</v>
      </c>
      <c r="AK2485" s="6">
        <v>72.459999999999994</v>
      </c>
      <c r="AL2485" s="6">
        <f t="shared" si="395"/>
        <v>0</v>
      </c>
      <c r="AM2485" s="6">
        <f t="shared" si="396"/>
        <v>0</v>
      </c>
      <c r="AN2485" s="6">
        <f t="shared" si="397"/>
        <v>1</v>
      </c>
    </row>
    <row r="2486" spans="1:40" x14ac:dyDescent="0.35">
      <c r="A2486" t="s">
        <v>5876</v>
      </c>
      <c r="B2486" t="s">
        <v>5741</v>
      </c>
      <c r="C2486" t="s">
        <v>51</v>
      </c>
      <c r="D2486" s="6" t="s">
        <v>17</v>
      </c>
      <c r="E2486" s="6">
        <v>26</v>
      </c>
      <c r="F2486" s="6">
        <v>70.989999999999995</v>
      </c>
      <c r="G2486" s="6">
        <v>78.63</v>
      </c>
      <c r="H2486" s="6">
        <f t="shared" si="390"/>
        <v>0.90283606765865443</v>
      </c>
      <c r="I2486" s="6">
        <v>25.5</v>
      </c>
      <c r="J2486" s="6">
        <v>56.8</v>
      </c>
      <c r="K2486" s="6">
        <v>77.400000000000006</v>
      </c>
      <c r="L2486" s="6">
        <f t="shared" si="391"/>
        <v>0</v>
      </c>
      <c r="M2486" s="6">
        <f t="shared" si="392"/>
        <v>0</v>
      </c>
      <c r="N2486" s="6">
        <f t="shared" si="393"/>
        <v>1</v>
      </c>
      <c r="AA2486" t="s">
        <v>5876</v>
      </c>
      <c r="AB2486" t="s">
        <v>5741</v>
      </c>
      <c r="AC2486" t="s">
        <v>51</v>
      </c>
      <c r="AD2486" t="s">
        <v>18</v>
      </c>
      <c r="AE2486">
        <v>24</v>
      </c>
      <c r="AF2486">
        <v>89.11</v>
      </c>
      <c r="AG2486">
        <v>73.7</v>
      </c>
      <c r="AH2486">
        <f t="shared" si="394"/>
        <v>1.209090909090909</v>
      </c>
      <c r="AI2486">
        <v>26</v>
      </c>
      <c r="AJ2486">
        <v>82.61</v>
      </c>
      <c r="AK2486">
        <v>78.63</v>
      </c>
      <c r="AL2486" s="3">
        <f t="shared" si="395"/>
        <v>0</v>
      </c>
      <c r="AM2486" s="3">
        <f t="shared" si="396"/>
        <v>1</v>
      </c>
      <c r="AN2486" s="3">
        <f t="shared" si="397"/>
        <v>0</v>
      </c>
    </row>
    <row r="2487" spans="1:40" x14ac:dyDescent="0.35">
      <c r="A2487" t="s">
        <v>5877</v>
      </c>
      <c r="B2487" t="s">
        <v>5741</v>
      </c>
      <c r="C2487" t="s">
        <v>51</v>
      </c>
      <c r="D2487" s="6" t="s">
        <v>17</v>
      </c>
      <c r="E2487" s="6">
        <v>23.5</v>
      </c>
      <c r="F2487" s="6">
        <v>70.95</v>
      </c>
      <c r="G2487" s="6">
        <v>72.459999999999994</v>
      </c>
      <c r="H2487" s="6">
        <f t="shared" si="390"/>
        <v>0.97916091636765124</v>
      </c>
      <c r="I2487" s="6">
        <v>23</v>
      </c>
      <c r="J2487" s="6">
        <v>55.18</v>
      </c>
      <c r="K2487" s="6">
        <v>71.22</v>
      </c>
      <c r="L2487" s="6">
        <f t="shared" si="391"/>
        <v>0</v>
      </c>
      <c r="M2487" s="6">
        <f t="shared" si="392"/>
        <v>0</v>
      </c>
      <c r="N2487" s="6">
        <f t="shared" si="393"/>
        <v>1</v>
      </c>
      <c r="AA2487" t="s">
        <v>5877</v>
      </c>
      <c r="AB2487" t="s">
        <v>5741</v>
      </c>
      <c r="AC2487" s="6" t="s">
        <v>51</v>
      </c>
      <c r="AD2487" s="6" t="s">
        <v>18</v>
      </c>
      <c r="AE2487" s="6">
        <v>21.5</v>
      </c>
      <c r="AF2487" s="6">
        <v>55.24</v>
      </c>
      <c r="AG2487" s="6">
        <v>67.47</v>
      </c>
      <c r="AH2487" s="6">
        <f t="shared" si="394"/>
        <v>0.81873425226026386</v>
      </c>
      <c r="AI2487" s="6">
        <v>21</v>
      </c>
      <c r="AJ2487" s="6">
        <v>37.42</v>
      </c>
      <c r="AK2487" s="6">
        <v>66.22</v>
      </c>
      <c r="AL2487" s="6">
        <f t="shared" si="395"/>
        <v>0</v>
      </c>
      <c r="AM2487" s="6">
        <f t="shared" si="396"/>
        <v>0</v>
      </c>
      <c r="AN2487" s="6">
        <f t="shared" si="397"/>
        <v>1</v>
      </c>
    </row>
    <row r="2488" spans="1:40" x14ac:dyDescent="0.35">
      <c r="A2488" t="s">
        <v>5878</v>
      </c>
      <c r="B2488" t="s">
        <v>5741</v>
      </c>
      <c r="C2488" t="s">
        <v>51</v>
      </c>
      <c r="D2488" t="s">
        <v>17</v>
      </c>
      <c r="E2488">
        <v>24.5</v>
      </c>
      <c r="F2488">
        <v>100.3</v>
      </c>
      <c r="G2488">
        <v>74.930000000000007</v>
      </c>
      <c r="H2488">
        <f t="shared" si="390"/>
        <v>1.3385826771653542</v>
      </c>
      <c r="I2488">
        <v>22.5</v>
      </c>
      <c r="J2488">
        <v>63.04</v>
      </c>
      <c r="K2488">
        <v>69.97</v>
      </c>
      <c r="L2488" s="3">
        <f t="shared" si="391"/>
        <v>0</v>
      </c>
      <c r="M2488" s="3">
        <f t="shared" si="392"/>
        <v>1</v>
      </c>
      <c r="N2488" s="3">
        <f t="shared" si="393"/>
        <v>0</v>
      </c>
      <c r="AA2488" t="s">
        <v>5878</v>
      </c>
      <c r="AB2488" t="s">
        <v>5741</v>
      </c>
      <c r="AC2488" t="s">
        <v>51</v>
      </c>
      <c r="AD2488" t="s">
        <v>18</v>
      </c>
      <c r="AE2488">
        <v>24</v>
      </c>
      <c r="AF2488">
        <v>108.77</v>
      </c>
      <c r="AG2488">
        <v>73.7</v>
      </c>
      <c r="AH2488">
        <f t="shared" si="394"/>
        <v>1.4758480325644503</v>
      </c>
      <c r="AI2488">
        <v>23</v>
      </c>
      <c r="AJ2488">
        <v>53.34</v>
      </c>
      <c r="AK2488">
        <v>71.22</v>
      </c>
      <c r="AL2488" s="3">
        <f t="shared" si="395"/>
        <v>0</v>
      </c>
      <c r="AM2488" s="3">
        <f t="shared" si="396"/>
        <v>1</v>
      </c>
      <c r="AN2488" s="3">
        <f t="shared" si="397"/>
        <v>0</v>
      </c>
    </row>
    <row r="2489" spans="1:40" x14ac:dyDescent="0.35">
      <c r="A2489" t="s">
        <v>5879</v>
      </c>
      <c r="B2489" t="s">
        <v>5741</v>
      </c>
      <c r="C2489" t="s">
        <v>51</v>
      </c>
      <c r="D2489" t="s">
        <v>134</v>
      </c>
      <c r="E2489">
        <v>24.5</v>
      </c>
      <c r="F2489">
        <v>80.69</v>
      </c>
      <c r="G2489">
        <v>74.930000000000007</v>
      </c>
      <c r="H2489">
        <f t="shared" si="390"/>
        <v>1.0768717469638327</v>
      </c>
      <c r="I2489">
        <v>24</v>
      </c>
      <c r="J2489">
        <v>63.56</v>
      </c>
      <c r="K2489">
        <v>73.7</v>
      </c>
      <c r="L2489" s="3">
        <f t="shared" si="391"/>
        <v>0</v>
      </c>
      <c r="M2489" s="3">
        <f t="shared" si="392"/>
        <v>1</v>
      </c>
      <c r="N2489" s="3">
        <f t="shared" si="393"/>
        <v>0</v>
      </c>
      <c r="AA2489" t="s">
        <v>5879</v>
      </c>
      <c r="AB2489" t="s">
        <v>5741</v>
      </c>
      <c r="AC2489" t="s">
        <v>51</v>
      </c>
      <c r="AD2489" t="s">
        <v>135</v>
      </c>
      <c r="AE2489">
        <v>23</v>
      </c>
      <c r="AF2489">
        <v>77.47</v>
      </c>
      <c r="AG2489">
        <v>71.22</v>
      </c>
      <c r="AH2489">
        <f t="shared" si="394"/>
        <v>1.087756248244875</v>
      </c>
      <c r="AI2489">
        <v>27</v>
      </c>
      <c r="AJ2489">
        <v>86.27</v>
      </c>
      <c r="AK2489">
        <v>81.08</v>
      </c>
      <c r="AL2489" s="3">
        <f t="shared" si="395"/>
        <v>0</v>
      </c>
      <c r="AM2489" s="3">
        <f t="shared" si="396"/>
        <v>1</v>
      </c>
      <c r="AN2489" s="3">
        <f t="shared" si="397"/>
        <v>0</v>
      </c>
    </row>
    <row r="2490" spans="1:40" x14ac:dyDescent="0.35">
      <c r="A2490" t="s">
        <v>5880</v>
      </c>
      <c r="B2490" t="s">
        <v>5741</v>
      </c>
      <c r="C2490" t="s">
        <v>51</v>
      </c>
      <c r="D2490" t="s">
        <v>134</v>
      </c>
      <c r="E2490">
        <v>24</v>
      </c>
      <c r="F2490">
        <v>75.7</v>
      </c>
      <c r="G2490">
        <v>73.7</v>
      </c>
      <c r="H2490">
        <f t="shared" si="390"/>
        <v>1.0271370420624153</v>
      </c>
      <c r="I2490">
        <v>23.5</v>
      </c>
      <c r="J2490">
        <v>61.97</v>
      </c>
      <c r="K2490">
        <v>72.459999999999994</v>
      </c>
      <c r="L2490" s="3">
        <f t="shared" si="391"/>
        <v>0</v>
      </c>
      <c r="M2490" s="3">
        <f t="shared" si="392"/>
        <v>1</v>
      </c>
      <c r="N2490" s="3">
        <f t="shared" si="393"/>
        <v>0</v>
      </c>
      <c r="AA2490" t="s">
        <v>5880</v>
      </c>
      <c r="AB2490" t="s">
        <v>5741</v>
      </c>
      <c r="AC2490" s="6" t="s">
        <v>51</v>
      </c>
      <c r="AD2490" s="6" t="s">
        <v>135</v>
      </c>
      <c r="AE2490" s="6">
        <v>18.5</v>
      </c>
      <c r="AF2490" s="6">
        <v>52.23</v>
      </c>
      <c r="AG2490" s="6">
        <v>59.91</v>
      </c>
      <c r="AH2490" s="6">
        <f t="shared" si="394"/>
        <v>0.87180771156735104</v>
      </c>
      <c r="AI2490" s="6">
        <v>18</v>
      </c>
      <c r="AJ2490" s="6">
        <v>30.91</v>
      </c>
      <c r="AK2490" s="6">
        <v>58.64</v>
      </c>
      <c r="AL2490" s="6">
        <f t="shared" si="395"/>
        <v>0</v>
      </c>
      <c r="AM2490" s="6">
        <f t="shared" si="396"/>
        <v>0</v>
      </c>
      <c r="AN2490" s="6">
        <f t="shared" si="397"/>
        <v>1</v>
      </c>
    </row>
    <row r="2491" spans="1:40" x14ac:dyDescent="0.35">
      <c r="A2491" t="s">
        <v>5881</v>
      </c>
      <c r="B2491" t="s">
        <v>5741</v>
      </c>
      <c r="C2491" t="s">
        <v>51</v>
      </c>
      <c r="D2491" t="s">
        <v>134</v>
      </c>
      <c r="E2491">
        <v>25.5</v>
      </c>
      <c r="F2491">
        <v>85.81</v>
      </c>
      <c r="G2491">
        <v>77.400000000000006</v>
      </c>
      <c r="H2491">
        <f t="shared" si="390"/>
        <v>1.108656330749354</v>
      </c>
      <c r="I2491">
        <v>25</v>
      </c>
      <c r="J2491">
        <v>63.4</v>
      </c>
      <c r="K2491">
        <v>76.17</v>
      </c>
      <c r="L2491" s="3">
        <f t="shared" si="391"/>
        <v>0</v>
      </c>
      <c r="M2491" s="3">
        <f t="shared" si="392"/>
        <v>1</v>
      </c>
      <c r="N2491" s="3">
        <f t="shared" si="393"/>
        <v>0</v>
      </c>
      <c r="AA2491" t="s">
        <v>5881</v>
      </c>
      <c r="AB2491" t="s">
        <v>5741</v>
      </c>
      <c r="AC2491" s="6" t="s">
        <v>51</v>
      </c>
      <c r="AD2491" s="6" t="s">
        <v>135</v>
      </c>
      <c r="AE2491" s="6">
        <v>22.5</v>
      </c>
      <c r="AF2491" s="6">
        <v>62.22</v>
      </c>
      <c r="AG2491" s="6">
        <v>69.97</v>
      </c>
      <c r="AH2491" s="6">
        <f t="shared" si="394"/>
        <v>0.88923824496212667</v>
      </c>
      <c r="AI2491" s="6">
        <v>22</v>
      </c>
      <c r="AJ2491" s="6">
        <v>34.36</v>
      </c>
      <c r="AK2491" s="6">
        <v>68.72</v>
      </c>
      <c r="AL2491" s="6">
        <f t="shared" si="395"/>
        <v>0</v>
      </c>
      <c r="AM2491" s="6">
        <f t="shared" si="396"/>
        <v>0</v>
      </c>
      <c r="AN2491" s="6">
        <f t="shared" si="397"/>
        <v>1</v>
      </c>
    </row>
    <row r="2492" spans="1:40" x14ac:dyDescent="0.35">
      <c r="A2492" t="s">
        <v>5882</v>
      </c>
      <c r="B2492" t="s">
        <v>5741</v>
      </c>
      <c r="C2492" t="s">
        <v>51</v>
      </c>
      <c r="D2492" s="6" t="s">
        <v>134</v>
      </c>
      <c r="E2492" s="6">
        <v>17.5</v>
      </c>
      <c r="F2492" s="6">
        <v>41.01</v>
      </c>
      <c r="G2492" s="6">
        <v>57.36</v>
      </c>
      <c r="H2492" s="6">
        <f t="shared" si="390"/>
        <v>0.71495815899581583</v>
      </c>
      <c r="I2492" s="6">
        <v>17</v>
      </c>
      <c r="J2492" s="6">
        <v>35.020000000000003</v>
      </c>
      <c r="K2492" s="6">
        <v>56.08</v>
      </c>
      <c r="L2492" s="6">
        <f t="shared" si="391"/>
        <v>0</v>
      </c>
      <c r="M2492" s="6">
        <f t="shared" si="392"/>
        <v>0</v>
      </c>
      <c r="N2492" s="6">
        <f t="shared" si="393"/>
        <v>1</v>
      </c>
      <c r="AA2492" t="s">
        <v>5882</v>
      </c>
      <c r="AB2492" t="s">
        <v>5741</v>
      </c>
      <c r="AC2492" s="6" t="s">
        <v>51</v>
      </c>
      <c r="AD2492" s="6" t="s">
        <v>135</v>
      </c>
      <c r="AE2492" s="6">
        <v>18</v>
      </c>
      <c r="AF2492" s="6">
        <v>54.1</v>
      </c>
      <c r="AG2492" s="6">
        <v>58.64</v>
      </c>
      <c r="AH2492" s="6">
        <f t="shared" si="394"/>
        <v>0.92257844474761252</v>
      </c>
      <c r="AI2492" s="6">
        <v>17.5</v>
      </c>
      <c r="AJ2492" s="6">
        <v>18.23</v>
      </c>
      <c r="AK2492" s="6">
        <v>57.36</v>
      </c>
      <c r="AL2492" s="6">
        <f t="shared" si="395"/>
        <v>0</v>
      </c>
      <c r="AM2492" s="6">
        <f t="shared" si="396"/>
        <v>0</v>
      </c>
      <c r="AN2492" s="6">
        <f t="shared" si="397"/>
        <v>1</v>
      </c>
    </row>
    <row r="2493" spans="1:40" x14ac:dyDescent="0.35">
      <c r="A2493" t="s">
        <v>5883</v>
      </c>
      <c r="B2493" t="s">
        <v>5741</v>
      </c>
      <c r="C2493" t="s">
        <v>51</v>
      </c>
      <c r="D2493" s="6" t="s">
        <v>134</v>
      </c>
      <c r="E2493" s="6">
        <v>22.5</v>
      </c>
      <c r="F2493" s="6">
        <v>48.23</v>
      </c>
      <c r="G2493" s="6">
        <v>69.97</v>
      </c>
      <c r="H2493" s="6">
        <f t="shared" si="390"/>
        <v>0.68929541231956548</v>
      </c>
      <c r="I2493" s="6">
        <v>22</v>
      </c>
      <c r="J2493" s="6">
        <v>35.200000000000003</v>
      </c>
      <c r="K2493" s="6">
        <v>68.72</v>
      </c>
      <c r="L2493" s="6">
        <f t="shared" si="391"/>
        <v>0</v>
      </c>
      <c r="M2493" s="6">
        <f t="shared" si="392"/>
        <v>0</v>
      </c>
      <c r="N2493" s="6">
        <f t="shared" si="393"/>
        <v>1</v>
      </c>
      <c r="AA2493" t="s">
        <v>5883</v>
      </c>
      <c r="AB2493" t="s">
        <v>5741</v>
      </c>
      <c r="AC2493" s="6" t="s">
        <v>51</v>
      </c>
      <c r="AD2493" s="6" t="s">
        <v>135</v>
      </c>
      <c r="AE2493" s="6">
        <v>35</v>
      </c>
      <c r="AF2493" s="6">
        <v>92.44</v>
      </c>
      <c r="AG2493" s="6">
        <v>100.44</v>
      </c>
      <c r="AH2493" s="6">
        <f t="shared" si="394"/>
        <v>0.92035045798486659</v>
      </c>
      <c r="AI2493" s="6">
        <v>34.5</v>
      </c>
      <c r="AJ2493" s="6">
        <v>75.34</v>
      </c>
      <c r="AK2493" s="6">
        <v>99.24</v>
      </c>
      <c r="AL2493" s="6">
        <f t="shared" si="395"/>
        <v>0</v>
      </c>
      <c r="AM2493" s="6">
        <f t="shared" si="396"/>
        <v>0</v>
      </c>
      <c r="AN2493" s="6">
        <f t="shared" si="397"/>
        <v>1</v>
      </c>
    </row>
    <row r="2494" spans="1:40" x14ac:dyDescent="0.35">
      <c r="A2494" t="s">
        <v>5884</v>
      </c>
      <c r="B2494" t="s">
        <v>5741</v>
      </c>
      <c r="C2494" t="s">
        <v>51</v>
      </c>
      <c r="D2494" s="6" t="s">
        <v>134</v>
      </c>
      <c r="E2494" s="6">
        <v>26</v>
      </c>
      <c r="F2494" s="6">
        <v>73.69</v>
      </c>
      <c r="G2494" s="6">
        <v>78.63</v>
      </c>
      <c r="H2494" s="6">
        <f t="shared" si="390"/>
        <v>0.93717410657509859</v>
      </c>
      <c r="I2494" s="6">
        <v>25.5</v>
      </c>
      <c r="J2494" s="6">
        <v>69.53</v>
      </c>
      <c r="K2494" s="6">
        <v>77.400000000000006</v>
      </c>
      <c r="L2494" s="6">
        <f t="shared" si="391"/>
        <v>0</v>
      </c>
      <c r="M2494" s="6">
        <f t="shared" si="392"/>
        <v>0</v>
      </c>
      <c r="N2494" s="6">
        <f t="shared" si="393"/>
        <v>1</v>
      </c>
      <c r="AA2494" t="s">
        <v>5884</v>
      </c>
      <c r="AB2494" t="s">
        <v>5741</v>
      </c>
      <c r="AC2494" s="6" t="s">
        <v>51</v>
      </c>
      <c r="AD2494" s="6" t="s">
        <v>135</v>
      </c>
      <c r="AE2494" s="6">
        <v>26</v>
      </c>
      <c r="AF2494" s="6">
        <v>71.09</v>
      </c>
      <c r="AG2494" s="6">
        <v>78.63</v>
      </c>
      <c r="AH2494" s="6">
        <f t="shared" si="394"/>
        <v>0.90410784687778212</v>
      </c>
      <c r="AI2494" s="6">
        <v>25.5</v>
      </c>
      <c r="AJ2494" s="6">
        <v>46.53</v>
      </c>
      <c r="AK2494" s="6">
        <v>77.400000000000006</v>
      </c>
      <c r="AL2494" s="6">
        <f t="shared" si="395"/>
        <v>0</v>
      </c>
      <c r="AM2494" s="6">
        <f t="shared" si="396"/>
        <v>0</v>
      </c>
      <c r="AN2494" s="6">
        <f t="shared" si="397"/>
        <v>1</v>
      </c>
    </row>
    <row r="2495" spans="1:40" x14ac:dyDescent="0.35">
      <c r="A2495" t="s">
        <v>5885</v>
      </c>
      <c r="B2495" t="s">
        <v>5741</v>
      </c>
      <c r="C2495" t="s">
        <v>51</v>
      </c>
      <c r="D2495" t="s">
        <v>134</v>
      </c>
      <c r="E2495">
        <v>24</v>
      </c>
      <c r="F2495">
        <v>84.07</v>
      </c>
      <c r="G2495">
        <v>73.7</v>
      </c>
      <c r="H2495">
        <f t="shared" si="390"/>
        <v>1.1407055630936227</v>
      </c>
      <c r="I2495">
        <v>23.5</v>
      </c>
      <c r="J2495">
        <v>58.87</v>
      </c>
      <c r="K2495">
        <v>72.459999999999994</v>
      </c>
      <c r="L2495" s="3">
        <f t="shared" si="391"/>
        <v>0</v>
      </c>
      <c r="M2495" s="3">
        <f t="shared" si="392"/>
        <v>1</v>
      </c>
      <c r="N2495" s="3">
        <f t="shared" si="393"/>
        <v>0</v>
      </c>
      <c r="AA2495" t="s">
        <v>5885</v>
      </c>
      <c r="AB2495" t="s">
        <v>5741</v>
      </c>
      <c r="AC2495" t="s">
        <v>51</v>
      </c>
      <c r="AD2495" t="s">
        <v>135</v>
      </c>
      <c r="AE2495">
        <v>29</v>
      </c>
      <c r="AF2495">
        <v>86.14</v>
      </c>
      <c r="AG2495">
        <v>85.96</v>
      </c>
      <c r="AH2495">
        <f t="shared" si="394"/>
        <v>1.0020939972080039</v>
      </c>
      <c r="AI2495">
        <v>28.5</v>
      </c>
      <c r="AJ2495">
        <v>72.010000000000005</v>
      </c>
      <c r="AK2495">
        <v>84.74</v>
      </c>
      <c r="AL2495" s="3">
        <f t="shared" si="395"/>
        <v>0</v>
      </c>
      <c r="AM2495" s="3">
        <f t="shared" si="396"/>
        <v>1</v>
      </c>
      <c r="AN2495" s="3">
        <f t="shared" si="397"/>
        <v>0</v>
      </c>
    </row>
    <row r="2496" spans="1:40" x14ac:dyDescent="0.35">
      <c r="A2496" t="s">
        <v>5886</v>
      </c>
      <c r="B2496" t="s">
        <v>5741</v>
      </c>
      <c r="C2496" t="s">
        <v>51</v>
      </c>
      <c r="D2496" s="6" t="s">
        <v>134</v>
      </c>
      <c r="E2496" s="6">
        <v>25</v>
      </c>
      <c r="F2496" s="6">
        <v>71.45</v>
      </c>
      <c r="G2496" s="6">
        <v>76.17</v>
      </c>
      <c r="H2496" s="6">
        <f t="shared" si="390"/>
        <v>0.93803334646186165</v>
      </c>
      <c r="I2496" s="6">
        <v>24.5</v>
      </c>
      <c r="J2496" s="6">
        <v>51.5</v>
      </c>
      <c r="K2496" s="6">
        <v>74.930000000000007</v>
      </c>
      <c r="L2496" s="6">
        <f t="shared" si="391"/>
        <v>0</v>
      </c>
      <c r="M2496" s="6">
        <f t="shared" si="392"/>
        <v>0</v>
      </c>
      <c r="N2496" s="6">
        <f t="shared" si="393"/>
        <v>1</v>
      </c>
      <c r="AA2496" t="s">
        <v>5886</v>
      </c>
      <c r="AB2496" t="s">
        <v>5741</v>
      </c>
      <c r="AC2496" s="6" t="s">
        <v>51</v>
      </c>
      <c r="AD2496" s="6" t="s">
        <v>135</v>
      </c>
      <c r="AE2496" s="6">
        <v>24</v>
      </c>
      <c r="AF2496" s="6">
        <v>60.64</v>
      </c>
      <c r="AG2496" s="6">
        <v>73.7</v>
      </c>
      <c r="AH2496" s="6">
        <f t="shared" si="394"/>
        <v>0.82279511533242877</v>
      </c>
      <c r="AI2496" s="6">
        <v>23.5</v>
      </c>
      <c r="AJ2496" s="6">
        <v>49.04</v>
      </c>
      <c r="AK2496" s="6">
        <v>72.459999999999994</v>
      </c>
      <c r="AL2496" s="6">
        <f t="shared" si="395"/>
        <v>0</v>
      </c>
      <c r="AM2496" s="6">
        <f t="shared" si="396"/>
        <v>0</v>
      </c>
      <c r="AN2496" s="6">
        <f t="shared" si="397"/>
        <v>1</v>
      </c>
    </row>
    <row r="2497" spans="1:40" x14ac:dyDescent="0.35">
      <c r="A2497" t="s">
        <v>5887</v>
      </c>
      <c r="B2497" t="s">
        <v>5741</v>
      </c>
      <c r="C2497" t="s">
        <v>51</v>
      </c>
      <c r="D2497" s="6" t="s">
        <v>134</v>
      </c>
      <c r="E2497" s="6">
        <v>24</v>
      </c>
      <c r="F2497" s="6">
        <v>71.3</v>
      </c>
      <c r="G2497" s="6">
        <v>73.7</v>
      </c>
      <c r="H2497" s="6">
        <f t="shared" si="390"/>
        <v>0.96743554952510169</v>
      </c>
      <c r="I2497" s="6">
        <v>23.5</v>
      </c>
      <c r="J2497" s="6">
        <v>64.27</v>
      </c>
      <c r="K2497" s="6">
        <v>72.459999999999994</v>
      </c>
      <c r="L2497" s="6">
        <f t="shared" si="391"/>
        <v>0</v>
      </c>
      <c r="M2497" s="6">
        <f t="shared" si="392"/>
        <v>0</v>
      </c>
      <c r="N2497" s="6">
        <f t="shared" si="393"/>
        <v>1</v>
      </c>
      <c r="AA2497" t="s">
        <v>5887</v>
      </c>
      <c r="AB2497" t="s">
        <v>5741</v>
      </c>
      <c r="AC2497" s="6" t="s">
        <v>51</v>
      </c>
      <c r="AD2497" s="6" t="s">
        <v>135</v>
      </c>
      <c r="AE2497" s="6">
        <v>22.5</v>
      </c>
      <c r="AF2497" s="6">
        <v>60.64</v>
      </c>
      <c r="AG2497" s="6">
        <v>69.97</v>
      </c>
      <c r="AH2497" s="6">
        <f t="shared" si="394"/>
        <v>0.86665713877376016</v>
      </c>
      <c r="AI2497" s="6">
        <v>22</v>
      </c>
      <c r="AJ2497" s="6">
        <v>59.04</v>
      </c>
      <c r="AK2497" s="6">
        <v>68.72</v>
      </c>
      <c r="AL2497" s="6">
        <f t="shared" si="395"/>
        <v>0</v>
      </c>
      <c r="AM2497" s="6">
        <f t="shared" si="396"/>
        <v>0</v>
      </c>
      <c r="AN2497" s="6">
        <f t="shared" si="397"/>
        <v>1</v>
      </c>
    </row>
    <row r="2498" spans="1:40" x14ac:dyDescent="0.35">
      <c r="A2498" t="s">
        <v>5888</v>
      </c>
      <c r="B2498" t="s">
        <v>5741</v>
      </c>
      <c r="C2498" t="s">
        <v>51</v>
      </c>
      <c r="D2498" s="6" t="s">
        <v>134</v>
      </c>
      <c r="E2498" s="6">
        <v>20</v>
      </c>
      <c r="F2498" s="6">
        <v>59</v>
      </c>
      <c r="G2498" s="6">
        <v>63.71</v>
      </c>
      <c r="H2498" s="6">
        <f t="shared" ref="H2498:H2561" si="398">F2498/G2498</f>
        <v>0.92607126039868148</v>
      </c>
      <c r="I2498" s="6">
        <v>19.5</v>
      </c>
      <c r="J2498" s="6">
        <v>34.549999999999997</v>
      </c>
      <c r="K2498" s="6">
        <v>62.44</v>
      </c>
      <c r="L2498" s="6">
        <f t="shared" ref="L2498:L2561" si="399">IF(H2498&gt;1.5,1,0)</f>
        <v>0</v>
      </c>
      <c r="M2498" s="6">
        <f t="shared" ref="M2498:M2561" si="400">IF((AND(H2498&gt;1,H2498&lt;1.5)),1,0)</f>
        <v>0</v>
      </c>
      <c r="N2498" s="6">
        <f t="shared" ref="N2498:N2561" si="401">IF(H2498&lt;1,1,0)</f>
        <v>1</v>
      </c>
      <c r="AA2498" t="s">
        <v>5888</v>
      </c>
      <c r="AB2498" t="s">
        <v>5741</v>
      </c>
      <c r="AC2498" t="s">
        <v>51</v>
      </c>
      <c r="AD2498" t="s">
        <v>135</v>
      </c>
      <c r="AE2498">
        <v>15.5</v>
      </c>
      <c r="AF2498">
        <v>53.2</v>
      </c>
      <c r="AG2498">
        <v>52.21</v>
      </c>
      <c r="AH2498">
        <f t="shared" ref="AH2498:AH2561" si="402">AF2498/AG2498</f>
        <v>1.0189618846964184</v>
      </c>
      <c r="AI2498">
        <v>15</v>
      </c>
      <c r="AJ2498">
        <v>24.1</v>
      </c>
      <c r="AK2498">
        <v>50.91</v>
      </c>
      <c r="AL2498" s="3">
        <f t="shared" si="395"/>
        <v>0</v>
      </c>
      <c r="AM2498" s="3">
        <f t="shared" si="396"/>
        <v>1</v>
      </c>
      <c r="AN2498" s="3">
        <f t="shared" si="397"/>
        <v>0</v>
      </c>
    </row>
    <row r="2499" spans="1:40" x14ac:dyDescent="0.35">
      <c r="A2499" t="s">
        <v>5889</v>
      </c>
      <c r="B2499" t="s">
        <v>5741</v>
      </c>
      <c r="C2499" t="s">
        <v>51</v>
      </c>
      <c r="D2499" t="s">
        <v>134</v>
      </c>
      <c r="E2499">
        <v>28</v>
      </c>
      <c r="F2499">
        <v>87.07</v>
      </c>
      <c r="G2499">
        <v>83.53</v>
      </c>
      <c r="H2499">
        <f t="shared" si="398"/>
        <v>1.0423799832395546</v>
      </c>
      <c r="I2499">
        <v>27.5</v>
      </c>
      <c r="J2499">
        <v>73.66</v>
      </c>
      <c r="K2499">
        <v>82.3</v>
      </c>
      <c r="L2499" s="3">
        <f t="shared" si="399"/>
        <v>0</v>
      </c>
      <c r="M2499" s="3">
        <f t="shared" si="400"/>
        <v>1</v>
      </c>
      <c r="N2499" s="3">
        <f t="shared" si="401"/>
        <v>0</v>
      </c>
      <c r="AA2499" t="s">
        <v>5889</v>
      </c>
      <c r="AB2499" t="s">
        <v>5741</v>
      </c>
      <c r="AC2499" s="6" t="s">
        <v>51</v>
      </c>
      <c r="AD2499" s="6" t="s">
        <v>135</v>
      </c>
      <c r="AE2499" s="6">
        <v>23</v>
      </c>
      <c r="AF2499" s="6">
        <v>58.02</v>
      </c>
      <c r="AG2499" s="6">
        <v>71.22</v>
      </c>
      <c r="AH2499" s="6">
        <f t="shared" si="402"/>
        <v>0.81465880370682398</v>
      </c>
      <c r="AI2499" s="6">
        <v>22.5</v>
      </c>
      <c r="AJ2499" s="6">
        <v>47.03</v>
      </c>
      <c r="AK2499" s="6">
        <v>69.97</v>
      </c>
      <c r="AL2499" s="6">
        <f t="shared" ref="AL2499:AL2562" si="403">IF(AH2499&gt;1.5,1,0)</f>
        <v>0</v>
      </c>
      <c r="AM2499" s="6">
        <f t="shared" ref="AM2499:AM2562" si="404">IF((AND(AH2499&gt;1,AH2499&lt;1.5)),1,0)</f>
        <v>0</v>
      </c>
      <c r="AN2499" s="6">
        <f t="shared" ref="AN2499:AN2562" si="405">IF(AH2499&lt;1,1,0)</f>
        <v>1</v>
      </c>
    </row>
    <row r="2500" spans="1:40" x14ac:dyDescent="0.35">
      <c r="A2500" t="s">
        <v>5890</v>
      </c>
      <c r="B2500" t="s">
        <v>5758</v>
      </c>
      <c r="C2500" t="s">
        <v>51</v>
      </c>
      <c r="D2500" t="s">
        <v>17</v>
      </c>
      <c r="E2500">
        <v>24.5</v>
      </c>
      <c r="F2500">
        <v>83.38</v>
      </c>
      <c r="G2500">
        <v>74.930000000000007</v>
      </c>
      <c r="H2500">
        <f t="shared" si="398"/>
        <v>1.1127719204590949</v>
      </c>
      <c r="I2500">
        <v>24</v>
      </c>
      <c r="J2500">
        <v>63.54</v>
      </c>
      <c r="K2500">
        <v>73.7</v>
      </c>
      <c r="L2500" s="3">
        <f t="shared" si="399"/>
        <v>0</v>
      </c>
      <c r="M2500" s="3">
        <f t="shared" si="400"/>
        <v>1</v>
      </c>
      <c r="N2500" s="3">
        <f t="shared" si="401"/>
        <v>0</v>
      </c>
      <c r="AA2500" t="s">
        <v>5890</v>
      </c>
      <c r="AB2500" t="s">
        <v>5758</v>
      </c>
      <c r="AC2500" t="s">
        <v>51</v>
      </c>
      <c r="AD2500" t="s">
        <v>18</v>
      </c>
      <c r="AE2500">
        <v>15.5</v>
      </c>
      <c r="AF2500">
        <v>52.67</v>
      </c>
      <c r="AG2500">
        <v>52.21</v>
      </c>
      <c r="AH2500">
        <f t="shared" si="402"/>
        <v>1.0088105726872247</v>
      </c>
      <c r="AI2500">
        <v>15</v>
      </c>
      <c r="AJ2500">
        <v>25.45</v>
      </c>
      <c r="AK2500">
        <v>50.91</v>
      </c>
      <c r="AL2500" s="3">
        <f t="shared" si="403"/>
        <v>0</v>
      </c>
      <c r="AM2500" s="3">
        <f t="shared" si="404"/>
        <v>1</v>
      </c>
      <c r="AN2500" s="3">
        <f t="shared" si="405"/>
        <v>0</v>
      </c>
    </row>
    <row r="2501" spans="1:40" x14ac:dyDescent="0.35">
      <c r="A2501" t="s">
        <v>5891</v>
      </c>
      <c r="B2501" t="s">
        <v>5758</v>
      </c>
      <c r="C2501" t="s">
        <v>51</v>
      </c>
      <c r="D2501" s="6" t="s">
        <v>17</v>
      </c>
      <c r="E2501" s="6">
        <v>24</v>
      </c>
      <c r="F2501" s="6">
        <v>71.56</v>
      </c>
      <c r="G2501" s="6">
        <v>73.7</v>
      </c>
      <c r="H2501" s="6">
        <f t="shared" si="398"/>
        <v>0.97096336499321578</v>
      </c>
      <c r="I2501" s="6">
        <v>23.5</v>
      </c>
      <c r="J2501" s="6">
        <v>70.03</v>
      </c>
      <c r="K2501" s="6">
        <v>72.459999999999994</v>
      </c>
      <c r="L2501" s="6">
        <f t="shared" si="399"/>
        <v>0</v>
      </c>
      <c r="M2501" s="6">
        <f t="shared" si="400"/>
        <v>0</v>
      </c>
      <c r="N2501" s="6">
        <f t="shared" si="401"/>
        <v>1</v>
      </c>
      <c r="AA2501" t="s">
        <v>5891</v>
      </c>
      <c r="AB2501" t="s">
        <v>5758</v>
      </c>
      <c r="AC2501" s="6" t="s">
        <v>51</v>
      </c>
      <c r="AD2501" s="6" t="s">
        <v>18</v>
      </c>
      <c r="AE2501" s="6">
        <v>31</v>
      </c>
      <c r="AF2501" s="6">
        <v>85.03</v>
      </c>
      <c r="AG2501" s="6">
        <v>90.81</v>
      </c>
      <c r="AH2501" s="6">
        <f t="shared" si="402"/>
        <v>0.93635062217817422</v>
      </c>
      <c r="AI2501" s="6">
        <v>30.5</v>
      </c>
      <c r="AJ2501" s="6">
        <v>47.78</v>
      </c>
      <c r="AK2501" s="6">
        <v>89.6</v>
      </c>
      <c r="AL2501" s="6">
        <f t="shared" si="403"/>
        <v>0</v>
      </c>
      <c r="AM2501" s="6">
        <f t="shared" si="404"/>
        <v>0</v>
      </c>
      <c r="AN2501" s="6">
        <f t="shared" si="405"/>
        <v>1</v>
      </c>
    </row>
    <row r="2502" spans="1:40" x14ac:dyDescent="0.35">
      <c r="A2502" t="s">
        <v>5892</v>
      </c>
      <c r="B2502" t="s">
        <v>5758</v>
      </c>
      <c r="C2502" t="s">
        <v>51</v>
      </c>
      <c r="D2502" t="s">
        <v>17</v>
      </c>
      <c r="E2502">
        <v>24.5</v>
      </c>
      <c r="F2502">
        <v>85.35</v>
      </c>
      <c r="G2502">
        <v>74.930000000000007</v>
      </c>
      <c r="H2502">
        <f t="shared" si="398"/>
        <v>1.1390631255838781</v>
      </c>
      <c r="I2502">
        <v>22.5</v>
      </c>
      <c r="J2502">
        <v>63.06</v>
      </c>
      <c r="K2502">
        <v>69.97</v>
      </c>
      <c r="L2502" s="3">
        <f t="shared" si="399"/>
        <v>0</v>
      </c>
      <c r="M2502" s="3">
        <f t="shared" si="400"/>
        <v>1</v>
      </c>
      <c r="N2502" s="3">
        <f t="shared" si="401"/>
        <v>0</v>
      </c>
      <c r="AA2502" t="s">
        <v>5892</v>
      </c>
      <c r="AB2502" t="s">
        <v>5758</v>
      </c>
      <c r="AC2502" s="6" t="s">
        <v>51</v>
      </c>
      <c r="AD2502" s="6" t="s">
        <v>18</v>
      </c>
      <c r="AE2502" s="6">
        <v>17.5</v>
      </c>
      <c r="AF2502" s="6">
        <v>53.75</v>
      </c>
      <c r="AG2502" s="6">
        <v>57.36</v>
      </c>
      <c r="AH2502" s="6">
        <f t="shared" si="402"/>
        <v>0.93706415620641559</v>
      </c>
      <c r="AI2502" s="6">
        <v>17</v>
      </c>
      <c r="AJ2502" s="6">
        <v>27.82</v>
      </c>
      <c r="AK2502" s="6">
        <v>56.08</v>
      </c>
      <c r="AL2502" s="6">
        <f t="shared" si="403"/>
        <v>0</v>
      </c>
      <c r="AM2502" s="6">
        <f t="shared" si="404"/>
        <v>0</v>
      </c>
      <c r="AN2502" s="6">
        <f t="shared" si="405"/>
        <v>1</v>
      </c>
    </row>
    <row r="2503" spans="1:40" x14ac:dyDescent="0.35">
      <c r="A2503" t="s">
        <v>5893</v>
      </c>
      <c r="B2503" t="s">
        <v>5758</v>
      </c>
      <c r="C2503" t="s">
        <v>51</v>
      </c>
      <c r="D2503" s="6" t="s">
        <v>17</v>
      </c>
      <c r="E2503" s="6">
        <v>18</v>
      </c>
      <c r="F2503" s="6">
        <v>50.28</v>
      </c>
      <c r="G2503" s="6">
        <v>58.64</v>
      </c>
      <c r="H2503" s="6">
        <f t="shared" si="398"/>
        <v>0.85743519781718969</v>
      </c>
      <c r="I2503" s="6">
        <v>17.5</v>
      </c>
      <c r="J2503" s="6">
        <v>29.33</v>
      </c>
      <c r="K2503" s="6">
        <v>57.36</v>
      </c>
      <c r="L2503" s="6">
        <f t="shared" si="399"/>
        <v>0</v>
      </c>
      <c r="M2503" s="6">
        <f t="shared" si="400"/>
        <v>0</v>
      </c>
      <c r="N2503" s="6">
        <f t="shared" si="401"/>
        <v>1</v>
      </c>
      <c r="AA2503" t="s">
        <v>5893</v>
      </c>
      <c r="AB2503" t="s">
        <v>5758</v>
      </c>
      <c r="AC2503" t="s">
        <v>51</v>
      </c>
      <c r="AD2503" t="s">
        <v>18</v>
      </c>
      <c r="AE2503">
        <v>24</v>
      </c>
      <c r="AF2503">
        <v>90.53</v>
      </c>
      <c r="AG2503">
        <v>73.7</v>
      </c>
      <c r="AH2503">
        <f t="shared" si="402"/>
        <v>1.2283582089552239</v>
      </c>
      <c r="AI2503">
        <v>23.5</v>
      </c>
      <c r="AJ2503">
        <v>64.72</v>
      </c>
      <c r="AK2503">
        <v>72.459999999999994</v>
      </c>
      <c r="AL2503" s="3">
        <f t="shared" si="403"/>
        <v>0</v>
      </c>
      <c r="AM2503" s="3">
        <f t="shared" si="404"/>
        <v>1</v>
      </c>
      <c r="AN2503" s="3">
        <f t="shared" si="405"/>
        <v>0</v>
      </c>
    </row>
    <row r="2504" spans="1:40" x14ac:dyDescent="0.35">
      <c r="A2504" t="s">
        <v>5894</v>
      </c>
      <c r="B2504" t="s">
        <v>5758</v>
      </c>
      <c r="C2504" t="s">
        <v>51</v>
      </c>
      <c r="D2504" s="6" t="s">
        <v>17</v>
      </c>
      <c r="E2504" s="6">
        <v>22</v>
      </c>
      <c r="F2504" s="6">
        <v>61.67</v>
      </c>
      <c r="G2504" s="6">
        <v>68.72</v>
      </c>
      <c r="H2504" s="6">
        <f t="shared" si="398"/>
        <v>0.89740977881257278</v>
      </c>
      <c r="I2504" s="6">
        <v>21.5</v>
      </c>
      <c r="J2504" s="6">
        <v>42.1</v>
      </c>
      <c r="K2504" s="6">
        <v>67.47</v>
      </c>
      <c r="L2504" s="6">
        <f t="shared" si="399"/>
        <v>0</v>
      </c>
      <c r="M2504" s="6">
        <f t="shared" si="400"/>
        <v>0</v>
      </c>
      <c r="N2504" s="6">
        <f t="shared" si="401"/>
        <v>1</v>
      </c>
      <c r="AA2504" t="s">
        <v>5894</v>
      </c>
      <c r="AB2504" t="s">
        <v>5758</v>
      </c>
      <c r="AC2504" s="6" t="s">
        <v>51</v>
      </c>
      <c r="AD2504" s="6" t="s">
        <v>18</v>
      </c>
      <c r="AE2504" s="6">
        <v>24</v>
      </c>
      <c r="AF2504" s="6">
        <v>72.52</v>
      </c>
      <c r="AG2504" s="6">
        <v>73.7</v>
      </c>
      <c r="AH2504" s="6">
        <f t="shared" si="402"/>
        <v>0.98398914518317493</v>
      </c>
      <c r="AI2504" s="6">
        <v>23.5</v>
      </c>
      <c r="AJ2504" s="6">
        <v>55.73</v>
      </c>
      <c r="AK2504" s="6">
        <v>72.459999999999994</v>
      </c>
      <c r="AL2504" s="6">
        <f t="shared" si="403"/>
        <v>0</v>
      </c>
      <c r="AM2504" s="6">
        <f t="shared" si="404"/>
        <v>0</v>
      </c>
      <c r="AN2504" s="6">
        <f t="shared" si="405"/>
        <v>1</v>
      </c>
    </row>
    <row r="2505" spans="1:40" x14ac:dyDescent="0.35">
      <c r="A2505" t="s">
        <v>5895</v>
      </c>
      <c r="B2505" t="s">
        <v>5758</v>
      </c>
      <c r="C2505" t="s">
        <v>51</v>
      </c>
      <c r="D2505" s="6" t="s">
        <v>17</v>
      </c>
      <c r="E2505" s="6">
        <v>15.5</v>
      </c>
      <c r="F2505" s="6">
        <v>36.299999999999997</v>
      </c>
      <c r="G2505" s="6">
        <v>52.21</v>
      </c>
      <c r="H2505" s="6">
        <f t="shared" si="398"/>
        <v>0.69526910553533794</v>
      </c>
      <c r="I2505" s="6">
        <v>15</v>
      </c>
      <c r="J2505" s="6">
        <v>21.58</v>
      </c>
      <c r="K2505" s="6">
        <v>50.91</v>
      </c>
      <c r="L2505" s="6">
        <f t="shared" si="399"/>
        <v>0</v>
      </c>
      <c r="M2505" s="6">
        <f t="shared" si="400"/>
        <v>0</v>
      </c>
      <c r="N2505" s="6">
        <f t="shared" si="401"/>
        <v>1</v>
      </c>
      <c r="AA2505" t="s">
        <v>5895</v>
      </c>
      <c r="AB2505" t="s">
        <v>5758</v>
      </c>
      <c r="AC2505" s="6" t="s">
        <v>51</v>
      </c>
      <c r="AD2505" s="6" t="s">
        <v>18</v>
      </c>
      <c r="AE2505" s="6">
        <v>23</v>
      </c>
      <c r="AF2505" s="6">
        <v>69.02</v>
      </c>
      <c r="AG2505" s="6">
        <v>71.22</v>
      </c>
      <c r="AH2505" s="6">
        <f t="shared" si="402"/>
        <v>0.96910980061780394</v>
      </c>
      <c r="AI2505" s="6">
        <v>22.5</v>
      </c>
      <c r="AJ2505" s="6">
        <v>43.3</v>
      </c>
      <c r="AK2505" s="6">
        <v>69.97</v>
      </c>
      <c r="AL2505" s="6">
        <f t="shared" si="403"/>
        <v>0</v>
      </c>
      <c r="AM2505" s="6">
        <f t="shared" si="404"/>
        <v>0</v>
      </c>
      <c r="AN2505" s="6">
        <f t="shared" si="405"/>
        <v>1</v>
      </c>
    </row>
    <row r="2506" spans="1:40" x14ac:dyDescent="0.35">
      <c r="A2506" t="s">
        <v>5896</v>
      </c>
      <c r="B2506" t="s">
        <v>5758</v>
      </c>
      <c r="C2506" t="s">
        <v>51</v>
      </c>
      <c r="D2506" s="6" t="s">
        <v>134</v>
      </c>
      <c r="E2506" s="6">
        <v>24.5</v>
      </c>
      <c r="F2506" s="6">
        <v>66.209999999999994</v>
      </c>
      <c r="G2506" s="6">
        <v>74.930000000000007</v>
      </c>
      <c r="H2506" s="6">
        <f t="shared" si="398"/>
        <v>0.88362471640197504</v>
      </c>
      <c r="I2506" s="6">
        <v>24</v>
      </c>
      <c r="J2506" s="6">
        <v>45.76</v>
      </c>
      <c r="K2506" s="6">
        <v>73.7</v>
      </c>
      <c r="L2506" s="6">
        <f t="shared" si="399"/>
        <v>0</v>
      </c>
      <c r="M2506" s="6">
        <f t="shared" si="400"/>
        <v>0</v>
      </c>
      <c r="N2506" s="6">
        <f t="shared" si="401"/>
        <v>1</v>
      </c>
      <c r="AA2506" t="s">
        <v>5896</v>
      </c>
      <c r="AB2506" t="s">
        <v>5758</v>
      </c>
      <c r="AC2506" s="6" t="s">
        <v>51</v>
      </c>
      <c r="AD2506" s="6" t="s">
        <v>135</v>
      </c>
      <c r="AE2506" s="6">
        <v>23.5</v>
      </c>
      <c r="AF2506" s="6">
        <v>66.83</v>
      </c>
      <c r="AG2506" s="6">
        <v>72.459999999999994</v>
      </c>
      <c r="AH2506" s="6">
        <f t="shared" si="402"/>
        <v>0.92230195970190454</v>
      </c>
      <c r="AI2506" s="6">
        <v>23</v>
      </c>
      <c r="AJ2506" s="6">
        <v>31.76</v>
      </c>
      <c r="AK2506" s="6">
        <v>71.22</v>
      </c>
      <c r="AL2506" s="6">
        <f t="shared" si="403"/>
        <v>0</v>
      </c>
      <c r="AM2506" s="6">
        <f t="shared" si="404"/>
        <v>0</v>
      </c>
      <c r="AN2506" s="6">
        <f t="shared" si="405"/>
        <v>1</v>
      </c>
    </row>
    <row r="2507" spans="1:40" x14ac:dyDescent="0.35">
      <c r="A2507" t="s">
        <v>5897</v>
      </c>
      <c r="B2507" t="s">
        <v>5758</v>
      </c>
      <c r="C2507" t="s">
        <v>51</v>
      </c>
      <c r="D2507" s="6" t="s">
        <v>134</v>
      </c>
      <c r="E2507" s="6">
        <v>24</v>
      </c>
      <c r="F2507" s="6">
        <v>66.02</v>
      </c>
      <c r="G2507" s="6">
        <v>73.7</v>
      </c>
      <c r="H2507" s="6">
        <f t="shared" si="398"/>
        <v>0.89579375848032561</v>
      </c>
      <c r="I2507" s="6">
        <v>23.5</v>
      </c>
      <c r="J2507" s="6">
        <v>54.86</v>
      </c>
      <c r="K2507" s="6">
        <v>72.459999999999994</v>
      </c>
      <c r="L2507" s="6">
        <f t="shared" si="399"/>
        <v>0</v>
      </c>
      <c r="M2507" s="6">
        <f t="shared" si="400"/>
        <v>0</v>
      </c>
      <c r="N2507" s="6">
        <f t="shared" si="401"/>
        <v>1</v>
      </c>
      <c r="AA2507" t="s">
        <v>5897</v>
      </c>
      <c r="AB2507" t="s">
        <v>5758</v>
      </c>
      <c r="AC2507" s="6" t="s">
        <v>51</v>
      </c>
      <c r="AD2507" s="6" t="s">
        <v>135</v>
      </c>
      <c r="AE2507" s="6">
        <v>27</v>
      </c>
      <c r="AF2507" s="6">
        <v>72.900000000000006</v>
      </c>
      <c r="AG2507" s="6">
        <v>81.08</v>
      </c>
      <c r="AH2507" s="6">
        <f t="shared" si="402"/>
        <v>0.89911198815984217</v>
      </c>
      <c r="AI2507" s="6">
        <v>26.5</v>
      </c>
      <c r="AJ2507" s="6">
        <v>60.59</v>
      </c>
      <c r="AK2507" s="6">
        <v>79.86</v>
      </c>
      <c r="AL2507" s="6">
        <f t="shared" si="403"/>
        <v>0</v>
      </c>
      <c r="AM2507" s="6">
        <f t="shared" si="404"/>
        <v>0</v>
      </c>
      <c r="AN2507" s="6">
        <f t="shared" si="405"/>
        <v>1</v>
      </c>
    </row>
    <row r="2508" spans="1:40" x14ac:dyDescent="0.35">
      <c r="A2508" t="s">
        <v>5898</v>
      </c>
      <c r="B2508" t="s">
        <v>5758</v>
      </c>
      <c r="C2508" t="s">
        <v>51</v>
      </c>
      <c r="D2508" s="6" t="s">
        <v>134</v>
      </c>
      <c r="E2508" s="6">
        <v>21</v>
      </c>
      <c r="F2508" s="6">
        <v>48.19</v>
      </c>
      <c r="G2508" s="6">
        <v>66.22</v>
      </c>
      <c r="H2508" s="6">
        <f t="shared" si="398"/>
        <v>0.72772576260948352</v>
      </c>
      <c r="I2508" s="6">
        <v>20.5</v>
      </c>
      <c r="J2508" s="6">
        <v>28.82</v>
      </c>
      <c r="K2508" s="6">
        <v>64.97</v>
      </c>
      <c r="L2508" s="6">
        <f t="shared" si="399"/>
        <v>0</v>
      </c>
      <c r="M2508" s="6">
        <f t="shared" si="400"/>
        <v>0</v>
      </c>
      <c r="N2508" s="6">
        <f t="shared" si="401"/>
        <v>1</v>
      </c>
      <c r="AA2508" t="s">
        <v>5898</v>
      </c>
      <c r="AB2508" t="s">
        <v>5758</v>
      </c>
      <c r="AC2508" s="6" t="s">
        <v>51</v>
      </c>
      <c r="AD2508" s="6" t="s">
        <v>135</v>
      </c>
      <c r="AE2508" s="6">
        <v>26.5</v>
      </c>
      <c r="AF2508" s="6">
        <v>77.37</v>
      </c>
      <c r="AG2508" s="6">
        <v>79.86</v>
      </c>
      <c r="AH2508" s="6">
        <f t="shared" si="402"/>
        <v>0.96882043576258459</v>
      </c>
      <c r="AI2508" s="6">
        <v>26</v>
      </c>
      <c r="AJ2508" s="6">
        <v>65.739999999999995</v>
      </c>
      <c r="AK2508" s="6">
        <v>78.63</v>
      </c>
      <c r="AL2508" s="6">
        <f t="shared" si="403"/>
        <v>0</v>
      </c>
      <c r="AM2508" s="6">
        <f t="shared" si="404"/>
        <v>0</v>
      </c>
      <c r="AN2508" s="6">
        <f t="shared" si="405"/>
        <v>1</v>
      </c>
    </row>
    <row r="2509" spans="1:40" x14ac:dyDescent="0.35">
      <c r="A2509" t="s">
        <v>5899</v>
      </c>
      <c r="B2509" t="s">
        <v>5758</v>
      </c>
      <c r="C2509" t="s">
        <v>51</v>
      </c>
      <c r="D2509" s="6" t="s">
        <v>134</v>
      </c>
      <c r="E2509" s="6">
        <v>24</v>
      </c>
      <c r="F2509" s="6">
        <v>64.430000000000007</v>
      </c>
      <c r="G2509" s="6">
        <v>73.7</v>
      </c>
      <c r="H2509" s="6">
        <f t="shared" si="398"/>
        <v>0.87421981004070559</v>
      </c>
      <c r="I2509" s="6">
        <v>23.5</v>
      </c>
      <c r="J2509" s="6">
        <v>53.03</v>
      </c>
      <c r="K2509" s="6">
        <v>72.459999999999994</v>
      </c>
      <c r="L2509" s="6">
        <f t="shared" si="399"/>
        <v>0</v>
      </c>
      <c r="M2509" s="6">
        <f t="shared" si="400"/>
        <v>0</v>
      </c>
      <c r="N2509" s="6">
        <f t="shared" si="401"/>
        <v>1</v>
      </c>
      <c r="AA2509" t="s">
        <v>5899</v>
      </c>
      <c r="AB2509" t="s">
        <v>5758</v>
      </c>
      <c r="AC2509" s="6" t="s">
        <v>51</v>
      </c>
      <c r="AD2509" s="6" t="s">
        <v>135</v>
      </c>
      <c r="AE2509" s="6">
        <v>27.5</v>
      </c>
      <c r="AF2509" s="6">
        <v>77.489999999999995</v>
      </c>
      <c r="AG2509" s="6">
        <v>82.3</v>
      </c>
      <c r="AH2509" s="6">
        <f t="shared" si="402"/>
        <v>0.94155528554070467</v>
      </c>
      <c r="AI2509" s="6">
        <v>27</v>
      </c>
      <c r="AJ2509" s="6">
        <v>49.62</v>
      </c>
      <c r="AK2509" s="6">
        <v>81.08</v>
      </c>
      <c r="AL2509" s="6">
        <f t="shared" si="403"/>
        <v>0</v>
      </c>
      <c r="AM2509" s="6">
        <f t="shared" si="404"/>
        <v>0</v>
      </c>
      <c r="AN2509" s="6">
        <f t="shared" si="405"/>
        <v>1</v>
      </c>
    </row>
    <row r="2510" spans="1:40" x14ac:dyDescent="0.35">
      <c r="A2510" t="s">
        <v>5900</v>
      </c>
      <c r="B2510" t="s">
        <v>5758</v>
      </c>
      <c r="C2510" t="s">
        <v>51</v>
      </c>
      <c r="D2510" s="6" t="s">
        <v>134</v>
      </c>
      <c r="E2510" s="6">
        <v>28.5</v>
      </c>
      <c r="F2510" s="6">
        <v>74.12</v>
      </c>
      <c r="G2510" s="6">
        <v>84.74</v>
      </c>
      <c r="H2510" s="6">
        <f t="shared" si="398"/>
        <v>0.87467547793249956</v>
      </c>
      <c r="I2510" s="6">
        <v>28</v>
      </c>
      <c r="J2510" s="6">
        <v>37.03</v>
      </c>
      <c r="K2510" s="6">
        <v>83.53</v>
      </c>
      <c r="L2510" s="6">
        <f t="shared" si="399"/>
        <v>0</v>
      </c>
      <c r="M2510" s="6">
        <f t="shared" si="400"/>
        <v>0</v>
      </c>
      <c r="N2510" s="6">
        <f t="shared" si="401"/>
        <v>1</v>
      </c>
      <c r="AA2510" t="s">
        <v>5900</v>
      </c>
      <c r="AB2510" t="s">
        <v>5758</v>
      </c>
      <c r="AC2510" s="6" t="s">
        <v>51</v>
      </c>
      <c r="AD2510" s="6" t="s">
        <v>135</v>
      </c>
      <c r="AE2510" s="6">
        <v>26</v>
      </c>
      <c r="AF2510" s="6">
        <v>77.400000000000006</v>
      </c>
      <c r="AG2510" s="6">
        <v>78.63</v>
      </c>
      <c r="AH2510" s="6">
        <f t="shared" si="402"/>
        <v>0.98435711560473116</v>
      </c>
      <c r="AI2510" s="6">
        <v>25.5</v>
      </c>
      <c r="AJ2510" s="6">
        <v>52.65</v>
      </c>
      <c r="AK2510" s="6">
        <v>77.400000000000006</v>
      </c>
      <c r="AL2510" s="6">
        <f t="shared" si="403"/>
        <v>0</v>
      </c>
      <c r="AM2510" s="6">
        <f t="shared" si="404"/>
        <v>0</v>
      </c>
      <c r="AN2510" s="6">
        <f t="shared" si="405"/>
        <v>1</v>
      </c>
    </row>
    <row r="2511" spans="1:40" x14ac:dyDescent="0.35">
      <c r="A2511" t="s">
        <v>5901</v>
      </c>
      <c r="B2511" t="s">
        <v>5758</v>
      </c>
      <c r="C2511" t="s">
        <v>51</v>
      </c>
      <c r="D2511" s="6" t="s">
        <v>134</v>
      </c>
      <c r="E2511" s="6">
        <v>19</v>
      </c>
      <c r="F2511" s="6">
        <v>36.630000000000003</v>
      </c>
      <c r="G2511" s="6">
        <v>61.18</v>
      </c>
      <c r="H2511" s="6">
        <f t="shared" si="398"/>
        <v>0.59872507355344884</v>
      </c>
      <c r="I2511" s="6">
        <v>18.5</v>
      </c>
      <c r="J2511" s="6">
        <v>19.12</v>
      </c>
      <c r="K2511" s="6">
        <v>59.91</v>
      </c>
      <c r="L2511" s="6">
        <f t="shared" si="399"/>
        <v>0</v>
      </c>
      <c r="M2511" s="6">
        <f t="shared" si="400"/>
        <v>0</v>
      </c>
      <c r="N2511" s="6">
        <f t="shared" si="401"/>
        <v>1</v>
      </c>
      <c r="AA2511" t="s">
        <v>5901</v>
      </c>
      <c r="AB2511" t="s">
        <v>5758</v>
      </c>
      <c r="AC2511" s="6" t="s">
        <v>51</v>
      </c>
      <c r="AD2511" s="6" t="s">
        <v>135</v>
      </c>
      <c r="AE2511" s="6">
        <v>24</v>
      </c>
      <c r="AF2511" s="6">
        <v>70.959999999999994</v>
      </c>
      <c r="AG2511" s="6">
        <v>73.7</v>
      </c>
      <c r="AH2511" s="6">
        <f t="shared" si="402"/>
        <v>0.96282225237449104</v>
      </c>
      <c r="AI2511" s="6">
        <v>23.5</v>
      </c>
      <c r="AJ2511" s="6">
        <v>68.78</v>
      </c>
      <c r="AK2511" s="6">
        <v>72.459999999999994</v>
      </c>
      <c r="AL2511" s="6">
        <f t="shared" si="403"/>
        <v>0</v>
      </c>
      <c r="AM2511" s="6">
        <f t="shared" si="404"/>
        <v>0</v>
      </c>
      <c r="AN2511" s="6">
        <f t="shared" si="405"/>
        <v>1</v>
      </c>
    </row>
    <row r="2512" spans="1:40" x14ac:dyDescent="0.35">
      <c r="A2512" t="s">
        <v>5902</v>
      </c>
      <c r="B2512" t="s">
        <v>5758</v>
      </c>
      <c r="C2512" t="s">
        <v>51</v>
      </c>
      <c r="D2512" s="6" t="s">
        <v>134</v>
      </c>
      <c r="E2512" s="6">
        <v>24</v>
      </c>
      <c r="F2512" s="6">
        <v>66.45</v>
      </c>
      <c r="G2512" s="6">
        <v>73.7</v>
      </c>
      <c r="H2512" s="6">
        <f t="shared" si="398"/>
        <v>0.90162822252374497</v>
      </c>
      <c r="I2512" s="6">
        <v>23.5</v>
      </c>
      <c r="J2512" s="6">
        <v>37.5</v>
      </c>
      <c r="K2512" s="6">
        <v>72.459999999999994</v>
      </c>
      <c r="L2512" s="6">
        <f t="shared" si="399"/>
        <v>0</v>
      </c>
      <c r="M2512" s="6">
        <f t="shared" si="400"/>
        <v>0</v>
      </c>
      <c r="N2512" s="6">
        <f t="shared" si="401"/>
        <v>1</v>
      </c>
      <c r="AA2512" t="s">
        <v>5902</v>
      </c>
      <c r="AB2512" t="s">
        <v>5758</v>
      </c>
      <c r="AC2512" s="6" t="s">
        <v>51</v>
      </c>
      <c r="AD2512" s="6" t="s">
        <v>135</v>
      </c>
      <c r="AE2512" s="6">
        <v>24.5</v>
      </c>
      <c r="AF2512" s="6">
        <v>73.58</v>
      </c>
      <c r="AG2512" s="6">
        <v>74.930000000000007</v>
      </c>
      <c r="AH2512" s="6">
        <f t="shared" si="402"/>
        <v>0.98198318430535159</v>
      </c>
      <c r="AI2512" s="6">
        <v>24</v>
      </c>
      <c r="AJ2512" s="6">
        <v>68.88</v>
      </c>
      <c r="AK2512" s="6">
        <v>73.7</v>
      </c>
      <c r="AL2512" s="6">
        <f t="shared" si="403"/>
        <v>0</v>
      </c>
      <c r="AM2512" s="6">
        <f t="shared" si="404"/>
        <v>0</v>
      </c>
      <c r="AN2512" s="6">
        <f t="shared" si="405"/>
        <v>1</v>
      </c>
    </row>
    <row r="2513" spans="1:40" x14ac:dyDescent="0.35">
      <c r="A2513" t="s">
        <v>5903</v>
      </c>
      <c r="B2513" t="s">
        <v>5758</v>
      </c>
      <c r="C2513" t="s">
        <v>51</v>
      </c>
      <c r="D2513" s="6" t="s">
        <v>134</v>
      </c>
      <c r="E2513" s="6">
        <v>24</v>
      </c>
      <c r="F2513" s="6">
        <v>54.96</v>
      </c>
      <c r="G2513" s="6">
        <v>73.7</v>
      </c>
      <c r="H2513" s="6">
        <f t="shared" si="398"/>
        <v>0.74572591587516956</v>
      </c>
      <c r="I2513" s="6">
        <v>23.5</v>
      </c>
      <c r="J2513" s="6">
        <v>39.22</v>
      </c>
      <c r="K2513" s="6">
        <v>72.459999999999994</v>
      </c>
      <c r="L2513" s="6">
        <f t="shared" si="399"/>
        <v>0</v>
      </c>
      <c r="M2513" s="6">
        <f t="shared" si="400"/>
        <v>0</v>
      </c>
      <c r="N2513" s="6">
        <f t="shared" si="401"/>
        <v>1</v>
      </c>
      <c r="AA2513" t="s">
        <v>5903</v>
      </c>
      <c r="AB2513" t="s">
        <v>5758</v>
      </c>
      <c r="AC2513" s="6" t="s">
        <v>51</v>
      </c>
      <c r="AD2513" s="6" t="s">
        <v>135</v>
      </c>
      <c r="AE2513" s="6">
        <v>26</v>
      </c>
      <c r="AF2513" s="6">
        <v>78.040000000000006</v>
      </c>
      <c r="AG2513" s="6">
        <v>78.63</v>
      </c>
      <c r="AH2513" s="6">
        <f t="shared" si="402"/>
        <v>0.9924965026071475</v>
      </c>
      <c r="AI2513" s="6">
        <v>25.5</v>
      </c>
      <c r="AJ2513" s="6">
        <v>63.22</v>
      </c>
      <c r="AK2513" s="6">
        <v>77.400000000000006</v>
      </c>
      <c r="AL2513" s="6">
        <f t="shared" si="403"/>
        <v>0</v>
      </c>
      <c r="AM2513" s="6">
        <f t="shared" si="404"/>
        <v>0</v>
      </c>
      <c r="AN2513" s="6">
        <f t="shared" si="405"/>
        <v>1</v>
      </c>
    </row>
    <row r="2514" spans="1:40" x14ac:dyDescent="0.35">
      <c r="A2514" t="s">
        <v>5904</v>
      </c>
      <c r="B2514" t="s">
        <v>5758</v>
      </c>
      <c r="C2514" t="s">
        <v>51</v>
      </c>
      <c r="D2514" s="6" t="s">
        <v>134</v>
      </c>
      <c r="E2514" s="6">
        <v>22</v>
      </c>
      <c r="F2514" s="6">
        <v>59.76</v>
      </c>
      <c r="G2514" s="6">
        <v>68.72</v>
      </c>
      <c r="H2514" s="6">
        <f t="shared" si="398"/>
        <v>0.86961583236321305</v>
      </c>
      <c r="I2514" s="6">
        <v>21.5</v>
      </c>
      <c r="J2514" s="6">
        <v>45.55</v>
      </c>
      <c r="K2514" s="6">
        <v>67.47</v>
      </c>
      <c r="L2514" s="6">
        <f t="shared" si="399"/>
        <v>0</v>
      </c>
      <c r="M2514" s="6">
        <f t="shared" si="400"/>
        <v>0</v>
      </c>
      <c r="N2514" s="6">
        <f t="shared" si="401"/>
        <v>1</v>
      </c>
      <c r="AA2514" t="s">
        <v>5904</v>
      </c>
      <c r="AB2514" t="s">
        <v>5758</v>
      </c>
      <c r="AC2514" s="6" t="s">
        <v>51</v>
      </c>
      <c r="AD2514" s="6" t="s">
        <v>135</v>
      </c>
      <c r="AE2514" s="6">
        <v>22</v>
      </c>
      <c r="AF2514" s="6">
        <v>58.34</v>
      </c>
      <c r="AG2514" s="6">
        <v>68.72</v>
      </c>
      <c r="AH2514" s="6">
        <f t="shared" si="402"/>
        <v>0.84895227008149021</v>
      </c>
      <c r="AI2514" s="6">
        <v>21.5</v>
      </c>
      <c r="AJ2514" s="6">
        <v>56.55</v>
      </c>
      <c r="AK2514" s="6">
        <v>67.47</v>
      </c>
      <c r="AL2514" s="6">
        <f t="shared" si="403"/>
        <v>0</v>
      </c>
      <c r="AM2514" s="6">
        <f t="shared" si="404"/>
        <v>0</v>
      </c>
      <c r="AN2514" s="6">
        <f t="shared" si="405"/>
        <v>1</v>
      </c>
    </row>
    <row r="2515" spans="1:40" x14ac:dyDescent="0.35">
      <c r="A2515" t="s">
        <v>5905</v>
      </c>
      <c r="B2515" t="s">
        <v>5758</v>
      </c>
      <c r="C2515" t="s">
        <v>51</v>
      </c>
      <c r="D2515" t="s">
        <v>134</v>
      </c>
      <c r="E2515">
        <v>24</v>
      </c>
      <c r="F2515">
        <v>76.680000000000007</v>
      </c>
      <c r="G2515">
        <v>73.7</v>
      </c>
      <c r="H2515">
        <f t="shared" si="398"/>
        <v>1.0404341926729987</v>
      </c>
      <c r="I2515">
        <v>23.5</v>
      </c>
      <c r="J2515">
        <v>67.44</v>
      </c>
      <c r="K2515">
        <v>72.459999999999994</v>
      </c>
      <c r="L2515" s="3">
        <f t="shared" si="399"/>
        <v>0</v>
      </c>
      <c r="M2515" s="3">
        <f t="shared" si="400"/>
        <v>1</v>
      </c>
      <c r="N2515" s="3">
        <f t="shared" si="401"/>
        <v>0</v>
      </c>
      <c r="AA2515" t="s">
        <v>5905</v>
      </c>
      <c r="AB2515" t="s">
        <v>5758</v>
      </c>
      <c r="AC2515" s="6" t="s">
        <v>51</v>
      </c>
      <c r="AD2515" s="6" t="s">
        <v>135</v>
      </c>
      <c r="AE2515" s="6">
        <v>25</v>
      </c>
      <c r="AF2515" s="6">
        <v>67.88</v>
      </c>
      <c r="AG2515" s="6">
        <v>76.17</v>
      </c>
      <c r="AH2515" s="6">
        <f t="shared" si="402"/>
        <v>0.89116450045949847</v>
      </c>
      <c r="AI2515" s="6">
        <v>24.5</v>
      </c>
      <c r="AJ2515" s="6">
        <v>54.39</v>
      </c>
      <c r="AK2515" s="6">
        <v>74.930000000000007</v>
      </c>
      <c r="AL2515" s="6">
        <f t="shared" si="403"/>
        <v>0</v>
      </c>
      <c r="AM2515" s="6">
        <f t="shared" si="404"/>
        <v>0</v>
      </c>
      <c r="AN2515" s="6">
        <f t="shared" si="405"/>
        <v>1</v>
      </c>
    </row>
    <row r="2516" spans="1:40" x14ac:dyDescent="0.35">
      <c r="A2516" t="s">
        <v>5906</v>
      </c>
      <c r="B2516" t="s">
        <v>5758</v>
      </c>
      <c r="C2516" t="s">
        <v>51</v>
      </c>
      <c r="D2516" s="6" t="s">
        <v>134</v>
      </c>
      <c r="E2516" s="6">
        <v>15</v>
      </c>
      <c r="F2516" s="6">
        <v>39.380000000000003</v>
      </c>
      <c r="G2516" s="6">
        <v>50.91</v>
      </c>
      <c r="H2516" s="6">
        <f t="shared" si="398"/>
        <v>0.77352190139461807</v>
      </c>
      <c r="I2516" s="6">
        <v>15</v>
      </c>
      <c r="J2516" s="6">
        <v>39.380000000000003</v>
      </c>
      <c r="K2516" s="6">
        <v>50.91</v>
      </c>
      <c r="L2516" s="6">
        <f t="shared" si="399"/>
        <v>0</v>
      </c>
      <c r="M2516" s="6">
        <f t="shared" si="400"/>
        <v>0</v>
      </c>
      <c r="N2516" s="6">
        <f t="shared" si="401"/>
        <v>1</v>
      </c>
      <c r="AA2516" t="s">
        <v>5906</v>
      </c>
      <c r="AB2516" t="s">
        <v>5758</v>
      </c>
      <c r="AC2516" s="6" t="s">
        <v>51</v>
      </c>
      <c r="AD2516" s="6" t="s">
        <v>135</v>
      </c>
      <c r="AE2516" s="6">
        <v>21</v>
      </c>
      <c r="AF2516" s="6">
        <v>59.48</v>
      </c>
      <c r="AG2516" s="6">
        <v>66.22</v>
      </c>
      <c r="AH2516" s="6">
        <f t="shared" si="402"/>
        <v>0.89821806100875867</v>
      </c>
      <c r="AI2516" s="6">
        <v>20.5</v>
      </c>
      <c r="AJ2516" s="6">
        <v>36.58</v>
      </c>
      <c r="AK2516" s="6">
        <v>64.97</v>
      </c>
      <c r="AL2516" s="6">
        <f t="shared" si="403"/>
        <v>0</v>
      </c>
      <c r="AM2516" s="6">
        <f t="shared" si="404"/>
        <v>0</v>
      </c>
      <c r="AN2516" s="6">
        <f t="shared" si="405"/>
        <v>1</v>
      </c>
    </row>
    <row r="2517" spans="1:40" x14ac:dyDescent="0.35">
      <c r="A2517" t="s">
        <v>5907</v>
      </c>
      <c r="B2517" t="s">
        <v>5777</v>
      </c>
      <c r="C2517" t="s">
        <v>51</v>
      </c>
      <c r="D2517" t="s">
        <v>17</v>
      </c>
      <c r="E2517">
        <v>24</v>
      </c>
      <c r="F2517">
        <v>97.51</v>
      </c>
      <c r="G2517">
        <v>73.7</v>
      </c>
      <c r="H2517">
        <f t="shared" si="398"/>
        <v>1.323066485753053</v>
      </c>
      <c r="I2517">
        <v>25</v>
      </c>
      <c r="J2517">
        <v>92.14</v>
      </c>
      <c r="K2517">
        <v>76.17</v>
      </c>
      <c r="L2517" s="3">
        <f t="shared" si="399"/>
        <v>0</v>
      </c>
      <c r="M2517" s="3">
        <f t="shared" si="400"/>
        <v>1</v>
      </c>
      <c r="N2517" s="3">
        <f t="shared" si="401"/>
        <v>0</v>
      </c>
      <c r="AA2517" t="s">
        <v>5907</v>
      </c>
      <c r="AB2517" t="s">
        <v>5777</v>
      </c>
      <c r="AC2517" t="s">
        <v>51</v>
      </c>
      <c r="AD2517" t="s">
        <v>18</v>
      </c>
      <c r="AE2517">
        <v>24</v>
      </c>
      <c r="AF2517">
        <v>99.35</v>
      </c>
      <c r="AG2517">
        <v>73.7</v>
      </c>
      <c r="AH2517">
        <f t="shared" si="402"/>
        <v>1.3480325644504747</v>
      </c>
      <c r="AI2517">
        <v>22.5</v>
      </c>
      <c r="AJ2517">
        <v>59.28</v>
      </c>
      <c r="AK2517">
        <v>69.97</v>
      </c>
      <c r="AL2517" s="3">
        <f t="shared" si="403"/>
        <v>0</v>
      </c>
      <c r="AM2517" s="3">
        <f t="shared" si="404"/>
        <v>1</v>
      </c>
      <c r="AN2517" s="3">
        <f t="shared" si="405"/>
        <v>0</v>
      </c>
    </row>
    <row r="2518" spans="1:40" x14ac:dyDescent="0.35">
      <c r="A2518" t="s">
        <v>5908</v>
      </c>
      <c r="B2518" t="s">
        <v>5777</v>
      </c>
      <c r="C2518" t="s">
        <v>51</v>
      </c>
      <c r="D2518" s="6" t="s">
        <v>17</v>
      </c>
      <c r="E2518" s="6">
        <v>23.5</v>
      </c>
      <c r="F2518" s="6">
        <v>58.96</v>
      </c>
      <c r="G2518" s="6">
        <v>72.459999999999994</v>
      </c>
      <c r="H2518" s="6">
        <f t="shared" si="398"/>
        <v>0.81369031189621865</v>
      </c>
      <c r="I2518" s="6">
        <v>23</v>
      </c>
      <c r="J2518" s="6">
        <v>35.75</v>
      </c>
      <c r="K2518" s="6">
        <v>71.22</v>
      </c>
      <c r="L2518" s="6">
        <f t="shared" si="399"/>
        <v>0</v>
      </c>
      <c r="M2518" s="6">
        <f t="shared" si="400"/>
        <v>0</v>
      </c>
      <c r="N2518" s="6">
        <f t="shared" si="401"/>
        <v>1</v>
      </c>
      <c r="AA2518" t="s">
        <v>5908</v>
      </c>
      <c r="AB2518" t="s">
        <v>5777</v>
      </c>
      <c r="AC2518" t="s">
        <v>51</v>
      </c>
      <c r="AD2518" t="s">
        <v>18</v>
      </c>
      <c r="AE2518">
        <v>24</v>
      </c>
      <c r="AF2518">
        <v>91.93</v>
      </c>
      <c r="AG2518">
        <v>73.7</v>
      </c>
      <c r="AH2518">
        <f t="shared" si="402"/>
        <v>1.2473541383989146</v>
      </c>
      <c r="AI2518">
        <v>23.5</v>
      </c>
      <c r="AJ2518">
        <v>68.72</v>
      </c>
      <c r="AK2518">
        <v>72.459999999999994</v>
      </c>
      <c r="AL2518" s="3">
        <f t="shared" si="403"/>
        <v>0</v>
      </c>
      <c r="AM2518" s="3">
        <f t="shared" si="404"/>
        <v>1</v>
      </c>
      <c r="AN2518" s="3">
        <f t="shared" si="405"/>
        <v>0</v>
      </c>
    </row>
    <row r="2519" spans="1:40" x14ac:dyDescent="0.35">
      <c r="A2519" t="s">
        <v>5909</v>
      </c>
      <c r="B2519" t="s">
        <v>5777</v>
      </c>
      <c r="C2519" t="s">
        <v>51</v>
      </c>
      <c r="D2519" t="s">
        <v>17</v>
      </c>
      <c r="E2519">
        <v>24</v>
      </c>
      <c r="F2519">
        <v>152.55000000000001</v>
      </c>
      <c r="G2519">
        <v>73.7</v>
      </c>
      <c r="H2519">
        <f t="shared" si="398"/>
        <v>2.0698778833107192</v>
      </c>
      <c r="I2519">
        <v>22.5</v>
      </c>
      <c r="J2519">
        <v>46.4</v>
      </c>
      <c r="K2519">
        <v>69.97</v>
      </c>
      <c r="L2519" s="3">
        <f t="shared" si="399"/>
        <v>1</v>
      </c>
      <c r="M2519" s="3">
        <f t="shared" si="400"/>
        <v>0</v>
      </c>
      <c r="N2519" s="3">
        <f t="shared" si="401"/>
        <v>0</v>
      </c>
      <c r="AA2519" t="s">
        <v>5909</v>
      </c>
      <c r="AB2519" t="s">
        <v>5777</v>
      </c>
      <c r="AC2519" t="s">
        <v>51</v>
      </c>
      <c r="AD2519" t="s">
        <v>18</v>
      </c>
      <c r="AE2519">
        <v>24</v>
      </c>
      <c r="AF2519">
        <v>141.80000000000001</v>
      </c>
      <c r="AG2519">
        <v>73.7</v>
      </c>
      <c r="AH2519">
        <f t="shared" si="402"/>
        <v>1.9240162822252376</v>
      </c>
      <c r="AI2519">
        <v>35</v>
      </c>
      <c r="AJ2519">
        <v>118.36</v>
      </c>
      <c r="AK2519">
        <v>100.44</v>
      </c>
      <c r="AL2519" s="3">
        <f t="shared" si="403"/>
        <v>1</v>
      </c>
      <c r="AM2519" s="3">
        <f t="shared" si="404"/>
        <v>0</v>
      </c>
      <c r="AN2519" s="3">
        <f t="shared" si="405"/>
        <v>0</v>
      </c>
    </row>
    <row r="2520" spans="1:40" x14ac:dyDescent="0.35">
      <c r="A2520" t="s">
        <v>5910</v>
      </c>
      <c r="B2520" t="s">
        <v>5777</v>
      </c>
      <c r="C2520" t="s">
        <v>51</v>
      </c>
      <c r="D2520" s="6" t="s">
        <v>17</v>
      </c>
      <c r="E2520" s="6">
        <v>26.5</v>
      </c>
      <c r="F2520" s="6">
        <v>72.62</v>
      </c>
      <c r="G2520" s="6">
        <v>79.86</v>
      </c>
      <c r="H2520" s="6">
        <f t="shared" si="398"/>
        <v>0.90934134735787631</v>
      </c>
      <c r="I2520" s="6">
        <v>26</v>
      </c>
      <c r="J2520" s="6">
        <v>48.51</v>
      </c>
      <c r="K2520" s="6">
        <v>78.63</v>
      </c>
      <c r="L2520" s="6">
        <f t="shared" si="399"/>
        <v>0</v>
      </c>
      <c r="M2520" s="6">
        <f t="shared" si="400"/>
        <v>0</v>
      </c>
      <c r="N2520" s="6">
        <f t="shared" si="401"/>
        <v>1</v>
      </c>
      <c r="AA2520" t="s">
        <v>5910</v>
      </c>
      <c r="AB2520" t="s">
        <v>5777</v>
      </c>
      <c r="AC2520" s="6" t="s">
        <v>51</v>
      </c>
      <c r="AD2520" s="6" t="s">
        <v>18</v>
      </c>
      <c r="AE2520" s="6">
        <v>21</v>
      </c>
      <c r="AF2520" s="6">
        <v>62.72</v>
      </c>
      <c r="AG2520" s="6">
        <v>66.22</v>
      </c>
      <c r="AH2520" s="6">
        <f t="shared" si="402"/>
        <v>0.94714587737843547</v>
      </c>
      <c r="AI2520" s="6">
        <v>20.5</v>
      </c>
      <c r="AJ2520" s="6">
        <v>29.18</v>
      </c>
      <c r="AK2520" s="6">
        <v>64.97</v>
      </c>
      <c r="AL2520" s="6">
        <f t="shared" si="403"/>
        <v>0</v>
      </c>
      <c r="AM2520" s="6">
        <f t="shared" si="404"/>
        <v>0</v>
      </c>
      <c r="AN2520" s="6">
        <f t="shared" si="405"/>
        <v>1</v>
      </c>
    </row>
    <row r="2521" spans="1:40" x14ac:dyDescent="0.35">
      <c r="A2521" t="s">
        <v>5911</v>
      </c>
      <c r="B2521" t="s">
        <v>5777</v>
      </c>
      <c r="C2521" t="s">
        <v>51</v>
      </c>
      <c r="D2521" s="6" t="s">
        <v>17</v>
      </c>
      <c r="E2521" s="6">
        <v>25</v>
      </c>
      <c r="F2521" s="6">
        <v>69.66</v>
      </c>
      <c r="G2521" s="6">
        <v>76.17</v>
      </c>
      <c r="H2521" s="6">
        <f t="shared" si="398"/>
        <v>0.91453328081922014</v>
      </c>
      <c r="I2521" s="6">
        <v>24.5</v>
      </c>
      <c r="J2521" s="6">
        <v>52.1</v>
      </c>
      <c r="K2521" s="6">
        <v>74.930000000000007</v>
      </c>
      <c r="L2521" s="6">
        <f t="shared" si="399"/>
        <v>0</v>
      </c>
      <c r="M2521" s="6">
        <f t="shared" si="400"/>
        <v>0</v>
      </c>
      <c r="N2521" s="6">
        <f t="shared" si="401"/>
        <v>1</v>
      </c>
      <c r="AA2521" t="s">
        <v>5911</v>
      </c>
      <c r="AB2521" t="s">
        <v>5777</v>
      </c>
      <c r="AC2521" s="6" t="s">
        <v>51</v>
      </c>
      <c r="AD2521" s="6" t="s">
        <v>18</v>
      </c>
      <c r="AE2521" s="6">
        <v>16</v>
      </c>
      <c r="AF2521" s="6">
        <v>47.1</v>
      </c>
      <c r="AG2521" s="6">
        <v>53.5</v>
      </c>
      <c r="AH2521" s="6">
        <f t="shared" si="402"/>
        <v>0.88037383177570094</v>
      </c>
      <c r="AI2521" s="6">
        <v>15.5</v>
      </c>
      <c r="AJ2521" s="6">
        <v>37.49</v>
      </c>
      <c r="AK2521" s="6">
        <v>52.21</v>
      </c>
      <c r="AL2521" s="6">
        <f t="shared" si="403"/>
        <v>0</v>
      </c>
      <c r="AM2521" s="6">
        <f t="shared" si="404"/>
        <v>0</v>
      </c>
      <c r="AN2521" s="6">
        <f t="shared" si="405"/>
        <v>1</v>
      </c>
    </row>
    <row r="2522" spans="1:40" x14ac:dyDescent="0.35">
      <c r="A2522" t="s">
        <v>5912</v>
      </c>
      <c r="B2522" t="s">
        <v>5777</v>
      </c>
      <c r="C2522" t="s">
        <v>51</v>
      </c>
      <c r="D2522" s="6" t="s">
        <v>17</v>
      </c>
      <c r="E2522" s="6">
        <v>22.5</v>
      </c>
      <c r="F2522" s="6">
        <v>56.52</v>
      </c>
      <c r="G2522" s="6">
        <v>69.97</v>
      </c>
      <c r="H2522" s="6">
        <f t="shared" si="398"/>
        <v>0.80777476061169073</v>
      </c>
      <c r="I2522" s="6">
        <v>22</v>
      </c>
      <c r="J2522" s="6">
        <v>52.07</v>
      </c>
      <c r="K2522" s="6">
        <v>68.72</v>
      </c>
      <c r="L2522" s="6">
        <f t="shared" si="399"/>
        <v>0</v>
      </c>
      <c r="M2522" s="6">
        <f t="shared" si="400"/>
        <v>0</v>
      </c>
      <c r="N2522" s="6">
        <f t="shared" si="401"/>
        <v>1</v>
      </c>
      <c r="AA2522" t="s">
        <v>5912</v>
      </c>
      <c r="AB2522" t="s">
        <v>5777</v>
      </c>
      <c r="AC2522" t="s">
        <v>51</v>
      </c>
      <c r="AD2522" t="s">
        <v>18</v>
      </c>
      <c r="AE2522">
        <v>24</v>
      </c>
      <c r="AF2522">
        <v>102.94</v>
      </c>
      <c r="AG2522">
        <v>73.7</v>
      </c>
      <c r="AH2522">
        <f t="shared" si="402"/>
        <v>1.39674355495251</v>
      </c>
      <c r="AI2522">
        <v>23</v>
      </c>
      <c r="AJ2522">
        <v>52.44</v>
      </c>
      <c r="AK2522">
        <v>71.22</v>
      </c>
      <c r="AL2522" s="3">
        <f t="shared" si="403"/>
        <v>0</v>
      </c>
      <c r="AM2522" s="3">
        <f t="shared" si="404"/>
        <v>1</v>
      </c>
      <c r="AN2522" s="3">
        <f t="shared" si="405"/>
        <v>0</v>
      </c>
    </row>
    <row r="2523" spans="1:40" x14ac:dyDescent="0.35">
      <c r="A2523" t="s">
        <v>5913</v>
      </c>
      <c r="B2523" t="s">
        <v>5777</v>
      </c>
      <c r="C2523" t="s">
        <v>51</v>
      </c>
      <c r="D2523" s="6" t="s">
        <v>17</v>
      </c>
      <c r="E2523" s="6">
        <v>29.5</v>
      </c>
      <c r="F2523" s="6">
        <v>74.87</v>
      </c>
      <c r="G2523" s="6">
        <v>87.18</v>
      </c>
      <c r="H2523" s="6">
        <f t="shared" si="398"/>
        <v>0.85879788942417989</v>
      </c>
      <c r="I2523" s="6">
        <v>29</v>
      </c>
      <c r="J2523" s="6">
        <v>53.94</v>
      </c>
      <c r="K2523" s="6">
        <v>85.96</v>
      </c>
      <c r="L2523" s="6">
        <f t="shared" si="399"/>
        <v>0</v>
      </c>
      <c r="M2523" s="6">
        <f t="shared" si="400"/>
        <v>0</v>
      </c>
      <c r="N2523" s="6">
        <f t="shared" si="401"/>
        <v>1</v>
      </c>
      <c r="AA2523" t="s">
        <v>5913</v>
      </c>
      <c r="AB2523" t="s">
        <v>5777</v>
      </c>
      <c r="AC2523" t="s">
        <v>51</v>
      </c>
      <c r="AD2523" t="s">
        <v>18</v>
      </c>
      <c r="AE2523">
        <v>24</v>
      </c>
      <c r="AF2523">
        <v>146.18</v>
      </c>
      <c r="AG2523">
        <v>73.7</v>
      </c>
      <c r="AH2523">
        <f t="shared" si="402"/>
        <v>1.9834464043419266</v>
      </c>
      <c r="AI2523">
        <v>23</v>
      </c>
      <c r="AJ2523">
        <v>59.03</v>
      </c>
      <c r="AK2523">
        <v>71.22</v>
      </c>
      <c r="AL2523" s="3">
        <f t="shared" si="403"/>
        <v>1</v>
      </c>
      <c r="AM2523" s="3">
        <f t="shared" si="404"/>
        <v>0</v>
      </c>
      <c r="AN2523" s="3">
        <f t="shared" si="405"/>
        <v>0</v>
      </c>
    </row>
    <row r="2524" spans="1:40" x14ac:dyDescent="0.35">
      <c r="A2524" t="s">
        <v>5914</v>
      </c>
      <c r="B2524" t="s">
        <v>5777</v>
      </c>
      <c r="C2524" t="s">
        <v>51</v>
      </c>
      <c r="D2524" t="s">
        <v>17</v>
      </c>
      <c r="E2524">
        <v>24</v>
      </c>
      <c r="F2524">
        <v>107.31</v>
      </c>
      <c r="G2524">
        <v>73.7</v>
      </c>
      <c r="H2524">
        <f t="shared" si="398"/>
        <v>1.4560379918588873</v>
      </c>
      <c r="I2524">
        <v>22.5</v>
      </c>
      <c r="J2524">
        <v>60.98</v>
      </c>
      <c r="K2524">
        <v>69.97</v>
      </c>
      <c r="L2524" s="3">
        <f t="shared" si="399"/>
        <v>0</v>
      </c>
      <c r="M2524" s="3">
        <f t="shared" si="400"/>
        <v>1</v>
      </c>
      <c r="N2524" s="3">
        <f t="shared" si="401"/>
        <v>0</v>
      </c>
      <c r="AA2524" t="s">
        <v>5914</v>
      </c>
      <c r="AB2524" t="s">
        <v>5777</v>
      </c>
      <c r="AC2524" t="s">
        <v>51</v>
      </c>
      <c r="AD2524" t="s">
        <v>18</v>
      </c>
      <c r="AE2524">
        <v>24</v>
      </c>
      <c r="AF2524">
        <v>130.13999999999999</v>
      </c>
      <c r="AG2524">
        <v>73.7</v>
      </c>
      <c r="AH2524">
        <f t="shared" si="402"/>
        <v>1.7658073270013566</v>
      </c>
      <c r="AI2524">
        <v>23</v>
      </c>
      <c r="AJ2524">
        <v>61.65</v>
      </c>
      <c r="AK2524">
        <v>71.22</v>
      </c>
      <c r="AL2524" s="3">
        <f t="shared" si="403"/>
        <v>1</v>
      </c>
      <c r="AM2524" s="3">
        <f t="shared" si="404"/>
        <v>0</v>
      </c>
      <c r="AN2524" s="3">
        <f t="shared" si="405"/>
        <v>0</v>
      </c>
    </row>
    <row r="2525" spans="1:40" x14ac:dyDescent="0.35">
      <c r="A2525" t="s">
        <v>5915</v>
      </c>
      <c r="B2525" t="s">
        <v>5777</v>
      </c>
      <c r="C2525" t="s">
        <v>51</v>
      </c>
      <c r="D2525" t="s">
        <v>17</v>
      </c>
      <c r="E2525">
        <v>25</v>
      </c>
      <c r="F2525">
        <v>126.6</v>
      </c>
      <c r="G2525">
        <v>76.17</v>
      </c>
      <c r="H2525">
        <f t="shared" si="398"/>
        <v>1.6620716817644741</v>
      </c>
      <c r="I2525">
        <v>23</v>
      </c>
      <c r="J2525">
        <v>66.599999999999994</v>
      </c>
      <c r="K2525">
        <v>71.22</v>
      </c>
      <c r="L2525" s="3">
        <f t="shared" si="399"/>
        <v>1</v>
      </c>
      <c r="M2525" s="3">
        <f t="shared" si="400"/>
        <v>0</v>
      </c>
      <c r="N2525" s="3">
        <f t="shared" si="401"/>
        <v>0</v>
      </c>
      <c r="AA2525" t="s">
        <v>5915</v>
      </c>
      <c r="AB2525" t="s">
        <v>5777</v>
      </c>
      <c r="AC2525" t="s">
        <v>51</v>
      </c>
      <c r="AD2525" t="s">
        <v>18</v>
      </c>
      <c r="AE2525">
        <v>24</v>
      </c>
      <c r="AF2525">
        <v>84.97</v>
      </c>
      <c r="AG2525">
        <v>73.7</v>
      </c>
      <c r="AH2525">
        <f t="shared" si="402"/>
        <v>1.1529172320217096</v>
      </c>
      <c r="AI2525">
        <v>23.5</v>
      </c>
      <c r="AJ2525">
        <v>54.67</v>
      </c>
      <c r="AK2525">
        <v>72.459999999999994</v>
      </c>
      <c r="AL2525" s="3">
        <f t="shared" si="403"/>
        <v>0</v>
      </c>
      <c r="AM2525" s="3">
        <f t="shared" si="404"/>
        <v>1</v>
      </c>
      <c r="AN2525" s="3">
        <f t="shared" si="405"/>
        <v>0</v>
      </c>
    </row>
    <row r="2526" spans="1:40" x14ac:dyDescent="0.35">
      <c r="A2526" t="s">
        <v>5916</v>
      </c>
      <c r="B2526" t="s">
        <v>5777</v>
      </c>
      <c r="C2526" t="s">
        <v>51</v>
      </c>
      <c r="D2526" s="6" t="s">
        <v>17</v>
      </c>
      <c r="E2526" s="6">
        <v>22.5</v>
      </c>
      <c r="F2526" s="6">
        <v>63.08</v>
      </c>
      <c r="G2526" s="6">
        <v>69.97</v>
      </c>
      <c r="H2526" s="6">
        <f t="shared" si="398"/>
        <v>0.90152922681149061</v>
      </c>
      <c r="I2526" s="6">
        <v>22</v>
      </c>
      <c r="J2526" s="6">
        <v>38.36</v>
      </c>
      <c r="K2526" s="6">
        <v>68.72</v>
      </c>
      <c r="L2526" s="6">
        <f t="shared" si="399"/>
        <v>0</v>
      </c>
      <c r="M2526" s="6">
        <f t="shared" si="400"/>
        <v>0</v>
      </c>
      <c r="N2526" s="6">
        <f t="shared" si="401"/>
        <v>1</v>
      </c>
      <c r="AA2526" t="s">
        <v>5916</v>
      </c>
      <c r="AB2526" t="s">
        <v>5777</v>
      </c>
      <c r="AC2526" t="s">
        <v>51</v>
      </c>
      <c r="AD2526" t="s">
        <v>18</v>
      </c>
      <c r="AE2526">
        <v>24</v>
      </c>
      <c r="AF2526">
        <v>106.5</v>
      </c>
      <c r="AG2526">
        <v>73.7</v>
      </c>
      <c r="AH2526">
        <f t="shared" si="402"/>
        <v>1.4450474898236092</v>
      </c>
      <c r="AI2526">
        <v>16</v>
      </c>
      <c r="AJ2526">
        <v>54.14</v>
      </c>
      <c r="AK2526">
        <v>53.5</v>
      </c>
      <c r="AL2526" s="3">
        <f t="shared" si="403"/>
        <v>0</v>
      </c>
      <c r="AM2526" s="3">
        <f t="shared" si="404"/>
        <v>1</v>
      </c>
      <c r="AN2526" s="3">
        <f t="shared" si="405"/>
        <v>0</v>
      </c>
    </row>
    <row r="2527" spans="1:40" x14ac:dyDescent="0.35">
      <c r="A2527" t="s">
        <v>5917</v>
      </c>
      <c r="B2527" t="s">
        <v>5777</v>
      </c>
      <c r="C2527" t="s">
        <v>51</v>
      </c>
      <c r="D2527" t="s">
        <v>134</v>
      </c>
      <c r="E2527">
        <v>24.5</v>
      </c>
      <c r="F2527">
        <v>91.37</v>
      </c>
      <c r="G2527">
        <v>74.930000000000007</v>
      </c>
      <c r="H2527">
        <f t="shared" si="398"/>
        <v>1.2194047777926065</v>
      </c>
      <c r="I2527">
        <v>24</v>
      </c>
      <c r="J2527">
        <v>69.069999999999993</v>
      </c>
      <c r="K2527">
        <v>73.7</v>
      </c>
      <c r="L2527" s="3">
        <f t="shared" si="399"/>
        <v>0</v>
      </c>
      <c r="M2527" s="3">
        <f t="shared" si="400"/>
        <v>1</v>
      </c>
      <c r="N2527" s="3">
        <f t="shared" si="401"/>
        <v>0</v>
      </c>
      <c r="AA2527" t="s">
        <v>5917</v>
      </c>
      <c r="AB2527" t="s">
        <v>5777</v>
      </c>
      <c r="AC2527" t="s">
        <v>51</v>
      </c>
      <c r="AD2527" t="s">
        <v>135</v>
      </c>
      <c r="AE2527">
        <v>24.5</v>
      </c>
      <c r="AF2527">
        <v>84.72</v>
      </c>
      <c r="AG2527">
        <v>74.930000000000007</v>
      </c>
      <c r="AH2527">
        <f t="shared" si="402"/>
        <v>1.130655278259709</v>
      </c>
      <c r="AI2527">
        <v>23.5</v>
      </c>
      <c r="AJ2527">
        <v>80.98</v>
      </c>
      <c r="AK2527">
        <v>72.459999999999994</v>
      </c>
      <c r="AL2527" s="3">
        <f t="shared" si="403"/>
        <v>0</v>
      </c>
      <c r="AM2527" s="3">
        <f t="shared" si="404"/>
        <v>1</v>
      </c>
      <c r="AN2527" s="3">
        <f t="shared" si="405"/>
        <v>0</v>
      </c>
    </row>
    <row r="2528" spans="1:40" x14ac:dyDescent="0.35">
      <c r="A2528" t="s">
        <v>5918</v>
      </c>
      <c r="B2528" t="s">
        <v>5777</v>
      </c>
      <c r="C2528" t="s">
        <v>51</v>
      </c>
      <c r="D2528" s="6" t="s">
        <v>134</v>
      </c>
      <c r="E2528" s="6">
        <v>16.5</v>
      </c>
      <c r="F2528" s="6">
        <v>52.42</v>
      </c>
      <c r="G2528" s="6">
        <v>54.79</v>
      </c>
      <c r="H2528" s="6">
        <f t="shared" si="398"/>
        <v>0.95674393137433844</v>
      </c>
      <c r="I2528" s="6">
        <v>16</v>
      </c>
      <c r="J2528" s="6">
        <v>33.479999999999997</v>
      </c>
      <c r="K2528" s="6">
        <v>53.5</v>
      </c>
      <c r="L2528" s="6">
        <f t="shared" si="399"/>
        <v>0</v>
      </c>
      <c r="M2528" s="6">
        <f t="shared" si="400"/>
        <v>0</v>
      </c>
      <c r="N2528" s="6">
        <f t="shared" si="401"/>
        <v>1</v>
      </c>
      <c r="AA2528" t="s">
        <v>5918</v>
      </c>
      <c r="AB2528" t="s">
        <v>5777</v>
      </c>
      <c r="AC2528" s="6" t="s">
        <v>51</v>
      </c>
      <c r="AD2528" s="6" t="s">
        <v>135</v>
      </c>
      <c r="AE2528" s="6">
        <v>18</v>
      </c>
      <c r="AF2528" s="6">
        <v>46.21</v>
      </c>
      <c r="AG2528" s="6">
        <v>58.64</v>
      </c>
      <c r="AH2528" s="6">
        <f t="shared" si="402"/>
        <v>0.78802864938608463</v>
      </c>
      <c r="AI2528" s="6">
        <v>17.5</v>
      </c>
      <c r="AJ2528" s="6">
        <v>34.68</v>
      </c>
      <c r="AK2528" s="6">
        <v>57.36</v>
      </c>
      <c r="AL2528" s="6">
        <f t="shared" si="403"/>
        <v>0</v>
      </c>
      <c r="AM2528" s="6">
        <f t="shared" si="404"/>
        <v>0</v>
      </c>
      <c r="AN2528" s="6">
        <f t="shared" si="405"/>
        <v>1</v>
      </c>
    </row>
    <row r="2529" spans="1:40" x14ac:dyDescent="0.35">
      <c r="A2529" t="s">
        <v>5919</v>
      </c>
      <c r="B2529" t="s">
        <v>5777</v>
      </c>
      <c r="C2529" t="s">
        <v>51</v>
      </c>
      <c r="D2529" t="s">
        <v>134</v>
      </c>
      <c r="E2529">
        <v>21</v>
      </c>
      <c r="F2529">
        <v>66.599999999999994</v>
      </c>
      <c r="G2529">
        <v>66.22</v>
      </c>
      <c r="H2529">
        <f t="shared" si="398"/>
        <v>1.0057384475989126</v>
      </c>
      <c r="I2529">
        <v>20.5</v>
      </c>
      <c r="J2529">
        <v>42.68</v>
      </c>
      <c r="K2529">
        <v>64.97</v>
      </c>
      <c r="L2529" s="3">
        <f t="shared" si="399"/>
        <v>0</v>
      </c>
      <c r="M2529" s="3">
        <f t="shared" si="400"/>
        <v>1</v>
      </c>
      <c r="N2529" s="3">
        <f t="shared" si="401"/>
        <v>0</v>
      </c>
      <c r="AA2529" t="s">
        <v>5919</v>
      </c>
      <c r="AB2529" t="s">
        <v>5777</v>
      </c>
      <c r="AC2529" s="6" t="s">
        <v>51</v>
      </c>
      <c r="AD2529" s="6" t="s">
        <v>135</v>
      </c>
      <c r="AE2529" s="6">
        <v>17</v>
      </c>
      <c r="AF2529" s="6">
        <v>42.99</v>
      </c>
      <c r="AG2529" s="6">
        <v>56.08</v>
      </c>
      <c r="AH2529" s="6">
        <f t="shared" si="402"/>
        <v>0.766583452211127</v>
      </c>
      <c r="AI2529" s="6">
        <v>16.5</v>
      </c>
      <c r="AJ2529" s="6">
        <v>20.27</v>
      </c>
      <c r="AK2529" s="6">
        <v>54.79</v>
      </c>
      <c r="AL2529" s="6">
        <f t="shared" si="403"/>
        <v>0</v>
      </c>
      <c r="AM2529" s="6">
        <f t="shared" si="404"/>
        <v>0</v>
      </c>
      <c r="AN2529" s="6">
        <f t="shared" si="405"/>
        <v>1</v>
      </c>
    </row>
    <row r="2530" spans="1:40" x14ac:dyDescent="0.35">
      <c r="A2530" t="s">
        <v>5920</v>
      </c>
      <c r="B2530" t="s">
        <v>5777</v>
      </c>
      <c r="C2530" t="s">
        <v>51</v>
      </c>
      <c r="D2530" s="6" t="s">
        <v>134</v>
      </c>
      <c r="E2530" s="6">
        <v>15.5</v>
      </c>
      <c r="F2530" s="6">
        <v>34.450000000000003</v>
      </c>
      <c r="G2530" s="6">
        <v>52.21</v>
      </c>
      <c r="H2530" s="6">
        <f t="shared" si="398"/>
        <v>0.65983528059758667</v>
      </c>
      <c r="I2530" s="6">
        <v>15</v>
      </c>
      <c r="J2530" s="6">
        <v>24.78</v>
      </c>
      <c r="K2530" s="6">
        <v>50.91</v>
      </c>
      <c r="L2530" s="6">
        <f t="shared" si="399"/>
        <v>0</v>
      </c>
      <c r="M2530" s="6">
        <f t="shared" si="400"/>
        <v>0</v>
      </c>
      <c r="N2530" s="6">
        <f t="shared" si="401"/>
        <v>1</v>
      </c>
      <c r="AA2530" t="s">
        <v>5920</v>
      </c>
      <c r="AB2530" t="s">
        <v>5777</v>
      </c>
      <c r="AC2530" t="s">
        <v>51</v>
      </c>
      <c r="AD2530" t="s">
        <v>135</v>
      </c>
      <c r="AE2530">
        <v>23.5</v>
      </c>
      <c r="AF2530">
        <v>77.599999999999994</v>
      </c>
      <c r="AG2530">
        <v>72.459999999999994</v>
      </c>
      <c r="AH2530">
        <f t="shared" si="402"/>
        <v>1.0709356886558101</v>
      </c>
      <c r="AI2530">
        <v>22.5</v>
      </c>
      <c r="AJ2530">
        <v>44.12</v>
      </c>
      <c r="AK2530">
        <v>69.97</v>
      </c>
      <c r="AL2530" s="3">
        <f t="shared" si="403"/>
        <v>0</v>
      </c>
      <c r="AM2530" s="3">
        <f t="shared" si="404"/>
        <v>1</v>
      </c>
      <c r="AN2530" s="3">
        <f t="shared" si="405"/>
        <v>0</v>
      </c>
    </row>
    <row r="2531" spans="1:40" x14ac:dyDescent="0.35">
      <c r="A2531" t="s">
        <v>5921</v>
      </c>
      <c r="B2531" t="s">
        <v>5777</v>
      </c>
      <c r="C2531" t="s">
        <v>51</v>
      </c>
      <c r="D2531" s="6" t="s">
        <v>134</v>
      </c>
      <c r="E2531" s="6">
        <v>22.5</v>
      </c>
      <c r="F2531" s="6">
        <v>58.4</v>
      </c>
      <c r="G2531" s="6">
        <v>69.97</v>
      </c>
      <c r="H2531" s="6">
        <f t="shared" si="398"/>
        <v>0.83464341860797486</v>
      </c>
      <c r="I2531" s="6">
        <v>22</v>
      </c>
      <c r="J2531" s="6">
        <v>56.28</v>
      </c>
      <c r="K2531" s="6">
        <v>68.72</v>
      </c>
      <c r="L2531" s="6">
        <f t="shared" si="399"/>
        <v>0</v>
      </c>
      <c r="M2531" s="6">
        <f t="shared" si="400"/>
        <v>0</v>
      </c>
      <c r="N2531" s="6">
        <f t="shared" si="401"/>
        <v>1</v>
      </c>
      <c r="AA2531" t="s">
        <v>5921</v>
      </c>
      <c r="AB2531" t="s">
        <v>5777</v>
      </c>
      <c r="AC2531" s="6" t="s">
        <v>51</v>
      </c>
      <c r="AD2531" s="6" t="s">
        <v>135</v>
      </c>
      <c r="AE2531" s="6">
        <v>24</v>
      </c>
      <c r="AF2531" s="6">
        <v>71.599999999999994</v>
      </c>
      <c r="AG2531" s="6">
        <v>73.7</v>
      </c>
      <c r="AH2531" s="6">
        <f t="shared" si="402"/>
        <v>0.97150610583446395</v>
      </c>
      <c r="AI2531" s="6">
        <v>23.5</v>
      </c>
      <c r="AJ2531" s="6">
        <v>47.36</v>
      </c>
      <c r="AK2531" s="6">
        <v>72.459999999999994</v>
      </c>
      <c r="AL2531" s="6">
        <f t="shared" si="403"/>
        <v>0</v>
      </c>
      <c r="AM2531" s="6">
        <f t="shared" si="404"/>
        <v>0</v>
      </c>
      <c r="AN2531" s="6">
        <f t="shared" si="405"/>
        <v>1</v>
      </c>
    </row>
    <row r="2532" spans="1:40" x14ac:dyDescent="0.35">
      <c r="A2532" t="s">
        <v>5922</v>
      </c>
      <c r="B2532" t="s">
        <v>5777</v>
      </c>
      <c r="C2532" t="s">
        <v>51</v>
      </c>
      <c r="D2532" s="6" t="s">
        <v>134</v>
      </c>
      <c r="E2532" s="6">
        <v>15</v>
      </c>
      <c r="F2532" s="6">
        <v>41.26</v>
      </c>
      <c r="G2532" s="6">
        <v>50.91</v>
      </c>
      <c r="H2532" s="6">
        <f t="shared" si="398"/>
        <v>0.81044981339618938</v>
      </c>
      <c r="I2532" s="6">
        <v>15</v>
      </c>
      <c r="J2532" s="6">
        <v>41.26</v>
      </c>
      <c r="K2532" s="6">
        <v>50.91</v>
      </c>
      <c r="L2532" s="6">
        <f t="shared" si="399"/>
        <v>0</v>
      </c>
      <c r="M2532" s="6">
        <f t="shared" si="400"/>
        <v>0</v>
      </c>
      <c r="N2532" s="6">
        <f t="shared" si="401"/>
        <v>1</v>
      </c>
      <c r="AA2532" t="s">
        <v>5922</v>
      </c>
      <c r="AB2532" t="s">
        <v>5777</v>
      </c>
      <c r="AC2532" s="6" t="s">
        <v>51</v>
      </c>
      <c r="AD2532" s="6" t="s">
        <v>135</v>
      </c>
      <c r="AE2532" s="6">
        <v>15</v>
      </c>
      <c r="AF2532" s="6">
        <v>29.16</v>
      </c>
      <c r="AG2532" s="6">
        <v>50.91</v>
      </c>
      <c r="AH2532" s="6">
        <f t="shared" si="402"/>
        <v>0.572775486152033</v>
      </c>
      <c r="AI2532" s="6">
        <v>15</v>
      </c>
      <c r="AJ2532" s="6">
        <v>29.16</v>
      </c>
      <c r="AK2532" s="6">
        <v>50.91</v>
      </c>
      <c r="AL2532" s="6">
        <f t="shared" si="403"/>
        <v>0</v>
      </c>
      <c r="AM2532" s="6">
        <f t="shared" si="404"/>
        <v>0</v>
      </c>
      <c r="AN2532" s="6">
        <f t="shared" si="405"/>
        <v>1</v>
      </c>
    </row>
    <row r="2533" spans="1:40" x14ac:dyDescent="0.35">
      <c r="A2533" t="s">
        <v>5923</v>
      </c>
      <c r="B2533" t="s">
        <v>5777</v>
      </c>
      <c r="C2533" t="s">
        <v>51</v>
      </c>
      <c r="D2533" t="s">
        <v>134</v>
      </c>
      <c r="E2533">
        <v>24</v>
      </c>
      <c r="F2533">
        <v>86.18</v>
      </c>
      <c r="G2533">
        <v>73.7</v>
      </c>
      <c r="H2533">
        <f t="shared" si="398"/>
        <v>1.1693351424694709</v>
      </c>
      <c r="I2533">
        <v>28</v>
      </c>
      <c r="J2533">
        <v>92.19</v>
      </c>
      <c r="K2533">
        <v>83.53</v>
      </c>
      <c r="L2533" s="3">
        <f t="shared" si="399"/>
        <v>0</v>
      </c>
      <c r="M2533" s="3">
        <f t="shared" si="400"/>
        <v>1</v>
      </c>
      <c r="N2533" s="3">
        <f t="shared" si="401"/>
        <v>0</v>
      </c>
      <c r="AA2533" t="s">
        <v>5923</v>
      </c>
      <c r="AB2533" t="s">
        <v>5777</v>
      </c>
      <c r="AC2533" s="6" t="s">
        <v>51</v>
      </c>
      <c r="AD2533" s="6" t="s">
        <v>135</v>
      </c>
      <c r="AE2533" s="6">
        <v>23.5</v>
      </c>
      <c r="AF2533" s="6">
        <v>66.39</v>
      </c>
      <c r="AG2533" s="6">
        <v>72.459999999999994</v>
      </c>
      <c r="AH2533" s="6">
        <f t="shared" si="402"/>
        <v>0.91622964394148509</v>
      </c>
      <c r="AI2533" s="6">
        <v>23</v>
      </c>
      <c r="AJ2533" s="6">
        <v>54.68</v>
      </c>
      <c r="AK2533" s="6">
        <v>71.22</v>
      </c>
      <c r="AL2533" s="6">
        <f t="shared" si="403"/>
        <v>0</v>
      </c>
      <c r="AM2533" s="6">
        <f t="shared" si="404"/>
        <v>0</v>
      </c>
      <c r="AN2533" s="6">
        <f t="shared" si="405"/>
        <v>1</v>
      </c>
    </row>
    <row r="2534" spans="1:40" x14ac:dyDescent="0.35">
      <c r="A2534" t="s">
        <v>5924</v>
      </c>
      <c r="B2534" t="s">
        <v>5790</v>
      </c>
      <c r="C2534" t="s">
        <v>51</v>
      </c>
      <c r="D2534" s="6" t="s">
        <v>17</v>
      </c>
      <c r="E2534" s="6">
        <v>25</v>
      </c>
      <c r="F2534" s="6">
        <v>62.66</v>
      </c>
      <c r="G2534" s="6">
        <v>76.17</v>
      </c>
      <c r="H2534" s="6">
        <f t="shared" si="398"/>
        <v>0.8226335827753708</v>
      </c>
      <c r="I2534" s="6">
        <v>24.5</v>
      </c>
      <c r="J2534" s="6">
        <v>40.85</v>
      </c>
      <c r="K2534" s="6">
        <v>74.930000000000007</v>
      </c>
      <c r="L2534" s="6">
        <f t="shared" si="399"/>
        <v>0</v>
      </c>
      <c r="M2534" s="6">
        <f t="shared" si="400"/>
        <v>0</v>
      </c>
      <c r="N2534" s="6">
        <f t="shared" si="401"/>
        <v>1</v>
      </c>
      <c r="AA2534" t="s">
        <v>5924</v>
      </c>
      <c r="AB2534" t="s">
        <v>5790</v>
      </c>
      <c r="AC2534" s="6" t="s">
        <v>51</v>
      </c>
      <c r="AD2534" s="6" t="s">
        <v>18</v>
      </c>
      <c r="AE2534" s="6">
        <v>24</v>
      </c>
      <c r="AF2534" s="6">
        <v>71.28</v>
      </c>
      <c r="AG2534" s="6">
        <v>73.7</v>
      </c>
      <c r="AH2534" s="6">
        <f t="shared" si="402"/>
        <v>0.96716417910447761</v>
      </c>
      <c r="AI2534" s="6">
        <v>23.5</v>
      </c>
      <c r="AJ2534" s="6">
        <v>61.99</v>
      </c>
      <c r="AK2534" s="6">
        <v>72.459999999999994</v>
      </c>
      <c r="AL2534" s="6">
        <f t="shared" si="403"/>
        <v>0</v>
      </c>
      <c r="AM2534" s="6">
        <f t="shared" si="404"/>
        <v>0</v>
      </c>
      <c r="AN2534" s="6">
        <f t="shared" si="405"/>
        <v>1</v>
      </c>
    </row>
    <row r="2535" spans="1:40" x14ac:dyDescent="0.35">
      <c r="A2535" t="s">
        <v>5925</v>
      </c>
      <c r="B2535" t="s">
        <v>5790</v>
      </c>
      <c r="C2535" t="s">
        <v>51</v>
      </c>
      <c r="D2535" s="6" t="s">
        <v>17</v>
      </c>
      <c r="E2535" s="6">
        <v>22</v>
      </c>
      <c r="F2535" s="6">
        <v>52.91</v>
      </c>
      <c r="G2535" s="6">
        <v>68.72</v>
      </c>
      <c r="H2535" s="6">
        <f t="shared" si="398"/>
        <v>0.76993597206053543</v>
      </c>
      <c r="I2535" s="6">
        <v>21.5</v>
      </c>
      <c r="J2535" s="6">
        <v>35.090000000000003</v>
      </c>
      <c r="K2535" s="6">
        <v>67.47</v>
      </c>
      <c r="L2535" s="6">
        <f t="shared" si="399"/>
        <v>0</v>
      </c>
      <c r="M2535" s="6">
        <f t="shared" si="400"/>
        <v>0</v>
      </c>
      <c r="N2535" s="6">
        <f t="shared" si="401"/>
        <v>1</v>
      </c>
      <c r="AA2535" t="s">
        <v>5925</v>
      </c>
      <c r="AB2535" t="s">
        <v>5790</v>
      </c>
      <c r="AC2535" t="s">
        <v>51</v>
      </c>
      <c r="AD2535" t="s">
        <v>18</v>
      </c>
      <c r="AE2535">
        <v>24</v>
      </c>
      <c r="AF2535">
        <v>98.48</v>
      </c>
      <c r="AG2535">
        <v>73.7</v>
      </c>
      <c r="AH2535">
        <f t="shared" si="402"/>
        <v>1.3362279511533244</v>
      </c>
      <c r="AI2535">
        <v>23.5</v>
      </c>
      <c r="AJ2535">
        <v>42.38</v>
      </c>
      <c r="AK2535">
        <v>72.459999999999994</v>
      </c>
      <c r="AL2535" s="3">
        <f t="shared" si="403"/>
        <v>0</v>
      </c>
      <c r="AM2535" s="3">
        <f t="shared" si="404"/>
        <v>1</v>
      </c>
      <c r="AN2535" s="3">
        <f t="shared" si="405"/>
        <v>0</v>
      </c>
    </row>
    <row r="2536" spans="1:40" x14ac:dyDescent="0.35">
      <c r="A2536" t="s">
        <v>5926</v>
      </c>
      <c r="B2536" t="s">
        <v>5790</v>
      </c>
      <c r="C2536" t="s">
        <v>51</v>
      </c>
      <c r="D2536" t="s">
        <v>17</v>
      </c>
      <c r="E2536">
        <v>25.5</v>
      </c>
      <c r="F2536">
        <v>94.74</v>
      </c>
      <c r="G2536">
        <v>77.400000000000006</v>
      </c>
      <c r="H2536">
        <f t="shared" si="398"/>
        <v>1.2240310077519378</v>
      </c>
      <c r="I2536">
        <v>24</v>
      </c>
      <c r="J2536">
        <v>54.57</v>
      </c>
      <c r="K2536">
        <v>73.7</v>
      </c>
      <c r="L2536" s="3">
        <f t="shared" si="399"/>
        <v>0</v>
      </c>
      <c r="M2536" s="3">
        <f t="shared" si="400"/>
        <v>1</v>
      </c>
      <c r="N2536" s="3">
        <f t="shared" si="401"/>
        <v>0</v>
      </c>
      <c r="AA2536" t="s">
        <v>5926</v>
      </c>
      <c r="AB2536" t="s">
        <v>5790</v>
      </c>
      <c r="AC2536" t="s">
        <v>51</v>
      </c>
      <c r="AD2536" t="s">
        <v>18</v>
      </c>
      <c r="AE2536">
        <v>24</v>
      </c>
      <c r="AF2536">
        <v>114.68</v>
      </c>
      <c r="AG2536">
        <v>73.7</v>
      </c>
      <c r="AH2536">
        <f t="shared" si="402"/>
        <v>1.5560379918588874</v>
      </c>
      <c r="AI2536">
        <v>23</v>
      </c>
      <c r="AJ2536">
        <v>62.53</v>
      </c>
      <c r="AK2536">
        <v>71.22</v>
      </c>
      <c r="AL2536" s="3">
        <f t="shared" si="403"/>
        <v>1</v>
      </c>
      <c r="AM2536" s="3">
        <f t="shared" si="404"/>
        <v>0</v>
      </c>
      <c r="AN2536" s="3">
        <f t="shared" si="405"/>
        <v>0</v>
      </c>
    </row>
    <row r="2537" spans="1:40" x14ac:dyDescent="0.35">
      <c r="A2537" t="s">
        <v>5927</v>
      </c>
      <c r="B2537" t="s">
        <v>5790</v>
      </c>
      <c r="C2537" t="s">
        <v>51</v>
      </c>
      <c r="D2537" s="6" t="s">
        <v>17</v>
      </c>
      <c r="E2537" s="6">
        <v>15.5</v>
      </c>
      <c r="F2537" s="6">
        <v>48.18</v>
      </c>
      <c r="G2537" s="6">
        <v>52.21</v>
      </c>
      <c r="H2537" s="6">
        <f t="shared" si="398"/>
        <v>0.92281172189235772</v>
      </c>
      <c r="I2537" s="6">
        <v>15</v>
      </c>
      <c r="J2537" s="6">
        <v>27.7</v>
      </c>
      <c r="K2537" s="6">
        <v>50.91</v>
      </c>
      <c r="L2537" s="6">
        <f t="shared" si="399"/>
        <v>0</v>
      </c>
      <c r="M2537" s="6">
        <f t="shared" si="400"/>
        <v>0</v>
      </c>
      <c r="N2537" s="6">
        <f t="shared" si="401"/>
        <v>1</v>
      </c>
      <c r="AA2537" t="s">
        <v>5927</v>
      </c>
      <c r="AB2537" t="s">
        <v>5790</v>
      </c>
      <c r="AC2537" t="s">
        <v>51</v>
      </c>
      <c r="AD2537" t="s">
        <v>18</v>
      </c>
      <c r="AE2537">
        <v>24</v>
      </c>
      <c r="AF2537">
        <v>132.72</v>
      </c>
      <c r="AG2537">
        <v>73.7</v>
      </c>
      <c r="AH2537">
        <f t="shared" si="402"/>
        <v>1.8008141112618723</v>
      </c>
      <c r="AI2537">
        <v>16</v>
      </c>
      <c r="AJ2537">
        <v>63.08</v>
      </c>
      <c r="AK2537">
        <v>53.5</v>
      </c>
      <c r="AL2537" s="3">
        <f t="shared" si="403"/>
        <v>1</v>
      </c>
      <c r="AM2537" s="3">
        <f t="shared" si="404"/>
        <v>0</v>
      </c>
      <c r="AN2537" s="3">
        <f t="shared" si="405"/>
        <v>0</v>
      </c>
    </row>
    <row r="2538" spans="1:40" x14ac:dyDescent="0.35">
      <c r="A2538" t="s">
        <v>5928</v>
      </c>
      <c r="B2538" t="s">
        <v>5790</v>
      </c>
      <c r="C2538" t="s">
        <v>51</v>
      </c>
      <c r="D2538" t="s">
        <v>17</v>
      </c>
      <c r="E2538">
        <v>24.5</v>
      </c>
      <c r="F2538">
        <v>101.69</v>
      </c>
      <c r="G2538">
        <v>74.930000000000007</v>
      </c>
      <c r="H2538">
        <f t="shared" si="398"/>
        <v>1.3571333244361403</v>
      </c>
      <c r="I2538">
        <v>23</v>
      </c>
      <c r="J2538">
        <v>52.88</v>
      </c>
      <c r="K2538">
        <v>71.22</v>
      </c>
      <c r="L2538" s="3">
        <f t="shared" si="399"/>
        <v>0</v>
      </c>
      <c r="M2538" s="3">
        <f t="shared" si="400"/>
        <v>1</v>
      </c>
      <c r="N2538" s="3">
        <f t="shared" si="401"/>
        <v>0</v>
      </c>
      <c r="AA2538" t="s">
        <v>5928</v>
      </c>
      <c r="AB2538" t="s">
        <v>5790</v>
      </c>
      <c r="AC2538" t="s">
        <v>51</v>
      </c>
      <c r="AD2538" t="s">
        <v>18</v>
      </c>
      <c r="AE2538">
        <v>24</v>
      </c>
      <c r="AF2538">
        <v>96.91</v>
      </c>
      <c r="AG2538">
        <v>73.7</v>
      </c>
      <c r="AH2538">
        <f t="shared" si="402"/>
        <v>1.3149253731343282</v>
      </c>
      <c r="AI2538">
        <v>23.5</v>
      </c>
      <c r="AJ2538">
        <v>48.94</v>
      </c>
      <c r="AK2538">
        <v>72.459999999999994</v>
      </c>
      <c r="AL2538" s="3">
        <f t="shared" si="403"/>
        <v>0</v>
      </c>
      <c r="AM2538" s="3">
        <f t="shared" si="404"/>
        <v>1</v>
      </c>
      <c r="AN2538" s="3">
        <f t="shared" si="405"/>
        <v>0</v>
      </c>
    </row>
    <row r="2539" spans="1:40" x14ac:dyDescent="0.35">
      <c r="A2539" t="s">
        <v>5929</v>
      </c>
      <c r="B2539" t="s">
        <v>5790</v>
      </c>
      <c r="C2539" t="s">
        <v>51</v>
      </c>
      <c r="D2539" t="s">
        <v>17</v>
      </c>
      <c r="E2539">
        <v>24.5</v>
      </c>
      <c r="F2539">
        <v>80.22</v>
      </c>
      <c r="G2539">
        <v>74.930000000000007</v>
      </c>
      <c r="H2539">
        <f t="shared" si="398"/>
        <v>1.0705992259442145</v>
      </c>
      <c r="I2539">
        <v>24</v>
      </c>
      <c r="J2539">
        <v>67.62</v>
      </c>
      <c r="K2539">
        <v>73.7</v>
      </c>
      <c r="L2539" s="3">
        <f t="shared" si="399"/>
        <v>0</v>
      </c>
      <c r="M2539" s="3">
        <f t="shared" si="400"/>
        <v>1</v>
      </c>
      <c r="N2539" s="3">
        <f t="shared" si="401"/>
        <v>0</v>
      </c>
      <c r="AA2539" t="s">
        <v>5929</v>
      </c>
      <c r="AB2539" t="s">
        <v>5790</v>
      </c>
      <c r="AC2539" t="s">
        <v>51</v>
      </c>
      <c r="AD2539" t="s">
        <v>18</v>
      </c>
      <c r="AE2539">
        <v>24</v>
      </c>
      <c r="AF2539">
        <v>108.89</v>
      </c>
      <c r="AG2539">
        <v>73.7</v>
      </c>
      <c r="AH2539">
        <f t="shared" si="402"/>
        <v>1.4774762550881952</v>
      </c>
      <c r="AI2539">
        <v>22.5</v>
      </c>
      <c r="AJ2539">
        <v>55.94</v>
      </c>
      <c r="AK2539">
        <v>69.97</v>
      </c>
      <c r="AL2539" s="3">
        <f t="shared" si="403"/>
        <v>0</v>
      </c>
      <c r="AM2539" s="3">
        <f t="shared" si="404"/>
        <v>1</v>
      </c>
      <c r="AN2539" s="3">
        <f t="shared" si="405"/>
        <v>0</v>
      </c>
    </row>
    <row r="2540" spans="1:40" x14ac:dyDescent="0.35">
      <c r="A2540" t="s">
        <v>5930</v>
      </c>
      <c r="B2540" t="s">
        <v>5790</v>
      </c>
      <c r="C2540" t="s">
        <v>51</v>
      </c>
      <c r="D2540" t="s">
        <v>134</v>
      </c>
      <c r="E2540">
        <v>24</v>
      </c>
      <c r="F2540">
        <v>89.15</v>
      </c>
      <c r="G2540">
        <v>73.7</v>
      </c>
      <c r="H2540">
        <f t="shared" si="398"/>
        <v>1.2096336499321574</v>
      </c>
      <c r="I2540">
        <v>23.5</v>
      </c>
      <c r="J2540">
        <v>71.319999999999993</v>
      </c>
      <c r="K2540">
        <v>72.459999999999994</v>
      </c>
      <c r="L2540" s="3">
        <f t="shared" si="399"/>
        <v>0</v>
      </c>
      <c r="M2540" s="3">
        <f t="shared" si="400"/>
        <v>1</v>
      </c>
      <c r="N2540" s="3">
        <f t="shared" si="401"/>
        <v>0</v>
      </c>
      <c r="AA2540" t="s">
        <v>5930</v>
      </c>
      <c r="AB2540" t="s">
        <v>5790</v>
      </c>
      <c r="AC2540" t="s">
        <v>51</v>
      </c>
      <c r="AD2540" t="s">
        <v>135</v>
      </c>
      <c r="AE2540">
        <v>23.5</v>
      </c>
      <c r="AF2540">
        <v>82.1</v>
      </c>
      <c r="AG2540">
        <v>72.459999999999994</v>
      </c>
      <c r="AH2540">
        <f t="shared" si="402"/>
        <v>1.1330389180237372</v>
      </c>
      <c r="AI2540">
        <v>23</v>
      </c>
      <c r="AJ2540">
        <v>65.31</v>
      </c>
      <c r="AK2540">
        <v>71.22</v>
      </c>
      <c r="AL2540" s="3">
        <f t="shared" si="403"/>
        <v>0</v>
      </c>
      <c r="AM2540" s="3">
        <f t="shared" si="404"/>
        <v>1</v>
      </c>
      <c r="AN2540" s="3">
        <f t="shared" si="405"/>
        <v>0</v>
      </c>
    </row>
    <row r="2541" spans="1:40" x14ac:dyDescent="0.35">
      <c r="A2541" t="s">
        <v>5931</v>
      </c>
      <c r="B2541" t="s">
        <v>5790</v>
      </c>
      <c r="C2541" t="s">
        <v>51</v>
      </c>
      <c r="D2541" t="s">
        <v>134</v>
      </c>
      <c r="E2541">
        <v>23.5</v>
      </c>
      <c r="F2541">
        <v>75.349999999999994</v>
      </c>
      <c r="G2541">
        <v>72.459999999999994</v>
      </c>
      <c r="H2541">
        <f t="shared" si="398"/>
        <v>1.0398840739718465</v>
      </c>
      <c r="I2541">
        <v>23</v>
      </c>
      <c r="J2541">
        <v>69.73</v>
      </c>
      <c r="K2541">
        <v>71.22</v>
      </c>
      <c r="L2541" s="3">
        <f t="shared" si="399"/>
        <v>0</v>
      </c>
      <c r="M2541" s="3">
        <f t="shared" si="400"/>
        <v>1</v>
      </c>
      <c r="N2541" s="3">
        <f t="shared" si="401"/>
        <v>0</v>
      </c>
      <c r="AA2541" t="s">
        <v>5931</v>
      </c>
      <c r="AB2541" t="s">
        <v>5790</v>
      </c>
      <c r="AC2541" s="6" t="s">
        <v>51</v>
      </c>
      <c r="AD2541" s="6" t="s">
        <v>135</v>
      </c>
      <c r="AE2541" s="6">
        <v>28</v>
      </c>
      <c r="AF2541" s="6">
        <v>71.69</v>
      </c>
      <c r="AG2541" s="6">
        <v>83.53</v>
      </c>
      <c r="AH2541" s="6">
        <f t="shared" si="402"/>
        <v>0.8582545193343708</v>
      </c>
      <c r="AI2541" s="6">
        <v>27.5</v>
      </c>
      <c r="AJ2541" s="6">
        <v>59.99</v>
      </c>
      <c r="AK2541" s="6">
        <v>82.3</v>
      </c>
      <c r="AL2541" s="6">
        <f t="shared" si="403"/>
        <v>0</v>
      </c>
      <c r="AM2541" s="6">
        <f t="shared" si="404"/>
        <v>0</v>
      </c>
      <c r="AN2541" s="6">
        <f t="shared" si="405"/>
        <v>1</v>
      </c>
    </row>
    <row r="2542" spans="1:40" x14ac:dyDescent="0.35">
      <c r="A2542" t="s">
        <v>5932</v>
      </c>
      <c r="B2542" t="s">
        <v>5790</v>
      </c>
      <c r="C2542" t="s">
        <v>51</v>
      </c>
      <c r="D2542" s="6" t="s">
        <v>134</v>
      </c>
      <c r="E2542" s="6">
        <v>24.5</v>
      </c>
      <c r="F2542" s="6">
        <v>68.14</v>
      </c>
      <c r="G2542" s="6">
        <v>74.930000000000007</v>
      </c>
      <c r="H2542" s="6">
        <f t="shared" si="398"/>
        <v>0.90938208995062053</v>
      </c>
      <c r="I2542" s="6">
        <v>24</v>
      </c>
      <c r="J2542" s="6">
        <v>64.73</v>
      </c>
      <c r="K2542" s="6">
        <v>73.7</v>
      </c>
      <c r="L2542" s="6">
        <f t="shared" si="399"/>
        <v>0</v>
      </c>
      <c r="M2542" s="6">
        <f t="shared" si="400"/>
        <v>0</v>
      </c>
      <c r="N2542" s="6">
        <f t="shared" si="401"/>
        <v>1</v>
      </c>
      <c r="AA2542" t="s">
        <v>5932</v>
      </c>
      <c r="AB2542" t="s">
        <v>5790</v>
      </c>
      <c r="AC2542" t="s">
        <v>51</v>
      </c>
      <c r="AD2542" t="s">
        <v>135</v>
      </c>
      <c r="AE2542">
        <v>20</v>
      </c>
      <c r="AF2542">
        <v>64.44</v>
      </c>
      <c r="AG2542">
        <v>63.71</v>
      </c>
      <c r="AH2542">
        <f t="shared" si="402"/>
        <v>1.0114581698320515</v>
      </c>
      <c r="AI2542">
        <v>24</v>
      </c>
      <c r="AJ2542">
        <v>74.06</v>
      </c>
      <c r="AK2542">
        <v>73.7</v>
      </c>
      <c r="AL2542" s="3">
        <f t="shared" si="403"/>
        <v>0</v>
      </c>
      <c r="AM2542" s="3">
        <f t="shared" si="404"/>
        <v>1</v>
      </c>
      <c r="AN2542" s="3">
        <f t="shared" si="405"/>
        <v>0</v>
      </c>
    </row>
    <row r="2543" spans="1:40" x14ac:dyDescent="0.35">
      <c r="A2543" t="s">
        <v>5933</v>
      </c>
      <c r="B2543" t="s">
        <v>5790</v>
      </c>
      <c r="C2543" t="s">
        <v>51</v>
      </c>
      <c r="D2543" s="6" t="s">
        <v>134</v>
      </c>
      <c r="E2543" s="6">
        <v>21.5</v>
      </c>
      <c r="F2543" s="6">
        <v>58.05</v>
      </c>
      <c r="G2543" s="6">
        <v>67.47</v>
      </c>
      <c r="H2543" s="6">
        <f t="shared" si="398"/>
        <v>0.86038239217429968</v>
      </c>
      <c r="I2543" s="6">
        <v>21</v>
      </c>
      <c r="J2543" s="6">
        <v>47.12</v>
      </c>
      <c r="K2543" s="6">
        <v>66.22</v>
      </c>
      <c r="L2543" s="6">
        <f t="shared" si="399"/>
        <v>0</v>
      </c>
      <c r="M2543" s="6">
        <f t="shared" si="400"/>
        <v>0</v>
      </c>
      <c r="N2543" s="6">
        <f t="shared" si="401"/>
        <v>1</v>
      </c>
      <c r="AA2543" t="s">
        <v>5933</v>
      </c>
      <c r="AB2543" t="s">
        <v>5790</v>
      </c>
      <c r="AC2543" s="6" t="s">
        <v>51</v>
      </c>
      <c r="AD2543" s="6" t="s">
        <v>135</v>
      </c>
      <c r="AE2543" s="6">
        <v>22</v>
      </c>
      <c r="AF2543" s="6">
        <v>57.69</v>
      </c>
      <c r="AG2543" s="6">
        <v>68.72</v>
      </c>
      <c r="AH2543" s="6">
        <f t="shared" si="402"/>
        <v>0.83949359720605354</v>
      </c>
      <c r="AI2543" s="6">
        <v>21.5</v>
      </c>
      <c r="AJ2543" s="6">
        <v>44.26</v>
      </c>
      <c r="AK2543" s="6">
        <v>67.47</v>
      </c>
      <c r="AL2543" s="6">
        <f t="shared" si="403"/>
        <v>0</v>
      </c>
      <c r="AM2543" s="6">
        <f t="shared" si="404"/>
        <v>0</v>
      </c>
      <c r="AN2543" s="6">
        <f t="shared" si="405"/>
        <v>1</v>
      </c>
    </row>
    <row r="2544" spans="1:40" x14ac:dyDescent="0.35">
      <c r="A2544" t="s">
        <v>5934</v>
      </c>
      <c r="B2544" t="s">
        <v>5790</v>
      </c>
      <c r="C2544" t="s">
        <v>51</v>
      </c>
      <c r="D2544" s="6" t="s">
        <v>134</v>
      </c>
      <c r="E2544" s="6">
        <v>23</v>
      </c>
      <c r="F2544" s="6">
        <v>58.68</v>
      </c>
      <c r="G2544" s="6">
        <v>71.22</v>
      </c>
      <c r="H2544" s="6">
        <f t="shared" si="398"/>
        <v>0.82392586352148278</v>
      </c>
      <c r="I2544" s="6">
        <v>22.5</v>
      </c>
      <c r="J2544" s="6">
        <v>56.01</v>
      </c>
      <c r="K2544" s="6">
        <v>69.97</v>
      </c>
      <c r="L2544" s="6">
        <f t="shared" si="399"/>
        <v>0</v>
      </c>
      <c r="M2544" s="6">
        <f t="shared" si="400"/>
        <v>0</v>
      </c>
      <c r="N2544" s="6">
        <f t="shared" si="401"/>
        <v>1</v>
      </c>
      <c r="AA2544" t="s">
        <v>5934</v>
      </c>
      <c r="AB2544" t="s">
        <v>5790</v>
      </c>
      <c r="AC2544" s="6" t="s">
        <v>51</v>
      </c>
      <c r="AD2544" s="6" t="s">
        <v>135</v>
      </c>
      <c r="AE2544" s="6">
        <v>24</v>
      </c>
      <c r="AF2544" s="6">
        <v>62.94</v>
      </c>
      <c r="AG2544" s="6">
        <v>73.7</v>
      </c>
      <c r="AH2544" s="6">
        <f t="shared" si="402"/>
        <v>0.85400271370420622</v>
      </c>
      <c r="AI2544" s="6">
        <v>23.5</v>
      </c>
      <c r="AJ2544" s="6">
        <v>52.61</v>
      </c>
      <c r="AK2544" s="6">
        <v>72.459999999999994</v>
      </c>
      <c r="AL2544" s="6">
        <f t="shared" si="403"/>
        <v>0</v>
      </c>
      <c r="AM2544" s="6">
        <f t="shared" si="404"/>
        <v>0</v>
      </c>
      <c r="AN2544" s="6">
        <f t="shared" si="405"/>
        <v>1</v>
      </c>
    </row>
    <row r="2545" spans="1:40" x14ac:dyDescent="0.35">
      <c r="A2545" t="s">
        <v>5935</v>
      </c>
      <c r="B2545" t="s">
        <v>5790</v>
      </c>
      <c r="C2545" t="s">
        <v>51</v>
      </c>
      <c r="D2545" s="6" t="s">
        <v>134</v>
      </c>
      <c r="E2545" s="6">
        <v>25.5</v>
      </c>
      <c r="F2545" s="6">
        <v>75.900000000000006</v>
      </c>
      <c r="G2545" s="6">
        <v>77.400000000000006</v>
      </c>
      <c r="H2545" s="6">
        <f t="shared" si="398"/>
        <v>0.98062015503875966</v>
      </c>
      <c r="I2545" s="6">
        <v>25</v>
      </c>
      <c r="J2545" s="6">
        <v>74.38</v>
      </c>
      <c r="K2545" s="6">
        <v>76.17</v>
      </c>
      <c r="L2545" s="6">
        <f t="shared" si="399"/>
        <v>0</v>
      </c>
      <c r="M2545" s="6">
        <f t="shared" si="400"/>
        <v>0</v>
      </c>
      <c r="N2545" s="6">
        <f t="shared" si="401"/>
        <v>1</v>
      </c>
      <c r="AA2545" t="s">
        <v>5935</v>
      </c>
      <c r="AB2545" t="s">
        <v>5790</v>
      </c>
      <c r="AC2545" s="6" t="s">
        <v>51</v>
      </c>
      <c r="AD2545" s="6" t="s">
        <v>135</v>
      </c>
      <c r="AE2545" s="6">
        <v>17.5</v>
      </c>
      <c r="AF2545" s="6">
        <v>46.39</v>
      </c>
      <c r="AG2545" s="6">
        <v>57.36</v>
      </c>
      <c r="AH2545" s="6">
        <f t="shared" si="402"/>
        <v>0.8087517433751743</v>
      </c>
      <c r="AI2545" s="6">
        <v>17</v>
      </c>
      <c r="AJ2545" s="6">
        <v>29.99</v>
      </c>
      <c r="AK2545" s="6">
        <v>56.08</v>
      </c>
      <c r="AL2545" s="6">
        <f t="shared" si="403"/>
        <v>0</v>
      </c>
      <c r="AM2545" s="6">
        <f t="shared" si="404"/>
        <v>0</v>
      </c>
      <c r="AN2545" s="6">
        <f t="shared" si="405"/>
        <v>1</v>
      </c>
    </row>
    <row r="2547" spans="1:40" x14ac:dyDescent="0.35">
      <c r="A2547" t="s">
        <v>5936</v>
      </c>
      <c r="B2547" t="s">
        <v>5937</v>
      </c>
      <c r="C2547" t="s">
        <v>16</v>
      </c>
      <c r="D2547" t="s">
        <v>547</v>
      </c>
      <c r="E2547">
        <v>23</v>
      </c>
      <c r="F2547">
        <v>98.62</v>
      </c>
      <c r="G2547">
        <v>71.22</v>
      </c>
      <c r="H2547">
        <f t="shared" ref="H2547:H2610" si="406">F2547/G2547</f>
        <v>1.3847233923055322</v>
      </c>
      <c r="I2547">
        <v>22</v>
      </c>
      <c r="J2547">
        <v>68.31</v>
      </c>
      <c r="K2547">
        <v>68.72</v>
      </c>
      <c r="L2547" s="3">
        <f t="shared" ref="L2547:L2610" si="407">IF(H2547&gt;1.5,1,0)</f>
        <v>0</v>
      </c>
      <c r="M2547" s="3">
        <f t="shared" ref="M2547:M2610" si="408">IF((AND(H2547&gt;1,H2547&lt;1.5)),1,0)</f>
        <v>1</v>
      </c>
      <c r="N2547" s="3">
        <f t="shared" ref="N2547:N2610" si="409">IF(H2547&lt;1,1,0)</f>
        <v>0</v>
      </c>
      <c r="AA2547" t="s">
        <v>5936</v>
      </c>
      <c r="AB2547" t="s">
        <v>5938</v>
      </c>
      <c r="AC2547" t="s">
        <v>16</v>
      </c>
      <c r="AD2547" t="s">
        <v>548</v>
      </c>
      <c r="AE2547">
        <v>24</v>
      </c>
      <c r="AF2547">
        <v>154.19999999999999</v>
      </c>
      <c r="AG2547">
        <v>73.7</v>
      </c>
      <c r="AH2547">
        <f t="shared" ref="AH2547:AH2610" si="410">AF2547/AG2547</f>
        <v>2.0922659430122112</v>
      </c>
      <c r="AI2547">
        <v>23</v>
      </c>
      <c r="AJ2547">
        <v>67.989999999999995</v>
      </c>
      <c r="AK2547">
        <v>71.22</v>
      </c>
      <c r="AL2547" s="3">
        <f t="shared" ref="AL2547:AL2610" si="411">IF(AH2547&gt;1.5,1,0)</f>
        <v>1</v>
      </c>
      <c r="AM2547" s="3">
        <f t="shared" ref="AM2547:AM2610" si="412">IF((AND(AH2547&gt;1,AH2547&lt;1.5)),1,0)</f>
        <v>0</v>
      </c>
      <c r="AN2547" s="3">
        <f t="shared" ref="AN2547:AN2610" si="413">IF(AH2547&lt;1,1,0)</f>
        <v>0</v>
      </c>
    </row>
    <row r="2548" spans="1:40" x14ac:dyDescent="0.35">
      <c r="A2548" t="s">
        <v>5939</v>
      </c>
      <c r="B2548" t="s">
        <v>5937</v>
      </c>
      <c r="C2548" t="s">
        <v>16</v>
      </c>
      <c r="D2548" t="s">
        <v>547</v>
      </c>
      <c r="E2548">
        <v>23</v>
      </c>
      <c r="F2548">
        <v>138.46</v>
      </c>
      <c r="G2548">
        <v>71.22</v>
      </c>
      <c r="H2548">
        <f t="shared" si="406"/>
        <v>1.9441168211176638</v>
      </c>
      <c r="I2548">
        <v>21.5</v>
      </c>
      <c r="J2548">
        <v>51.53</v>
      </c>
      <c r="K2548">
        <v>67.47</v>
      </c>
      <c r="L2548" s="3">
        <f t="shared" si="407"/>
        <v>1</v>
      </c>
      <c r="M2548" s="3">
        <f t="shared" si="408"/>
        <v>0</v>
      </c>
      <c r="N2548" s="3">
        <f t="shared" si="409"/>
        <v>0</v>
      </c>
      <c r="AA2548" t="s">
        <v>5939</v>
      </c>
      <c r="AB2548" t="s">
        <v>5938</v>
      </c>
      <c r="AC2548" t="s">
        <v>16</v>
      </c>
      <c r="AD2548" t="s">
        <v>548</v>
      </c>
      <c r="AE2548">
        <v>24</v>
      </c>
      <c r="AF2548">
        <v>197.5</v>
      </c>
      <c r="AG2548">
        <v>73.7</v>
      </c>
      <c r="AH2548">
        <f t="shared" si="410"/>
        <v>2.6797829036635004</v>
      </c>
      <c r="AI2548">
        <v>22</v>
      </c>
      <c r="AJ2548">
        <v>59.31</v>
      </c>
      <c r="AK2548">
        <v>68.72</v>
      </c>
      <c r="AL2548" s="3">
        <f t="shared" si="411"/>
        <v>1</v>
      </c>
      <c r="AM2548" s="3">
        <f t="shared" si="412"/>
        <v>0</v>
      </c>
      <c r="AN2548" s="3">
        <f t="shared" si="413"/>
        <v>0</v>
      </c>
    </row>
    <row r="2549" spans="1:40" x14ac:dyDescent="0.35">
      <c r="A2549" t="s">
        <v>5940</v>
      </c>
      <c r="B2549" t="s">
        <v>5937</v>
      </c>
      <c r="C2549" t="s">
        <v>16</v>
      </c>
      <c r="D2549" t="s">
        <v>547</v>
      </c>
      <c r="E2549">
        <v>23</v>
      </c>
      <c r="F2549">
        <v>145.24</v>
      </c>
      <c r="G2549">
        <v>71.22</v>
      </c>
      <c r="H2549">
        <f t="shared" si="406"/>
        <v>2.0393147992137042</v>
      </c>
      <c r="I2549">
        <v>21.5</v>
      </c>
      <c r="J2549">
        <v>51.64</v>
      </c>
      <c r="K2549">
        <v>67.47</v>
      </c>
      <c r="L2549" s="3">
        <f t="shared" si="407"/>
        <v>1</v>
      </c>
      <c r="M2549" s="3">
        <f t="shared" si="408"/>
        <v>0</v>
      </c>
      <c r="N2549" s="3">
        <f t="shared" si="409"/>
        <v>0</v>
      </c>
      <c r="AA2549" t="s">
        <v>5940</v>
      </c>
      <c r="AB2549" t="s">
        <v>5938</v>
      </c>
      <c r="AC2549" t="s">
        <v>16</v>
      </c>
      <c r="AD2549" t="s">
        <v>548</v>
      </c>
      <c r="AE2549">
        <v>24</v>
      </c>
      <c r="AF2549">
        <v>194.98</v>
      </c>
      <c r="AG2549">
        <v>73.7</v>
      </c>
      <c r="AH2549">
        <f t="shared" si="410"/>
        <v>2.6455902306648573</v>
      </c>
      <c r="AI2549">
        <v>22.5</v>
      </c>
      <c r="AJ2549">
        <v>49.32</v>
      </c>
      <c r="AK2549">
        <v>69.97</v>
      </c>
      <c r="AL2549" s="3">
        <f t="shared" si="411"/>
        <v>1</v>
      </c>
      <c r="AM2549" s="3">
        <f t="shared" si="412"/>
        <v>0</v>
      </c>
      <c r="AN2549" s="3">
        <f t="shared" si="413"/>
        <v>0</v>
      </c>
    </row>
    <row r="2550" spans="1:40" x14ac:dyDescent="0.35">
      <c r="A2550" t="s">
        <v>5941</v>
      </c>
      <c r="B2550" t="s">
        <v>5937</v>
      </c>
      <c r="C2550" t="s">
        <v>16</v>
      </c>
      <c r="D2550" t="s">
        <v>547</v>
      </c>
      <c r="E2550">
        <v>23.5</v>
      </c>
      <c r="F2550">
        <v>193.53</v>
      </c>
      <c r="G2550">
        <v>72.459999999999994</v>
      </c>
      <c r="H2550">
        <f t="shared" si="406"/>
        <v>2.6708528843499866</v>
      </c>
      <c r="I2550">
        <v>21.5</v>
      </c>
      <c r="J2550">
        <v>44.26</v>
      </c>
      <c r="K2550">
        <v>67.47</v>
      </c>
      <c r="L2550" s="3">
        <f t="shared" si="407"/>
        <v>1</v>
      </c>
      <c r="M2550" s="3">
        <f t="shared" si="408"/>
        <v>0</v>
      </c>
      <c r="N2550" s="3">
        <f t="shared" si="409"/>
        <v>0</v>
      </c>
      <c r="AA2550" t="s">
        <v>5941</v>
      </c>
      <c r="AB2550" t="s">
        <v>5938</v>
      </c>
      <c r="AC2550" t="s">
        <v>16</v>
      </c>
      <c r="AD2550" t="s">
        <v>548</v>
      </c>
      <c r="AE2550">
        <v>24</v>
      </c>
      <c r="AF2550">
        <v>220.9</v>
      </c>
      <c r="AG2550">
        <v>73.7</v>
      </c>
      <c r="AH2550">
        <f t="shared" si="410"/>
        <v>2.9972862957937583</v>
      </c>
      <c r="AI2550">
        <v>23</v>
      </c>
      <c r="AJ2550">
        <v>69.489999999999995</v>
      </c>
      <c r="AK2550">
        <v>71.22</v>
      </c>
      <c r="AL2550" s="3">
        <f t="shared" si="411"/>
        <v>1</v>
      </c>
      <c r="AM2550" s="3">
        <f t="shared" si="412"/>
        <v>0</v>
      </c>
      <c r="AN2550" s="3">
        <f t="shared" si="413"/>
        <v>0</v>
      </c>
    </row>
    <row r="2551" spans="1:40" x14ac:dyDescent="0.35">
      <c r="A2551" t="s">
        <v>5942</v>
      </c>
      <c r="B2551" t="s">
        <v>5937</v>
      </c>
      <c r="C2551" s="6" t="s">
        <v>16</v>
      </c>
      <c r="D2551" s="6" t="s">
        <v>547</v>
      </c>
      <c r="E2551" s="6">
        <v>23</v>
      </c>
      <c r="F2551" s="6">
        <v>64.03</v>
      </c>
      <c r="G2551" s="6">
        <v>71.22</v>
      </c>
      <c r="H2551" s="6">
        <f t="shared" si="406"/>
        <v>0.89904521201909582</v>
      </c>
      <c r="I2551" s="6">
        <v>22.5</v>
      </c>
      <c r="J2551" s="6">
        <v>52.95</v>
      </c>
      <c r="K2551" s="6">
        <v>69.97</v>
      </c>
      <c r="L2551" s="6">
        <f t="shared" si="407"/>
        <v>0</v>
      </c>
      <c r="M2551" s="6">
        <f t="shared" si="408"/>
        <v>0</v>
      </c>
      <c r="N2551" s="6">
        <f t="shared" si="409"/>
        <v>1</v>
      </c>
      <c r="AA2551" t="s">
        <v>5942</v>
      </c>
      <c r="AB2551" t="s">
        <v>5938</v>
      </c>
      <c r="AC2551" t="s">
        <v>16</v>
      </c>
      <c r="AD2551" t="s">
        <v>548</v>
      </c>
      <c r="AE2551">
        <v>24</v>
      </c>
      <c r="AF2551">
        <v>177.61</v>
      </c>
      <c r="AG2551">
        <v>73.7</v>
      </c>
      <c r="AH2551">
        <f t="shared" si="410"/>
        <v>2.4099050203527814</v>
      </c>
      <c r="AI2551">
        <v>23</v>
      </c>
      <c r="AJ2551">
        <v>65.64</v>
      </c>
      <c r="AK2551">
        <v>71.22</v>
      </c>
      <c r="AL2551" s="3">
        <f t="shared" si="411"/>
        <v>1</v>
      </c>
      <c r="AM2551" s="3">
        <f t="shared" si="412"/>
        <v>0</v>
      </c>
      <c r="AN2551" s="3">
        <f t="shared" si="413"/>
        <v>0</v>
      </c>
    </row>
    <row r="2552" spans="1:40" x14ac:dyDescent="0.35">
      <c r="A2552" t="s">
        <v>5943</v>
      </c>
      <c r="B2552" t="s">
        <v>5937</v>
      </c>
      <c r="C2552" t="s">
        <v>16</v>
      </c>
      <c r="D2552" t="s">
        <v>547</v>
      </c>
      <c r="E2552">
        <v>23.5</v>
      </c>
      <c r="F2552">
        <v>213.73</v>
      </c>
      <c r="G2552">
        <v>72.459999999999994</v>
      </c>
      <c r="H2552">
        <f t="shared" si="406"/>
        <v>2.9496273806237925</v>
      </c>
      <c r="I2552">
        <v>21.5</v>
      </c>
      <c r="J2552">
        <v>51.05</v>
      </c>
      <c r="K2552">
        <v>67.47</v>
      </c>
      <c r="L2552" s="3">
        <f t="shared" si="407"/>
        <v>1</v>
      </c>
      <c r="M2552" s="3">
        <f t="shared" si="408"/>
        <v>0</v>
      </c>
      <c r="N2552" s="3">
        <f t="shared" si="409"/>
        <v>0</v>
      </c>
      <c r="AA2552" t="s">
        <v>5943</v>
      </c>
      <c r="AB2552" t="s">
        <v>5938</v>
      </c>
      <c r="AC2552" t="s">
        <v>16</v>
      </c>
      <c r="AD2552" t="s">
        <v>548</v>
      </c>
      <c r="AE2552">
        <v>24</v>
      </c>
      <c r="AF2552">
        <v>188.31</v>
      </c>
      <c r="AG2552">
        <v>73.7</v>
      </c>
      <c r="AH2552">
        <f t="shared" si="410"/>
        <v>2.5550881953867028</v>
      </c>
      <c r="AI2552">
        <v>23</v>
      </c>
      <c r="AJ2552">
        <v>70.790000000000006</v>
      </c>
      <c r="AK2552">
        <v>71.22</v>
      </c>
      <c r="AL2552" s="3">
        <f t="shared" si="411"/>
        <v>1</v>
      </c>
      <c r="AM2552" s="3">
        <f t="shared" si="412"/>
        <v>0</v>
      </c>
      <c r="AN2552" s="3">
        <f t="shared" si="413"/>
        <v>0</v>
      </c>
    </row>
    <row r="2553" spans="1:40" x14ac:dyDescent="0.35">
      <c r="A2553" t="s">
        <v>5944</v>
      </c>
      <c r="B2553" t="s">
        <v>5937</v>
      </c>
      <c r="C2553" t="s">
        <v>16</v>
      </c>
      <c r="D2553" t="s">
        <v>547</v>
      </c>
      <c r="E2553">
        <v>23.5</v>
      </c>
      <c r="F2553">
        <v>193.61</v>
      </c>
      <c r="G2553">
        <v>72.459999999999994</v>
      </c>
      <c r="H2553">
        <f t="shared" si="406"/>
        <v>2.6719569417609721</v>
      </c>
      <c r="I2553">
        <v>21.5</v>
      </c>
      <c r="J2553">
        <v>55.27</v>
      </c>
      <c r="K2553">
        <v>67.47</v>
      </c>
      <c r="L2553" s="3">
        <f t="shared" si="407"/>
        <v>1</v>
      </c>
      <c r="M2553" s="3">
        <f t="shared" si="408"/>
        <v>0</v>
      </c>
      <c r="N2553" s="3">
        <f t="shared" si="409"/>
        <v>0</v>
      </c>
      <c r="AA2553" t="s">
        <v>5944</v>
      </c>
      <c r="AB2553" t="s">
        <v>5938</v>
      </c>
      <c r="AC2553" t="s">
        <v>16</v>
      </c>
      <c r="AD2553" t="s">
        <v>548</v>
      </c>
      <c r="AE2553">
        <v>24</v>
      </c>
      <c r="AF2553">
        <v>198.5</v>
      </c>
      <c r="AG2553">
        <v>73.7</v>
      </c>
      <c r="AH2553">
        <f t="shared" si="410"/>
        <v>2.6933514246947081</v>
      </c>
      <c r="AI2553">
        <v>35</v>
      </c>
      <c r="AJ2553">
        <v>102.32</v>
      </c>
      <c r="AK2553">
        <v>100.44</v>
      </c>
      <c r="AL2553" s="3">
        <f t="shared" si="411"/>
        <v>1</v>
      </c>
      <c r="AM2553" s="3">
        <f t="shared" si="412"/>
        <v>0</v>
      </c>
      <c r="AN2553" s="3">
        <f t="shared" si="413"/>
        <v>0</v>
      </c>
    </row>
    <row r="2554" spans="1:40" x14ac:dyDescent="0.35">
      <c r="A2554" t="s">
        <v>5945</v>
      </c>
      <c r="B2554" t="s">
        <v>5937</v>
      </c>
      <c r="C2554" t="s">
        <v>16</v>
      </c>
      <c r="D2554" t="s">
        <v>547</v>
      </c>
      <c r="E2554">
        <v>24</v>
      </c>
      <c r="F2554">
        <v>184.89</v>
      </c>
      <c r="G2554">
        <v>73.7</v>
      </c>
      <c r="H2554">
        <f t="shared" si="406"/>
        <v>2.5086838534599725</v>
      </c>
      <c r="I2554">
        <v>22</v>
      </c>
      <c r="J2554">
        <v>55.01</v>
      </c>
      <c r="K2554">
        <v>68.72</v>
      </c>
      <c r="L2554" s="3">
        <f t="shared" si="407"/>
        <v>1</v>
      </c>
      <c r="M2554" s="3">
        <f t="shared" si="408"/>
        <v>0</v>
      </c>
      <c r="N2554" s="3">
        <f t="shared" si="409"/>
        <v>0</v>
      </c>
      <c r="AA2554" t="s">
        <v>5945</v>
      </c>
      <c r="AB2554" t="s">
        <v>5938</v>
      </c>
      <c r="AC2554" t="s">
        <v>16</v>
      </c>
      <c r="AD2554" t="s">
        <v>548</v>
      </c>
      <c r="AE2554">
        <v>24</v>
      </c>
      <c r="AF2554">
        <v>220.4</v>
      </c>
      <c r="AG2554">
        <v>73.7</v>
      </c>
      <c r="AH2554">
        <f t="shared" si="410"/>
        <v>2.9905020352781548</v>
      </c>
      <c r="AI2554">
        <v>16</v>
      </c>
      <c r="AJ2554">
        <v>60.51</v>
      </c>
      <c r="AK2554">
        <v>53.5</v>
      </c>
      <c r="AL2554" s="3">
        <f t="shared" si="411"/>
        <v>1</v>
      </c>
      <c r="AM2554" s="3">
        <f t="shared" si="412"/>
        <v>0</v>
      </c>
      <c r="AN2554" s="3">
        <f t="shared" si="413"/>
        <v>0</v>
      </c>
    </row>
    <row r="2555" spans="1:40" x14ac:dyDescent="0.35">
      <c r="A2555" t="s">
        <v>5946</v>
      </c>
      <c r="B2555" t="s">
        <v>5937</v>
      </c>
      <c r="C2555" t="s">
        <v>16</v>
      </c>
      <c r="D2555" t="s">
        <v>547</v>
      </c>
      <c r="E2555">
        <v>24.5</v>
      </c>
      <c r="F2555">
        <v>79.81</v>
      </c>
      <c r="G2555">
        <v>74.930000000000007</v>
      </c>
      <c r="H2555">
        <f t="shared" si="406"/>
        <v>1.0651274522888028</v>
      </c>
      <c r="I2555">
        <v>23.5</v>
      </c>
      <c r="J2555">
        <v>65.73</v>
      </c>
      <c r="K2555">
        <v>72.459999999999994</v>
      </c>
      <c r="L2555" s="3">
        <f t="shared" si="407"/>
        <v>0</v>
      </c>
      <c r="M2555" s="3">
        <f t="shared" si="408"/>
        <v>1</v>
      </c>
      <c r="N2555" s="3">
        <f t="shared" si="409"/>
        <v>0</v>
      </c>
      <c r="AA2555" t="s">
        <v>5946</v>
      </c>
      <c r="AB2555" t="s">
        <v>5938</v>
      </c>
      <c r="AC2555" t="s">
        <v>16</v>
      </c>
      <c r="AD2555" t="s">
        <v>548</v>
      </c>
      <c r="AE2555">
        <v>24</v>
      </c>
      <c r="AF2555">
        <v>91.1</v>
      </c>
      <c r="AG2555">
        <v>73.7</v>
      </c>
      <c r="AH2555">
        <f t="shared" si="410"/>
        <v>1.236092265943012</v>
      </c>
      <c r="AI2555">
        <v>23</v>
      </c>
      <c r="AJ2555">
        <v>52.89</v>
      </c>
      <c r="AK2555">
        <v>71.22</v>
      </c>
      <c r="AL2555" s="3">
        <f t="shared" si="411"/>
        <v>0</v>
      </c>
      <c r="AM2555" s="3">
        <f t="shared" si="412"/>
        <v>1</v>
      </c>
      <c r="AN2555" s="3">
        <f t="shared" si="413"/>
        <v>0</v>
      </c>
    </row>
    <row r="2556" spans="1:40" x14ac:dyDescent="0.35">
      <c r="A2556" t="s">
        <v>5947</v>
      </c>
      <c r="B2556" t="s">
        <v>5937</v>
      </c>
      <c r="C2556" t="s">
        <v>16</v>
      </c>
      <c r="D2556" t="s">
        <v>547</v>
      </c>
      <c r="E2556">
        <v>23.5</v>
      </c>
      <c r="F2556">
        <v>173.75</v>
      </c>
      <c r="G2556">
        <v>72.459999999999994</v>
      </c>
      <c r="H2556">
        <f t="shared" si="406"/>
        <v>2.3978746894838534</v>
      </c>
      <c r="I2556">
        <v>21.5</v>
      </c>
      <c r="J2556">
        <v>38.229999999999997</v>
      </c>
      <c r="K2556">
        <v>67.47</v>
      </c>
      <c r="L2556" s="3">
        <f t="shared" si="407"/>
        <v>1</v>
      </c>
      <c r="M2556" s="3">
        <f t="shared" si="408"/>
        <v>0</v>
      </c>
      <c r="N2556" s="3">
        <f t="shared" si="409"/>
        <v>0</v>
      </c>
      <c r="AA2556" t="s">
        <v>5947</v>
      </c>
      <c r="AB2556" t="s">
        <v>5938</v>
      </c>
      <c r="AC2556" t="s">
        <v>16</v>
      </c>
      <c r="AD2556" t="s">
        <v>548</v>
      </c>
      <c r="AE2556">
        <v>24</v>
      </c>
      <c r="AF2556">
        <v>153.25</v>
      </c>
      <c r="AG2556">
        <v>73.7</v>
      </c>
      <c r="AH2556">
        <f t="shared" si="410"/>
        <v>2.0793758480325644</v>
      </c>
      <c r="AI2556">
        <v>22.5</v>
      </c>
      <c r="AJ2556">
        <v>60.27</v>
      </c>
      <c r="AK2556">
        <v>69.97</v>
      </c>
      <c r="AL2556" s="3">
        <f t="shared" si="411"/>
        <v>1</v>
      </c>
      <c r="AM2556" s="3">
        <f t="shared" si="412"/>
        <v>0</v>
      </c>
      <c r="AN2556" s="3">
        <f t="shared" si="413"/>
        <v>0</v>
      </c>
    </row>
    <row r="2557" spans="1:40" x14ac:dyDescent="0.35">
      <c r="A2557" t="s">
        <v>5948</v>
      </c>
      <c r="B2557" t="s">
        <v>5937</v>
      </c>
      <c r="C2557" t="s">
        <v>16</v>
      </c>
      <c r="D2557" t="s">
        <v>134</v>
      </c>
      <c r="E2557">
        <v>23</v>
      </c>
      <c r="F2557">
        <v>172.52</v>
      </c>
      <c r="G2557">
        <v>71.22</v>
      </c>
      <c r="H2557">
        <f t="shared" si="406"/>
        <v>2.4223532715529346</v>
      </c>
      <c r="I2557">
        <v>21</v>
      </c>
      <c r="J2557">
        <v>47</v>
      </c>
      <c r="K2557">
        <v>66.22</v>
      </c>
      <c r="L2557" s="3">
        <f t="shared" si="407"/>
        <v>1</v>
      </c>
      <c r="M2557" s="3">
        <f t="shared" si="408"/>
        <v>0</v>
      </c>
      <c r="N2557" s="3">
        <f t="shared" si="409"/>
        <v>0</v>
      </c>
      <c r="AA2557" t="s">
        <v>5948</v>
      </c>
      <c r="AB2557" t="s">
        <v>5938</v>
      </c>
      <c r="AC2557" t="s">
        <v>16</v>
      </c>
      <c r="AD2557" t="s">
        <v>135</v>
      </c>
      <c r="AE2557">
        <v>23.5</v>
      </c>
      <c r="AF2557">
        <v>109.82</v>
      </c>
      <c r="AG2557">
        <v>72.459999999999994</v>
      </c>
      <c r="AH2557">
        <f t="shared" si="410"/>
        <v>1.5155948109301685</v>
      </c>
      <c r="AI2557">
        <v>21</v>
      </c>
      <c r="AJ2557">
        <v>60.44</v>
      </c>
      <c r="AK2557">
        <v>66.22</v>
      </c>
      <c r="AL2557" s="3">
        <f t="shared" si="411"/>
        <v>1</v>
      </c>
      <c r="AM2557" s="3">
        <f t="shared" si="412"/>
        <v>0</v>
      </c>
      <c r="AN2557" s="3">
        <f t="shared" si="413"/>
        <v>0</v>
      </c>
    </row>
    <row r="2558" spans="1:40" x14ac:dyDescent="0.35">
      <c r="A2558" t="s">
        <v>5949</v>
      </c>
      <c r="B2558" t="s">
        <v>5937</v>
      </c>
      <c r="C2558" t="s">
        <v>16</v>
      </c>
      <c r="D2558" t="s">
        <v>134</v>
      </c>
      <c r="E2558">
        <v>23</v>
      </c>
      <c r="F2558">
        <v>140.88999999999999</v>
      </c>
      <c r="G2558">
        <v>71.22</v>
      </c>
      <c r="H2558">
        <f t="shared" si="406"/>
        <v>1.9782364504352707</v>
      </c>
      <c r="I2558">
        <v>21</v>
      </c>
      <c r="J2558">
        <v>47.26</v>
      </c>
      <c r="K2558">
        <v>66.22</v>
      </c>
      <c r="L2558" s="3">
        <f t="shared" si="407"/>
        <v>1</v>
      </c>
      <c r="M2558" s="3">
        <f t="shared" si="408"/>
        <v>0</v>
      </c>
      <c r="N2558" s="3">
        <f t="shared" si="409"/>
        <v>0</v>
      </c>
      <c r="AA2558" t="s">
        <v>5949</v>
      </c>
      <c r="AB2558" t="s">
        <v>5938</v>
      </c>
      <c r="AC2558" t="s">
        <v>16</v>
      </c>
      <c r="AD2558" t="s">
        <v>135</v>
      </c>
      <c r="AE2558">
        <v>24</v>
      </c>
      <c r="AF2558">
        <v>77.19</v>
      </c>
      <c r="AG2558">
        <v>73.7</v>
      </c>
      <c r="AH2558">
        <f t="shared" si="410"/>
        <v>1.0473541383989144</v>
      </c>
      <c r="AI2558">
        <v>23</v>
      </c>
      <c r="AJ2558">
        <v>71.14</v>
      </c>
      <c r="AK2558">
        <v>71.22</v>
      </c>
      <c r="AL2558" s="3">
        <f t="shared" si="411"/>
        <v>0</v>
      </c>
      <c r="AM2558" s="3">
        <f t="shared" si="412"/>
        <v>1</v>
      </c>
      <c r="AN2558" s="3">
        <f t="shared" si="413"/>
        <v>0</v>
      </c>
    </row>
    <row r="2559" spans="1:40" x14ac:dyDescent="0.35">
      <c r="A2559" t="s">
        <v>5950</v>
      </c>
      <c r="B2559" t="s">
        <v>5937</v>
      </c>
      <c r="C2559" t="s">
        <v>16</v>
      </c>
      <c r="D2559" t="s">
        <v>134</v>
      </c>
      <c r="E2559">
        <v>23.5</v>
      </c>
      <c r="F2559">
        <v>252.96</v>
      </c>
      <c r="G2559">
        <v>72.459999999999994</v>
      </c>
      <c r="H2559">
        <f t="shared" si="406"/>
        <v>3.4910295335357442</v>
      </c>
      <c r="I2559">
        <v>21</v>
      </c>
      <c r="J2559">
        <v>31.76</v>
      </c>
      <c r="K2559">
        <v>66.22</v>
      </c>
      <c r="L2559" s="3">
        <f t="shared" si="407"/>
        <v>1</v>
      </c>
      <c r="M2559" s="3">
        <f t="shared" si="408"/>
        <v>0</v>
      </c>
      <c r="N2559" s="3">
        <f t="shared" si="409"/>
        <v>0</v>
      </c>
      <c r="AA2559" t="s">
        <v>5950</v>
      </c>
      <c r="AB2559" t="s">
        <v>5938</v>
      </c>
      <c r="AC2559" t="s">
        <v>16</v>
      </c>
      <c r="AD2559" t="s">
        <v>135</v>
      </c>
      <c r="AE2559">
        <v>24</v>
      </c>
      <c r="AF2559">
        <v>151.44</v>
      </c>
      <c r="AG2559">
        <v>73.7</v>
      </c>
      <c r="AH2559">
        <f t="shared" si="410"/>
        <v>2.0548168249660788</v>
      </c>
      <c r="AI2559">
        <v>21</v>
      </c>
      <c r="AJ2559">
        <v>54.67</v>
      </c>
      <c r="AK2559">
        <v>66.22</v>
      </c>
      <c r="AL2559" s="3">
        <f t="shared" si="411"/>
        <v>1</v>
      </c>
      <c r="AM2559" s="3">
        <f t="shared" si="412"/>
        <v>0</v>
      </c>
      <c r="AN2559" s="3">
        <f t="shared" si="413"/>
        <v>0</v>
      </c>
    </row>
    <row r="2560" spans="1:40" x14ac:dyDescent="0.35">
      <c r="A2560" t="s">
        <v>5951</v>
      </c>
      <c r="B2560" t="s">
        <v>5937</v>
      </c>
      <c r="C2560" t="s">
        <v>16</v>
      </c>
      <c r="D2560" t="s">
        <v>134</v>
      </c>
      <c r="E2560">
        <v>23</v>
      </c>
      <c r="F2560">
        <v>97.09</v>
      </c>
      <c r="G2560">
        <v>71.22</v>
      </c>
      <c r="H2560">
        <f t="shared" si="406"/>
        <v>1.3632406627351867</v>
      </c>
      <c r="I2560">
        <v>21.5</v>
      </c>
      <c r="J2560">
        <v>57.73</v>
      </c>
      <c r="K2560">
        <v>67.47</v>
      </c>
      <c r="L2560" s="3">
        <f t="shared" si="407"/>
        <v>0</v>
      </c>
      <c r="M2560" s="3">
        <f t="shared" si="408"/>
        <v>1</v>
      </c>
      <c r="N2560" s="3">
        <f t="shared" si="409"/>
        <v>0</v>
      </c>
      <c r="AA2560" t="s">
        <v>5951</v>
      </c>
      <c r="AB2560" t="s">
        <v>5938</v>
      </c>
      <c r="AC2560" s="6" t="s">
        <v>16</v>
      </c>
      <c r="AD2560" s="6" t="s">
        <v>135</v>
      </c>
      <c r="AE2560" s="6">
        <v>26</v>
      </c>
      <c r="AF2560" s="6">
        <v>76.739999999999995</v>
      </c>
      <c r="AG2560" s="6">
        <v>78.63</v>
      </c>
      <c r="AH2560" s="6">
        <f t="shared" si="410"/>
        <v>0.9759633727584891</v>
      </c>
      <c r="AI2560" s="6">
        <v>25.5</v>
      </c>
      <c r="AJ2560" s="6">
        <v>67.790000000000006</v>
      </c>
      <c r="AK2560" s="6">
        <v>77.400000000000006</v>
      </c>
      <c r="AL2560" s="6">
        <f t="shared" si="411"/>
        <v>0</v>
      </c>
      <c r="AM2560" s="6">
        <f t="shared" si="412"/>
        <v>0</v>
      </c>
      <c r="AN2560" s="6">
        <f t="shared" si="413"/>
        <v>1</v>
      </c>
    </row>
    <row r="2561" spans="1:40" x14ac:dyDescent="0.35">
      <c r="A2561" t="s">
        <v>5952</v>
      </c>
      <c r="B2561" t="s">
        <v>5953</v>
      </c>
      <c r="C2561" t="s">
        <v>16</v>
      </c>
      <c r="D2561" t="s">
        <v>547</v>
      </c>
      <c r="E2561">
        <v>23.5</v>
      </c>
      <c r="F2561">
        <v>121.82</v>
      </c>
      <c r="G2561">
        <v>72.459999999999994</v>
      </c>
      <c r="H2561">
        <f t="shared" si="406"/>
        <v>1.6812034225779742</v>
      </c>
      <c r="I2561">
        <v>22</v>
      </c>
      <c r="J2561">
        <v>55.9</v>
      </c>
      <c r="K2561">
        <v>68.72</v>
      </c>
      <c r="L2561" s="3">
        <f t="shared" si="407"/>
        <v>1</v>
      </c>
      <c r="M2561" s="3">
        <f t="shared" si="408"/>
        <v>0</v>
      </c>
      <c r="N2561" s="3">
        <f t="shared" si="409"/>
        <v>0</v>
      </c>
      <c r="AA2561" t="s">
        <v>5952</v>
      </c>
      <c r="AB2561" t="s">
        <v>5953</v>
      </c>
      <c r="AC2561" t="s">
        <v>16</v>
      </c>
      <c r="AD2561" t="s">
        <v>548</v>
      </c>
      <c r="AE2561">
        <v>24</v>
      </c>
      <c r="AF2561">
        <v>146.61000000000001</v>
      </c>
      <c r="AG2561">
        <v>73.7</v>
      </c>
      <c r="AH2561">
        <f t="shared" si="410"/>
        <v>1.989280868385346</v>
      </c>
      <c r="AI2561">
        <v>22.5</v>
      </c>
      <c r="AJ2561">
        <v>33.840000000000003</v>
      </c>
      <c r="AK2561">
        <v>69.97</v>
      </c>
      <c r="AL2561" s="3">
        <f t="shared" si="411"/>
        <v>1</v>
      </c>
      <c r="AM2561" s="3">
        <f t="shared" si="412"/>
        <v>0</v>
      </c>
      <c r="AN2561" s="3">
        <f t="shared" si="413"/>
        <v>0</v>
      </c>
    </row>
    <row r="2562" spans="1:40" x14ac:dyDescent="0.35">
      <c r="A2562" t="s">
        <v>5954</v>
      </c>
      <c r="B2562" t="s">
        <v>5953</v>
      </c>
      <c r="C2562" t="s">
        <v>16</v>
      </c>
      <c r="D2562" t="s">
        <v>547</v>
      </c>
      <c r="E2562">
        <v>24</v>
      </c>
      <c r="F2562">
        <v>145.29</v>
      </c>
      <c r="G2562">
        <v>73.7</v>
      </c>
      <c r="H2562">
        <f t="shared" si="406"/>
        <v>1.9713704206241518</v>
      </c>
      <c r="I2562">
        <v>22.5</v>
      </c>
      <c r="J2562">
        <v>46.01</v>
      </c>
      <c r="K2562">
        <v>69.97</v>
      </c>
      <c r="L2562" s="3">
        <f t="shared" si="407"/>
        <v>1</v>
      </c>
      <c r="M2562" s="3">
        <f t="shared" si="408"/>
        <v>0</v>
      </c>
      <c r="N2562" s="3">
        <f t="shared" si="409"/>
        <v>0</v>
      </c>
      <c r="AA2562" t="s">
        <v>5954</v>
      </c>
      <c r="AB2562" t="s">
        <v>5953</v>
      </c>
      <c r="AC2562" t="s">
        <v>16</v>
      </c>
      <c r="AD2562" t="s">
        <v>548</v>
      </c>
      <c r="AE2562">
        <v>24</v>
      </c>
      <c r="AF2562">
        <v>152.05000000000001</v>
      </c>
      <c r="AG2562">
        <v>73.7</v>
      </c>
      <c r="AH2562">
        <f t="shared" si="410"/>
        <v>2.0630936227951153</v>
      </c>
      <c r="AI2562">
        <v>35</v>
      </c>
      <c r="AJ2562">
        <v>113.79</v>
      </c>
      <c r="AK2562">
        <v>100.44</v>
      </c>
      <c r="AL2562" s="3">
        <f t="shared" si="411"/>
        <v>1</v>
      </c>
      <c r="AM2562" s="3">
        <f t="shared" si="412"/>
        <v>0</v>
      </c>
      <c r="AN2562" s="3">
        <f t="shared" si="413"/>
        <v>0</v>
      </c>
    </row>
    <row r="2563" spans="1:40" x14ac:dyDescent="0.35">
      <c r="A2563" t="s">
        <v>5955</v>
      </c>
      <c r="B2563" t="s">
        <v>5953</v>
      </c>
      <c r="C2563" t="s">
        <v>16</v>
      </c>
      <c r="D2563" t="s">
        <v>547</v>
      </c>
      <c r="E2563">
        <v>23</v>
      </c>
      <c r="F2563">
        <v>104.66</v>
      </c>
      <c r="G2563">
        <v>71.22</v>
      </c>
      <c r="H2563">
        <f t="shared" si="406"/>
        <v>1.4695310306093794</v>
      </c>
      <c r="I2563">
        <v>21.5</v>
      </c>
      <c r="J2563">
        <v>55.23</v>
      </c>
      <c r="K2563">
        <v>67.47</v>
      </c>
      <c r="L2563" s="3">
        <f t="shared" si="407"/>
        <v>0</v>
      </c>
      <c r="M2563" s="3">
        <f t="shared" si="408"/>
        <v>1</v>
      </c>
      <c r="N2563" s="3">
        <f t="shared" si="409"/>
        <v>0</v>
      </c>
      <c r="AA2563" t="s">
        <v>5955</v>
      </c>
      <c r="AB2563" t="s">
        <v>5953</v>
      </c>
      <c r="AC2563" t="s">
        <v>16</v>
      </c>
      <c r="AD2563" t="s">
        <v>548</v>
      </c>
      <c r="AE2563">
        <v>24</v>
      </c>
      <c r="AF2563">
        <v>141.44999999999999</v>
      </c>
      <c r="AG2563">
        <v>73.7</v>
      </c>
      <c r="AH2563">
        <f t="shared" si="410"/>
        <v>1.9192672998643145</v>
      </c>
      <c r="AI2563">
        <v>23</v>
      </c>
      <c r="AJ2563">
        <v>64.72</v>
      </c>
      <c r="AK2563">
        <v>71.22</v>
      </c>
      <c r="AL2563" s="3">
        <f t="shared" si="411"/>
        <v>1</v>
      </c>
      <c r="AM2563" s="3">
        <f t="shared" si="412"/>
        <v>0</v>
      </c>
      <c r="AN2563" s="3">
        <f t="shared" si="413"/>
        <v>0</v>
      </c>
    </row>
    <row r="2564" spans="1:40" x14ac:dyDescent="0.35">
      <c r="A2564" t="s">
        <v>5956</v>
      </c>
      <c r="B2564" t="s">
        <v>5953</v>
      </c>
      <c r="C2564" t="s">
        <v>16</v>
      </c>
      <c r="D2564" t="s">
        <v>547</v>
      </c>
      <c r="E2564">
        <v>23</v>
      </c>
      <c r="F2564">
        <v>162.34</v>
      </c>
      <c r="G2564">
        <v>71.22</v>
      </c>
      <c r="H2564">
        <f t="shared" si="406"/>
        <v>2.2794158944116822</v>
      </c>
      <c r="I2564">
        <v>21.5</v>
      </c>
      <c r="J2564">
        <v>45.53</v>
      </c>
      <c r="K2564">
        <v>67.47</v>
      </c>
      <c r="L2564" s="3">
        <f t="shared" si="407"/>
        <v>1</v>
      </c>
      <c r="M2564" s="3">
        <f t="shared" si="408"/>
        <v>0</v>
      </c>
      <c r="N2564" s="3">
        <f t="shared" si="409"/>
        <v>0</v>
      </c>
      <c r="AA2564" t="s">
        <v>5956</v>
      </c>
      <c r="AB2564" t="s">
        <v>5953</v>
      </c>
      <c r="AC2564" t="s">
        <v>16</v>
      </c>
      <c r="AD2564" t="s">
        <v>548</v>
      </c>
      <c r="AE2564">
        <v>24</v>
      </c>
      <c r="AF2564">
        <v>170.42</v>
      </c>
      <c r="AG2564">
        <v>73.7</v>
      </c>
      <c r="AH2564">
        <f t="shared" si="410"/>
        <v>2.3123473541383985</v>
      </c>
      <c r="AI2564">
        <v>35</v>
      </c>
      <c r="AJ2564">
        <v>102.59</v>
      </c>
      <c r="AK2564">
        <v>100.44</v>
      </c>
      <c r="AL2564" s="3">
        <f t="shared" si="411"/>
        <v>1</v>
      </c>
      <c r="AM2564" s="3">
        <f t="shared" si="412"/>
        <v>0</v>
      </c>
      <c r="AN2564" s="3">
        <f t="shared" si="413"/>
        <v>0</v>
      </c>
    </row>
    <row r="2565" spans="1:40" x14ac:dyDescent="0.35">
      <c r="A2565" t="s">
        <v>5957</v>
      </c>
      <c r="B2565" t="s">
        <v>5953</v>
      </c>
      <c r="C2565" t="s">
        <v>16</v>
      </c>
      <c r="D2565" t="s">
        <v>547</v>
      </c>
      <c r="E2565">
        <v>23.5</v>
      </c>
      <c r="F2565">
        <v>106.75</v>
      </c>
      <c r="G2565">
        <v>72.459999999999994</v>
      </c>
      <c r="H2565">
        <f t="shared" si="406"/>
        <v>1.4732266077836049</v>
      </c>
      <c r="I2565">
        <v>22.5</v>
      </c>
      <c r="J2565">
        <v>49.97</v>
      </c>
      <c r="K2565">
        <v>69.97</v>
      </c>
      <c r="L2565" s="3">
        <f t="shared" si="407"/>
        <v>0</v>
      </c>
      <c r="M2565" s="3">
        <f t="shared" si="408"/>
        <v>1</v>
      </c>
      <c r="N2565" s="3">
        <f t="shared" si="409"/>
        <v>0</v>
      </c>
      <c r="AA2565" t="s">
        <v>5957</v>
      </c>
      <c r="AB2565" t="s">
        <v>5953</v>
      </c>
      <c r="AC2565" t="s">
        <v>16</v>
      </c>
      <c r="AD2565" t="s">
        <v>548</v>
      </c>
      <c r="AE2565">
        <v>24</v>
      </c>
      <c r="AF2565">
        <v>139.69999999999999</v>
      </c>
      <c r="AG2565">
        <v>73.7</v>
      </c>
      <c r="AH2565">
        <f t="shared" si="410"/>
        <v>1.8955223880597012</v>
      </c>
      <c r="AI2565">
        <v>23</v>
      </c>
      <c r="AJ2565">
        <v>54.58</v>
      </c>
      <c r="AK2565">
        <v>71.22</v>
      </c>
      <c r="AL2565" s="3">
        <f t="shared" si="411"/>
        <v>1</v>
      </c>
      <c r="AM2565" s="3">
        <f t="shared" si="412"/>
        <v>0</v>
      </c>
      <c r="AN2565" s="3">
        <f t="shared" si="413"/>
        <v>0</v>
      </c>
    </row>
    <row r="2566" spans="1:40" x14ac:dyDescent="0.35">
      <c r="A2566" t="s">
        <v>5958</v>
      </c>
      <c r="B2566" t="s">
        <v>5953</v>
      </c>
      <c r="C2566" t="s">
        <v>16</v>
      </c>
      <c r="D2566" t="s">
        <v>547</v>
      </c>
      <c r="E2566">
        <v>23</v>
      </c>
      <c r="F2566">
        <v>198.61</v>
      </c>
      <c r="G2566">
        <v>71.22</v>
      </c>
      <c r="H2566">
        <f t="shared" si="406"/>
        <v>2.7886829542263412</v>
      </c>
      <c r="I2566">
        <v>21.5</v>
      </c>
      <c r="J2566">
        <v>41.87</v>
      </c>
      <c r="K2566">
        <v>67.47</v>
      </c>
      <c r="L2566" s="3">
        <f t="shared" si="407"/>
        <v>1</v>
      </c>
      <c r="M2566" s="3">
        <f t="shared" si="408"/>
        <v>0</v>
      </c>
      <c r="N2566" s="3">
        <f t="shared" si="409"/>
        <v>0</v>
      </c>
      <c r="AA2566" t="s">
        <v>5958</v>
      </c>
      <c r="AB2566" t="s">
        <v>5953</v>
      </c>
      <c r="AC2566" t="s">
        <v>16</v>
      </c>
      <c r="AD2566" t="s">
        <v>548</v>
      </c>
      <c r="AE2566">
        <v>24</v>
      </c>
      <c r="AF2566">
        <v>166</v>
      </c>
      <c r="AG2566">
        <v>73.7</v>
      </c>
      <c r="AH2566">
        <f t="shared" si="410"/>
        <v>2.2523744911804613</v>
      </c>
      <c r="AI2566">
        <v>23</v>
      </c>
      <c r="AJ2566">
        <v>69.17</v>
      </c>
      <c r="AK2566">
        <v>71.22</v>
      </c>
      <c r="AL2566" s="3">
        <f t="shared" si="411"/>
        <v>1</v>
      </c>
      <c r="AM2566" s="3">
        <f t="shared" si="412"/>
        <v>0</v>
      </c>
      <c r="AN2566" s="3">
        <f t="shared" si="413"/>
        <v>0</v>
      </c>
    </row>
    <row r="2567" spans="1:40" x14ac:dyDescent="0.35">
      <c r="A2567" t="s">
        <v>5959</v>
      </c>
      <c r="B2567" t="s">
        <v>5953</v>
      </c>
      <c r="C2567" t="s">
        <v>16</v>
      </c>
      <c r="D2567" t="s">
        <v>547</v>
      </c>
      <c r="E2567">
        <v>23.5</v>
      </c>
      <c r="F2567">
        <v>161.68</v>
      </c>
      <c r="G2567">
        <v>72.459999999999994</v>
      </c>
      <c r="H2567">
        <f t="shared" si="406"/>
        <v>2.2313000276014354</v>
      </c>
      <c r="I2567">
        <v>21.5</v>
      </c>
      <c r="J2567">
        <v>39.56</v>
      </c>
      <c r="K2567">
        <v>67.47</v>
      </c>
      <c r="L2567" s="3">
        <f t="shared" si="407"/>
        <v>1</v>
      </c>
      <c r="M2567" s="3">
        <f t="shared" si="408"/>
        <v>0</v>
      </c>
      <c r="N2567" s="3">
        <f t="shared" si="409"/>
        <v>0</v>
      </c>
      <c r="AA2567" t="s">
        <v>5959</v>
      </c>
      <c r="AB2567" t="s">
        <v>5953</v>
      </c>
      <c r="AC2567" t="s">
        <v>16</v>
      </c>
      <c r="AD2567" t="s">
        <v>548</v>
      </c>
      <c r="AE2567">
        <v>24</v>
      </c>
      <c r="AF2567">
        <v>149.66999999999999</v>
      </c>
      <c r="AG2567">
        <v>73.7</v>
      </c>
      <c r="AH2567">
        <f t="shared" si="410"/>
        <v>2.0308005427408409</v>
      </c>
      <c r="AI2567">
        <v>23</v>
      </c>
      <c r="AJ2567">
        <v>52.98</v>
      </c>
      <c r="AK2567">
        <v>71.22</v>
      </c>
      <c r="AL2567" s="3">
        <f t="shared" si="411"/>
        <v>1</v>
      </c>
      <c r="AM2567" s="3">
        <f t="shared" si="412"/>
        <v>0</v>
      </c>
      <c r="AN2567" s="3">
        <f t="shared" si="413"/>
        <v>0</v>
      </c>
    </row>
    <row r="2568" spans="1:40" x14ac:dyDescent="0.35">
      <c r="A2568" t="s">
        <v>5960</v>
      </c>
      <c r="B2568" t="s">
        <v>5953</v>
      </c>
      <c r="C2568" t="s">
        <v>16</v>
      </c>
      <c r="D2568" t="s">
        <v>547</v>
      </c>
      <c r="E2568">
        <v>23.5</v>
      </c>
      <c r="F2568">
        <v>176.21</v>
      </c>
      <c r="G2568">
        <v>72.459999999999994</v>
      </c>
      <c r="H2568">
        <f t="shared" si="406"/>
        <v>2.4318244548716534</v>
      </c>
      <c r="I2568">
        <v>22</v>
      </c>
      <c r="J2568">
        <v>66.58</v>
      </c>
      <c r="K2568">
        <v>68.72</v>
      </c>
      <c r="L2568" s="3">
        <f t="shared" si="407"/>
        <v>1</v>
      </c>
      <c r="M2568" s="3">
        <f t="shared" si="408"/>
        <v>0</v>
      </c>
      <c r="N2568" s="3">
        <f t="shared" si="409"/>
        <v>0</v>
      </c>
      <c r="AA2568" t="s">
        <v>5960</v>
      </c>
      <c r="AB2568" t="s">
        <v>5953</v>
      </c>
      <c r="AC2568" t="s">
        <v>16</v>
      </c>
      <c r="AD2568" t="s">
        <v>548</v>
      </c>
      <c r="AE2568">
        <v>24</v>
      </c>
      <c r="AF2568">
        <v>163.62</v>
      </c>
      <c r="AG2568">
        <v>73.7</v>
      </c>
      <c r="AH2568">
        <f t="shared" si="410"/>
        <v>2.2200814111261873</v>
      </c>
      <c r="AI2568">
        <v>23</v>
      </c>
      <c r="AJ2568">
        <v>70.38</v>
      </c>
      <c r="AK2568">
        <v>71.22</v>
      </c>
      <c r="AL2568" s="3">
        <f t="shared" si="411"/>
        <v>1</v>
      </c>
      <c r="AM2568" s="3">
        <f t="shared" si="412"/>
        <v>0</v>
      </c>
      <c r="AN2568" s="3">
        <f t="shared" si="413"/>
        <v>0</v>
      </c>
    </row>
    <row r="2569" spans="1:40" x14ac:dyDescent="0.35">
      <c r="A2569" t="s">
        <v>5961</v>
      </c>
      <c r="B2569" t="s">
        <v>5953</v>
      </c>
      <c r="C2569" t="s">
        <v>16</v>
      </c>
      <c r="D2569" t="s">
        <v>547</v>
      </c>
      <c r="E2569">
        <v>23</v>
      </c>
      <c r="F2569">
        <v>126.42</v>
      </c>
      <c r="G2569">
        <v>71.22</v>
      </c>
      <c r="H2569">
        <f t="shared" si="406"/>
        <v>1.7750631844987363</v>
      </c>
      <c r="I2569">
        <v>22</v>
      </c>
      <c r="J2569">
        <v>51.46</v>
      </c>
      <c r="K2569">
        <v>68.72</v>
      </c>
      <c r="L2569" s="3">
        <f t="shared" si="407"/>
        <v>1</v>
      </c>
      <c r="M2569" s="3">
        <f t="shared" si="408"/>
        <v>0</v>
      </c>
      <c r="N2569" s="3">
        <f t="shared" si="409"/>
        <v>0</v>
      </c>
      <c r="AA2569" t="s">
        <v>5961</v>
      </c>
      <c r="AB2569" t="s">
        <v>5953</v>
      </c>
      <c r="AC2569" t="s">
        <v>16</v>
      </c>
      <c r="AD2569" t="s">
        <v>548</v>
      </c>
      <c r="AE2569">
        <v>24</v>
      </c>
      <c r="AF2569">
        <v>131.44999999999999</v>
      </c>
      <c r="AG2569">
        <v>73.7</v>
      </c>
      <c r="AH2569">
        <f t="shared" si="410"/>
        <v>1.7835820895522385</v>
      </c>
      <c r="AI2569">
        <v>23</v>
      </c>
      <c r="AJ2569">
        <v>59.9</v>
      </c>
      <c r="AK2569">
        <v>71.22</v>
      </c>
      <c r="AL2569" s="3">
        <f t="shared" si="411"/>
        <v>1</v>
      </c>
      <c r="AM2569" s="3">
        <f t="shared" si="412"/>
        <v>0</v>
      </c>
      <c r="AN2569" s="3">
        <f t="shared" si="413"/>
        <v>0</v>
      </c>
    </row>
    <row r="2570" spans="1:40" x14ac:dyDescent="0.35">
      <c r="A2570" t="s">
        <v>5962</v>
      </c>
      <c r="B2570" t="s">
        <v>5953</v>
      </c>
      <c r="C2570" t="s">
        <v>16</v>
      </c>
      <c r="D2570" t="s">
        <v>547</v>
      </c>
      <c r="E2570">
        <v>23.5</v>
      </c>
      <c r="F2570">
        <v>157.34</v>
      </c>
      <c r="G2570">
        <v>72.459999999999994</v>
      </c>
      <c r="H2570">
        <f t="shared" si="406"/>
        <v>2.1714049130554791</v>
      </c>
      <c r="I2570">
        <v>22</v>
      </c>
      <c r="J2570">
        <v>48.15</v>
      </c>
      <c r="K2570">
        <v>68.72</v>
      </c>
      <c r="L2570" s="3">
        <f t="shared" si="407"/>
        <v>1</v>
      </c>
      <c r="M2570" s="3">
        <f t="shared" si="408"/>
        <v>0</v>
      </c>
      <c r="N2570" s="3">
        <f t="shared" si="409"/>
        <v>0</v>
      </c>
      <c r="AA2570" t="s">
        <v>5962</v>
      </c>
      <c r="AB2570" t="s">
        <v>5953</v>
      </c>
      <c r="AC2570" t="s">
        <v>16</v>
      </c>
      <c r="AD2570" t="s">
        <v>548</v>
      </c>
      <c r="AE2570">
        <v>24</v>
      </c>
      <c r="AF2570">
        <v>148.93</v>
      </c>
      <c r="AG2570">
        <v>73.7</v>
      </c>
      <c r="AH2570">
        <f t="shared" si="410"/>
        <v>2.0207598371777475</v>
      </c>
      <c r="AI2570">
        <v>23</v>
      </c>
      <c r="AJ2570">
        <v>60.96</v>
      </c>
      <c r="AK2570">
        <v>71.22</v>
      </c>
      <c r="AL2570" s="3">
        <f t="shared" si="411"/>
        <v>1</v>
      </c>
      <c r="AM2570" s="3">
        <f t="shared" si="412"/>
        <v>0</v>
      </c>
      <c r="AN2570" s="3">
        <f t="shared" si="413"/>
        <v>0</v>
      </c>
    </row>
    <row r="2571" spans="1:40" x14ac:dyDescent="0.35">
      <c r="A2571" t="s">
        <v>5963</v>
      </c>
      <c r="B2571" t="s">
        <v>5953</v>
      </c>
      <c r="C2571" t="s">
        <v>16</v>
      </c>
      <c r="D2571" t="s">
        <v>561</v>
      </c>
      <c r="E2571">
        <v>23</v>
      </c>
      <c r="F2571">
        <v>148.63</v>
      </c>
      <c r="G2571">
        <v>71.22</v>
      </c>
      <c r="H2571">
        <f t="shared" si="406"/>
        <v>2.0869137882617244</v>
      </c>
      <c r="I2571">
        <v>21</v>
      </c>
      <c r="J2571">
        <v>42.2</v>
      </c>
      <c r="K2571">
        <v>66.22</v>
      </c>
      <c r="L2571" s="3">
        <f t="shared" si="407"/>
        <v>1</v>
      </c>
      <c r="M2571" s="3">
        <f t="shared" si="408"/>
        <v>0</v>
      </c>
      <c r="N2571" s="3">
        <f t="shared" si="409"/>
        <v>0</v>
      </c>
      <c r="AA2571" t="s">
        <v>5963</v>
      </c>
      <c r="AB2571" t="s">
        <v>5953</v>
      </c>
      <c r="AC2571" t="s">
        <v>16</v>
      </c>
      <c r="AD2571" t="s">
        <v>562</v>
      </c>
      <c r="AE2571">
        <v>24</v>
      </c>
      <c r="AF2571">
        <v>187.88</v>
      </c>
      <c r="AG2571">
        <v>73.7</v>
      </c>
      <c r="AH2571">
        <f t="shared" si="410"/>
        <v>2.5492537313432835</v>
      </c>
      <c r="AI2571">
        <v>22.5</v>
      </c>
      <c r="AJ2571">
        <v>67.08</v>
      </c>
      <c r="AK2571">
        <v>69.97</v>
      </c>
      <c r="AL2571" s="3">
        <f t="shared" si="411"/>
        <v>1</v>
      </c>
      <c r="AM2571" s="3">
        <f t="shared" si="412"/>
        <v>0</v>
      </c>
      <c r="AN2571" s="3">
        <f t="shared" si="413"/>
        <v>0</v>
      </c>
    </row>
    <row r="2572" spans="1:40" x14ac:dyDescent="0.35">
      <c r="A2572" t="s">
        <v>5964</v>
      </c>
      <c r="B2572" t="s">
        <v>5953</v>
      </c>
      <c r="C2572" t="s">
        <v>16</v>
      </c>
      <c r="D2572" t="s">
        <v>561</v>
      </c>
      <c r="E2572">
        <v>23.5</v>
      </c>
      <c r="F2572">
        <v>85.73</v>
      </c>
      <c r="G2572">
        <v>72.459999999999994</v>
      </c>
      <c r="H2572">
        <f t="shared" si="406"/>
        <v>1.1831355230471987</v>
      </c>
      <c r="I2572">
        <v>21.5</v>
      </c>
      <c r="J2572">
        <v>48.59</v>
      </c>
      <c r="K2572">
        <v>67.47</v>
      </c>
      <c r="L2572" s="3">
        <f t="shared" si="407"/>
        <v>0</v>
      </c>
      <c r="M2572" s="3">
        <f t="shared" si="408"/>
        <v>1</v>
      </c>
      <c r="N2572" s="3">
        <f t="shared" si="409"/>
        <v>0</v>
      </c>
      <c r="AA2572" t="s">
        <v>5964</v>
      </c>
      <c r="AB2572" t="s">
        <v>5953</v>
      </c>
      <c r="AC2572" t="s">
        <v>16</v>
      </c>
      <c r="AD2572" t="s">
        <v>562</v>
      </c>
      <c r="AE2572">
        <v>24</v>
      </c>
      <c r="AF2572">
        <v>115.56</v>
      </c>
      <c r="AG2572">
        <v>73.7</v>
      </c>
      <c r="AH2572">
        <f t="shared" si="410"/>
        <v>1.5679782903663499</v>
      </c>
      <c r="AI2572">
        <v>23</v>
      </c>
      <c r="AJ2572">
        <v>49.36</v>
      </c>
      <c r="AK2572">
        <v>71.22</v>
      </c>
      <c r="AL2572" s="3">
        <f t="shared" si="411"/>
        <v>1</v>
      </c>
      <c r="AM2572" s="3">
        <f t="shared" si="412"/>
        <v>0</v>
      </c>
      <c r="AN2572" s="3">
        <f t="shared" si="413"/>
        <v>0</v>
      </c>
    </row>
    <row r="2573" spans="1:40" x14ac:dyDescent="0.35">
      <c r="A2573" t="s">
        <v>5965</v>
      </c>
      <c r="B2573" t="s">
        <v>5953</v>
      </c>
      <c r="C2573" t="s">
        <v>16</v>
      </c>
      <c r="D2573" t="s">
        <v>561</v>
      </c>
      <c r="E2573">
        <v>24</v>
      </c>
      <c r="F2573">
        <v>195.08</v>
      </c>
      <c r="G2573">
        <v>73.7</v>
      </c>
      <c r="H2573">
        <f t="shared" si="406"/>
        <v>2.6469470827679782</v>
      </c>
      <c r="I2573">
        <v>21.5</v>
      </c>
      <c r="J2573">
        <v>57.49</v>
      </c>
      <c r="K2573">
        <v>67.47</v>
      </c>
      <c r="L2573" s="3">
        <f t="shared" si="407"/>
        <v>1</v>
      </c>
      <c r="M2573" s="3">
        <f t="shared" si="408"/>
        <v>0</v>
      </c>
      <c r="N2573" s="3">
        <f t="shared" si="409"/>
        <v>0</v>
      </c>
      <c r="AA2573" t="s">
        <v>5965</v>
      </c>
      <c r="AB2573" t="s">
        <v>5953</v>
      </c>
      <c r="AC2573" t="s">
        <v>16</v>
      </c>
      <c r="AD2573" t="s">
        <v>562</v>
      </c>
      <c r="AE2573">
        <v>24</v>
      </c>
      <c r="AF2573">
        <v>162.03</v>
      </c>
      <c r="AG2573">
        <v>73.7</v>
      </c>
      <c r="AH2573">
        <f t="shared" si="410"/>
        <v>2.198507462686567</v>
      </c>
      <c r="AI2573">
        <v>23</v>
      </c>
      <c r="AJ2573">
        <v>67.53</v>
      </c>
      <c r="AK2573">
        <v>71.22</v>
      </c>
      <c r="AL2573" s="3">
        <f t="shared" si="411"/>
        <v>1</v>
      </c>
      <c r="AM2573" s="3">
        <f t="shared" si="412"/>
        <v>0</v>
      </c>
      <c r="AN2573" s="3">
        <f t="shared" si="413"/>
        <v>0</v>
      </c>
    </row>
    <row r="2574" spans="1:40" x14ac:dyDescent="0.35">
      <c r="A2574" t="s">
        <v>5966</v>
      </c>
      <c r="B2574" t="s">
        <v>5953</v>
      </c>
      <c r="C2574" t="s">
        <v>16</v>
      </c>
      <c r="D2574" t="s">
        <v>561</v>
      </c>
      <c r="E2574">
        <v>24.5</v>
      </c>
      <c r="F2574">
        <v>134.77000000000001</v>
      </c>
      <c r="G2574">
        <v>74.930000000000007</v>
      </c>
      <c r="H2574">
        <f t="shared" si="406"/>
        <v>1.7986120379020418</v>
      </c>
      <c r="I2574">
        <v>21.5</v>
      </c>
      <c r="J2574">
        <v>56.84</v>
      </c>
      <c r="K2574">
        <v>67.47</v>
      </c>
      <c r="L2574" s="3">
        <f t="shared" si="407"/>
        <v>1</v>
      </c>
      <c r="M2574" s="3">
        <f t="shared" si="408"/>
        <v>0</v>
      </c>
      <c r="N2574" s="3">
        <f t="shared" si="409"/>
        <v>0</v>
      </c>
      <c r="AA2574" t="s">
        <v>5966</v>
      </c>
      <c r="AB2574" t="s">
        <v>5953</v>
      </c>
      <c r="AC2574" t="s">
        <v>16</v>
      </c>
      <c r="AD2574" t="s">
        <v>562</v>
      </c>
      <c r="AE2574">
        <v>24</v>
      </c>
      <c r="AF2574">
        <v>171.45</v>
      </c>
      <c r="AG2574">
        <v>73.7</v>
      </c>
      <c r="AH2574">
        <f t="shared" si="410"/>
        <v>2.3263229308005426</v>
      </c>
      <c r="AI2574">
        <v>22.5</v>
      </c>
      <c r="AJ2574">
        <v>56.34</v>
      </c>
      <c r="AK2574">
        <v>69.97</v>
      </c>
      <c r="AL2574" s="3">
        <f t="shared" si="411"/>
        <v>1</v>
      </c>
      <c r="AM2574" s="3">
        <f t="shared" si="412"/>
        <v>0</v>
      </c>
      <c r="AN2574" s="3">
        <f t="shared" si="413"/>
        <v>0</v>
      </c>
    </row>
    <row r="2575" spans="1:40" x14ac:dyDescent="0.35">
      <c r="A2575" t="s">
        <v>5967</v>
      </c>
      <c r="B2575" t="s">
        <v>5953</v>
      </c>
      <c r="C2575" t="s">
        <v>16</v>
      </c>
      <c r="D2575" t="s">
        <v>561</v>
      </c>
      <c r="E2575">
        <v>23</v>
      </c>
      <c r="F2575">
        <v>97.46</v>
      </c>
      <c r="G2575">
        <v>71.22</v>
      </c>
      <c r="H2575">
        <f t="shared" si="406"/>
        <v>1.3684358326312833</v>
      </c>
      <c r="I2575">
        <v>21.5</v>
      </c>
      <c r="J2575">
        <v>65.900000000000006</v>
      </c>
      <c r="K2575">
        <v>67.47</v>
      </c>
      <c r="L2575" s="3">
        <f t="shared" si="407"/>
        <v>0</v>
      </c>
      <c r="M2575" s="3">
        <f t="shared" si="408"/>
        <v>1</v>
      </c>
      <c r="N2575" s="3">
        <f t="shared" si="409"/>
        <v>0</v>
      </c>
      <c r="AA2575" t="s">
        <v>5967</v>
      </c>
      <c r="AB2575" t="s">
        <v>5953</v>
      </c>
      <c r="AC2575" t="s">
        <v>16</v>
      </c>
      <c r="AD2575" t="s">
        <v>562</v>
      </c>
      <c r="AE2575">
        <v>24.5</v>
      </c>
      <c r="AF2575">
        <v>132.35</v>
      </c>
      <c r="AG2575">
        <v>74.930000000000007</v>
      </c>
      <c r="AH2575">
        <f t="shared" si="410"/>
        <v>1.766315227545709</v>
      </c>
      <c r="AI2575">
        <v>22.5</v>
      </c>
      <c r="AJ2575">
        <v>60.99</v>
      </c>
      <c r="AK2575">
        <v>69.97</v>
      </c>
      <c r="AL2575" s="3">
        <f t="shared" si="411"/>
        <v>1</v>
      </c>
      <c r="AM2575" s="3">
        <f t="shared" si="412"/>
        <v>0</v>
      </c>
      <c r="AN2575" s="3">
        <f t="shared" si="413"/>
        <v>0</v>
      </c>
    </row>
    <row r="2576" spans="1:40" x14ac:dyDescent="0.35">
      <c r="A2576" t="s">
        <v>5968</v>
      </c>
      <c r="B2576" t="s">
        <v>5953</v>
      </c>
      <c r="C2576" t="s">
        <v>16</v>
      </c>
      <c r="D2576" t="s">
        <v>561</v>
      </c>
      <c r="E2576">
        <v>23.5</v>
      </c>
      <c r="F2576">
        <v>148.83000000000001</v>
      </c>
      <c r="G2576">
        <v>72.459999999999994</v>
      </c>
      <c r="H2576">
        <f t="shared" si="406"/>
        <v>2.0539608059619106</v>
      </c>
      <c r="I2576">
        <v>22</v>
      </c>
      <c r="J2576">
        <v>61.55</v>
      </c>
      <c r="K2576">
        <v>68.72</v>
      </c>
      <c r="L2576" s="3">
        <f t="shared" si="407"/>
        <v>1</v>
      </c>
      <c r="M2576" s="3">
        <f t="shared" si="408"/>
        <v>0</v>
      </c>
      <c r="N2576" s="3">
        <f t="shared" si="409"/>
        <v>0</v>
      </c>
      <c r="AA2576" t="s">
        <v>5968</v>
      </c>
      <c r="AB2576" t="s">
        <v>5953</v>
      </c>
      <c r="AC2576" t="s">
        <v>16</v>
      </c>
      <c r="AD2576" t="s">
        <v>562</v>
      </c>
      <c r="AE2576">
        <v>24</v>
      </c>
      <c r="AF2576">
        <v>128.68</v>
      </c>
      <c r="AG2576">
        <v>73.7</v>
      </c>
      <c r="AH2576">
        <f t="shared" si="410"/>
        <v>1.7459972862957938</v>
      </c>
      <c r="AI2576">
        <v>22.5</v>
      </c>
      <c r="AJ2576">
        <v>64.63</v>
      </c>
      <c r="AK2576">
        <v>69.97</v>
      </c>
      <c r="AL2576" s="3">
        <f t="shared" si="411"/>
        <v>1</v>
      </c>
      <c r="AM2576" s="3">
        <f t="shared" si="412"/>
        <v>0</v>
      </c>
      <c r="AN2576" s="3">
        <f t="shared" si="413"/>
        <v>0</v>
      </c>
    </row>
    <row r="2577" spans="1:40" x14ac:dyDescent="0.35">
      <c r="A2577" t="s">
        <v>5969</v>
      </c>
      <c r="B2577" t="s">
        <v>5953</v>
      </c>
      <c r="C2577" t="s">
        <v>16</v>
      </c>
      <c r="D2577" t="s">
        <v>561</v>
      </c>
      <c r="E2577">
        <v>24</v>
      </c>
      <c r="F2577">
        <v>162.61000000000001</v>
      </c>
      <c r="G2577">
        <v>73.7</v>
      </c>
      <c r="H2577">
        <f t="shared" si="406"/>
        <v>2.2063772048846677</v>
      </c>
      <c r="I2577">
        <v>21</v>
      </c>
      <c r="J2577">
        <v>38.75</v>
      </c>
      <c r="K2577">
        <v>66.22</v>
      </c>
      <c r="L2577" s="3">
        <f t="shared" si="407"/>
        <v>1</v>
      </c>
      <c r="M2577" s="3">
        <f t="shared" si="408"/>
        <v>0</v>
      </c>
      <c r="N2577" s="3">
        <f t="shared" si="409"/>
        <v>0</v>
      </c>
      <c r="AA2577" t="s">
        <v>5969</v>
      </c>
      <c r="AB2577" t="s">
        <v>5953</v>
      </c>
      <c r="AC2577" t="s">
        <v>16</v>
      </c>
      <c r="AD2577" t="s">
        <v>562</v>
      </c>
      <c r="AE2577">
        <v>24</v>
      </c>
      <c r="AF2577">
        <v>156.26</v>
      </c>
      <c r="AG2577">
        <v>73.7</v>
      </c>
      <c r="AH2577">
        <f t="shared" si="410"/>
        <v>2.120217096336499</v>
      </c>
      <c r="AI2577">
        <v>22.5</v>
      </c>
      <c r="AJ2577">
        <v>62.53</v>
      </c>
      <c r="AK2577">
        <v>69.97</v>
      </c>
      <c r="AL2577" s="3">
        <f t="shared" si="411"/>
        <v>1</v>
      </c>
      <c r="AM2577" s="3">
        <f t="shared" si="412"/>
        <v>0</v>
      </c>
      <c r="AN2577" s="3">
        <f t="shared" si="413"/>
        <v>0</v>
      </c>
    </row>
    <row r="2578" spans="1:40" x14ac:dyDescent="0.35">
      <c r="A2578" t="s">
        <v>5970</v>
      </c>
      <c r="B2578" t="s">
        <v>5953</v>
      </c>
      <c r="C2578" t="s">
        <v>16</v>
      </c>
      <c r="D2578" t="s">
        <v>561</v>
      </c>
      <c r="E2578">
        <v>23.5</v>
      </c>
      <c r="F2578">
        <v>226.31</v>
      </c>
      <c r="G2578">
        <v>72.459999999999994</v>
      </c>
      <c r="H2578">
        <f t="shared" si="406"/>
        <v>3.1232404085012422</v>
      </c>
      <c r="I2578">
        <v>21</v>
      </c>
      <c r="J2578">
        <v>31.22</v>
      </c>
      <c r="K2578">
        <v>66.22</v>
      </c>
      <c r="L2578" s="3">
        <f t="shared" si="407"/>
        <v>1</v>
      </c>
      <c r="M2578" s="3">
        <f t="shared" si="408"/>
        <v>0</v>
      </c>
      <c r="N2578" s="3">
        <f t="shared" si="409"/>
        <v>0</v>
      </c>
      <c r="AA2578" t="s">
        <v>5970</v>
      </c>
      <c r="AB2578" t="s">
        <v>5953</v>
      </c>
      <c r="AC2578" t="s">
        <v>16</v>
      </c>
      <c r="AD2578" t="s">
        <v>562</v>
      </c>
      <c r="AE2578">
        <v>24</v>
      </c>
      <c r="AF2578">
        <v>134.26</v>
      </c>
      <c r="AG2578">
        <v>73.7</v>
      </c>
      <c r="AH2578">
        <f t="shared" si="410"/>
        <v>1.8217096336499319</v>
      </c>
      <c r="AI2578">
        <v>23</v>
      </c>
      <c r="AJ2578">
        <v>57.58</v>
      </c>
      <c r="AK2578">
        <v>71.22</v>
      </c>
      <c r="AL2578" s="3">
        <f t="shared" si="411"/>
        <v>1</v>
      </c>
      <c r="AM2578" s="3">
        <f t="shared" si="412"/>
        <v>0</v>
      </c>
      <c r="AN2578" s="3">
        <f t="shared" si="413"/>
        <v>0</v>
      </c>
    </row>
    <row r="2579" spans="1:40" x14ac:dyDescent="0.35">
      <c r="A2579" t="s">
        <v>5971</v>
      </c>
      <c r="B2579" t="s">
        <v>5953</v>
      </c>
      <c r="C2579" t="s">
        <v>16</v>
      </c>
      <c r="D2579" t="s">
        <v>561</v>
      </c>
      <c r="E2579">
        <v>24.5</v>
      </c>
      <c r="F2579">
        <v>155.63999999999999</v>
      </c>
      <c r="G2579">
        <v>74.930000000000007</v>
      </c>
      <c r="H2579">
        <f t="shared" si="406"/>
        <v>2.0771386627519015</v>
      </c>
      <c r="I2579">
        <v>22.5</v>
      </c>
      <c r="J2579">
        <v>62.86</v>
      </c>
      <c r="K2579">
        <v>69.97</v>
      </c>
      <c r="L2579" s="3">
        <f t="shared" si="407"/>
        <v>1</v>
      </c>
      <c r="M2579" s="3">
        <f t="shared" si="408"/>
        <v>0</v>
      </c>
      <c r="N2579" s="3">
        <f t="shared" si="409"/>
        <v>0</v>
      </c>
      <c r="AA2579" t="s">
        <v>5971</v>
      </c>
      <c r="AB2579" t="s">
        <v>5953</v>
      </c>
      <c r="AC2579" t="s">
        <v>16</v>
      </c>
      <c r="AD2579" t="s">
        <v>562</v>
      </c>
      <c r="AE2579">
        <v>24</v>
      </c>
      <c r="AF2579">
        <v>154.26</v>
      </c>
      <c r="AG2579">
        <v>73.7</v>
      </c>
      <c r="AH2579">
        <f t="shared" si="410"/>
        <v>2.0930800542740839</v>
      </c>
      <c r="AI2579">
        <v>23</v>
      </c>
      <c r="AJ2579">
        <v>65.760000000000005</v>
      </c>
      <c r="AK2579">
        <v>71.22</v>
      </c>
      <c r="AL2579" s="3">
        <f t="shared" si="411"/>
        <v>1</v>
      </c>
      <c r="AM2579" s="3">
        <f t="shared" si="412"/>
        <v>0</v>
      </c>
      <c r="AN2579" s="3">
        <f t="shared" si="413"/>
        <v>0</v>
      </c>
    </row>
    <row r="2580" spans="1:40" x14ac:dyDescent="0.35">
      <c r="A2580" t="s">
        <v>5972</v>
      </c>
      <c r="B2580" t="s">
        <v>5953</v>
      </c>
      <c r="C2580" t="s">
        <v>16</v>
      </c>
      <c r="D2580" t="s">
        <v>561</v>
      </c>
      <c r="E2580">
        <v>24.5</v>
      </c>
      <c r="F2580">
        <v>110.58</v>
      </c>
      <c r="G2580">
        <v>74.930000000000007</v>
      </c>
      <c r="H2580">
        <f t="shared" si="406"/>
        <v>1.4757773922327504</v>
      </c>
      <c r="I2580">
        <v>22.5</v>
      </c>
      <c r="J2580">
        <v>47.15</v>
      </c>
      <c r="K2580">
        <v>69.97</v>
      </c>
      <c r="L2580" s="3">
        <f t="shared" si="407"/>
        <v>0</v>
      </c>
      <c r="M2580" s="3">
        <f t="shared" si="408"/>
        <v>1</v>
      </c>
      <c r="N2580" s="3">
        <f t="shared" si="409"/>
        <v>0</v>
      </c>
      <c r="AA2580" t="s">
        <v>5972</v>
      </c>
      <c r="AB2580" t="s">
        <v>5953</v>
      </c>
      <c r="AC2580" t="s">
        <v>16</v>
      </c>
      <c r="AD2580" t="s">
        <v>562</v>
      </c>
      <c r="AE2580">
        <v>24</v>
      </c>
      <c r="AF2580">
        <v>175.37</v>
      </c>
      <c r="AG2580">
        <v>73.7</v>
      </c>
      <c r="AH2580">
        <f t="shared" si="410"/>
        <v>2.3795115332428765</v>
      </c>
      <c r="AI2580">
        <v>22</v>
      </c>
      <c r="AJ2580">
        <v>54.62</v>
      </c>
      <c r="AK2580">
        <v>68.72</v>
      </c>
      <c r="AL2580" s="3">
        <f t="shared" si="411"/>
        <v>1</v>
      </c>
      <c r="AM2580" s="3">
        <f t="shared" si="412"/>
        <v>0</v>
      </c>
      <c r="AN2580" s="3">
        <f t="shared" si="413"/>
        <v>0</v>
      </c>
    </row>
    <row r="2581" spans="1:40" x14ac:dyDescent="0.35">
      <c r="A2581" t="s">
        <v>5973</v>
      </c>
      <c r="B2581" t="s">
        <v>5953</v>
      </c>
      <c r="C2581" t="s">
        <v>16</v>
      </c>
      <c r="D2581" t="s">
        <v>561</v>
      </c>
      <c r="E2581">
        <v>23</v>
      </c>
      <c r="F2581">
        <v>100.53</v>
      </c>
      <c r="G2581">
        <v>71.22</v>
      </c>
      <c r="H2581">
        <f t="shared" si="406"/>
        <v>1.411541701769166</v>
      </c>
      <c r="I2581">
        <v>21.5</v>
      </c>
      <c r="J2581">
        <v>62.91</v>
      </c>
      <c r="K2581">
        <v>67.47</v>
      </c>
      <c r="L2581" s="3">
        <f t="shared" si="407"/>
        <v>0</v>
      </c>
      <c r="M2581" s="3">
        <f t="shared" si="408"/>
        <v>1</v>
      </c>
      <c r="N2581" s="3">
        <f t="shared" si="409"/>
        <v>0</v>
      </c>
      <c r="AA2581" t="s">
        <v>5973</v>
      </c>
      <c r="AB2581" t="s">
        <v>5953</v>
      </c>
      <c r="AC2581" t="s">
        <v>16</v>
      </c>
      <c r="AD2581" t="s">
        <v>562</v>
      </c>
      <c r="AE2581">
        <v>24</v>
      </c>
      <c r="AF2581">
        <v>133.54</v>
      </c>
      <c r="AG2581">
        <v>73.7</v>
      </c>
      <c r="AH2581">
        <f t="shared" si="410"/>
        <v>1.8119402985074624</v>
      </c>
      <c r="AI2581">
        <v>22.5</v>
      </c>
      <c r="AJ2581">
        <v>55.24</v>
      </c>
      <c r="AK2581">
        <v>69.97</v>
      </c>
      <c r="AL2581" s="3">
        <f t="shared" si="411"/>
        <v>1</v>
      </c>
      <c r="AM2581" s="3">
        <f t="shared" si="412"/>
        <v>0</v>
      </c>
      <c r="AN2581" s="3">
        <f t="shared" si="413"/>
        <v>0</v>
      </c>
    </row>
    <row r="2582" spans="1:40" x14ac:dyDescent="0.35">
      <c r="A2582" t="s">
        <v>5974</v>
      </c>
      <c r="B2582" t="s">
        <v>5953</v>
      </c>
      <c r="C2582" t="s">
        <v>16</v>
      </c>
      <c r="D2582" t="s">
        <v>561</v>
      </c>
      <c r="E2582">
        <v>24</v>
      </c>
      <c r="F2582">
        <v>194.66</v>
      </c>
      <c r="G2582">
        <v>73.7</v>
      </c>
      <c r="H2582">
        <f t="shared" si="406"/>
        <v>2.6412483039348711</v>
      </c>
      <c r="I2582">
        <v>21.5</v>
      </c>
      <c r="J2582">
        <v>49.77</v>
      </c>
      <c r="K2582">
        <v>67.47</v>
      </c>
      <c r="L2582" s="3">
        <f t="shared" si="407"/>
        <v>1</v>
      </c>
      <c r="M2582" s="3">
        <f t="shared" si="408"/>
        <v>0</v>
      </c>
      <c r="N2582" s="3">
        <f t="shared" si="409"/>
        <v>0</v>
      </c>
      <c r="AA2582" t="s">
        <v>5974</v>
      </c>
      <c r="AB2582" t="s">
        <v>5953</v>
      </c>
      <c r="AC2582" t="s">
        <v>16</v>
      </c>
      <c r="AD2582" t="s">
        <v>562</v>
      </c>
      <c r="AE2582">
        <v>24</v>
      </c>
      <c r="AF2582">
        <v>174.31</v>
      </c>
      <c r="AG2582">
        <v>73.7</v>
      </c>
      <c r="AH2582">
        <f t="shared" si="410"/>
        <v>2.3651289009497964</v>
      </c>
      <c r="AI2582">
        <v>22</v>
      </c>
      <c r="AJ2582">
        <v>48.75</v>
      </c>
      <c r="AK2582">
        <v>68.72</v>
      </c>
      <c r="AL2582" s="3">
        <f t="shared" si="411"/>
        <v>1</v>
      </c>
      <c r="AM2582" s="3">
        <f t="shared" si="412"/>
        <v>0</v>
      </c>
      <c r="AN2582" s="3">
        <f t="shared" si="413"/>
        <v>0</v>
      </c>
    </row>
    <row r="2583" spans="1:40" x14ac:dyDescent="0.35">
      <c r="A2583" t="s">
        <v>5975</v>
      </c>
      <c r="B2583" t="s">
        <v>5953</v>
      </c>
      <c r="C2583" t="s">
        <v>16</v>
      </c>
      <c r="D2583" t="s">
        <v>561</v>
      </c>
      <c r="E2583">
        <v>23.5</v>
      </c>
      <c r="F2583">
        <v>202.99</v>
      </c>
      <c r="G2583">
        <v>72.459999999999994</v>
      </c>
      <c r="H2583">
        <f t="shared" si="406"/>
        <v>2.8014076731990065</v>
      </c>
      <c r="I2583">
        <v>21</v>
      </c>
      <c r="J2583">
        <v>28.22</v>
      </c>
      <c r="K2583">
        <v>66.22</v>
      </c>
      <c r="L2583" s="3">
        <f t="shared" si="407"/>
        <v>1</v>
      </c>
      <c r="M2583" s="3">
        <f t="shared" si="408"/>
        <v>0</v>
      </c>
      <c r="N2583" s="3">
        <f t="shared" si="409"/>
        <v>0</v>
      </c>
      <c r="AA2583" t="s">
        <v>5975</v>
      </c>
      <c r="AB2583" t="s">
        <v>5953</v>
      </c>
      <c r="AC2583" t="s">
        <v>16</v>
      </c>
      <c r="AD2583" t="s">
        <v>562</v>
      </c>
      <c r="AE2583">
        <v>24</v>
      </c>
      <c r="AF2583">
        <v>193.83</v>
      </c>
      <c r="AG2583">
        <v>73.7</v>
      </c>
      <c r="AH2583">
        <f t="shared" si="410"/>
        <v>2.6299864314789687</v>
      </c>
      <c r="AI2583">
        <v>22.5</v>
      </c>
      <c r="AJ2583">
        <v>69.790000000000006</v>
      </c>
      <c r="AK2583">
        <v>69.97</v>
      </c>
      <c r="AL2583" s="3">
        <f t="shared" si="411"/>
        <v>1</v>
      </c>
      <c r="AM2583" s="3">
        <f t="shared" si="412"/>
        <v>0</v>
      </c>
      <c r="AN2583" s="3">
        <f t="shared" si="413"/>
        <v>0</v>
      </c>
    </row>
    <row r="2584" spans="1:40" x14ac:dyDescent="0.35">
      <c r="A2584" t="s">
        <v>5976</v>
      </c>
      <c r="B2584" t="s">
        <v>5953</v>
      </c>
      <c r="C2584" t="s">
        <v>16</v>
      </c>
      <c r="D2584" t="s">
        <v>561</v>
      </c>
      <c r="E2584">
        <v>24.5</v>
      </c>
      <c r="F2584">
        <v>126.51</v>
      </c>
      <c r="G2584">
        <v>74.930000000000007</v>
      </c>
      <c r="H2584">
        <f t="shared" si="406"/>
        <v>1.6883758174296009</v>
      </c>
      <c r="I2584">
        <v>22.5</v>
      </c>
      <c r="J2584">
        <v>69.13</v>
      </c>
      <c r="K2584">
        <v>69.97</v>
      </c>
      <c r="L2584" s="3">
        <f t="shared" si="407"/>
        <v>1</v>
      </c>
      <c r="M2584" s="3">
        <f t="shared" si="408"/>
        <v>0</v>
      </c>
      <c r="N2584" s="3">
        <f t="shared" si="409"/>
        <v>0</v>
      </c>
      <c r="AA2584" t="s">
        <v>5976</v>
      </c>
      <c r="AB2584" t="s">
        <v>5953</v>
      </c>
      <c r="AC2584" t="s">
        <v>16</v>
      </c>
      <c r="AD2584" t="s">
        <v>562</v>
      </c>
      <c r="AE2584">
        <v>24.5</v>
      </c>
      <c r="AF2584">
        <v>144.47</v>
      </c>
      <c r="AG2584">
        <v>74.930000000000007</v>
      </c>
      <c r="AH2584">
        <f t="shared" si="410"/>
        <v>1.928066195115441</v>
      </c>
      <c r="AI2584">
        <v>23</v>
      </c>
      <c r="AJ2584">
        <v>67.52</v>
      </c>
      <c r="AK2584">
        <v>71.22</v>
      </c>
      <c r="AL2584" s="3">
        <f t="shared" si="411"/>
        <v>1</v>
      </c>
      <c r="AM2584" s="3">
        <f t="shared" si="412"/>
        <v>0</v>
      </c>
      <c r="AN2584" s="3">
        <f t="shared" si="413"/>
        <v>0</v>
      </c>
    </row>
    <row r="2585" spans="1:40" x14ac:dyDescent="0.35">
      <c r="A2585" t="s">
        <v>5977</v>
      </c>
      <c r="B2585" t="s">
        <v>5953</v>
      </c>
      <c r="C2585" t="s">
        <v>16</v>
      </c>
      <c r="D2585" t="s">
        <v>561</v>
      </c>
      <c r="E2585">
        <v>23.5</v>
      </c>
      <c r="F2585">
        <v>248.12</v>
      </c>
      <c r="G2585">
        <v>72.459999999999994</v>
      </c>
      <c r="H2585">
        <f t="shared" si="406"/>
        <v>3.4242340601711292</v>
      </c>
      <c r="I2585">
        <v>21</v>
      </c>
      <c r="J2585">
        <v>15.74</v>
      </c>
      <c r="K2585">
        <v>66.22</v>
      </c>
      <c r="L2585" s="3">
        <f t="shared" si="407"/>
        <v>1</v>
      </c>
      <c r="M2585" s="3">
        <f t="shared" si="408"/>
        <v>0</v>
      </c>
      <c r="N2585" s="3">
        <f t="shared" si="409"/>
        <v>0</v>
      </c>
      <c r="AA2585" t="s">
        <v>5977</v>
      </c>
      <c r="AB2585" t="s">
        <v>5953</v>
      </c>
      <c r="AC2585" t="s">
        <v>16</v>
      </c>
      <c r="AD2585" t="s">
        <v>562</v>
      </c>
      <c r="AE2585">
        <v>24</v>
      </c>
      <c r="AF2585">
        <v>174.93</v>
      </c>
      <c r="AG2585">
        <v>73.7</v>
      </c>
      <c r="AH2585">
        <f t="shared" si="410"/>
        <v>2.3735413839891453</v>
      </c>
      <c r="AI2585">
        <v>35</v>
      </c>
      <c r="AJ2585">
        <v>110.28</v>
      </c>
      <c r="AK2585">
        <v>100.44</v>
      </c>
      <c r="AL2585" s="3">
        <f t="shared" si="411"/>
        <v>1</v>
      </c>
      <c r="AM2585" s="3">
        <f t="shared" si="412"/>
        <v>0</v>
      </c>
      <c r="AN2585" s="3">
        <f t="shared" si="413"/>
        <v>0</v>
      </c>
    </row>
    <row r="2586" spans="1:40" x14ac:dyDescent="0.35">
      <c r="A2586" t="s">
        <v>5978</v>
      </c>
      <c r="B2586" t="s">
        <v>5953</v>
      </c>
      <c r="C2586" t="s">
        <v>16</v>
      </c>
      <c r="D2586" t="s">
        <v>561</v>
      </c>
      <c r="E2586">
        <v>23.5</v>
      </c>
      <c r="F2586">
        <v>92.13</v>
      </c>
      <c r="G2586">
        <v>72.459999999999994</v>
      </c>
      <c r="H2586">
        <f t="shared" si="406"/>
        <v>1.2714601159260281</v>
      </c>
      <c r="I2586">
        <v>24.5</v>
      </c>
      <c r="J2586">
        <v>75.760000000000005</v>
      </c>
      <c r="K2586">
        <v>74.930000000000007</v>
      </c>
      <c r="L2586" s="3">
        <f t="shared" si="407"/>
        <v>0</v>
      </c>
      <c r="M2586" s="3">
        <f t="shared" si="408"/>
        <v>1</v>
      </c>
      <c r="N2586" s="3">
        <f t="shared" si="409"/>
        <v>0</v>
      </c>
      <c r="AA2586" t="s">
        <v>5978</v>
      </c>
      <c r="AB2586" t="s">
        <v>5953</v>
      </c>
      <c r="AC2586" t="s">
        <v>16</v>
      </c>
      <c r="AD2586" t="s">
        <v>562</v>
      </c>
      <c r="AE2586">
        <v>24</v>
      </c>
      <c r="AF2586">
        <v>120.15</v>
      </c>
      <c r="AG2586">
        <v>73.7</v>
      </c>
      <c r="AH2586">
        <f t="shared" si="410"/>
        <v>1.630257801899593</v>
      </c>
      <c r="AI2586">
        <v>22.5</v>
      </c>
      <c r="AJ2586">
        <v>53.37</v>
      </c>
      <c r="AK2586">
        <v>69.97</v>
      </c>
      <c r="AL2586" s="3">
        <f t="shared" si="411"/>
        <v>1</v>
      </c>
      <c r="AM2586" s="3">
        <f t="shared" si="412"/>
        <v>0</v>
      </c>
      <c r="AN2586" s="3">
        <f t="shared" si="413"/>
        <v>0</v>
      </c>
    </row>
    <row r="2587" spans="1:40" x14ac:dyDescent="0.35">
      <c r="A2587" t="s">
        <v>5979</v>
      </c>
      <c r="B2587" t="s">
        <v>5980</v>
      </c>
      <c r="C2587" t="s">
        <v>16</v>
      </c>
      <c r="D2587" t="s">
        <v>547</v>
      </c>
      <c r="E2587">
        <v>23</v>
      </c>
      <c r="F2587">
        <v>111.87</v>
      </c>
      <c r="G2587">
        <v>71.22</v>
      </c>
      <c r="H2587">
        <f t="shared" si="406"/>
        <v>1.5707666385846673</v>
      </c>
      <c r="I2587">
        <v>21.5</v>
      </c>
      <c r="J2587">
        <v>46.33</v>
      </c>
      <c r="K2587">
        <v>67.47</v>
      </c>
      <c r="L2587" s="3">
        <f t="shared" si="407"/>
        <v>1</v>
      </c>
      <c r="M2587" s="3">
        <f t="shared" si="408"/>
        <v>0</v>
      </c>
      <c r="N2587" s="3">
        <f t="shared" si="409"/>
        <v>0</v>
      </c>
      <c r="AA2587" t="s">
        <v>5979</v>
      </c>
      <c r="AB2587" t="s">
        <v>5980</v>
      </c>
      <c r="AC2587" t="s">
        <v>16</v>
      </c>
      <c r="AD2587" t="s">
        <v>548</v>
      </c>
      <c r="AE2587">
        <v>24</v>
      </c>
      <c r="AF2587">
        <v>202.18</v>
      </c>
      <c r="AG2587">
        <v>73.7</v>
      </c>
      <c r="AH2587">
        <f t="shared" si="410"/>
        <v>2.743283582089552</v>
      </c>
      <c r="AI2587">
        <v>23</v>
      </c>
      <c r="AJ2587">
        <v>62.47</v>
      </c>
      <c r="AK2587">
        <v>71.22</v>
      </c>
      <c r="AL2587" s="3">
        <f t="shared" si="411"/>
        <v>1</v>
      </c>
      <c r="AM2587" s="3">
        <f t="shared" si="412"/>
        <v>0</v>
      </c>
      <c r="AN2587" s="3">
        <f t="shared" si="413"/>
        <v>0</v>
      </c>
    </row>
    <row r="2588" spans="1:40" x14ac:dyDescent="0.35">
      <c r="A2588" t="s">
        <v>5981</v>
      </c>
      <c r="B2588" t="s">
        <v>5980</v>
      </c>
      <c r="C2588" t="s">
        <v>16</v>
      </c>
      <c r="D2588" t="s">
        <v>547</v>
      </c>
      <c r="E2588">
        <v>23.5</v>
      </c>
      <c r="F2588">
        <v>164.82</v>
      </c>
      <c r="G2588">
        <v>72.459999999999994</v>
      </c>
      <c r="H2588">
        <f t="shared" si="406"/>
        <v>2.2746342809826112</v>
      </c>
      <c r="I2588">
        <v>21.5</v>
      </c>
      <c r="J2588">
        <v>64.959999999999994</v>
      </c>
      <c r="K2588">
        <v>67.47</v>
      </c>
      <c r="L2588" s="3">
        <f t="shared" si="407"/>
        <v>1</v>
      </c>
      <c r="M2588" s="3">
        <f t="shared" si="408"/>
        <v>0</v>
      </c>
      <c r="N2588" s="3">
        <f t="shared" si="409"/>
        <v>0</v>
      </c>
      <c r="AA2588" t="s">
        <v>5981</v>
      </c>
      <c r="AB2588" t="s">
        <v>5980</v>
      </c>
      <c r="AC2588" t="s">
        <v>16</v>
      </c>
      <c r="AD2588" t="s">
        <v>548</v>
      </c>
      <c r="AE2588">
        <v>24</v>
      </c>
      <c r="AF2588">
        <v>185.2</v>
      </c>
      <c r="AG2588">
        <v>73.7</v>
      </c>
      <c r="AH2588">
        <f t="shared" si="410"/>
        <v>2.5128900949796469</v>
      </c>
      <c r="AI2588">
        <v>16</v>
      </c>
      <c r="AJ2588">
        <v>77.459999999999994</v>
      </c>
      <c r="AK2588">
        <v>53.5</v>
      </c>
      <c r="AL2588" s="3">
        <f t="shared" si="411"/>
        <v>1</v>
      </c>
      <c r="AM2588" s="3">
        <f t="shared" si="412"/>
        <v>0</v>
      </c>
      <c r="AN2588" s="3">
        <f t="shared" si="413"/>
        <v>0</v>
      </c>
    </row>
    <row r="2589" spans="1:40" x14ac:dyDescent="0.35">
      <c r="A2589" t="s">
        <v>5982</v>
      </c>
      <c r="B2589" t="s">
        <v>5980</v>
      </c>
      <c r="C2589" t="s">
        <v>16</v>
      </c>
      <c r="D2589" t="s">
        <v>547</v>
      </c>
      <c r="E2589">
        <v>23.5</v>
      </c>
      <c r="F2589">
        <v>201.87</v>
      </c>
      <c r="G2589">
        <v>72.459999999999994</v>
      </c>
      <c r="H2589">
        <f t="shared" si="406"/>
        <v>2.7859508694452115</v>
      </c>
      <c r="I2589">
        <v>22</v>
      </c>
      <c r="J2589">
        <v>62.87</v>
      </c>
      <c r="K2589">
        <v>68.72</v>
      </c>
      <c r="L2589" s="3">
        <f t="shared" si="407"/>
        <v>1</v>
      </c>
      <c r="M2589" s="3">
        <f t="shared" si="408"/>
        <v>0</v>
      </c>
      <c r="N2589" s="3">
        <f t="shared" si="409"/>
        <v>0</v>
      </c>
      <c r="AA2589" t="s">
        <v>5982</v>
      </c>
      <c r="AB2589" t="s">
        <v>5980</v>
      </c>
      <c r="AC2589" t="s">
        <v>16</v>
      </c>
      <c r="AD2589" t="s">
        <v>548</v>
      </c>
      <c r="AE2589">
        <v>24</v>
      </c>
      <c r="AF2589">
        <v>137.43</v>
      </c>
      <c r="AG2589">
        <v>73.7</v>
      </c>
      <c r="AH2589">
        <f t="shared" si="410"/>
        <v>1.8647218453188603</v>
      </c>
      <c r="AI2589">
        <v>23</v>
      </c>
      <c r="AJ2589">
        <v>50.67</v>
      </c>
      <c r="AK2589">
        <v>71.22</v>
      </c>
      <c r="AL2589" s="3">
        <f t="shared" si="411"/>
        <v>1</v>
      </c>
      <c r="AM2589" s="3">
        <f t="shared" si="412"/>
        <v>0</v>
      </c>
      <c r="AN2589" s="3">
        <f t="shared" si="413"/>
        <v>0</v>
      </c>
    </row>
    <row r="2590" spans="1:40" x14ac:dyDescent="0.35">
      <c r="A2590" t="s">
        <v>5983</v>
      </c>
      <c r="B2590" t="s">
        <v>5980</v>
      </c>
      <c r="C2590" t="s">
        <v>16</v>
      </c>
      <c r="D2590" t="s">
        <v>547</v>
      </c>
      <c r="E2590">
        <v>23</v>
      </c>
      <c r="F2590">
        <v>188.27</v>
      </c>
      <c r="G2590">
        <v>71.22</v>
      </c>
      <c r="H2590">
        <f t="shared" si="406"/>
        <v>2.6434990171300199</v>
      </c>
      <c r="I2590">
        <v>21.5</v>
      </c>
      <c r="J2590">
        <v>56.11</v>
      </c>
      <c r="K2590">
        <v>67.47</v>
      </c>
      <c r="L2590" s="3">
        <f t="shared" si="407"/>
        <v>1</v>
      </c>
      <c r="M2590" s="3">
        <f t="shared" si="408"/>
        <v>0</v>
      </c>
      <c r="N2590" s="3">
        <f t="shared" si="409"/>
        <v>0</v>
      </c>
      <c r="AA2590" t="s">
        <v>5983</v>
      </c>
      <c r="AB2590" t="s">
        <v>5980</v>
      </c>
      <c r="AC2590" t="s">
        <v>16</v>
      </c>
      <c r="AD2590" t="s">
        <v>548</v>
      </c>
      <c r="AE2590">
        <v>24</v>
      </c>
      <c r="AF2590">
        <v>116.16</v>
      </c>
      <c r="AG2590">
        <v>73.7</v>
      </c>
      <c r="AH2590">
        <f t="shared" si="410"/>
        <v>1.5761194029850745</v>
      </c>
      <c r="AI2590">
        <v>23</v>
      </c>
      <c r="AJ2590">
        <v>63.35</v>
      </c>
      <c r="AK2590">
        <v>71.22</v>
      </c>
      <c r="AL2590" s="3">
        <f t="shared" si="411"/>
        <v>1</v>
      </c>
      <c r="AM2590" s="3">
        <f t="shared" si="412"/>
        <v>0</v>
      </c>
      <c r="AN2590" s="3">
        <f t="shared" si="413"/>
        <v>0</v>
      </c>
    </row>
    <row r="2591" spans="1:40" x14ac:dyDescent="0.35">
      <c r="A2591" t="s">
        <v>5984</v>
      </c>
      <c r="B2591" t="s">
        <v>5980</v>
      </c>
      <c r="C2591" s="6" t="s">
        <v>16</v>
      </c>
      <c r="D2591" s="6" t="s">
        <v>547</v>
      </c>
      <c r="E2591" s="6">
        <v>22.5</v>
      </c>
      <c r="F2591" s="6">
        <v>54.46</v>
      </c>
      <c r="G2591" s="6">
        <v>69.97</v>
      </c>
      <c r="H2591" s="6">
        <f t="shared" si="406"/>
        <v>0.77833357153065597</v>
      </c>
      <c r="I2591" s="6">
        <v>22</v>
      </c>
      <c r="J2591" s="6">
        <v>40.119999999999997</v>
      </c>
      <c r="K2591" s="6">
        <v>68.72</v>
      </c>
      <c r="L2591" s="6">
        <f t="shared" si="407"/>
        <v>0</v>
      </c>
      <c r="M2591" s="6">
        <f t="shared" si="408"/>
        <v>0</v>
      </c>
      <c r="N2591" s="6">
        <f t="shared" si="409"/>
        <v>1</v>
      </c>
      <c r="AA2591" t="s">
        <v>5984</v>
      </c>
      <c r="AB2591" t="s">
        <v>5980</v>
      </c>
      <c r="AC2591" s="6" t="s">
        <v>16</v>
      </c>
      <c r="AD2591" s="6" t="s">
        <v>548</v>
      </c>
      <c r="AE2591" s="6">
        <v>17.5</v>
      </c>
      <c r="AF2591" s="6">
        <v>42.53</v>
      </c>
      <c r="AG2591" s="6">
        <v>57.36</v>
      </c>
      <c r="AH2591" s="6">
        <f t="shared" si="410"/>
        <v>0.74145746164574622</v>
      </c>
      <c r="AI2591" s="6">
        <v>17</v>
      </c>
      <c r="AJ2591" s="6">
        <v>23.12</v>
      </c>
      <c r="AK2591" s="6">
        <v>56.08</v>
      </c>
      <c r="AL2591" s="6">
        <f t="shared" si="411"/>
        <v>0</v>
      </c>
      <c r="AM2591" s="6">
        <f t="shared" si="412"/>
        <v>0</v>
      </c>
      <c r="AN2591" s="6">
        <f t="shared" si="413"/>
        <v>1</v>
      </c>
    </row>
    <row r="2592" spans="1:40" x14ac:dyDescent="0.35">
      <c r="A2592" t="s">
        <v>5985</v>
      </c>
      <c r="B2592" t="s">
        <v>5980</v>
      </c>
      <c r="C2592" t="s">
        <v>16</v>
      </c>
      <c r="D2592" t="s">
        <v>547</v>
      </c>
      <c r="E2592">
        <v>22.5</v>
      </c>
      <c r="F2592">
        <v>83.43</v>
      </c>
      <c r="G2592">
        <v>69.97</v>
      </c>
      <c r="H2592">
        <f t="shared" si="406"/>
        <v>1.1923681577819067</v>
      </c>
      <c r="I2592">
        <v>22</v>
      </c>
      <c r="J2592">
        <v>64.150000000000006</v>
      </c>
      <c r="K2592">
        <v>68.72</v>
      </c>
      <c r="L2592" s="3">
        <f t="shared" si="407"/>
        <v>0</v>
      </c>
      <c r="M2592" s="3">
        <f t="shared" si="408"/>
        <v>1</v>
      </c>
      <c r="N2592" s="3">
        <f t="shared" si="409"/>
        <v>0</v>
      </c>
      <c r="AA2592" t="s">
        <v>5985</v>
      </c>
      <c r="AB2592" t="s">
        <v>5980</v>
      </c>
      <c r="AC2592" t="s">
        <v>16</v>
      </c>
      <c r="AD2592" t="s">
        <v>548</v>
      </c>
      <c r="AE2592">
        <v>24</v>
      </c>
      <c r="AF2592">
        <v>189.7</v>
      </c>
      <c r="AG2592">
        <v>73.7</v>
      </c>
      <c r="AH2592">
        <f t="shared" si="410"/>
        <v>2.5739484396200814</v>
      </c>
      <c r="AI2592">
        <v>16</v>
      </c>
      <c r="AJ2592">
        <v>58.07</v>
      </c>
      <c r="AK2592">
        <v>53.5</v>
      </c>
      <c r="AL2592" s="3">
        <f t="shared" si="411"/>
        <v>1</v>
      </c>
      <c r="AM2592" s="3">
        <f t="shared" si="412"/>
        <v>0</v>
      </c>
      <c r="AN2592" s="3">
        <f t="shared" si="413"/>
        <v>0</v>
      </c>
    </row>
    <row r="2593" spans="1:40" x14ac:dyDescent="0.35">
      <c r="A2593" t="s">
        <v>5986</v>
      </c>
      <c r="B2593" t="s">
        <v>5980</v>
      </c>
      <c r="C2593" s="6" t="s">
        <v>16</v>
      </c>
      <c r="D2593" s="6" t="s">
        <v>547</v>
      </c>
      <c r="E2593" s="6">
        <v>23</v>
      </c>
      <c r="F2593" s="6">
        <v>53</v>
      </c>
      <c r="G2593" s="6">
        <v>71.22</v>
      </c>
      <c r="H2593" s="6">
        <f t="shared" si="406"/>
        <v>0.74417298511654029</v>
      </c>
      <c r="I2593" s="6">
        <v>22.5</v>
      </c>
      <c r="J2593" s="6">
        <v>41.72</v>
      </c>
      <c r="K2593" s="6">
        <v>69.97</v>
      </c>
      <c r="L2593" s="6">
        <f t="shared" si="407"/>
        <v>0</v>
      </c>
      <c r="M2593" s="6">
        <f t="shared" si="408"/>
        <v>0</v>
      </c>
      <c r="N2593" s="6">
        <f t="shared" si="409"/>
        <v>1</v>
      </c>
      <c r="AA2593" t="s">
        <v>5986</v>
      </c>
      <c r="AB2593" t="s">
        <v>5980</v>
      </c>
      <c r="AC2593" t="s">
        <v>16</v>
      </c>
      <c r="AD2593" t="s">
        <v>548</v>
      </c>
      <c r="AE2593">
        <v>24</v>
      </c>
      <c r="AF2593">
        <v>119.33</v>
      </c>
      <c r="AG2593">
        <v>73.7</v>
      </c>
      <c r="AH2593">
        <f t="shared" si="410"/>
        <v>1.6191316146540027</v>
      </c>
      <c r="AI2593">
        <v>23</v>
      </c>
      <c r="AJ2593">
        <v>54.82</v>
      </c>
      <c r="AK2593">
        <v>71.22</v>
      </c>
      <c r="AL2593" s="3">
        <f t="shared" si="411"/>
        <v>1</v>
      </c>
      <c r="AM2593" s="3">
        <f t="shared" si="412"/>
        <v>0</v>
      </c>
      <c r="AN2593" s="3">
        <f t="shared" si="413"/>
        <v>0</v>
      </c>
    </row>
    <row r="2594" spans="1:40" x14ac:dyDescent="0.35">
      <c r="A2594" t="s">
        <v>5987</v>
      </c>
      <c r="B2594" t="s">
        <v>5980</v>
      </c>
      <c r="C2594" t="s">
        <v>16</v>
      </c>
      <c r="D2594" t="s">
        <v>547</v>
      </c>
      <c r="E2594">
        <v>23.5</v>
      </c>
      <c r="F2594">
        <v>235.91</v>
      </c>
      <c r="G2594">
        <v>72.459999999999994</v>
      </c>
      <c r="H2594">
        <f t="shared" si="406"/>
        <v>3.2557272978194867</v>
      </c>
      <c r="I2594">
        <v>21.5</v>
      </c>
      <c r="J2594">
        <v>56.16</v>
      </c>
      <c r="K2594">
        <v>67.47</v>
      </c>
      <c r="L2594" s="3">
        <f t="shared" si="407"/>
        <v>1</v>
      </c>
      <c r="M2594" s="3">
        <f t="shared" si="408"/>
        <v>0</v>
      </c>
      <c r="N2594" s="3">
        <f t="shared" si="409"/>
        <v>0</v>
      </c>
      <c r="AA2594" t="s">
        <v>5987</v>
      </c>
      <c r="AB2594" t="s">
        <v>5980</v>
      </c>
      <c r="AC2594" t="s">
        <v>16</v>
      </c>
      <c r="AD2594" t="s">
        <v>548</v>
      </c>
      <c r="AE2594">
        <v>24</v>
      </c>
      <c r="AF2594">
        <v>183.63</v>
      </c>
      <c r="AG2594">
        <v>73.7</v>
      </c>
      <c r="AH2594">
        <f t="shared" si="410"/>
        <v>2.4915875169606512</v>
      </c>
      <c r="AI2594">
        <v>22.5</v>
      </c>
      <c r="AJ2594">
        <v>55.7</v>
      </c>
      <c r="AK2594">
        <v>69.97</v>
      </c>
      <c r="AL2594" s="3">
        <f t="shared" si="411"/>
        <v>1</v>
      </c>
      <c r="AM2594" s="3">
        <f t="shared" si="412"/>
        <v>0</v>
      </c>
      <c r="AN2594" s="3">
        <f t="shared" si="413"/>
        <v>0</v>
      </c>
    </row>
    <row r="2595" spans="1:40" x14ac:dyDescent="0.35">
      <c r="A2595" t="s">
        <v>5988</v>
      </c>
      <c r="B2595" t="s">
        <v>5980</v>
      </c>
      <c r="C2595" t="s">
        <v>16</v>
      </c>
      <c r="D2595" t="s">
        <v>547</v>
      </c>
      <c r="E2595">
        <v>24</v>
      </c>
      <c r="F2595">
        <v>107.39</v>
      </c>
      <c r="G2595">
        <v>73.7</v>
      </c>
      <c r="H2595">
        <f t="shared" si="406"/>
        <v>1.4571234735413841</v>
      </c>
      <c r="I2595">
        <v>22.5</v>
      </c>
      <c r="J2595">
        <v>65.22</v>
      </c>
      <c r="K2595">
        <v>69.97</v>
      </c>
      <c r="L2595" s="3">
        <f t="shared" si="407"/>
        <v>0</v>
      </c>
      <c r="M2595" s="3">
        <f t="shared" si="408"/>
        <v>1</v>
      </c>
      <c r="N2595" s="3">
        <f t="shared" si="409"/>
        <v>0</v>
      </c>
      <c r="AA2595" t="s">
        <v>5988</v>
      </c>
      <c r="AB2595" t="s">
        <v>5980</v>
      </c>
      <c r="AC2595" t="s">
        <v>16</v>
      </c>
      <c r="AD2595" t="s">
        <v>548</v>
      </c>
      <c r="AE2595">
        <v>23.5</v>
      </c>
      <c r="AF2595">
        <v>92.85</v>
      </c>
      <c r="AG2595">
        <v>72.459999999999994</v>
      </c>
      <c r="AH2595">
        <f t="shared" si="410"/>
        <v>1.2813966326248964</v>
      </c>
      <c r="AI2595">
        <v>23</v>
      </c>
      <c r="AJ2595">
        <v>64.099999999999994</v>
      </c>
      <c r="AK2595">
        <v>71.22</v>
      </c>
      <c r="AL2595" s="3">
        <f t="shared" si="411"/>
        <v>0</v>
      </c>
      <c r="AM2595" s="3">
        <f t="shared" si="412"/>
        <v>1</v>
      </c>
      <c r="AN2595" s="3">
        <f t="shared" si="413"/>
        <v>0</v>
      </c>
    </row>
    <row r="2596" spans="1:40" x14ac:dyDescent="0.35">
      <c r="A2596" t="s">
        <v>5989</v>
      </c>
      <c r="B2596" t="s">
        <v>5980</v>
      </c>
      <c r="C2596" t="s">
        <v>16</v>
      </c>
      <c r="D2596" t="s">
        <v>547</v>
      </c>
      <c r="E2596">
        <v>23</v>
      </c>
      <c r="F2596">
        <v>87.47</v>
      </c>
      <c r="G2596">
        <v>71.22</v>
      </c>
      <c r="H2596">
        <f t="shared" si="406"/>
        <v>1.2281662454366751</v>
      </c>
      <c r="I2596">
        <v>25</v>
      </c>
      <c r="J2596">
        <v>78.239999999999995</v>
      </c>
      <c r="K2596">
        <v>76.17</v>
      </c>
      <c r="L2596" s="3">
        <f t="shared" si="407"/>
        <v>0</v>
      </c>
      <c r="M2596" s="3">
        <f t="shared" si="408"/>
        <v>1</v>
      </c>
      <c r="N2596" s="3">
        <f t="shared" si="409"/>
        <v>0</v>
      </c>
      <c r="AA2596" t="s">
        <v>5989</v>
      </c>
      <c r="AB2596" t="s">
        <v>5980</v>
      </c>
      <c r="AC2596" t="s">
        <v>16</v>
      </c>
      <c r="AD2596" t="s">
        <v>548</v>
      </c>
      <c r="AE2596">
        <v>24</v>
      </c>
      <c r="AF2596">
        <v>202</v>
      </c>
      <c r="AG2596">
        <v>73.7</v>
      </c>
      <c r="AH2596">
        <f t="shared" si="410"/>
        <v>2.7408412483039348</v>
      </c>
      <c r="AI2596">
        <v>23</v>
      </c>
      <c r="AJ2596">
        <v>66.34</v>
      </c>
      <c r="AK2596">
        <v>71.22</v>
      </c>
      <c r="AL2596" s="3">
        <f t="shared" si="411"/>
        <v>1</v>
      </c>
      <c r="AM2596" s="3">
        <f t="shared" si="412"/>
        <v>0</v>
      </c>
      <c r="AN2596" s="3">
        <f t="shared" si="413"/>
        <v>0</v>
      </c>
    </row>
    <row r="2597" spans="1:40" x14ac:dyDescent="0.35">
      <c r="A2597" t="s">
        <v>5990</v>
      </c>
      <c r="B2597" t="s">
        <v>5980</v>
      </c>
      <c r="C2597" t="s">
        <v>16</v>
      </c>
      <c r="D2597" t="s">
        <v>547</v>
      </c>
      <c r="E2597">
        <v>23</v>
      </c>
      <c r="F2597">
        <v>173.5</v>
      </c>
      <c r="G2597">
        <v>71.22</v>
      </c>
      <c r="H2597">
        <f t="shared" si="406"/>
        <v>2.4361134512777309</v>
      </c>
      <c r="I2597">
        <v>21.5</v>
      </c>
      <c r="J2597">
        <v>56.54</v>
      </c>
      <c r="K2597">
        <v>67.47</v>
      </c>
      <c r="L2597" s="3">
        <f t="shared" si="407"/>
        <v>1</v>
      </c>
      <c r="M2597" s="3">
        <f t="shared" si="408"/>
        <v>0</v>
      </c>
      <c r="N2597" s="3">
        <f t="shared" si="409"/>
        <v>0</v>
      </c>
      <c r="AA2597" t="s">
        <v>5990</v>
      </c>
      <c r="AB2597" t="s">
        <v>5980</v>
      </c>
      <c r="AC2597" t="s">
        <v>16</v>
      </c>
      <c r="AD2597" t="s">
        <v>548</v>
      </c>
      <c r="AE2597">
        <v>24</v>
      </c>
      <c r="AF2597">
        <v>197.93</v>
      </c>
      <c r="AG2597">
        <v>73.7</v>
      </c>
      <c r="AH2597">
        <f t="shared" si="410"/>
        <v>2.6856173677069197</v>
      </c>
      <c r="AI2597">
        <v>16</v>
      </c>
      <c r="AJ2597">
        <v>61.16</v>
      </c>
      <c r="AK2597">
        <v>53.5</v>
      </c>
      <c r="AL2597" s="3">
        <f t="shared" si="411"/>
        <v>1</v>
      </c>
      <c r="AM2597" s="3">
        <f t="shared" si="412"/>
        <v>0</v>
      </c>
      <c r="AN2597" s="3">
        <f t="shared" si="413"/>
        <v>0</v>
      </c>
    </row>
    <row r="2598" spans="1:40" x14ac:dyDescent="0.35">
      <c r="A2598" t="s">
        <v>5991</v>
      </c>
      <c r="B2598" t="s">
        <v>5980</v>
      </c>
      <c r="C2598" s="6" t="s">
        <v>16</v>
      </c>
      <c r="D2598" s="6" t="s">
        <v>547</v>
      </c>
      <c r="E2598" s="6">
        <v>21</v>
      </c>
      <c r="F2598" s="6">
        <v>61.46</v>
      </c>
      <c r="G2598" s="6">
        <v>66.22</v>
      </c>
      <c r="H2598" s="6">
        <f t="shared" si="406"/>
        <v>0.92811839323467238</v>
      </c>
      <c r="I2598" s="6">
        <v>20.5</v>
      </c>
      <c r="J2598" s="6">
        <v>45.7</v>
      </c>
      <c r="K2598" s="6">
        <v>64.97</v>
      </c>
      <c r="L2598" s="6">
        <f t="shared" si="407"/>
        <v>0</v>
      </c>
      <c r="M2598" s="6">
        <f t="shared" si="408"/>
        <v>0</v>
      </c>
      <c r="N2598" s="6">
        <f t="shared" si="409"/>
        <v>1</v>
      </c>
      <c r="AA2598" t="s">
        <v>5991</v>
      </c>
      <c r="AB2598" t="s">
        <v>5980</v>
      </c>
      <c r="AC2598" t="s">
        <v>16</v>
      </c>
      <c r="AD2598" t="s">
        <v>548</v>
      </c>
      <c r="AE2598">
        <v>24</v>
      </c>
      <c r="AF2598">
        <v>202.8</v>
      </c>
      <c r="AG2598">
        <v>73.7</v>
      </c>
      <c r="AH2598">
        <f t="shared" si="410"/>
        <v>2.7516960651289009</v>
      </c>
      <c r="AI2598">
        <v>16</v>
      </c>
      <c r="AJ2598">
        <v>61.34</v>
      </c>
      <c r="AK2598">
        <v>53.5</v>
      </c>
      <c r="AL2598" s="3">
        <f t="shared" si="411"/>
        <v>1</v>
      </c>
      <c r="AM2598" s="3">
        <f t="shared" si="412"/>
        <v>0</v>
      </c>
      <c r="AN2598" s="3">
        <f t="shared" si="413"/>
        <v>0</v>
      </c>
    </row>
    <row r="2599" spans="1:40" x14ac:dyDescent="0.35">
      <c r="A2599" t="s">
        <v>5992</v>
      </c>
      <c r="B2599" t="s">
        <v>5980</v>
      </c>
      <c r="C2599" t="s">
        <v>16</v>
      </c>
      <c r="D2599" t="s">
        <v>547</v>
      </c>
      <c r="E2599">
        <v>23</v>
      </c>
      <c r="F2599">
        <v>126.71</v>
      </c>
      <c r="G2599">
        <v>71.22</v>
      </c>
      <c r="H2599">
        <f t="shared" si="406"/>
        <v>1.7791350744172985</v>
      </c>
      <c r="I2599">
        <v>21.5</v>
      </c>
      <c r="J2599">
        <v>59.07</v>
      </c>
      <c r="K2599">
        <v>67.47</v>
      </c>
      <c r="L2599" s="3">
        <f t="shared" si="407"/>
        <v>1</v>
      </c>
      <c r="M2599" s="3">
        <f t="shared" si="408"/>
        <v>0</v>
      </c>
      <c r="N2599" s="3">
        <f t="shared" si="409"/>
        <v>0</v>
      </c>
      <c r="AA2599" t="s">
        <v>5992</v>
      </c>
      <c r="AB2599" t="s">
        <v>5980</v>
      </c>
      <c r="AC2599" t="s">
        <v>16</v>
      </c>
      <c r="AD2599" t="s">
        <v>548</v>
      </c>
      <c r="AE2599">
        <v>24</v>
      </c>
      <c r="AF2599">
        <v>187.36</v>
      </c>
      <c r="AG2599">
        <v>73.7</v>
      </c>
      <c r="AH2599">
        <f t="shared" si="410"/>
        <v>2.5421981004070555</v>
      </c>
      <c r="AI2599">
        <v>22.5</v>
      </c>
      <c r="AJ2599">
        <v>54</v>
      </c>
      <c r="AK2599">
        <v>69.97</v>
      </c>
      <c r="AL2599" s="3">
        <f t="shared" si="411"/>
        <v>1</v>
      </c>
      <c r="AM2599" s="3">
        <f t="shared" si="412"/>
        <v>0</v>
      </c>
      <c r="AN2599" s="3">
        <f t="shared" si="413"/>
        <v>0</v>
      </c>
    </row>
    <row r="2600" spans="1:40" x14ac:dyDescent="0.35">
      <c r="A2600" t="s">
        <v>5993</v>
      </c>
      <c r="B2600" t="s">
        <v>5980</v>
      </c>
      <c r="C2600" t="s">
        <v>16</v>
      </c>
      <c r="D2600" t="s">
        <v>547</v>
      </c>
      <c r="E2600">
        <v>24</v>
      </c>
      <c r="F2600">
        <v>130.62</v>
      </c>
      <c r="G2600">
        <v>73.7</v>
      </c>
      <c r="H2600">
        <f t="shared" si="406"/>
        <v>1.7723202170963366</v>
      </c>
      <c r="I2600">
        <v>22</v>
      </c>
      <c r="J2600">
        <v>67.31</v>
      </c>
      <c r="K2600">
        <v>68.72</v>
      </c>
      <c r="L2600" s="3">
        <f t="shared" si="407"/>
        <v>1</v>
      </c>
      <c r="M2600" s="3">
        <f t="shared" si="408"/>
        <v>0</v>
      </c>
      <c r="N2600" s="3">
        <f t="shared" si="409"/>
        <v>0</v>
      </c>
      <c r="AA2600" t="s">
        <v>5993</v>
      </c>
      <c r="AB2600" t="s">
        <v>5980</v>
      </c>
      <c r="AC2600" t="s">
        <v>16</v>
      </c>
      <c r="AD2600" t="s">
        <v>548</v>
      </c>
      <c r="AE2600">
        <v>24</v>
      </c>
      <c r="AF2600">
        <v>191.77</v>
      </c>
      <c r="AG2600">
        <v>73.7</v>
      </c>
      <c r="AH2600">
        <f t="shared" si="410"/>
        <v>2.6020352781546814</v>
      </c>
      <c r="AI2600">
        <v>23</v>
      </c>
      <c r="AJ2600">
        <v>57.76</v>
      </c>
      <c r="AK2600">
        <v>71.22</v>
      </c>
      <c r="AL2600" s="3">
        <f t="shared" si="411"/>
        <v>1</v>
      </c>
      <c r="AM2600" s="3">
        <f t="shared" si="412"/>
        <v>0</v>
      </c>
      <c r="AN2600" s="3">
        <f t="shared" si="413"/>
        <v>0</v>
      </c>
    </row>
    <row r="2601" spans="1:40" x14ac:dyDescent="0.35">
      <c r="A2601" t="s">
        <v>5994</v>
      </c>
      <c r="B2601" t="s">
        <v>5980</v>
      </c>
      <c r="C2601" t="s">
        <v>16</v>
      </c>
      <c r="D2601" t="s">
        <v>561</v>
      </c>
      <c r="E2601">
        <v>23</v>
      </c>
      <c r="F2601">
        <v>184.62</v>
      </c>
      <c r="G2601">
        <v>71.22</v>
      </c>
      <c r="H2601">
        <f t="shared" si="406"/>
        <v>2.5922493681550129</v>
      </c>
      <c r="I2601">
        <v>21</v>
      </c>
      <c r="J2601">
        <v>23.82</v>
      </c>
      <c r="K2601">
        <v>66.22</v>
      </c>
      <c r="L2601" s="3">
        <f t="shared" si="407"/>
        <v>1</v>
      </c>
      <c r="M2601" s="3">
        <f t="shared" si="408"/>
        <v>0</v>
      </c>
      <c r="N2601" s="3">
        <f t="shared" si="409"/>
        <v>0</v>
      </c>
      <c r="AA2601" t="s">
        <v>5994</v>
      </c>
      <c r="AB2601" t="s">
        <v>5980</v>
      </c>
      <c r="AC2601" t="s">
        <v>16</v>
      </c>
      <c r="AD2601" t="s">
        <v>562</v>
      </c>
      <c r="AE2601">
        <v>24</v>
      </c>
      <c r="AF2601">
        <v>180.73</v>
      </c>
      <c r="AG2601">
        <v>73.7</v>
      </c>
      <c r="AH2601">
        <f t="shared" si="410"/>
        <v>2.4522388059701492</v>
      </c>
      <c r="AI2601">
        <v>22</v>
      </c>
      <c r="AJ2601">
        <v>50.46</v>
      </c>
      <c r="AK2601">
        <v>68.72</v>
      </c>
      <c r="AL2601" s="3">
        <f t="shared" si="411"/>
        <v>1</v>
      </c>
      <c r="AM2601" s="3">
        <f t="shared" si="412"/>
        <v>0</v>
      </c>
      <c r="AN2601" s="3">
        <f t="shared" si="413"/>
        <v>0</v>
      </c>
    </row>
    <row r="2602" spans="1:40" x14ac:dyDescent="0.35">
      <c r="A2602" t="s">
        <v>5995</v>
      </c>
      <c r="B2602" t="s">
        <v>5980</v>
      </c>
      <c r="C2602" t="s">
        <v>16</v>
      </c>
      <c r="D2602" t="s">
        <v>561</v>
      </c>
      <c r="E2602">
        <v>23.5</v>
      </c>
      <c r="F2602">
        <v>203.71</v>
      </c>
      <c r="G2602">
        <v>72.459999999999994</v>
      </c>
      <c r="H2602">
        <f t="shared" si="406"/>
        <v>2.8113441898978748</v>
      </c>
      <c r="I2602">
        <v>21.5</v>
      </c>
      <c r="J2602">
        <v>62.72</v>
      </c>
      <c r="K2602">
        <v>67.47</v>
      </c>
      <c r="L2602" s="3">
        <f t="shared" si="407"/>
        <v>1</v>
      </c>
      <c r="M2602" s="3">
        <f t="shared" si="408"/>
        <v>0</v>
      </c>
      <c r="N2602" s="3">
        <f t="shared" si="409"/>
        <v>0</v>
      </c>
      <c r="AA2602" t="s">
        <v>5995</v>
      </c>
      <c r="AB2602" t="s">
        <v>5980</v>
      </c>
      <c r="AC2602" t="s">
        <v>16</v>
      </c>
      <c r="AD2602" t="s">
        <v>562</v>
      </c>
      <c r="AE2602">
        <v>24</v>
      </c>
      <c r="AF2602">
        <v>182.39</v>
      </c>
      <c r="AG2602">
        <v>73.7</v>
      </c>
      <c r="AH2602">
        <f t="shared" si="410"/>
        <v>2.4747625508819535</v>
      </c>
      <c r="AI2602">
        <v>22</v>
      </c>
      <c r="AJ2602">
        <v>59.12</v>
      </c>
      <c r="AK2602">
        <v>68.72</v>
      </c>
      <c r="AL2602" s="3">
        <f t="shared" si="411"/>
        <v>1</v>
      </c>
      <c r="AM2602" s="3">
        <f t="shared" si="412"/>
        <v>0</v>
      </c>
      <c r="AN2602" s="3">
        <f t="shared" si="413"/>
        <v>0</v>
      </c>
    </row>
    <row r="2603" spans="1:40" x14ac:dyDescent="0.35">
      <c r="A2603" t="s">
        <v>5996</v>
      </c>
      <c r="B2603" t="s">
        <v>5980</v>
      </c>
      <c r="C2603" t="s">
        <v>16</v>
      </c>
      <c r="D2603" t="s">
        <v>561</v>
      </c>
      <c r="E2603">
        <v>24</v>
      </c>
      <c r="F2603">
        <v>104.68</v>
      </c>
      <c r="G2603">
        <v>73.7</v>
      </c>
      <c r="H2603">
        <f t="shared" si="406"/>
        <v>1.4203527815468113</v>
      </c>
      <c r="I2603">
        <v>23</v>
      </c>
      <c r="J2603">
        <v>46.69</v>
      </c>
      <c r="K2603">
        <v>71.22</v>
      </c>
      <c r="L2603" s="3">
        <f t="shared" si="407"/>
        <v>0</v>
      </c>
      <c r="M2603" s="3">
        <f t="shared" si="408"/>
        <v>1</v>
      </c>
      <c r="N2603" s="3">
        <f t="shared" si="409"/>
        <v>0</v>
      </c>
      <c r="AA2603" t="s">
        <v>5996</v>
      </c>
      <c r="AB2603" t="s">
        <v>5980</v>
      </c>
      <c r="AC2603" t="s">
        <v>16</v>
      </c>
      <c r="AD2603" t="s">
        <v>562</v>
      </c>
      <c r="AE2603">
        <v>24</v>
      </c>
      <c r="AF2603">
        <v>110.23</v>
      </c>
      <c r="AG2603">
        <v>73.7</v>
      </c>
      <c r="AH2603">
        <f t="shared" si="410"/>
        <v>1.4956580732700135</v>
      </c>
      <c r="AI2603">
        <v>23.5</v>
      </c>
      <c r="AJ2603">
        <v>58.84</v>
      </c>
      <c r="AK2603">
        <v>72.459999999999994</v>
      </c>
      <c r="AL2603" s="3">
        <f t="shared" si="411"/>
        <v>0</v>
      </c>
      <c r="AM2603" s="3">
        <f t="shared" si="412"/>
        <v>1</v>
      </c>
      <c r="AN2603" s="3">
        <f t="shared" si="413"/>
        <v>0</v>
      </c>
    </row>
    <row r="2604" spans="1:40" x14ac:dyDescent="0.35">
      <c r="A2604" t="s">
        <v>5997</v>
      </c>
      <c r="B2604" t="s">
        <v>5980</v>
      </c>
      <c r="C2604" t="s">
        <v>16</v>
      </c>
      <c r="D2604" t="s">
        <v>561</v>
      </c>
      <c r="E2604">
        <v>23.5</v>
      </c>
      <c r="F2604">
        <v>245.06</v>
      </c>
      <c r="G2604">
        <v>72.459999999999994</v>
      </c>
      <c r="H2604">
        <f t="shared" si="406"/>
        <v>3.3820038642009389</v>
      </c>
      <c r="I2604">
        <v>21.5</v>
      </c>
      <c r="J2604">
        <v>58.84</v>
      </c>
      <c r="K2604">
        <v>67.47</v>
      </c>
      <c r="L2604" s="3">
        <f t="shared" si="407"/>
        <v>1</v>
      </c>
      <c r="M2604" s="3">
        <f t="shared" si="408"/>
        <v>0</v>
      </c>
      <c r="N2604" s="3">
        <f t="shared" si="409"/>
        <v>0</v>
      </c>
      <c r="AA2604" t="s">
        <v>5997</v>
      </c>
      <c r="AB2604" t="s">
        <v>5980</v>
      </c>
      <c r="AC2604" t="s">
        <v>16</v>
      </c>
      <c r="AD2604" t="s">
        <v>562</v>
      </c>
      <c r="AE2604">
        <v>24</v>
      </c>
      <c r="AF2604">
        <v>100.71</v>
      </c>
      <c r="AG2604">
        <v>73.7</v>
      </c>
      <c r="AH2604">
        <f t="shared" si="410"/>
        <v>1.3664857530529171</v>
      </c>
      <c r="AI2604">
        <v>23.5</v>
      </c>
      <c r="AJ2604">
        <v>67.81</v>
      </c>
      <c r="AK2604">
        <v>72.459999999999994</v>
      </c>
      <c r="AL2604" s="3">
        <f t="shared" si="411"/>
        <v>0</v>
      </c>
      <c r="AM2604" s="3">
        <f t="shared" si="412"/>
        <v>1</v>
      </c>
      <c r="AN2604" s="3">
        <f t="shared" si="413"/>
        <v>0</v>
      </c>
    </row>
    <row r="2605" spans="1:40" x14ac:dyDescent="0.35">
      <c r="A2605" t="s">
        <v>5998</v>
      </c>
      <c r="B2605" t="s">
        <v>5980</v>
      </c>
      <c r="C2605" t="s">
        <v>16</v>
      </c>
      <c r="D2605" t="s">
        <v>561</v>
      </c>
      <c r="E2605">
        <v>23</v>
      </c>
      <c r="F2605">
        <v>119.52</v>
      </c>
      <c r="G2605">
        <v>71.22</v>
      </c>
      <c r="H2605">
        <f t="shared" si="406"/>
        <v>1.6781802864363942</v>
      </c>
      <c r="I2605">
        <v>21</v>
      </c>
      <c r="J2605">
        <v>28.87</v>
      </c>
      <c r="K2605">
        <v>66.22</v>
      </c>
      <c r="L2605" s="3">
        <f t="shared" si="407"/>
        <v>1</v>
      </c>
      <c r="M2605" s="3">
        <f t="shared" si="408"/>
        <v>0</v>
      </c>
      <c r="N2605" s="3">
        <f t="shared" si="409"/>
        <v>0</v>
      </c>
      <c r="AA2605" t="s">
        <v>5998</v>
      </c>
      <c r="AB2605" t="s">
        <v>5980</v>
      </c>
      <c r="AC2605" t="s">
        <v>16</v>
      </c>
      <c r="AD2605" t="s">
        <v>562</v>
      </c>
      <c r="AE2605">
        <v>24</v>
      </c>
      <c r="AF2605">
        <v>210.94</v>
      </c>
      <c r="AG2605">
        <v>73.7</v>
      </c>
      <c r="AH2605">
        <f t="shared" si="410"/>
        <v>2.8621438263229306</v>
      </c>
      <c r="AI2605">
        <v>21.5</v>
      </c>
      <c r="AJ2605">
        <v>47.38</v>
      </c>
      <c r="AK2605">
        <v>67.47</v>
      </c>
      <c r="AL2605" s="3">
        <f t="shared" si="411"/>
        <v>1</v>
      </c>
      <c r="AM2605" s="3">
        <f t="shared" si="412"/>
        <v>0</v>
      </c>
      <c r="AN2605" s="3">
        <f t="shared" si="413"/>
        <v>0</v>
      </c>
    </row>
    <row r="2606" spans="1:40" x14ac:dyDescent="0.35">
      <c r="A2606" t="s">
        <v>5999</v>
      </c>
      <c r="B2606" t="s">
        <v>5980</v>
      </c>
      <c r="C2606" t="s">
        <v>16</v>
      </c>
      <c r="D2606" t="s">
        <v>561</v>
      </c>
      <c r="E2606">
        <v>24</v>
      </c>
      <c r="F2606">
        <v>184.41</v>
      </c>
      <c r="G2606">
        <v>73.7</v>
      </c>
      <c r="H2606">
        <f t="shared" si="406"/>
        <v>2.5021709633649931</v>
      </c>
      <c r="I2606">
        <v>21.5</v>
      </c>
      <c r="J2606">
        <v>43.54</v>
      </c>
      <c r="K2606">
        <v>67.47</v>
      </c>
      <c r="L2606" s="3">
        <f t="shared" si="407"/>
        <v>1</v>
      </c>
      <c r="M2606" s="3">
        <f t="shared" si="408"/>
        <v>0</v>
      </c>
      <c r="N2606" s="3">
        <f t="shared" si="409"/>
        <v>0</v>
      </c>
      <c r="AA2606" t="s">
        <v>5999</v>
      </c>
      <c r="AB2606" t="s">
        <v>5980</v>
      </c>
      <c r="AC2606" t="s">
        <v>16</v>
      </c>
      <c r="AD2606" t="s">
        <v>562</v>
      </c>
      <c r="AE2606">
        <v>24</v>
      </c>
      <c r="AF2606">
        <v>198.58</v>
      </c>
      <c r="AG2606">
        <v>73.7</v>
      </c>
      <c r="AH2606">
        <f t="shared" si="410"/>
        <v>2.6944369063772049</v>
      </c>
      <c r="AI2606">
        <v>22</v>
      </c>
      <c r="AJ2606">
        <v>66.28</v>
      </c>
      <c r="AK2606">
        <v>68.72</v>
      </c>
      <c r="AL2606" s="3">
        <f t="shared" si="411"/>
        <v>1</v>
      </c>
      <c r="AM2606" s="3">
        <f t="shared" si="412"/>
        <v>0</v>
      </c>
      <c r="AN2606" s="3">
        <f t="shared" si="413"/>
        <v>0</v>
      </c>
    </row>
    <row r="2607" spans="1:40" x14ac:dyDescent="0.35">
      <c r="A2607" t="s">
        <v>6000</v>
      </c>
      <c r="B2607" t="s">
        <v>5980</v>
      </c>
      <c r="C2607" t="s">
        <v>16</v>
      </c>
      <c r="D2607" t="s">
        <v>561</v>
      </c>
      <c r="E2607">
        <v>23.5</v>
      </c>
      <c r="F2607">
        <v>219.85</v>
      </c>
      <c r="G2607">
        <v>72.459999999999994</v>
      </c>
      <c r="H2607">
        <f t="shared" si="406"/>
        <v>3.0340877725641735</v>
      </c>
      <c r="I2607">
        <v>21</v>
      </c>
      <c r="J2607">
        <v>36.24</v>
      </c>
      <c r="K2607">
        <v>66.22</v>
      </c>
      <c r="L2607" s="3">
        <f t="shared" si="407"/>
        <v>1</v>
      </c>
      <c r="M2607" s="3">
        <f t="shared" si="408"/>
        <v>0</v>
      </c>
      <c r="N2607" s="3">
        <f t="shared" si="409"/>
        <v>0</v>
      </c>
      <c r="AA2607" t="s">
        <v>6000</v>
      </c>
      <c r="AB2607" t="s">
        <v>5980</v>
      </c>
      <c r="AC2607" t="s">
        <v>16</v>
      </c>
      <c r="AD2607" t="s">
        <v>562</v>
      </c>
      <c r="AE2607">
        <v>24</v>
      </c>
      <c r="AF2607">
        <v>134.35</v>
      </c>
      <c r="AG2607">
        <v>73.7</v>
      </c>
      <c r="AH2607">
        <f t="shared" si="410"/>
        <v>1.8229308005427407</v>
      </c>
      <c r="AI2607">
        <v>22</v>
      </c>
      <c r="AJ2607">
        <v>48.52</v>
      </c>
      <c r="AK2607">
        <v>68.72</v>
      </c>
      <c r="AL2607" s="3">
        <f t="shared" si="411"/>
        <v>1</v>
      </c>
      <c r="AM2607" s="3">
        <f t="shared" si="412"/>
        <v>0</v>
      </c>
      <c r="AN2607" s="3">
        <f t="shared" si="413"/>
        <v>0</v>
      </c>
    </row>
    <row r="2608" spans="1:40" x14ac:dyDescent="0.35">
      <c r="A2608" t="s">
        <v>6001</v>
      </c>
      <c r="B2608" t="s">
        <v>5980</v>
      </c>
      <c r="C2608" t="s">
        <v>16</v>
      </c>
      <c r="D2608" t="s">
        <v>561</v>
      </c>
      <c r="E2608">
        <v>24.5</v>
      </c>
      <c r="F2608">
        <v>159.72</v>
      </c>
      <c r="G2608">
        <v>74.930000000000007</v>
      </c>
      <c r="H2608">
        <f t="shared" si="406"/>
        <v>2.1315894835179501</v>
      </c>
      <c r="I2608">
        <v>22</v>
      </c>
      <c r="J2608">
        <v>61.73</v>
      </c>
      <c r="K2608">
        <v>68.72</v>
      </c>
      <c r="L2608" s="3">
        <f t="shared" si="407"/>
        <v>1</v>
      </c>
      <c r="M2608" s="3">
        <f t="shared" si="408"/>
        <v>0</v>
      </c>
      <c r="N2608" s="3">
        <f t="shared" si="409"/>
        <v>0</v>
      </c>
      <c r="AA2608" t="s">
        <v>6001</v>
      </c>
      <c r="AB2608" t="s">
        <v>5980</v>
      </c>
      <c r="AC2608" t="s">
        <v>16</v>
      </c>
      <c r="AD2608" t="s">
        <v>562</v>
      </c>
      <c r="AE2608">
        <v>24</v>
      </c>
      <c r="AF2608">
        <v>151.68</v>
      </c>
      <c r="AG2608">
        <v>73.7</v>
      </c>
      <c r="AH2608">
        <f t="shared" si="410"/>
        <v>2.0580732700135687</v>
      </c>
      <c r="AI2608">
        <v>22.5</v>
      </c>
      <c r="AJ2608">
        <v>64</v>
      </c>
      <c r="AK2608">
        <v>69.97</v>
      </c>
      <c r="AL2608" s="3">
        <f t="shared" si="411"/>
        <v>1</v>
      </c>
      <c r="AM2608" s="3">
        <f t="shared" si="412"/>
        <v>0</v>
      </c>
      <c r="AN2608" s="3">
        <f t="shared" si="413"/>
        <v>0</v>
      </c>
    </row>
    <row r="2609" spans="1:40" x14ac:dyDescent="0.35">
      <c r="A2609" t="s">
        <v>6002</v>
      </c>
      <c r="B2609" t="s">
        <v>5980</v>
      </c>
      <c r="C2609" t="s">
        <v>16</v>
      </c>
      <c r="D2609" t="s">
        <v>561</v>
      </c>
      <c r="E2609">
        <v>23.5</v>
      </c>
      <c r="F2609">
        <v>172.13</v>
      </c>
      <c r="G2609">
        <v>72.459999999999994</v>
      </c>
      <c r="H2609">
        <f t="shared" si="406"/>
        <v>2.3755175269113997</v>
      </c>
      <c r="I2609">
        <v>21.5</v>
      </c>
      <c r="J2609">
        <v>54.67</v>
      </c>
      <c r="K2609">
        <v>67.47</v>
      </c>
      <c r="L2609" s="3">
        <f t="shared" si="407"/>
        <v>1</v>
      </c>
      <c r="M2609" s="3">
        <f t="shared" si="408"/>
        <v>0</v>
      </c>
      <c r="N2609" s="3">
        <f t="shared" si="409"/>
        <v>0</v>
      </c>
      <c r="AA2609" t="s">
        <v>6002</v>
      </c>
      <c r="AB2609" t="s">
        <v>5980</v>
      </c>
      <c r="AC2609" t="s">
        <v>16</v>
      </c>
      <c r="AD2609" t="s">
        <v>562</v>
      </c>
      <c r="AE2609">
        <v>24</v>
      </c>
      <c r="AF2609">
        <v>202.91</v>
      </c>
      <c r="AG2609">
        <v>73.7</v>
      </c>
      <c r="AH2609">
        <f t="shared" si="410"/>
        <v>2.7531886024423335</v>
      </c>
      <c r="AI2609">
        <v>21.5</v>
      </c>
      <c r="AJ2609">
        <v>50.53</v>
      </c>
      <c r="AK2609">
        <v>67.47</v>
      </c>
      <c r="AL2609" s="3">
        <f t="shared" si="411"/>
        <v>1</v>
      </c>
      <c r="AM2609" s="3">
        <f t="shared" si="412"/>
        <v>0</v>
      </c>
      <c r="AN2609" s="3">
        <f t="shared" si="413"/>
        <v>0</v>
      </c>
    </row>
    <row r="2610" spans="1:40" x14ac:dyDescent="0.35">
      <c r="A2610" t="s">
        <v>6003</v>
      </c>
      <c r="B2610" t="s">
        <v>5980</v>
      </c>
      <c r="C2610" t="s">
        <v>16</v>
      </c>
      <c r="D2610" t="s">
        <v>561</v>
      </c>
      <c r="E2610">
        <v>24</v>
      </c>
      <c r="F2610">
        <v>202.85</v>
      </c>
      <c r="G2610">
        <v>73.7</v>
      </c>
      <c r="H2610">
        <f t="shared" si="406"/>
        <v>2.7523744911804613</v>
      </c>
      <c r="I2610">
        <v>21.5</v>
      </c>
      <c r="J2610">
        <v>51.87</v>
      </c>
      <c r="K2610">
        <v>67.47</v>
      </c>
      <c r="L2610" s="3">
        <f t="shared" si="407"/>
        <v>1</v>
      </c>
      <c r="M2610" s="3">
        <f t="shared" si="408"/>
        <v>0</v>
      </c>
      <c r="N2610" s="3">
        <f t="shared" si="409"/>
        <v>0</v>
      </c>
      <c r="AA2610" t="s">
        <v>6003</v>
      </c>
      <c r="AB2610" t="s">
        <v>5980</v>
      </c>
      <c r="AC2610" t="s">
        <v>16</v>
      </c>
      <c r="AD2610" t="s">
        <v>562</v>
      </c>
      <c r="AE2610">
        <v>24</v>
      </c>
      <c r="AF2610">
        <v>181.95</v>
      </c>
      <c r="AG2610">
        <v>73.7</v>
      </c>
      <c r="AH2610">
        <f t="shared" si="410"/>
        <v>2.4687924016282223</v>
      </c>
      <c r="AI2610">
        <v>22</v>
      </c>
      <c r="AJ2610">
        <v>66.95</v>
      </c>
      <c r="AK2610">
        <v>68.72</v>
      </c>
      <c r="AL2610" s="3">
        <f t="shared" si="411"/>
        <v>1</v>
      </c>
      <c r="AM2610" s="3">
        <f t="shared" si="412"/>
        <v>0</v>
      </c>
      <c r="AN2610" s="3">
        <f t="shared" si="413"/>
        <v>0</v>
      </c>
    </row>
    <row r="2611" spans="1:40" x14ac:dyDescent="0.35">
      <c r="A2611" t="s">
        <v>6004</v>
      </c>
      <c r="B2611" t="s">
        <v>5980</v>
      </c>
      <c r="C2611" t="s">
        <v>16</v>
      </c>
      <c r="D2611" t="s">
        <v>561</v>
      </c>
      <c r="E2611">
        <v>24</v>
      </c>
      <c r="F2611">
        <v>156.47999999999999</v>
      </c>
      <c r="G2611">
        <v>73.7</v>
      </c>
      <c r="H2611">
        <f t="shared" ref="H2611:H2674" si="414">F2611/G2611</f>
        <v>2.1232021709633648</v>
      </c>
      <c r="I2611">
        <v>21.5</v>
      </c>
      <c r="J2611">
        <v>59.84</v>
      </c>
      <c r="K2611">
        <v>67.47</v>
      </c>
      <c r="L2611" s="3">
        <f t="shared" ref="L2611:L2674" si="415">IF(H2611&gt;1.5,1,0)</f>
        <v>1</v>
      </c>
      <c r="M2611" s="3">
        <f t="shared" ref="M2611:M2674" si="416">IF((AND(H2611&gt;1,H2611&lt;1.5)),1,0)</f>
        <v>0</v>
      </c>
      <c r="N2611" s="3">
        <f t="shared" ref="N2611:N2674" si="417">IF(H2611&lt;1,1,0)</f>
        <v>0</v>
      </c>
      <c r="AA2611" t="s">
        <v>6004</v>
      </c>
      <c r="AB2611" t="s">
        <v>5980</v>
      </c>
      <c r="AC2611" t="s">
        <v>16</v>
      </c>
      <c r="AD2611" t="s">
        <v>562</v>
      </c>
      <c r="AE2611">
        <v>24</v>
      </c>
      <c r="AF2611">
        <v>187.76</v>
      </c>
      <c r="AG2611">
        <v>73.7</v>
      </c>
      <c r="AH2611">
        <f t="shared" ref="AH2611:AH2674" si="418">AF2611/AG2611</f>
        <v>2.5476255088195385</v>
      </c>
      <c r="AI2611">
        <v>22</v>
      </c>
      <c r="AJ2611">
        <v>56.26</v>
      </c>
      <c r="AK2611">
        <v>68.72</v>
      </c>
      <c r="AL2611" s="3">
        <f t="shared" ref="AL2611:AL2674" si="419">IF(AH2611&gt;1.5,1,0)</f>
        <v>1</v>
      </c>
      <c r="AM2611" s="3">
        <f t="shared" ref="AM2611:AM2674" si="420">IF((AND(AH2611&gt;1,AH2611&lt;1.5)),1,0)</f>
        <v>0</v>
      </c>
      <c r="AN2611" s="3">
        <f t="shared" ref="AN2611:AN2674" si="421">IF(AH2611&lt;1,1,0)</f>
        <v>0</v>
      </c>
    </row>
    <row r="2612" spans="1:40" x14ac:dyDescent="0.35">
      <c r="A2612" t="s">
        <v>6005</v>
      </c>
      <c r="B2612" t="s">
        <v>5980</v>
      </c>
      <c r="C2612" t="s">
        <v>16</v>
      </c>
      <c r="D2612" t="s">
        <v>561</v>
      </c>
      <c r="E2612">
        <v>23.5</v>
      </c>
      <c r="F2612">
        <v>91.7</v>
      </c>
      <c r="G2612">
        <v>72.459999999999994</v>
      </c>
      <c r="H2612">
        <f t="shared" si="414"/>
        <v>1.2655258073419819</v>
      </c>
      <c r="I2612">
        <v>22.5</v>
      </c>
      <c r="J2612">
        <v>69.23</v>
      </c>
      <c r="K2612">
        <v>69.97</v>
      </c>
      <c r="L2612" s="3">
        <f t="shared" si="415"/>
        <v>0</v>
      </c>
      <c r="M2612" s="3">
        <f t="shared" si="416"/>
        <v>1</v>
      </c>
      <c r="N2612" s="3">
        <f t="shared" si="417"/>
        <v>0</v>
      </c>
      <c r="AA2612" t="s">
        <v>6005</v>
      </c>
      <c r="AB2612" t="s">
        <v>5980</v>
      </c>
      <c r="AC2612" t="s">
        <v>16</v>
      </c>
      <c r="AD2612" t="s">
        <v>562</v>
      </c>
      <c r="AE2612">
        <v>24</v>
      </c>
      <c r="AF2612">
        <v>109.56</v>
      </c>
      <c r="AG2612">
        <v>73.7</v>
      </c>
      <c r="AH2612">
        <f t="shared" si="418"/>
        <v>1.4865671641791045</v>
      </c>
      <c r="AI2612">
        <v>23.5</v>
      </c>
      <c r="AJ2612">
        <v>69.3</v>
      </c>
      <c r="AK2612">
        <v>72.459999999999994</v>
      </c>
      <c r="AL2612" s="3">
        <f t="shared" si="419"/>
        <v>0</v>
      </c>
      <c r="AM2612" s="3">
        <f t="shared" si="420"/>
        <v>1</v>
      </c>
      <c r="AN2612" s="3">
        <f t="shared" si="421"/>
        <v>0</v>
      </c>
    </row>
    <row r="2613" spans="1:40" x14ac:dyDescent="0.35">
      <c r="A2613" t="s">
        <v>6006</v>
      </c>
      <c r="B2613" t="s">
        <v>5980</v>
      </c>
      <c r="C2613" t="s">
        <v>16</v>
      </c>
      <c r="D2613" t="s">
        <v>561</v>
      </c>
      <c r="E2613">
        <v>23.5</v>
      </c>
      <c r="F2613">
        <v>131.02000000000001</v>
      </c>
      <c r="G2613">
        <v>72.459999999999994</v>
      </c>
      <c r="H2613">
        <f t="shared" si="414"/>
        <v>1.808170024841292</v>
      </c>
      <c r="I2613">
        <v>21</v>
      </c>
      <c r="J2613">
        <v>36.020000000000003</v>
      </c>
      <c r="K2613">
        <v>66.22</v>
      </c>
      <c r="L2613" s="3">
        <f t="shared" si="415"/>
        <v>1</v>
      </c>
      <c r="M2613" s="3">
        <f t="shared" si="416"/>
        <v>0</v>
      </c>
      <c r="N2613" s="3">
        <f t="shared" si="417"/>
        <v>0</v>
      </c>
      <c r="AA2613" t="s">
        <v>6006</v>
      </c>
      <c r="AB2613" t="s">
        <v>5980</v>
      </c>
      <c r="AC2613" t="s">
        <v>16</v>
      </c>
      <c r="AD2613" t="s">
        <v>562</v>
      </c>
      <c r="AE2613">
        <v>24</v>
      </c>
      <c r="AF2613">
        <v>115.67</v>
      </c>
      <c r="AG2613">
        <v>73.7</v>
      </c>
      <c r="AH2613">
        <f t="shared" si="418"/>
        <v>1.5694708276797829</v>
      </c>
      <c r="AI2613">
        <v>23</v>
      </c>
      <c r="AJ2613">
        <v>67.38</v>
      </c>
      <c r="AK2613">
        <v>71.22</v>
      </c>
      <c r="AL2613" s="3">
        <f t="shared" si="419"/>
        <v>1</v>
      </c>
      <c r="AM2613" s="3">
        <f t="shared" si="420"/>
        <v>0</v>
      </c>
      <c r="AN2613" s="3">
        <f t="shared" si="421"/>
        <v>0</v>
      </c>
    </row>
    <row r="2614" spans="1:40" x14ac:dyDescent="0.35">
      <c r="A2614" t="s">
        <v>6007</v>
      </c>
      <c r="B2614" t="s">
        <v>5980</v>
      </c>
      <c r="C2614" t="s">
        <v>16</v>
      </c>
      <c r="D2614" t="s">
        <v>561</v>
      </c>
      <c r="E2614">
        <v>24.5</v>
      </c>
      <c r="F2614">
        <v>139.04</v>
      </c>
      <c r="G2614">
        <v>74.930000000000007</v>
      </c>
      <c r="H2614">
        <f t="shared" si="414"/>
        <v>1.8555985586547441</v>
      </c>
      <c r="I2614">
        <v>22</v>
      </c>
      <c r="J2614">
        <v>67.86</v>
      </c>
      <c r="K2614">
        <v>68.72</v>
      </c>
      <c r="L2614" s="3">
        <f t="shared" si="415"/>
        <v>1</v>
      </c>
      <c r="M2614" s="3">
        <f t="shared" si="416"/>
        <v>0</v>
      </c>
      <c r="N2614" s="3">
        <f t="shared" si="417"/>
        <v>0</v>
      </c>
      <c r="AA2614" t="s">
        <v>6007</v>
      </c>
      <c r="AB2614" t="s">
        <v>5980</v>
      </c>
      <c r="AC2614" t="s">
        <v>16</v>
      </c>
      <c r="AD2614" t="s">
        <v>562</v>
      </c>
      <c r="AE2614">
        <v>24</v>
      </c>
      <c r="AF2614">
        <v>163.65</v>
      </c>
      <c r="AG2614">
        <v>73.7</v>
      </c>
      <c r="AH2614">
        <f t="shared" si="418"/>
        <v>2.2204884667571236</v>
      </c>
      <c r="AI2614">
        <v>22.5</v>
      </c>
      <c r="AJ2614">
        <v>64.45</v>
      </c>
      <c r="AK2614">
        <v>69.97</v>
      </c>
      <c r="AL2614" s="3">
        <f t="shared" si="419"/>
        <v>1</v>
      </c>
      <c r="AM2614" s="3">
        <f t="shared" si="420"/>
        <v>0</v>
      </c>
      <c r="AN2614" s="3">
        <f t="shared" si="421"/>
        <v>0</v>
      </c>
    </row>
    <row r="2615" spans="1:40" x14ac:dyDescent="0.35">
      <c r="A2615" t="s">
        <v>6008</v>
      </c>
      <c r="B2615" t="s">
        <v>5980</v>
      </c>
      <c r="C2615" t="s">
        <v>16</v>
      </c>
      <c r="D2615" t="s">
        <v>561</v>
      </c>
      <c r="E2615">
        <v>24</v>
      </c>
      <c r="F2615">
        <v>174.07</v>
      </c>
      <c r="G2615">
        <v>73.7</v>
      </c>
      <c r="H2615">
        <f t="shared" si="414"/>
        <v>2.3618724559023065</v>
      </c>
      <c r="I2615">
        <v>22</v>
      </c>
      <c r="J2615">
        <v>67.989999999999995</v>
      </c>
      <c r="K2615">
        <v>68.72</v>
      </c>
      <c r="L2615" s="3">
        <f t="shared" si="415"/>
        <v>1</v>
      </c>
      <c r="M2615" s="3">
        <f t="shared" si="416"/>
        <v>0</v>
      </c>
      <c r="N2615" s="3">
        <f t="shared" si="417"/>
        <v>0</v>
      </c>
      <c r="AA2615" t="s">
        <v>6008</v>
      </c>
      <c r="AB2615" t="s">
        <v>5980</v>
      </c>
      <c r="AC2615" t="s">
        <v>16</v>
      </c>
      <c r="AD2615" t="s">
        <v>562</v>
      </c>
      <c r="AE2615">
        <v>24</v>
      </c>
      <c r="AF2615">
        <v>165.25</v>
      </c>
      <c r="AG2615">
        <v>73.7</v>
      </c>
      <c r="AH2615">
        <f t="shared" si="418"/>
        <v>2.2421981004070557</v>
      </c>
      <c r="AI2615">
        <v>21.5</v>
      </c>
      <c r="AJ2615">
        <v>49.49</v>
      </c>
      <c r="AK2615">
        <v>67.47</v>
      </c>
      <c r="AL2615" s="3">
        <f t="shared" si="419"/>
        <v>1</v>
      </c>
      <c r="AM2615" s="3">
        <f t="shared" si="420"/>
        <v>0</v>
      </c>
      <c r="AN2615" s="3">
        <f t="shared" si="421"/>
        <v>0</v>
      </c>
    </row>
    <row r="2616" spans="1:40" x14ac:dyDescent="0.35">
      <c r="A2616" t="s">
        <v>6009</v>
      </c>
      <c r="B2616" t="s">
        <v>6010</v>
      </c>
      <c r="C2616" t="s">
        <v>16</v>
      </c>
      <c r="D2616" t="s">
        <v>547</v>
      </c>
      <c r="E2616">
        <v>24</v>
      </c>
      <c r="F2616">
        <v>77.94</v>
      </c>
      <c r="G2616">
        <v>73.7</v>
      </c>
      <c r="H2616">
        <f t="shared" si="414"/>
        <v>1.05753052917232</v>
      </c>
      <c r="I2616">
        <v>23.5</v>
      </c>
      <c r="J2616">
        <v>62.74</v>
      </c>
      <c r="K2616">
        <v>72.459999999999994</v>
      </c>
      <c r="L2616" s="3">
        <f t="shared" si="415"/>
        <v>0</v>
      </c>
      <c r="M2616" s="3">
        <f t="shared" si="416"/>
        <v>1</v>
      </c>
      <c r="N2616" s="3">
        <f t="shared" si="417"/>
        <v>0</v>
      </c>
      <c r="AA2616" t="s">
        <v>6009</v>
      </c>
      <c r="AB2616" t="s">
        <v>6010</v>
      </c>
      <c r="AC2616" t="s">
        <v>16</v>
      </c>
      <c r="AD2616" t="s">
        <v>548</v>
      </c>
      <c r="AE2616">
        <v>24</v>
      </c>
      <c r="AF2616">
        <v>124.79</v>
      </c>
      <c r="AG2616">
        <v>73.7</v>
      </c>
      <c r="AH2616">
        <f t="shared" si="418"/>
        <v>1.6932157394843963</v>
      </c>
      <c r="AI2616">
        <v>23.5</v>
      </c>
      <c r="AJ2616">
        <v>71.72</v>
      </c>
      <c r="AK2616">
        <v>72.459999999999994</v>
      </c>
      <c r="AL2616" s="3">
        <f t="shared" si="419"/>
        <v>1</v>
      </c>
      <c r="AM2616" s="3">
        <f t="shared" si="420"/>
        <v>0</v>
      </c>
      <c r="AN2616" s="3">
        <f t="shared" si="421"/>
        <v>0</v>
      </c>
    </row>
    <row r="2617" spans="1:40" x14ac:dyDescent="0.35">
      <c r="A2617" t="s">
        <v>6011</v>
      </c>
      <c r="B2617" t="s">
        <v>6010</v>
      </c>
      <c r="C2617" t="s">
        <v>16</v>
      </c>
      <c r="D2617" t="s">
        <v>547</v>
      </c>
      <c r="E2617">
        <v>24</v>
      </c>
      <c r="F2617">
        <v>148.01</v>
      </c>
      <c r="G2617">
        <v>73.7</v>
      </c>
      <c r="H2617">
        <f t="shared" si="414"/>
        <v>2.0082767978290366</v>
      </c>
      <c r="I2617">
        <v>22</v>
      </c>
      <c r="J2617">
        <v>50.31</v>
      </c>
      <c r="K2617">
        <v>68.72</v>
      </c>
      <c r="L2617" s="3">
        <f t="shared" si="415"/>
        <v>1</v>
      </c>
      <c r="M2617" s="3">
        <f t="shared" si="416"/>
        <v>0</v>
      </c>
      <c r="N2617" s="3">
        <f t="shared" si="417"/>
        <v>0</v>
      </c>
      <c r="AA2617" t="s">
        <v>6011</v>
      </c>
      <c r="AB2617" t="s">
        <v>6010</v>
      </c>
      <c r="AC2617" t="s">
        <v>16</v>
      </c>
      <c r="AD2617" t="s">
        <v>548</v>
      </c>
      <c r="AE2617">
        <v>24</v>
      </c>
      <c r="AF2617">
        <v>189.66</v>
      </c>
      <c r="AG2617">
        <v>73.7</v>
      </c>
      <c r="AH2617">
        <f t="shared" si="418"/>
        <v>2.5734056987788327</v>
      </c>
      <c r="AI2617">
        <v>23</v>
      </c>
      <c r="AJ2617">
        <v>64.510000000000005</v>
      </c>
      <c r="AK2617">
        <v>71.22</v>
      </c>
      <c r="AL2617" s="3">
        <f t="shared" si="419"/>
        <v>1</v>
      </c>
      <c r="AM2617" s="3">
        <f t="shared" si="420"/>
        <v>0</v>
      </c>
      <c r="AN2617" s="3">
        <f t="shared" si="421"/>
        <v>0</v>
      </c>
    </row>
    <row r="2618" spans="1:40" x14ac:dyDescent="0.35">
      <c r="A2618" t="s">
        <v>6012</v>
      </c>
      <c r="B2618" t="s">
        <v>6010</v>
      </c>
      <c r="C2618" t="s">
        <v>16</v>
      </c>
      <c r="D2618" t="s">
        <v>547</v>
      </c>
      <c r="E2618">
        <v>23.5</v>
      </c>
      <c r="F2618">
        <v>82.44</v>
      </c>
      <c r="G2618">
        <v>72.459999999999994</v>
      </c>
      <c r="H2618">
        <f t="shared" si="414"/>
        <v>1.1377311620204251</v>
      </c>
      <c r="I2618">
        <v>23</v>
      </c>
      <c r="J2618">
        <v>69.3</v>
      </c>
      <c r="K2618">
        <v>71.22</v>
      </c>
      <c r="L2618" s="3">
        <f t="shared" si="415"/>
        <v>0</v>
      </c>
      <c r="M2618" s="3">
        <f t="shared" si="416"/>
        <v>1</v>
      </c>
      <c r="N2618" s="3">
        <f t="shared" si="417"/>
        <v>0</v>
      </c>
      <c r="AA2618" t="s">
        <v>6012</v>
      </c>
      <c r="AB2618" t="s">
        <v>6010</v>
      </c>
      <c r="AC2618" t="s">
        <v>16</v>
      </c>
      <c r="AD2618" t="s">
        <v>548</v>
      </c>
      <c r="AE2618">
        <v>24</v>
      </c>
      <c r="AF2618">
        <v>162.68</v>
      </c>
      <c r="AG2618">
        <v>73.7</v>
      </c>
      <c r="AH2618">
        <f t="shared" si="418"/>
        <v>2.2073270013568522</v>
      </c>
      <c r="AI2618">
        <v>23</v>
      </c>
      <c r="AJ2618">
        <v>59.13</v>
      </c>
      <c r="AK2618">
        <v>71.22</v>
      </c>
      <c r="AL2618" s="3">
        <f t="shared" si="419"/>
        <v>1</v>
      </c>
      <c r="AM2618" s="3">
        <f t="shared" si="420"/>
        <v>0</v>
      </c>
      <c r="AN2618" s="3">
        <f t="shared" si="421"/>
        <v>0</v>
      </c>
    </row>
    <row r="2619" spans="1:40" x14ac:dyDescent="0.35">
      <c r="A2619" t="s">
        <v>6013</v>
      </c>
      <c r="B2619" t="s">
        <v>6010</v>
      </c>
      <c r="C2619" t="s">
        <v>16</v>
      </c>
      <c r="D2619" t="s">
        <v>547</v>
      </c>
      <c r="E2619">
        <v>23.5</v>
      </c>
      <c r="F2619">
        <v>87.39</v>
      </c>
      <c r="G2619">
        <v>72.459999999999994</v>
      </c>
      <c r="H2619">
        <f t="shared" si="414"/>
        <v>1.2060447143251449</v>
      </c>
      <c r="I2619">
        <v>22.5</v>
      </c>
      <c r="J2619">
        <v>62.12</v>
      </c>
      <c r="K2619">
        <v>69.97</v>
      </c>
      <c r="L2619" s="3">
        <f t="shared" si="415"/>
        <v>0</v>
      </c>
      <c r="M2619" s="3">
        <f t="shared" si="416"/>
        <v>1</v>
      </c>
      <c r="N2619" s="3">
        <f t="shared" si="417"/>
        <v>0</v>
      </c>
      <c r="AA2619" t="s">
        <v>6013</v>
      </c>
      <c r="AB2619" t="s">
        <v>6010</v>
      </c>
      <c r="AC2619" t="s">
        <v>16</v>
      </c>
      <c r="AD2619" t="s">
        <v>548</v>
      </c>
      <c r="AE2619">
        <v>24</v>
      </c>
      <c r="AF2619">
        <v>159.11000000000001</v>
      </c>
      <c r="AG2619">
        <v>73.7</v>
      </c>
      <c r="AH2619">
        <f t="shared" si="418"/>
        <v>2.158887381275441</v>
      </c>
      <c r="AI2619">
        <v>23</v>
      </c>
      <c r="AJ2619">
        <v>55.47</v>
      </c>
      <c r="AK2619">
        <v>71.22</v>
      </c>
      <c r="AL2619" s="3">
        <f t="shared" si="419"/>
        <v>1</v>
      </c>
      <c r="AM2619" s="3">
        <f t="shared" si="420"/>
        <v>0</v>
      </c>
      <c r="AN2619" s="3">
        <f t="shared" si="421"/>
        <v>0</v>
      </c>
    </row>
    <row r="2620" spans="1:40" x14ac:dyDescent="0.35">
      <c r="A2620" t="s">
        <v>6014</v>
      </c>
      <c r="B2620" t="s">
        <v>6010</v>
      </c>
      <c r="C2620" t="s">
        <v>16</v>
      </c>
      <c r="D2620" t="s">
        <v>547</v>
      </c>
      <c r="E2620">
        <v>24</v>
      </c>
      <c r="F2620">
        <v>137.04</v>
      </c>
      <c r="G2620">
        <v>73.7</v>
      </c>
      <c r="H2620">
        <f t="shared" si="414"/>
        <v>1.8594301221166891</v>
      </c>
      <c r="I2620">
        <v>21.5</v>
      </c>
      <c r="J2620">
        <v>55.32</v>
      </c>
      <c r="K2620">
        <v>67.47</v>
      </c>
      <c r="L2620" s="3">
        <f t="shared" si="415"/>
        <v>1</v>
      </c>
      <c r="M2620" s="3">
        <f t="shared" si="416"/>
        <v>0</v>
      </c>
      <c r="N2620" s="3">
        <f t="shared" si="417"/>
        <v>0</v>
      </c>
      <c r="AA2620" t="s">
        <v>6014</v>
      </c>
      <c r="AB2620" t="s">
        <v>6010</v>
      </c>
      <c r="AC2620" t="s">
        <v>16</v>
      </c>
      <c r="AD2620" t="s">
        <v>548</v>
      </c>
      <c r="AE2620">
        <v>24</v>
      </c>
      <c r="AF2620">
        <v>184.7</v>
      </c>
      <c r="AG2620">
        <v>73.7</v>
      </c>
      <c r="AH2620">
        <f t="shared" si="418"/>
        <v>2.506105834464043</v>
      </c>
      <c r="AI2620">
        <v>22.5</v>
      </c>
      <c r="AJ2620">
        <v>45.6</v>
      </c>
      <c r="AK2620">
        <v>69.97</v>
      </c>
      <c r="AL2620" s="3">
        <f t="shared" si="419"/>
        <v>1</v>
      </c>
      <c r="AM2620" s="3">
        <f t="shared" si="420"/>
        <v>0</v>
      </c>
      <c r="AN2620" s="3">
        <f t="shared" si="421"/>
        <v>0</v>
      </c>
    </row>
    <row r="2621" spans="1:40" x14ac:dyDescent="0.35">
      <c r="A2621" t="s">
        <v>6015</v>
      </c>
      <c r="B2621" t="s">
        <v>6010</v>
      </c>
      <c r="C2621" t="s">
        <v>16</v>
      </c>
      <c r="D2621" t="s">
        <v>547</v>
      </c>
      <c r="E2621">
        <v>24.5</v>
      </c>
      <c r="F2621">
        <v>79.349999999999994</v>
      </c>
      <c r="G2621">
        <v>74.930000000000007</v>
      </c>
      <c r="H2621">
        <f t="shared" si="414"/>
        <v>1.0589883891632188</v>
      </c>
      <c r="I2621">
        <v>23</v>
      </c>
      <c r="J2621">
        <v>73.77</v>
      </c>
      <c r="K2621">
        <v>71.22</v>
      </c>
      <c r="L2621" s="3">
        <f t="shared" si="415"/>
        <v>0</v>
      </c>
      <c r="M2621" s="3">
        <f t="shared" si="416"/>
        <v>1</v>
      </c>
      <c r="N2621" s="3">
        <f t="shared" si="417"/>
        <v>0</v>
      </c>
      <c r="AA2621" t="s">
        <v>6015</v>
      </c>
      <c r="AB2621" t="s">
        <v>6010</v>
      </c>
      <c r="AC2621" t="s">
        <v>16</v>
      </c>
      <c r="AD2621" t="s">
        <v>548</v>
      </c>
      <c r="AE2621">
        <v>24</v>
      </c>
      <c r="AF2621">
        <v>180.54</v>
      </c>
      <c r="AG2621">
        <v>73.7</v>
      </c>
      <c r="AH2621">
        <f t="shared" si="418"/>
        <v>2.4496607869742197</v>
      </c>
      <c r="AI2621">
        <v>23</v>
      </c>
      <c r="AJ2621">
        <v>61.26</v>
      </c>
      <c r="AK2621">
        <v>71.22</v>
      </c>
      <c r="AL2621" s="3">
        <f t="shared" si="419"/>
        <v>1</v>
      </c>
      <c r="AM2621" s="3">
        <f t="shared" si="420"/>
        <v>0</v>
      </c>
      <c r="AN2621" s="3">
        <f t="shared" si="421"/>
        <v>0</v>
      </c>
    </row>
    <row r="2622" spans="1:40" x14ac:dyDescent="0.35">
      <c r="A2622" t="s">
        <v>6016</v>
      </c>
      <c r="B2622" t="s">
        <v>6010</v>
      </c>
      <c r="C2622" t="s">
        <v>16</v>
      </c>
      <c r="D2622" t="s">
        <v>547</v>
      </c>
      <c r="E2622">
        <v>24</v>
      </c>
      <c r="F2622">
        <v>143.38</v>
      </c>
      <c r="G2622">
        <v>73.7</v>
      </c>
      <c r="H2622">
        <f t="shared" si="414"/>
        <v>1.9454545454545453</v>
      </c>
      <c r="I2622">
        <v>22</v>
      </c>
      <c r="J2622">
        <v>62.29</v>
      </c>
      <c r="K2622">
        <v>68.72</v>
      </c>
      <c r="L2622" s="3">
        <f t="shared" si="415"/>
        <v>1</v>
      </c>
      <c r="M2622" s="3">
        <f t="shared" si="416"/>
        <v>0</v>
      </c>
      <c r="N2622" s="3">
        <f t="shared" si="417"/>
        <v>0</v>
      </c>
      <c r="AA2622" t="s">
        <v>6016</v>
      </c>
      <c r="AB2622" t="s">
        <v>6010</v>
      </c>
      <c r="AC2622" t="s">
        <v>16</v>
      </c>
      <c r="AD2622" t="s">
        <v>548</v>
      </c>
      <c r="AE2622">
        <v>24</v>
      </c>
      <c r="AF2622">
        <v>154.75</v>
      </c>
      <c r="AG2622">
        <v>73.7</v>
      </c>
      <c r="AH2622">
        <f t="shared" si="418"/>
        <v>2.0997286295793756</v>
      </c>
      <c r="AI2622">
        <v>23</v>
      </c>
      <c r="AJ2622">
        <v>54.21</v>
      </c>
      <c r="AK2622">
        <v>71.22</v>
      </c>
      <c r="AL2622" s="3">
        <f t="shared" si="419"/>
        <v>1</v>
      </c>
      <c r="AM2622" s="3">
        <f t="shared" si="420"/>
        <v>0</v>
      </c>
      <c r="AN2622" s="3">
        <f t="shared" si="421"/>
        <v>0</v>
      </c>
    </row>
    <row r="2623" spans="1:40" x14ac:dyDescent="0.35">
      <c r="A2623" t="s">
        <v>6017</v>
      </c>
      <c r="B2623" t="s">
        <v>6010</v>
      </c>
      <c r="C2623" t="s">
        <v>16</v>
      </c>
      <c r="D2623" t="s">
        <v>547</v>
      </c>
      <c r="E2623">
        <v>23.5</v>
      </c>
      <c r="F2623">
        <v>73.75</v>
      </c>
      <c r="G2623">
        <v>72.459999999999994</v>
      </c>
      <c r="H2623">
        <f t="shared" si="414"/>
        <v>1.0178029257521393</v>
      </c>
      <c r="I2623">
        <v>23</v>
      </c>
      <c r="J2623">
        <v>55.35</v>
      </c>
      <c r="K2623">
        <v>71.22</v>
      </c>
      <c r="L2623" s="3">
        <f t="shared" si="415"/>
        <v>0</v>
      </c>
      <c r="M2623" s="3">
        <f t="shared" si="416"/>
        <v>1</v>
      </c>
      <c r="N2623" s="3">
        <f t="shared" si="417"/>
        <v>0</v>
      </c>
      <c r="AA2623" t="s">
        <v>6017</v>
      </c>
      <c r="AB2623" t="s">
        <v>6010</v>
      </c>
      <c r="AC2623" t="s">
        <v>16</v>
      </c>
      <c r="AD2623" t="s">
        <v>548</v>
      </c>
      <c r="AE2623">
        <v>24</v>
      </c>
      <c r="AF2623">
        <v>75.42</v>
      </c>
      <c r="AG2623">
        <v>73.7</v>
      </c>
      <c r="AH2623">
        <f t="shared" si="418"/>
        <v>1.023337856173677</v>
      </c>
      <c r="AI2623">
        <v>23.5</v>
      </c>
      <c r="AJ2623">
        <v>52.8</v>
      </c>
      <c r="AK2623">
        <v>72.459999999999994</v>
      </c>
      <c r="AL2623" s="3">
        <f t="shared" si="419"/>
        <v>0</v>
      </c>
      <c r="AM2623" s="3">
        <f t="shared" si="420"/>
        <v>1</v>
      </c>
      <c r="AN2623" s="3">
        <f t="shared" si="421"/>
        <v>0</v>
      </c>
    </row>
    <row r="2624" spans="1:40" x14ac:dyDescent="0.35">
      <c r="A2624" t="s">
        <v>6018</v>
      </c>
      <c r="B2624" t="s">
        <v>6010</v>
      </c>
      <c r="C2624" t="s">
        <v>16</v>
      </c>
      <c r="D2624" t="s">
        <v>547</v>
      </c>
      <c r="E2624">
        <v>23.5</v>
      </c>
      <c r="F2624">
        <v>111.02</v>
      </c>
      <c r="G2624">
        <v>72.459999999999994</v>
      </c>
      <c r="H2624">
        <f t="shared" si="414"/>
        <v>1.532155672094949</v>
      </c>
      <c r="I2624">
        <v>22</v>
      </c>
      <c r="J2624">
        <v>44.47</v>
      </c>
      <c r="K2624">
        <v>68.72</v>
      </c>
      <c r="L2624" s="3">
        <f t="shared" si="415"/>
        <v>1</v>
      </c>
      <c r="M2624" s="3">
        <f t="shared" si="416"/>
        <v>0</v>
      </c>
      <c r="N2624" s="3">
        <f t="shared" si="417"/>
        <v>0</v>
      </c>
      <c r="AA2624" t="s">
        <v>6018</v>
      </c>
      <c r="AB2624" t="s">
        <v>6010</v>
      </c>
      <c r="AC2624" t="s">
        <v>16</v>
      </c>
      <c r="AD2624" t="s">
        <v>548</v>
      </c>
      <c r="AE2624">
        <v>24</v>
      </c>
      <c r="AF2624">
        <v>196.36</v>
      </c>
      <c r="AG2624">
        <v>73.7</v>
      </c>
      <c r="AH2624">
        <f t="shared" si="418"/>
        <v>2.664314789687924</v>
      </c>
      <c r="AI2624">
        <v>18</v>
      </c>
      <c r="AJ2624">
        <v>59.92</v>
      </c>
      <c r="AK2624">
        <v>58.64</v>
      </c>
      <c r="AL2624" s="3">
        <f t="shared" si="419"/>
        <v>1</v>
      </c>
      <c r="AM2624" s="3">
        <f t="shared" si="420"/>
        <v>0</v>
      </c>
      <c r="AN2624" s="3">
        <f t="shared" si="421"/>
        <v>0</v>
      </c>
    </row>
    <row r="2625" spans="1:40" x14ac:dyDescent="0.35">
      <c r="A2625" t="s">
        <v>6019</v>
      </c>
      <c r="B2625" t="s">
        <v>6010</v>
      </c>
      <c r="C2625" t="s">
        <v>16</v>
      </c>
      <c r="D2625" t="s">
        <v>547</v>
      </c>
      <c r="E2625">
        <v>23.5</v>
      </c>
      <c r="F2625">
        <v>84.43</v>
      </c>
      <c r="G2625">
        <v>72.459999999999994</v>
      </c>
      <c r="H2625">
        <f t="shared" si="414"/>
        <v>1.1651945901186864</v>
      </c>
      <c r="I2625">
        <v>23</v>
      </c>
      <c r="J2625">
        <v>56.7</v>
      </c>
      <c r="K2625">
        <v>71.22</v>
      </c>
      <c r="L2625" s="3">
        <f t="shared" si="415"/>
        <v>0</v>
      </c>
      <c r="M2625" s="3">
        <f t="shared" si="416"/>
        <v>1</v>
      </c>
      <c r="N2625" s="3">
        <f t="shared" si="417"/>
        <v>0</v>
      </c>
      <c r="AA2625" t="s">
        <v>6019</v>
      </c>
      <c r="AB2625" t="s">
        <v>6010</v>
      </c>
      <c r="AC2625" t="s">
        <v>16</v>
      </c>
      <c r="AD2625" t="s">
        <v>548</v>
      </c>
      <c r="AE2625">
        <v>24</v>
      </c>
      <c r="AF2625">
        <v>128.19999999999999</v>
      </c>
      <c r="AG2625">
        <v>73.7</v>
      </c>
      <c r="AH2625">
        <f t="shared" si="418"/>
        <v>1.739484396200814</v>
      </c>
      <c r="AI2625">
        <v>23</v>
      </c>
      <c r="AJ2625">
        <v>64.69</v>
      </c>
      <c r="AK2625">
        <v>71.22</v>
      </c>
      <c r="AL2625" s="3">
        <f t="shared" si="419"/>
        <v>1</v>
      </c>
      <c r="AM2625" s="3">
        <f t="shared" si="420"/>
        <v>0</v>
      </c>
      <c r="AN2625" s="3">
        <f t="shared" si="421"/>
        <v>0</v>
      </c>
    </row>
    <row r="2626" spans="1:40" x14ac:dyDescent="0.35">
      <c r="A2626" t="s">
        <v>6020</v>
      </c>
      <c r="B2626" t="s">
        <v>6010</v>
      </c>
      <c r="C2626" s="6" t="s">
        <v>16</v>
      </c>
      <c r="D2626" s="6" t="s">
        <v>547</v>
      </c>
      <c r="E2626" s="6">
        <v>23.5</v>
      </c>
      <c r="F2626" s="6">
        <v>71.45</v>
      </c>
      <c r="G2626" s="6">
        <v>72.459999999999994</v>
      </c>
      <c r="H2626" s="6">
        <f t="shared" si="414"/>
        <v>0.98606127518630982</v>
      </c>
      <c r="I2626" s="6">
        <v>23</v>
      </c>
      <c r="J2626" s="6">
        <v>61.29</v>
      </c>
      <c r="K2626" s="6">
        <v>71.22</v>
      </c>
      <c r="L2626" s="6">
        <f t="shared" si="415"/>
        <v>0</v>
      </c>
      <c r="M2626" s="6">
        <f t="shared" si="416"/>
        <v>0</v>
      </c>
      <c r="N2626" s="6">
        <f t="shared" si="417"/>
        <v>1</v>
      </c>
      <c r="AA2626" t="s">
        <v>6020</v>
      </c>
      <c r="AB2626" t="s">
        <v>6010</v>
      </c>
      <c r="AC2626" t="s">
        <v>16</v>
      </c>
      <c r="AD2626" t="s">
        <v>548</v>
      </c>
      <c r="AE2626">
        <v>24</v>
      </c>
      <c r="AF2626">
        <v>145.1</v>
      </c>
      <c r="AG2626">
        <v>73.7</v>
      </c>
      <c r="AH2626">
        <f t="shared" si="418"/>
        <v>1.9687924016282223</v>
      </c>
      <c r="AI2626">
        <v>23</v>
      </c>
      <c r="AJ2626">
        <v>62.81</v>
      </c>
      <c r="AK2626">
        <v>71.22</v>
      </c>
      <c r="AL2626" s="3">
        <f t="shared" si="419"/>
        <v>1</v>
      </c>
      <c r="AM2626" s="3">
        <f t="shared" si="420"/>
        <v>0</v>
      </c>
      <c r="AN2626" s="3">
        <f t="shared" si="421"/>
        <v>0</v>
      </c>
    </row>
    <row r="2627" spans="1:40" x14ac:dyDescent="0.35">
      <c r="A2627" t="s">
        <v>6021</v>
      </c>
      <c r="B2627" t="s">
        <v>6010</v>
      </c>
      <c r="C2627" t="s">
        <v>16</v>
      </c>
      <c r="D2627" t="s">
        <v>547</v>
      </c>
      <c r="E2627">
        <v>23.5</v>
      </c>
      <c r="F2627">
        <v>92.37</v>
      </c>
      <c r="G2627">
        <v>72.459999999999994</v>
      </c>
      <c r="H2627">
        <f t="shared" si="414"/>
        <v>1.2747722881589845</v>
      </c>
      <c r="I2627">
        <v>23</v>
      </c>
      <c r="J2627">
        <v>55.88</v>
      </c>
      <c r="K2627">
        <v>71.22</v>
      </c>
      <c r="L2627" s="3">
        <f t="shared" si="415"/>
        <v>0</v>
      </c>
      <c r="M2627" s="3">
        <f t="shared" si="416"/>
        <v>1</v>
      </c>
      <c r="N2627" s="3">
        <f t="shared" si="417"/>
        <v>0</v>
      </c>
      <c r="AA2627" t="s">
        <v>6021</v>
      </c>
      <c r="AB2627" t="s">
        <v>6010</v>
      </c>
      <c r="AC2627" t="s">
        <v>16</v>
      </c>
      <c r="AD2627" t="s">
        <v>548</v>
      </c>
      <c r="AE2627">
        <v>24</v>
      </c>
      <c r="AF2627">
        <v>157.97</v>
      </c>
      <c r="AG2627">
        <v>73.7</v>
      </c>
      <c r="AH2627">
        <f t="shared" si="418"/>
        <v>2.1434192672998642</v>
      </c>
      <c r="AI2627">
        <v>23</v>
      </c>
      <c r="AJ2627">
        <v>51.72</v>
      </c>
      <c r="AK2627">
        <v>71.22</v>
      </c>
      <c r="AL2627" s="3">
        <f t="shared" si="419"/>
        <v>1</v>
      </c>
      <c r="AM2627" s="3">
        <f t="shared" si="420"/>
        <v>0</v>
      </c>
      <c r="AN2627" s="3">
        <f t="shared" si="421"/>
        <v>0</v>
      </c>
    </row>
    <row r="2628" spans="1:40" x14ac:dyDescent="0.35">
      <c r="A2628" t="s">
        <v>6022</v>
      </c>
      <c r="B2628" t="s">
        <v>6010</v>
      </c>
      <c r="C2628" t="s">
        <v>16</v>
      </c>
      <c r="D2628" t="s">
        <v>547</v>
      </c>
      <c r="E2628">
        <v>24.5</v>
      </c>
      <c r="F2628">
        <v>97.65</v>
      </c>
      <c r="G2628">
        <v>74.930000000000007</v>
      </c>
      <c r="H2628">
        <f t="shared" si="414"/>
        <v>1.3032163352462298</v>
      </c>
      <c r="I2628">
        <v>23</v>
      </c>
      <c r="J2628">
        <v>58.23</v>
      </c>
      <c r="K2628">
        <v>71.22</v>
      </c>
      <c r="L2628" s="3">
        <f t="shared" si="415"/>
        <v>0</v>
      </c>
      <c r="M2628" s="3">
        <f t="shared" si="416"/>
        <v>1</v>
      </c>
      <c r="N2628" s="3">
        <f t="shared" si="417"/>
        <v>0</v>
      </c>
      <c r="AA2628" t="s">
        <v>6022</v>
      </c>
      <c r="AB2628" t="s">
        <v>6010</v>
      </c>
      <c r="AC2628" t="s">
        <v>16</v>
      </c>
      <c r="AD2628" t="s">
        <v>548</v>
      </c>
      <c r="AE2628">
        <v>24</v>
      </c>
      <c r="AF2628">
        <v>142.35</v>
      </c>
      <c r="AG2628">
        <v>73.7</v>
      </c>
      <c r="AH2628">
        <f t="shared" si="418"/>
        <v>1.9314789687924014</v>
      </c>
      <c r="AI2628">
        <v>23</v>
      </c>
      <c r="AJ2628">
        <v>59.71</v>
      </c>
      <c r="AK2628">
        <v>71.22</v>
      </c>
      <c r="AL2628" s="3">
        <f t="shared" si="419"/>
        <v>1</v>
      </c>
      <c r="AM2628" s="3">
        <f t="shared" si="420"/>
        <v>0</v>
      </c>
      <c r="AN2628" s="3">
        <f t="shared" si="421"/>
        <v>0</v>
      </c>
    </row>
    <row r="2629" spans="1:40" x14ac:dyDescent="0.35">
      <c r="A2629" t="s">
        <v>6023</v>
      </c>
      <c r="B2629" t="s">
        <v>6010</v>
      </c>
      <c r="C2629" t="s">
        <v>16</v>
      </c>
      <c r="D2629" t="s">
        <v>134</v>
      </c>
      <c r="E2629">
        <v>24</v>
      </c>
      <c r="F2629">
        <v>90.43</v>
      </c>
      <c r="G2629">
        <v>73.7</v>
      </c>
      <c r="H2629">
        <f t="shared" si="414"/>
        <v>1.2270013568521032</v>
      </c>
      <c r="I2629">
        <v>25</v>
      </c>
      <c r="J2629">
        <v>79.739999999999995</v>
      </c>
      <c r="K2629">
        <v>76.17</v>
      </c>
      <c r="L2629" s="3">
        <f t="shared" si="415"/>
        <v>0</v>
      </c>
      <c r="M2629" s="3">
        <f t="shared" si="416"/>
        <v>1</v>
      </c>
      <c r="N2629" s="3">
        <f t="shared" si="417"/>
        <v>0</v>
      </c>
      <c r="AA2629" t="s">
        <v>6023</v>
      </c>
      <c r="AB2629" t="s">
        <v>6010</v>
      </c>
      <c r="AC2629" t="s">
        <v>16</v>
      </c>
      <c r="AD2629" t="s">
        <v>135</v>
      </c>
      <c r="AE2629">
        <v>25</v>
      </c>
      <c r="AF2629">
        <v>88.59</v>
      </c>
      <c r="AG2629">
        <v>76.17</v>
      </c>
      <c r="AH2629">
        <f t="shared" si="418"/>
        <v>1.1630563213863727</v>
      </c>
      <c r="AI2629">
        <v>23.5</v>
      </c>
      <c r="AJ2629">
        <v>57.71</v>
      </c>
      <c r="AK2629">
        <v>72.459999999999994</v>
      </c>
      <c r="AL2629" s="3">
        <f t="shared" si="419"/>
        <v>0</v>
      </c>
      <c r="AM2629" s="3">
        <f t="shared" si="420"/>
        <v>1</v>
      </c>
      <c r="AN2629" s="3">
        <f t="shared" si="421"/>
        <v>0</v>
      </c>
    </row>
    <row r="2630" spans="1:40" x14ac:dyDescent="0.35">
      <c r="A2630" t="s">
        <v>6024</v>
      </c>
      <c r="B2630" t="s">
        <v>6010</v>
      </c>
      <c r="C2630" t="s">
        <v>16</v>
      </c>
      <c r="D2630" t="s">
        <v>134</v>
      </c>
      <c r="E2630">
        <v>24.5</v>
      </c>
      <c r="F2630">
        <v>99.5</v>
      </c>
      <c r="G2630">
        <v>74.930000000000007</v>
      </c>
      <c r="H2630">
        <f t="shared" si="414"/>
        <v>1.3279060456425997</v>
      </c>
      <c r="I2630">
        <v>23</v>
      </c>
      <c r="J2630">
        <v>69.94</v>
      </c>
      <c r="K2630">
        <v>71.22</v>
      </c>
      <c r="L2630" s="3">
        <f t="shared" si="415"/>
        <v>0</v>
      </c>
      <c r="M2630" s="3">
        <f t="shared" si="416"/>
        <v>1</v>
      </c>
      <c r="N2630" s="3">
        <f t="shared" si="417"/>
        <v>0</v>
      </c>
      <c r="AA2630" t="s">
        <v>6024</v>
      </c>
      <c r="AB2630" t="s">
        <v>6010</v>
      </c>
      <c r="AC2630" t="s">
        <v>16</v>
      </c>
      <c r="AD2630" t="s">
        <v>135</v>
      </c>
      <c r="AE2630">
        <v>24.5</v>
      </c>
      <c r="AF2630">
        <v>88.99</v>
      </c>
      <c r="AG2630">
        <v>74.930000000000007</v>
      </c>
      <c r="AH2630">
        <f t="shared" si="418"/>
        <v>1.1876417990124115</v>
      </c>
      <c r="AI2630">
        <v>23.5</v>
      </c>
      <c r="AJ2630">
        <v>65.38</v>
      </c>
      <c r="AK2630">
        <v>72.459999999999994</v>
      </c>
      <c r="AL2630" s="3">
        <f t="shared" si="419"/>
        <v>0</v>
      </c>
      <c r="AM2630" s="3">
        <f t="shared" si="420"/>
        <v>1</v>
      </c>
      <c r="AN2630" s="3">
        <f t="shared" si="421"/>
        <v>0</v>
      </c>
    </row>
    <row r="2631" spans="1:40" x14ac:dyDescent="0.35">
      <c r="A2631" t="s">
        <v>6025</v>
      </c>
      <c r="B2631" t="s">
        <v>6010</v>
      </c>
      <c r="C2631" s="6" t="s">
        <v>16</v>
      </c>
      <c r="D2631" s="6" t="s">
        <v>134</v>
      </c>
      <c r="E2631" s="6">
        <v>22.5</v>
      </c>
      <c r="F2631" s="6">
        <v>62.78</v>
      </c>
      <c r="G2631" s="6">
        <v>69.97</v>
      </c>
      <c r="H2631" s="6">
        <f t="shared" si="414"/>
        <v>0.89724167500357299</v>
      </c>
      <c r="I2631" s="6">
        <v>22</v>
      </c>
      <c r="J2631" s="6">
        <v>59.03</v>
      </c>
      <c r="K2631" s="6">
        <v>68.72</v>
      </c>
      <c r="L2631" s="6">
        <f t="shared" si="415"/>
        <v>0</v>
      </c>
      <c r="M2631" s="6">
        <f t="shared" si="416"/>
        <v>0</v>
      </c>
      <c r="N2631" s="6">
        <f t="shared" si="417"/>
        <v>1</v>
      </c>
      <c r="AA2631" t="s">
        <v>6025</v>
      </c>
      <c r="AB2631" t="s">
        <v>6010</v>
      </c>
      <c r="AC2631" s="6" t="s">
        <v>16</v>
      </c>
      <c r="AD2631" s="6" t="s">
        <v>135</v>
      </c>
      <c r="AE2631" s="6">
        <v>29</v>
      </c>
      <c r="AF2631" s="6">
        <v>77.930000000000007</v>
      </c>
      <c r="AG2631" s="6">
        <v>85.96</v>
      </c>
      <c r="AH2631" s="6">
        <f t="shared" si="418"/>
        <v>0.90658445788738962</v>
      </c>
      <c r="AI2631" s="6">
        <v>28.5</v>
      </c>
      <c r="AJ2631" s="6">
        <v>58.22</v>
      </c>
      <c r="AK2631" s="6">
        <v>84.74</v>
      </c>
      <c r="AL2631" s="6">
        <f t="shared" si="419"/>
        <v>0</v>
      </c>
      <c r="AM2631" s="6">
        <f t="shared" si="420"/>
        <v>0</v>
      </c>
      <c r="AN2631" s="6">
        <f t="shared" si="421"/>
        <v>1</v>
      </c>
    </row>
    <row r="2632" spans="1:40" x14ac:dyDescent="0.35">
      <c r="A2632" t="s">
        <v>6026</v>
      </c>
      <c r="B2632" t="s">
        <v>6010</v>
      </c>
      <c r="C2632" t="s">
        <v>16</v>
      </c>
      <c r="D2632" t="s">
        <v>134</v>
      </c>
      <c r="E2632">
        <v>23.5</v>
      </c>
      <c r="F2632">
        <v>164.88</v>
      </c>
      <c r="G2632">
        <v>72.459999999999994</v>
      </c>
      <c r="H2632">
        <f t="shared" si="414"/>
        <v>2.2754623240408502</v>
      </c>
      <c r="I2632">
        <v>22</v>
      </c>
      <c r="J2632">
        <v>64.95</v>
      </c>
      <c r="K2632">
        <v>68.72</v>
      </c>
      <c r="L2632" s="3">
        <f t="shared" si="415"/>
        <v>1</v>
      </c>
      <c r="M2632" s="3">
        <f t="shared" si="416"/>
        <v>0</v>
      </c>
      <c r="N2632" s="3">
        <f t="shared" si="417"/>
        <v>0</v>
      </c>
      <c r="AA2632" t="s">
        <v>6026</v>
      </c>
      <c r="AB2632" t="s">
        <v>6010</v>
      </c>
      <c r="AC2632" t="s">
        <v>16</v>
      </c>
      <c r="AD2632" t="s">
        <v>135</v>
      </c>
      <c r="AE2632">
        <v>24.5</v>
      </c>
      <c r="AF2632">
        <v>105.45</v>
      </c>
      <c r="AG2632">
        <v>74.930000000000007</v>
      </c>
      <c r="AH2632">
        <f t="shared" si="418"/>
        <v>1.4073134925930868</v>
      </c>
      <c r="AI2632">
        <v>23</v>
      </c>
      <c r="AJ2632">
        <v>52.52</v>
      </c>
      <c r="AK2632">
        <v>71.22</v>
      </c>
      <c r="AL2632" s="3">
        <f t="shared" si="419"/>
        <v>0</v>
      </c>
      <c r="AM2632" s="3">
        <f t="shared" si="420"/>
        <v>1</v>
      </c>
      <c r="AN2632" s="3">
        <f t="shared" si="421"/>
        <v>0</v>
      </c>
    </row>
    <row r="2633" spans="1:40" x14ac:dyDescent="0.35">
      <c r="A2633" t="s">
        <v>6027</v>
      </c>
      <c r="B2633" t="s">
        <v>6010</v>
      </c>
      <c r="C2633" t="s">
        <v>16</v>
      </c>
      <c r="D2633" t="s">
        <v>134</v>
      </c>
      <c r="E2633">
        <v>24</v>
      </c>
      <c r="F2633">
        <v>205.05</v>
      </c>
      <c r="G2633">
        <v>73.7</v>
      </c>
      <c r="H2633">
        <f t="shared" si="414"/>
        <v>2.7822252374491181</v>
      </c>
      <c r="I2633">
        <v>22</v>
      </c>
      <c r="J2633">
        <v>53.19</v>
      </c>
      <c r="K2633">
        <v>68.72</v>
      </c>
      <c r="L2633" s="3">
        <f t="shared" si="415"/>
        <v>1</v>
      </c>
      <c r="M2633" s="3">
        <f t="shared" si="416"/>
        <v>0</v>
      </c>
      <c r="N2633" s="3">
        <f t="shared" si="417"/>
        <v>0</v>
      </c>
      <c r="AA2633" t="s">
        <v>6027</v>
      </c>
      <c r="AB2633" t="s">
        <v>6010</v>
      </c>
      <c r="AC2633" t="s">
        <v>16</v>
      </c>
      <c r="AD2633" t="s">
        <v>135</v>
      </c>
      <c r="AE2633">
        <v>24</v>
      </c>
      <c r="AF2633">
        <v>122.15</v>
      </c>
      <c r="AG2633">
        <v>73.7</v>
      </c>
      <c r="AH2633">
        <f t="shared" si="418"/>
        <v>1.6573948439620081</v>
      </c>
      <c r="AI2633">
        <v>22.5</v>
      </c>
      <c r="AJ2633">
        <v>56.7</v>
      </c>
      <c r="AK2633">
        <v>69.97</v>
      </c>
      <c r="AL2633" s="3">
        <f t="shared" si="419"/>
        <v>1</v>
      </c>
      <c r="AM2633" s="3">
        <f t="shared" si="420"/>
        <v>0</v>
      </c>
      <c r="AN2633" s="3">
        <f t="shared" si="421"/>
        <v>0</v>
      </c>
    </row>
    <row r="2634" spans="1:40" x14ac:dyDescent="0.35">
      <c r="A2634" t="s">
        <v>6028</v>
      </c>
      <c r="B2634" t="s">
        <v>6010</v>
      </c>
      <c r="C2634" t="s">
        <v>16</v>
      </c>
      <c r="D2634" t="s">
        <v>134</v>
      </c>
      <c r="E2634">
        <v>24</v>
      </c>
      <c r="F2634">
        <v>138.11000000000001</v>
      </c>
      <c r="G2634">
        <v>73.7</v>
      </c>
      <c r="H2634">
        <f t="shared" si="414"/>
        <v>1.8739484396200816</v>
      </c>
      <c r="I2634">
        <v>22.5</v>
      </c>
      <c r="J2634">
        <v>63.37</v>
      </c>
      <c r="K2634">
        <v>69.97</v>
      </c>
      <c r="L2634" s="3">
        <f t="shared" si="415"/>
        <v>1</v>
      </c>
      <c r="M2634" s="3">
        <f t="shared" si="416"/>
        <v>0</v>
      </c>
      <c r="N2634" s="3">
        <f t="shared" si="417"/>
        <v>0</v>
      </c>
      <c r="AA2634" t="s">
        <v>6028</v>
      </c>
      <c r="AB2634" t="s">
        <v>6010</v>
      </c>
      <c r="AC2634" t="s">
        <v>16</v>
      </c>
      <c r="AD2634" t="s">
        <v>135</v>
      </c>
      <c r="AE2634">
        <v>24</v>
      </c>
      <c r="AF2634">
        <v>120.39</v>
      </c>
      <c r="AG2634">
        <v>73.7</v>
      </c>
      <c r="AH2634">
        <f t="shared" si="418"/>
        <v>1.6335142469470827</v>
      </c>
      <c r="AI2634">
        <v>23</v>
      </c>
      <c r="AJ2634">
        <v>70.569999999999993</v>
      </c>
      <c r="AK2634">
        <v>71.22</v>
      </c>
      <c r="AL2634" s="3">
        <f t="shared" si="419"/>
        <v>1</v>
      </c>
      <c r="AM2634" s="3">
        <f t="shared" si="420"/>
        <v>0</v>
      </c>
      <c r="AN2634" s="3">
        <f t="shared" si="421"/>
        <v>0</v>
      </c>
    </row>
    <row r="2635" spans="1:40" x14ac:dyDescent="0.35">
      <c r="A2635" t="s">
        <v>6029</v>
      </c>
      <c r="B2635" t="s">
        <v>6010</v>
      </c>
      <c r="C2635" t="s">
        <v>16</v>
      </c>
      <c r="D2635" t="s">
        <v>134</v>
      </c>
      <c r="E2635">
        <v>23.5</v>
      </c>
      <c r="F2635">
        <v>77.7</v>
      </c>
      <c r="G2635">
        <v>72.459999999999994</v>
      </c>
      <c r="H2635">
        <f t="shared" si="414"/>
        <v>1.0723157604195419</v>
      </c>
      <c r="I2635">
        <v>23</v>
      </c>
      <c r="J2635">
        <v>66.16</v>
      </c>
      <c r="K2635">
        <v>71.22</v>
      </c>
      <c r="L2635" s="3">
        <f t="shared" si="415"/>
        <v>0</v>
      </c>
      <c r="M2635" s="3">
        <f t="shared" si="416"/>
        <v>1</v>
      </c>
      <c r="N2635" s="3">
        <f t="shared" si="417"/>
        <v>0</v>
      </c>
      <c r="AA2635" t="s">
        <v>6029</v>
      </c>
      <c r="AB2635" t="s">
        <v>6010</v>
      </c>
      <c r="AC2635" t="s">
        <v>16</v>
      </c>
      <c r="AD2635" t="s">
        <v>135</v>
      </c>
      <c r="AE2635">
        <v>24</v>
      </c>
      <c r="AF2635">
        <v>84.96</v>
      </c>
      <c r="AG2635">
        <v>73.7</v>
      </c>
      <c r="AH2635">
        <f t="shared" si="418"/>
        <v>1.1527815468113973</v>
      </c>
      <c r="AI2635">
        <v>22.5</v>
      </c>
      <c r="AJ2635">
        <v>60.45</v>
      </c>
      <c r="AK2635">
        <v>69.97</v>
      </c>
      <c r="AL2635" s="3">
        <f t="shared" si="419"/>
        <v>0</v>
      </c>
      <c r="AM2635" s="3">
        <f t="shared" si="420"/>
        <v>1</v>
      </c>
      <c r="AN2635" s="3">
        <f t="shared" si="421"/>
        <v>0</v>
      </c>
    </row>
    <row r="2636" spans="1:40" x14ac:dyDescent="0.35">
      <c r="A2636" t="s">
        <v>6030</v>
      </c>
      <c r="B2636" t="s">
        <v>6010</v>
      </c>
      <c r="C2636" t="s">
        <v>16</v>
      </c>
      <c r="D2636" t="s">
        <v>134</v>
      </c>
      <c r="E2636">
        <v>24</v>
      </c>
      <c r="F2636">
        <v>175.97</v>
      </c>
      <c r="G2636">
        <v>73.7</v>
      </c>
      <c r="H2636">
        <f t="shared" si="414"/>
        <v>2.3876526458616012</v>
      </c>
      <c r="I2636">
        <v>22</v>
      </c>
      <c r="J2636">
        <v>56.21</v>
      </c>
      <c r="K2636">
        <v>68.72</v>
      </c>
      <c r="L2636" s="3">
        <f t="shared" si="415"/>
        <v>1</v>
      </c>
      <c r="M2636" s="3">
        <f t="shared" si="416"/>
        <v>0</v>
      </c>
      <c r="N2636" s="3">
        <f t="shared" si="417"/>
        <v>0</v>
      </c>
      <c r="AA2636" t="s">
        <v>6030</v>
      </c>
      <c r="AB2636" t="s">
        <v>6010</v>
      </c>
      <c r="AC2636" t="s">
        <v>16</v>
      </c>
      <c r="AD2636" t="s">
        <v>135</v>
      </c>
      <c r="AE2636">
        <v>24.5</v>
      </c>
      <c r="AF2636">
        <v>102.34</v>
      </c>
      <c r="AG2636">
        <v>74.930000000000007</v>
      </c>
      <c r="AH2636">
        <f t="shared" si="418"/>
        <v>1.3658080875483785</v>
      </c>
      <c r="AI2636">
        <v>23</v>
      </c>
      <c r="AJ2636">
        <v>68.48</v>
      </c>
      <c r="AK2636">
        <v>71.22</v>
      </c>
      <c r="AL2636" s="3">
        <f t="shared" si="419"/>
        <v>0</v>
      </c>
      <c r="AM2636" s="3">
        <f t="shared" si="420"/>
        <v>1</v>
      </c>
      <c r="AN2636" s="3">
        <f t="shared" si="421"/>
        <v>0</v>
      </c>
    </row>
    <row r="2637" spans="1:40" x14ac:dyDescent="0.35">
      <c r="A2637" t="s">
        <v>6031</v>
      </c>
      <c r="B2637" t="s">
        <v>6010</v>
      </c>
      <c r="C2637" t="s">
        <v>16</v>
      </c>
      <c r="D2637" t="s">
        <v>134</v>
      </c>
      <c r="E2637">
        <v>24</v>
      </c>
      <c r="F2637">
        <v>145.53</v>
      </c>
      <c r="G2637">
        <v>73.7</v>
      </c>
      <c r="H2637">
        <f t="shared" si="414"/>
        <v>1.9746268656716417</v>
      </c>
      <c r="I2637">
        <v>22.5</v>
      </c>
      <c r="J2637">
        <v>59.2</v>
      </c>
      <c r="K2637">
        <v>69.97</v>
      </c>
      <c r="L2637" s="3">
        <f t="shared" si="415"/>
        <v>1</v>
      </c>
      <c r="M2637" s="3">
        <f t="shared" si="416"/>
        <v>0</v>
      </c>
      <c r="N2637" s="3">
        <f t="shared" si="417"/>
        <v>0</v>
      </c>
      <c r="AA2637" t="s">
        <v>6031</v>
      </c>
      <c r="AB2637" t="s">
        <v>6010</v>
      </c>
      <c r="AC2637" t="s">
        <v>16</v>
      </c>
      <c r="AD2637" t="s">
        <v>135</v>
      </c>
      <c r="AE2637">
        <v>24</v>
      </c>
      <c r="AF2637">
        <v>81.209999999999994</v>
      </c>
      <c r="AG2637">
        <v>73.7</v>
      </c>
      <c r="AH2637">
        <f t="shared" si="418"/>
        <v>1.1018995929443689</v>
      </c>
      <c r="AI2637">
        <v>23</v>
      </c>
      <c r="AJ2637">
        <v>51.86</v>
      </c>
      <c r="AK2637">
        <v>71.22</v>
      </c>
      <c r="AL2637" s="3">
        <f t="shared" si="419"/>
        <v>0</v>
      </c>
      <c r="AM2637" s="3">
        <f t="shared" si="420"/>
        <v>1</v>
      </c>
      <c r="AN2637" s="3">
        <f t="shared" si="421"/>
        <v>0</v>
      </c>
    </row>
    <row r="2638" spans="1:40" x14ac:dyDescent="0.35">
      <c r="A2638" t="s">
        <v>6032</v>
      </c>
      <c r="B2638" t="s">
        <v>6010</v>
      </c>
      <c r="C2638" s="6" t="s">
        <v>16</v>
      </c>
      <c r="D2638" s="6" t="s">
        <v>134</v>
      </c>
      <c r="E2638" s="6">
        <v>25</v>
      </c>
      <c r="F2638" s="6">
        <v>69.77</v>
      </c>
      <c r="G2638" s="6">
        <v>76.17</v>
      </c>
      <c r="H2638" s="6">
        <f t="shared" si="414"/>
        <v>0.91597741893133777</v>
      </c>
      <c r="I2638" s="6">
        <v>24.5</v>
      </c>
      <c r="J2638" s="6">
        <v>60.76</v>
      </c>
      <c r="K2638" s="6">
        <v>74.930000000000007</v>
      </c>
      <c r="L2638" s="6">
        <f t="shared" si="415"/>
        <v>0</v>
      </c>
      <c r="M2638" s="6">
        <f t="shared" si="416"/>
        <v>0</v>
      </c>
      <c r="N2638" s="6">
        <f t="shared" si="417"/>
        <v>1</v>
      </c>
      <c r="AA2638" t="s">
        <v>6032</v>
      </c>
      <c r="AB2638" t="s">
        <v>6010</v>
      </c>
      <c r="AC2638" t="s">
        <v>16</v>
      </c>
      <c r="AD2638" t="s">
        <v>135</v>
      </c>
      <c r="AE2638">
        <v>24</v>
      </c>
      <c r="AF2638">
        <v>105.65</v>
      </c>
      <c r="AG2638">
        <v>73.7</v>
      </c>
      <c r="AH2638">
        <f t="shared" si="418"/>
        <v>1.4335142469470827</v>
      </c>
      <c r="AI2638">
        <v>22.5</v>
      </c>
      <c r="AJ2638">
        <v>57.63</v>
      </c>
      <c r="AK2638">
        <v>69.97</v>
      </c>
      <c r="AL2638" s="3">
        <f t="shared" si="419"/>
        <v>0</v>
      </c>
      <c r="AM2638" s="3">
        <f t="shared" si="420"/>
        <v>1</v>
      </c>
      <c r="AN2638" s="3">
        <f t="shared" si="421"/>
        <v>0</v>
      </c>
    </row>
    <row r="2639" spans="1:40" x14ac:dyDescent="0.35">
      <c r="A2639" t="s">
        <v>6033</v>
      </c>
      <c r="B2639" t="s">
        <v>6010</v>
      </c>
      <c r="C2639" t="s">
        <v>16</v>
      </c>
      <c r="D2639" t="s">
        <v>134</v>
      </c>
      <c r="E2639">
        <v>24</v>
      </c>
      <c r="F2639">
        <v>91.2</v>
      </c>
      <c r="G2639">
        <v>73.7</v>
      </c>
      <c r="H2639">
        <f t="shared" si="414"/>
        <v>1.2374491180461329</v>
      </c>
      <c r="I2639">
        <v>23</v>
      </c>
      <c r="J2639">
        <v>56.78</v>
      </c>
      <c r="K2639">
        <v>71.22</v>
      </c>
      <c r="L2639" s="3">
        <f t="shared" si="415"/>
        <v>0</v>
      </c>
      <c r="M2639" s="3">
        <f t="shared" si="416"/>
        <v>1</v>
      </c>
      <c r="N2639" s="3">
        <f t="shared" si="417"/>
        <v>0</v>
      </c>
      <c r="AA2639" t="s">
        <v>6033</v>
      </c>
      <c r="AB2639" t="s">
        <v>6010</v>
      </c>
      <c r="AC2639" t="s">
        <v>16</v>
      </c>
      <c r="AD2639" t="s">
        <v>135</v>
      </c>
      <c r="AE2639">
        <v>25</v>
      </c>
      <c r="AF2639">
        <v>81.33</v>
      </c>
      <c r="AG2639">
        <v>76.17</v>
      </c>
      <c r="AH2639">
        <f t="shared" si="418"/>
        <v>1.0677432059866088</v>
      </c>
      <c r="AI2639">
        <v>24</v>
      </c>
      <c r="AJ2639">
        <v>63.74</v>
      </c>
      <c r="AK2639">
        <v>73.7</v>
      </c>
      <c r="AL2639" s="3">
        <f t="shared" si="419"/>
        <v>0</v>
      </c>
      <c r="AM2639" s="3">
        <f t="shared" si="420"/>
        <v>1</v>
      </c>
      <c r="AN2639" s="3">
        <f t="shared" si="421"/>
        <v>0</v>
      </c>
    </row>
    <row r="2640" spans="1:40" x14ac:dyDescent="0.35">
      <c r="A2640" t="s">
        <v>6034</v>
      </c>
      <c r="B2640" t="s">
        <v>6010</v>
      </c>
      <c r="C2640" t="s">
        <v>16</v>
      </c>
      <c r="D2640" t="s">
        <v>134</v>
      </c>
      <c r="E2640">
        <v>19.5</v>
      </c>
      <c r="F2640">
        <v>82.99</v>
      </c>
      <c r="G2640">
        <v>62.44</v>
      </c>
      <c r="H2640">
        <f t="shared" si="414"/>
        <v>1.3291159513132607</v>
      </c>
      <c r="I2640">
        <v>18.5</v>
      </c>
      <c r="J2640">
        <v>59.33</v>
      </c>
      <c r="K2640">
        <v>59.91</v>
      </c>
      <c r="L2640" s="3">
        <f t="shared" si="415"/>
        <v>0</v>
      </c>
      <c r="M2640" s="3">
        <f t="shared" si="416"/>
        <v>1</v>
      </c>
      <c r="N2640" s="3">
        <f t="shared" si="417"/>
        <v>0</v>
      </c>
      <c r="AA2640" t="s">
        <v>6034</v>
      </c>
      <c r="AB2640" t="s">
        <v>6010</v>
      </c>
      <c r="AC2640" s="6" t="s">
        <v>16</v>
      </c>
      <c r="AD2640" s="6" t="s">
        <v>135</v>
      </c>
      <c r="AE2640" s="6">
        <v>21.5</v>
      </c>
      <c r="AF2640" s="6">
        <v>66.13</v>
      </c>
      <c r="AG2640" s="6">
        <v>67.47</v>
      </c>
      <c r="AH2640" s="6">
        <f t="shared" si="418"/>
        <v>0.98013932117978353</v>
      </c>
      <c r="AI2640" s="6">
        <v>21</v>
      </c>
      <c r="AJ2640" s="6">
        <v>34.340000000000003</v>
      </c>
      <c r="AK2640" s="6">
        <v>66.22</v>
      </c>
      <c r="AL2640" s="6">
        <f t="shared" si="419"/>
        <v>0</v>
      </c>
      <c r="AM2640" s="6">
        <f t="shared" si="420"/>
        <v>0</v>
      </c>
      <c r="AN2640" s="6">
        <f t="shared" si="421"/>
        <v>1</v>
      </c>
    </row>
    <row r="2641" spans="1:40" x14ac:dyDescent="0.35">
      <c r="A2641" t="s">
        <v>6035</v>
      </c>
      <c r="B2641" t="s">
        <v>6010</v>
      </c>
      <c r="C2641" t="s">
        <v>16</v>
      </c>
      <c r="D2641" t="s">
        <v>134</v>
      </c>
      <c r="E2641">
        <v>23.5</v>
      </c>
      <c r="F2641">
        <v>145.91999999999999</v>
      </c>
      <c r="G2641">
        <v>72.459999999999994</v>
      </c>
      <c r="H2641">
        <f t="shared" si="414"/>
        <v>2.0138007176373169</v>
      </c>
      <c r="I2641">
        <v>21.5</v>
      </c>
      <c r="J2641">
        <v>46.88</v>
      </c>
      <c r="K2641">
        <v>67.47</v>
      </c>
      <c r="L2641" s="3">
        <f t="shared" si="415"/>
        <v>1</v>
      </c>
      <c r="M2641" s="3">
        <f t="shared" si="416"/>
        <v>0</v>
      </c>
      <c r="N2641" s="3">
        <f t="shared" si="417"/>
        <v>0</v>
      </c>
      <c r="AA2641" t="s">
        <v>6035</v>
      </c>
      <c r="AB2641" t="s">
        <v>6010</v>
      </c>
      <c r="AC2641" t="s">
        <v>16</v>
      </c>
      <c r="AD2641" t="s">
        <v>135</v>
      </c>
      <c r="AE2641">
        <v>24</v>
      </c>
      <c r="AF2641">
        <v>115.32</v>
      </c>
      <c r="AG2641">
        <v>73.7</v>
      </c>
      <c r="AH2641">
        <f t="shared" si="418"/>
        <v>1.56472184531886</v>
      </c>
      <c r="AI2641">
        <v>23</v>
      </c>
      <c r="AJ2641">
        <v>70.23</v>
      </c>
      <c r="AK2641">
        <v>71.22</v>
      </c>
      <c r="AL2641" s="3">
        <f t="shared" si="419"/>
        <v>1</v>
      </c>
      <c r="AM2641" s="3">
        <f t="shared" si="420"/>
        <v>0</v>
      </c>
      <c r="AN2641" s="3">
        <f t="shared" si="421"/>
        <v>0</v>
      </c>
    </row>
    <row r="2642" spans="1:40" x14ac:dyDescent="0.35">
      <c r="A2642" t="s">
        <v>6036</v>
      </c>
      <c r="B2642" t="s">
        <v>6037</v>
      </c>
      <c r="C2642" s="6" t="s">
        <v>16</v>
      </c>
      <c r="D2642" s="6" t="s">
        <v>17</v>
      </c>
      <c r="E2642" s="6">
        <v>25.5</v>
      </c>
      <c r="F2642" s="6">
        <v>77.22</v>
      </c>
      <c r="G2642" s="6">
        <v>77.400000000000006</v>
      </c>
      <c r="H2642" s="6">
        <f t="shared" si="414"/>
        <v>0.99767441860465111</v>
      </c>
      <c r="I2642" s="6">
        <v>25</v>
      </c>
      <c r="J2642" s="6">
        <v>64.040000000000006</v>
      </c>
      <c r="K2642" s="6">
        <v>76.17</v>
      </c>
      <c r="L2642" s="6">
        <f t="shared" si="415"/>
        <v>0</v>
      </c>
      <c r="M2642" s="6">
        <f t="shared" si="416"/>
        <v>0</v>
      </c>
      <c r="N2642" s="6">
        <f t="shared" si="417"/>
        <v>1</v>
      </c>
      <c r="AA2642" t="s">
        <v>6036</v>
      </c>
      <c r="AB2642" t="s">
        <v>6037</v>
      </c>
      <c r="AC2642" t="s">
        <v>16</v>
      </c>
      <c r="AD2642" t="s">
        <v>18</v>
      </c>
      <c r="AE2642">
        <v>24</v>
      </c>
      <c r="AF2642">
        <v>157.53</v>
      </c>
      <c r="AG2642">
        <v>73.7</v>
      </c>
      <c r="AH2642">
        <f t="shared" si="418"/>
        <v>2.137449118046133</v>
      </c>
      <c r="AI2642">
        <v>22.5</v>
      </c>
      <c r="AJ2642">
        <v>43.49</v>
      </c>
      <c r="AK2642">
        <v>69.97</v>
      </c>
      <c r="AL2642" s="3">
        <f t="shared" si="419"/>
        <v>1</v>
      </c>
      <c r="AM2642" s="3">
        <f t="shared" si="420"/>
        <v>0</v>
      </c>
      <c r="AN2642" s="3">
        <f t="shared" si="421"/>
        <v>0</v>
      </c>
    </row>
    <row r="2643" spans="1:40" x14ac:dyDescent="0.35">
      <c r="A2643" t="s">
        <v>6038</v>
      </c>
      <c r="B2643" t="s">
        <v>6037</v>
      </c>
      <c r="C2643" t="s">
        <v>16</v>
      </c>
      <c r="D2643" t="s">
        <v>17</v>
      </c>
      <c r="E2643">
        <v>23</v>
      </c>
      <c r="F2643">
        <v>94.64</v>
      </c>
      <c r="G2643">
        <v>71.22</v>
      </c>
      <c r="H2643">
        <f t="shared" si="414"/>
        <v>1.3288402134231958</v>
      </c>
      <c r="I2643">
        <v>22</v>
      </c>
      <c r="J2643">
        <v>67.45</v>
      </c>
      <c r="K2643">
        <v>68.72</v>
      </c>
      <c r="L2643" s="3">
        <f t="shared" si="415"/>
        <v>0</v>
      </c>
      <c r="M2643" s="3">
        <f t="shared" si="416"/>
        <v>1</v>
      </c>
      <c r="N2643" s="3">
        <f t="shared" si="417"/>
        <v>0</v>
      </c>
      <c r="AA2643" t="s">
        <v>6038</v>
      </c>
      <c r="AB2643" t="s">
        <v>6037</v>
      </c>
      <c r="AC2643" t="s">
        <v>16</v>
      </c>
      <c r="AD2643" t="s">
        <v>18</v>
      </c>
      <c r="AE2643">
        <v>24</v>
      </c>
      <c r="AF2643">
        <v>176.22</v>
      </c>
      <c r="AG2643">
        <v>73.7</v>
      </c>
      <c r="AH2643">
        <f t="shared" si="418"/>
        <v>2.3910447761194029</v>
      </c>
      <c r="AI2643">
        <v>16</v>
      </c>
      <c r="AJ2643">
        <v>59.96</v>
      </c>
      <c r="AK2643">
        <v>53.5</v>
      </c>
      <c r="AL2643" s="3">
        <f t="shared" si="419"/>
        <v>1</v>
      </c>
      <c r="AM2643" s="3">
        <f t="shared" si="420"/>
        <v>0</v>
      </c>
      <c r="AN2643" s="3">
        <f t="shared" si="421"/>
        <v>0</v>
      </c>
    </row>
    <row r="2644" spans="1:40" x14ac:dyDescent="0.35">
      <c r="A2644" t="s">
        <v>6039</v>
      </c>
      <c r="B2644" t="s">
        <v>6037</v>
      </c>
      <c r="C2644" s="6" t="s">
        <v>16</v>
      </c>
      <c r="D2644" s="6" t="s">
        <v>17</v>
      </c>
      <c r="E2644" s="6">
        <v>18</v>
      </c>
      <c r="F2644" s="6">
        <v>55.67</v>
      </c>
      <c r="G2644" s="6">
        <v>58.64</v>
      </c>
      <c r="H2644" s="6">
        <f t="shared" si="414"/>
        <v>0.94935197817189632</v>
      </c>
      <c r="I2644" s="6">
        <v>17.5</v>
      </c>
      <c r="J2644" s="6">
        <v>31.61</v>
      </c>
      <c r="K2644" s="6">
        <v>57.36</v>
      </c>
      <c r="L2644" s="6">
        <f t="shared" si="415"/>
        <v>0</v>
      </c>
      <c r="M2644" s="6">
        <f t="shared" si="416"/>
        <v>0</v>
      </c>
      <c r="N2644" s="6">
        <f t="shared" si="417"/>
        <v>1</v>
      </c>
      <c r="AA2644" t="s">
        <v>6039</v>
      </c>
      <c r="AB2644" t="s">
        <v>6037</v>
      </c>
      <c r="AC2644" t="s">
        <v>16</v>
      </c>
      <c r="AD2644" t="s">
        <v>18</v>
      </c>
      <c r="AE2644">
        <v>24</v>
      </c>
      <c r="AF2644">
        <v>77.19</v>
      </c>
      <c r="AG2644">
        <v>73.7</v>
      </c>
      <c r="AH2644">
        <f t="shared" si="418"/>
        <v>1.0473541383989144</v>
      </c>
      <c r="AI2644">
        <v>23.5</v>
      </c>
      <c r="AJ2644">
        <v>39.57</v>
      </c>
      <c r="AK2644">
        <v>72.459999999999994</v>
      </c>
      <c r="AL2644" s="3">
        <f t="shared" si="419"/>
        <v>0</v>
      </c>
      <c r="AM2644" s="3">
        <f t="shared" si="420"/>
        <v>1</v>
      </c>
      <c r="AN2644" s="3">
        <f t="shared" si="421"/>
        <v>0</v>
      </c>
    </row>
    <row r="2645" spans="1:40" x14ac:dyDescent="0.35">
      <c r="A2645" t="s">
        <v>6040</v>
      </c>
      <c r="B2645" t="s">
        <v>6037</v>
      </c>
      <c r="C2645" s="6" t="s">
        <v>16</v>
      </c>
      <c r="D2645" s="6" t="s">
        <v>17</v>
      </c>
      <c r="E2645" s="6">
        <v>35</v>
      </c>
      <c r="F2645" s="6">
        <v>94.83</v>
      </c>
      <c r="G2645" s="6">
        <v>100.44</v>
      </c>
      <c r="H2645" s="6">
        <f t="shared" si="414"/>
        <v>0.94414575866188766</v>
      </c>
      <c r="I2645" s="6">
        <v>34.5</v>
      </c>
      <c r="J2645" s="6">
        <v>65.33</v>
      </c>
      <c r="K2645" s="6">
        <v>99.24</v>
      </c>
      <c r="L2645" s="6">
        <f t="shared" si="415"/>
        <v>0</v>
      </c>
      <c r="M2645" s="6">
        <f t="shared" si="416"/>
        <v>0</v>
      </c>
      <c r="N2645" s="6">
        <f t="shared" si="417"/>
        <v>1</v>
      </c>
      <c r="AA2645" t="s">
        <v>6040</v>
      </c>
      <c r="AB2645" t="s">
        <v>6037</v>
      </c>
      <c r="AC2645" t="s">
        <v>16</v>
      </c>
      <c r="AD2645" t="s">
        <v>18</v>
      </c>
      <c r="AE2645">
        <v>24</v>
      </c>
      <c r="AF2645">
        <v>99.96</v>
      </c>
      <c r="AG2645">
        <v>73.7</v>
      </c>
      <c r="AH2645">
        <f t="shared" si="418"/>
        <v>1.3563093622795115</v>
      </c>
      <c r="AI2645">
        <v>23</v>
      </c>
      <c r="AJ2645">
        <v>46.96</v>
      </c>
      <c r="AK2645">
        <v>71.22</v>
      </c>
      <c r="AL2645" s="3">
        <f t="shared" si="419"/>
        <v>0</v>
      </c>
      <c r="AM2645" s="3">
        <f t="shared" si="420"/>
        <v>1</v>
      </c>
      <c r="AN2645" s="3">
        <f t="shared" si="421"/>
        <v>0</v>
      </c>
    </row>
    <row r="2646" spans="1:40" x14ac:dyDescent="0.35">
      <c r="A2646" t="s">
        <v>6041</v>
      </c>
      <c r="B2646" t="s">
        <v>6037</v>
      </c>
      <c r="C2646" s="6" t="s">
        <v>16</v>
      </c>
      <c r="D2646" s="6" t="s">
        <v>17</v>
      </c>
      <c r="E2646" s="6">
        <v>23.5</v>
      </c>
      <c r="F2646" s="6">
        <v>71.31</v>
      </c>
      <c r="G2646" s="6">
        <v>72.459999999999994</v>
      </c>
      <c r="H2646" s="6">
        <f t="shared" si="414"/>
        <v>0.98412917471708539</v>
      </c>
      <c r="I2646" s="6">
        <v>23</v>
      </c>
      <c r="J2646" s="6">
        <v>57.32</v>
      </c>
      <c r="K2646" s="6">
        <v>71.22</v>
      </c>
      <c r="L2646" s="6">
        <f t="shared" si="415"/>
        <v>0</v>
      </c>
      <c r="M2646" s="6">
        <f t="shared" si="416"/>
        <v>0</v>
      </c>
      <c r="N2646" s="6">
        <f t="shared" si="417"/>
        <v>1</v>
      </c>
      <c r="AA2646" t="s">
        <v>6041</v>
      </c>
      <c r="AB2646" t="s">
        <v>6037</v>
      </c>
      <c r="AC2646" t="s">
        <v>16</v>
      </c>
      <c r="AD2646" t="s">
        <v>18</v>
      </c>
      <c r="AE2646">
        <v>24</v>
      </c>
      <c r="AF2646">
        <v>84.99</v>
      </c>
      <c r="AG2646">
        <v>73.7</v>
      </c>
      <c r="AH2646">
        <f t="shared" si="418"/>
        <v>1.1531886024423337</v>
      </c>
      <c r="AI2646">
        <v>23.5</v>
      </c>
      <c r="AJ2646">
        <v>62.29</v>
      </c>
      <c r="AK2646">
        <v>72.459999999999994</v>
      </c>
      <c r="AL2646" s="3">
        <f t="shared" si="419"/>
        <v>0</v>
      </c>
      <c r="AM2646" s="3">
        <f t="shared" si="420"/>
        <v>1</v>
      </c>
      <c r="AN2646" s="3">
        <f t="shared" si="421"/>
        <v>0</v>
      </c>
    </row>
    <row r="2647" spans="1:40" x14ac:dyDescent="0.35">
      <c r="A2647" t="s">
        <v>6042</v>
      </c>
      <c r="B2647" t="s">
        <v>6037</v>
      </c>
      <c r="C2647" t="s">
        <v>16</v>
      </c>
      <c r="D2647" t="s">
        <v>17</v>
      </c>
      <c r="E2647">
        <v>24</v>
      </c>
      <c r="F2647">
        <v>96.33</v>
      </c>
      <c r="G2647">
        <v>73.7</v>
      </c>
      <c r="H2647">
        <f t="shared" si="414"/>
        <v>1.3070556309362278</v>
      </c>
      <c r="I2647">
        <v>23</v>
      </c>
      <c r="J2647">
        <v>67.8</v>
      </c>
      <c r="K2647">
        <v>71.22</v>
      </c>
      <c r="L2647" s="3">
        <f t="shared" si="415"/>
        <v>0</v>
      </c>
      <c r="M2647" s="3">
        <f t="shared" si="416"/>
        <v>1</v>
      </c>
      <c r="N2647" s="3">
        <f t="shared" si="417"/>
        <v>0</v>
      </c>
      <c r="AA2647" t="s">
        <v>6042</v>
      </c>
      <c r="AB2647" t="s">
        <v>6037</v>
      </c>
      <c r="AC2647" t="s">
        <v>16</v>
      </c>
      <c r="AD2647" t="s">
        <v>18</v>
      </c>
      <c r="AE2647">
        <v>24</v>
      </c>
      <c r="AF2647">
        <v>124.48</v>
      </c>
      <c r="AG2647">
        <v>73.7</v>
      </c>
      <c r="AH2647">
        <f t="shared" si="418"/>
        <v>1.6890094979647219</v>
      </c>
      <c r="AI2647">
        <v>23</v>
      </c>
      <c r="AJ2647">
        <v>70.760000000000005</v>
      </c>
      <c r="AK2647">
        <v>71.22</v>
      </c>
      <c r="AL2647" s="3">
        <f t="shared" si="419"/>
        <v>1</v>
      </c>
      <c r="AM2647" s="3">
        <f t="shared" si="420"/>
        <v>0</v>
      </c>
      <c r="AN2647" s="3">
        <f t="shared" si="421"/>
        <v>0</v>
      </c>
    </row>
    <row r="2648" spans="1:40" x14ac:dyDescent="0.35">
      <c r="A2648" t="s">
        <v>6043</v>
      </c>
      <c r="B2648" t="s">
        <v>6037</v>
      </c>
      <c r="C2648" t="s">
        <v>16</v>
      </c>
      <c r="D2648" t="s">
        <v>17</v>
      </c>
      <c r="E2648">
        <v>24</v>
      </c>
      <c r="F2648">
        <v>78.680000000000007</v>
      </c>
      <c r="G2648">
        <v>73.7</v>
      </c>
      <c r="H2648">
        <f t="shared" si="414"/>
        <v>1.0675712347354138</v>
      </c>
      <c r="I2648">
        <v>23.5</v>
      </c>
      <c r="J2648">
        <v>65.33</v>
      </c>
      <c r="K2648">
        <v>72.459999999999994</v>
      </c>
      <c r="L2648" s="3">
        <f t="shared" si="415"/>
        <v>0</v>
      </c>
      <c r="M2648" s="3">
        <f t="shared" si="416"/>
        <v>1</v>
      </c>
      <c r="N2648" s="3">
        <f t="shared" si="417"/>
        <v>0</v>
      </c>
      <c r="AA2648" t="s">
        <v>6043</v>
      </c>
      <c r="AB2648" t="s">
        <v>6037</v>
      </c>
      <c r="AC2648" t="s">
        <v>16</v>
      </c>
      <c r="AD2648" t="s">
        <v>18</v>
      </c>
      <c r="AE2648">
        <v>24</v>
      </c>
      <c r="AF2648">
        <v>103.1</v>
      </c>
      <c r="AG2648">
        <v>73.7</v>
      </c>
      <c r="AH2648">
        <f t="shared" si="418"/>
        <v>1.3989145183175034</v>
      </c>
      <c r="AI2648">
        <v>23.5</v>
      </c>
      <c r="AJ2648">
        <v>54.11</v>
      </c>
      <c r="AK2648">
        <v>72.459999999999994</v>
      </c>
      <c r="AL2648" s="3">
        <f t="shared" si="419"/>
        <v>0</v>
      </c>
      <c r="AM2648" s="3">
        <f t="shared" si="420"/>
        <v>1</v>
      </c>
      <c r="AN2648" s="3">
        <f t="shared" si="421"/>
        <v>0</v>
      </c>
    </row>
    <row r="2649" spans="1:40" x14ac:dyDescent="0.35">
      <c r="A2649" t="s">
        <v>6044</v>
      </c>
      <c r="B2649" t="s">
        <v>6037</v>
      </c>
      <c r="C2649" s="6" t="s">
        <v>16</v>
      </c>
      <c r="D2649" s="6" t="s">
        <v>17</v>
      </c>
      <c r="E2649" s="6">
        <v>24.5</v>
      </c>
      <c r="F2649" s="6">
        <v>63.23</v>
      </c>
      <c r="G2649" s="6">
        <v>74.930000000000007</v>
      </c>
      <c r="H2649" s="6">
        <f t="shared" si="414"/>
        <v>0.8438542639797143</v>
      </c>
      <c r="I2649" s="6">
        <v>24</v>
      </c>
      <c r="J2649" s="6">
        <v>60.26</v>
      </c>
      <c r="K2649" s="6">
        <v>73.7</v>
      </c>
      <c r="L2649" s="6">
        <f t="shared" si="415"/>
        <v>0</v>
      </c>
      <c r="M2649" s="6">
        <f t="shared" si="416"/>
        <v>0</v>
      </c>
      <c r="N2649" s="6">
        <f t="shared" si="417"/>
        <v>1</v>
      </c>
      <c r="AA2649" t="s">
        <v>6044</v>
      </c>
      <c r="AB2649" t="s">
        <v>6037</v>
      </c>
      <c r="AC2649" t="s">
        <v>16</v>
      </c>
      <c r="AD2649" t="s">
        <v>18</v>
      </c>
      <c r="AE2649">
        <v>24</v>
      </c>
      <c r="AF2649">
        <v>115.67</v>
      </c>
      <c r="AG2649">
        <v>73.7</v>
      </c>
      <c r="AH2649">
        <f t="shared" si="418"/>
        <v>1.5694708276797829</v>
      </c>
      <c r="AI2649">
        <v>23</v>
      </c>
      <c r="AJ2649">
        <v>63.41</v>
      </c>
      <c r="AK2649">
        <v>71.22</v>
      </c>
      <c r="AL2649" s="3">
        <f t="shared" si="419"/>
        <v>1</v>
      </c>
      <c r="AM2649" s="3">
        <f t="shared" si="420"/>
        <v>0</v>
      </c>
      <c r="AN2649" s="3">
        <f t="shared" si="421"/>
        <v>0</v>
      </c>
    </row>
    <row r="2650" spans="1:40" x14ac:dyDescent="0.35">
      <c r="A2650" t="s">
        <v>6045</v>
      </c>
      <c r="B2650" t="s">
        <v>6037</v>
      </c>
      <c r="C2650" t="s">
        <v>16</v>
      </c>
      <c r="D2650" t="s">
        <v>17</v>
      </c>
      <c r="E2650">
        <v>23.5</v>
      </c>
      <c r="F2650">
        <v>76.42</v>
      </c>
      <c r="G2650">
        <v>72.459999999999994</v>
      </c>
      <c r="H2650">
        <f t="shared" si="414"/>
        <v>1.0546508418437759</v>
      </c>
      <c r="I2650">
        <v>23</v>
      </c>
      <c r="J2650">
        <v>46.35</v>
      </c>
      <c r="K2650">
        <v>71.22</v>
      </c>
      <c r="L2650" s="3">
        <f t="shared" si="415"/>
        <v>0</v>
      </c>
      <c r="M2650" s="3">
        <f t="shared" si="416"/>
        <v>1</v>
      </c>
      <c r="N2650" s="3">
        <f t="shared" si="417"/>
        <v>0</v>
      </c>
      <c r="AA2650" t="s">
        <v>6045</v>
      </c>
      <c r="AB2650" t="s">
        <v>6037</v>
      </c>
      <c r="AC2650" t="s">
        <v>16</v>
      </c>
      <c r="AD2650" t="s">
        <v>18</v>
      </c>
      <c r="AE2650">
        <v>24</v>
      </c>
      <c r="AF2650">
        <v>161.51</v>
      </c>
      <c r="AG2650">
        <v>73.7</v>
      </c>
      <c r="AH2650">
        <f t="shared" si="418"/>
        <v>2.1914518317503391</v>
      </c>
      <c r="AI2650">
        <v>16</v>
      </c>
      <c r="AJ2650">
        <v>55.62</v>
      </c>
      <c r="AK2650">
        <v>53.5</v>
      </c>
      <c r="AL2650" s="3">
        <f t="shared" si="419"/>
        <v>1</v>
      </c>
      <c r="AM2650" s="3">
        <f t="shared" si="420"/>
        <v>0</v>
      </c>
      <c r="AN2650" s="3">
        <f t="shared" si="421"/>
        <v>0</v>
      </c>
    </row>
    <row r="2651" spans="1:40" x14ac:dyDescent="0.35">
      <c r="A2651" t="s">
        <v>6046</v>
      </c>
      <c r="B2651" t="s">
        <v>6037</v>
      </c>
      <c r="C2651" t="s">
        <v>16</v>
      </c>
      <c r="D2651" t="s">
        <v>134</v>
      </c>
      <c r="E2651">
        <v>24</v>
      </c>
      <c r="F2651">
        <v>77.349999999999994</v>
      </c>
      <c r="G2651">
        <v>73.7</v>
      </c>
      <c r="H2651">
        <f t="shared" si="414"/>
        <v>1.0495251017639076</v>
      </c>
      <c r="I2651">
        <v>23.5</v>
      </c>
      <c r="J2651">
        <v>49.23</v>
      </c>
      <c r="K2651">
        <v>72.459999999999994</v>
      </c>
      <c r="L2651" s="3">
        <f t="shared" si="415"/>
        <v>0</v>
      </c>
      <c r="M2651" s="3">
        <f t="shared" si="416"/>
        <v>1</v>
      </c>
      <c r="N2651" s="3">
        <f t="shared" si="417"/>
        <v>0</v>
      </c>
      <c r="AA2651" t="s">
        <v>6046</v>
      </c>
      <c r="AB2651" t="s">
        <v>6037</v>
      </c>
      <c r="AC2651" t="s">
        <v>16</v>
      </c>
      <c r="AD2651" t="s">
        <v>135</v>
      </c>
      <c r="AE2651">
        <v>24</v>
      </c>
      <c r="AF2651">
        <v>124.92</v>
      </c>
      <c r="AG2651">
        <v>73.7</v>
      </c>
      <c r="AH2651">
        <f t="shared" si="418"/>
        <v>1.6949796472184531</v>
      </c>
      <c r="AI2651">
        <v>21.5</v>
      </c>
      <c r="AJ2651">
        <v>57.39</v>
      </c>
      <c r="AK2651">
        <v>67.47</v>
      </c>
      <c r="AL2651" s="3">
        <f t="shared" si="419"/>
        <v>1</v>
      </c>
      <c r="AM2651" s="3">
        <f t="shared" si="420"/>
        <v>0</v>
      </c>
      <c r="AN2651" s="3">
        <f t="shared" si="421"/>
        <v>0</v>
      </c>
    </row>
    <row r="2652" spans="1:40" x14ac:dyDescent="0.35">
      <c r="A2652" t="s">
        <v>6047</v>
      </c>
      <c r="B2652" t="s">
        <v>6037</v>
      </c>
      <c r="C2652" t="s">
        <v>16</v>
      </c>
      <c r="D2652" t="s">
        <v>134</v>
      </c>
      <c r="E2652">
        <v>23.5</v>
      </c>
      <c r="F2652">
        <v>101.06</v>
      </c>
      <c r="G2652">
        <v>72.459999999999994</v>
      </c>
      <c r="H2652">
        <f t="shared" si="414"/>
        <v>1.3947005244272703</v>
      </c>
      <c r="I2652">
        <v>21.5</v>
      </c>
      <c r="J2652">
        <v>62.07</v>
      </c>
      <c r="K2652">
        <v>67.47</v>
      </c>
      <c r="L2652" s="3">
        <f t="shared" si="415"/>
        <v>0</v>
      </c>
      <c r="M2652" s="3">
        <f t="shared" si="416"/>
        <v>1</v>
      </c>
      <c r="N2652" s="3">
        <f t="shared" si="417"/>
        <v>0</v>
      </c>
      <c r="AA2652" t="s">
        <v>6047</v>
      </c>
      <c r="AB2652" t="s">
        <v>6037</v>
      </c>
      <c r="AC2652" t="s">
        <v>16</v>
      </c>
      <c r="AD2652" t="s">
        <v>135</v>
      </c>
      <c r="AE2652">
        <v>23.5</v>
      </c>
      <c r="AF2652">
        <v>120.87</v>
      </c>
      <c r="AG2652">
        <v>72.459999999999994</v>
      </c>
      <c r="AH2652">
        <f t="shared" si="418"/>
        <v>1.668092740822523</v>
      </c>
      <c r="AI2652">
        <v>21</v>
      </c>
      <c r="AJ2652">
        <v>63.08</v>
      </c>
      <c r="AK2652">
        <v>66.22</v>
      </c>
      <c r="AL2652" s="3">
        <f t="shared" si="419"/>
        <v>1</v>
      </c>
      <c r="AM2652" s="3">
        <f t="shared" si="420"/>
        <v>0</v>
      </c>
      <c r="AN2652" s="3">
        <f t="shared" si="421"/>
        <v>0</v>
      </c>
    </row>
    <row r="2653" spans="1:40" x14ac:dyDescent="0.35">
      <c r="A2653" t="s">
        <v>6048</v>
      </c>
      <c r="B2653" t="s">
        <v>6037</v>
      </c>
      <c r="C2653" t="s">
        <v>16</v>
      </c>
      <c r="D2653" t="s">
        <v>134</v>
      </c>
      <c r="E2653">
        <v>23</v>
      </c>
      <c r="F2653">
        <v>72.239999999999995</v>
      </c>
      <c r="G2653">
        <v>71.22</v>
      </c>
      <c r="H2653">
        <f t="shared" si="414"/>
        <v>1.0143218197135635</v>
      </c>
      <c r="I2653">
        <v>22.5</v>
      </c>
      <c r="J2653">
        <v>62.54</v>
      </c>
      <c r="K2653">
        <v>69.97</v>
      </c>
      <c r="L2653" s="3">
        <f t="shared" si="415"/>
        <v>0</v>
      </c>
      <c r="M2653" s="3">
        <f t="shared" si="416"/>
        <v>1</v>
      </c>
      <c r="N2653" s="3">
        <f t="shared" si="417"/>
        <v>0</v>
      </c>
      <c r="AA2653" t="s">
        <v>6048</v>
      </c>
      <c r="AB2653" t="s">
        <v>6037</v>
      </c>
      <c r="AC2653" s="6" t="s">
        <v>16</v>
      </c>
      <c r="AD2653" s="6" t="s">
        <v>135</v>
      </c>
      <c r="AE2653" s="6">
        <v>21.5</v>
      </c>
      <c r="AF2653" s="6">
        <v>63.52</v>
      </c>
      <c r="AG2653" s="6">
        <v>67.47</v>
      </c>
      <c r="AH2653" s="6">
        <f t="shared" si="418"/>
        <v>0.9414554616866756</v>
      </c>
      <c r="AI2653" s="6">
        <v>21</v>
      </c>
      <c r="AJ2653" s="6">
        <v>29.34</v>
      </c>
      <c r="AK2653" s="6">
        <v>66.22</v>
      </c>
      <c r="AL2653" s="6">
        <f t="shared" si="419"/>
        <v>0</v>
      </c>
      <c r="AM2653" s="6">
        <f t="shared" si="420"/>
        <v>0</v>
      </c>
      <c r="AN2653" s="6">
        <f t="shared" si="421"/>
        <v>1</v>
      </c>
    </row>
    <row r="2654" spans="1:40" x14ac:dyDescent="0.35">
      <c r="A2654" t="s">
        <v>6049</v>
      </c>
      <c r="B2654" t="s">
        <v>6037</v>
      </c>
      <c r="C2654" s="6" t="s">
        <v>16</v>
      </c>
      <c r="D2654" s="6" t="s">
        <v>134</v>
      </c>
      <c r="E2654" s="6">
        <v>28</v>
      </c>
      <c r="F2654" s="6">
        <v>75.510000000000005</v>
      </c>
      <c r="G2654" s="6">
        <v>83.53</v>
      </c>
      <c r="H2654" s="6">
        <f t="shared" si="414"/>
        <v>0.90398659164372086</v>
      </c>
      <c r="I2654" s="6">
        <v>27.5</v>
      </c>
      <c r="J2654" s="6">
        <v>63.21</v>
      </c>
      <c r="K2654" s="6">
        <v>82.3</v>
      </c>
      <c r="L2654" s="6">
        <f t="shared" si="415"/>
        <v>0</v>
      </c>
      <c r="M2654" s="6">
        <f t="shared" si="416"/>
        <v>0</v>
      </c>
      <c r="N2654" s="6">
        <f t="shared" si="417"/>
        <v>1</v>
      </c>
      <c r="AA2654" t="s">
        <v>6049</v>
      </c>
      <c r="AB2654" t="s">
        <v>6037</v>
      </c>
      <c r="AC2654" s="6" t="s">
        <v>16</v>
      </c>
      <c r="AD2654" s="6" t="s">
        <v>135</v>
      </c>
      <c r="AE2654" s="6">
        <v>24</v>
      </c>
      <c r="AF2654" s="6">
        <v>73.290000000000006</v>
      </c>
      <c r="AG2654" s="6">
        <v>73.7</v>
      </c>
      <c r="AH2654" s="6">
        <f t="shared" si="418"/>
        <v>0.99443690637720494</v>
      </c>
      <c r="AI2654" s="6">
        <v>23.5</v>
      </c>
      <c r="AJ2654" s="6">
        <v>70.319999999999993</v>
      </c>
      <c r="AK2654" s="6">
        <v>72.459999999999994</v>
      </c>
      <c r="AL2654" s="6">
        <f t="shared" si="419"/>
        <v>0</v>
      </c>
      <c r="AM2654" s="6">
        <f t="shared" si="420"/>
        <v>0</v>
      </c>
      <c r="AN2654" s="6">
        <f t="shared" si="421"/>
        <v>1</v>
      </c>
    </row>
    <row r="2655" spans="1:40" x14ac:dyDescent="0.35">
      <c r="A2655" t="s">
        <v>6050</v>
      </c>
      <c r="B2655" t="s">
        <v>6037</v>
      </c>
      <c r="C2655" s="6" t="s">
        <v>16</v>
      </c>
      <c r="D2655" s="6" t="s">
        <v>134</v>
      </c>
      <c r="E2655" s="6">
        <v>21.5</v>
      </c>
      <c r="F2655" s="6">
        <v>60.06</v>
      </c>
      <c r="G2655" s="6">
        <v>67.47</v>
      </c>
      <c r="H2655" s="6">
        <f t="shared" si="414"/>
        <v>0.89017341040462428</v>
      </c>
      <c r="I2655" s="6">
        <v>21</v>
      </c>
      <c r="J2655" s="6">
        <v>50.61</v>
      </c>
      <c r="K2655" s="6">
        <v>66.22</v>
      </c>
      <c r="L2655" s="6">
        <f t="shared" si="415"/>
        <v>0</v>
      </c>
      <c r="M2655" s="6">
        <f t="shared" si="416"/>
        <v>0</v>
      </c>
      <c r="N2655" s="6">
        <f t="shared" si="417"/>
        <v>1</v>
      </c>
      <c r="AA2655" t="s">
        <v>6050</v>
      </c>
      <c r="AB2655" t="s">
        <v>6037</v>
      </c>
      <c r="AC2655" t="s">
        <v>16</v>
      </c>
      <c r="AD2655" t="s">
        <v>135</v>
      </c>
      <c r="AE2655">
        <v>24</v>
      </c>
      <c r="AF2655">
        <v>82.8</v>
      </c>
      <c r="AG2655">
        <v>73.7</v>
      </c>
      <c r="AH2655">
        <f t="shared" si="418"/>
        <v>1.1234735413839891</v>
      </c>
      <c r="AI2655">
        <v>23.5</v>
      </c>
      <c r="AJ2655">
        <v>60.07</v>
      </c>
      <c r="AK2655">
        <v>72.459999999999994</v>
      </c>
      <c r="AL2655" s="3">
        <f t="shared" si="419"/>
        <v>0</v>
      </c>
      <c r="AM2655" s="3">
        <f t="shared" si="420"/>
        <v>1</v>
      </c>
      <c r="AN2655" s="3">
        <f t="shared" si="421"/>
        <v>0</v>
      </c>
    </row>
    <row r="2656" spans="1:40" x14ac:dyDescent="0.35">
      <c r="A2656" t="s">
        <v>6051</v>
      </c>
      <c r="B2656" t="s">
        <v>6037</v>
      </c>
      <c r="C2656" s="6" t="s">
        <v>16</v>
      </c>
      <c r="D2656" s="6" t="s">
        <v>134</v>
      </c>
      <c r="E2656" s="6">
        <v>23</v>
      </c>
      <c r="F2656" s="6">
        <v>63.32</v>
      </c>
      <c r="G2656" s="6">
        <v>71.22</v>
      </c>
      <c r="H2656" s="6">
        <f t="shared" si="414"/>
        <v>0.88907610221847799</v>
      </c>
      <c r="I2656" s="6">
        <v>22.5</v>
      </c>
      <c r="J2656" s="6">
        <v>42.92</v>
      </c>
      <c r="K2656" s="6">
        <v>69.97</v>
      </c>
      <c r="L2656" s="6">
        <f t="shared" si="415"/>
        <v>0</v>
      </c>
      <c r="M2656" s="6">
        <f t="shared" si="416"/>
        <v>0</v>
      </c>
      <c r="N2656" s="6">
        <f t="shared" si="417"/>
        <v>1</v>
      </c>
      <c r="AA2656" t="s">
        <v>6051</v>
      </c>
      <c r="AB2656" t="s">
        <v>6037</v>
      </c>
      <c r="AC2656" t="s">
        <v>16</v>
      </c>
      <c r="AD2656" t="s">
        <v>135</v>
      </c>
      <c r="AE2656">
        <v>23</v>
      </c>
      <c r="AF2656">
        <v>113.03</v>
      </c>
      <c r="AG2656">
        <v>71.22</v>
      </c>
      <c r="AH2656">
        <f t="shared" si="418"/>
        <v>1.5870541982589161</v>
      </c>
      <c r="AI2656">
        <v>21</v>
      </c>
      <c r="AJ2656">
        <v>59.71</v>
      </c>
      <c r="AK2656">
        <v>66.22</v>
      </c>
      <c r="AL2656" s="3">
        <f t="shared" si="419"/>
        <v>1</v>
      </c>
      <c r="AM2656" s="3">
        <f t="shared" si="420"/>
        <v>0</v>
      </c>
      <c r="AN2656" s="3">
        <f t="shared" si="421"/>
        <v>0</v>
      </c>
    </row>
    <row r="2657" spans="1:40" x14ac:dyDescent="0.35">
      <c r="A2657" t="s">
        <v>6052</v>
      </c>
      <c r="B2657" t="s">
        <v>6037</v>
      </c>
      <c r="C2657" t="s">
        <v>16</v>
      </c>
      <c r="D2657" t="s">
        <v>134</v>
      </c>
      <c r="E2657">
        <v>20</v>
      </c>
      <c r="F2657">
        <v>72.47</v>
      </c>
      <c r="G2657">
        <v>63.71</v>
      </c>
      <c r="H2657">
        <f t="shared" si="414"/>
        <v>1.1374980379846178</v>
      </c>
      <c r="I2657">
        <v>21</v>
      </c>
      <c r="J2657">
        <v>69.08</v>
      </c>
      <c r="K2657">
        <v>66.22</v>
      </c>
      <c r="L2657" s="3">
        <f t="shared" si="415"/>
        <v>0</v>
      </c>
      <c r="M2657" s="3">
        <f t="shared" si="416"/>
        <v>1</v>
      </c>
      <c r="N2657" s="3">
        <f t="shared" si="417"/>
        <v>0</v>
      </c>
      <c r="AA2657" t="s">
        <v>6052</v>
      </c>
      <c r="AB2657" t="s">
        <v>6037</v>
      </c>
      <c r="AC2657" t="s">
        <v>16</v>
      </c>
      <c r="AD2657" t="s">
        <v>135</v>
      </c>
      <c r="AE2657">
        <v>24</v>
      </c>
      <c r="AF2657">
        <v>121.83</v>
      </c>
      <c r="AG2657">
        <v>73.7</v>
      </c>
      <c r="AH2657">
        <f t="shared" si="418"/>
        <v>1.6530529172320216</v>
      </c>
      <c r="AI2657">
        <v>21</v>
      </c>
      <c r="AJ2657">
        <v>54.18</v>
      </c>
      <c r="AK2657">
        <v>66.22</v>
      </c>
      <c r="AL2657" s="3">
        <f t="shared" si="419"/>
        <v>1</v>
      </c>
      <c r="AM2657" s="3">
        <f t="shared" si="420"/>
        <v>0</v>
      </c>
      <c r="AN2657" s="3">
        <f t="shared" si="421"/>
        <v>0</v>
      </c>
    </row>
    <row r="2658" spans="1:40" x14ac:dyDescent="0.35">
      <c r="A2658" t="s">
        <v>6053</v>
      </c>
      <c r="B2658" t="s">
        <v>6037</v>
      </c>
      <c r="C2658" s="6" t="s">
        <v>16</v>
      </c>
      <c r="D2658" s="6" t="s">
        <v>134</v>
      </c>
      <c r="E2658" s="6">
        <v>21.5</v>
      </c>
      <c r="F2658" s="6">
        <v>61.03</v>
      </c>
      <c r="G2658" s="6">
        <v>67.47</v>
      </c>
      <c r="H2658" s="6">
        <f t="shared" si="414"/>
        <v>0.90455017044612429</v>
      </c>
      <c r="I2658" s="6">
        <v>21</v>
      </c>
      <c r="J2658" s="6">
        <v>44.39</v>
      </c>
      <c r="K2658" s="6">
        <v>66.22</v>
      </c>
      <c r="L2658" s="6">
        <f t="shared" si="415"/>
        <v>0</v>
      </c>
      <c r="M2658" s="6">
        <f t="shared" si="416"/>
        <v>0</v>
      </c>
      <c r="N2658" s="6">
        <f t="shared" si="417"/>
        <v>1</v>
      </c>
      <c r="AA2658" t="s">
        <v>6053</v>
      </c>
      <c r="AB2658" t="s">
        <v>6037</v>
      </c>
      <c r="AC2658" s="6" t="s">
        <v>16</v>
      </c>
      <c r="AD2658" s="6" t="s">
        <v>135</v>
      </c>
      <c r="AE2658" s="6">
        <v>22.5</v>
      </c>
      <c r="AF2658" s="6">
        <v>57.54</v>
      </c>
      <c r="AG2658" s="6">
        <v>69.97</v>
      </c>
      <c r="AH2658" s="6">
        <f t="shared" si="418"/>
        <v>0.82235243675861081</v>
      </c>
      <c r="AI2658" s="6">
        <v>22</v>
      </c>
      <c r="AJ2658" s="6">
        <v>54.86</v>
      </c>
      <c r="AK2658" s="6">
        <v>68.72</v>
      </c>
      <c r="AL2658" s="6">
        <f t="shared" si="419"/>
        <v>0</v>
      </c>
      <c r="AM2658" s="6">
        <f t="shared" si="420"/>
        <v>0</v>
      </c>
      <c r="AN2658" s="6">
        <f t="shared" si="421"/>
        <v>1</v>
      </c>
    </row>
    <row r="2659" spans="1:40" x14ac:dyDescent="0.35">
      <c r="A2659" t="s">
        <v>6054</v>
      </c>
      <c r="B2659" t="s">
        <v>6037</v>
      </c>
      <c r="C2659" s="6" t="s">
        <v>16</v>
      </c>
      <c r="D2659" s="6" t="s">
        <v>134</v>
      </c>
      <c r="E2659" s="6">
        <v>23.5</v>
      </c>
      <c r="F2659" s="6">
        <v>61.98</v>
      </c>
      <c r="G2659" s="6">
        <v>72.459999999999994</v>
      </c>
      <c r="H2659" s="6">
        <f t="shared" si="414"/>
        <v>0.85536847916091641</v>
      </c>
      <c r="I2659" s="6">
        <v>23</v>
      </c>
      <c r="J2659" s="6">
        <v>47.04</v>
      </c>
      <c r="K2659" s="6">
        <v>71.22</v>
      </c>
      <c r="L2659" s="6">
        <f t="shared" si="415"/>
        <v>0</v>
      </c>
      <c r="M2659" s="6">
        <f t="shared" si="416"/>
        <v>0</v>
      </c>
      <c r="N2659" s="6">
        <f t="shared" si="417"/>
        <v>1</v>
      </c>
      <c r="AA2659" t="s">
        <v>6054</v>
      </c>
      <c r="AB2659" t="s">
        <v>6037</v>
      </c>
      <c r="AC2659" t="s">
        <v>16</v>
      </c>
      <c r="AD2659" t="s">
        <v>135</v>
      </c>
      <c r="AE2659">
        <v>23</v>
      </c>
      <c r="AF2659">
        <v>74.3</v>
      </c>
      <c r="AG2659">
        <v>71.22</v>
      </c>
      <c r="AH2659">
        <f t="shared" si="418"/>
        <v>1.0432462791350743</v>
      </c>
      <c r="AI2659">
        <v>21.5</v>
      </c>
      <c r="AJ2659">
        <v>69.900000000000006</v>
      </c>
      <c r="AK2659">
        <v>67.47</v>
      </c>
      <c r="AL2659" s="3">
        <f t="shared" si="419"/>
        <v>0</v>
      </c>
      <c r="AM2659" s="3">
        <f t="shared" si="420"/>
        <v>1</v>
      </c>
      <c r="AN2659" s="3">
        <f t="shared" si="421"/>
        <v>0</v>
      </c>
    </row>
    <row r="2660" spans="1:40" x14ac:dyDescent="0.35">
      <c r="A2660" t="s">
        <v>6055</v>
      </c>
      <c r="B2660" t="s">
        <v>5938</v>
      </c>
      <c r="C2660" t="s">
        <v>51</v>
      </c>
      <c r="D2660" t="s">
        <v>547</v>
      </c>
      <c r="E2660">
        <v>23</v>
      </c>
      <c r="F2660">
        <v>74.12</v>
      </c>
      <c r="G2660">
        <v>71.22</v>
      </c>
      <c r="H2660">
        <f t="shared" si="414"/>
        <v>1.040718899185622</v>
      </c>
      <c r="I2660">
        <v>24</v>
      </c>
      <c r="J2660">
        <v>73.94</v>
      </c>
      <c r="K2660">
        <v>73.7</v>
      </c>
      <c r="L2660" s="3">
        <f t="shared" si="415"/>
        <v>0</v>
      </c>
      <c r="M2660" s="3">
        <f t="shared" si="416"/>
        <v>1</v>
      </c>
      <c r="N2660" s="3">
        <f t="shared" si="417"/>
        <v>0</v>
      </c>
      <c r="AA2660" t="s">
        <v>6055</v>
      </c>
      <c r="AB2660" t="s">
        <v>5938</v>
      </c>
      <c r="AC2660" t="s">
        <v>51</v>
      </c>
      <c r="AD2660" t="s">
        <v>548</v>
      </c>
      <c r="AE2660">
        <v>24</v>
      </c>
      <c r="AF2660">
        <v>115.41</v>
      </c>
      <c r="AG2660">
        <v>73.7</v>
      </c>
      <c r="AH2660">
        <f t="shared" si="418"/>
        <v>1.5659430122116689</v>
      </c>
      <c r="AI2660">
        <v>23</v>
      </c>
      <c r="AJ2660">
        <v>60.79</v>
      </c>
      <c r="AK2660">
        <v>71.22</v>
      </c>
      <c r="AL2660" s="3">
        <f t="shared" si="419"/>
        <v>1</v>
      </c>
      <c r="AM2660" s="3">
        <f t="shared" si="420"/>
        <v>0</v>
      </c>
      <c r="AN2660" s="3">
        <f t="shared" si="421"/>
        <v>0</v>
      </c>
    </row>
    <row r="2661" spans="1:40" x14ac:dyDescent="0.35">
      <c r="A2661" t="s">
        <v>6056</v>
      </c>
      <c r="B2661" t="s">
        <v>5938</v>
      </c>
      <c r="C2661" s="6" t="s">
        <v>51</v>
      </c>
      <c r="D2661" s="6" t="s">
        <v>547</v>
      </c>
      <c r="E2661" s="6">
        <v>22.5</v>
      </c>
      <c r="F2661" s="6">
        <v>67.78</v>
      </c>
      <c r="G2661" s="6">
        <v>69.97</v>
      </c>
      <c r="H2661" s="6">
        <f t="shared" si="414"/>
        <v>0.96870087180220099</v>
      </c>
      <c r="I2661" s="6">
        <v>22</v>
      </c>
      <c r="J2661" s="6">
        <v>52.31</v>
      </c>
      <c r="K2661" s="6">
        <v>68.72</v>
      </c>
      <c r="L2661" s="6">
        <f t="shared" si="415"/>
        <v>0</v>
      </c>
      <c r="M2661" s="6">
        <f t="shared" si="416"/>
        <v>0</v>
      </c>
      <c r="N2661" s="6">
        <f t="shared" si="417"/>
        <v>1</v>
      </c>
      <c r="AA2661" t="s">
        <v>6056</v>
      </c>
      <c r="AB2661" t="s">
        <v>5938</v>
      </c>
      <c r="AC2661" t="s">
        <v>51</v>
      </c>
      <c r="AD2661" t="s">
        <v>548</v>
      </c>
      <c r="AE2661">
        <v>24</v>
      </c>
      <c r="AF2661">
        <v>98.2</v>
      </c>
      <c r="AG2661">
        <v>73.7</v>
      </c>
      <c r="AH2661">
        <f t="shared" si="418"/>
        <v>1.3324287652645861</v>
      </c>
      <c r="AI2661">
        <v>23</v>
      </c>
      <c r="AJ2661">
        <v>57.02</v>
      </c>
      <c r="AK2661">
        <v>71.22</v>
      </c>
      <c r="AL2661" s="3">
        <f t="shared" si="419"/>
        <v>0</v>
      </c>
      <c r="AM2661" s="3">
        <f t="shared" si="420"/>
        <v>1</v>
      </c>
      <c r="AN2661" s="3">
        <f t="shared" si="421"/>
        <v>0</v>
      </c>
    </row>
    <row r="2662" spans="1:40" x14ac:dyDescent="0.35">
      <c r="A2662" t="s">
        <v>6057</v>
      </c>
      <c r="B2662" t="s">
        <v>5938</v>
      </c>
      <c r="C2662" t="s">
        <v>51</v>
      </c>
      <c r="D2662" t="s">
        <v>547</v>
      </c>
      <c r="E2662">
        <v>26</v>
      </c>
      <c r="F2662">
        <v>94.48</v>
      </c>
      <c r="G2662">
        <v>78.63</v>
      </c>
      <c r="H2662">
        <f t="shared" si="414"/>
        <v>1.2015770062317184</v>
      </c>
      <c r="I2662">
        <v>23.5</v>
      </c>
      <c r="J2662">
        <v>69.41</v>
      </c>
      <c r="K2662">
        <v>72.459999999999994</v>
      </c>
      <c r="L2662" s="3">
        <f t="shared" si="415"/>
        <v>0</v>
      </c>
      <c r="M2662" s="3">
        <f t="shared" si="416"/>
        <v>1</v>
      </c>
      <c r="N2662" s="3">
        <f t="shared" si="417"/>
        <v>0</v>
      </c>
      <c r="AA2662" t="s">
        <v>6057</v>
      </c>
      <c r="AB2662" t="s">
        <v>5938</v>
      </c>
      <c r="AC2662" t="s">
        <v>51</v>
      </c>
      <c r="AD2662" t="s">
        <v>548</v>
      </c>
      <c r="AE2662">
        <v>24</v>
      </c>
      <c r="AF2662">
        <v>158</v>
      </c>
      <c r="AG2662">
        <v>73.7</v>
      </c>
      <c r="AH2662">
        <f t="shared" si="418"/>
        <v>2.1438263229308006</v>
      </c>
      <c r="AI2662">
        <v>22.5</v>
      </c>
      <c r="AJ2662">
        <v>67.150000000000006</v>
      </c>
      <c r="AK2662">
        <v>69.97</v>
      </c>
      <c r="AL2662" s="3">
        <f t="shared" si="419"/>
        <v>1</v>
      </c>
      <c r="AM2662" s="3">
        <f t="shared" si="420"/>
        <v>0</v>
      </c>
      <c r="AN2662" s="3">
        <f t="shared" si="421"/>
        <v>0</v>
      </c>
    </row>
    <row r="2663" spans="1:40" x14ac:dyDescent="0.35">
      <c r="A2663" t="s">
        <v>6058</v>
      </c>
      <c r="B2663" t="s">
        <v>5938</v>
      </c>
      <c r="C2663" s="6" t="s">
        <v>51</v>
      </c>
      <c r="D2663" s="6" t="s">
        <v>547</v>
      </c>
      <c r="E2663" s="6">
        <v>19.5</v>
      </c>
      <c r="F2663" s="6">
        <v>45.71</v>
      </c>
      <c r="G2663" s="6">
        <v>62.44</v>
      </c>
      <c r="H2663" s="6">
        <f t="shared" si="414"/>
        <v>0.73206278026905836</v>
      </c>
      <c r="I2663" s="6">
        <v>19</v>
      </c>
      <c r="J2663" s="6">
        <v>28.35</v>
      </c>
      <c r="K2663" s="6">
        <v>61.18</v>
      </c>
      <c r="L2663" s="6">
        <f t="shared" si="415"/>
        <v>0</v>
      </c>
      <c r="M2663" s="6">
        <f t="shared" si="416"/>
        <v>0</v>
      </c>
      <c r="N2663" s="6">
        <f t="shared" si="417"/>
        <v>1</v>
      </c>
      <c r="AA2663" t="s">
        <v>6058</v>
      </c>
      <c r="AB2663" t="s">
        <v>5938</v>
      </c>
      <c r="AC2663" t="s">
        <v>51</v>
      </c>
      <c r="AD2663" t="s">
        <v>548</v>
      </c>
      <c r="AE2663">
        <v>24</v>
      </c>
      <c r="AF2663">
        <v>108.57</v>
      </c>
      <c r="AG2663">
        <v>73.7</v>
      </c>
      <c r="AH2663">
        <f t="shared" si="418"/>
        <v>1.4731343283582088</v>
      </c>
      <c r="AI2663">
        <v>23</v>
      </c>
      <c r="AJ2663">
        <v>63.23</v>
      </c>
      <c r="AK2663">
        <v>71.22</v>
      </c>
      <c r="AL2663" s="3">
        <f t="shared" si="419"/>
        <v>0</v>
      </c>
      <c r="AM2663" s="3">
        <f t="shared" si="420"/>
        <v>1</v>
      </c>
      <c r="AN2663" s="3">
        <f t="shared" si="421"/>
        <v>0</v>
      </c>
    </row>
    <row r="2664" spans="1:40" x14ac:dyDescent="0.35">
      <c r="A2664" t="s">
        <v>6059</v>
      </c>
      <c r="B2664" t="s">
        <v>5938</v>
      </c>
      <c r="C2664" t="s">
        <v>51</v>
      </c>
      <c r="D2664" t="s">
        <v>547</v>
      </c>
      <c r="E2664">
        <v>23.5</v>
      </c>
      <c r="F2664">
        <v>136.76</v>
      </c>
      <c r="G2664">
        <v>72.459999999999994</v>
      </c>
      <c r="H2664">
        <f t="shared" si="414"/>
        <v>1.8873861440794921</v>
      </c>
      <c r="I2664">
        <v>22</v>
      </c>
      <c r="J2664">
        <v>67.36</v>
      </c>
      <c r="K2664">
        <v>68.72</v>
      </c>
      <c r="L2664" s="3">
        <f t="shared" si="415"/>
        <v>1</v>
      </c>
      <c r="M2664" s="3">
        <f t="shared" si="416"/>
        <v>0</v>
      </c>
      <c r="N2664" s="3">
        <f t="shared" si="417"/>
        <v>0</v>
      </c>
      <c r="AA2664" t="s">
        <v>6059</v>
      </c>
      <c r="AB2664" t="s">
        <v>5938</v>
      </c>
      <c r="AC2664" t="s">
        <v>51</v>
      </c>
      <c r="AD2664" t="s">
        <v>548</v>
      </c>
      <c r="AE2664">
        <v>24</v>
      </c>
      <c r="AF2664">
        <v>173.82</v>
      </c>
      <c r="AG2664">
        <v>73.7</v>
      </c>
      <c r="AH2664">
        <f t="shared" si="418"/>
        <v>2.3584803256445044</v>
      </c>
      <c r="AI2664">
        <v>21.5</v>
      </c>
      <c r="AJ2664">
        <v>63.24</v>
      </c>
      <c r="AK2664">
        <v>67.47</v>
      </c>
      <c r="AL2664" s="3">
        <f t="shared" si="419"/>
        <v>1</v>
      </c>
      <c r="AM2664" s="3">
        <f t="shared" si="420"/>
        <v>0</v>
      </c>
      <c r="AN2664" s="3">
        <f t="shared" si="421"/>
        <v>0</v>
      </c>
    </row>
    <row r="2665" spans="1:40" x14ac:dyDescent="0.35">
      <c r="A2665" t="s">
        <v>6060</v>
      </c>
      <c r="B2665" t="s">
        <v>5938</v>
      </c>
      <c r="C2665" t="s">
        <v>51</v>
      </c>
      <c r="D2665" t="s">
        <v>547</v>
      </c>
      <c r="E2665">
        <v>24</v>
      </c>
      <c r="F2665">
        <v>135.77000000000001</v>
      </c>
      <c r="G2665">
        <v>73.7</v>
      </c>
      <c r="H2665">
        <f t="shared" si="414"/>
        <v>1.8421981004070558</v>
      </c>
      <c r="I2665">
        <v>22.5</v>
      </c>
      <c r="J2665">
        <v>61.99</v>
      </c>
      <c r="K2665">
        <v>69.97</v>
      </c>
      <c r="L2665" s="3">
        <f t="shared" si="415"/>
        <v>1</v>
      </c>
      <c r="M2665" s="3">
        <f t="shared" si="416"/>
        <v>0</v>
      </c>
      <c r="N2665" s="3">
        <f t="shared" si="417"/>
        <v>0</v>
      </c>
      <c r="AA2665" t="s">
        <v>6060</v>
      </c>
      <c r="AB2665" t="s">
        <v>5938</v>
      </c>
      <c r="AC2665" t="s">
        <v>51</v>
      </c>
      <c r="AD2665" t="s">
        <v>548</v>
      </c>
      <c r="AE2665">
        <v>24</v>
      </c>
      <c r="AF2665">
        <v>181.51</v>
      </c>
      <c r="AG2665">
        <v>73.7</v>
      </c>
      <c r="AH2665">
        <f t="shared" si="418"/>
        <v>2.4628222523744911</v>
      </c>
      <c r="AI2665">
        <v>21.5</v>
      </c>
      <c r="AJ2665">
        <v>53.03</v>
      </c>
      <c r="AK2665">
        <v>67.47</v>
      </c>
      <c r="AL2665" s="3">
        <f t="shared" si="419"/>
        <v>1</v>
      </c>
      <c r="AM2665" s="3">
        <f t="shared" si="420"/>
        <v>0</v>
      </c>
      <c r="AN2665" s="3">
        <f t="shared" si="421"/>
        <v>0</v>
      </c>
    </row>
    <row r="2666" spans="1:40" x14ac:dyDescent="0.35">
      <c r="A2666" t="s">
        <v>6061</v>
      </c>
      <c r="B2666" t="s">
        <v>5938</v>
      </c>
      <c r="C2666" s="6" t="s">
        <v>51</v>
      </c>
      <c r="D2666" s="6" t="s">
        <v>547</v>
      </c>
      <c r="E2666" s="6">
        <v>25</v>
      </c>
      <c r="F2666" s="6">
        <v>75.540000000000006</v>
      </c>
      <c r="G2666" s="6">
        <v>76.17</v>
      </c>
      <c r="H2666" s="6">
        <f t="shared" si="414"/>
        <v>0.9917290271760536</v>
      </c>
      <c r="I2666" s="6">
        <v>24.5</v>
      </c>
      <c r="J2666" s="6">
        <v>68.59</v>
      </c>
      <c r="K2666" s="6">
        <v>74.930000000000007</v>
      </c>
      <c r="L2666" s="6">
        <f t="shared" si="415"/>
        <v>0</v>
      </c>
      <c r="M2666" s="6">
        <f t="shared" si="416"/>
        <v>0</v>
      </c>
      <c r="N2666" s="6">
        <f t="shared" si="417"/>
        <v>1</v>
      </c>
      <c r="AA2666" t="s">
        <v>6061</v>
      </c>
      <c r="AB2666" t="s">
        <v>5938</v>
      </c>
      <c r="AC2666" t="s">
        <v>51</v>
      </c>
      <c r="AD2666" t="s">
        <v>548</v>
      </c>
      <c r="AE2666">
        <v>24</v>
      </c>
      <c r="AF2666">
        <v>115.18</v>
      </c>
      <c r="AG2666">
        <v>73.7</v>
      </c>
      <c r="AH2666">
        <f t="shared" si="418"/>
        <v>1.5628222523744912</v>
      </c>
      <c r="AI2666">
        <v>22.5</v>
      </c>
      <c r="AJ2666">
        <v>66.38</v>
      </c>
      <c r="AK2666">
        <v>69.97</v>
      </c>
      <c r="AL2666" s="3">
        <f t="shared" si="419"/>
        <v>1</v>
      </c>
      <c r="AM2666" s="3">
        <f t="shared" si="420"/>
        <v>0</v>
      </c>
      <c r="AN2666" s="3">
        <f t="shared" si="421"/>
        <v>0</v>
      </c>
    </row>
    <row r="2667" spans="1:40" x14ac:dyDescent="0.35">
      <c r="A2667" t="s">
        <v>6062</v>
      </c>
      <c r="B2667" t="s">
        <v>5938</v>
      </c>
      <c r="C2667" t="s">
        <v>51</v>
      </c>
      <c r="D2667" t="s">
        <v>547</v>
      </c>
      <c r="E2667">
        <v>23.5</v>
      </c>
      <c r="F2667">
        <v>140.66999999999999</v>
      </c>
      <c r="G2667">
        <v>72.459999999999994</v>
      </c>
      <c r="H2667">
        <f t="shared" si="414"/>
        <v>1.9413469500414022</v>
      </c>
      <c r="I2667">
        <v>22</v>
      </c>
      <c r="J2667">
        <v>67.040000000000006</v>
      </c>
      <c r="K2667">
        <v>68.72</v>
      </c>
      <c r="L2667" s="3">
        <f t="shared" si="415"/>
        <v>1</v>
      </c>
      <c r="M2667" s="3">
        <f t="shared" si="416"/>
        <v>0</v>
      </c>
      <c r="N2667" s="3">
        <f t="shared" si="417"/>
        <v>0</v>
      </c>
      <c r="AA2667" t="s">
        <v>6062</v>
      </c>
      <c r="AB2667" t="s">
        <v>5938</v>
      </c>
      <c r="AC2667" t="s">
        <v>51</v>
      </c>
      <c r="AD2667" t="s">
        <v>548</v>
      </c>
      <c r="AE2667">
        <v>24</v>
      </c>
      <c r="AF2667">
        <v>167.21</v>
      </c>
      <c r="AG2667">
        <v>73.7</v>
      </c>
      <c r="AH2667">
        <f t="shared" si="418"/>
        <v>2.2687924016282226</v>
      </c>
      <c r="AI2667">
        <v>21.5</v>
      </c>
      <c r="AJ2667">
        <v>50.93</v>
      </c>
      <c r="AK2667">
        <v>67.47</v>
      </c>
      <c r="AL2667" s="3">
        <f t="shared" si="419"/>
        <v>1</v>
      </c>
      <c r="AM2667" s="3">
        <f t="shared" si="420"/>
        <v>0</v>
      </c>
      <c r="AN2667" s="3">
        <f t="shared" si="421"/>
        <v>0</v>
      </c>
    </row>
    <row r="2668" spans="1:40" x14ac:dyDescent="0.35">
      <c r="A2668" t="s">
        <v>6063</v>
      </c>
      <c r="B2668" t="s">
        <v>5938</v>
      </c>
      <c r="C2668" t="s">
        <v>51</v>
      </c>
      <c r="D2668" t="s">
        <v>547</v>
      </c>
      <c r="E2668">
        <v>23.5</v>
      </c>
      <c r="F2668">
        <v>113.82</v>
      </c>
      <c r="G2668">
        <v>72.459999999999994</v>
      </c>
      <c r="H2668">
        <f t="shared" si="414"/>
        <v>1.5707976814794369</v>
      </c>
      <c r="I2668">
        <v>22</v>
      </c>
      <c r="J2668">
        <v>66.459999999999994</v>
      </c>
      <c r="K2668">
        <v>68.72</v>
      </c>
      <c r="L2668" s="3">
        <f t="shared" si="415"/>
        <v>1</v>
      </c>
      <c r="M2668" s="3">
        <f t="shared" si="416"/>
        <v>0</v>
      </c>
      <c r="N2668" s="3">
        <f t="shared" si="417"/>
        <v>0</v>
      </c>
      <c r="AA2668" t="s">
        <v>6063</v>
      </c>
      <c r="AB2668" t="s">
        <v>5938</v>
      </c>
      <c r="AC2668" t="s">
        <v>51</v>
      </c>
      <c r="AD2668" t="s">
        <v>548</v>
      </c>
      <c r="AE2668">
        <v>24</v>
      </c>
      <c r="AF2668">
        <v>110.24</v>
      </c>
      <c r="AG2668">
        <v>73.7</v>
      </c>
      <c r="AH2668">
        <f t="shared" si="418"/>
        <v>1.4957937584803256</v>
      </c>
      <c r="AI2668">
        <v>23</v>
      </c>
      <c r="AJ2668">
        <v>69.48</v>
      </c>
      <c r="AK2668">
        <v>71.22</v>
      </c>
      <c r="AL2668" s="3">
        <f t="shared" si="419"/>
        <v>0</v>
      </c>
      <c r="AM2668" s="3">
        <f t="shared" si="420"/>
        <v>1</v>
      </c>
      <c r="AN2668" s="3">
        <f t="shared" si="421"/>
        <v>0</v>
      </c>
    </row>
    <row r="2669" spans="1:40" x14ac:dyDescent="0.35">
      <c r="A2669" t="s">
        <v>6064</v>
      </c>
      <c r="B2669" t="s">
        <v>5938</v>
      </c>
      <c r="C2669" t="s">
        <v>51</v>
      </c>
      <c r="D2669" t="s">
        <v>547</v>
      </c>
      <c r="E2669">
        <v>23.5</v>
      </c>
      <c r="F2669">
        <v>124.69</v>
      </c>
      <c r="G2669">
        <v>72.459999999999994</v>
      </c>
      <c r="H2669">
        <f t="shared" si="414"/>
        <v>1.7208114821970744</v>
      </c>
      <c r="I2669">
        <v>22</v>
      </c>
      <c r="J2669">
        <v>68.069999999999993</v>
      </c>
      <c r="K2669">
        <v>68.72</v>
      </c>
      <c r="L2669" s="3">
        <f t="shared" si="415"/>
        <v>1</v>
      </c>
      <c r="M2669" s="3">
        <f t="shared" si="416"/>
        <v>0</v>
      </c>
      <c r="N2669" s="3">
        <f t="shared" si="417"/>
        <v>0</v>
      </c>
      <c r="AA2669" t="s">
        <v>6064</v>
      </c>
      <c r="AB2669" t="s">
        <v>5938</v>
      </c>
      <c r="AC2669" t="s">
        <v>51</v>
      </c>
      <c r="AD2669" t="s">
        <v>548</v>
      </c>
      <c r="AE2669">
        <v>24</v>
      </c>
      <c r="AF2669">
        <v>191.61</v>
      </c>
      <c r="AG2669">
        <v>73.7</v>
      </c>
      <c r="AH2669">
        <f t="shared" si="418"/>
        <v>2.5998643147896878</v>
      </c>
      <c r="AI2669">
        <v>22</v>
      </c>
      <c r="AJ2669">
        <v>64.8</v>
      </c>
      <c r="AK2669">
        <v>68.72</v>
      </c>
      <c r="AL2669" s="3">
        <f t="shared" si="419"/>
        <v>1</v>
      </c>
      <c r="AM2669" s="3">
        <f t="shared" si="420"/>
        <v>0</v>
      </c>
      <c r="AN2669" s="3">
        <f t="shared" si="421"/>
        <v>0</v>
      </c>
    </row>
    <row r="2670" spans="1:40" x14ac:dyDescent="0.35">
      <c r="A2670" t="s">
        <v>6065</v>
      </c>
      <c r="B2670" t="s">
        <v>5938</v>
      </c>
      <c r="C2670" s="6" t="s">
        <v>51</v>
      </c>
      <c r="D2670" s="6" t="s">
        <v>134</v>
      </c>
      <c r="E2670" s="6">
        <v>19</v>
      </c>
      <c r="F2670" s="6">
        <v>48.75</v>
      </c>
      <c r="G2670" s="6">
        <v>61.18</v>
      </c>
      <c r="H2670" s="6">
        <f t="shared" si="414"/>
        <v>0.79682902909447528</v>
      </c>
      <c r="I2670" s="6">
        <v>18.5</v>
      </c>
      <c r="J2670" s="6">
        <v>39.83</v>
      </c>
      <c r="K2670" s="6">
        <v>59.91</v>
      </c>
      <c r="L2670" s="6">
        <f t="shared" si="415"/>
        <v>0</v>
      </c>
      <c r="M2670" s="6">
        <f t="shared" si="416"/>
        <v>0</v>
      </c>
      <c r="N2670" s="6">
        <f t="shared" si="417"/>
        <v>1</v>
      </c>
      <c r="AA2670" t="s">
        <v>6065</v>
      </c>
      <c r="AB2670" t="s">
        <v>5938</v>
      </c>
      <c r="AC2670" t="s">
        <v>51</v>
      </c>
      <c r="AD2670" t="s">
        <v>135</v>
      </c>
      <c r="AE2670">
        <v>26</v>
      </c>
      <c r="AF2670">
        <v>91.76</v>
      </c>
      <c r="AG2670">
        <v>78.63</v>
      </c>
      <c r="AH2670">
        <f t="shared" si="418"/>
        <v>1.1669846114714486</v>
      </c>
      <c r="AI2670">
        <v>23.5</v>
      </c>
      <c r="AJ2670">
        <v>78.84</v>
      </c>
      <c r="AK2670">
        <v>72.459999999999994</v>
      </c>
      <c r="AL2670" s="3">
        <f t="shared" si="419"/>
        <v>0</v>
      </c>
      <c r="AM2670" s="3">
        <f t="shared" si="420"/>
        <v>1</v>
      </c>
      <c r="AN2670" s="3">
        <f t="shared" si="421"/>
        <v>0</v>
      </c>
    </row>
    <row r="2671" spans="1:40" x14ac:dyDescent="0.35">
      <c r="A2671" t="s">
        <v>6066</v>
      </c>
      <c r="B2671" t="s">
        <v>5938</v>
      </c>
      <c r="C2671" t="s">
        <v>51</v>
      </c>
      <c r="D2671" t="s">
        <v>134</v>
      </c>
      <c r="E2671">
        <v>22.5</v>
      </c>
      <c r="F2671">
        <v>74.72</v>
      </c>
      <c r="G2671">
        <v>69.97</v>
      </c>
      <c r="H2671">
        <f t="shared" si="414"/>
        <v>1.0678862369586966</v>
      </c>
      <c r="I2671">
        <v>22</v>
      </c>
      <c r="J2671">
        <v>57.7</v>
      </c>
      <c r="K2671">
        <v>68.72</v>
      </c>
      <c r="L2671" s="3">
        <f t="shared" si="415"/>
        <v>0</v>
      </c>
      <c r="M2671" s="3">
        <f t="shared" si="416"/>
        <v>1</v>
      </c>
      <c r="N2671" s="3">
        <f t="shared" si="417"/>
        <v>0</v>
      </c>
      <c r="AA2671" t="s">
        <v>6066</v>
      </c>
      <c r="AB2671" t="s">
        <v>5938</v>
      </c>
      <c r="AC2671" s="6" t="s">
        <v>51</v>
      </c>
      <c r="AD2671" s="6" t="s">
        <v>135</v>
      </c>
      <c r="AE2671" s="6">
        <v>24</v>
      </c>
      <c r="AF2671" s="6">
        <v>72.36</v>
      </c>
      <c r="AG2671" s="6">
        <v>73.7</v>
      </c>
      <c r="AH2671" s="6">
        <f t="shared" si="418"/>
        <v>0.98181818181818181</v>
      </c>
      <c r="AI2671" s="6">
        <v>23.5</v>
      </c>
      <c r="AJ2671" s="6">
        <v>64.98</v>
      </c>
      <c r="AK2671" s="6">
        <v>72.459999999999994</v>
      </c>
      <c r="AL2671" s="6">
        <f t="shared" si="419"/>
        <v>0</v>
      </c>
      <c r="AM2671" s="6">
        <f t="shared" si="420"/>
        <v>0</v>
      </c>
      <c r="AN2671" s="6">
        <f t="shared" si="421"/>
        <v>1</v>
      </c>
    </row>
    <row r="2672" spans="1:40" x14ac:dyDescent="0.35">
      <c r="A2672" t="s">
        <v>6067</v>
      </c>
      <c r="B2672" t="s">
        <v>5938</v>
      </c>
      <c r="C2672" t="s">
        <v>51</v>
      </c>
      <c r="D2672" t="s">
        <v>134</v>
      </c>
      <c r="E2672">
        <v>23</v>
      </c>
      <c r="F2672">
        <v>83.68</v>
      </c>
      <c r="G2672">
        <v>71.22</v>
      </c>
      <c r="H2672">
        <f t="shared" si="414"/>
        <v>1.174950856500983</v>
      </c>
      <c r="I2672">
        <v>22.5</v>
      </c>
      <c r="J2672">
        <v>62.25</v>
      </c>
      <c r="K2672">
        <v>69.97</v>
      </c>
      <c r="L2672" s="3">
        <f t="shared" si="415"/>
        <v>0</v>
      </c>
      <c r="M2672" s="3">
        <f t="shared" si="416"/>
        <v>1</v>
      </c>
      <c r="N2672" s="3">
        <f t="shared" si="417"/>
        <v>0</v>
      </c>
      <c r="AA2672" t="s">
        <v>6067</v>
      </c>
      <c r="AB2672" t="s">
        <v>5938</v>
      </c>
      <c r="AC2672" s="6" t="s">
        <v>51</v>
      </c>
      <c r="AD2672" s="6" t="s">
        <v>135</v>
      </c>
      <c r="AE2672" s="6">
        <v>15</v>
      </c>
      <c r="AF2672" s="6">
        <v>27.44</v>
      </c>
      <c r="AG2672" s="6">
        <v>50.91</v>
      </c>
      <c r="AH2672" s="6">
        <f t="shared" si="418"/>
        <v>0.53899037517187198</v>
      </c>
      <c r="AI2672" s="6">
        <v>15</v>
      </c>
      <c r="AJ2672" s="6">
        <v>27.44</v>
      </c>
      <c r="AK2672" s="6">
        <v>50.91</v>
      </c>
      <c r="AL2672" s="6">
        <f t="shared" si="419"/>
        <v>0</v>
      </c>
      <c r="AM2672" s="6">
        <f t="shared" si="420"/>
        <v>0</v>
      </c>
      <c r="AN2672" s="6">
        <f t="shared" si="421"/>
        <v>1</v>
      </c>
    </row>
    <row r="2673" spans="1:40" x14ac:dyDescent="0.35">
      <c r="A2673" t="s">
        <v>6068</v>
      </c>
      <c r="B2673" t="s">
        <v>5938</v>
      </c>
      <c r="C2673" s="6" t="s">
        <v>51</v>
      </c>
      <c r="D2673" s="6" t="s">
        <v>134</v>
      </c>
      <c r="E2673" s="6">
        <v>25</v>
      </c>
      <c r="F2673" s="6">
        <v>64.67</v>
      </c>
      <c r="G2673" s="6">
        <v>76.17</v>
      </c>
      <c r="H2673" s="6">
        <f t="shared" si="414"/>
        <v>0.84902192464224757</v>
      </c>
      <c r="I2673" s="6">
        <v>24.5</v>
      </c>
      <c r="J2673" s="6">
        <v>60.78</v>
      </c>
      <c r="K2673" s="6">
        <v>74.930000000000007</v>
      </c>
      <c r="L2673" s="6">
        <f t="shared" si="415"/>
        <v>0</v>
      </c>
      <c r="M2673" s="6">
        <f t="shared" si="416"/>
        <v>0</v>
      </c>
      <c r="N2673" s="6">
        <f t="shared" si="417"/>
        <v>1</v>
      </c>
      <c r="AA2673" t="s">
        <v>6068</v>
      </c>
      <c r="AB2673" t="s">
        <v>5938</v>
      </c>
      <c r="AC2673" s="6" t="s">
        <v>51</v>
      </c>
      <c r="AD2673" s="6" t="s">
        <v>135</v>
      </c>
      <c r="AE2673" s="6">
        <v>18.5</v>
      </c>
      <c r="AF2673" s="6">
        <v>54.13</v>
      </c>
      <c r="AG2673" s="6">
        <v>59.91</v>
      </c>
      <c r="AH2673" s="6">
        <f t="shared" si="418"/>
        <v>0.90352194959105336</v>
      </c>
      <c r="AI2673" s="6">
        <v>18</v>
      </c>
      <c r="AJ2673" s="6">
        <v>28.33</v>
      </c>
      <c r="AK2673" s="6">
        <v>58.64</v>
      </c>
      <c r="AL2673" s="6">
        <f t="shared" si="419"/>
        <v>0</v>
      </c>
      <c r="AM2673" s="6">
        <f t="shared" si="420"/>
        <v>0</v>
      </c>
      <c r="AN2673" s="6">
        <f t="shared" si="421"/>
        <v>1</v>
      </c>
    </row>
    <row r="2674" spans="1:40" x14ac:dyDescent="0.35">
      <c r="A2674" t="s">
        <v>6069</v>
      </c>
      <c r="B2674" t="s">
        <v>5938</v>
      </c>
      <c r="C2674" t="s">
        <v>51</v>
      </c>
      <c r="D2674" t="s">
        <v>134</v>
      </c>
      <c r="E2674">
        <v>24</v>
      </c>
      <c r="F2674">
        <v>89.59</v>
      </c>
      <c r="G2674">
        <v>73.7</v>
      </c>
      <c r="H2674">
        <f t="shared" si="414"/>
        <v>1.2156037991858888</v>
      </c>
      <c r="I2674">
        <v>23</v>
      </c>
      <c r="J2674">
        <v>58.06</v>
      </c>
      <c r="K2674">
        <v>71.22</v>
      </c>
      <c r="L2674" s="3">
        <f t="shared" si="415"/>
        <v>0</v>
      </c>
      <c r="M2674" s="3">
        <f t="shared" si="416"/>
        <v>1</v>
      </c>
      <c r="N2674" s="3">
        <f t="shared" si="417"/>
        <v>0</v>
      </c>
      <c r="AA2674" t="s">
        <v>6069</v>
      </c>
      <c r="AB2674" t="s">
        <v>5938</v>
      </c>
      <c r="AC2674" t="s">
        <v>51</v>
      </c>
      <c r="AD2674" t="s">
        <v>135</v>
      </c>
      <c r="AE2674">
        <v>24</v>
      </c>
      <c r="AF2674">
        <v>74.78</v>
      </c>
      <c r="AG2674">
        <v>73.7</v>
      </c>
      <c r="AH2674">
        <f t="shared" si="418"/>
        <v>1.0146540027137041</v>
      </c>
      <c r="AI2674">
        <v>23.5</v>
      </c>
      <c r="AJ2674">
        <v>68.44</v>
      </c>
      <c r="AK2674">
        <v>72.459999999999994</v>
      </c>
      <c r="AL2674" s="3">
        <f t="shared" si="419"/>
        <v>0</v>
      </c>
      <c r="AM2674" s="3">
        <f t="shared" si="420"/>
        <v>1</v>
      </c>
      <c r="AN2674" s="3">
        <f t="shared" si="421"/>
        <v>0</v>
      </c>
    </row>
    <row r="2675" spans="1:40" x14ac:dyDescent="0.35">
      <c r="A2675" t="s">
        <v>6070</v>
      </c>
      <c r="B2675" t="s">
        <v>5938</v>
      </c>
      <c r="C2675" s="6" t="s">
        <v>51</v>
      </c>
      <c r="D2675" s="6" t="s">
        <v>134</v>
      </c>
      <c r="E2675" s="6">
        <v>20.5</v>
      </c>
      <c r="F2675" s="6">
        <v>53.67</v>
      </c>
      <c r="G2675" s="6">
        <v>64.97</v>
      </c>
      <c r="H2675" s="6">
        <f t="shared" ref="H2675:H2738" si="422">F2675/G2675</f>
        <v>0.82607357241803914</v>
      </c>
      <c r="I2675" s="6">
        <v>20</v>
      </c>
      <c r="J2675" s="6">
        <v>45.87</v>
      </c>
      <c r="K2675" s="6">
        <v>63.71</v>
      </c>
      <c r="L2675" s="6">
        <f t="shared" ref="L2675:L2738" si="423">IF(H2675&gt;1.5,1,0)</f>
        <v>0</v>
      </c>
      <c r="M2675" s="6">
        <f t="shared" ref="M2675:M2738" si="424">IF((AND(H2675&gt;1,H2675&lt;1.5)),1,0)</f>
        <v>0</v>
      </c>
      <c r="N2675" s="6">
        <f t="shared" ref="N2675:N2738" si="425">IF(H2675&lt;1,1,0)</f>
        <v>1</v>
      </c>
      <c r="AA2675" t="s">
        <v>6070</v>
      </c>
      <c r="AB2675" t="s">
        <v>5938</v>
      </c>
      <c r="AC2675" s="6" t="s">
        <v>51</v>
      </c>
      <c r="AD2675" s="6" t="s">
        <v>135</v>
      </c>
      <c r="AE2675" s="6">
        <v>25.5</v>
      </c>
      <c r="AF2675" s="6">
        <v>68.28</v>
      </c>
      <c r="AG2675" s="6">
        <v>77.400000000000006</v>
      </c>
      <c r="AH2675" s="6">
        <f t="shared" ref="AH2675:AH2738" si="426">AF2675/AG2675</f>
        <v>0.88217054263565886</v>
      </c>
      <c r="AI2675" s="6">
        <v>25</v>
      </c>
      <c r="AJ2675" s="6">
        <v>61.57</v>
      </c>
      <c r="AK2675" s="6">
        <v>76.17</v>
      </c>
      <c r="AL2675" s="6">
        <f t="shared" ref="AL2675:AL2738" si="427">IF(AH2675&gt;1.5,1,0)</f>
        <v>0</v>
      </c>
      <c r="AM2675" s="6">
        <f t="shared" ref="AM2675:AM2738" si="428">IF((AND(AH2675&gt;1,AH2675&lt;1.5)),1,0)</f>
        <v>0</v>
      </c>
      <c r="AN2675" s="6">
        <f t="shared" ref="AN2675:AN2738" si="429">IF(AH2675&lt;1,1,0)</f>
        <v>1</v>
      </c>
    </row>
    <row r="2676" spans="1:40" x14ac:dyDescent="0.35">
      <c r="A2676" t="s">
        <v>6071</v>
      </c>
      <c r="B2676" t="s">
        <v>5938</v>
      </c>
      <c r="C2676" t="s">
        <v>51</v>
      </c>
      <c r="D2676" t="s">
        <v>134</v>
      </c>
      <c r="E2676">
        <v>25.5</v>
      </c>
      <c r="F2676">
        <v>77.959999999999994</v>
      </c>
      <c r="G2676">
        <v>77.400000000000006</v>
      </c>
      <c r="H2676">
        <f t="shared" si="422"/>
        <v>1.007235142118863</v>
      </c>
      <c r="I2676">
        <v>25</v>
      </c>
      <c r="J2676">
        <v>57.83</v>
      </c>
      <c r="K2676">
        <v>76.17</v>
      </c>
      <c r="L2676" s="3">
        <f t="shared" si="423"/>
        <v>0</v>
      </c>
      <c r="M2676" s="3">
        <f t="shared" si="424"/>
        <v>1</v>
      </c>
      <c r="N2676" s="3">
        <f t="shared" si="425"/>
        <v>0</v>
      </c>
      <c r="AA2676" t="s">
        <v>6071</v>
      </c>
      <c r="AB2676" t="s">
        <v>5938</v>
      </c>
      <c r="AC2676" s="6" t="s">
        <v>51</v>
      </c>
      <c r="AD2676" s="6" t="s">
        <v>135</v>
      </c>
      <c r="AE2676" s="6">
        <v>24.5</v>
      </c>
      <c r="AF2676" s="6">
        <v>73.34</v>
      </c>
      <c r="AG2676" s="6">
        <v>74.930000000000007</v>
      </c>
      <c r="AH2676" s="6">
        <f t="shared" si="426"/>
        <v>0.9787801948485253</v>
      </c>
      <c r="AI2676" s="6">
        <v>24</v>
      </c>
      <c r="AJ2676" s="6">
        <v>60.23</v>
      </c>
      <c r="AK2676" s="6">
        <v>73.7</v>
      </c>
      <c r="AL2676" s="6">
        <f t="shared" si="427"/>
        <v>0</v>
      </c>
      <c r="AM2676" s="6">
        <f t="shared" si="428"/>
        <v>0</v>
      </c>
      <c r="AN2676" s="6">
        <f t="shared" si="429"/>
        <v>1</v>
      </c>
    </row>
    <row r="2677" spans="1:40" x14ac:dyDescent="0.35">
      <c r="A2677" t="s">
        <v>6072</v>
      </c>
      <c r="B2677" t="s">
        <v>5938</v>
      </c>
      <c r="C2677" s="6" t="s">
        <v>51</v>
      </c>
      <c r="D2677" s="6" t="s">
        <v>134</v>
      </c>
      <c r="E2677" s="6">
        <v>16</v>
      </c>
      <c r="F2677" s="6">
        <v>47.07</v>
      </c>
      <c r="G2677" s="6">
        <v>53.5</v>
      </c>
      <c r="H2677" s="6">
        <f t="shared" si="422"/>
        <v>0.87981308411214953</v>
      </c>
      <c r="I2677" s="6">
        <v>15.5</v>
      </c>
      <c r="J2677" s="6">
        <v>30.83</v>
      </c>
      <c r="K2677" s="6">
        <v>52.21</v>
      </c>
      <c r="L2677" s="6">
        <f t="shared" si="423"/>
        <v>0</v>
      </c>
      <c r="M2677" s="6">
        <f t="shared" si="424"/>
        <v>0</v>
      </c>
      <c r="N2677" s="6">
        <f t="shared" si="425"/>
        <v>1</v>
      </c>
      <c r="AA2677" t="s">
        <v>6072</v>
      </c>
      <c r="AB2677" t="s">
        <v>5938</v>
      </c>
      <c r="AC2677" t="s">
        <v>51</v>
      </c>
      <c r="AD2677" t="s">
        <v>135</v>
      </c>
      <c r="AE2677">
        <v>21</v>
      </c>
      <c r="AF2677">
        <v>71.03</v>
      </c>
      <c r="AG2677">
        <v>66.22</v>
      </c>
      <c r="AH2677">
        <f t="shared" si="426"/>
        <v>1.0726366656599216</v>
      </c>
      <c r="AI2677">
        <v>20.5</v>
      </c>
      <c r="AJ2677">
        <v>49.63</v>
      </c>
      <c r="AK2677">
        <v>64.97</v>
      </c>
      <c r="AL2677" s="3">
        <f t="shared" si="427"/>
        <v>0</v>
      </c>
      <c r="AM2677" s="3">
        <f t="shared" si="428"/>
        <v>1</v>
      </c>
      <c r="AN2677" s="3">
        <f t="shared" si="429"/>
        <v>0</v>
      </c>
    </row>
    <row r="2678" spans="1:40" x14ac:dyDescent="0.35">
      <c r="A2678" t="s">
        <v>6073</v>
      </c>
      <c r="B2678" t="s">
        <v>5938</v>
      </c>
      <c r="C2678" t="s">
        <v>51</v>
      </c>
      <c r="D2678" t="s">
        <v>134</v>
      </c>
      <c r="E2678">
        <v>24.5</v>
      </c>
      <c r="F2678">
        <v>82.32</v>
      </c>
      <c r="G2678">
        <v>74.930000000000007</v>
      </c>
      <c r="H2678">
        <f t="shared" si="422"/>
        <v>1.0986253836914452</v>
      </c>
      <c r="I2678">
        <v>23.5</v>
      </c>
      <c r="J2678">
        <v>65.17</v>
      </c>
      <c r="K2678">
        <v>72.459999999999994</v>
      </c>
      <c r="L2678" s="3">
        <f t="shared" si="423"/>
        <v>0</v>
      </c>
      <c r="M2678" s="3">
        <f t="shared" si="424"/>
        <v>1</v>
      </c>
      <c r="N2678" s="3">
        <f t="shared" si="425"/>
        <v>0</v>
      </c>
      <c r="AA2678" t="s">
        <v>6073</v>
      </c>
      <c r="AB2678" t="s">
        <v>5938</v>
      </c>
      <c r="AC2678" t="s">
        <v>51</v>
      </c>
      <c r="AD2678" t="s">
        <v>135</v>
      </c>
      <c r="AE2678">
        <v>24.5</v>
      </c>
      <c r="AF2678">
        <v>75.790000000000006</v>
      </c>
      <c r="AG2678">
        <v>74.930000000000007</v>
      </c>
      <c r="AH2678">
        <f t="shared" si="426"/>
        <v>1.0114773788869611</v>
      </c>
      <c r="AI2678">
        <v>24</v>
      </c>
      <c r="AJ2678">
        <v>64.819999999999993</v>
      </c>
      <c r="AK2678">
        <v>73.7</v>
      </c>
      <c r="AL2678" s="3">
        <f t="shared" si="427"/>
        <v>0</v>
      </c>
      <c r="AM2678" s="3">
        <f t="shared" si="428"/>
        <v>1</v>
      </c>
      <c r="AN2678" s="3">
        <f t="shared" si="429"/>
        <v>0</v>
      </c>
    </row>
    <row r="2679" spans="1:40" x14ac:dyDescent="0.35">
      <c r="A2679" t="s">
        <v>6074</v>
      </c>
      <c r="B2679" t="s">
        <v>5938</v>
      </c>
      <c r="C2679" s="6" t="s">
        <v>51</v>
      </c>
      <c r="D2679" s="6" t="s">
        <v>134</v>
      </c>
      <c r="E2679" s="6">
        <v>17.5</v>
      </c>
      <c r="F2679" s="6">
        <v>45.66</v>
      </c>
      <c r="G2679" s="6">
        <v>57.36</v>
      </c>
      <c r="H2679" s="6">
        <f t="shared" si="422"/>
        <v>0.79602510460251041</v>
      </c>
      <c r="I2679" s="6">
        <v>17</v>
      </c>
      <c r="J2679" s="6">
        <v>30.66</v>
      </c>
      <c r="K2679" s="6">
        <v>56.08</v>
      </c>
      <c r="L2679" s="6">
        <f t="shared" si="423"/>
        <v>0</v>
      </c>
      <c r="M2679" s="6">
        <f t="shared" si="424"/>
        <v>0</v>
      </c>
      <c r="N2679" s="6">
        <f t="shared" si="425"/>
        <v>1</v>
      </c>
      <c r="AA2679" t="s">
        <v>6074</v>
      </c>
      <c r="AB2679" t="s">
        <v>5938</v>
      </c>
      <c r="AC2679" s="6" t="s">
        <v>51</v>
      </c>
      <c r="AD2679" s="6" t="s">
        <v>135</v>
      </c>
      <c r="AE2679" s="6">
        <v>21.5</v>
      </c>
      <c r="AF2679" s="6">
        <v>59.66</v>
      </c>
      <c r="AG2679" s="6">
        <v>67.47</v>
      </c>
      <c r="AH2679" s="6">
        <f t="shared" si="426"/>
        <v>0.88424484956276861</v>
      </c>
      <c r="AI2679" s="6">
        <v>21</v>
      </c>
      <c r="AJ2679" s="6">
        <v>50.61</v>
      </c>
      <c r="AK2679" s="6">
        <v>66.22</v>
      </c>
      <c r="AL2679" s="6">
        <f t="shared" si="427"/>
        <v>0</v>
      </c>
      <c r="AM2679" s="6">
        <f t="shared" si="428"/>
        <v>0</v>
      </c>
      <c r="AN2679" s="6">
        <f t="shared" si="429"/>
        <v>1</v>
      </c>
    </row>
    <row r="2680" spans="1:40" x14ac:dyDescent="0.35">
      <c r="A2680" t="s">
        <v>6075</v>
      </c>
      <c r="B2680" t="s">
        <v>5953</v>
      </c>
      <c r="C2680" t="s">
        <v>51</v>
      </c>
      <c r="D2680" t="s">
        <v>547</v>
      </c>
      <c r="E2680">
        <v>24</v>
      </c>
      <c r="F2680">
        <v>75.569999999999993</v>
      </c>
      <c r="G2680">
        <v>73.7</v>
      </c>
      <c r="H2680">
        <f t="shared" si="422"/>
        <v>1.0253731343283581</v>
      </c>
      <c r="I2680">
        <v>23.5</v>
      </c>
      <c r="J2680">
        <v>53.85</v>
      </c>
      <c r="K2680">
        <v>72.459999999999994</v>
      </c>
      <c r="L2680" s="3">
        <f t="shared" si="423"/>
        <v>0</v>
      </c>
      <c r="M2680" s="3">
        <f t="shared" si="424"/>
        <v>1</v>
      </c>
      <c r="N2680" s="3">
        <f t="shared" si="425"/>
        <v>0</v>
      </c>
      <c r="AA2680" t="s">
        <v>6075</v>
      </c>
      <c r="AB2680" t="s">
        <v>5953</v>
      </c>
      <c r="AC2680" t="s">
        <v>51</v>
      </c>
      <c r="AD2680" t="s">
        <v>548</v>
      </c>
      <c r="AE2680">
        <v>24</v>
      </c>
      <c r="AF2680">
        <v>82.28</v>
      </c>
      <c r="AG2680">
        <v>73.7</v>
      </c>
      <c r="AH2680">
        <f t="shared" si="426"/>
        <v>1.1164179104477612</v>
      </c>
      <c r="AI2680">
        <v>23</v>
      </c>
      <c r="AJ2680">
        <v>61.38</v>
      </c>
      <c r="AK2680">
        <v>71.22</v>
      </c>
      <c r="AL2680" s="3">
        <f t="shared" si="427"/>
        <v>0</v>
      </c>
      <c r="AM2680" s="3">
        <f t="shared" si="428"/>
        <v>1</v>
      </c>
      <c r="AN2680" s="3">
        <f t="shared" si="429"/>
        <v>0</v>
      </c>
    </row>
    <row r="2681" spans="1:40" x14ac:dyDescent="0.35">
      <c r="A2681" t="s">
        <v>6076</v>
      </c>
      <c r="B2681" t="s">
        <v>5953</v>
      </c>
      <c r="C2681" t="s">
        <v>51</v>
      </c>
      <c r="D2681" t="s">
        <v>547</v>
      </c>
      <c r="E2681">
        <v>24</v>
      </c>
      <c r="F2681">
        <v>89.15</v>
      </c>
      <c r="G2681">
        <v>73.7</v>
      </c>
      <c r="H2681">
        <f t="shared" si="422"/>
        <v>1.2096336499321574</v>
      </c>
      <c r="I2681">
        <v>25.5</v>
      </c>
      <c r="J2681">
        <v>83.37</v>
      </c>
      <c r="K2681">
        <v>77.400000000000006</v>
      </c>
      <c r="L2681" s="3">
        <f t="shared" si="423"/>
        <v>0</v>
      </c>
      <c r="M2681" s="3">
        <f t="shared" si="424"/>
        <v>1</v>
      </c>
      <c r="N2681" s="3">
        <f t="shared" si="425"/>
        <v>0</v>
      </c>
      <c r="AA2681" t="s">
        <v>6076</v>
      </c>
      <c r="AB2681" t="s">
        <v>5953</v>
      </c>
      <c r="AC2681" t="s">
        <v>51</v>
      </c>
      <c r="AD2681" t="s">
        <v>548</v>
      </c>
      <c r="AE2681">
        <v>24</v>
      </c>
      <c r="AF2681">
        <v>80.22</v>
      </c>
      <c r="AG2681">
        <v>73.7</v>
      </c>
      <c r="AH2681">
        <f t="shared" si="426"/>
        <v>1.0884667571234734</v>
      </c>
      <c r="AI2681">
        <v>16</v>
      </c>
      <c r="AJ2681">
        <v>58.01</v>
      </c>
      <c r="AK2681">
        <v>53.5</v>
      </c>
      <c r="AL2681" s="3">
        <f t="shared" si="427"/>
        <v>0</v>
      </c>
      <c r="AM2681" s="3">
        <f t="shared" si="428"/>
        <v>1</v>
      </c>
      <c r="AN2681" s="3">
        <f t="shared" si="429"/>
        <v>0</v>
      </c>
    </row>
    <row r="2682" spans="1:40" x14ac:dyDescent="0.35">
      <c r="A2682" t="s">
        <v>6077</v>
      </c>
      <c r="B2682" t="s">
        <v>5953</v>
      </c>
      <c r="C2682" t="s">
        <v>51</v>
      </c>
      <c r="D2682" t="s">
        <v>547</v>
      </c>
      <c r="E2682">
        <v>24</v>
      </c>
      <c r="F2682">
        <v>100.3</v>
      </c>
      <c r="G2682">
        <v>73.7</v>
      </c>
      <c r="H2682">
        <f t="shared" si="422"/>
        <v>1.360922659430122</v>
      </c>
      <c r="I2682">
        <v>22.5</v>
      </c>
      <c r="J2682">
        <v>58.53</v>
      </c>
      <c r="K2682">
        <v>69.97</v>
      </c>
      <c r="L2682" s="3">
        <f t="shared" si="423"/>
        <v>0</v>
      </c>
      <c r="M2682" s="3">
        <f t="shared" si="424"/>
        <v>1</v>
      </c>
      <c r="N2682" s="3">
        <f t="shared" si="425"/>
        <v>0</v>
      </c>
      <c r="AA2682" t="s">
        <v>6077</v>
      </c>
      <c r="AB2682" t="s">
        <v>5953</v>
      </c>
      <c r="AC2682" t="s">
        <v>51</v>
      </c>
      <c r="AD2682" t="s">
        <v>548</v>
      </c>
      <c r="AE2682">
        <v>23.5</v>
      </c>
      <c r="AF2682">
        <v>108.87</v>
      </c>
      <c r="AG2682">
        <v>72.459999999999994</v>
      </c>
      <c r="AH2682">
        <f t="shared" si="426"/>
        <v>1.5024841291747173</v>
      </c>
      <c r="AI2682">
        <v>16</v>
      </c>
      <c r="AJ2682">
        <v>61.16</v>
      </c>
      <c r="AK2682">
        <v>53.5</v>
      </c>
      <c r="AL2682" s="3">
        <f t="shared" si="427"/>
        <v>1</v>
      </c>
      <c r="AM2682" s="3">
        <f t="shared" si="428"/>
        <v>0</v>
      </c>
      <c r="AN2682" s="3">
        <f t="shared" si="429"/>
        <v>0</v>
      </c>
    </row>
    <row r="2683" spans="1:40" x14ac:dyDescent="0.35">
      <c r="A2683" t="s">
        <v>6078</v>
      </c>
      <c r="B2683" t="s">
        <v>5953</v>
      </c>
      <c r="C2683" t="s">
        <v>51</v>
      </c>
      <c r="D2683" t="s">
        <v>547</v>
      </c>
      <c r="E2683">
        <v>24</v>
      </c>
      <c r="F2683">
        <v>110.09</v>
      </c>
      <c r="G2683">
        <v>73.7</v>
      </c>
      <c r="H2683">
        <f t="shared" si="422"/>
        <v>1.4937584803256445</v>
      </c>
      <c r="I2683">
        <v>22</v>
      </c>
      <c r="J2683">
        <v>67.260000000000005</v>
      </c>
      <c r="K2683">
        <v>68.72</v>
      </c>
      <c r="L2683" s="3">
        <f t="shared" si="423"/>
        <v>0</v>
      </c>
      <c r="M2683" s="3">
        <f t="shared" si="424"/>
        <v>1</v>
      </c>
      <c r="N2683" s="3">
        <f t="shared" si="425"/>
        <v>0</v>
      </c>
      <c r="AA2683" t="s">
        <v>6078</v>
      </c>
      <c r="AB2683" t="s">
        <v>5953</v>
      </c>
      <c r="AC2683" t="s">
        <v>51</v>
      </c>
      <c r="AD2683" t="s">
        <v>548</v>
      </c>
      <c r="AE2683">
        <v>24</v>
      </c>
      <c r="AF2683">
        <v>177.81</v>
      </c>
      <c r="AG2683">
        <v>73.7</v>
      </c>
      <c r="AH2683">
        <f t="shared" si="426"/>
        <v>2.4126187245590232</v>
      </c>
      <c r="AI2683">
        <v>21.5</v>
      </c>
      <c r="AJ2683">
        <v>61.07</v>
      </c>
      <c r="AK2683">
        <v>67.47</v>
      </c>
      <c r="AL2683" s="3">
        <f t="shared" si="427"/>
        <v>1</v>
      </c>
      <c r="AM2683" s="3">
        <f t="shared" si="428"/>
        <v>0</v>
      </c>
      <c r="AN2683" s="3">
        <f t="shared" si="429"/>
        <v>0</v>
      </c>
    </row>
    <row r="2684" spans="1:40" x14ac:dyDescent="0.35">
      <c r="A2684" t="s">
        <v>6079</v>
      </c>
      <c r="B2684" t="s">
        <v>5953</v>
      </c>
      <c r="C2684" t="s">
        <v>51</v>
      </c>
      <c r="D2684" t="s">
        <v>547</v>
      </c>
      <c r="E2684">
        <v>24</v>
      </c>
      <c r="F2684">
        <v>125.45</v>
      </c>
      <c r="G2684">
        <v>73.7</v>
      </c>
      <c r="H2684">
        <f t="shared" si="422"/>
        <v>1.7021709633649933</v>
      </c>
      <c r="I2684">
        <v>22.5</v>
      </c>
      <c r="J2684">
        <v>59.01</v>
      </c>
      <c r="K2684">
        <v>69.97</v>
      </c>
      <c r="L2684" s="3">
        <f t="shared" si="423"/>
        <v>1</v>
      </c>
      <c r="M2684" s="3">
        <f t="shared" si="424"/>
        <v>0</v>
      </c>
      <c r="N2684" s="3">
        <f t="shared" si="425"/>
        <v>0</v>
      </c>
      <c r="AA2684" t="s">
        <v>6079</v>
      </c>
      <c r="AB2684" t="s">
        <v>5953</v>
      </c>
      <c r="AC2684" t="s">
        <v>51</v>
      </c>
      <c r="AD2684" t="s">
        <v>548</v>
      </c>
      <c r="AE2684">
        <v>24</v>
      </c>
      <c r="AF2684">
        <v>146.31</v>
      </c>
      <c r="AG2684">
        <v>73.7</v>
      </c>
      <c r="AH2684">
        <f t="shared" si="426"/>
        <v>1.9852103120759836</v>
      </c>
      <c r="AI2684">
        <v>22</v>
      </c>
      <c r="AJ2684">
        <v>64.61</v>
      </c>
      <c r="AK2684">
        <v>68.72</v>
      </c>
      <c r="AL2684" s="3">
        <f t="shared" si="427"/>
        <v>1</v>
      </c>
      <c r="AM2684" s="3">
        <f t="shared" si="428"/>
        <v>0</v>
      </c>
      <c r="AN2684" s="3">
        <f t="shared" si="429"/>
        <v>0</v>
      </c>
    </row>
    <row r="2685" spans="1:40" x14ac:dyDescent="0.35">
      <c r="A2685" t="s">
        <v>6080</v>
      </c>
      <c r="B2685" t="s">
        <v>5953</v>
      </c>
      <c r="C2685" t="s">
        <v>51</v>
      </c>
      <c r="D2685" t="s">
        <v>547</v>
      </c>
      <c r="E2685">
        <v>23.5</v>
      </c>
      <c r="F2685">
        <v>98</v>
      </c>
      <c r="G2685">
        <v>72.459999999999994</v>
      </c>
      <c r="H2685">
        <f t="shared" si="422"/>
        <v>1.3524703284570798</v>
      </c>
      <c r="I2685">
        <v>22.5</v>
      </c>
      <c r="J2685">
        <v>61.2</v>
      </c>
      <c r="K2685">
        <v>69.97</v>
      </c>
      <c r="L2685" s="3">
        <f t="shared" si="423"/>
        <v>0</v>
      </c>
      <c r="M2685" s="3">
        <f t="shared" si="424"/>
        <v>1</v>
      </c>
      <c r="N2685" s="3">
        <f t="shared" si="425"/>
        <v>0</v>
      </c>
      <c r="AA2685" t="s">
        <v>6080</v>
      </c>
      <c r="AB2685" t="s">
        <v>5953</v>
      </c>
      <c r="AC2685" t="s">
        <v>51</v>
      </c>
      <c r="AD2685" t="s">
        <v>548</v>
      </c>
      <c r="AE2685">
        <v>24</v>
      </c>
      <c r="AF2685">
        <v>155.80000000000001</v>
      </c>
      <c r="AG2685">
        <v>73.7</v>
      </c>
      <c r="AH2685">
        <f t="shared" si="426"/>
        <v>2.1139755766621438</v>
      </c>
      <c r="AI2685">
        <v>23</v>
      </c>
      <c r="AJ2685">
        <v>65.45</v>
      </c>
      <c r="AK2685">
        <v>71.22</v>
      </c>
      <c r="AL2685" s="3">
        <f t="shared" si="427"/>
        <v>1</v>
      </c>
      <c r="AM2685" s="3">
        <f t="shared" si="428"/>
        <v>0</v>
      </c>
      <c r="AN2685" s="3">
        <f t="shared" si="429"/>
        <v>0</v>
      </c>
    </row>
    <row r="2686" spans="1:40" x14ac:dyDescent="0.35">
      <c r="A2686" t="s">
        <v>6081</v>
      </c>
      <c r="B2686" t="s">
        <v>5953</v>
      </c>
      <c r="C2686" s="6" t="s">
        <v>51</v>
      </c>
      <c r="D2686" s="6" t="s">
        <v>547</v>
      </c>
      <c r="E2686" s="6">
        <v>22</v>
      </c>
      <c r="F2686" s="6">
        <v>64.25</v>
      </c>
      <c r="G2686" s="6">
        <v>68.72</v>
      </c>
      <c r="H2686" s="6">
        <f t="shared" si="422"/>
        <v>0.93495343422584398</v>
      </c>
      <c r="I2686" s="6">
        <v>21.5</v>
      </c>
      <c r="J2686" s="6">
        <v>51.82</v>
      </c>
      <c r="K2686" s="6">
        <v>67.47</v>
      </c>
      <c r="L2686" s="6">
        <f t="shared" si="423"/>
        <v>0</v>
      </c>
      <c r="M2686" s="6">
        <f t="shared" si="424"/>
        <v>0</v>
      </c>
      <c r="N2686" s="6">
        <f t="shared" si="425"/>
        <v>1</v>
      </c>
      <c r="AA2686" t="s">
        <v>6081</v>
      </c>
      <c r="AB2686" t="s">
        <v>5953</v>
      </c>
      <c r="AC2686" t="s">
        <v>51</v>
      </c>
      <c r="AD2686" t="s">
        <v>548</v>
      </c>
      <c r="AE2686">
        <v>24</v>
      </c>
      <c r="AF2686">
        <v>113.4</v>
      </c>
      <c r="AG2686">
        <v>73.7</v>
      </c>
      <c r="AH2686">
        <f t="shared" si="426"/>
        <v>1.5386702849389418</v>
      </c>
      <c r="AI2686">
        <v>22.5</v>
      </c>
      <c r="AJ2686">
        <v>55.1</v>
      </c>
      <c r="AK2686">
        <v>69.97</v>
      </c>
      <c r="AL2686" s="3">
        <f t="shared" si="427"/>
        <v>1</v>
      </c>
      <c r="AM2686" s="3">
        <f t="shared" si="428"/>
        <v>0</v>
      </c>
      <c r="AN2686" s="3">
        <f t="shared" si="429"/>
        <v>0</v>
      </c>
    </row>
    <row r="2687" spans="1:40" x14ac:dyDescent="0.35">
      <c r="A2687" t="s">
        <v>6082</v>
      </c>
      <c r="B2687" t="s">
        <v>5953</v>
      </c>
      <c r="C2687" s="6" t="s">
        <v>51</v>
      </c>
      <c r="D2687" s="6" t="s">
        <v>547</v>
      </c>
      <c r="E2687" s="6">
        <v>24</v>
      </c>
      <c r="F2687" s="6">
        <v>71.27</v>
      </c>
      <c r="G2687" s="6">
        <v>73.7</v>
      </c>
      <c r="H2687" s="6">
        <f t="shared" si="422"/>
        <v>0.96702849389416545</v>
      </c>
      <c r="I2687" s="6">
        <v>23.5</v>
      </c>
      <c r="J2687" s="6">
        <v>48.01</v>
      </c>
      <c r="K2687" s="6">
        <v>72.459999999999994</v>
      </c>
      <c r="L2687" s="6">
        <f t="shared" si="423"/>
        <v>0</v>
      </c>
      <c r="M2687" s="6">
        <f t="shared" si="424"/>
        <v>0</v>
      </c>
      <c r="N2687" s="6">
        <f t="shared" si="425"/>
        <v>1</v>
      </c>
      <c r="AA2687" t="s">
        <v>6082</v>
      </c>
      <c r="AB2687" t="s">
        <v>5953</v>
      </c>
      <c r="AC2687" t="s">
        <v>51</v>
      </c>
      <c r="AD2687" t="s">
        <v>548</v>
      </c>
      <c r="AE2687">
        <v>22.5</v>
      </c>
      <c r="AF2687">
        <v>99.35</v>
      </c>
      <c r="AG2687">
        <v>69.97</v>
      </c>
      <c r="AH2687">
        <f t="shared" si="426"/>
        <v>1.419894240388738</v>
      </c>
      <c r="AI2687">
        <v>24</v>
      </c>
      <c r="AJ2687">
        <v>81.3</v>
      </c>
      <c r="AK2687">
        <v>73.7</v>
      </c>
      <c r="AL2687" s="3">
        <f t="shared" si="427"/>
        <v>0</v>
      </c>
      <c r="AM2687" s="3">
        <f t="shared" si="428"/>
        <v>1</v>
      </c>
      <c r="AN2687" s="3">
        <f t="shared" si="429"/>
        <v>0</v>
      </c>
    </row>
    <row r="2688" spans="1:40" x14ac:dyDescent="0.35">
      <c r="A2688" t="s">
        <v>6083</v>
      </c>
      <c r="B2688" t="s">
        <v>5953</v>
      </c>
      <c r="C2688" t="s">
        <v>51</v>
      </c>
      <c r="D2688" t="s">
        <v>547</v>
      </c>
      <c r="E2688">
        <v>25</v>
      </c>
      <c r="F2688">
        <v>90.72</v>
      </c>
      <c r="G2688">
        <v>76.17</v>
      </c>
      <c r="H2688">
        <f t="shared" si="422"/>
        <v>1.1910200866482867</v>
      </c>
      <c r="I2688">
        <v>24.5</v>
      </c>
      <c r="J2688">
        <v>73.7</v>
      </c>
      <c r="K2688">
        <v>74.930000000000007</v>
      </c>
      <c r="L2688" s="3">
        <f t="shared" si="423"/>
        <v>0</v>
      </c>
      <c r="M2688" s="3">
        <f t="shared" si="424"/>
        <v>1</v>
      </c>
      <c r="N2688" s="3">
        <f t="shared" si="425"/>
        <v>0</v>
      </c>
      <c r="AA2688" t="s">
        <v>6083</v>
      </c>
      <c r="AB2688" t="s">
        <v>5953</v>
      </c>
      <c r="AC2688" t="s">
        <v>51</v>
      </c>
      <c r="AD2688" t="s">
        <v>548</v>
      </c>
      <c r="AE2688">
        <v>24</v>
      </c>
      <c r="AF2688">
        <v>156.81</v>
      </c>
      <c r="AG2688">
        <v>73.7</v>
      </c>
      <c r="AH2688">
        <f t="shared" si="426"/>
        <v>2.1276797829036633</v>
      </c>
      <c r="AI2688">
        <v>16</v>
      </c>
      <c r="AJ2688">
        <v>59.29</v>
      </c>
      <c r="AK2688">
        <v>53.5</v>
      </c>
      <c r="AL2688" s="3">
        <f t="shared" si="427"/>
        <v>1</v>
      </c>
      <c r="AM2688" s="3">
        <f t="shared" si="428"/>
        <v>0</v>
      </c>
      <c r="AN2688" s="3">
        <f t="shared" si="429"/>
        <v>0</v>
      </c>
    </row>
    <row r="2689" spans="1:40" x14ac:dyDescent="0.35">
      <c r="A2689" t="s">
        <v>6084</v>
      </c>
      <c r="B2689" t="s">
        <v>5953</v>
      </c>
      <c r="C2689" s="6" t="s">
        <v>51</v>
      </c>
      <c r="D2689" s="6" t="s">
        <v>547</v>
      </c>
      <c r="E2689" s="6">
        <v>21.5</v>
      </c>
      <c r="F2689" s="6">
        <v>63.45</v>
      </c>
      <c r="G2689" s="6">
        <v>67.47</v>
      </c>
      <c r="H2689" s="6">
        <f t="shared" si="422"/>
        <v>0.94041796353935092</v>
      </c>
      <c r="I2689" s="6">
        <v>21</v>
      </c>
      <c r="J2689" s="6">
        <v>42.49</v>
      </c>
      <c r="K2689" s="6">
        <v>66.22</v>
      </c>
      <c r="L2689" s="6">
        <f t="shared" si="423"/>
        <v>0</v>
      </c>
      <c r="M2689" s="6">
        <f t="shared" si="424"/>
        <v>0</v>
      </c>
      <c r="N2689" s="6">
        <f t="shared" si="425"/>
        <v>1</v>
      </c>
      <c r="AA2689" t="s">
        <v>6084</v>
      </c>
      <c r="AB2689" t="s">
        <v>5953</v>
      </c>
      <c r="AC2689" t="s">
        <v>51</v>
      </c>
      <c r="AD2689" t="s">
        <v>548</v>
      </c>
      <c r="AE2689">
        <v>24</v>
      </c>
      <c r="AF2689">
        <v>93.63</v>
      </c>
      <c r="AG2689">
        <v>73.7</v>
      </c>
      <c r="AH2689">
        <f t="shared" si="426"/>
        <v>1.2704206241519673</v>
      </c>
      <c r="AI2689">
        <v>23</v>
      </c>
      <c r="AJ2689">
        <v>50.31</v>
      </c>
      <c r="AK2689">
        <v>71.22</v>
      </c>
      <c r="AL2689" s="3">
        <f t="shared" si="427"/>
        <v>0</v>
      </c>
      <c r="AM2689" s="3">
        <f t="shared" si="428"/>
        <v>1</v>
      </c>
      <c r="AN2689" s="3">
        <f t="shared" si="429"/>
        <v>0</v>
      </c>
    </row>
    <row r="2690" spans="1:40" x14ac:dyDescent="0.35">
      <c r="A2690" t="s">
        <v>6085</v>
      </c>
      <c r="B2690" t="s">
        <v>5953</v>
      </c>
      <c r="C2690" t="s">
        <v>51</v>
      </c>
      <c r="D2690" t="s">
        <v>547</v>
      </c>
      <c r="E2690">
        <v>24</v>
      </c>
      <c r="F2690">
        <v>122.05</v>
      </c>
      <c r="G2690">
        <v>73.7</v>
      </c>
      <c r="H2690">
        <f t="shared" si="422"/>
        <v>1.6560379918588872</v>
      </c>
      <c r="I2690">
        <v>22</v>
      </c>
      <c r="J2690">
        <v>56.74</v>
      </c>
      <c r="K2690">
        <v>68.72</v>
      </c>
      <c r="L2690" s="3">
        <f t="shared" si="423"/>
        <v>1</v>
      </c>
      <c r="M2690" s="3">
        <f t="shared" si="424"/>
        <v>0</v>
      </c>
      <c r="N2690" s="3">
        <f t="shared" si="425"/>
        <v>0</v>
      </c>
      <c r="AA2690" t="s">
        <v>6085</v>
      </c>
      <c r="AB2690" t="s">
        <v>5953</v>
      </c>
      <c r="AC2690" t="s">
        <v>51</v>
      </c>
      <c r="AD2690" t="s">
        <v>548</v>
      </c>
      <c r="AE2690">
        <v>24</v>
      </c>
      <c r="AF2690">
        <v>167.44</v>
      </c>
      <c r="AG2690">
        <v>73.7</v>
      </c>
      <c r="AH2690">
        <f t="shared" si="426"/>
        <v>2.2719131614654002</v>
      </c>
      <c r="AI2690">
        <v>22.5</v>
      </c>
      <c r="AJ2690">
        <v>58.92</v>
      </c>
      <c r="AK2690">
        <v>69.97</v>
      </c>
      <c r="AL2690" s="3">
        <f t="shared" si="427"/>
        <v>1</v>
      </c>
      <c r="AM2690" s="3">
        <f t="shared" si="428"/>
        <v>0</v>
      </c>
      <c r="AN2690" s="3">
        <f t="shared" si="429"/>
        <v>0</v>
      </c>
    </row>
    <row r="2691" spans="1:40" x14ac:dyDescent="0.35">
      <c r="A2691" t="s">
        <v>6086</v>
      </c>
      <c r="B2691" t="s">
        <v>5953</v>
      </c>
      <c r="C2691" s="6" t="s">
        <v>51</v>
      </c>
      <c r="D2691" s="6" t="s">
        <v>547</v>
      </c>
      <c r="E2691" s="6">
        <v>17.5</v>
      </c>
      <c r="F2691" s="6">
        <v>50.03</v>
      </c>
      <c r="G2691" s="6">
        <v>57.36</v>
      </c>
      <c r="H2691" s="6">
        <f t="shared" si="422"/>
        <v>0.87221059972105996</v>
      </c>
      <c r="I2691" s="6">
        <v>17</v>
      </c>
      <c r="J2691" s="6">
        <v>46.49</v>
      </c>
      <c r="K2691" s="6">
        <v>56.08</v>
      </c>
      <c r="L2691" s="6">
        <f t="shared" si="423"/>
        <v>0</v>
      </c>
      <c r="M2691" s="6">
        <f t="shared" si="424"/>
        <v>0</v>
      </c>
      <c r="N2691" s="6">
        <f t="shared" si="425"/>
        <v>1</v>
      </c>
      <c r="AA2691" t="s">
        <v>6086</v>
      </c>
      <c r="AB2691" t="s">
        <v>5953</v>
      </c>
      <c r="AC2691" t="s">
        <v>51</v>
      </c>
      <c r="AD2691" t="s">
        <v>548</v>
      </c>
      <c r="AE2691">
        <v>24</v>
      </c>
      <c r="AF2691">
        <v>113.2</v>
      </c>
      <c r="AG2691">
        <v>73.7</v>
      </c>
      <c r="AH2691">
        <f t="shared" si="426"/>
        <v>1.5359565807327</v>
      </c>
      <c r="AI2691">
        <v>22.5</v>
      </c>
      <c r="AJ2691">
        <v>68.209999999999994</v>
      </c>
      <c r="AK2691">
        <v>69.97</v>
      </c>
      <c r="AL2691" s="3">
        <f t="shared" si="427"/>
        <v>1</v>
      </c>
      <c r="AM2691" s="3">
        <f t="shared" si="428"/>
        <v>0</v>
      </c>
      <c r="AN2691" s="3">
        <f t="shared" si="429"/>
        <v>0</v>
      </c>
    </row>
    <row r="2692" spans="1:40" x14ac:dyDescent="0.35">
      <c r="A2692" t="s">
        <v>6087</v>
      </c>
      <c r="B2692" t="s">
        <v>5953</v>
      </c>
      <c r="C2692" s="6" t="s">
        <v>51</v>
      </c>
      <c r="D2692" s="6" t="s">
        <v>561</v>
      </c>
      <c r="E2692" s="6">
        <v>24.5</v>
      </c>
      <c r="F2692" s="6">
        <v>63.91</v>
      </c>
      <c r="G2692" s="6">
        <v>74.930000000000007</v>
      </c>
      <c r="H2692" s="6">
        <f t="shared" si="422"/>
        <v>0.85292940077405566</v>
      </c>
      <c r="I2692" s="6">
        <v>24</v>
      </c>
      <c r="J2692" s="6">
        <v>42.26</v>
      </c>
      <c r="K2692" s="6">
        <v>73.7</v>
      </c>
      <c r="L2692" s="6">
        <f t="shared" si="423"/>
        <v>0</v>
      </c>
      <c r="M2692" s="6">
        <f t="shared" si="424"/>
        <v>0</v>
      </c>
      <c r="N2692" s="6">
        <f t="shared" si="425"/>
        <v>1</v>
      </c>
      <c r="AA2692" t="s">
        <v>6087</v>
      </c>
      <c r="AB2692" t="s">
        <v>5953</v>
      </c>
      <c r="AC2692" t="s">
        <v>51</v>
      </c>
      <c r="AD2692" t="s">
        <v>562</v>
      </c>
      <c r="AE2692">
        <v>24</v>
      </c>
      <c r="AF2692">
        <v>101.96</v>
      </c>
      <c r="AG2692">
        <v>73.7</v>
      </c>
      <c r="AH2692">
        <f t="shared" si="426"/>
        <v>1.3834464043419266</v>
      </c>
      <c r="AI2692">
        <v>23</v>
      </c>
      <c r="AJ2692">
        <v>63.79</v>
      </c>
      <c r="AK2692">
        <v>71.22</v>
      </c>
      <c r="AL2692" s="3">
        <f t="shared" si="427"/>
        <v>0</v>
      </c>
      <c r="AM2692" s="3">
        <f t="shared" si="428"/>
        <v>1</v>
      </c>
      <c r="AN2692" s="3">
        <f t="shared" si="429"/>
        <v>0</v>
      </c>
    </row>
    <row r="2693" spans="1:40" x14ac:dyDescent="0.35">
      <c r="A2693" t="s">
        <v>6088</v>
      </c>
      <c r="B2693" t="s">
        <v>5953</v>
      </c>
      <c r="C2693" t="s">
        <v>51</v>
      </c>
      <c r="D2693" t="s">
        <v>561</v>
      </c>
      <c r="E2693">
        <v>25</v>
      </c>
      <c r="F2693">
        <v>110.53</v>
      </c>
      <c r="G2693">
        <v>76.17</v>
      </c>
      <c r="H2693">
        <f t="shared" si="422"/>
        <v>1.4510962321123801</v>
      </c>
      <c r="I2693">
        <v>22.5</v>
      </c>
      <c r="J2693">
        <v>47.93</v>
      </c>
      <c r="K2693">
        <v>69.97</v>
      </c>
      <c r="L2693" s="3">
        <f t="shared" si="423"/>
        <v>0</v>
      </c>
      <c r="M2693" s="3">
        <f t="shared" si="424"/>
        <v>1</v>
      </c>
      <c r="N2693" s="3">
        <f t="shared" si="425"/>
        <v>0</v>
      </c>
      <c r="AA2693" t="s">
        <v>6088</v>
      </c>
      <c r="AB2693" t="s">
        <v>5953</v>
      </c>
      <c r="AC2693" t="s">
        <v>51</v>
      </c>
      <c r="AD2693" t="s">
        <v>562</v>
      </c>
      <c r="AE2693">
        <v>24</v>
      </c>
      <c r="AF2693">
        <v>193.72</v>
      </c>
      <c r="AG2693">
        <v>73.7</v>
      </c>
      <c r="AH2693">
        <f t="shared" si="426"/>
        <v>2.628493894165536</v>
      </c>
      <c r="AI2693">
        <v>21.5</v>
      </c>
      <c r="AJ2693">
        <v>58.5</v>
      </c>
      <c r="AK2693">
        <v>67.47</v>
      </c>
      <c r="AL2693" s="3">
        <f t="shared" si="427"/>
        <v>1</v>
      </c>
      <c r="AM2693" s="3">
        <f t="shared" si="428"/>
        <v>0</v>
      </c>
      <c r="AN2693" s="3">
        <f t="shared" si="429"/>
        <v>0</v>
      </c>
    </row>
    <row r="2694" spans="1:40" x14ac:dyDescent="0.35">
      <c r="A2694" t="s">
        <v>6089</v>
      </c>
      <c r="B2694" t="s">
        <v>5953</v>
      </c>
      <c r="C2694" t="s">
        <v>51</v>
      </c>
      <c r="D2694" t="s">
        <v>561</v>
      </c>
      <c r="E2694">
        <v>24.5</v>
      </c>
      <c r="F2694">
        <v>97.9</v>
      </c>
      <c r="G2694">
        <v>74.930000000000007</v>
      </c>
      <c r="H2694">
        <f t="shared" si="422"/>
        <v>1.3065527825970906</v>
      </c>
      <c r="I2694">
        <v>22</v>
      </c>
      <c r="J2694">
        <v>58.54</v>
      </c>
      <c r="K2694">
        <v>68.72</v>
      </c>
      <c r="L2694" s="3">
        <f t="shared" si="423"/>
        <v>0</v>
      </c>
      <c r="M2694" s="3">
        <f t="shared" si="424"/>
        <v>1</v>
      </c>
      <c r="N2694" s="3">
        <f t="shared" si="425"/>
        <v>0</v>
      </c>
      <c r="AA2694" t="s">
        <v>6089</v>
      </c>
      <c r="AB2694" t="s">
        <v>5953</v>
      </c>
      <c r="AC2694" t="s">
        <v>51</v>
      </c>
      <c r="AD2694" t="s">
        <v>562</v>
      </c>
      <c r="AE2694">
        <v>24</v>
      </c>
      <c r="AF2694">
        <v>148.47999999999999</v>
      </c>
      <c r="AG2694">
        <v>73.7</v>
      </c>
      <c r="AH2694">
        <f t="shared" si="426"/>
        <v>2.0146540027137041</v>
      </c>
      <c r="AI2694">
        <v>22</v>
      </c>
      <c r="AJ2694">
        <v>63.53</v>
      </c>
      <c r="AK2694">
        <v>68.72</v>
      </c>
      <c r="AL2694" s="3">
        <f t="shared" si="427"/>
        <v>1</v>
      </c>
      <c r="AM2694" s="3">
        <f t="shared" si="428"/>
        <v>0</v>
      </c>
      <c r="AN2694" s="3">
        <f t="shared" si="429"/>
        <v>0</v>
      </c>
    </row>
    <row r="2695" spans="1:40" x14ac:dyDescent="0.35">
      <c r="A2695" t="s">
        <v>6090</v>
      </c>
      <c r="B2695" t="s">
        <v>5953</v>
      </c>
      <c r="C2695" s="6" t="s">
        <v>51</v>
      </c>
      <c r="D2695" s="6" t="s">
        <v>561</v>
      </c>
      <c r="E2695" s="6">
        <v>25</v>
      </c>
      <c r="F2695" s="6">
        <v>67.44</v>
      </c>
      <c r="G2695" s="6">
        <v>76.17</v>
      </c>
      <c r="H2695" s="6">
        <f t="shared" si="422"/>
        <v>0.88538794801102794</v>
      </c>
      <c r="I2695" s="6">
        <v>24.5</v>
      </c>
      <c r="J2695" s="6">
        <v>56.7</v>
      </c>
      <c r="K2695" s="6">
        <v>74.930000000000007</v>
      </c>
      <c r="L2695" s="6">
        <f t="shared" si="423"/>
        <v>0</v>
      </c>
      <c r="M2695" s="6">
        <f t="shared" si="424"/>
        <v>0</v>
      </c>
      <c r="N2695" s="6">
        <f t="shared" si="425"/>
        <v>1</v>
      </c>
      <c r="AA2695" t="s">
        <v>6090</v>
      </c>
      <c r="AB2695" t="s">
        <v>5953</v>
      </c>
      <c r="AC2695" t="s">
        <v>51</v>
      </c>
      <c r="AD2695" t="s">
        <v>562</v>
      </c>
      <c r="AE2695">
        <v>24</v>
      </c>
      <c r="AF2695">
        <v>135.81</v>
      </c>
      <c r="AG2695">
        <v>73.7</v>
      </c>
      <c r="AH2695">
        <f t="shared" si="426"/>
        <v>1.842740841248304</v>
      </c>
      <c r="AI2695">
        <v>22.5</v>
      </c>
      <c r="AJ2695">
        <v>63.14</v>
      </c>
      <c r="AK2695">
        <v>69.97</v>
      </c>
      <c r="AL2695" s="3">
        <f t="shared" si="427"/>
        <v>1</v>
      </c>
      <c r="AM2695" s="3">
        <f t="shared" si="428"/>
        <v>0</v>
      </c>
      <c r="AN2695" s="3">
        <f t="shared" si="429"/>
        <v>0</v>
      </c>
    </row>
    <row r="2696" spans="1:40" x14ac:dyDescent="0.35">
      <c r="A2696" t="s">
        <v>6091</v>
      </c>
      <c r="B2696" t="s">
        <v>5953</v>
      </c>
      <c r="C2696" t="s">
        <v>51</v>
      </c>
      <c r="D2696" t="s">
        <v>561</v>
      </c>
      <c r="E2696">
        <v>24.5</v>
      </c>
      <c r="F2696">
        <v>81.069999999999993</v>
      </c>
      <c r="G2696">
        <v>74.930000000000007</v>
      </c>
      <c r="H2696">
        <f t="shared" si="422"/>
        <v>1.0819431469371412</v>
      </c>
      <c r="I2696">
        <v>19</v>
      </c>
      <c r="J2696">
        <v>62.64</v>
      </c>
      <c r="K2696">
        <v>61.18</v>
      </c>
      <c r="L2696" s="3">
        <f t="shared" si="423"/>
        <v>0</v>
      </c>
      <c r="M2696" s="3">
        <f t="shared" si="424"/>
        <v>1</v>
      </c>
      <c r="N2696" s="3">
        <f t="shared" si="425"/>
        <v>0</v>
      </c>
      <c r="AA2696" t="s">
        <v>6091</v>
      </c>
      <c r="AB2696" t="s">
        <v>5953</v>
      </c>
      <c r="AC2696" t="s">
        <v>51</v>
      </c>
      <c r="AD2696" t="s">
        <v>562</v>
      </c>
      <c r="AE2696">
        <v>24</v>
      </c>
      <c r="AF2696">
        <v>151.55000000000001</v>
      </c>
      <c r="AG2696">
        <v>73.7</v>
      </c>
      <c r="AH2696">
        <f t="shared" si="426"/>
        <v>2.0563093622795114</v>
      </c>
      <c r="AI2696">
        <v>22</v>
      </c>
      <c r="AJ2696">
        <v>62.11</v>
      </c>
      <c r="AK2696">
        <v>68.72</v>
      </c>
      <c r="AL2696" s="3">
        <f t="shared" si="427"/>
        <v>1</v>
      </c>
      <c r="AM2696" s="3">
        <f t="shared" si="428"/>
        <v>0</v>
      </c>
      <c r="AN2696" s="3">
        <f t="shared" si="429"/>
        <v>0</v>
      </c>
    </row>
    <row r="2697" spans="1:40" x14ac:dyDescent="0.35">
      <c r="A2697" t="s">
        <v>6092</v>
      </c>
      <c r="B2697" t="s">
        <v>5953</v>
      </c>
      <c r="C2697" t="s">
        <v>51</v>
      </c>
      <c r="D2697" t="s">
        <v>561</v>
      </c>
      <c r="E2697">
        <v>24.5</v>
      </c>
      <c r="F2697">
        <v>110.34</v>
      </c>
      <c r="G2697">
        <v>74.930000000000007</v>
      </c>
      <c r="H2697">
        <f t="shared" si="422"/>
        <v>1.4725744027759242</v>
      </c>
      <c r="I2697">
        <v>22.5</v>
      </c>
      <c r="J2697">
        <v>50.53</v>
      </c>
      <c r="K2697">
        <v>69.97</v>
      </c>
      <c r="L2697" s="3">
        <f t="shared" si="423"/>
        <v>0</v>
      </c>
      <c r="M2697" s="3">
        <f t="shared" si="424"/>
        <v>1</v>
      </c>
      <c r="N2697" s="3">
        <f t="shared" si="425"/>
        <v>0</v>
      </c>
      <c r="AA2697" t="s">
        <v>6092</v>
      </c>
      <c r="AB2697" t="s">
        <v>5953</v>
      </c>
      <c r="AC2697" t="s">
        <v>51</v>
      </c>
      <c r="AD2697" t="s">
        <v>562</v>
      </c>
      <c r="AE2697">
        <v>24</v>
      </c>
      <c r="AF2697">
        <v>156.26</v>
      </c>
      <c r="AG2697">
        <v>73.7</v>
      </c>
      <c r="AH2697">
        <f t="shared" si="426"/>
        <v>2.120217096336499</v>
      </c>
      <c r="AI2697">
        <v>22.5</v>
      </c>
      <c r="AJ2697">
        <v>68.41</v>
      </c>
      <c r="AK2697">
        <v>69.97</v>
      </c>
      <c r="AL2697" s="3">
        <f t="shared" si="427"/>
        <v>1</v>
      </c>
      <c r="AM2697" s="3">
        <f t="shared" si="428"/>
        <v>0</v>
      </c>
      <c r="AN2697" s="3">
        <f t="shared" si="429"/>
        <v>0</v>
      </c>
    </row>
    <row r="2698" spans="1:40" x14ac:dyDescent="0.35">
      <c r="A2698" t="s">
        <v>6093</v>
      </c>
      <c r="B2698" t="s">
        <v>5953</v>
      </c>
      <c r="C2698" s="6" t="s">
        <v>51</v>
      </c>
      <c r="D2698" s="6" t="s">
        <v>561</v>
      </c>
      <c r="E2698" s="6">
        <v>34.5</v>
      </c>
      <c r="F2698" s="6">
        <v>86.7</v>
      </c>
      <c r="G2698" s="6">
        <v>99.24</v>
      </c>
      <c r="H2698" s="6">
        <f t="shared" si="422"/>
        <v>0.87363966142684413</v>
      </c>
      <c r="I2698" s="6">
        <v>34</v>
      </c>
      <c r="J2698" s="6">
        <v>70.790000000000006</v>
      </c>
      <c r="K2698" s="6">
        <v>98.04</v>
      </c>
      <c r="L2698" s="6">
        <f t="shared" si="423"/>
        <v>0</v>
      </c>
      <c r="M2698" s="6">
        <f t="shared" si="424"/>
        <v>0</v>
      </c>
      <c r="N2698" s="6">
        <f t="shared" si="425"/>
        <v>1</v>
      </c>
      <c r="AA2698" t="s">
        <v>6093</v>
      </c>
      <c r="AB2698" t="s">
        <v>5953</v>
      </c>
      <c r="AC2698" t="s">
        <v>51</v>
      </c>
      <c r="AD2698" t="s">
        <v>562</v>
      </c>
      <c r="AE2698">
        <v>24</v>
      </c>
      <c r="AF2698">
        <v>164.63</v>
      </c>
      <c r="AG2698">
        <v>73.7</v>
      </c>
      <c r="AH2698">
        <f t="shared" si="426"/>
        <v>2.2337856173677069</v>
      </c>
      <c r="AI2698">
        <v>22</v>
      </c>
      <c r="AJ2698">
        <v>68.7</v>
      </c>
      <c r="AK2698">
        <v>68.72</v>
      </c>
      <c r="AL2698" s="3">
        <f t="shared" si="427"/>
        <v>1</v>
      </c>
      <c r="AM2698" s="3">
        <f t="shared" si="428"/>
        <v>0</v>
      </c>
      <c r="AN2698" s="3">
        <f t="shared" si="429"/>
        <v>0</v>
      </c>
    </row>
    <row r="2699" spans="1:40" x14ac:dyDescent="0.35">
      <c r="A2699" t="s">
        <v>6094</v>
      </c>
      <c r="B2699" t="s">
        <v>5953</v>
      </c>
      <c r="C2699" s="6" t="s">
        <v>51</v>
      </c>
      <c r="D2699" s="6" t="s">
        <v>561</v>
      </c>
      <c r="E2699" s="6">
        <v>31</v>
      </c>
      <c r="F2699" s="6">
        <v>79.37</v>
      </c>
      <c r="G2699" s="6">
        <v>90.81</v>
      </c>
      <c r="H2699" s="6">
        <f t="shared" si="422"/>
        <v>0.87402268472635181</v>
      </c>
      <c r="I2699" s="6">
        <v>30.5</v>
      </c>
      <c r="J2699" s="6">
        <v>64.400000000000006</v>
      </c>
      <c r="K2699" s="6">
        <v>89.6</v>
      </c>
      <c r="L2699" s="6">
        <f t="shared" si="423"/>
        <v>0</v>
      </c>
      <c r="M2699" s="6">
        <f t="shared" si="424"/>
        <v>0</v>
      </c>
      <c r="N2699" s="6">
        <f t="shared" si="425"/>
        <v>1</v>
      </c>
      <c r="AA2699" t="s">
        <v>6094</v>
      </c>
      <c r="AB2699" t="s">
        <v>5953</v>
      </c>
      <c r="AC2699" t="s">
        <v>51</v>
      </c>
      <c r="AD2699" t="s">
        <v>562</v>
      </c>
      <c r="AE2699">
        <v>24</v>
      </c>
      <c r="AF2699">
        <v>125.4</v>
      </c>
      <c r="AG2699">
        <v>73.7</v>
      </c>
      <c r="AH2699">
        <f t="shared" si="426"/>
        <v>1.7014925373134329</v>
      </c>
      <c r="AI2699">
        <v>23</v>
      </c>
      <c r="AJ2699">
        <v>65.8</v>
      </c>
      <c r="AK2699">
        <v>71.22</v>
      </c>
      <c r="AL2699" s="3">
        <f t="shared" si="427"/>
        <v>1</v>
      </c>
      <c r="AM2699" s="3">
        <f t="shared" si="428"/>
        <v>0</v>
      </c>
      <c r="AN2699" s="3">
        <f t="shared" si="429"/>
        <v>0</v>
      </c>
    </row>
    <row r="2700" spans="1:40" x14ac:dyDescent="0.35">
      <c r="A2700" t="s">
        <v>6095</v>
      </c>
      <c r="B2700" t="s">
        <v>5953</v>
      </c>
      <c r="C2700" s="6" t="s">
        <v>51</v>
      </c>
      <c r="D2700" s="6" t="s">
        <v>561</v>
      </c>
      <c r="E2700" s="6">
        <v>23.5</v>
      </c>
      <c r="F2700" s="6">
        <v>67.19</v>
      </c>
      <c r="G2700" s="6">
        <v>72.459999999999994</v>
      </c>
      <c r="H2700" s="6">
        <f t="shared" si="422"/>
        <v>0.92727021805133869</v>
      </c>
      <c r="I2700" s="6">
        <v>23</v>
      </c>
      <c r="J2700" s="6">
        <v>50.63</v>
      </c>
      <c r="K2700" s="6">
        <v>71.22</v>
      </c>
      <c r="L2700" s="6">
        <f t="shared" si="423"/>
        <v>0</v>
      </c>
      <c r="M2700" s="6">
        <f t="shared" si="424"/>
        <v>0</v>
      </c>
      <c r="N2700" s="6">
        <f t="shared" si="425"/>
        <v>1</v>
      </c>
      <c r="AA2700" t="s">
        <v>6095</v>
      </c>
      <c r="AB2700" t="s">
        <v>5953</v>
      </c>
      <c r="AC2700" t="s">
        <v>51</v>
      </c>
      <c r="AD2700" t="s">
        <v>562</v>
      </c>
      <c r="AE2700">
        <v>23</v>
      </c>
      <c r="AF2700">
        <v>82.12</v>
      </c>
      <c r="AG2700">
        <v>71.22</v>
      </c>
      <c r="AH2700">
        <f t="shared" si="426"/>
        <v>1.1530468969390621</v>
      </c>
      <c r="AI2700">
        <v>22.5</v>
      </c>
      <c r="AJ2700">
        <v>65.680000000000007</v>
      </c>
      <c r="AK2700">
        <v>69.97</v>
      </c>
      <c r="AL2700" s="3">
        <f t="shared" si="427"/>
        <v>0</v>
      </c>
      <c r="AM2700" s="3">
        <f t="shared" si="428"/>
        <v>1</v>
      </c>
      <c r="AN2700" s="3">
        <f t="shared" si="429"/>
        <v>0</v>
      </c>
    </row>
    <row r="2701" spans="1:40" x14ac:dyDescent="0.35">
      <c r="A2701" t="s">
        <v>6096</v>
      </c>
      <c r="B2701" t="s">
        <v>5953</v>
      </c>
      <c r="C2701" s="6" t="s">
        <v>51</v>
      </c>
      <c r="D2701" s="6" t="s">
        <v>561</v>
      </c>
      <c r="E2701" s="6">
        <v>28</v>
      </c>
      <c r="F2701" s="6">
        <v>73.33</v>
      </c>
      <c r="G2701" s="6">
        <v>83.53</v>
      </c>
      <c r="H2701" s="6">
        <f t="shared" si="422"/>
        <v>0.87788818388602896</v>
      </c>
      <c r="I2701" s="6">
        <v>27.5</v>
      </c>
      <c r="J2701" s="6">
        <v>36.92</v>
      </c>
      <c r="K2701" s="6">
        <v>82.3</v>
      </c>
      <c r="L2701" s="6">
        <f t="shared" si="423"/>
        <v>0</v>
      </c>
      <c r="M2701" s="6">
        <f t="shared" si="424"/>
        <v>0</v>
      </c>
      <c r="N2701" s="6">
        <f t="shared" si="425"/>
        <v>1</v>
      </c>
      <c r="AA2701" t="s">
        <v>6096</v>
      </c>
      <c r="AB2701" t="s">
        <v>5953</v>
      </c>
      <c r="AC2701" t="s">
        <v>51</v>
      </c>
      <c r="AD2701" t="s">
        <v>562</v>
      </c>
      <c r="AE2701">
        <v>24</v>
      </c>
      <c r="AF2701">
        <v>175</v>
      </c>
      <c r="AG2701">
        <v>73.7</v>
      </c>
      <c r="AH2701">
        <f t="shared" si="426"/>
        <v>2.3744911804613298</v>
      </c>
      <c r="AI2701">
        <v>22</v>
      </c>
      <c r="AJ2701">
        <v>63.02</v>
      </c>
      <c r="AK2701">
        <v>68.72</v>
      </c>
      <c r="AL2701" s="3">
        <f t="shared" si="427"/>
        <v>1</v>
      </c>
      <c r="AM2701" s="3">
        <f t="shared" si="428"/>
        <v>0</v>
      </c>
      <c r="AN2701" s="3">
        <f t="shared" si="429"/>
        <v>0</v>
      </c>
    </row>
    <row r="2702" spans="1:40" x14ac:dyDescent="0.35">
      <c r="A2702" t="s">
        <v>6097</v>
      </c>
      <c r="B2702" t="s">
        <v>5953</v>
      </c>
      <c r="C2702" s="6" t="s">
        <v>51</v>
      </c>
      <c r="D2702" s="6" t="s">
        <v>561</v>
      </c>
      <c r="E2702" s="6">
        <v>25</v>
      </c>
      <c r="F2702" s="6">
        <v>75.22</v>
      </c>
      <c r="G2702" s="6">
        <v>76.17</v>
      </c>
      <c r="H2702" s="6">
        <f t="shared" si="422"/>
        <v>0.98752789812262043</v>
      </c>
      <c r="I2702" s="6">
        <v>24.5</v>
      </c>
      <c r="J2702" s="6">
        <v>54.87</v>
      </c>
      <c r="K2702" s="6">
        <v>74.930000000000007</v>
      </c>
      <c r="L2702" s="6">
        <f t="shared" si="423"/>
        <v>0</v>
      </c>
      <c r="M2702" s="6">
        <f t="shared" si="424"/>
        <v>0</v>
      </c>
      <c r="N2702" s="6">
        <f t="shared" si="425"/>
        <v>1</v>
      </c>
      <c r="AA2702" t="s">
        <v>6097</v>
      </c>
      <c r="AB2702" t="s">
        <v>5953</v>
      </c>
      <c r="AC2702" t="s">
        <v>51</v>
      </c>
      <c r="AD2702" t="s">
        <v>562</v>
      </c>
      <c r="AE2702">
        <v>24</v>
      </c>
      <c r="AF2702">
        <v>129.32</v>
      </c>
      <c r="AG2702">
        <v>73.7</v>
      </c>
      <c r="AH2702">
        <f t="shared" si="426"/>
        <v>1.7546811397557665</v>
      </c>
      <c r="AI2702">
        <v>21.5</v>
      </c>
      <c r="AJ2702">
        <v>54.38</v>
      </c>
      <c r="AK2702">
        <v>67.47</v>
      </c>
      <c r="AL2702" s="3">
        <f t="shared" si="427"/>
        <v>1</v>
      </c>
      <c r="AM2702" s="3">
        <f t="shared" si="428"/>
        <v>0</v>
      </c>
      <c r="AN2702" s="3">
        <f t="shared" si="429"/>
        <v>0</v>
      </c>
    </row>
    <row r="2703" spans="1:40" x14ac:dyDescent="0.35">
      <c r="A2703" t="s">
        <v>6098</v>
      </c>
      <c r="B2703" t="s">
        <v>5953</v>
      </c>
      <c r="C2703" s="6" t="s">
        <v>51</v>
      </c>
      <c r="D2703" s="6" t="s">
        <v>561</v>
      </c>
      <c r="E2703" s="6">
        <v>20.5</v>
      </c>
      <c r="F2703" s="6">
        <v>57.16</v>
      </c>
      <c r="G2703" s="6">
        <v>64.97</v>
      </c>
      <c r="H2703" s="6">
        <f t="shared" si="422"/>
        <v>0.87979067261813138</v>
      </c>
      <c r="I2703" s="6">
        <v>20</v>
      </c>
      <c r="J2703" s="6">
        <v>40.33</v>
      </c>
      <c r="K2703" s="6">
        <v>63.71</v>
      </c>
      <c r="L2703" s="6">
        <f t="shared" si="423"/>
        <v>0</v>
      </c>
      <c r="M2703" s="6">
        <f t="shared" si="424"/>
        <v>0</v>
      </c>
      <c r="N2703" s="6">
        <f t="shared" si="425"/>
        <v>1</v>
      </c>
      <c r="AA2703" t="s">
        <v>6098</v>
      </c>
      <c r="AB2703" t="s">
        <v>5953</v>
      </c>
      <c r="AC2703" s="6" t="s">
        <v>51</v>
      </c>
      <c r="AD2703" s="6" t="s">
        <v>562</v>
      </c>
      <c r="AE2703" s="6">
        <v>31.5</v>
      </c>
      <c r="AF2703" s="6">
        <v>86.01</v>
      </c>
      <c r="AG2703" s="6">
        <v>92.02</v>
      </c>
      <c r="AH2703" s="6">
        <f t="shared" si="426"/>
        <v>0.93468811128015661</v>
      </c>
      <c r="AI2703" s="6">
        <v>31</v>
      </c>
      <c r="AJ2703" s="6">
        <v>63.31</v>
      </c>
      <c r="AK2703" s="6">
        <v>90.81</v>
      </c>
      <c r="AL2703" s="6">
        <f t="shared" si="427"/>
        <v>0</v>
      </c>
      <c r="AM2703" s="6">
        <f t="shared" si="428"/>
        <v>0</v>
      </c>
      <c r="AN2703" s="6">
        <f t="shared" si="429"/>
        <v>1</v>
      </c>
    </row>
    <row r="2704" spans="1:40" x14ac:dyDescent="0.35">
      <c r="A2704" t="s">
        <v>6099</v>
      </c>
      <c r="B2704" t="s">
        <v>5953</v>
      </c>
      <c r="C2704" s="6" t="s">
        <v>51</v>
      </c>
      <c r="D2704" s="6" t="s">
        <v>561</v>
      </c>
      <c r="E2704" s="6">
        <v>25.5</v>
      </c>
      <c r="F2704" s="6">
        <v>76.3</v>
      </c>
      <c r="G2704" s="6">
        <v>77.400000000000006</v>
      </c>
      <c r="H2704" s="6">
        <f t="shared" si="422"/>
        <v>0.98578811369509034</v>
      </c>
      <c r="I2704" s="6">
        <v>25</v>
      </c>
      <c r="J2704" s="6">
        <v>62.99</v>
      </c>
      <c r="K2704" s="6">
        <v>76.17</v>
      </c>
      <c r="L2704" s="6">
        <f t="shared" si="423"/>
        <v>0</v>
      </c>
      <c r="M2704" s="6">
        <f t="shared" si="424"/>
        <v>0</v>
      </c>
      <c r="N2704" s="6">
        <f t="shared" si="425"/>
        <v>1</v>
      </c>
      <c r="AA2704" t="s">
        <v>6099</v>
      </c>
      <c r="AB2704" t="s">
        <v>5953</v>
      </c>
      <c r="AC2704" t="s">
        <v>51</v>
      </c>
      <c r="AD2704" t="s">
        <v>562</v>
      </c>
      <c r="AE2704">
        <v>24</v>
      </c>
      <c r="AF2704">
        <v>98.87</v>
      </c>
      <c r="AG2704">
        <v>73.7</v>
      </c>
      <c r="AH2704">
        <f t="shared" si="426"/>
        <v>1.3415196743554954</v>
      </c>
      <c r="AI2704">
        <v>25</v>
      </c>
      <c r="AJ2704">
        <v>81.38</v>
      </c>
      <c r="AK2704">
        <v>76.17</v>
      </c>
      <c r="AL2704" s="3">
        <f t="shared" si="427"/>
        <v>0</v>
      </c>
      <c r="AM2704" s="3">
        <f t="shared" si="428"/>
        <v>1</v>
      </c>
      <c r="AN2704" s="3">
        <f t="shared" si="429"/>
        <v>0</v>
      </c>
    </row>
    <row r="2705" spans="1:40" x14ac:dyDescent="0.35">
      <c r="A2705" t="s">
        <v>6100</v>
      </c>
      <c r="B2705" t="s">
        <v>5953</v>
      </c>
      <c r="C2705" s="6" t="s">
        <v>51</v>
      </c>
      <c r="D2705" s="6" t="s">
        <v>561</v>
      </c>
      <c r="E2705" s="6">
        <v>34.5</v>
      </c>
      <c r="F2705" s="6">
        <v>95.13</v>
      </c>
      <c r="G2705" s="6">
        <v>99.24</v>
      </c>
      <c r="H2705" s="6">
        <f t="shared" si="422"/>
        <v>0.95858524788391775</v>
      </c>
      <c r="I2705" s="6">
        <v>34</v>
      </c>
      <c r="J2705" s="6">
        <v>65.86</v>
      </c>
      <c r="K2705" s="6">
        <v>98.04</v>
      </c>
      <c r="L2705" s="6">
        <f t="shared" si="423"/>
        <v>0</v>
      </c>
      <c r="M2705" s="6">
        <f t="shared" si="424"/>
        <v>0</v>
      </c>
      <c r="N2705" s="6">
        <f t="shared" si="425"/>
        <v>1</v>
      </c>
      <c r="AA2705" t="s">
        <v>6100</v>
      </c>
      <c r="AB2705" t="s">
        <v>5953</v>
      </c>
      <c r="AC2705" t="s">
        <v>51</v>
      </c>
      <c r="AD2705" t="s">
        <v>562</v>
      </c>
      <c r="AE2705">
        <v>24</v>
      </c>
      <c r="AF2705">
        <v>143.83000000000001</v>
      </c>
      <c r="AG2705">
        <v>73.7</v>
      </c>
      <c r="AH2705">
        <f t="shared" si="426"/>
        <v>1.951560379918589</v>
      </c>
      <c r="AI2705">
        <v>22</v>
      </c>
      <c r="AJ2705">
        <v>59.52</v>
      </c>
      <c r="AK2705">
        <v>68.72</v>
      </c>
      <c r="AL2705" s="3">
        <f t="shared" si="427"/>
        <v>1</v>
      </c>
      <c r="AM2705" s="3">
        <f t="shared" si="428"/>
        <v>0</v>
      </c>
      <c r="AN2705" s="3">
        <f t="shared" si="429"/>
        <v>0</v>
      </c>
    </row>
    <row r="2706" spans="1:40" x14ac:dyDescent="0.35">
      <c r="A2706" t="s">
        <v>6101</v>
      </c>
      <c r="B2706" t="s">
        <v>5953</v>
      </c>
      <c r="C2706" t="s">
        <v>51</v>
      </c>
      <c r="D2706" t="s">
        <v>561</v>
      </c>
      <c r="E2706">
        <v>24</v>
      </c>
      <c r="F2706">
        <v>79.099999999999994</v>
      </c>
      <c r="G2706">
        <v>73.7</v>
      </c>
      <c r="H2706">
        <f t="shared" si="422"/>
        <v>1.0732700135685209</v>
      </c>
      <c r="I2706">
        <v>23.5</v>
      </c>
      <c r="J2706">
        <v>67.900000000000006</v>
      </c>
      <c r="K2706">
        <v>72.459999999999994</v>
      </c>
      <c r="L2706" s="3">
        <f t="shared" si="423"/>
        <v>0</v>
      </c>
      <c r="M2706" s="3">
        <f t="shared" si="424"/>
        <v>1</v>
      </c>
      <c r="N2706" s="3">
        <f t="shared" si="425"/>
        <v>0</v>
      </c>
      <c r="AA2706" t="s">
        <v>6101</v>
      </c>
      <c r="AB2706" t="s">
        <v>5953</v>
      </c>
      <c r="AC2706" t="s">
        <v>51</v>
      </c>
      <c r="AD2706" t="s">
        <v>562</v>
      </c>
      <c r="AE2706">
        <v>24</v>
      </c>
      <c r="AF2706">
        <v>131.91999999999999</v>
      </c>
      <c r="AG2706">
        <v>73.7</v>
      </c>
      <c r="AH2706">
        <f t="shared" si="426"/>
        <v>1.789959294436906</v>
      </c>
      <c r="AI2706">
        <v>22.5</v>
      </c>
      <c r="AJ2706">
        <v>63.49</v>
      </c>
      <c r="AK2706">
        <v>69.97</v>
      </c>
      <c r="AL2706" s="3">
        <f t="shared" si="427"/>
        <v>1</v>
      </c>
      <c r="AM2706" s="3">
        <f t="shared" si="428"/>
        <v>0</v>
      </c>
      <c r="AN2706" s="3">
        <f t="shared" si="429"/>
        <v>0</v>
      </c>
    </row>
    <row r="2707" spans="1:40" x14ac:dyDescent="0.35">
      <c r="A2707" t="s">
        <v>6102</v>
      </c>
      <c r="B2707" t="s">
        <v>5953</v>
      </c>
      <c r="C2707" s="6" t="s">
        <v>51</v>
      </c>
      <c r="D2707" s="6" t="s">
        <v>561</v>
      </c>
      <c r="E2707" s="6">
        <v>19</v>
      </c>
      <c r="F2707" s="6">
        <v>53.44</v>
      </c>
      <c r="G2707" s="6">
        <v>61.18</v>
      </c>
      <c r="H2707" s="6">
        <f t="shared" si="422"/>
        <v>0.87348806799607714</v>
      </c>
      <c r="I2707" s="6">
        <v>18.5</v>
      </c>
      <c r="J2707" s="6">
        <v>43.5</v>
      </c>
      <c r="K2707" s="6">
        <v>59.91</v>
      </c>
      <c r="L2707" s="6">
        <f t="shared" si="423"/>
        <v>0</v>
      </c>
      <c r="M2707" s="6">
        <f t="shared" si="424"/>
        <v>0</v>
      </c>
      <c r="N2707" s="6">
        <f t="shared" si="425"/>
        <v>1</v>
      </c>
      <c r="AA2707" t="s">
        <v>6102</v>
      </c>
      <c r="AB2707" t="s">
        <v>5953</v>
      </c>
      <c r="AC2707" t="s">
        <v>51</v>
      </c>
      <c r="AD2707" t="s">
        <v>562</v>
      </c>
      <c r="AE2707">
        <v>24</v>
      </c>
      <c r="AF2707">
        <v>136.5</v>
      </c>
      <c r="AG2707">
        <v>73.7</v>
      </c>
      <c r="AH2707">
        <f t="shared" si="426"/>
        <v>1.8521031207598371</v>
      </c>
      <c r="AI2707">
        <v>22</v>
      </c>
      <c r="AJ2707">
        <v>62.14</v>
      </c>
      <c r="AK2707">
        <v>68.72</v>
      </c>
      <c r="AL2707" s="3">
        <f t="shared" si="427"/>
        <v>1</v>
      </c>
      <c r="AM2707" s="3">
        <f t="shared" si="428"/>
        <v>0</v>
      </c>
      <c r="AN2707" s="3">
        <f t="shared" si="429"/>
        <v>0</v>
      </c>
    </row>
    <row r="2708" spans="1:40" x14ac:dyDescent="0.35">
      <c r="A2708" t="s">
        <v>6103</v>
      </c>
      <c r="B2708" t="s">
        <v>5980</v>
      </c>
      <c r="C2708" t="s">
        <v>51</v>
      </c>
      <c r="D2708" t="s">
        <v>547</v>
      </c>
      <c r="E2708">
        <v>23.5</v>
      </c>
      <c r="F2708">
        <v>79.36</v>
      </c>
      <c r="G2708">
        <v>72.459999999999994</v>
      </c>
      <c r="H2708">
        <f t="shared" si="422"/>
        <v>1.0952249516974883</v>
      </c>
      <c r="I2708">
        <v>23</v>
      </c>
      <c r="J2708">
        <v>53.54</v>
      </c>
      <c r="K2708">
        <v>71.22</v>
      </c>
      <c r="L2708" s="3">
        <f t="shared" si="423"/>
        <v>0</v>
      </c>
      <c r="M2708" s="3">
        <f t="shared" si="424"/>
        <v>1</v>
      </c>
      <c r="N2708" s="3">
        <f t="shared" si="425"/>
        <v>0</v>
      </c>
      <c r="AA2708" t="s">
        <v>6103</v>
      </c>
      <c r="AB2708" t="s">
        <v>5980</v>
      </c>
      <c r="AC2708" t="s">
        <v>51</v>
      </c>
      <c r="AD2708" t="s">
        <v>548</v>
      </c>
      <c r="AE2708">
        <v>24</v>
      </c>
      <c r="AF2708">
        <v>134.82</v>
      </c>
      <c r="AG2708">
        <v>73.7</v>
      </c>
      <c r="AH2708">
        <f t="shared" si="426"/>
        <v>1.8293080054274082</v>
      </c>
      <c r="AI2708">
        <v>23</v>
      </c>
      <c r="AJ2708">
        <v>56.79</v>
      </c>
      <c r="AK2708">
        <v>71.22</v>
      </c>
      <c r="AL2708" s="3">
        <f t="shared" si="427"/>
        <v>1</v>
      </c>
      <c r="AM2708" s="3">
        <f t="shared" si="428"/>
        <v>0</v>
      </c>
      <c r="AN2708" s="3">
        <f t="shared" si="429"/>
        <v>0</v>
      </c>
    </row>
    <row r="2709" spans="1:40" x14ac:dyDescent="0.35">
      <c r="A2709" t="s">
        <v>6104</v>
      </c>
      <c r="B2709" t="s">
        <v>5980</v>
      </c>
      <c r="C2709" t="s">
        <v>51</v>
      </c>
      <c r="D2709" t="s">
        <v>547</v>
      </c>
      <c r="E2709">
        <v>28</v>
      </c>
      <c r="F2709">
        <v>84.75</v>
      </c>
      <c r="G2709">
        <v>83.53</v>
      </c>
      <c r="H2709">
        <f t="shared" si="422"/>
        <v>1.014605530946965</v>
      </c>
      <c r="I2709">
        <v>27.5</v>
      </c>
      <c r="J2709">
        <v>65.56</v>
      </c>
      <c r="K2709">
        <v>82.3</v>
      </c>
      <c r="L2709" s="3">
        <f t="shared" si="423"/>
        <v>0</v>
      </c>
      <c r="M2709" s="3">
        <f t="shared" si="424"/>
        <v>1</v>
      </c>
      <c r="N2709" s="3">
        <f t="shared" si="425"/>
        <v>0</v>
      </c>
      <c r="AA2709" t="s">
        <v>6104</v>
      </c>
      <c r="AB2709" t="s">
        <v>5980</v>
      </c>
      <c r="AC2709" t="s">
        <v>51</v>
      </c>
      <c r="AD2709" t="s">
        <v>548</v>
      </c>
      <c r="AE2709">
        <v>24</v>
      </c>
      <c r="AF2709">
        <v>169.58</v>
      </c>
      <c r="AG2709">
        <v>73.7</v>
      </c>
      <c r="AH2709">
        <f t="shared" si="426"/>
        <v>2.3009497964721848</v>
      </c>
      <c r="AI2709">
        <v>22.5</v>
      </c>
      <c r="AJ2709">
        <v>68.48</v>
      </c>
      <c r="AK2709">
        <v>69.97</v>
      </c>
      <c r="AL2709" s="3">
        <f t="shared" si="427"/>
        <v>1</v>
      </c>
      <c r="AM2709" s="3">
        <f t="shared" si="428"/>
        <v>0</v>
      </c>
      <c r="AN2709" s="3">
        <f t="shared" si="429"/>
        <v>0</v>
      </c>
    </row>
    <row r="2710" spans="1:40" x14ac:dyDescent="0.35">
      <c r="A2710" t="s">
        <v>6105</v>
      </c>
      <c r="B2710" t="s">
        <v>5980</v>
      </c>
      <c r="C2710" t="s">
        <v>51</v>
      </c>
      <c r="D2710" t="s">
        <v>547</v>
      </c>
      <c r="E2710">
        <v>23.5</v>
      </c>
      <c r="F2710">
        <v>130.93</v>
      </c>
      <c r="G2710">
        <v>72.459999999999994</v>
      </c>
      <c r="H2710">
        <f t="shared" si="422"/>
        <v>1.8069279602539334</v>
      </c>
      <c r="I2710">
        <v>21.5</v>
      </c>
      <c r="J2710">
        <v>59.86</v>
      </c>
      <c r="K2710">
        <v>67.47</v>
      </c>
      <c r="L2710" s="3">
        <f t="shared" si="423"/>
        <v>1</v>
      </c>
      <c r="M2710" s="3">
        <f t="shared" si="424"/>
        <v>0</v>
      </c>
      <c r="N2710" s="3">
        <f t="shared" si="425"/>
        <v>0</v>
      </c>
      <c r="AA2710" t="s">
        <v>6105</v>
      </c>
      <c r="AB2710" t="s">
        <v>5980</v>
      </c>
      <c r="AC2710" t="s">
        <v>51</v>
      </c>
      <c r="AD2710" t="s">
        <v>548</v>
      </c>
      <c r="AE2710">
        <v>24</v>
      </c>
      <c r="AF2710">
        <v>164.98</v>
      </c>
      <c r="AG2710">
        <v>73.7</v>
      </c>
      <c r="AH2710">
        <f t="shared" si="426"/>
        <v>2.2385345997286294</v>
      </c>
      <c r="AI2710">
        <v>22.5</v>
      </c>
      <c r="AJ2710">
        <v>61.39</v>
      </c>
      <c r="AK2710">
        <v>69.97</v>
      </c>
      <c r="AL2710" s="3">
        <f t="shared" si="427"/>
        <v>1</v>
      </c>
      <c r="AM2710" s="3">
        <f t="shared" si="428"/>
        <v>0</v>
      </c>
      <c r="AN2710" s="3">
        <f t="shared" si="429"/>
        <v>0</v>
      </c>
    </row>
    <row r="2711" spans="1:40" x14ac:dyDescent="0.35">
      <c r="A2711" t="s">
        <v>6106</v>
      </c>
      <c r="B2711" t="s">
        <v>5980</v>
      </c>
      <c r="C2711" t="s">
        <v>51</v>
      </c>
      <c r="D2711" t="s">
        <v>547</v>
      </c>
      <c r="E2711">
        <v>24</v>
      </c>
      <c r="F2711">
        <v>98.85</v>
      </c>
      <c r="G2711">
        <v>73.7</v>
      </c>
      <c r="H2711">
        <f t="shared" si="422"/>
        <v>1.341248303934871</v>
      </c>
      <c r="I2711">
        <v>22</v>
      </c>
      <c r="J2711">
        <v>53.82</v>
      </c>
      <c r="K2711">
        <v>68.72</v>
      </c>
      <c r="L2711" s="3">
        <f t="shared" si="423"/>
        <v>0</v>
      </c>
      <c r="M2711" s="3">
        <f t="shared" si="424"/>
        <v>1</v>
      </c>
      <c r="N2711" s="3">
        <f t="shared" si="425"/>
        <v>0</v>
      </c>
      <c r="AA2711" t="s">
        <v>6106</v>
      </c>
      <c r="AB2711" t="s">
        <v>5980</v>
      </c>
      <c r="AC2711" s="6" t="s">
        <v>51</v>
      </c>
      <c r="AD2711" s="6" t="s">
        <v>548</v>
      </c>
      <c r="AE2711" s="6">
        <v>19.5</v>
      </c>
      <c r="AF2711" s="6">
        <v>58.48</v>
      </c>
      <c r="AG2711" s="6">
        <v>62.44</v>
      </c>
      <c r="AH2711" s="6">
        <f t="shared" si="426"/>
        <v>0.93657911595131327</v>
      </c>
      <c r="AI2711" s="6">
        <v>19</v>
      </c>
      <c r="AJ2711" s="6">
        <v>30.55</v>
      </c>
      <c r="AK2711" s="6">
        <v>61.18</v>
      </c>
      <c r="AL2711" s="6">
        <f t="shared" si="427"/>
        <v>0</v>
      </c>
      <c r="AM2711" s="6">
        <f t="shared" si="428"/>
        <v>0</v>
      </c>
      <c r="AN2711" s="6">
        <f t="shared" si="429"/>
        <v>1</v>
      </c>
    </row>
    <row r="2712" spans="1:40" x14ac:dyDescent="0.35">
      <c r="A2712" t="s">
        <v>6107</v>
      </c>
      <c r="B2712" t="s">
        <v>5980</v>
      </c>
      <c r="C2712" t="s">
        <v>51</v>
      </c>
      <c r="D2712" t="s">
        <v>547</v>
      </c>
      <c r="E2712">
        <v>23</v>
      </c>
      <c r="F2712">
        <v>126.51</v>
      </c>
      <c r="G2712">
        <v>71.22</v>
      </c>
      <c r="H2712">
        <f t="shared" si="422"/>
        <v>1.7763268744734626</v>
      </c>
      <c r="I2712">
        <v>21</v>
      </c>
      <c r="J2712">
        <v>40.06</v>
      </c>
      <c r="K2712">
        <v>66.22</v>
      </c>
      <c r="L2712" s="3">
        <f t="shared" si="423"/>
        <v>1</v>
      </c>
      <c r="M2712" s="3">
        <f t="shared" si="424"/>
        <v>0</v>
      </c>
      <c r="N2712" s="3">
        <f t="shared" si="425"/>
        <v>0</v>
      </c>
      <c r="AA2712" t="s">
        <v>6107</v>
      </c>
      <c r="AB2712" t="s">
        <v>5980</v>
      </c>
      <c r="AC2712" t="s">
        <v>51</v>
      </c>
      <c r="AD2712" t="s">
        <v>548</v>
      </c>
      <c r="AE2712">
        <v>24</v>
      </c>
      <c r="AF2712">
        <v>185.74</v>
      </c>
      <c r="AG2712">
        <v>73.7</v>
      </c>
      <c r="AH2712">
        <f t="shared" si="426"/>
        <v>2.5202170963364994</v>
      </c>
      <c r="AI2712">
        <v>16</v>
      </c>
      <c r="AJ2712">
        <v>74.75</v>
      </c>
      <c r="AK2712">
        <v>53.5</v>
      </c>
      <c r="AL2712" s="3">
        <f t="shared" si="427"/>
        <v>1</v>
      </c>
      <c r="AM2712" s="3">
        <f t="shared" si="428"/>
        <v>0</v>
      </c>
      <c r="AN2712" s="3">
        <f t="shared" si="429"/>
        <v>0</v>
      </c>
    </row>
    <row r="2713" spans="1:40" x14ac:dyDescent="0.35">
      <c r="A2713" t="s">
        <v>6108</v>
      </c>
      <c r="B2713" t="s">
        <v>5980</v>
      </c>
      <c r="C2713" t="s">
        <v>51</v>
      </c>
      <c r="D2713" t="s">
        <v>547</v>
      </c>
      <c r="E2713">
        <v>25.5</v>
      </c>
      <c r="F2713">
        <v>118.21</v>
      </c>
      <c r="G2713">
        <v>77.400000000000006</v>
      </c>
      <c r="H2713">
        <f t="shared" si="422"/>
        <v>1.5272609819121445</v>
      </c>
      <c r="I2713">
        <v>23</v>
      </c>
      <c r="J2713">
        <v>69.59</v>
      </c>
      <c r="K2713">
        <v>71.22</v>
      </c>
      <c r="L2713" s="3">
        <f t="shared" si="423"/>
        <v>1</v>
      </c>
      <c r="M2713" s="3">
        <f t="shared" si="424"/>
        <v>0</v>
      </c>
      <c r="N2713" s="3">
        <f t="shared" si="425"/>
        <v>0</v>
      </c>
      <c r="AA2713" t="s">
        <v>6108</v>
      </c>
      <c r="AB2713" t="s">
        <v>5980</v>
      </c>
      <c r="AC2713" t="s">
        <v>51</v>
      </c>
      <c r="AD2713" t="s">
        <v>548</v>
      </c>
      <c r="AE2713">
        <v>24</v>
      </c>
      <c r="AF2713">
        <v>179.37</v>
      </c>
      <c r="AG2713">
        <v>73.7</v>
      </c>
      <c r="AH2713">
        <f t="shared" si="426"/>
        <v>2.433785617367707</v>
      </c>
      <c r="AI2713">
        <v>16</v>
      </c>
      <c r="AJ2713">
        <v>55.7</v>
      </c>
      <c r="AK2713">
        <v>53.5</v>
      </c>
      <c r="AL2713" s="3">
        <f t="shared" si="427"/>
        <v>1</v>
      </c>
      <c r="AM2713" s="3">
        <f t="shared" si="428"/>
        <v>0</v>
      </c>
      <c r="AN2713" s="3">
        <f t="shared" si="429"/>
        <v>0</v>
      </c>
    </row>
    <row r="2714" spans="1:40" x14ac:dyDescent="0.35">
      <c r="A2714" t="s">
        <v>6109</v>
      </c>
      <c r="B2714" t="s">
        <v>5980</v>
      </c>
      <c r="C2714" s="6" t="s">
        <v>51</v>
      </c>
      <c r="D2714" s="6" t="s">
        <v>547</v>
      </c>
      <c r="E2714" s="6">
        <v>22.5</v>
      </c>
      <c r="F2714" s="6">
        <v>63.22</v>
      </c>
      <c r="G2714" s="6">
        <v>69.97</v>
      </c>
      <c r="H2714" s="6">
        <f t="shared" si="422"/>
        <v>0.90353008432185222</v>
      </c>
      <c r="I2714" s="6">
        <v>22</v>
      </c>
      <c r="J2714" s="6">
        <v>50.3</v>
      </c>
      <c r="K2714" s="6">
        <v>68.72</v>
      </c>
      <c r="L2714" s="6">
        <f t="shared" si="423"/>
        <v>0</v>
      </c>
      <c r="M2714" s="6">
        <f t="shared" si="424"/>
        <v>0</v>
      </c>
      <c r="N2714" s="6">
        <f t="shared" si="425"/>
        <v>1</v>
      </c>
      <c r="AA2714" t="s">
        <v>6109</v>
      </c>
      <c r="AB2714" t="s">
        <v>5980</v>
      </c>
      <c r="AC2714" s="6" t="s">
        <v>51</v>
      </c>
      <c r="AD2714" s="6" t="s">
        <v>548</v>
      </c>
      <c r="AE2714" s="6">
        <v>26.5</v>
      </c>
      <c r="AF2714" s="6">
        <v>69.2</v>
      </c>
      <c r="AG2714" s="6">
        <v>79.86</v>
      </c>
      <c r="AH2714" s="6">
        <f t="shared" si="426"/>
        <v>0.86651640370648642</v>
      </c>
      <c r="AI2714" s="6">
        <v>26</v>
      </c>
      <c r="AJ2714" s="6">
        <v>43.14</v>
      </c>
      <c r="AK2714" s="6">
        <v>78.63</v>
      </c>
      <c r="AL2714" s="6">
        <f t="shared" si="427"/>
        <v>0</v>
      </c>
      <c r="AM2714" s="6">
        <f t="shared" si="428"/>
        <v>0</v>
      </c>
      <c r="AN2714" s="6">
        <f t="shared" si="429"/>
        <v>1</v>
      </c>
    </row>
    <row r="2715" spans="1:40" x14ac:dyDescent="0.35">
      <c r="A2715" t="s">
        <v>6110</v>
      </c>
      <c r="B2715" t="s">
        <v>5980</v>
      </c>
      <c r="C2715" t="s">
        <v>51</v>
      </c>
      <c r="D2715" t="s">
        <v>547</v>
      </c>
      <c r="E2715">
        <v>24</v>
      </c>
      <c r="F2715">
        <v>198.77</v>
      </c>
      <c r="G2715">
        <v>73.7</v>
      </c>
      <c r="H2715">
        <f t="shared" si="422"/>
        <v>2.6970149253731344</v>
      </c>
      <c r="I2715">
        <v>21.5</v>
      </c>
      <c r="J2715">
        <v>50.95</v>
      </c>
      <c r="K2715">
        <v>67.47</v>
      </c>
      <c r="L2715" s="3">
        <f t="shared" si="423"/>
        <v>1</v>
      </c>
      <c r="M2715" s="3">
        <f t="shared" si="424"/>
        <v>0</v>
      </c>
      <c r="N2715" s="3">
        <f t="shared" si="425"/>
        <v>0</v>
      </c>
      <c r="AA2715" t="s">
        <v>6110</v>
      </c>
      <c r="AB2715" t="s">
        <v>5980</v>
      </c>
      <c r="AC2715" t="s">
        <v>51</v>
      </c>
      <c r="AD2715" t="s">
        <v>548</v>
      </c>
      <c r="AE2715">
        <v>24</v>
      </c>
      <c r="AF2715">
        <v>203.66</v>
      </c>
      <c r="AG2715">
        <v>73.7</v>
      </c>
      <c r="AH2715">
        <f t="shared" si="426"/>
        <v>2.7633649932157391</v>
      </c>
      <c r="AI2715">
        <v>22</v>
      </c>
      <c r="AJ2715">
        <v>64.08</v>
      </c>
      <c r="AK2715">
        <v>68.72</v>
      </c>
      <c r="AL2715" s="3">
        <f t="shared" si="427"/>
        <v>1</v>
      </c>
      <c r="AM2715" s="3">
        <f t="shared" si="428"/>
        <v>0</v>
      </c>
      <c r="AN2715" s="3">
        <f t="shared" si="429"/>
        <v>0</v>
      </c>
    </row>
    <row r="2716" spans="1:40" x14ac:dyDescent="0.35">
      <c r="A2716" t="s">
        <v>6111</v>
      </c>
      <c r="B2716" t="s">
        <v>5980</v>
      </c>
      <c r="C2716" t="s">
        <v>51</v>
      </c>
      <c r="D2716" t="s">
        <v>547</v>
      </c>
      <c r="E2716">
        <v>22.5</v>
      </c>
      <c r="F2716">
        <v>142.21</v>
      </c>
      <c r="G2716">
        <v>69.97</v>
      </c>
      <c r="H2716">
        <f t="shared" si="422"/>
        <v>2.0324424753465773</v>
      </c>
      <c r="I2716">
        <v>21</v>
      </c>
      <c r="J2716">
        <v>53.9</v>
      </c>
      <c r="K2716">
        <v>66.22</v>
      </c>
      <c r="L2716" s="3">
        <f t="shared" si="423"/>
        <v>1</v>
      </c>
      <c r="M2716" s="3">
        <f t="shared" si="424"/>
        <v>0</v>
      </c>
      <c r="N2716" s="3">
        <f t="shared" si="425"/>
        <v>0</v>
      </c>
      <c r="AA2716" t="s">
        <v>6111</v>
      </c>
      <c r="AB2716" t="s">
        <v>5980</v>
      </c>
      <c r="AC2716" t="s">
        <v>51</v>
      </c>
      <c r="AD2716" t="s">
        <v>548</v>
      </c>
      <c r="AE2716">
        <v>24</v>
      </c>
      <c r="AF2716">
        <v>180.54</v>
      </c>
      <c r="AG2716">
        <v>73.7</v>
      </c>
      <c r="AH2716">
        <f t="shared" si="426"/>
        <v>2.4496607869742197</v>
      </c>
      <c r="AI2716">
        <v>22.5</v>
      </c>
      <c r="AJ2716">
        <v>62.52</v>
      </c>
      <c r="AK2716">
        <v>69.97</v>
      </c>
      <c r="AL2716" s="3">
        <f t="shared" si="427"/>
        <v>1</v>
      </c>
      <c r="AM2716" s="3">
        <f t="shared" si="428"/>
        <v>0</v>
      </c>
      <c r="AN2716" s="3">
        <f t="shared" si="429"/>
        <v>0</v>
      </c>
    </row>
    <row r="2717" spans="1:40" x14ac:dyDescent="0.35">
      <c r="A2717" t="s">
        <v>6112</v>
      </c>
      <c r="B2717" t="s">
        <v>5980</v>
      </c>
      <c r="C2717" t="s">
        <v>51</v>
      </c>
      <c r="D2717" t="s">
        <v>547</v>
      </c>
      <c r="E2717">
        <v>23.5</v>
      </c>
      <c r="F2717">
        <v>89.07</v>
      </c>
      <c r="G2717">
        <v>72.459999999999994</v>
      </c>
      <c r="H2717">
        <f t="shared" si="422"/>
        <v>1.2292299199558376</v>
      </c>
      <c r="I2717">
        <v>23</v>
      </c>
      <c r="J2717">
        <v>67.25</v>
      </c>
      <c r="K2717">
        <v>71.22</v>
      </c>
      <c r="L2717" s="3">
        <f t="shared" si="423"/>
        <v>0</v>
      </c>
      <c r="M2717" s="3">
        <f t="shared" si="424"/>
        <v>1</v>
      </c>
      <c r="N2717" s="3">
        <f t="shared" si="425"/>
        <v>0</v>
      </c>
      <c r="AA2717" t="s">
        <v>6112</v>
      </c>
      <c r="AB2717" t="s">
        <v>5980</v>
      </c>
      <c r="AC2717" t="s">
        <v>51</v>
      </c>
      <c r="AD2717" t="s">
        <v>548</v>
      </c>
      <c r="AE2717">
        <v>23.5</v>
      </c>
      <c r="AF2717">
        <v>76.84</v>
      </c>
      <c r="AG2717">
        <v>72.459999999999994</v>
      </c>
      <c r="AH2717">
        <f t="shared" si="426"/>
        <v>1.0604471432514493</v>
      </c>
      <c r="AI2717">
        <v>23</v>
      </c>
      <c r="AJ2717">
        <v>58.9</v>
      </c>
      <c r="AK2717">
        <v>71.22</v>
      </c>
      <c r="AL2717" s="3">
        <f t="shared" si="427"/>
        <v>0</v>
      </c>
      <c r="AM2717" s="3">
        <f t="shared" si="428"/>
        <v>1</v>
      </c>
      <c r="AN2717" s="3">
        <f t="shared" si="429"/>
        <v>0</v>
      </c>
    </row>
    <row r="2718" spans="1:40" x14ac:dyDescent="0.35">
      <c r="A2718" t="s">
        <v>6113</v>
      </c>
      <c r="B2718" t="s">
        <v>5980</v>
      </c>
      <c r="C2718" t="s">
        <v>51</v>
      </c>
      <c r="D2718" t="s">
        <v>547</v>
      </c>
      <c r="E2718">
        <v>24</v>
      </c>
      <c r="F2718">
        <v>122.92</v>
      </c>
      <c r="G2718">
        <v>73.7</v>
      </c>
      <c r="H2718">
        <f t="shared" si="422"/>
        <v>1.667842605156038</v>
      </c>
      <c r="I2718">
        <v>22.5</v>
      </c>
      <c r="J2718">
        <v>69.66</v>
      </c>
      <c r="K2718">
        <v>69.97</v>
      </c>
      <c r="L2718" s="3">
        <f t="shared" si="423"/>
        <v>1</v>
      </c>
      <c r="M2718" s="3">
        <f t="shared" si="424"/>
        <v>0</v>
      </c>
      <c r="N2718" s="3">
        <f t="shared" si="425"/>
        <v>0</v>
      </c>
      <c r="AA2718" t="s">
        <v>6113</v>
      </c>
      <c r="AB2718" t="s">
        <v>5980</v>
      </c>
      <c r="AC2718" t="s">
        <v>51</v>
      </c>
      <c r="AD2718" t="s">
        <v>548</v>
      </c>
      <c r="AE2718">
        <v>24</v>
      </c>
      <c r="AF2718">
        <v>117.12</v>
      </c>
      <c r="AG2718">
        <v>73.7</v>
      </c>
      <c r="AH2718">
        <f t="shared" si="426"/>
        <v>1.5891451831750338</v>
      </c>
      <c r="AI2718">
        <v>23</v>
      </c>
      <c r="AJ2718">
        <v>55.32</v>
      </c>
      <c r="AK2718">
        <v>71.22</v>
      </c>
      <c r="AL2718" s="3">
        <f t="shared" si="427"/>
        <v>1</v>
      </c>
      <c r="AM2718" s="3">
        <f t="shared" si="428"/>
        <v>0</v>
      </c>
      <c r="AN2718" s="3">
        <f t="shared" si="429"/>
        <v>0</v>
      </c>
    </row>
    <row r="2719" spans="1:40" x14ac:dyDescent="0.35">
      <c r="A2719" t="s">
        <v>6114</v>
      </c>
      <c r="B2719" t="s">
        <v>5980</v>
      </c>
      <c r="C2719" s="6" t="s">
        <v>51</v>
      </c>
      <c r="D2719" s="6" t="s">
        <v>561</v>
      </c>
      <c r="E2719" s="6">
        <v>24.5</v>
      </c>
      <c r="F2719" s="6">
        <v>73.069999999999993</v>
      </c>
      <c r="G2719" s="6">
        <v>74.930000000000007</v>
      </c>
      <c r="H2719" s="6">
        <f t="shared" si="422"/>
        <v>0.97517683170959546</v>
      </c>
      <c r="I2719" s="6">
        <v>24</v>
      </c>
      <c r="J2719" s="6">
        <v>55.01</v>
      </c>
      <c r="K2719" s="6">
        <v>73.7</v>
      </c>
      <c r="L2719" s="6">
        <f t="shared" si="423"/>
        <v>0</v>
      </c>
      <c r="M2719" s="6">
        <f t="shared" si="424"/>
        <v>0</v>
      </c>
      <c r="N2719" s="6">
        <f t="shared" si="425"/>
        <v>1</v>
      </c>
      <c r="AA2719" t="s">
        <v>6114</v>
      </c>
      <c r="AB2719" t="s">
        <v>5980</v>
      </c>
      <c r="AC2719" t="s">
        <v>51</v>
      </c>
      <c r="AD2719" t="s">
        <v>562</v>
      </c>
      <c r="AE2719">
        <v>28</v>
      </c>
      <c r="AF2719">
        <v>83.69</v>
      </c>
      <c r="AG2719">
        <v>83.53</v>
      </c>
      <c r="AH2719">
        <f t="shared" si="426"/>
        <v>1.0019154794684544</v>
      </c>
      <c r="AI2719">
        <v>27.5</v>
      </c>
      <c r="AJ2719">
        <v>48.66</v>
      </c>
      <c r="AK2719">
        <v>82.3</v>
      </c>
      <c r="AL2719" s="3">
        <f t="shared" si="427"/>
        <v>0</v>
      </c>
      <c r="AM2719" s="3">
        <f t="shared" si="428"/>
        <v>1</v>
      </c>
      <c r="AN2719" s="3">
        <f t="shared" si="429"/>
        <v>0</v>
      </c>
    </row>
    <row r="2720" spans="1:40" x14ac:dyDescent="0.35">
      <c r="A2720" t="s">
        <v>6115</v>
      </c>
      <c r="B2720" t="s">
        <v>5980</v>
      </c>
      <c r="C2720" t="s">
        <v>51</v>
      </c>
      <c r="D2720" t="s">
        <v>561</v>
      </c>
      <c r="E2720">
        <v>23</v>
      </c>
      <c r="F2720">
        <v>118.74</v>
      </c>
      <c r="G2720">
        <v>71.22</v>
      </c>
      <c r="H2720">
        <f t="shared" si="422"/>
        <v>1.6672283066554339</v>
      </c>
      <c r="I2720">
        <v>21.5</v>
      </c>
      <c r="J2720">
        <v>59.8</v>
      </c>
      <c r="K2720">
        <v>67.47</v>
      </c>
      <c r="L2720" s="3">
        <f t="shared" si="423"/>
        <v>1</v>
      </c>
      <c r="M2720" s="3">
        <f t="shared" si="424"/>
        <v>0</v>
      </c>
      <c r="N2720" s="3">
        <f t="shared" si="425"/>
        <v>0</v>
      </c>
      <c r="AA2720" t="s">
        <v>6115</v>
      </c>
      <c r="AB2720" t="s">
        <v>5980</v>
      </c>
      <c r="AC2720" t="s">
        <v>51</v>
      </c>
      <c r="AD2720" t="s">
        <v>562</v>
      </c>
      <c r="AE2720">
        <v>24</v>
      </c>
      <c r="AF2720">
        <v>180.76</v>
      </c>
      <c r="AG2720">
        <v>73.7</v>
      </c>
      <c r="AH2720">
        <f t="shared" si="426"/>
        <v>2.4526458616010851</v>
      </c>
      <c r="AI2720">
        <v>21.5</v>
      </c>
      <c r="AJ2720">
        <v>61.61</v>
      </c>
      <c r="AK2720">
        <v>67.47</v>
      </c>
      <c r="AL2720" s="3">
        <f t="shared" si="427"/>
        <v>1</v>
      </c>
      <c r="AM2720" s="3">
        <f t="shared" si="428"/>
        <v>0</v>
      </c>
      <c r="AN2720" s="3">
        <f t="shared" si="429"/>
        <v>0</v>
      </c>
    </row>
    <row r="2721" spans="1:40" x14ac:dyDescent="0.35">
      <c r="A2721" t="s">
        <v>6116</v>
      </c>
      <c r="B2721" t="s">
        <v>5980</v>
      </c>
      <c r="C2721" t="s">
        <v>51</v>
      </c>
      <c r="D2721" t="s">
        <v>561</v>
      </c>
      <c r="E2721">
        <v>24.5</v>
      </c>
      <c r="F2721">
        <v>90.33</v>
      </c>
      <c r="G2721">
        <v>74.930000000000007</v>
      </c>
      <c r="H2721">
        <f t="shared" si="422"/>
        <v>1.2055251568130254</v>
      </c>
      <c r="I2721">
        <v>24</v>
      </c>
      <c r="J2721">
        <v>71.290000000000006</v>
      </c>
      <c r="K2721">
        <v>73.7</v>
      </c>
      <c r="L2721" s="3">
        <f t="shared" si="423"/>
        <v>0</v>
      </c>
      <c r="M2721" s="3">
        <f t="shared" si="424"/>
        <v>1</v>
      </c>
      <c r="N2721" s="3">
        <f t="shared" si="425"/>
        <v>0</v>
      </c>
      <c r="AA2721" t="s">
        <v>6116</v>
      </c>
      <c r="AB2721" t="s">
        <v>5980</v>
      </c>
      <c r="AC2721" t="s">
        <v>51</v>
      </c>
      <c r="AD2721" t="s">
        <v>562</v>
      </c>
      <c r="AE2721">
        <v>24</v>
      </c>
      <c r="AF2721">
        <v>146.99</v>
      </c>
      <c r="AG2721">
        <v>73.7</v>
      </c>
      <c r="AH2721">
        <f t="shared" si="426"/>
        <v>1.9944369063772049</v>
      </c>
      <c r="AI2721">
        <v>23</v>
      </c>
      <c r="AJ2721">
        <v>70.69</v>
      </c>
      <c r="AK2721">
        <v>71.22</v>
      </c>
      <c r="AL2721" s="3">
        <f t="shared" si="427"/>
        <v>1</v>
      </c>
      <c r="AM2721" s="3">
        <f t="shared" si="428"/>
        <v>0</v>
      </c>
      <c r="AN2721" s="3">
        <f t="shared" si="429"/>
        <v>0</v>
      </c>
    </row>
    <row r="2722" spans="1:40" x14ac:dyDescent="0.35">
      <c r="A2722" t="s">
        <v>6117</v>
      </c>
      <c r="B2722" t="s">
        <v>5980</v>
      </c>
      <c r="C2722" t="s">
        <v>51</v>
      </c>
      <c r="D2722" t="s">
        <v>561</v>
      </c>
      <c r="E2722">
        <v>25</v>
      </c>
      <c r="F2722">
        <v>93.26</v>
      </c>
      <c r="G2722">
        <v>76.17</v>
      </c>
      <c r="H2722">
        <f t="shared" si="422"/>
        <v>1.224366548509912</v>
      </c>
      <c r="I2722">
        <v>23.5</v>
      </c>
      <c r="J2722">
        <v>56.26</v>
      </c>
      <c r="K2722">
        <v>72.459999999999994</v>
      </c>
      <c r="L2722" s="3">
        <f t="shared" si="423"/>
        <v>0</v>
      </c>
      <c r="M2722" s="3">
        <f t="shared" si="424"/>
        <v>1</v>
      </c>
      <c r="N2722" s="3">
        <f t="shared" si="425"/>
        <v>0</v>
      </c>
      <c r="AA2722" t="s">
        <v>6117</v>
      </c>
      <c r="AB2722" t="s">
        <v>5980</v>
      </c>
      <c r="AC2722" t="s">
        <v>51</v>
      </c>
      <c r="AD2722" t="s">
        <v>562</v>
      </c>
      <c r="AE2722">
        <v>24</v>
      </c>
      <c r="AF2722">
        <v>100.35</v>
      </c>
      <c r="AG2722">
        <v>73.7</v>
      </c>
      <c r="AH2722">
        <f t="shared" si="426"/>
        <v>1.3616010854816825</v>
      </c>
      <c r="AI2722">
        <v>23</v>
      </c>
      <c r="AJ2722">
        <v>70.72</v>
      </c>
      <c r="AK2722">
        <v>71.22</v>
      </c>
      <c r="AL2722" s="3">
        <f t="shared" si="427"/>
        <v>0</v>
      </c>
      <c r="AM2722" s="3">
        <f t="shared" si="428"/>
        <v>1</v>
      </c>
      <c r="AN2722" s="3">
        <f t="shared" si="429"/>
        <v>0</v>
      </c>
    </row>
    <row r="2723" spans="1:40" x14ac:dyDescent="0.35">
      <c r="A2723" t="s">
        <v>6118</v>
      </c>
      <c r="B2723" t="s">
        <v>5980</v>
      </c>
      <c r="C2723" s="6" t="s">
        <v>51</v>
      </c>
      <c r="D2723" s="6" t="s">
        <v>561</v>
      </c>
      <c r="E2723" s="6">
        <v>27</v>
      </c>
      <c r="F2723" s="6">
        <v>78.81</v>
      </c>
      <c r="G2723" s="6">
        <v>81.08</v>
      </c>
      <c r="H2723" s="6">
        <f t="shared" si="422"/>
        <v>0.97200296003946729</v>
      </c>
      <c r="I2723" s="6">
        <v>26.5</v>
      </c>
      <c r="J2723" s="6">
        <v>76.459999999999994</v>
      </c>
      <c r="K2723" s="6">
        <v>79.86</v>
      </c>
      <c r="L2723" s="6">
        <f t="shared" si="423"/>
        <v>0</v>
      </c>
      <c r="M2723" s="6">
        <f t="shared" si="424"/>
        <v>0</v>
      </c>
      <c r="N2723" s="6">
        <f t="shared" si="425"/>
        <v>1</v>
      </c>
      <c r="AA2723" t="s">
        <v>6118</v>
      </c>
      <c r="AB2723" t="s">
        <v>5980</v>
      </c>
      <c r="AC2723" s="6" t="s">
        <v>51</v>
      </c>
      <c r="AD2723" s="6" t="s">
        <v>562</v>
      </c>
      <c r="AE2723" s="6">
        <v>24</v>
      </c>
      <c r="AF2723" s="6">
        <v>70.89</v>
      </c>
      <c r="AG2723" s="6">
        <v>73.7</v>
      </c>
      <c r="AH2723" s="6">
        <f t="shared" si="426"/>
        <v>0.96187245590230663</v>
      </c>
      <c r="AI2723" s="6">
        <v>23.5</v>
      </c>
      <c r="AJ2723" s="6">
        <v>63.85</v>
      </c>
      <c r="AK2723" s="6">
        <v>72.459999999999994</v>
      </c>
      <c r="AL2723" s="6">
        <f t="shared" si="427"/>
        <v>0</v>
      </c>
      <c r="AM2723" s="6">
        <f t="shared" si="428"/>
        <v>0</v>
      </c>
      <c r="AN2723" s="6">
        <f t="shared" si="429"/>
        <v>1</v>
      </c>
    </row>
    <row r="2724" spans="1:40" x14ac:dyDescent="0.35">
      <c r="A2724" t="s">
        <v>6119</v>
      </c>
      <c r="B2724" t="s">
        <v>5980</v>
      </c>
      <c r="C2724" s="6" t="s">
        <v>51</v>
      </c>
      <c r="D2724" s="6" t="s">
        <v>561</v>
      </c>
      <c r="E2724" s="6">
        <v>22</v>
      </c>
      <c r="F2724" s="6">
        <v>57.56</v>
      </c>
      <c r="G2724" s="6">
        <v>68.72</v>
      </c>
      <c r="H2724" s="6">
        <f t="shared" si="422"/>
        <v>0.83760186263096625</v>
      </c>
      <c r="I2724" s="6">
        <v>21.5</v>
      </c>
      <c r="J2724" s="6">
        <v>36.92</v>
      </c>
      <c r="K2724" s="6">
        <v>67.47</v>
      </c>
      <c r="L2724" s="6">
        <f t="shared" si="423"/>
        <v>0</v>
      </c>
      <c r="M2724" s="6">
        <f t="shared" si="424"/>
        <v>0</v>
      </c>
      <c r="N2724" s="6">
        <f t="shared" si="425"/>
        <v>1</v>
      </c>
      <c r="AA2724" t="s">
        <v>6119</v>
      </c>
      <c r="AB2724" t="s">
        <v>5980</v>
      </c>
      <c r="AC2724" t="s">
        <v>51</v>
      </c>
      <c r="AD2724" t="s">
        <v>562</v>
      </c>
      <c r="AE2724">
        <v>19</v>
      </c>
      <c r="AF2724">
        <v>67.48</v>
      </c>
      <c r="AG2724">
        <v>61.18</v>
      </c>
      <c r="AH2724">
        <f t="shared" si="426"/>
        <v>1.102974828375286</v>
      </c>
      <c r="AI2724">
        <v>18.5</v>
      </c>
      <c r="AJ2724">
        <v>42.31</v>
      </c>
      <c r="AK2724">
        <v>59.91</v>
      </c>
      <c r="AL2724" s="3">
        <f t="shared" si="427"/>
        <v>0</v>
      </c>
      <c r="AM2724" s="3">
        <f t="shared" si="428"/>
        <v>1</v>
      </c>
      <c r="AN2724" s="3">
        <f t="shared" si="429"/>
        <v>0</v>
      </c>
    </row>
    <row r="2725" spans="1:40" x14ac:dyDescent="0.35">
      <c r="A2725" t="s">
        <v>6120</v>
      </c>
      <c r="B2725" t="s">
        <v>5980</v>
      </c>
      <c r="C2725" s="6" t="s">
        <v>51</v>
      </c>
      <c r="D2725" s="6" t="s">
        <v>561</v>
      </c>
      <c r="E2725" s="6">
        <v>30.5</v>
      </c>
      <c r="F2725" s="6">
        <v>84.4</v>
      </c>
      <c r="G2725" s="6">
        <v>89.6</v>
      </c>
      <c r="H2725" s="6">
        <f t="shared" si="422"/>
        <v>0.94196428571428581</v>
      </c>
      <c r="I2725" s="6">
        <v>30</v>
      </c>
      <c r="J2725" s="6">
        <v>63.79</v>
      </c>
      <c r="K2725" s="6">
        <v>88.39</v>
      </c>
      <c r="L2725" s="6">
        <f t="shared" si="423"/>
        <v>0</v>
      </c>
      <c r="M2725" s="6">
        <f t="shared" si="424"/>
        <v>0</v>
      </c>
      <c r="N2725" s="6">
        <f t="shared" si="425"/>
        <v>1</v>
      </c>
      <c r="AA2725" t="s">
        <v>6120</v>
      </c>
      <c r="AB2725" t="s">
        <v>5980</v>
      </c>
      <c r="AC2725" t="s">
        <v>51</v>
      </c>
      <c r="AD2725" t="s">
        <v>562</v>
      </c>
      <c r="AE2725">
        <v>24</v>
      </c>
      <c r="AF2725">
        <v>80.08</v>
      </c>
      <c r="AG2725">
        <v>73.7</v>
      </c>
      <c r="AH2725">
        <f t="shared" si="426"/>
        <v>1.0865671641791044</v>
      </c>
      <c r="AI2725">
        <v>22.5</v>
      </c>
      <c r="AJ2725">
        <v>48.16</v>
      </c>
      <c r="AK2725">
        <v>69.97</v>
      </c>
      <c r="AL2725" s="3">
        <f t="shared" si="427"/>
        <v>0</v>
      </c>
      <c r="AM2725" s="3">
        <f t="shared" si="428"/>
        <v>1</v>
      </c>
      <c r="AN2725" s="3">
        <f t="shared" si="429"/>
        <v>0</v>
      </c>
    </row>
    <row r="2726" spans="1:40" x14ac:dyDescent="0.35">
      <c r="A2726" t="s">
        <v>6121</v>
      </c>
      <c r="B2726" t="s">
        <v>5980</v>
      </c>
      <c r="C2726" t="s">
        <v>51</v>
      </c>
      <c r="D2726" t="s">
        <v>561</v>
      </c>
      <c r="E2726">
        <v>25</v>
      </c>
      <c r="F2726">
        <v>106.56</v>
      </c>
      <c r="G2726">
        <v>76.17</v>
      </c>
      <c r="H2726">
        <f t="shared" si="422"/>
        <v>1.3989759747932258</v>
      </c>
      <c r="I2726">
        <v>23.5</v>
      </c>
      <c r="J2726">
        <v>54.42</v>
      </c>
      <c r="K2726">
        <v>72.459999999999994</v>
      </c>
      <c r="L2726" s="3">
        <f t="shared" si="423"/>
        <v>0</v>
      </c>
      <c r="M2726" s="3">
        <f t="shared" si="424"/>
        <v>1</v>
      </c>
      <c r="N2726" s="3">
        <f t="shared" si="425"/>
        <v>0</v>
      </c>
      <c r="AA2726" t="s">
        <v>6121</v>
      </c>
      <c r="AB2726" t="s">
        <v>5980</v>
      </c>
      <c r="AC2726" t="s">
        <v>51</v>
      </c>
      <c r="AD2726" t="s">
        <v>562</v>
      </c>
      <c r="AE2726">
        <v>24</v>
      </c>
      <c r="AF2726">
        <v>209.6</v>
      </c>
      <c r="AG2726">
        <v>73.7</v>
      </c>
      <c r="AH2726">
        <f t="shared" si="426"/>
        <v>2.8439620081411126</v>
      </c>
      <c r="AI2726">
        <v>21.5</v>
      </c>
      <c r="AJ2726">
        <v>50.03</v>
      </c>
      <c r="AK2726">
        <v>67.47</v>
      </c>
      <c r="AL2726" s="3">
        <f t="shared" si="427"/>
        <v>1</v>
      </c>
      <c r="AM2726" s="3">
        <f t="shared" si="428"/>
        <v>0</v>
      </c>
      <c r="AN2726" s="3">
        <f t="shared" si="429"/>
        <v>0</v>
      </c>
    </row>
    <row r="2727" spans="1:40" x14ac:dyDescent="0.35">
      <c r="A2727" t="s">
        <v>6122</v>
      </c>
      <c r="B2727" t="s">
        <v>5980</v>
      </c>
      <c r="C2727" t="s">
        <v>51</v>
      </c>
      <c r="D2727" t="s">
        <v>561</v>
      </c>
      <c r="E2727">
        <v>24.5</v>
      </c>
      <c r="F2727">
        <v>86.14</v>
      </c>
      <c r="G2727">
        <v>74.930000000000007</v>
      </c>
      <c r="H2727">
        <f t="shared" si="422"/>
        <v>1.1496062992125984</v>
      </c>
      <c r="I2727">
        <v>24</v>
      </c>
      <c r="J2727">
        <v>55.26</v>
      </c>
      <c r="K2727">
        <v>73.7</v>
      </c>
      <c r="L2727" s="3">
        <f t="shared" si="423"/>
        <v>0</v>
      </c>
      <c r="M2727" s="3">
        <f t="shared" si="424"/>
        <v>1</v>
      </c>
      <c r="N2727" s="3">
        <f t="shared" si="425"/>
        <v>0</v>
      </c>
      <c r="AA2727" t="s">
        <v>6122</v>
      </c>
      <c r="AB2727" t="s">
        <v>5980</v>
      </c>
      <c r="AC2727" t="s">
        <v>51</v>
      </c>
      <c r="AD2727" t="s">
        <v>562</v>
      </c>
      <c r="AE2727">
        <v>24</v>
      </c>
      <c r="AF2727">
        <v>136.41999999999999</v>
      </c>
      <c r="AG2727">
        <v>73.7</v>
      </c>
      <c r="AH2727">
        <f t="shared" si="426"/>
        <v>1.8510176390773403</v>
      </c>
      <c r="AI2727">
        <v>22</v>
      </c>
      <c r="AJ2727">
        <v>67.41</v>
      </c>
      <c r="AK2727">
        <v>68.72</v>
      </c>
      <c r="AL2727" s="3">
        <f t="shared" si="427"/>
        <v>1</v>
      </c>
      <c r="AM2727" s="3">
        <f t="shared" si="428"/>
        <v>0</v>
      </c>
      <c r="AN2727" s="3">
        <f t="shared" si="429"/>
        <v>0</v>
      </c>
    </row>
    <row r="2728" spans="1:40" x14ac:dyDescent="0.35">
      <c r="A2728" t="s">
        <v>6123</v>
      </c>
      <c r="B2728" t="s">
        <v>5980</v>
      </c>
      <c r="C2728" s="6" t="s">
        <v>51</v>
      </c>
      <c r="D2728" s="6" t="s">
        <v>561</v>
      </c>
      <c r="E2728" s="6">
        <v>22</v>
      </c>
      <c r="F2728" s="6">
        <v>57.5</v>
      </c>
      <c r="G2728" s="6">
        <v>68.72</v>
      </c>
      <c r="H2728" s="6">
        <f t="shared" si="422"/>
        <v>0.83672875436554139</v>
      </c>
      <c r="I2728" s="6">
        <v>21.5</v>
      </c>
      <c r="J2728" s="6">
        <v>36.229999999999997</v>
      </c>
      <c r="K2728" s="6">
        <v>67.47</v>
      </c>
      <c r="L2728" s="6">
        <f t="shared" si="423"/>
        <v>0</v>
      </c>
      <c r="M2728" s="6">
        <f t="shared" si="424"/>
        <v>0</v>
      </c>
      <c r="N2728" s="6">
        <f t="shared" si="425"/>
        <v>1</v>
      </c>
      <c r="AA2728" t="s">
        <v>6123</v>
      </c>
      <c r="AB2728" t="s">
        <v>5980</v>
      </c>
      <c r="AC2728" t="s">
        <v>51</v>
      </c>
      <c r="AD2728" t="s">
        <v>562</v>
      </c>
      <c r="AE2728">
        <v>24.5</v>
      </c>
      <c r="AF2728">
        <v>101.07</v>
      </c>
      <c r="AG2728">
        <v>74.930000000000007</v>
      </c>
      <c r="AH2728">
        <f t="shared" si="426"/>
        <v>1.3488589350060054</v>
      </c>
      <c r="AI2728">
        <v>22.5</v>
      </c>
      <c r="AJ2728">
        <v>72.069999999999993</v>
      </c>
      <c r="AK2728">
        <v>69.97</v>
      </c>
      <c r="AL2728" s="3">
        <f t="shared" si="427"/>
        <v>0</v>
      </c>
      <c r="AM2728" s="3">
        <f t="shared" si="428"/>
        <v>1</v>
      </c>
      <c r="AN2728" s="3">
        <f t="shared" si="429"/>
        <v>0</v>
      </c>
    </row>
    <row r="2729" spans="1:40" x14ac:dyDescent="0.35">
      <c r="A2729" t="s">
        <v>6124</v>
      </c>
      <c r="B2729" t="s">
        <v>5980</v>
      </c>
      <c r="C2729" t="s">
        <v>51</v>
      </c>
      <c r="D2729" t="s">
        <v>561</v>
      </c>
      <c r="E2729">
        <v>24</v>
      </c>
      <c r="F2729">
        <v>144.69999999999999</v>
      </c>
      <c r="G2729">
        <v>73.7</v>
      </c>
      <c r="H2729">
        <f t="shared" si="422"/>
        <v>1.9633649932157393</v>
      </c>
      <c r="I2729">
        <v>23</v>
      </c>
      <c r="J2729">
        <v>50.27</v>
      </c>
      <c r="K2729">
        <v>71.22</v>
      </c>
      <c r="L2729" s="3">
        <f t="shared" si="423"/>
        <v>1</v>
      </c>
      <c r="M2729" s="3">
        <f t="shared" si="424"/>
        <v>0</v>
      </c>
      <c r="N2729" s="3">
        <f t="shared" si="425"/>
        <v>0</v>
      </c>
      <c r="AA2729" t="s">
        <v>6124</v>
      </c>
      <c r="AB2729" t="s">
        <v>5980</v>
      </c>
      <c r="AC2729" t="s">
        <v>51</v>
      </c>
      <c r="AD2729" t="s">
        <v>562</v>
      </c>
      <c r="AE2729">
        <v>24</v>
      </c>
      <c r="AF2729">
        <v>140.78</v>
      </c>
      <c r="AG2729">
        <v>73.7</v>
      </c>
      <c r="AH2729">
        <f t="shared" si="426"/>
        <v>1.9101763907734057</v>
      </c>
      <c r="AI2729">
        <v>22</v>
      </c>
      <c r="AJ2729">
        <v>62.21</v>
      </c>
      <c r="AK2729">
        <v>68.72</v>
      </c>
      <c r="AL2729" s="3">
        <f t="shared" si="427"/>
        <v>1</v>
      </c>
      <c r="AM2729" s="3">
        <f t="shared" si="428"/>
        <v>0</v>
      </c>
      <c r="AN2729" s="3">
        <f t="shared" si="429"/>
        <v>0</v>
      </c>
    </row>
    <row r="2730" spans="1:40" x14ac:dyDescent="0.35">
      <c r="A2730" t="s">
        <v>6125</v>
      </c>
      <c r="B2730" t="s">
        <v>5980</v>
      </c>
      <c r="C2730" t="s">
        <v>51</v>
      </c>
      <c r="D2730" t="s">
        <v>561</v>
      </c>
      <c r="E2730">
        <v>25</v>
      </c>
      <c r="F2730">
        <v>161</v>
      </c>
      <c r="G2730">
        <v>76.17</v>
      </c>
      <c r="H2730">
        <f t="shared" si="422"/>
        <v>2.1136930550085333</v>
      </c>
      <c r="I2730">
        <v>23</v>
      </c>
      <c r="J2730">
        <v>53.37</v>
      </c>
      <c r="K2730">
        <v>71.22</v>
      </c>
      <c r="L2730" s="3">
        <f t="shared" si="423"/>
        <v>1</v>
      </c>
      <c r="M2730" s="3">
        <f t="shared" si="424"/>
        <v>0</v>
      </c>
      <c r="N2730" s="3">
        <f t="shared" si="425"/>
        <v>0</v>
      </c>
      <c r="AA2730" t="s">
        <v>6125</v>
      </c>
      <c r="AB2730" t="s">
        <v>5980</v>
      </c>
      <c r="AC2730" t="s">
        <v>51</v>
      </c>
      <c r="AD2730" t="s">
        <v>562</v>
      </c>
      <c r="AE2730">
        <v>24</v>
      </c>
      <c r="AF2730">
        <v>197.64</v>
      </c>
      <c r="AG2730">
        <v>73.7</v>
      </c>
      <c r="AH2730">
        <f t="shared" si="426"/>
        <v>2.6816824966078694</v>
      </c>
      <c r="AI2730">
        <v>22</v>
      </c>
      <c r="AJ2730">
        <v>63.43</v>
      </c>
      <c r="AK2730">
        <v>68.72</v>
      </c>
      <c r="AL2730" s="3">
        <f t="shared" si="427"/>
        <v>1</v>
      </c>
      <c r="AM2730" s="3">
        <f t="shared" si="428"/>
        <v>0</v>
      </c>
      <c r="AN2730" s="3">
        <f t="shared" si="429"/>
        <v>0</v>
      </c>
    </row>
    <row r="2731" spans="1:40" x14ac:dyDescent="0.35">
      <c r="A2731" t="s">
        <v>6126</v>
      </c>
      <c r="B2731" t="s">
        <v>6010</v>
      </c>
      <c r="C2731" t="s">
        <v>51</v>
      </c>
      <c r="D2731" t="s">
        <v>547</v>
      </c>
      <c r="E2731">
        <v>23</v>
      </c>
      <c r="F2731">
        <v>77.17</v>
      </c>
      <c r="G2731">
        <v>71.22</v>
      </c>
      <c r="H2731">
        <f t="shared" si="422"/>
        <v>1.0835439483291212</v>
      </c>
      <c r="I2731">
        <v>25.5</v>
      </c>
      <c r="J2731">
        <v>81.11</v>
      </c>
      <c r="K2731">
        <v>77.400000000000006</v>
      </c>
      <c r="L2731" s="3">
        <f t="shared" si="423"/>
        <v>0</v>
      </c>
      <c r="M2731" s="3">
        <f t="shared" si="424"/>
        <v>1</v>
      </c>
      <c r="N2731" s="3">
        <f t="shared" si="425"/>
        <v>0</v>
      </c>
      <c r="AA2731" t="s">
        <v>6126</v>
      </c>
      <c r="AB2731" t="s">
        <v>6010</v>
      </c>
      <c r="AC2731" t="s">
        <v>51</v>
      </c>
      <c r="AD2731" t="s">
        <v>548</v>
      </c>
      <c r="AE2731">
        <v>24</v>
      </c>
      <c r="AF2731">
        <v>160.25</v>
      </c>
      <c r="AG2731">
        <v>73.7</v>
      </c>
      <c r="AH2731">
        <f t="shared" si="426"/>
        <v>2.1743554952510173</v>
      </c>
      <c r="AI2731">
        <v>16</v>
      </c>
      <c r="AJ2731">
        <v>56.84</v>
      </c>
      <c r="AK2731">
        <v>53.5</v>
      </c>
      <c r="AL2731" s="3">
        <f t="shared" si="427"/>
        <v>1</v>
      </c>
      <c r="AM2731" s="3">
        <f t="shared" si="428"/>
        <v>0</v>
      </c>
      <c r="AN2731" s="3">
        <f t="shared" si="429"/>
        <v>0</v>
      </c>
    </row>
    <row r="2732" spans="1:40" x14ac:dyDescent="0.35">
      <c r="A2732" t="s">
        <v>6127</v>
      </c>
      <c r="B2732" t="s">
        <v>6010</v>
      </c>
      <c r="C2732" s="6" t="s">
        <v>51</v>
      </c>
      <c r="D2732" s="6" t="s">
        <v>547</v>
      </c>
      <c r="E2732" s="6">
        <v>15.5</v>
      </c>
      <c r="F2732" s="6">
        <v>38.78</v>
      </c>
      <c r="G2732" s="6">
        <v>52.21</v>
      </c>
      <c r="H2732" s="6">
        <f t="shared" si="422"/>
        <v>0.7427695843708102</v>
      </c>
      <c r="I2732" s="6">
        <v>15</v>
      </c>
      <c r="J2732" s="6">
        <v>26.29</v>
      </c>
      <c r="K2732" s="6">
        <v>50.91</v>
      </c>
      <c r="L2732" s="6">
        <f t="shared" si="423"/>
        <v>0</v>
      </c>
      <c r="M2732" s="6">
        <f t="shared" si="424"/>
        <v>0</v>
      </c>
      <c r="N2732" s="6">
        <f t="shared" si="425"/>
        <v>1</v>
      </c>
      <c r="AA2732" t="s">
        <v>6127</v>
      </c>
      <c r="AB2732" t="s">
        <v>6010</v>
      </c>
      <c r="AC2732" t="s">
        <v>51</v>
      </c>
      <c r="AD2732" t="s">
        <v>548</v>
      </c>
      <c r="AE2732">
        <v>24</v>
      </c>
      <c r="AF2732">
        <v>97.11</v>
      </c>
      <c r="AG2732">
        <v>73.7</v>
      </c>
      <c r="AH2732">
        <f t="shared" si="426"/>
        <v>1.3176390773405697</v>
      </c>
      <c r="AI2732">
        <v>23</v>
      </c>
      <c r="AJ2732">
        <v>55.95</v>
      </c>
      <c r="AK2732">
        <v>71.22</v>
      </c>
      <c r="AL2732" s="3">
        <f t="shared" si="427"/>
        <v>0</v>
      </c>
      <c r="AM2732" s="3">
        <f t="shared" si="428"/>
        <v>1</v>
      </c>
      <c r="AN2732" s="3">
        <f t="shared" si="429"/>
        <v>0</v>
      </c>
    </row>
    <row r="2733" spans="1:40" x14ac:dyDescent="0.35">
      <c r="A2733" t="s">
        <v>6128</v>
      </c>
      <c r="B2733" t="s">
        <v>6010</v>
      </c>
      <c r="C2733" s="6" t="s">
        <v>51</v>
      </c>
      <c r="D2733" s="6" t="s">
        <v>547</v>
      </c>
      <c r="E2733" s="6">
        <v>28.5</v>
      </c>
      <c r="F2733" s="6">
        <v>79.48</v>
      </c>
      <c r="G2733" s="6">
        <v>84.74</v>
      </c>
      <c r="H2733" s="6">
        <f t="shared" si="422"/>
        <v>0.93792777908897818</v>
      </c>
      <c r="I2733" s="6">
        <v>28</v>
      </c>
      <c r="J2733" s="6">
        <v>64.510000000000005</v>
      </c>
      <c r="K2733" s="6">
        <v>83.53</v>
      </c>
      <c r="L2733" s="6">
        <f t="shared" si="423"/>
        <v>0</v>
      </c>
      <c r="M2733" s="6">
        <f t="shared" si="424"/>
        <v>0</v>
      </c>
      <c r="N2733" s="6">
        <f t="shared" si="425"/>
        <v>1</v>
      </c>
      <c r="AA2733" t="s">
        <v>6128</v>
      </c>
      <c r="AB2733" t="s">
        <v>6010</v>
      </c>
      <c r="AC2733" t="s">
        <v>51</v>
      </c>
      <c r="AD2733" t="s">
        <v>548</v>
      </c>
      <c r="AE2733">
        <v>24</v>
      </c>
      <c r="AF2733">
        <v>136.62</v>
      </c>
      <c r="AG2733">
        <v>73.7</v>
      </c>
      <c r="AH2733">
        <f t="shared" si="426"/>
        <v>1.853731343283582</v>
      </c>
      <c r="AI2733">
        <v>22.5</v>
      </c>
      <c r="AJ2733">
        <v>60.09</v>
      </c>
      <c r="AK2733">
        <v>69.97</v>
      </c>
      <c r="AL2733" s="3">
        <f t="shared" si="427"/>
        <v>1</v>
      </c>
      <c r="AM2733" s="3">
        <f t="shared" si="428"/>
        <v>0</v>
      </c>
      <c r="AN2733" s="3">
        <f t="shared" si="429"/>
        <v>0</v>
      </c>
    </row>
    <row r="2734" spans="1:40" x14ac:dyDescent="0.35">
      <c r="A2734" t="s">
        <v>6129</v>
      </c>
      <c r="B2734" t="s">
        <v>6010</v>
      </c>
      <c r="C2734" t="s">
        <v>51</v>
      </c>
      <c r="D2734" t="s">
        <v>547</v>
      </c>
      <c r="E2734">
        <v>26</v>
      </c>
      <c r="F2734">
        <v>82.17</v>
      </c>
      <c r="G2734">
        <v>78.63</v>
      </c>
      <c r="H2734">
        <f t="shared" si="422"/>
        <v>1.0450209843571157</v>
      </c>
      <c r="I2734">
        <v>25.5</v>
      </c>
      <c r="J2734">
        <v>65.260000000000005</v>
      </c>
      <c r="K2734">
        <v>77.400000000000006</v>
      </c>
      <c r="L2734" s="3">
        <f t="shared" si="423"/>
        <v>0</v>
      </c>
      <c r="M2734" s="3">
        <f t="shared" si="424"/>
        <v>1</v>
      </c>
      <c r="N2734" s="3">
        <f t="shared" si="425"/>
        <v>0</v>
      </c>
      <c r="AA2734" t="s">
        <v>6129</v>
      </c>
      <c r="AB2734" t="s">
        <v>6010</v>
      </c>
      <c r="AC2734" t="s">
        <v>51</v>
      </c>
      <c r="AD2734" t="s">
        <v>548</v>
      </c>
      <c r="AE2734">
        <v>24</v>
      </c>
      <c r="AF2734">
        <v>104.66</v>
      </c>
      <c r="AG2734">
        <v>73.7</v>
      </c>
      <c r="AH2734">
        <f t="shared" si="426"/>
        <v>1.4200814111261872</v>
      </c>
      <c r="AI2734">
        <v>23</v>
      </c>
      <c r="AJ2734">
        <v>59.37</v>
      </c>
      <c r="AK2734">
        <v>71.22</v>
      </c>
      <c r="AL2734" s="3">
        <f t="shared" si="427"/>
        <v>0</v>
      </c>
      <c r="AM2734" s="3">
        <f t="shared" si="428"/>
        <v>1</v>
      </c>
      <c r="AN2734" s="3">
        <f t="shared" si="429"/>
        <v>0</v>
      </c>
    </row>
    <row r="2735" spans="1:40" x14ac:dyDescent="0.35">
      <c r="A2735" t="s">
        <v>6130</v>
      </c>
      <c r="B2735" t="s">
        <v>6010</v>
      </c>
      <c r="C2735" s="6" t="s">
        <v>51</v>
      </c>
      <c r="D2735" s="6" t="s">
        <v>547</v>
      </c>
      <c r="E2735" s="6">
        <v>15</v>
      </c>
      <c r="F2735" s="6">
        <v>42.78</v>
      </c>
      <c r="G2735" s="6">
        <v>50.91</v>
      </c>
      <c r="H2735" s="6">
        <f t="shared" si="422"/>
        <v>0.84030642309958758</v>
      </c>
      <c r="I2735" s="6">
        <v>15</v>
      </c>
      <c r="J2735" s="6">
        <v>42.78</v>
      </c>
      <c r="K2735" s="6">
        <v>50.91</v>
      </c>
      <c r="L2735" s="6">
        <f t="shared" si="423"/>
        <v>0</v>
      </c>
      <c r="M2735" s="6">
        <f t="shared" si="424"/>
        <v>0</v>
      </c>
      <c r="N2735" s="6">
        <f t="shared" si="425"/>
        <v>1</v>
      </c>
      <c r="AA2735" t="s">
        <v>6130</v>
      </c>
      <c r="AB2735" t="s">
        <v>6010</v>
      </c>
      <c r="AC2735" t="s">
        <v>51</v>
      </c>
      <c r="AD2735" t="s">
        <v>548</v>
      </c>
      <c r="AE2735">
        <v>24</v>
      </c>
      <c r="AF2735">
        <v>149.26</v>
      </c>
      <c r="AG2735">
        <v>73.7</v>
      </c>
      <c r="AH2735">
        <f t="shared" si="426"/>
        <v>2.025237449118046</v>
      </c>
      <c r="AI2735">
        <v>22.5</v>
      </c>
      <c r="AJ2735">
        <v>63.48</v>
      </c>
      <c r="AK2735">
        <v>69.97</v>
      </c>
      <c r="AL2735" s="3">
        <f t="shared" si="427"/>
        <v>1</v>
      </c>
      <c r="AM2735" s="3">
        <f t="shared" si="428"/>
        <v>0</v>
      </c>
      <c r="AN2735" s="3">
        <f t="shared" si="429"/>
        <v>0</v>
      </c>
    </row>
    <row r="2736" spans="1:40" x14ac:dyDescent="0.35">
      <c r="A2736" t="s">
        <v>6131</v>
      </c>
      <c r="B2736" t="s">
        <v>6010</v>
      </c>
      <c r="C2736" s="6" t="s">
        <v>51</v>
      </c>
      <c r="D2736" s="6" t="s">
        <v>547</v>
      </c>
      <c r="E2736" s="6">
        <v>18</v>
      </c>
      <c r="F2736" s="6">
        <v>47.97</v>
      </c>
      <c r="G2736" s="6">
        <v>58.64</v>
      </c>
      <c r="H2736" s="6">
        <f t="shared" si="422"/>
        <v>0.81804229195088674</v>
      </c>
      <c r="I2736" s="6">
        <v>17.5</v>
      </c>
      <c r="J2736" s="6">
        <v>31.76</v>
      </c>
      <c r="K2736" s="6">
        <v>57.36</v>
      </c>
      <c r="L2736" s="6">
        <f t="shared" si="423"/>
        <v>0</v>
      </c>
      <c r="M2736" s="6">
        <f t="shared" si="424"/>
        <v>0</v>
      </c>
      <c r="N2736" s="6">
        <f t="shared" si="425"/>
        <v>1</v>
      </c>
      <c r="AA2736" t="s">
        <v>6131</v>
      </c>
      <c r="AB2736" t="s">
        <v>6010</v>
      </c>
      <c r="AC2736" t="s">
        <v>51</v>
      </c>
      <c r="AD2736" t="s">
        <v>548</v>
      </c>
      <c r="AE2736">
        <v>24</v>
      </c>
      <c r="AF2736">
        <v>98.11</v>
      </c>
      <c r="AG2736">
        <v>73.7</v>
      </c>
      <c r="AH2736">
        <f t="shared" si="426"/>
        <v>1.3312075983717775</v>
      </c>
      <c r="AI2736">
        <v>23.5</v>
      </c>
      <c r="AJ2736">
        <v>71.19</v>
      </c>
      <c r="AK2736">
        <v>72.459999999999994</v>
      </c>
      <c r="AL2736" s="3">
        <f t="shared" si="427"/>
        <v>0</v>
      </c>
      <c r="AM2736" s="3">
        <f t="shared" si="428"/>
        <v>1</v>
      </c>
      <c r="AN2736" s="3">
        <f t="shared" si="429"/>
        <v>0</v>
      </c>
    </row>
    <row r="2737" spans="1:40" x14ac:dyDescent="0.35">
      <c r="A2737" t="s">
        <v>6132</v>
      </c>
      <c r="B2737" t="s">
        <v>6010</v>
      </c>
      <c r="C2737" s="6" t="s">
        <v>51</v>
      </c>
      <c r="D2737" s="6" t="s">
        <v>547</v>
      </c>
      <c r="E2737" s="6">
        <v>25</v>
      </c>
      <c r="F2737" s="6">
        <v>73.58</v>
      </c>
      <c r="G2737" s="6">
        <v>76.17</v>
      </c>
      <c r="H2737" s="6">
        <f t="shared" si="422"/>
        <v>0.96599711172377567</v>
      </c>
      <c r="I2737" s="6">
        <v>24.5</v>
      </c>
      <c r="J2737" s="6">
        <v>60.25</v>
      </c>
      <c r="K2737" s="6">
        <v>74.930000000000007</v>
      </c>
      <c r="L2737" s="6">
        <f t="shared" si="423"/>
        <v>0</v>
      </c>
      <c r="M2737" s="6">
        <f t="shared" si="424"/>
        <v>0</v>
      </c>
      <c r="N2737" s="6">
        <f t="shared" si="425"/>
        <v>1</v>
      </c>
      <c r="AA2737" t="s">
        <v>6132</v>
      </c>
      <c r="AB2737" t="s">
        <v>6010</v>
      </c>
      <c r="AC2737" t="s">
        <v>51</v>
      </c>
      <c r="AD2737" t="s">
        <v>548</v>
      </c>
      <c r="AE2737">
        <v>24</v>
      </c>
      <c r="AF2737">
        <v>100.92</v>
      </c>
      <c r="AG2737">
        <v>73.7</v>
      </c>
      <c r="AH2737">
        <f t="shared" si="426"/>
        <v>1.3693351424694709</v>
      </c>
      <c r="AI2737">
        <v>23.5</v>
      </c>
      <c r="AJ2737">
        <v>71.14</v>
      </c>
      <c r="AK2737">
        <v>72.459999999999994</v>
      </c>
      <c r="AL2737" s="3">
        <f t="shared" si="427"/>
        <v>0</v>
      </c>
      <c r="AM2737" s="3">
        <f t="shared" si="428"/>
        <v>1</v>
      </c>
      <c r="AN2737" s="3">
        <f t="shared" si="429"/>
        <v>0</v>
      </c>
    </row>
    <row r="2738" spans="1:40" x14ac:dyDescent="0.35">
      <c r="A2738" t="s">
        <v>6133</v>
      </c>
      <c r="B2738" t="s">
        <v>6010</v>
      </c>
      <c r="C2738" s="6" t="s">
        <v>51</v>
      </c>
      <c r="D2738" s="6" t="s">
        <v>547</v>
      </c>
      <c r="E2738" s="6">
        <v>24.5</v>
      </c>
      <c r="F2738" s="6">
        <v>70.59</v>
      </c>
      <c r="G2738" s="6">
        <v>74.930000000000007</v>
      </c>
      <c r="H2738" s="6">
        <f t="shared" si="422"/>
        <v>0.94207927398905644</v>
      </c>
      <c r="I2738" s="6">
        <v>24</v>
      </c>
      <c r="J2738" s="6">
        <v>61.3</v>
      </c>
      <c r="K2738" s="6">
        <v>73.7</v>
      </c>
      <c r="L2738" s="6">
        <f t="shared" si="423"/>
        <v>0</v>
      </c>
      <c r="M2738" s="6">
        <f t="shared" si="424"/>
        <v>0</v>
      </c>
      <c r="N2738" s="6">
        <f t="shared" si="425"/>
        <v>1</v>
      </c>
      <c r="AA2738" t="s">
        <v>6133</v>
      </c>
      <c r="AB2738" t="s">
        <v>6010</v>
      </c>
      <c r="AC2738" t="s">
        <v>51</v>
      </c>
      <c r="AD2738" t="s">
        <v>548</v>
      </c>
      <c r="AE2738">
        <v>24</v>
      </c>
      <c r="AF2738">
        <v>128.41999999999999</v>
      </c>
      <c r="AG2738">
        <v>73.7</v>
      </c>
      <c r="AH2738">
        <f t="shared" si="426"/>
        <v>1.7424694708276796</v>
      </c>
      <c r="AI2738">
        <v>23</v>
      </c>
      <c r="AJ2738">
        <v>61.27</v>
      </c>
      <c r="AK2738">
        <v>71.22</v>
      </c>
      <c r="AL2738" s="3">
        <f t="shared" si="427"/>
        <v>1</v>
      </c>
      <c r="AM2738" s="3">
        <f t="shared" si="428"/>
        <v>0</v>
      </c>
      <c r="AN2738" s="3">
        <f t="shared" si="429"/>
        <v>0</v>
      </c>
    </row>
    <row r="2739" spans="1:40" x14ac:dyDescent="0.35">
      <c r="A2739" t="s">
        <v>6134</v>
      </c>
      <c r="B2739" t="s">
        <v>6010</v>
      </c>
      <c r="C2739" t="s">
        <v>51</v>
      </c>
      <c r="D2739" t="s">
        <v>547</v>
      </c>
      <c r="E2739">
        <v>27.5</v>
      </c>
      <c r="F2739">
        <v>93.55</v>
      </c>
      <c r="G2739">
        <v>82.3</v>
      </c>
      <c r="H2739">
        <f t="shared" ref="H2739:H2756" si="430">F2739/G2739</f>
        <v>1.1366950182260025</v>
      </c>
      <c r="I2739">
        <v>27</v>
      </c>
      <c r="J2739">
        <v>48.96</v>
      </c>
      <c r="K2739">
        <v>81.08</v>
      </c>
      <c r="L2739" s="3">
        <f t="shared" ref="L2739:L2802" si="431">IF(H2739&gt;1.5,1,0)</f>
        <v>0</v>
      </c>
      <c r="M2739" s="3">
        <f t="shared" ref="M2739:M2802" si="432">IF((AND(H2739&gt;1,H2739&lt;1.5)),1,0)</f>
        <v>1</v>
      </c>
      <c r="N2739" s="3">
        <f t="shared" ref="N2739:N2802" si="433">IF(H2739&lt;1,1,0)</f>
        <v>0</v>
      </c>
      <c r="AA2739" t="s">
        <v>6134</v>
      </c>
      <c r="AB2739" t="s">
        <v>6010</v>
      </c>
      <c r="AC2739" s="6" t="s">
        <v>51</v>
      </c>
      <c r="AD2739" s="6" t="s">
        <v>548</v>
      </c>
      <c r="AE2739" s="6">
        <v>23.5</v>
      </c>
      <c r="AF2739" s="6">
        <v>65.84</v>
      </c>
      <c r="AG2739" s="6">
        <v>72.459999999999994</v>
      </c>
      <c r="AH2739" s="6">
        <f t="shared" ref="AH2739:AH2756" si="434">AF2739/AG2739</f>
        <v>0.90863924924096062</v>
      </c>
      <c r="AI2739" s="6">
        <v>23</v>
      </c>
      <c r="AJ2739" s="6">
        <v>29.89</v>
      </c>
      <c r="AK2739" s="6">
        <v>71.22</v>
      </c>
      <c r="AL2739" s="6">
        <f t="shared" ref="AL2739:AL2802" si="435">IF(AH2739&gt;1.5,1,0)</f>
        <v>0</v>
      </c>
      <c r="AM2739" s="6">
        <f t="shared" ref="AM2739:AM2802" si="436">IF((AND(AH2739&gt;1,AH2739&lt;1.5)),1,0)</f>
        <v>0</v>
      </c>
      <c r="AN2739" s="6">
        <f t="shared" ref="AN2739:AN2802" si="437">IF(AH2739&lt;1,1,0)</f>
        <v>1</v>
      </c>
    </row>
    <row r="2740" spans="1:40" x14ac:dyDescent="0.35">
      <c r="A2740" t="s">
        <v>6135</v>
      </c>
      <c r="B2740" t="s">
        <v>6010</v>
      </c>
      <c r="C2740" s="6" t="s">
        <v>51</v>
      </c>
      <c r="D2740" s="6" t="s">
        <v>547</v>
      </c>
      <c r="E2740" s="6">
        <v>26.5</v>
      </c>
      <c r="F2740" s="6">
        <v>66</v>
      </c>
      <c r="G2740" s="6">
        <v>79.86</v>
      </c>
      <c r="H2740" s="6">
        <f t="shared" si="430"/>
        <v>0.82644628099173556</v>
      </c>
      <c r="I2740" s="6">
        <v>26</v>
      </c>
      <c r="J2740" s="6">
        <v>56.03</v>
      </c>
      <c r="K2740" s="6">
        <v>78.63</v>
      </c>
      <c r="L2740" s="6">
        <f t="shared" si="431"/>
        <v>0</v>
      </c>
      <c r="M2740" s="6">
        <f t="shared" si="432"/>
        <v>0</v>
      </c>
      <c r="N2740" s="6">
        <f t="shared" si="433"/>
        <v>1</v>
      </c>
      <c r="AA2740" t="s">
        <v>6135</v>
      </c>
      <c r="AB2740" t="s">
        <v>6010</v>
      </c>
      <c r="AC2740" t="s">
        <v>51</v>
      </c>
      <c r="AD2740" t="s">
        <v>548</v>
      </c>
      <c r="AE2740">
        <v>24</v>
      </c>
      <c r="AF2740">
        <v>85.69</v>
      </c>
      <c r="AG2740">
        <v>73.7</v>
      </c>
      <c r="AH2740">
        <f t="shared" si="434"/>
        <v>1.1626865671641791</v>
      </c>
      <c r="AI2740">
        <v>23.5</v>
      </c>
      <c r="AJ2740">
        <v>67.08</v>
      </c>
      <c r="AK2740">
        <v>72.459999999999994</v>
      </c>
      <c r="AL2740" s="3">
        <f t="shared" si="435"/>
        <v>0</v>
      </c>
      <c r="AM2740" s="3">
        <f t="shared" si="436"/>
        <v>1</v>
      </c>
      <c r="AN2740" s="3">
        <f t="shared" si="437"/>
        <v>0</v>
      </c>
    </row>
    <row r="2741" spans="1:40" x14ac:dyDescent="0.35">
      <c r="A2741" t="s">
        <v>6136</v>
      </c>
      <c r="B2741" t="s">
        <v>6010</v>
      </c>
      <c r="C2741" s="6" t="s">
        <v>51</v>
      </c>
      <c r="D2741" s="6" t="s">
        <v>547</v>
      </c>
      <c r="E2741" s="6">
        <v>29.5</v>
      </c>
      <c r="F2741" s="6">
        <v>82.16</v>
      </c>
      <c r="G2741" s="6">
        <v>87.18</v>
      </c>
      <c r="H2741" s="6">
        <f t="shared" si="430"/>
        <v>0.94241798577655411</v>
      </c>
      <c r="I2741" s="6">
        <v>29</v>
      </c>
      <c r="J2741" s="6">
        <v>61.29</v>
      </c>
      <c r="K2741" s="6">
        <v>85.96</v>
      </c>
      <c r="L2741" s="6">
        <f t="shared" si="431"/>
        <v>0</v>
      </c>
      <c r="M2741" s="6">
        <f t="shared" si="432"/>
        <v>0</v>
      </c>
      <c r="N2741" s="6">
        <f t="shared" si="433"/>
        <v>1</v>
      </c>
      <c r="AA2741" t="s">
        <v>6136</v>
      </c>
      <c r="AB2741" t="s">
        <v>6010</v>
      </c>
      <c r="AC2741" t="s">
        <v>51</v>
      </c>
      <c r="AD2741" t="s">
        <v>548</v>
      </c>
      <c r="AE2741">
        <v>24</v>
      </c>
      <c r="AF2741">
        <v>97.47</v>
      </c>
      <c r="AG2741">
        <v>73.7</v>
      </c>
      <c r="AH2741">
        <f t="shared" si="434"/>
        <v>1.3225237449118046</v>
      </c>
      <c r="AI2741">
        <v>23</v>
      </c>
      <c r="AJ2741">
        <v>58.25</v>
      </c>
      <c r="AK2741">
        <v>71.22</v>
      </c>
      <c r="AL2741" s="3">
        <f t="shared" si="435"/>
        <v>0</v>
      </c>
      <c r="AM2741" s="3">
        <f t="shared" si="436"/>
        <v>1</v>
      </c>
      <c r="AN2741" s="3">
        <f t="shared" si="437"/>
        <v>0</v>
      </c>
    </row>
    <row r="2742" spans="1:40" x14ac:dyDescent="0.35">
      <c r="A2742" t="s">
        <v>6137</v>
      </c>
      <c r="B2742" t="s">
        <v>6010</v>
      </c>
      <c r="C2742" t="s">
        <v>51</v>
      </c>
      <c r="D2742" t="s">
        <v>547</v>
      </c>
      <c r="E2742">
        <v>23.5</v>
      </c>
      <c r="F2742">
        <v>74.86</v>
      </c>
      <c r="G2742">
        <v>72.459999999999994</v>
      </c>
      <c r="H2742">
        <f t="shared" si="430"/>
        <v>1.0331217223295612</v>
      </c>
      <c r="I2742">
        <v>23</v>
      </c>
      <c r="J2742">
        <v>49.92</v>
      </c>
      <c r="K2742">
        <v>71.22</v>
      </c>
      <c r="L2742" s="3">
        <f t="shared" si="431"/>
        <v>0</v>
      </c>
      <c r="M2742" s="3">
        <f t="shared" si="432"/>
        <v>1</v>
      </c>
      <c r="N2742" s="3">
        <f t="shared" si="433"/>
        <v>0</v>
      </c>
      <c r="AA2742" t="s">
        <v>6137</v>
      </c>
      <c r="AB2742" t="s">
        <v>6010</v>
      </c>
      <c r="AC2742" t="s">
        <v>51</v>
      </c>
      <c r="AD2742" t="s">
        <v>548</v>
      </c>
      <c r="AE2742">
        <v>24</v>
      </c>
      <c r="AF2742">
        <v>138.15</v>
      </c>
      <c r="AG2742">
        <v>73.7</v>
      </c>
      <c r="AH2742">
        <f t="shared" si="434"/>
        <v>1.8744911804613298</v>
      </c>
      <c r="AI2742">
        <v>26.5</v>
      </c>
      <c r="AJ2742">
        <v>83.88</v>
      </c>
      <c r="AK2742">
        <v>79.86</v>
      </c>
      <c r="AL2742" s="3">
        <f t="shared" si="435"/>
        <v>1</v>
      </c>
      <c r="AM2742" s="3">
        <f t="shared" si="436"/>
        <v>0</v>
      </c>
      <c r="AN2742" s="3">
        <f t="shared" si="437"/>
        <v>0</v>
      </c>
    </row>
    <row r="2743" spans="1:40" x14ac:dyDescent="0.35">
      <c r="A2743" t="s">
        <v>6138</v>
      </c>
      <c r="B2743" t="s">
        <v>6010</v>
      </c>
      <c r="C2743" t="s">
        <v>51</v>
      </c>
      <c r="D2743" t="s">
        <v>547</v>
      </c>
      <c r="E2743">
        <v>25.5</v>
      </c>
      <c r="F2743">
        <v>84.48</v>
      </c>
      <c r="G2743">
        <v>77.400000000000006</v>
      </c>
      <c r="H2743">
        <f t="shared" si="430"/>
        <v>1.0914728682170542</v>
      </c>
      <c r="I2743">
        <v>30</v>
      </c>
      <c r="J2743">
        <v>91.69</v>
      </c>
      <c r="K2743">
        <v>88.39</v>
      </c>
      <c r="L2743" s="3">
        <f t="shared" si="431"/>
        <v>0</v>
      </c>
      <c r="M2743" s="3">
        <f t="shared" si="432"/>
        <v>1</v>
      </c>
      <c r="N2743" s="3">
        <f t="shared" si="433"/>
        <v>0</v>
      </c>
      <c r="AA2743" t="s">
        <v>6138</v>
      </c>
      <c r="AB2743" t="s">
        <v>6010</v>
      </c>
      <c r="AC2743" t="s">
        <v>51</v>
      </c>
      <c r="AD2743" t="s">
        <v>548</v>
      </c>
      <c r="AE2743">
        <v>24</v>
      </c>
      <c r="AF2743">
        <v>154.21</v>
      </c>
      <c r="AG2743">
        <v>73.7</v>
      </c>
      <c r="AH2743">
        <f t="shared" si="434"/>
        <v>2.092401628222524</v>
      </c>
      <c r="AI2743">
        <v>23</v>
      </c>
      <c r="AJ2743">
        <v>70.5</v>
      </c>
      <c r="AK2743">
        <v>71.22</v>
      </c>
      <c r="AL2743" s="3">
        <f t="shared" si="435"/>
        <v>1</v>
      </c>
      <c r="AM2743" s="3">
        <f t="shared" si="436"/>
        <v>0</v>
      </c>
      <c r="AN2743" s="3">
        <f t="shared" si="437"/>
        <v>0</v>
      </c>
    </row>
    <row r="2744" spans="1:40" x14ac:dyDescent="0.35">
      <c r="A2744" t="s">
        <v>6139</v>
      </c>
      <c r="B2744" t="s">
        <v>6010</v>
      </c>
      <c r="C2744" s="6" t="s">
        <v>51</v>
      </c>
      <c r="D2744" s="6" t="s">
        <v>547</v>
      </c>
      <c r="E2744" s="6">
        <v>20.5</v>
      </c>
      <c r="F2744" s="6">
        <v>52.75</v>
      </c>
      <c r="G2744" s="6">
        <v>64.97</v>
      </c>
      <c r="H2744" s="6">
        <f t="shared" si="430"/>
        <v>0.81191319070340162</v>
      </c>
      <c r="I2744" s="6">
        <v>20</v>
      </c>
      <c r="J2744" s="6">
        <v>42.62</v>
      </c>
      <c r="K2744" s="6">
        <v>63.71</v>
      </c>
      <c r="L2744" s="6">
        <f t="shared" si="431"/>
        <v>0</v>
      </c>
      <c r="M2744" s="6">
        <f t="shared" si="432"/>
        <v>0</v>
      </c>
      <c r="N2744" s="6">
        <f t="shared" si="433"/>
        <v>1</v>
      </c>
      <c r="AA2744" t="s">
        <v>6139</v>
      </c>
      <c r="AB2744" t="s">
        <v>6010</v>
      </c>
      <c r="AC2744" t="s">
        <v>51</v>
      </c>
      <c r="AD2744" t="s">
        <v>548</v>
      </c>
      <c r="AE2744">
        <v>24</v>
      </c>
      <c r="AF2744">
        <v>135.68</v>
      </c>
      <c r="AG2744">
        <v>73.7</v>
      </c>
      <c r="AH2744">
        <f t="shared" si="434"/>
        <v>1.840976933514247</v>
      </c>
      <c r="AI2744">
        <v>23</v>
      </c>
      <c r="AJ2744">
        <v>70.790000000000006</v>
      </c>
      <c r="AK2744">
        <v>71.22</v>
      </c>
      <c r="AL2744" s="3">
        <f t="shared" si="435"/>
        <v>1</v>
      </c>
      <c r="AM2744" s="3">
        <f t="shared" si="436"/>
        <v>0</v>
      </c>
      <c r="AN2744" s="3">
        <f t="shared" si="437"/>
        <v>0</v>
      </c>
    </row>
    <row r="2745" spans="1:40" x14ac:dyDescent="0.35">
      <c r="A2745" t="s">
        <v>6140</v>
      </c>
      <c r="B2745" t="s">
        <v>6010</v>
      </c>
      <c r="C2745" s="6" t="s">
        <v>51</v>
      </c>
      <c r="D2745" s="6" t="s">
        <v>547</v>
      </c>
      <c r="E2745" s="6">
        <v>24.5</v>
      </c>
      <c r="F2745" s="6">
        <v>71.739999999999995</v>
      </c>
      <c r="G2745" s="6">
        <v>74.930000000000007</v>
      </c>
      <c r="H2745" s="6">
        <f t="shared" si="430"/>
        <v>0.95742693180301597</v>
      </c>
      <c r="I2745" s="6">
        <v>24</v>
      </c>
      <c r="J2745" s="6">
        <v>56.7</v>
      </c>
      <c r="K2745" s="6">
        <v>73.7</v>
      </c>
      <c r="L2745" s="6">
        <f t="shared" si="431"/>
        <v>0</v>
      </c>
      <c r="M2745" s="6">
        <f t="shared" si="432"/>
        <v>0</v>
      </c>
      <c r="N2745" s="6">
        <f t="shared" si="433"/>
        <v>1</v>
      </c>
      <c r="AA2745" t="s">
        <v>6140</v>
      </c>
      <c r="AB2745" t="s">
        <v>6010</v>
      </c>
      <c r="AC2745" s="6" t="s">
        <v>51</v>
      </c>
      <c r="AD2745" s="6" t="s">
        <v>548</v>
      </c>
      <c r="AE2745" s="6">
        <v>24</v>
      </c>
      <c r="AF2745" s="6">
        <v>73.3</v>
      </c>
      <c r="AG2745" s="6">
        <v>73.7</v>
      </c>
      <c r="AH2745" s="6">
        <f t="shared" si="434"/>
        <v>0.99457259158751687</v>
      </c>
      <c r="AI2745" s="6">
        <v>23.5</v>
      </c>
      <c r="AJ2745" s="6">
        <v>55.13</v>
      </c>
      <c r="AK2745" s="6">
        <v>72.459999999999994</v>
      </c>
      <c r="AL2745" s="6">
        <f t="shared" si="435"/>
        <v>0</v>
      </c>
      <c r="AM2745" s="6">
        <f t="shared" si="436"/>
        <v>0</v>
      </c>
      <c r="AN2745" s="6">
        <f t="shared" si="437"/>
        <v>1</v>
      </c>
    </row>
    <row r="2746" spans="1:40" x14ac:dyDescent="0.35">
      <c r="A2746" t="s">
        <v>6141</v>
      </c>
      <c r="B2746" t="s">
        <v>6010</v>
      </c>
      <c r="C2746" s="6" t="s">
        <v>51</v>
      </c>
      <c r="D2746" s="6" t="s">
        <v>134</v>
      </c>
      <c r="E2746" s="6">
        <v>16</v>
      </c>
      <c r="F2746" s="6">
        <v>39.9</v>
      </c>
      <c r="G2746" s="6">
        <v>53.5</v>
      </c>
      <c r="H2746" s="6">
        <f t="shared" si="430"/>
        <v>0.74579439252336444</v>
      </c>
      <c r="I2746" s="6">
        <v>15.5</v>
      </c>
      <c r="J2746" s="6">
        <v>20.69</v>
      </c>
      <c r="K2746" s="6">
        <v>52.21</v>
      </c>
      <c r="L2746" s="6">
        <f t="shared" si="431"/>
        <v>0</v>
      </c>
      <c r="M2746" s="6">
        <f t="shared" si="432"/>
        <v>0</v>
      </c>
      <c r="N2746" s="6">
        <f t="shared" si="433"/>
        <v>1</v>
      </c>
      <c r="AA2746" t="s">
        <v>6141</v>
      </c>
      <c r="AB2746" t="s">
        <v>6010</v>
      </c>
      <c r="AC2746" s="6" t="s">
        <v>51</v>
      </c>
      <c r="AD2746" s="6" t="s">
        <v>135</v>
      </c>
      <c r="AE2746" s="6">
        <v>26</v>
      </c>
      <c r="AF2746" s="6">
        <v>71.19</v>
      </c>
      <c r="AG2746" s="6">
        <v>78.63</v>
      </c>
      <c r="AH2746" s="6">
        <f t="shared" si="434"/>
        <v>0.90537962609690958</v>
      </c>
      <c r="AI2746" s="6">
        <v>25.5</v>
      </c>
      <c r="AJ2746" s="6">
        <v>63.57</v>
      </c>
      <c r="AK2746" s="6">
        <v>77.400000000000006</v>
      </c>
      <c r="AL2746" s="6">
        <f t="shared" si="435"/>
        <v>0</v>
      </c>
      <c r="AM2746" s="6">
        <f t="shared" si="436"/>
        <v>0</v>
      </c>
      <c r="AN2746" s="6">
        <f t="shared" si="437"/>
        <v>1</v>
      </c>
    </row>
    <row r="2747" spans="1:40" x14ac:dyDescent="0.35">
      <c r="A2747" t="s">
        <v>6142</v>
      </c>
      <c r="B2747" t="s">
        <v>6010</v>
      </c>
      <c r="C2747" t="s">
        <v>51</v>
      </c>
      <c r="D2747" t="s">
        <v>134</v>
      </c>
      <c r="E2747">
        <v>24.5</v>
      </c>
      <c r="F2747">
        <v>91.3</v>
      </c>
      <c r="G2747">
        <v>74.930000000000007</v>
      </c>
      <c r="H2747">
        <f t="shared" si="430"/>
        <v>1.2184705725343652</v>
      </c>
      <c r="I2747">
        <v>24</v>
      </c>
      <c r="J2747">
        <v>67.290000000000006</v>
      </c>
      <c r="K2747">
        <v>73.7</v>
      </c>
      <c r="L2747" s="3">
        <f t="shared" si="431"/>
        <v>0</v>
      </c>
      <c r="M2747" s="3">
        <f t="shared" si="432"/>
        <v>1</v>
      </c>
      <c r="N2747" s="3">
        <f t="shared" si="433"/>
        <v>0</v>
      </c>
      <c r="AA2747" t="s">
        <v>6142</v>
      </c>
      <c r="AB2747" t="s">
        <v>6010</v>
      </c>
      <c r="AC2747" t="s">
        <v>51</v>
      </c>
      <c r="AD2747" t="s">
        <v>135</v>
      </c>
      <c r="AE2747">
        <v>29.5</v>
      </c>
      <c r="AF2747">
        <v>91.98</v>
      </c>
      <c r="AG2747">
        <v>87.18</v>
      </c>
      <c r="AH2747">
        <f t="shared" si="434"/>
        <v>1.0550584996558843</v>
      </c>
      <c r="AI2747">
        <v>29</v>
      </c>
      <c r="AJ2747">
        <v>54.15</v>
      </c>
      <c r="AK2747">
        <v>85.96</v>
      </c>
      <c r="AL2747" s="3">
        <f t="shared" si="435"/>
        <v>0</v>
      </c>
      <c r="AM2747" s="3">
        <f t="shared" si="436"/>
        <v>1</v>
      </c>
      <c r="AN2747" s="3">
        <f t="shared" si="437"/>
        <v>0</v>
      </c>
    </row>
    <row r="2748" spans="1:40" x14ac:dyDescent="0.35">
      <c r="A2748" t="s">
        <v>6143</v>
      </c>
      <c r="B2748" t="s">
        <v>6010</v>
      </c>
      <c r="C2748" s="6" t="s">
        <v>51</v>
      </c>
      <c r="D2748" s="6" t="s">
        <v>134</v>
      </c>
      <c r="E2748" s="6">
        <v>25</v>
      </c>
      <c r="F2748" s="6">
        <v>72.88</v>
      </c>
      <c r="G2748" s="6">
        <v>76.17</v>
      </c>
      <c r="H2748" s="6">
        <f t="shared" si="430"/>
        <v>0.95680714191939076</v>
      </c>
      <c r="I2748" s="6">
        <v>24.5</v>
      </c>
      <c r="J2748" s="6">
        <v>58.69</v>
      </c>
      <c r="K2748" s="6">
        <v>74.930000000000007</v>
      </c>
      <c r="L2748" s="6">
        <f t="shared" si="431"/>
        <v>0</v>
      </c>
      <c r="M2748" s="6">
        <f t="shared" si="432"/>
        <v>0</v>
      </c>
      <c r="N2748" s="6">
        <f t="shared" si="433"/>
        <v>1</v>
      </c>
      <c r="AA2748" t="s">
        <v>6143</v>
      </c>
      <c r="AB2748" t="s">
        <v>6010</v>
      </c>
      <c r="AC2748" s="6" t="s">
        <v>51</v>
      </c>
      <c r="AD2748" s="6" t="s">
        <v>135</v>
      </c>
      <c r="AE2748" s="6">
        <v>24</v>
      </c>
      <c r="AF2748" s="6">
        <v>65.92</v>
      </c>
      <c r="AG2748" s="6">
        <v>73.7</v>
      </c>
      <c r="AH2748" s="6">
        <f t="shared" si="434"/>
        <v>0.89443690637720485</v>
      </c>
      <c r="AI2748" s="6">
        <v>23.5</v>
      </c>
      <c r="AJ2748" s="6">
        <v>34.51</v>
      </c>
      <c r="AK2748" s="6">
        <v>72.459999999999994</v>
      </c>
      <c r="AL2748" s="6">
        <f t="shared" si="435"/>
        <v>0</v>
      </c>
      <c r="AM2748" s="6">
        <f t="shared" si="436"/>
        <v>0</v>
      </c>
      <c r="AN2748" s="6">
        <f t="shared" si="437"/>
        <v>1</v>
      </c>
    </row>
    <row r="2749" spans="1:40" x14ac:dyDescent="0.35">
      <c r="A2749" t="s">
        <v>6144</v>
      </c>
      <c r="B2749" t="s">
        <v>6010</v>
      </c>
      <c r="C2749" t="s">
        <v>51</v>
      </c>
      <c r="D2749" t="s">
        <v>134</v>
      </c>
      <c r="E2749">
        <v>25</v>
      </c>
      <c r="F2749">
        <v>93.03</v>
      </c>
      <c r="G2749">
        <v>76.17</v>
      </c>
      <c r="H2749">
        <f t="shared" si="430"/>
        <v>1.2213469870027569</v>
      </c>
      <c r="I2749">
        <v>23</v>
      </c>
      <c r="J2749">
        <v>65.48</v>
      </c>
      <c r="K2749">
        <v>71.22</v>
      </c>
      <c r="L2749" s="3">
        <f t="shared" si="431"/>
        <v>0</v>
      </c>
      <c r="M2749" s="3">
        <f t="shared" si="432"/>
        <v>1</v>
      </c>
      <c r="N2749" s="3">
        <f t="shared" si="433"/>
        <v>0</v>
      </c>
      <c r="AA2749" t="s">
        <v>6144</v>
      </c>
      <c r="AB2749" t="s">
        <v>6010</v>
      </c>
      <c r="AC2749" s="6" t="s">
        <v>51</v>
      </c>
      <c r="AD2749" s="6" t="s">
        <v>135</v>
      </c>
      <c r="AE2749" s="6">
        <v>24</v>
      </c>
      <c r="AF2749" s="6">
        <v>65.39</v>
      </c>
      <c r="AG2749" s="6">
        <v>73.7</v>
      </c>
      <c r="AH2749" s="6">
        <f t="shared" si="434"/>
        <v>0.88724559023066485</v>
      </c>
      <c r="AI2749" s="6">
        <v>23.5</v>
      </c>
      <c r="AJ2749" s="6">
        <v>53.72</v>
      </c>
      <c r="AK2749" s="6">
        <v>72.459999999999994</v>
      </c>
      <c r="AL2749" s="6">
        <f t="shared" si="435"/>
        <v>0</v>
      </c>
      <c r="AM2749" s="6">
        <f t="shared" si="436"/>
        <v>0</v>
      </c>
      <c r="AN2749" s="6">
        <f t="shared" si="437"/>
        <v>1</v>
      </c>
    </row>
    <row r="2750" spans="1:40" x14ac:dyDescent="0.35">
      <c r="A2750" t="s">
        <v>6145</v>
      </c>
      <c r="B2750" t="s">
        <v>6010</v>
      </c>
      <c r="C2750" s="6" t="s">
        <v>51</v>
      </c>
      <c r="D2750" s="6" t="s">
        <v>134</v>
      </c>
      <c r="E2750" s="6">
        <v>16.5</v>
      </c>
      <c r="F2750" s="6">
        <v>44.73</v>
      </c>
      <c r="G2750" s="6">
        <v>54.79</v>
      </c>
      <c r="H2750" s="6">
        <f t="shared" si="430"/>
        <v>0.81638985216280335</v>
      </c>
      <c r="I2750" s="6">
        <v>16</v>
      </c>
      <c r="J2750" s="6">
        <v>34.94</v>
      </c>
      <c r="K2750" s="6">
        <v>53.5</v>
      </c>
      <c r="L2750" s="6">
        <f t="shared" si="431"/>
        <v>0</v>
      </c>
      <c r="M2750" s="6">
        <f t="shared" si="432"/>
        <v>0</v>
      </c>
      <c r="N2750" s="6">
        <f t="shared" si="433"/>
        <v>1</v>
      </c>
      <c r="AA2750" t="s">
        <v>6145</v>
      </c>
      <c r="AB2750" t="s">
        <v>6010</v>
      </c>
      <c r="AC2750" s="6" t="s">
        <v>51</v>
      </c>
      <c r="AD2750" s="6" t="s">
        <v>135</v>
      </c>
      <c r="AE2750" s="6">
        <v>25.5</v>
      </c>
      <c r="AF2750" s="6">
        <v>71.510000000000005</v>
      </c>
      <c r="AG2750" s="6">
        <v>77.400000000000006</v>
      </c>
      <c r="AH2750" s="6">
        <f t="shared" si="434"/>
        <v>0.92390180878552974</v>
      </c>
      <c r="AI2750" s="6">
        <v>25</v>
      </c>
      <c r="AJ2750" s="6">
        <v>61.07</v>
      </c>
      <c r="AK2750" s="6">
        <v>76.17</v>
      </c>
      <c r="AL2750" s="6">
        <f t="shared" si="435"/>
        <v>0</v>
      </c>
      <c r="AM2750" s="6">
        <f t="shared" si="436"/>
        <v>0</v>
      </c>
      <c r="AN2750" s="6">
        <f t="shared" si="437"/>
        <v>1</v>
      </c>
    </row>
    <row r="2751" spans="1:40" x14ac:dyDescent="0.35">
      <c r="A2751" t="s">
        <v>6146</v>
      </c>
      <c r="B2751" t="s">
        <v>6010</v>
      </c>
      <c r="C2751" s="6" t="s">
        <v>51</v>
      </c>
      <c r="D2751" s="6" t="s">
        <v>134</v>
      </c>
      <c r="E2751" s="6">
        <v>34</v>
      </c>
      <c r="F2751" s="6">
        <v>92.07</v>
      </c>
      <c r="G2751" s="6">
        <v>98.04</v>
      </c>
      <c r="H2751" s="6">
        <f t="shared" si="430"/>
        <v>0.93910648714810263</v>
      </c>
      <c r="I2751" s="6">
        <v>33.5</v>
      </c>
      <c r="J2751" s="6">
        <v>54.95</v>
      </c>
      <c r="K2751" s="6">
        <v>96.84</v>
      </c>
      <c r="L2751" s="6">
        <f t="shared" si="431"/>
        <v>0</v>
      </c>
      <c r="M2751" s="6">
        <f t="shared" si="432"/>
        <v>0</v>
      </c>
      <c r="N2751" s="6">
        <f t="shared" si="433"/>
        <v>1</v>
      </c>
      <c r="AA2751" t="s">
        <v>6146</v>
      </c>
      <c r="AB2751" t="s">
        <v>6010</v>
      </c>
      <c r="AC2751" t="s">
        <v>51</v>
      </c>
      <c r="AD2751" t="s">
        <v>135</v>
      </c>
      <c r="AE2751">
        <v>21.5</v>
      </c>
      <c r="AF2751">
        <v>69.510000000000005</v>
      </c>
      <c r="AG2751">
        <v>67.47</v>
      </c>
      <c r="AH2751">
        <f t="shared" si="434"/>
        <v>1.0302356602934639</v>
      </c>
      <c r="AI2751">
        <v>21</v>
      </c>
      <c r="AJ2751">
        <v>41.93</v>
      </c>
      <c r="AK2751">
        <v>66.22</v>
      </c>
      <c r="AL2751" s="3">
        <f t="shared" si="435"/>
        <v>0</v>
      </c>
      <c r="AM2751" s="3">
        <f t="shared" si="436"/>
        <v>1</v>
      </c>
      <c r="AN2751" s="3">
        <f t="shared" si="437"/>
        <v>0</v>
      </c>
    </row>
    <row r="2752" spans="1:40" x14ac:dyDescent="0.35">
      <c r="A2752" t="s">
        <v>6147</v>
      </c>
      <c r="B2752" t="s">
        <v>6010</v>
      </c>
      <c r="C2752" t="s">
        <v>51</v>
      </c>
      <c r="D2752" t="s">
        <v>134</v>
      </c>
      <c r="E2752">
        <v>25</v>
      </c>
      <c r="F2752">
        <v>93.08</v>
      </c>
      <c r="G2752">
        <v>76.17</v>
      </c>
      <c r="H2752">
        <f t="shared" si="430"/>
        <v>1.2220034134173559</v>
      </c>
      <c r="I2752">
        <v>24.5</v>
      </c>
      <c r="J2752">
        <v>70.510000000000005</v>
      </c>
      <c r="K2752">
        <v>74.930000000000007</v>
      </c>
      <c r="L2752" s="3">
        <f t="shared" si="431"/>
        <v>0</v>
      </c>
      <c r="M2752" s="3">
        <f t="shared" si="432"/>
        <v>1</v>
      </c>
      <c r="N2752" s="3">
        <f t="shared" si="433"/>
        <v>0</v>
      </c>
      <c r="AA2752" t="s">
        <v>6147</v>
      </c>
      <c r="AB2752" t="s">
        <v>6010</v>
      </c>
      <c r="AC2752" s="6" t="s">
        <v>51</v>
      </c>
      <c r="AD2752" s="6" t="s">
        <v>135</v>
      </c>
      <c r="AE2752" s="6">
        <v>23</v>
      </c>
      <c r="AF2752" s="6">
        <v>67.52</v>
      </c>
      <c r="AG2752" s="6">
        <v>71.22</v>
      </c>
      <c r="AH2752" s="6">
        <f t="shared" si="434"/>
        <v>0.94804830103903392</v>
      </c>
      <c r="AI2752" s="6">
        <v>22.5</v>
      </c>
      <c r="AJ2752" s="6">
        <v>53.03</v>
      </c>
      <c r="AK2752" s="6">
        <v>69.97</v>
      </c>
      <c r="AL2752" s="6">
        <f t="shared" si="435"/>
        <v>0</v>
      </c>
      <c r="AM2752" s="6">
        <f t="shared" si="436"/>
        <v>0</v>
      </c>
      <c r="AN2752" s="6">
        <f t="shared" si="437"/>
        <v>1</v>
      </c>
    </row>
    <row r="2753" spans="1:40" x14ac:dyDescent="0.35">
      <c r="A2753" t="s">
        <v>6148</v>
      </c>
      <c r="B2753" t="s">
        <v>6010</v>
      </c>
      <c r="C2753" s="6" t="s">
        <v>51</v>
      </c>
      <c r="D2753" s="6" t="s">
        <v>134</v>
      </c>
      <c r="E2753" s="6">
        <v>33.5</v>
      </c>
      <c r="F2753" s="6">
        <v>88.72</v>
      </c>
      <c r="G2753" s="6">
        <v>96.84</v>
      </c>
      <c r="H2753" s="6">
        <f t="shared" si="430"/>
        <v>0.91615035109458898</v>
      </c>
      <c r="I2753" s="6">
        <v>33</v>
      </c>
      <c r="J2753" s="6">
        <v>63.65</v>
      </c>
      <c r="K2753" s="6">
        <v>95.64</v>
      </c>
      <c r="L2753" s="6">
        <f t="shared" si="431"/>
        <v>0</v>
      </c>
      <c r="M2753" s="6">
        <f t="shared" si="432"/>
        <v>0</v>
      </c>
      <c r="N2753" s="6">
        <f t="shared" si="433"/>
        <v>1</v>
      </c>
      <c r="AA2753" t="s">
        <v>6148</v>
      </c>
      <c r="AB2753" t="s">
        <v>6010</v>
      </c>
      <c r="AC2753" s="6" t="s">
        <v>51</v>
      </c>
      <c r="AD2753" s="6" t="s">
        <v>135</v>
      </c>
      <c r="AE2753" s="6">
        <v>24.5</v>
      </c>
      <c r="AF2753" s="6">
        <v>60.61</v>
      </c>
      <c r="AG2753" s="6">
        <v>74.930000000000007</v>
      </c>
      <c r="AH2753" s="6">
        <f t="shared" si="434"/>
        <v>0.80888829574269305</v>
      </c>
      <c r="AI2753" s="6">
        <v>24</v>
      </c>
      <c r="AJ2753" s="6">
        <v>40.159999999999997</v>
      </c>
      <c r="AK2753" s="6">
        <v>73.7</v>
      </c>
      <c r="AL2753" s="6">
        <f t="shared" si="435"/>
        <v>0</v>
      </c>
      <c r="AM2753" s="6">
        <f t="shared" si="436"/>
        <v>0</v>
      </c>
      <c r="AN2753" s="6">
        <f t="shared" si="437"/>
        <v>1</v>
      </c>
    </row>
    <row r="2754" spans="1:40" x14ac:dyDescent="0.35">
      <c r="A2754" t="s">
        <v>6149</v>
      </c>
      <c r="B2754" t="s">
        <v>6010</v>
      </c>
      <c r="C2754" s="6" t="s">
        <v>51</v>
      </c>
      <c r="D2754" s="6" t="s">
        <v>134</v>
      </c>
      <c r="E2754" s="6">
        <v>24</v>
      </c>
      <c r="F2754" s="6">
        <v>70.709999999999994</v>
      </c>
      <c r="G2754" s="6">
        <v>73.7</v>
      </c>
      <c r="H2754" s="6">
        <f t="shared" si="430"/>
        <v>0.95943012211668921</v>
      </c>
      <c r="I2754" s="6">
        <v>23.5</v>
      </c>
      <c r="J2754" s="6">
        <v>56.88</v>
      </c>
      <c r="K2754" s="6">
        <v>72.459999999999994</v>
      </c>
      <c r="L2754" s="6">
        <f t="shared" si="431"/>
        <v>0</v>
      </c>
      <c r="M2754" s="6">
        <f t="shared" si="432"/>
        <v>0</v>
      </c>
      <c r="N2754" s="6">
        <f t="shared" si="433"/>
        <v>1</v>
      </c>
      <c r="AA2754" t="s">
        <v>6149</v>
      </c>
      <c r="AB2754" t="s">
        <v>6010</v>
      </c>
      <c r="AC2754" s="6" t="s">
        <v>51</v>
      </c>
      <c r="AD2754" s="6" t="s">
        <v>135</v>
      </c>
      <c r="AE2754" s="6">
        <v>24</v>
      </c>
      <c r="AF2754" s="6">
        <v>62.08</v>
      </c>
      <c r="AG2754" s="6">
        <v>73.7</v>
      </c>
      <c r="AH2754" s="6">
        <f t="shared" si="434"/>
        <v>0.8423337856173676</v>
      </c>
      <c r="AI2754" s="6">
        <v>23.5</v>
      </c>
      <c r="AJ2754" s="6">
        <v>33.590000000000003</v>
      </c>
      <c r="AK2754" s="6">
        <v>72.459999999999994</v>
      </c>
      <c r="AL2754" s="6">
        <f t="shared" si="435"/>
        <v>0</v>
      </c>
      <c r="AM2754" s="6">
        <f t="shared" si="436"/>
        <v>0</v>
      </c>
      <c r="AN2754" s="6">
        <f t="shared" si="437"/>
        <v>1</v>
      </c>
    </row>
    <row r="2755" spans="1:40" x14ac:dyDescent="0.35">
      <c r="A2755" t="s">
        <v>6150</v>
      </c>
      <c r="B2755" t="s">
        <v>6010</v>
      </c>
      <c r="C2755" t="s">
        <v>51</v>
      </c>
      <c r="D2755" t="s">
        <v>134</v>
      </c>
      <c r="E2755">
        <v>25</v>
      </c>
      <c r="F2755">
        <v>78.22</v>
      </c>
      <c r="G2755">
        <v>76.17</v>
      </c>
      <c r="H2755">
        <f t="shared" si="430"/>
        <v>1.0269134829985558</v>
      </c>
      <c r="I2755">
        <v>24.5</v>
      </c>
      <c r="J2755">
        <v>55.24</v>
      </c>
      <c r="K2755">
        <v>74.930000000000007</v>
      </c>
      <c r="L2755" s="3">
        <f t="shared" si="431"/>
        <v>0</v>
      </c>
      <c r="M2755" s="3">
        <f t="shared" si="432"/>
        <v>1</v>
      </c>
      <c r="N2755" s="3">
        <f t="shared" si="433"/>
        <v>0</v>
      </c>
      <c r="AA2755" t="s">
        <v>6150</v>
      </c>
      <c r="AB2755" t="s">
        <v>6010</v>
      </c>
      <c r="AC2755" s="6" t="s">
        <v>51</v>
      </c>
      <c r="AD2755" s="6" t="s">
        <v>135</v>
      </c>
      <c r="AE2755" s="6">
        <v>33.5</v>
      </c>
      <c r="AF2755" s="6">
        <v>85.75</v>
      </c>
      <c r="AG2755" s="6">
        <v>96.84</v>
      </c>
      <c r="AH2755" s="6">
        <f t="shared" si="434"/>
        <v>0.88548120611317638</v>
      </c>
      <c r="AI2755" s="6">
        <v>33</v>
      </c>
      <c r="AJ2755" s="6">
        <v>54.53</v>
      </c>
      <c r="AK2755" s="6">
        <v>95.64</v>
      </c>
      <c r="AL2755" s="6">
        <f t="shared" si="435"/>
        <v>0</v>
      </c>
      <c r="AM2755" s="6">
        <f t="shared" si="436"/>
        <v>0</v>
      </c>
      <c r="AN2755" s="6">
        <f t="shared" si="437"/>
        <v>1</v>
      </c>
    </row>
    <row r="2756" spans="1:40" x14ac:dyDescent="0.35">
      <c r="A2756" t="s">
        <v>6151</v>
      </c>
      <c r="B2756" t="s">
        <v>6010</v>
      </c>
      <c r="C2756" t="s">
        <v>51</v>
      </c>
      <c r="D2756" t="s">
        <v>134</v>
      </c>
      <c r="E2756">
        <v>24.5</v>
      </c>
      <c r="F2756">
        <v>88.57</v>
      </c>
      <c r="G2756">
        <v>74.930000000000007</v>
      </c>
      <c r="H2756">
        <f t="shared" si="430"/>
        <v>1.1820365674629651</v>
      </c>
      <c r="I2756">
        <v>24</v>
      </c>
      <c r="J2756">
        <v>72.37</v>
      </c>
      <c r="K2756">
        <v>73.7</v>
      </c>
      <c r="L2756" s="3">
        <f t="shared" si="431"/>
        <v>0</v>
      </c>
      <c r="M2756" s="3">
        <f t="shared" si="432"/>
        <v>1</v>
      </c>
      <c r="N2756" s="3">
        <f t="shared" si="433"/>
        <v>0</v>
      </c>
      <c r="AA2756" t="s">
        <v>6151</v>
      </c>
      <c r="AB2756" t="s">
        <v>6010</v>
      </c>
      <c r="AC2756" s="6" t="s">
        <v>51</v>
      </c>
      <c r="AD2756" s="6" t="s">
        <v>135</v>
      </c>
      <c r="AE2756" s="6">
        <v>18.5</v>
      </c>
      <c r="AF2756" s="6">
        <v>42.79</v>
      </c>
      <c r="AG2756" s="6">
        <v>59.91</v>
      </c>
      <c r="AH2756" s="6">
        <f t="shared" si="434"/>
        <v>0.71423802370222</v>
      </c>
      <c r="AI2756" s="6">
        <v>18</v>
      </c>
      <c r="AJ2756" s="6">
        <v>28.55</v>
      </c>
      <c r="AK2756" s="6">
        <v>58.64</v>
      </c>
      <c r="AL2756" s="6">
        <f t="shared" si="435"/>
        <v>0</v>
      </c>
      <c r="AM2756" s="6">
        <f t="shared" si="436"/>
        <v>0</v>
      </c>
      <c r="AN2756" s="6">
        <f t="shared" si="437"/>
        <v>1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D39EF-EDD6-45DA-8345-53E0B088C1D4}">
  <dimension ref="A1:AX1313"/>
  <sheetViews>
    <sheetView topLeftCell="B1" zoomScale="70" zoomScaleNormal="70" workbookViewId="0">
      <pane ySplit="1" topLeftCell="A2" activePane="bottomLeft" state="frozen"/>
      <selection activeCell="AB1" sqref="AB1"/>
      <selection pane="bottomLeft" activeCell="B16" sqref="B16"/>
    </sheetView>
  </sheetViews>
  <sheetFormatPr defaultRowHeight="14.5" x14ac:dyDescent="0.35"/>
  <cols>
    <col min="1" max="1" width="22.1796875" bestFit="1" customWidth="1"/>
    <col min="2" max="2" width="57.1796875" bestFit="1" customWidth="1"/>
    <col min="4" max="4" width="11" bestFit="1" customWidth="1"/>
    <col min="15" max="15" width="8.7265625" style="4"/>
    <col min="16" max="16" width="32.1796875" bestFit="1" customWidth="1"/>
    <col min="20" max="20" width="7.1796875" customWidth="1"/>
    <col min="27" max="27" width="19.1796875" bestFit="1" customWidth="1"/>
    <col min="28" max="28" width="57.1796875" bestFit="1" customWidth="1"/>
    <col min="30" max="30" width="10.26953125" bestFit="1" customWidth="1"/>
    <col min="42" max="42" width="29.453125" bestFit="1" customWidth="1"/>
  </cols>
  <sheetData>
    <row r="1" spans="1:50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1" t="s">
        <v>11</v>
      </c>
      <c r="M1" s="1" t="s">
        <v>12</v>
      </c>
      <c r="N1" s="1" t="s">
        <v>13</v>
      </c>
      <c r="AA1" t="s">
        <v>0</v>
      </c>
      <c r="AB1" t="s">
        <v>1</v>
      </c>
      <c r="AC1" t="s">
        <v>2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8</v>
      </c>
      <c r="AJ1" t="s">
        <v>9</v>
      </c>
      <c r="AK1" t="s">
        <v>10</v>
      </c>
      <c r="AL1" s="1" t="s">
        <v>11</v>
      </c>
      <c r="AM1" s="1" t="s">
        <v>12</v>
      </c>
      <c r="AN1" s="1" t="s">
        <v>13</v>
      </c>
    </row>
    <row r="2" spans="1:50" x14ac:dyDescent="0.35">
      <c r="A2" t="s">
        <v>1862</v>
      </c>
      <c r="B2" t="s">
        <v>1863</v>
      </c>
      <c r="C2" t="s">
        <v>16</v>
      </c>
      <c r="D2" t="s">
        <v>17</v>
      </c>
      <c r="E2">
        <v>23.5</v>
      </c>
      <c r="F2">
        <v>168.8</v>
      </c>
      <c r="G2">
        <v>72.459999999999994</v>
      </c>
      <c r="H2">
        <v>2.3295611369999998</v>
      </c>
      <c r="I2">
        <v>21.5</v>
      </c>
      <c r="J2">
        <v>44.82</v>
      </c>
      <c r="K2">
        <v>67.47</v>
      </c>
      <c r="L2" s="3">
        <f t="shared" ref="L2:L65" si="0">IF(H2&gt;1.5,1,0)</f>
        <v>1</v>
      </c>
      <c r="M2" s="3">
        <f t="shared" ref="M2:M65" si="1">IF((AND(H2&gt;1,H2&lt;1.5)),1,0)</f>
        <v>0</v>
      </c>
      <c r="N2" s="3">
        <f t="shared" ref="N2:N65" si="2">IF(H2&lt;1,1,0)</f>
        <v>0</v>
      </c>
      <c r="AA2" t="s">
        <v>1862</v>
      </c>
      <c r="AB2" t="s">
        <v>1863</v>
      </c>
      <c r="AC2" t="s">
        <v>16</v>
      </c>
      <c r="AD2" t="s">
        <v>18</v>
      </c>
      <c r="AE2">
        <v>24</v>
      </c>
      <c r="AF2">
        <v>124.49</v>
      </c>
      <c r="AG2">
        <v>73.7</v>
      </c>
      <c r="AH2">
        <f t="shared" ref="AH2:AH65" si="3">AF2/AG2</f>
        <v>1.6891451831750337</v>
      </c>
      <c r="AI2">
        <v>23.5</v>
      </c>
      <c r="AJ2">
        <v>70.31</v>
      </c>
      <c r="AK2">
        <v>72.459999999999994</v>
      </c>
      <c r="AL2" s="3">
        <f t="shared" ref="AL2:AL65" si="4">IF(AH2&gt;1.5,1,0)</f>
        <v>1</v>
      </c>
      <c r="AM2" s="3">
        <f t="shared" ref="AM2:AM65" si="5">IF((AND(AH2&gt;1,AH2&lt;1.5)),1,0)</f>
        <v>0</v>
      </c>
      <c r="AN2" s="3">
        <f t="shared" ref="AN2:AN65" si="6">IF(AH2&lt;1,1,0)</f>
        <v>0</v>
      </c>
    </row>
    <row r="3" spans="1:50" x14ac:dyDescent="0.35">
      <c r="A3" t="s">
        <v>1864</v>
      </c>
      <c r="B3" t="s">
        <v>1863</v>
      </c>
      <c r="C3" t="s">
        <v>16</v>
      </c>
      <c r="D3" t="s">
        <v>17</v>
      </c>
      <c r="E3" s="6">
        <v>18.5</v>
      </c>
      <c r="F3" s="6">
        <v>40.43</v>
      </c>
      <c r="G3" s="6">
        <v>59.91</v>
      </c>
      <c r="H3" s="6">
        <v>0.67484560199999999</v>
      </c>
      <c r="I3" s="6">
        <v>18</v>
      </c>
      <c r="J3" s="6">
        <v>30.32</v>
      </c>
      <c r="K3" s="6">
        <v>58.64</v>
      </c>
      <c r="L3" s="6">
        <f t="shared" si="0"/>
        <v>0</v>
      </c>
      <c r="M3" s="6">
        <f t="shared" si="1"/>
        <v>0</v>
      </c>
      <c r="N3" s="6">
        <f t="shared" si="2"/>
        <v>1</v>
      </c>
      <c r="P3" s="1" t="s">
        <v>20</v>
      </c>
      <c r="Q3" s="1" t="s">
        <v>11</v>
      </c>
      <c r="R3" s="1" t="s">
        <v>12</v>
      </c>
      <c r="S3" s="1" t="s">
        <v>13</v>
      </c>
      <c r="T3" s="1" t="s">
        <v>1865</v>
      </c>
      <c r="U3" s="1" t="s">
        <v>22</v>
      </c>
      <c r="V3" s="1"/>
      <c r="W3" s="1" t="s">
        <v>7</v>
      </c>
      <c r="X3" s="1" t="s">
        <v>23</v>
      </c>
      <c r="AA3" t="s">
        <v>1864</v>
      </c>
      <c r="AB3" t="s">
        <v>1863</v>
      </c>
      <c r="AC3" t="s">
        <v>16</v>
      </c>
      <c r="AD3" t="s">
        <v>18</v>
      </c>
      <c r="AE3">
        <v>24</v>
      </c>
      <c r="AF3">
        <v>141.08000000000001</v>
      </c>
      <c r="AG3">
        <v>73.7</v>
      </c>
      <c r="AH3">
        <f t="shared" si="3"/>
        <v>1.9142469470827681</v>
      </c>
      <c r="AI3">
        <v>23</v>
      </c>
      <c r="AJ3">
        <v>65.849999999999994</v>
      </c>
      <c r="AK3">
        <v>71.22</v>
      </c>
      <c r="AL3" s="3">
        <f t="shared" si="4"/>
        <v>1</v>
      </c>
      <c r="AM3" s="3">
        <f t="shared" si="5"/>
        <v>0</v>
      </c>
      <c r="AN3" s="3">
        <f t="shared" si="6"/>
        <v>0</v>
      </c>
      <c r="AO3" s="4"/>
      <c r="AP3" s="1" t="s">
        <v>24</v>
      </c>
      <c r="AQ3" s="1" t="s">
        <v>11</v>
      </c>
      <c r="AR3" s="1" t="s">
        <v>12</v>
      </c>
      <c r="AS3" s="1" t="s">
        <v>13</v>
      </c>
      <c r="AT3" s="1" t="s">
        <v>1865</v>
      </c>
      <c r="AU3" s="1" t="s">
        <v>22</v>
      </c>
      <c r="AV3" s="1"/>
      <c r="AW3" s="1" t="s">
        <v>7</v>
      </c>
      <c r="AX3" s="1" t="s">
        <v>23</v>
      </c>
    </row>
    <row r="4" spans="1:50" x14ac:dyDescent="0.35">
      <c r="A4" t="s">
        <v>1866</v>
      </c>
      <c r="B4" t="s">
        <v>1863</v>
      </c>
      <c r="C4" t="s">
        <v>16</v>
      </c>
      <c r="D4" t="s">
        <v>17</v>
      </c>
      <c r="E4">
        <v>23.5</v>
      </c>
      <c r="F4">
        <v>122.48</v>
      </c>
      <c r="G4">
        <v>72.459999999999994</v>
      </c>
      <c r="H4">
        <v>1.6903118960000001</v>
      </c>
      <c r="I4">
        <v>22</v>
      </c>
      <c r="J4">
        <v>49.46</v>
      </c>
      <c r="K4">
        <v>68.72</v>
      </c>
      <c r="L4" s="3">
        <f t="shared" si="0"/>
        <v>1</v>
      </c>
      <c r="M4" s="3">
        <f t="shared" si="1"/>
        <v>0</v>
      </c>
      <c r="N4" s="3">
        <f t="shared" si="2"/>
        <v>0</v>
      </c>
      <c r="O4" s="4" t="s">
        <v>16</v>
      </c>
      <c r="P4" t="s">
        <v>1867</v>
      </c>
      <c r="Q4">
        <f>SUM(L2:L13)</f>
        <v>9</v>
      </c>
      <c r="R4">
        <f>SUM(M2:M13)</f>
        <v>1</v>
      </c>
      <c r="S4">
        <f>SUM(N2:N13)</f>
        <v>2</v>
      </c>
      <c r="T4">
        <f>AVERAGE(E2,E4:E11,E13)</f>
        <v>23.5</v>
      </c>
      <c r="U4">
        <f>_xlfn.STDEV.P(E2,E4:E11,E13)/SQRT(COUNT(E2,E4:E11,E13))</f>
        <v>0.1414213562373095</v>
      </c>
      <c r="W4">
        <f>AVERAGE(H2:H13)</f>
        <v>1.7138162958333334</v>
      </c>
      <c r="X4">
        <f>_xlfn.STDEV.P(H2:H13)/SQRT(COUNT(H2:H13))</f>
        <v>0.15009218513052916</v>
      </c>
      <c r="AA4" t="s">
        <v>1866</v>
      </c>
      <c r="AB4" t="s">
        <v>1863</v>
      </c>
      <c r="AC4" t="s">
        <v>16</v>
      </c>
      <c r="AD4" t="s">
        <v>18</v>
      </c>
      <c r="AE4">
        <v>24</v>
      </c>
      <c r="AF4">
        <v>129.74</v>
      </c>
      <c r="AG4">
        <v>73.7</v>
      </c>
      <c r="AH4">
        <f t="shared" si="3"/>
        <v>1.7603799185888738</v>
      </c>
      <c r="AI4">
        <v>35</v>
      </c>
      <c r="AJ4">
        <v>101.94</v>
      </c>
      <c r="AK4">
        <v>100.44</v>
      </c>
      <c r="AL4" s="3">
        <f t="shared" si="4"/>
        <v>1</v>
      </c>
      <c r="AM4" s="3">
        <f t="shared" si="5"/>
        <v>0</v>
      </c>
      <c r="AN4" s="3">
        <f t="shared" si="6"/>
        <v>0</v>
      </c>
      <c r="AO4" s="4" t="s">
        <v>16</v>
      </c>
      <c r="AP4" t="s">
        <v>1867</v>
      </c>
      <c r="AQ4">
        <f>SUM(AL2:AL13)</f>
        <v>12</v>
      </c>
      <c r="AR4">
        <f>SUM(AM2:AM13)</f>
        <v>0</v>
      </c>
      <c r="AS4">
        <f>SUM(AN2:AN13)</f>
        <v>0</v>
      </c>
      <c r="AT4">
        <f>AVERAGE(AE2:AE13)</f>
        <v>24</v>
      </c>
      <c r="AU4">
        <f>_xlfn.STDEV.P(AE2:AE13)/SQRT(COUNT(AE2:AE13))</f>
        <v>0</v>
      </c>
      <c r="AW4">
        <f>AVERAGE(AH2:AH13)</f>
        <v>1.8996720940750789</v>
      </c>
      <c r="AX4">
        <f>_xlfn.STDEV.P(AH2:AH13)/SQRT(COUNT(AH2:AH13))</f>
        <v>7.5426154326011907E-2</v>
      </c>
    </row>
    <row r="5" spans="1:50" x14ac:dyDescent="0.35">
      <c r="A5" t="s">
        <v>1868</v>
      </c>
      <c r="B5" t="s">
        <v>1863</v>
      </c>
      <c r="C5" t="s">
        <v>16</v>
      </c>
      <c r="D5" t="s">
        <v>17</v>
      </c>
      <c r="E5">
        <v>23.5</v>
      </c>
      <c r="F5">
        <v>81.62</v>
      </c>
      <c r="G5">
        <v>72.459999999999994</v>
      </c>
      <c r="H5">
        <v>1.126414574</v>
      </c>
      <c r="I5">
        <v>23</v>
      </c>
      <c r="J5">
        <v>69.58</v>
      </c>
      <c r="K5">
        <v>71.22</v>
      </c>
      <c r="L5" s="3">
        <f t="shared" si="0"/>
        <v>0</v>
      </c>
      <c r="M5" s="3">
        <f t="shared" si="1"/>
        <v>1</v>
      </c>
      <c r="N5" s="3">
        <f t="shared" si="2"/>
        <v>0</v>
      </c>
      <c r="O5" s="4" t="s">
        <v>16</v>
      </c>
      <c r="P5" t="s">
        <v>1869</v>
      </c>
      <c r="Q5">
        <f>SUM(L14:L36)</f>
        <v>11</v>
      </c>
      <c r="R5">
        <f>SUM(M14:M36)</f>
        <v>9</v>
      </c>
      <c r="S5">
        <f>SUM(N14:N36)</f>
        <v>3</v>
      </c>
      <c r="T5">
        <f>AVERAGE(E14:E25,E27,E29:E32,E34:E36)</f>
        <v>23.725000000000001</v>
      </c>
      <c r="U5">
        <f>_xlfn.STDEV.P(E14:E25,E27,E29:E32,E34:E36)/SQRT(COUNT(E14:E25,E27,E29:E32,E34:E36))</f>
        <v>8.99652710772329E-2</v>
      </c>
      <c r="W5">
        <f>AVERAGE(H14:H36)</f>
        <v>1.6111021586086958</v>
      </c>
      <c r="X5">
        <f>_xlfn.STDEV.P(H14:H36)/SQRT(COUNT(H14:H36))</f>
        <v>9.1635908084976084E-2</v>
      </c>
      <c r="AA5" t="s">
        <v>1868</v>
      </c>
      <c r="AB5" t="s">
        <v>1863</v>
      </c>
      <c r="AC5" t="s">
        <v>16</v>
      </c>
      <c r="AD5" t="s">
        <v>18</v>
      </c>
      <c r="AE5">
        <v>24</v>
      </c>
      <c r="AF5">
        <v>114.41</v>
      </c>
      <c r="AG5">
        <v>73.7</v>
      </c>
      <c r="AH5">
        <f t="shared" si="3"/>
        <v>1.5523744911804611</v>
      </c>
      <c r="AI5">
        <v>23.5</v>
      </c>
      <c r="AJ5">
        <v>72.099999999999994</v>
      </c>
      <c r="AK5">
        <v>72.459999999999994</v>
      </c>
      <c r="AL5" s="3">
        <f t="shared" si="4"/>
        <v>1</v>
      </c>
      <c r="AM5" s="3">
        <f t="shared" si="5"/>
        <v>0</v>
      </c>
      <c r="AN5" s="3">
        <f t="shared" si="6"/>
        <v>0</v>
      </c>
      <c r="AO5" s="4" t="s">
        <v>16</v>
      </c>
      <c r="AP5" t="s">
        <v>1869</v>
      </c>
      <c r="AQ5">
        <f>SUM(AL14:AL36)</f>
        <v>14</v>
      </c>
      <c r="AR5">
        <f>SUM(AM14:AM36)</f>
        <v>9</v>
      </c>
      <c r="AS5">
        <f>SUM(AN14:AN36)</f>
        <v>0</v>
      </c>
      <c r="AT5">
        <f>AVERAGE(AE14:AE36)</f>
        <v>23.956521739130434</v>
      </c>
      <c r="AU5">
        <f>_xlfn.STDEV.P(AE14:AE36)/SQRT(COUNT(AE14:AE36))</f>
        <v>2.9376692377920701E-2</v>
      </c>
      <c r="AW5">
        <f>AVERAGE(AH14:AH36)</f>
        <v>1.6868689660329095</v>
      </c>
      <c r="AX5">
        <f>_xlfn.STDEV.P(AH14:AH36)/SQRT(COUNT(AH14:AH36))</f>
        <v>7.1643783994679064E-2</v>
      </c>
    </row>
    <row r="6" spans="1:50" x14ac:dyDescent="0.35">
      <c r="A6" t="s">
        <v>1870</v>
      </c>
      <c r="B6" t="s">
        <v>1863</v>
      </c>
      <c r="C6" t="s">
        <v>16</v>
      </c>
      <c r="D6" t="s">
        <v>17</v>
      </c>
      <c r="E6">
        <v>23</v>
      </c>
      <c r="F6">
        <v>143.1</v>
      </c>
      <c r="G6">
        <v>71.22</v>
      </c>
      <c r="H6">
        <v>2.00926706</v>
      </c>
      <c r="I6">
        <v>20.5</v>
      </c>
      <c r="J6">
        <v>46.17</v>
      </c>
      <c r="K6">
        <v>64.97</v>
      </c>
      <c r="L6" s="3">
        <f t="shared" si="0"/>
        <v>1</v>
      </c>
      <c r="M6" s="3">
        <f t="shared" si="1"/>
        <v>0</v>
      </c>
      <c r="N6" s="3">
        <f t="shared" si="2"/>
        <v>0</v>
      </c>
      <c r="O6" s="4" t="s">
        <v>16</v>
      </c>
      <c r="P6" t="s">
        <v>1871</v>
      </c>
      <c r="Q6">
        <f>SUM(L37:L62)</f>
        <v>0</v>
      </c>
      <c r="R6">
        <f>SUM(M37:M62)</f>
        <v>10</v>
      </c>
      <c r="S6">
        <f>SUM(N37:N62)</f>
        <v>16</v>
      </c>
      <c r="T6">
        <f>AVERAGE(E39,E42,E45,E48:E49,E51:E52,E58,E61:E62)</f>
        <v>27.2</v>
      </c>
      <c r="U6">
        <f>_xlfn.STDEV.P(E39,E42,E45,E48:E49,E51:E52,E58,E61:E62)/SQRT(COUNT(E39,E42,E45,E48:E49,E51:E52,E58,E61:E62))</f>
        <v>1.7032322213955442</v>
      </c>
      <c r="W6">
        <f>AVERAGE(H37:H62)</f>
        <v>0.95298390750000006</v>
      </c>
      <c r="X6">
        <f>_xlfn.STDEV.P(H37:H62)/SQRT(COUNT(H37:H62))</f>
        <v>2.594390961310471E-2</v>
      </c>
      <c r="AA6" t="s">
        <v>1870</v>
      </c>
      <c r="AB6" t="s">
        <v>1863</v>
      </c>
      <c r="AC6" t="s">
        <v>16</v>
      </c>
      <c r="AD6" t="s">
        <v>18</v>
      </c>
      <c r="AE6">
        <v>24</v>
      </c>
      <c r="AF6">
        <v>127.13</v>
      </c>
      <c r="AG6">
        <v>73.7</v>
      </c>
      <c r="AH6">
        <f t="shared" si="3"/>
        <v>1.7249660786974219</v>
      </c>
      <c r="AI6">
        <v>23</v>
      </c>
      <c r="AJ6">
        <v>56.19</v>
      </c>
      <c r="AK6">
        <v>71.22</v>
      </c>
      <c r="AL6" s="3">
        <f t="shared" si="4"/>
        <v>1</v>
      </c>
      <c r="AM6" s="3">
        <f t="shared" si="5"/>
        <v>0</v>
      </c>
      <c r="AN6" s="3">
        <f t="shared" si="6"/>
        <v>0</v>
      </c>
      <c r="AO6" s="4" t="s">
        <v>16</v>
      </c>
      <c r="AP6" t="s">
        <v>1871</v>
      </c>
      <c r="AQ6">
        <f>SUM(AL37:AL62)</f>
        <v>15</v>
      </c>
      <c r="AR6">
        <f>SUM(AM37:AM62)</f>
        <v>8</v>
      </c>
      <c r="AS6">
        <f>SUM(AN37:AN62)</f>
        <v>3</v>
      </c>
      <c r="AT6">
        <f>AVERAGE(AE37:AE54,AE56:AE58,AE60:AE61)</f>
        <v>24.021739130434781</v>
      </c>
      <c r="AU6">
        <f>_xlfn.STDEV.P(AE37:AE54,AE56:AE58,AE60:AE61)/SQRT(COUNT(AE37:AE54,AE56:AE58,AE60:AE61))</f>
        <v>2.1261288996601124E-2</v>
      </c>
      <c r="AW6">
        <f>AVERAGE(AH37:AH62)</f>
        <v>1.527108403790117</v>
      </c>
      <c r="AX6">
        <f>_xlfn.STDEV.P(AH37:AH62)/SQRT(COUNT(AH37:AH62))</f>
        <v>5.5006081207443352E-2</v>
      </c>
    </row>
    <row r="7" spans="1:50" x14ac:dyDescent="0.35">
      <c r="A7" t="s">
        <v>1872</v>
      </c>
      <c r="B7" t="s">
        <v>1863</v>
      </c>
      <c r="C7" t="s">
        <v>16</v>
      </c>
      <c r="D7" t="s">
        <v>17</v>
      </c>
      <c r="E7">
        <v>24.5</v>
      </c>
      <c r="F7">
        <v>147.82</v>
      </c>
      <c r="G7">
        <v>74.930000000000007</v>
      </c>
      <c r="H7">
        <v>1.97277459</v>
      </c>
      <c r="I7">
        <v>22</v>
      </c>
      <c r="J7">
        <v>49.95</v>
      </c>
      <c r="K7">
        <v>68.72</v>
      </c>
      <c r="L7" s="3">
        <f t="shared" si="0"/>
        <v>1</v>
      </c>
      <c r="M7" s="3">
        <f t="shared" si="1"/>
        <v>0</v>
      </c>
      <c r="N7" s="3">
        <f t="shared" si="2"/>
        <v>0</v>
      </c>
      <c r="O7" s="4" t="s">
        <v>16</v>
      </c>
      <c r="P7" t="s">
        <v>1873</v>
      </c>
      <c r="Q7">
        <f>SUM(L63:L71)</f>
        <v>0</v>
      </c>
      <c r="R7">
        <f>SUM(M63:M71)</f>
        <v>4</v>
      </c>
      <c r="S7">
        <f>SUM(N63:N71)</f>
        <v>5</v>
      </c>
      <c r="T7">
        <f>AVERAGE(E63,E66,E70:E71)</f>
        <v>23.5</v>
      </c>
      <c r="U7">
        <f>_xlfn.STDEV.P(E63,E66,E70:E71)/SQRT(COUNT(E63,E66,E70:E71))</f>
        <v>0.30618621784789724</v>
      </c>
      <c r="W7">
        <f>AVERAGE(H63:H71)</f>
        <v>1.0947089645866934</v>
      </c>
      <c r="X7">
        <f>_xlfn.STDEV.P(H63:H71)/SQRT(COUNT(H63:H71))</f>
        <v>7.5883228573549774E-2</v>
      </c>
      <c r="AA7" t="s">
        <v>1872</v>
      </c>
      <c r="AB7" t="s">
        <v>1863</v>
      </c>
      <c r="AC7" t="s">
        <v>16</v>
      </c>
      <c r="AD7" t="s">
        <v>18</v>
      </c>
      <c r="AE7">
        <v>24</v>
      </c>
      <c r="AF7">
        <v>179.86</v>
      </c>
      <c r="AG7">
        <v>73.7</v>
      </c>
      <c r="AH7">
        <f t="shared" si="3"/>
        <v>2.4404341926729987</v>
      </c>
      <c r="AI7">
        <v>16</v>
      </c>
      <c r="AJ7">
        <v>55.55</v>
      </c>
      <c r="AK7">
        <v>53.5</v>
      </c>
      <c r="AL7" s="3">
        <f t="shared" si="4"/>
        <v>1</v>
      </c>
      <c r="AM7" s="3">
        <f t="shared" si="5"/>
        <v>0</v>
      </c>
      <c r="AN7" s="3">
        <f t="shared" si="6"/>
        <v>0</v>
      </c>
      <c r="AO7" s="4" t="s">
        <v>16</v>
      </c>
      <c r="AP7" t="s">
        <v>1873</v>
      </c>
      <c r="AQ7">
        <f>SUM(AL63:AL71)</f>
        <v>1</v>
      </c>
      <c r="AR7">
        <f>SUM(AM63:AM71)</f>
        <v>5</v>
      </c>
      <c r="AS7">
        <f>SUM(AN63:AN71)</f>
        <v>3</v>
      </c>
      <c r="AT7">
        <f>AVERAGE(AE63:AE64,AE66:AE67,AE70:AE71)</f>
        <v>24.166666666666668</v>
      </c>
      <c r="AU7">
        <f>_xlfn.STDEV.P(AE63:AE64,AE66:AE67,AE70:AE71)/SQRT(COUNT(AE63:AE64,AE66:AE67,AE70:AE71))</f>
        <v>9.6225044864937631E-2</v>
      </c>
      <c r="AW7">
        <f>AVERAGE(AH63:AH71)</f>
        <v>1.2285226344873814</v>
      </c>
      <c r="AX7">
        <f>_xlfn.STDEV.P(AH63:AH71)/SQRT(COUNT(AH63:AH71))</f>
        <v>0.13450347570280527</v>
      </c>
    </row>
    <row r="8" spans="1:50" x14ac:dyDescent="0.35">
      <c r="A8" t="s">
        <v>1874</v>
      </c>
      <c r="B8" t="s">
        <v>1863</v>
      </c>
      <c r="C8" t="s">
        <v>16</v>
      </c>
      <c r="D8" t="s">
        <v>17</v>
      </c>
      <c r="E8">
        <v>23</v>
      </c>
      <c r="F8">
        <v>123.67</v>
      </c>
      <c r="G8">
        <v>71.22</v>
      </c>
      <c r="H8">
        <v>1.7364504350000001</v>
      </c>
      <c r="I8">
        <v>22</v>
      </c>
      <c r="J8">
        <v>64.52</v>
      </c>
      <c r="K8">
        <v>68.72</v>
      </c>
      <c r="L8" s="3">
        <f t="shared" si="0"/>
        <v>1</v>
      </c>
      <c r="M8" s="3">
        <f t="shared" si="1"/>
        <v>0</v>
      </c>
      <c r="N8" s="3">
        <f t="shared" si="2"/>
        <v>0</v>
      </c>
      <c r="O8" s="4" t="s">
        <v>16</v>
      </c>
      <c r="P8" t="s">
        <v>1875</v>
      </c>
      <c r="Q8">
        <f>SUM(L72:L87)</f>
        <v>0</v>
      </c>
      <c r="R8">
        <f>SUM(M72:M87)</f>
        <v>1</v>
      </c>
      <c r="S8">
        <f>SUM(N72:N87)</f>
        <v>15</v>
      </c>
      <c r="T8">
        <f>AVERAGE(E80)</f>
        <v>24.5</v>
      </c>
      <c r="U8" t="s">
        <v>41</v>
      </c>
      <c r="W8">
        <f>AVERAGE(H72:H87)</f>
        <v>0.82392485699999984</v>
      </c>
      <c r="X8">
        <f>_xlfn.STDEV.P(H72:H87)/SQRT(COUNT(H72:H87))</f>
        <v>3.4643907541019814E-2</v>
      </c>
      <c r="AA8" t="s">
        <v>1874</v>
      </c>
      <c r="AB8" t="s">
        <v>1863</v>
      </c>
      <c r="AC8" t="s">
        <v>16</v>
      </c>
      <c r="AD8" t="s">
        <v>18</v>
      </c>
      <c r="AE8">
        <v>24</v>
      </c>
      <c r="AF8">
        <v>145.21</v>
      </c>
      <c r="AG8">
        <v>73.7</v>
      </c>
      <c r="AH8">
        <f t="shared" si="3"/>
        <v>1.9702849389416555</v>
      </c>
      <c r="AI8">
        <v>23</v>
      </c>
      <c r="AJ8">
        <v>64.63</v>
      </c>
      <c r="AK8">
        <v>71.22</v>
      </c>
      <c r="AL8" s="3">
        <f t="shared" si="4"/>
        <v>1</v>
      </c>
      <c r="AM8" s="3">
        <f t="shared" si="5"/>
        <v>0</v>
      </c>
      <c r="AN8" s="3">
        <f t="shared" si="6"/>
        <v>0</v>
      </c>
      <c r="AO8" s="4" t="s">
        <v>16</v>
      </c>
      <c r="AP8" t="s">
        <v>1875</v>
      </c>
      <c r="AQ8">
        <f>SUM(AL72:AL87)</f>
        <v>4</v>
      </c>
      <c r="AR8">
        <f>SUM(AM72:AM87)</f>
        <v>8</v>
      </c>
      <c r="AS8">
        <f>SUM(AN72:AN87)</f>
        <v>4</v>
      </c>
      <c r="AT8">
        <f>AVERAGE(AE72:AE73,AE76,AE78:AE85,AE87)</f>
        <v>24.041666666666668</v>
      </c>
      <c r="AU8">
        <f>_xlfn.STDEV.P(AE72:AE73,AE76,AE78:AE85,AE87)/SQRT(COUNT(AE72:AE73,AE76,AE78:AE85,AE87))</f>
        <v>0.14974901842255434</v>
      </c>
      <c r="AW8">
        <f>AVERAGE(AH72:AH87)</f>
        <v>1.2352071856794848</v>
      </c>
      <c r="AX8">
        <f>_xlfn.STDEV.P(AH72:AH87)/SQRT(COUNT(AH72:AH87))</f>
        <v>7.1849685989334722E-2</v>
      </c>
    </row>
    <row r="9" spans="1:50" x14ac:dyDescent="0.35">
      <c r="A9" t="s">
        <v>1876</v>
      </c>
      <c r="B9" t="s">
        <v>1863</v>
      </c>
      <c r="C9" t="s">
        <v>16</v>
      </c>
      <c r="D9" t="s">
        <v>17</v>
      </c>
      <c r="E9">
        <v>23.5</v>
      </c>
      <c r="F9">
        <v>119.6</v>
      </c>
      <c r="G9">
        <v>72.459999999999994</v>
      </c>
      <c r="H9">
        <v>1.650565829</v>
      </c>
      <c r="I9">
        <v>22.5</v>
      </c>
      <c r="J9">
        <v>64.94</v>
      </c>
      <c r="K9">
        <v>69.97</v>
      </c>
      <c r="L9" s="3">
        <f t="shared" si="0"/>
        <v>1</v>
      </c>
      <c r="M9" s="3">
        <f t="shared" si="1"/>
        <v>0</v>
      </c>
      <c r="N9" s="3">
        <f t="shared" si="2"/>
        <v>0</v>
      </c>
      <c r="O9" s="4" t="s">
        <v>16</v>
      </c>
      <c r="P9" t="s">
        <v>1877</v>
      </c>
      <c r="Q9">
        <f>SUM(L411:L458)</f>
        <v>37</v>
      </c>
      <c r="R9">
        <f>SUM(M411:M458)</f>
        <v>9</v>
      </c>
      <c r="S9">
        <f>SUM(N411:N458)</f>
        <v>2</v>
      </c>
      <c r="T9">
        <f>AVERAGE(E411:E418,E421:E458)</f>
        <v>23.815217391304348</v>
      </c>
      <c r="U9">
        <f>_xlfn.STDEV.P(E411:E418,E421:E458)/SQRT(COUNT(E411:E418,E421:E458))</f>
        <v>0.12041074125542926</v>
      </c>
      <c r="W9">
        <f>AVERAGE(H411:H458)</f>
        <v>1.9656697680210573</v>
      </c>
      <c r="X9">
        <f>_xlfn.STDEV.P(H411:H458)/SQRT(COUNT(H411:H458))</f>
        <v>8.6545881854699261E-2</v>
      </c>
      <c r="AA9" t="s">
        <v>1876</v>
      </c>
      <c r="AB9" t="s">
        <v>1863</v>
      </c>
      <c r="AC9" t="s">
        <v>16</v>
      </c>
      <c r="AD9" t="s">
        <v>18</v>
      </c>
      <c r="AE9">
        <v>24</v>
      </c>
      <c r="AF9">
        <v>135.88999999999999</v>
      </c>
      <c r="AG9">
        <v>73.7</v>
      </c>
      <c r="AH9">
        <f t="shared" si="3"/>
        <v>1.8438263229308003</v>
      </c>
      <c r="AI9">
        <v>23</v>
      </c>
      <c r="AJ9">
        <v>71.069999999999993</v>
      </c>
      <c r="AK9">
        <v>71.22</v>
      </c>
      <c r="AL9" s="3">
        <f t="shared" si="4"/>
        <v>1</v>
      </c>
      <c r="AM9" s="3">
        <f t="shared" si="5"/>
        <v>0</v>
      </c>
      <c r="AN9" s="3">
        <f t="shared" si="6"/>
        <v>0</v>
      </c>
      <c r="AO9" s="4" t="s">
        <v>16</v>
      </c>
      <c r="AP9" t="s">
        <v>1877</v>
      </c>
      <c r="AQ9">
        <f>SUM(AL411:AL458)</f>
        <v>30</v>
      </c>
      <c r="AR9">
        <f>SUM(AM411:AM458)</f>
        <v>17</v>
      </c>
      <c r="AS9">
        <f>SUM(AN411:AN458)</f>
        <v>1</v>
      </c>
      <c r="AT9">
        <f>AVERAGE(AE411:AE424,AE426:AE458)</f>
        <v>24</v>
      </c>
      <c r="AU9">
        <f>_xlfn.STDEV.P(AE411:AE424,AE426:AE458)/SQRT(COUNT(AE411:AE424,AE426:AE458))</f>
        <v>1.5044825131628671E-2</v>
      </c>
      <c r="AW9">
        <f>AVERAGE(AH411:AH458)</f>
        <v>1.6047170940778519</v>
      </c>
      <c r="AX9">
        <f>_xlfn.STDEV.P(AH411:AH458)/SQRT(COUNT(AH411:AH458))</f>
        <v>4.3645613958807478E-2</v>
      </c>
    </row>
    <row r="10" spans="1:50" x14ac:dyDescent="0.35">
      <c r="A10" t="s">
        <v>1878</v>
      </c>
      <c r="B10" t="s">
        <v>1863</v>
      </c>
      <c r="C10" t="s">
        <v>16</v>
      </c>
      <c r="D10" t="s">
        <v>17</v>
      </c>
      <c r="E10">
        <v>24</v>
      </c>
      <c r="F10">
        <v>147.96</v>
      </c>
      <c r="G10">
        <v>73.7</v>
      </c>
      <c r="H10">
        <v>2.0075983719999999</v>
      </c>
      <c r="I10">
        <v>22.5</v>
      </c>
      <c r="J10">
        <v>67.02</v>
      </c>
      <c r="K10">
        <v>69.97</v>
      </c>
      <c r="L10" s="3">
        <f t="shared" si="0"/>
        <v>1</v>
      </c>
      <c r="M10" s="3">
        <f t="shared" si="1"/>
        <v>0</v>
      </c>
      <c r="N10" s="3">
        <f t="shared" si="2"/>
        <v>0</v>
      </c>
      <c r="O10" s="4" t="s">
        <v>16</v>
      </c>
      <c r="P10" t="s">
        <v>1879</v>
      </c>
      <c r="Q10">
        <f>SUM(L595:L624)</f>
        <v>7</v>
      </c>
      <c r="R10">
        <f>SUM(M595:M624)</f>
        <v>9</v>
      </c>
      <c r="S10">
        <f>SUM(N595:N624)</f>
        <v>14</v>
      </c>
      <c r="T10">
        <f>AVERAGE(E595,E597:E598,E601:E602,E605,E608:E610,E616:E617,E619:E622,E624)</f>
        <v>23.53125</v>
      </c>
      <c r="U10">
        <f>_xlfn.STDEV.P(E595,E597:E598,E601:E602,E605,E608:E610,E616:E617,E619:E622,E624)/SQRT(COUNT(E595,E597:E598,E601:E602,E605,E608:E610,E616:E617,E619:E622,E624))</f>
        <v>0.58541643497919493</v>
      </c>
      <c r="W10">
        <f>AVERAGE(H595:H624)</f>
        <v>1.3002918905322929</v>
      </c>
      <c r="X10">
        <f>_xlfn.STDEV.P(H595:H624)/SQRT(COUNT(H595:H624))</f>
        <v>9.5785637903985379E-2</v>
      </c>
      <c r="AA10" t="s">
        <v>1878</v>
      </c>
      <c r="AB10" t="s">
        <v>1863</v>
      </c>
      <c r="AC10" t="s">
        <v>16</v>
      </c>
      <c r="AD10" t="s">
        <v>18</v>
      </c>
      <c r="AE10">
        <v>24</v>
      </c>
      <c r="AF10">
        <v>161.1</v>
      </c>
      <c r="AG10">
        <v>73.7</v>
      </c>
      <c r="AH10">
        <f t="shared" si="3"/>
        <v>2.1858887381275438</v>
      </c>
      <c r="AI10">
        <v>22.5</v>
      </c>
      <c r="AJ10">
        <v>47.27</v>
      </c>
      <c r="AK10">
        <v>69.97</v>
      </c>
      <c r="AL10" s="3">
        <f t="shared" si="4"/>
        <v>1</v>
      </c>
      <c r="AM10" s="3">
        <f t="shared" si="5"/>
        <v>0</v>
      </c>
      <c r="AN10" s="3">
        <f t="shared" si="6"/>
        <v>0</v>
      </c>
      <c r="AO10" s="4" t="s">
        <v>16</v>
      </c>
      <c r="AP10" t="s">
        <v>1879</v>
      </c>
      <c r="AQ10">
        <f>SUM(AL595:AL624)</f>
        <v>17</v>
      </c>
      <c r="AR10">
        <f>SUM(AM595:AM624)</f>
        <v>10</v>
      </c>
      <c r="AS10">
        <f>SUM(AN595:AN624)</f>
        <v>3</v>
      </c>
      <c r="AT10">
        <f>AVERAGE(AE595:AE608,AE610:AE614,AE617:AE624)</f>
        <v>23.925925925925927</v>
      </c>
      <c r="AU10">
        <f>_xlfn.STDEV.P(AE595:AE608,AE610:AE614,AE617:AE624)/SQRT(COUNT(AE595:AE608,AE610:AE614,AE617:AE624))</f>
        <v>4.3062653367194142E-2</v>
      </c>
      <c r="AW10">
        <f>AVERAGE(AH595:AH624)</f>
        <v>1.6142845310818479</v>
      </c>
      <c r="AX10">
        <f>_xlfn.STDEV.P(AH595:AH624)/SQRT(COUNT(AH595:AH624))</f>
        <v>7.4239149961871143E-2</v>
      </c>
    </row>
    <row r="11" spans="1:50" x14ac:dyDescent="0.35">
      <c r="A11" t="s">
        <v>1880</v>
      </c>
      <c r="B11" t="s">
        <v>1863</v>
      </c>
      <c r="C11" t="s">
        <v>16</v>
      </c>
      <c r="D11" t="s">
        <v>17</v>
      </c>
      <c r="E11">
        <v>23</v>
      </c>
      <c r="F11">
        <v>155.56</v>
      </c>
      <c r="G11">
        <v>71.22</v>
      </c>
      <c r="H11">
        <v>2.1842179160000001</v>
      </c>
      <c r="I11">
        <v>21.5</v>
      </c>
      <c r="J11">
        <v>50.75</v>
      </c>
      <c r="K11">
        <v>67.47</v>
      </c>
      <c r="L11" s="3">
        <f t="shared" si="0"/>
        <v>1</v>
      </c>
      <c r="M11" s="3">
        <f t="shared" si="1"/>
        <v>0</v>
      </c>
      <c r="N11" s="3">
        <f t="shared" si="2"/>
        <v>0</v>
      </c>
      <c r="O11" s="4" t="s">
        <v>16</v>
      </c>
      <c r="P11" t="s">
        <v>1881</v>
      </c>
      <c r="Q11">
        <f>SUM(L712:L730)</f>
        <v>0</v>
      </c>
      <c r="R11">
        <f t="shared" ref="R11:S11" si="7">SUM(M712:M730)</f>
        <v>6</v>
      </c>
      <c r="S11">
        <f t="shared" si="7"/>
        <v>13</v>
      </c>
      <c r="T11">
        <f>AVERAGE(E714,E718,E721,E724,E727,E730)</f>
        <v>19.416666666666668</v>
      </c>
      <c r="U11">
        <f>_xlfn.STDEV.P(E714,E718,E721,E724,E727,E730)/SQRT(COUNT(E714,E718,E721,E724,E727,E730))</f>
        <v>1.3406915020629109</v>
      </c>
      <c r="W11">
        <f>AVERAGE(H712:H730)</f>
        <v>0.95108261635523628</v>
      </c>
      <c r="X11">
        <f>_xlfn.STDEV.P(H712:H730)/SQRT(COUNT(H712:H730))</f>
        <v>1.7176462291042117E-2</v>
      </c>
      <c r="AA11" t="s">
        <v>1880</v>
      </c>
      <c r="AB11" t="s">
        <v>1863</v>
      </c>
      <c r="AC11" t="s">
        <v>16</v>
      </c>
      <c r="AD11" t="s">
        <v>18</v>
      </c>
      <c r="AE11">
        <v>24</v>
      </c>
      <c r="AF11">
        <v>160.30000000000001</v>
      </c>
      <c r="AG11">
        <v>73.7</v>
      </c>
      <c r="AH11">
        <f t="shared" si="3"/>
        <v>2.1750339213025782</v>
      </c>
      <c r="AI11">
        <v>18</v>
      </c>
      <c r="AJ11">
        <v>64.86</v>
      </c>
      <c r="AK11">
        <v>58.64</v>
      </c>
      <c r="AL11" s="3">
        <f t="shared" si="4"/>
        <v>1</v>
      </c>
      <c r="AM11" s="3">
        <f t="shared" si="5"/>
        <v>0</v>
      </c>
      <c r="AN11" s="3">
        <f t="shared" si="6"/>
        <v>0</v>
      </c>
      <c r="AO11" s="4" t="s">
        <v>16</v>
      </c>
      <c r="AP11" t="s">
        <v>1881</v>
      </c>
      <c r="AQ11">
        <f>SUM(AL712:AL730)</f>
        <v>8</v>
      </c>
      <c r="AR11">
        <f t="shared" ref="AR11:AS11" si="8">SUM(AM712:AM730)</f>
        <v>6</v>
      </c>
      <c r="AS11">
        <f t="shared" si="8"/>
        <v>5</v>
      </c>
      <c r="AT11">
        <f>AVERAGE(AE712,AE714:AE725,AE729)</f>
        <v>24.071428571428573</v>
      </c>
      <c r="AU11">
        <f>_xlfn.STDEV.P(AE712,AE714:AE725,AE729)/SQRT(COUNT(AE712,AE714:AE725,AE729))</f>
        <v>6.8830293689959396E-2</v>
      </c>
      <c r="AW11">
        <f>AVERAGE(AH712:AH730)</f>
        <v>1.372171412680208</v>
      </c>
      <c r="AX11">
        <f>_xlfn.STDEV.P(AH712:AH730)/SQRT(COUNT(AH712:AH730))</f>
        <v>9.1579789482321927E-2</v>
      </c>
    </row>
    <row r="12" spans="1:50" x14ac:dyDescent="0.35">
      <c r="A12" t="s">
        <v>1882</v>
      </c>
      <c r="B12" t="s">
        <v>1863</v>
      </c>
      <c r="C12" t="s">
        <v>16</v>
      </c>
      <c r="D12" t="s">
        <v>17</v>
      </c>
      <c r="E12" s="6">
        <v>18</v>
      </c>
      <c r="F12" s="6">
        <v>53.07</v>
      </c>
      <c r="G12" s="6">
        <v>58.64</v>
      </c>
      <c r="H12" s="6">
        <v>0.90501364299999998</v>
      </c>
      <c r="I12" s="6">
        <v>17.5</v>
      </c>
      <c r="J12" s="6">
        <v>17.11</v>
      </c>
      <c r="K12" s="6">
        <v>57.36</v>
      </c>
      <c r="L12" s="6">
        <f t="shared" si="0"/>
        <v>0</v>
      </c>
      <c r="M12" s="6">
        <f t="shared" si="1"/>
        <v>0</v>
      </c>
      <c r="N12" s="6">
        <f t="shared" si="2"/>
        <v>1</v>
      </c>
      <c r="O12" s="4" t="s">
        <v>16</v>
      </c>
      <c r="P12" s="2" t="s">
        <v>1883</v>
      </c>
      <c r="Q12">
        <f>SUM(L757:L769,L923:L930)</f>
        <v>8</v>
      </c>
      <c r="R12">
        <f t="shared" ref="R12" si="9">SUM(M757:M769,M923:M930)</f>
        <v>10</v>
      </c>
      <c r="S12">
        <f>SUM(N757:N769,N923:N930)</f>
        <v>3</v>
      </c>
      <c r="T12" s="2">
        <f>AVERAGE(E757:E762,E765:E769,E923:E926,E928:E930)</f>
        <v>23.777777777777779</v>
      </c>
      <c r="U12" s="2">
        <f>_xlfn.STDEV.P(E757:E762,E765:E769,E923:E926,E928:E930)/SQRT(COUNT(E757:E762,E765:E769,E923:E926,E928:E930))</f>
        <v>0.44828586803371129</v>
      </c>
      <c r="W12" s="2">
        <f>AVERAGE(H757:H769,H923:H930)</f>
        <v>1.3866855064105637</v>
      </c>
      <c r="X12" s="2">
        <f>_xlfn.STDEV.P(H757:H769,H923:H930)/SQRT(COUNT(H757:H769,H923:H930))</f>
        <v>8.22483456043126E-2</v>
      </c>
      <c r="AA12" t="s">
        <v>1882</v>
      </c>
      <c r="AB12" t="s">
        <v>1863</v>
      </c>
      <c r="AC12" t="s">
        <v>16</v>
      </c>
      <c r="AD12" t="s">
        <v>18</v>
      </c>
      <c r="AE12">
        <v>24</v>
      </c>
      <c r="AF12">
        <v>112.98</v>
      </c>
      <c r="AG12">
        <v>73.7</v>
      </c>
      <c r="AH12">
        <f t="shared" si="3"/>
        <v>1.5329715061058344</v>
      </c>
      <c r="AI12">
        <v>25</v>
      </c>
      <c r="AJ12">
        <v>81.36</v>
      </c>
      <c r="AK12">
        <v>76.17</v>
      </c>
      <c r="AL12" s="3">
        <f t="shared" si="4"/>
        <v>1</v>
      </c>
      <c r="AM12" s="3">
        <f t="shared" si="5"/>
        <v>0</v>
      </c>
      <c r="AN12" s="3">
        <f t="shared" si="6"/>
        <v>0</v>
      </c>
      <c r="AO12" s="4" t="s">
        <v>16</v>
      </c>
      <c r="AP12" t="s">
        <v>1883</v>
      </c>
      <c r="AQ12">
        <f>SUM(AL757:AL769,AL923:AL930)</f>
        <v>16</v>
      </c>
      <c r="AR12">
        <f t="shared" ref="AR12" si="10">SUM(AM757:AM769,AM923:AM930)</f>
        <v>3</v>
      </c>
      <c r="AS12">
        <f>SUM(AN757:AN769,AN923:AN930)</f>
        <v>2</v>
      </c>
      <c r="AT12" s="2">
        <f>AVERAGE(AE757,AE759:AE763,AE765:AE769,AE923:AE930)</f>
        <v>24</v>
      </c>
      <c r="AU12" s="2">
        <f>_xlfn.STDEV.P(AE757,AE759:AE763,AE765:AE769,AE923:AE930)/SQRT(COUNT(AE757,AE759:AE763,AE765:AE769,AE923:AE930))</f>
        <v>0</v>
      </c>
      <c r="AW12" s="2">
        <f>AVERAGE(AH757:AH769,AH923:AH930)</f>
        <v>1.9911778511764937</v>
      </c>
      <c r="AX12" s="2">
        <f>_xlfn.STDEV.P(AH757:AH769,AH923:AH930)/SQRT(COUNT(AH757:AH769,AH923:AH930))</f>
        <v>0.11621920270807845</v>
      </c>
    </row>
    <row r="13" spans="1:50" x14ac:dyDescent="0.35">
      <c r="A13" t="s">
        <v>1884</v>
      </c>
      <c r="B13" t="s">
        <v>1863</v>
      </c>
      <c r="C13" t="s">
        <v>16</v>
      </c>
      <c r="D13" t="s">
        <v>17</v>
      </c>
      <c r="E13">
        <v>23.5</v>
      </c>
      <c r="F13">
        <v>165.12</v>
      </c>
      <c r="G13">
        <v>72.459999999999994</v>
      </c>
      <c r="H13">
        <v>2.278774496</v>
      </c>
      <c r="I13">
        <v>22</v>
      </c>
      <c r="J13">
        <v>66.36</v>
      </c>
      <c r="K13">
        <v>68.72</v>
      </c>
      <c r="L13" s="3">
        <f t="shared" si="0"/>
        <v>1</v>
      </c>
      <c r="M13" s="3">
        <f t="shared" si="1"/>
        <v>0</v>
      </c>
      <c r="N13" s="3">
        <f t="shared" si="2"/>
        <v>0</v>
      </c>
      <c r="O13" s="4" t="s">
        <v>16</v>
      </c>
      <c r="P13" t="s">
        <v>1885</v>
      </c>
      <c r="Q13">
        <f>SUM(L783:L802)</f>
        <v>13</v>
      </c>
      <c r="R13">
        <f>SUM(M783:M802)</f>
        <v>4</v>
      </c>
      <c r="S13">
        <f>SUM(N783:N802)</f>
        <v>3</v>
      </c>
      <c r="T13">
        <f>AVERAGE(E783:E784,E786:E788,E790:E799,E801:E802)</f>
        <v>24.647058823529413</v>
      </c>
      <c r="U13">
        <f>_xlfn.STDEV.P(E783:E784,E786:E788,E790:E799,E801:E802)/SQRT(COUNT(E783:E784,E786:E788,E790:E799,E801:E802))</f>
        <v>0.36914918047249828</v>
      </c>
      <c r="W13">
        <f>AVERAGE(H783:H802)</f>
        <v>1.6456451804013095</v>
      </c>
      <c r="X13">
        <f>_xlfn.STDEV.P(H783:H802)/SQRT(COUNT(H783:H802))</f>
        <v>0.11001216576291216</v>
      </c>
      <c r="AA13" t="s">
        <v>1884</v>
      </c>
      <c r="AB13" t="s">
        <v>1863</v>
      </c>
      <c r="AC13" t="s">
        <v>16</v>
      </c>
      <c r="AD13" t="s">
        <v>18</v>
      </c>
      <c r="AE13">
        <v>24</v>
      </c>
      <c r="AF13">
        <v>147.88</v>
      </c>
      <c r="AG13">
        <v>73.7</v>
      </c>
      <c r="AH13">
        <f t="shared" si="3"/>
        <v>2.0065128900949794</v>
      </c>
      <c r="AI13">
        <v>35</v>
      </c>
      <c r="AJ13">
        <v>112.96</v>
      </c>
      <c r="AK13">
        <v>100.44</v>
      </c>
      <c r="AL13" s="3">
        <f t="shared" si="4"/>
        <v>1</v>
      </c>
      <c r="AM13" s="3">
        <f t="shared" si="5"/>
        <v>0</v>
      </c>
      <c r="AN13" s="3">
        <f t="shared" si="6"/>
        <v>0</v>
      </c>
      <c r="AO13" s="4" t="s">
        <v>16</v>
      </c>
      <c r="AP13" t="s">
        <v>1885</v>
      </c>
      <c r="AQ13">
        <f>SUM(AL783:AL802)</f>
        <v>17</v>
      </c>
      <c r="AR13">
        <f>SUM(AM783:AM802)</f>
        <v>2</v>
      </c>
      <c r="AS13">
        <f>SUM(AN783:AN802)</f>
        <v>1</v>
      </c>
      <c r="AT13" s="2">
        <f>AVERAGE(AE783:AE784,AE786:AE802)</f>
        <v>24</v>
      </c>
      <c r="AU13" s="2">
        <f>_xlfn.STDEV.P(AE783:AE784,AE786:AE802)/SQRT(COUNT(AE783:AE784,AE786:AE802))</f>
        <v>0</v>
      </c>
      <c r="AW13">
        <f>AVERAGE(AH783:AH802)</f>
        <v>1.8773053827292911</v>
      </c>
      <c r="AX13">
        <f>_xlfn.STDEV.P(AH783:AH802)/SQRT(COUNT(AH783:AH802))</f>
        <v>0.10626412913080277</v>
      </c>
    </row>
    <row r="14" spans="1:50" x14ac:dyDescent="0.35">
      <c r="A14" t="s">
        <v>1886</v>
      </c>
      <c r="B14" t="s">
        <v>1887</v>
      </c>
      <c r="C14" t="s">
        <v>16</v>
      </c>
      <c r="D14" t="s">
        <v>17</v>
      </c>
      <c r="E14">
        <v>23.5</v>
      </c>
      <c r="F14">
        <v>141.27000000000001</v>
      </c>
      <c r="G14">
        <v>72.459999999999994</v>
      </c>
      <c r="H14">
        <v>1.949627381</v>
      </c>
      <c r="I14">
        <v>22</v>
      </c>
      <c r="J14">
        <v>62.59</v>
      </c>
      <c r="K14">
        <v>68.72</v>
      </c>
      <c r="L14" s="3">
        <f t="shared" si="0"/>
        <v>1</v>
      </c>
      <c r="M14" s="3">
        <f t="shared" si="1"/>
        <v>0</v>
      </c>
      <c r="N14" s="3">
        <f t="shared" si="2"/>
        <v>0</v>
      </c>
      <c r="O14" s="4" t="s">
        <v>16</v>
      </c>
      <c r="P14" s="9" t="s">
        <v>1888</v>
      </c>
      <c r="Q14">
        <f>SUM(L940:L954)</f>
        <v>0</v>
      </c>
      <c r="R14">
        <f t="shared" ref="R14" si="11">SUM(M940:M954)</f>
        <v>3</v>
      </c>
      <c r="S14">
        <f>SUM(N940:N954)</f>
        <v>12</v>
      </c>
      <c r="T14" s="2">
        <f>AVERAGE(E947,E951:E952)</f>
        <v>25</v>
      </c>
      <c r="U14" s="2">
        <f>_xlfn.STDEV.P(E947,E951:E952)/SQRT(COUNT(E947,E951:E952))</f>
        <v>0.62360956446232363</v>
      </c>
      <c r="W14" s="2">
        <f>AVERAGE(H940:H954)</f>
        <v>0.89854067108473701</v>
      </c>
      <c r="X14" s="2">
        <f>_xlfn.STDEV.P(H940:H954)/SQRT(COUNT(H940:H954))</f>
        <v>2.6334246791837403E-2</v>
      </c>
      <c r="AA14" t="s">
        <v>1886</v>
      </c>
      <c r="AB14" t="s">
        <v>1887</v>
      </c>
      <c r="AC14" t="s">
        <v>16</v>
      </c>
      <c r="AD14" t="s">
        <v>18</v>
      </c>
      <c r="AE14">
        <v>24</v>
      </c>
      <c r="AF14">
        <v>138.47</v>
      </c>
      <c r="AG14">
        <v>73.7</v>
      </c>
      <c r="AH14">
        <f t="shared" si="3"/>
        <v>1.878833107191316</v>
      </c>
      <c r="AI14">
        <v>23</v>
      </c>
      <c r="AJ14">
        <v>48.76</v>
      </c>
      <c r="AK14">
        <v>71.22</v>
      </c>
      <c r="AL14" s="3">
        <f t="shared" si="4"/>
        <v>1</v>
      </c>
      <c r="AM14" s="3">
        <f t="shared" si="5"/>
        <v>0</v>
      </c>
      <c r="AN14" s="3">
        <f t="shared" si="6"/>
        <v>0</v>
      </c>
      <c r="AO14" s="4" t="s">
        <v>16</v>
      </c>
      <c r="AP14" t="s">
        <v>1888</v>
      </c>
      <c r="AQ14">
        <f>SUM(AL940:AL954)</f>
        <v>7</v>
      </c>
      <c r="AR14">
        <f t="shared" ref="AR14" si="12">SUM(AM940:AM954)</f>
        <v>7</v>
      </c>
      <c r="AS14">
        <f>SUM(AN940:AN954)</f>
        <v>1</v>
      </c>
      <c r="AT14" s="2">
        <f>AVERAGE(AE940:AE950,AE952:AE954)</f>
        <v>23.964285714285715</v>
      </c>
      <c r="AU14" s="2">
        <f>_xlfn.STDEV.P(AE940:AE950,AE952:AE954)/SQRT(COUNT(AE940:AE950,AE952:AE954))</f>
        <v>3.4415146844979705E-2</v>
      </c>
      <c r="AW14" s="2">
        <f>AVERAGE(AH940:AH954)</f>
        <v>1.5308127043501782</v>
      </c>
      <c r="AX14" s="2">
        <f>_xlfn.STDEV.P(AH940:AH954)/SQRT(COUNT(AH940:AH954))</f>
        <v>9.9814177194040413E-2</v>
      </c>
    </row>
    <row r="15" spans="1:50" x14ac:dyDescent="0.35">
      <c r="A15" t="s">
        <v>1889</v>
      </c>
      <c r="B15" t="s">
        <v>1887</v>
      </c>
      <c r="C15" t="s">
        <v>16</v>
      </c>
      <c r="D15" t="s">
        <v>17</v>
      </c>
      <c r="E15">
        <v>23.5</v>
      </c>
      <c r="F15">
        <v>134.66999999999999</v>
      </c>
      <c r="G15">
        <v>72.459999999999994</v>
      </c>
      <c r="H15">
        <v>1.8585426439999999</v>
      </c>
      <c r="I15">
        <v>22</v>
      </c>
      <c r="J15">
        <v>62.42</v>
      </c>
      <c r="K15">
        <v>68.72</v>
      </c>
      <c r="L15" s="3">
        <f t="shared" si="0"/>
        <v>1</v>
      </c>
      <c r="M15" s="3">
        <f t="shared" si="1"/>
        <v>0</v>
      </c>
      <c r="N15" s="3">
        <f t="shared" si="2"/>
        <v>0</v>
      </c>
      <c r="O15" s="4" t="s">
        <v>16</v>
      </c>
      <c r="P15" s="9" t="s">
        <v>1890</v>
      </c>
      <c r="Q15">
        <f>SUM(L966:L976)</f>
        <v>3</v>
      </c>
      <c r="R15">
        <f t="shared" ref="R15" si="13">SUM(M966:M976)</f>
        <v>8</v>
      </c>
      <c r="S15">
        <f>SUM(N966:N976)</f>
        <v>0</v>
      </c>
      <c r="T15" s="2">
        <f>AVERAGE(E966:E976)</f>
        <v>28.863636363636363</v>
      </c>
      <c r="U15" s="2">
        <f>_xlfn.STDEV.P(E966:E976)/SQRT(COUNT(E966:E976))</f>
        <v>0.96657123634066</v>
      </c>
      <c r="W15" s="2">
        <f>AVERAGE(H966:H976)</f>
        <v>1.454198316454018</v>
      </c>
      <c r="X15" s="2">
        <f>_xlfn.STDEV.P(H966:H976)/SQRT(COUNT(H966:H976))</f>
        <v>9.6539298025080295E-2</v>
      </c>
      <c r="AA15" t="s">
        <v>1889</v>
      </c>
      <c r="AB15" t="s">
        <v>1887</v>
      </c>
      <c r="AC15" t="s">
        <v>16</v>
      </c>
      <c r="AD15" t="s">
        <v>18</v>
      </c>
      <c r="AE15">
        <v>23.5</v>
      </c>
      <c r="AF15">
        <v>96.36</v>
      </c>
      <c r="AG15">
        <v>72.459999999999994</v>
      </c>
      <c r="AH15">
        <f t="shared" si="3"/>
        <v>1.3298371515318799</v>
      </c>
      <c r="AI15">
        <v>23</v>
      </c>
      <c r="AJ15">
        <v>64.77</v>
      </c>
      <c r="AK15">
        <v>71.22</v>
      </c>
      <c r="AL15" s="3">
        <f t="shared" si="4"/>
        <v>0</v>
      </c>
      <c r="AM15" s="3">
        <f t="shared" si="5"/>
        <v>1</v>
      </c>
      <c r="AN15" s="3">
        <f t="shared" si="6"/>
        <v>0</v>
      </c>
      <c r="AO15" s="4" t="s">
        <v>16</v>
      </c>
      <c r="AP15" t="s">
        <v>1890</v>
      </c>
      <c r="AQ15">
        <f>SUM(AL966:AL976)</f>
        <v>11</v>
      </c>
      <c r="AR15">
        <f t="shared" ref="AR15" si="14">SUM(AM966:AM976)</f>
        <v>0</v>
      </c>
      <c r="AS15">
        <f>SUM(AN966:AN976)</f>
        <v>0</v>
      </c>
      <c r="AT15" s="2">
        <f>AVERAGE(AE966:AE976)</f>
        <v>24</v>
      </c>
      <c r="AU15" s="2">
        <f>_xlfn.STDEV.P(AE966:AE976)/SQRT(COUNT(AE966:AE976))</f>
        <v>0</v>
      </c>
      <c r="AW15" s="2">
        <f>AVERAGE(AH966:AH976)</f>
        <v>2.4516097199950657</v>
      </c>
      <c r="AX15" s="2">
        <f>_xlfn.STDEV.P(AH966:AH976)/SQRT(COUNT(AH966:AH976))</f>
        <v>9.4996343318305212E-2</v>
      </c>
    </row>
    <row r="16" spans="1:50" x14ac:dyDescent="0.35">
      <c r="A16" t="s">
        <v>1891</v>
      </c>
      <c r="B16" t="s">
        <v>1887</v>
      </c>
      <c r="C16" t="s">
        <v>16</v>
      </c>
      <c r="D16" t="s">
        <v>17</v>
      </c>
      <c r="E16">
        <v>23.5</v>
      </c>
      <c r="F16">
        <v>100.35</v>
      </c>
      <c r="G16">
        <v>72.459999999999994</v>
      </c>
      <c r="H16">
        <v>1.384902015</v>
      </c>
      <c r="I16">
        <v>22.5</v>
      </c>
      <c r="J16">
        <v>58.82</v>
      </c>
      <c r="K16">
        <v>69.97</v>
      </c>
      <c r="L16" s="3">
        <f t="shared" si="0"/>
        <v>0</v>
      </c>
      <c r="M16" s="3">
        <f t="shared" si="1"/>
        <v>1</v>
      </c>
      <c r="N16" s="3">
        <f t="shared" si="2"/>
        <v>0</v>
      </c>
      <c r="O16" s="4" t="s">
        <v>16</v>
      </c>
      <c r="P16" s="9" t="s">
        <v>1892</v>
      </c>
      <c r="Q16">
        <f>SUM(L989:L999)</f>
        <v>0</v>
      </c>
      <c r="R16">
        <f t="shared" ref="R16" si="15">SUM(M989:M999)</f>
        <v>4</v>
      </c>
      <c r="S16">
        <f>SUM(N989:N999)</f>
        <v>7</v>
      </c>
      <c r="T16" s="2">
        <f>AVERAGE(E991:E992,E996,E998)</f>
        <v>24.25</v>
      </c>
      <c r="U16" s="2">
        <f>_xlfn.STDEV.P(E991:E992,E996,E998)/SQRT(COUNT(E991:E992,E996,E998))</f>
        <v>1.0825317547305484</v>
      </c>
      <c r="W16" s="2">
        <f>AVERAGE(H989:H999)</f>
        <v>1.0024379351705823</v>
      </c>
      <c r="X16" s="2">
        <f>_xlfn.STDEV.P(H989:H999)/SQRT(COUNT(H989:H999))</f>
        <v>6.05511412722732E-2</v>
      </c>
      <c r="AA16" t="s">
        <v>1891</v>
      </c>
      <c r="AB16" t="s">
        <v>1887</v>
      </c>
      <c r="AC16" t="s">
        <v>16</v>
      </c>
      <c r="AD16" t="s">
        <v>18</v>
      </c>
      <c r="AE16">
        <v>24</v>
      </c>
      <c r="AF16">
        <v>138.81</v>
      </c>
      <c r="AG16">
        <v>73.7</v>
      </c>
      <c r="AH16">
        <f t="shared" si="3"/>
        <v>1.8834464043419268</v>
      </c>
      <c r="AI16">
        <v>23</v>
      </c>
      <c r="AJ16">
        <v>40.869999999999997</v>
      </c>
      <c r="AK16">
        <v>71.22</v>
      </c>
      <c r="AL16" s="3">
        <f t="shared" si="4"/>
        <v>1</v>
      </c>
      <c r="AM16" s="3">
        <f t="shared" si="5"/>
        <v>0</v>
      </c>
      <c r="AN16" s="3">
        <f t="shared" si="6"/>
        <v>0</v>
      </c>
      <c r="AO16" s="4" t="s">
        <v>16</v>
      </c>
      <c r="AP16" t="s">
        <v>1892</v>
      </c>
      <c r="AQ16">
        <f>SUM(AL989:AL999)</f>
        <v>11</v>
      </c>
      <c r="AR16">
        <f t="shared" ref="AR16" si="16">SUM(AM989:AM999)</f>
        <v>0</v>
      </c>
      <c r="AS16">
        <f>SUM(AN989:AN999)</f>
        <v>0</v>
      </c>
      <c r="AT16" s="2">
        <f>AVERAGE(AE989:AE999)</f>
        <v>24</v>
      </c>
      <c r="AU16" s="2">
        <f>_xlfn.STDEV.P(AE989:AE999)/SQRT(COUNT(AE989:AE999))</f>
        <v>0</v>
      </c>
      <c r="AW16" s="2">
        <f>AVERAGE(AH989:AH999)</f>
        <v>2.400937461453065</v>
      </c>
      <c r="AX16" s="2">
        <f>_xlfn.STDEV.P(AH989:AH999)/SQRT(COUNT(AH989:AH999))</f>
        <v>4.0902307590810344E-2</v>
      </c>
    </row>
    <row r="17" spans="1:50" x14ac:dyDescent="0.35">
      <c r="A17" t="s">
        <v>1893</v>
      </c>
      <c r="B17" t="s">
        <v>1887</v>
      </c>
      <c r="C17" t="s">
        <v>16</v>
      </c>
      <c r="D17" t="s">
        <v>17</v>
      </c>
      <c r="E17">
        <v>24</v>
      </c>
      <c r="F17">
        <v>151.38</v>
      </c>
      <c r="G17">
        <v>73.7</v>
      </c>
      <c r="H17">
        <v>2.0540027140000001</v>
      </c>
      <c r="I17">
        <v>22.5</v>
      </c>
      <c r="J17">
        <v>60.35</v>
      </c>
      <c r="K17">
        <v>69.97</v>
      </c>
      <c r="L17" s="3">
        <f t="shared" si="0"/>
        <v>1</v>
      </c>
      <c r="M17" s="3">
        <f t="shared" si="1"/>
        <v>0</v>
      </c>
      <c r="N17" s="3">
        <f t="shared" si="2"/>
        <v>0</v>
      </c>
      <c r="O17" s="4" t="s">
        <v>16</v>
      </c>
      <c r="P17" s="9" t="s">
        <v>1894</v>
      </c>
      <c r="Q17">
        <f>SUM(L1018:L1027,L1041:L1044)</f>
        <v>0</v>
      </c>
      <c r="R17">
        <f t="shared" ref="R17" si="17">SUM(M1018:M1027)</f>
        <v>2</v>
      </c>
      <c r="S17">
        <f>SUM(N1018:N1027)</f>
        <v>8</v>
      </c>
      <c r="T17" s="2">
        <f>AVERAGE(E1022,E1027)</f>
        <v>19.5</v>
      </c>
      <c r="U17" s="2">
        <f>_xlfn.STDEV.P(E1022,E1027)/SQRT(COUNT(E1022,E1027))</f>
        <v>3.1819805153394638</v>
      </c>
      <c r="W17" s="2">
        <f>AVERAGE(H1018:H1027)</f>
        <v>0.90401865904225043</v>
      </c>
      <c r="X17" s="2">
        <f>_xlfn.STDEV.P(H1018:H1027)/SQRT(COUNT(H1018:H1027))</f>
        <v>3.1243689987845359E-2</v>
      </c>
      <c r="AA17" t="s">
        <v>1893</v>
      </c>
      <c r="AB17" t="s">
        <v>1887</v>
      </c>
      <c r="AC17" t="s">
        <v>16</v>
      </c>
      <c r="AD17" t="s">
        <v>18</v>
      </c>
      <c r="AE17">
        <v>24</v>
      </c>
      <c r="AF17">
        <v>114.59</v>
      </c>
      <c r="AG17">
        <v>73.7</v>
      </c>
      <c r="AH17">
        <f t="shared" si="3"/>
        <v>1.5548168249660788</v>
      </c>
      <c r="AI17">
        <v>22.5</v>
      </c>
      <c r="AJ17">
        <v>61.25</v>
      </c>
      <c r="AK17">
        <v>69.97</v>
      </c>
      <c r="AL17" s="3">
        <f t="shared" si="4"/>
        <v>1</v>
      </c>
      <c r="AM17" s="3">
        <f t="shared" si="5"/>
        <v>0</v>
      </c>
      <c r="AN17" s="3">
        <f t="shared" si="6"/>
        <v>0</v>
      </c>
      <c r="AO17" s="4" t="s">
        <v>16</v>
      </c>
      <c r="AP17" t="s">
        <v>1894</v>
      </c>
      <c r="AQ17">
        <f>SUM(AL1018:AL1027,AL1041:AL1044)</f>
        <v>2</v>
      </c>
      <c r="AR17">
        <f t="shared" ref="AR17" si="18">SUM(AM1018:AM1027)</f>
        <v>7</v>
      </c>
      <c r="AS17">
        <f>SUM(AN1018:AN1027)</f>
        <v>1</v>
      </c>
      <c r="AT17" s="2">
        <f>AVERAGE(AE1018:AE1024,AE1026:AE1027)</f>
        <v>24</v>
      </c>
      <c r="AU17" s="2">
        <f>_xlfn.STDEV.P(AE1018:AE1024,AE1026:AE1027)/SQRT(COUNT(AE1018:AE1024,AE1026:AE1027))</f>
        <v>0</v>
      </c>
      <c r="AW17" s="2">
        <f>AVERAGE(AH1018:AH1027)</f>
        <v>1.2992341280591471</v>
      </c>
      <c r="AX17" s="2">
        <f>_xlfn.STDEV.P(AH1018:AH1027)/SQRT(COUNT(AH1018:AH1027))</f>
        <v>8.5591149268168937E-2</v>
      </c>
    </row>
    <row r="18" spans="1:50" x14ac:dyDescent="0.35">
      <c r="A18" t="s">
        <v>1895</v>
      </c>
      <c r="B18" t="s">
        <v>1887</v>
      </c>
      <c r="C18" t="s">
        <v>16</v>
      </c>
      <c r="D18" t="s">
        <v>17</v>
      </c>
      <c r="E18">
        <v>24</v>
      </c>
      <c r="F18">
        <v>104.46</v>
      </c>
      <c r="G18">
        <v>73.7</v>
      </c>
      <c r="H18">
        <v>1.4173677069999999</v>
      </c>
      <c r="I18">
        <v>23</v>
      </c>
      <c r="J18">
        <v>67.510000000000005</v>
      </c>
      <c r="K18">
        <v>71.22</v>
      </c>
      <c r="L18" s="3">
        <f t="shared" si="0"/>
        <v>0</v>
      </c>
      <c r="M18" s="3">
        <f t="shared" si="1"/>
        <v>1</v>
      </c>
      <c r="N18" s="3">
        <f t="shared" si="2"/>
        <v>0</v>
      </c>
      <c r="O18" s="4" t="s">
        <v>16</v>
      </c>
      <c r="P18" s="9" t="s">
        <v>1896</v>
      </c>
      <c r="Q18">
        <f>SUM(L1053:L1077)</f>
        <v>0</v>
      </c>
      <c r="R18">
        <f t="shared" ref="R18" si="19">SUM(M1053:M1077)</f>
        <v>6</v>
      </c>
      <c r="S18">
        <f>SUM(N1053:N1077)</f>
        <v>19</v>
      </c>
      <c r="T18" s="2">
        <f>AVERAGE(E1055,E1062,E1068,E1070:E1071,E1076)</f>
        <v>22</v>
      </c>
      <c r="U18" s="2">
        <f>_xlfn.STDEV.P(E1055,E1062,E1068,E1070:E1071,E1076)/SQRT(COUNT(E1055,E1062,E1068,E1070:E1071,E1076))</f>
        <v>1.0865337342004415</v>
      </c>
      <c r="W18" s="2">
        <f>AVERAGE(H1053:H1077)</f>
        <v>0.96332697045760796</v>
      </c>
      <c r="X18" s="2">
        <f>_xlfn.STDEV.P(H1053:H1077)/SQRT(COUNT(H1053:H1077))</f>
        <v>2.1559718652936134E-2</v>
      </c>
      <c r="AA18" t="s">
        <v>1895</v>
      </c>
      <c r="AB18" t="s">
        <v>1887</v>
      </c>
      <c r="AC18" t="s">
        <v>16</v>
      </c>
      <c r="AD18" t="s">
        <v>18</v>
      </c>
      <c r="AE18">
        <v>24</v>
      </c>
      <c r="AF18">
        <v>93.96</v>
      </c>
      <c r="AG18">
        <v>73.7</v>
      </c>
      <c r="AH18">
        <f t="shared" si="3"/>
        <v>1.2748982360922658</v>
      </c>
      <c r="AI18">
        <v>23.5</v>
      </c>
      <c r="AJ18">
        <v>61.97</v>
      </c>
      <c r="AK18">
        <v>72.459999999999994</v>
      </c>
      <c r="AL18" s="3">
        <f t="shared" si="4"/>
        <v>0</v>
      </c>
      <c r="AM18" s="3">
        <f t="shared" si="5"/>
        <v>1</v>
      </c>
      <c r="AN18" s="3">
        <f t="shared" si="6"/>
        <v>0</v>
      </c>
      <c r="AO18" s="4" t="s">
        <v>16</v>
      </c>
      <c r="AP18" t="s">
        <v>1896</v>
      </c>
      <c r="AQ18">
        <f>SUM(AL1053:AL1077)</f>
        <v>1</v>
      </c>
      <c r="AR18">
        <f t="shared" ref="AR18" si="20">SUM(AM1053:AM1077)</f>
        <v>11</v>
      </c>
      <c r="AS18">
        <f>SUM(AN1053:AN1077)</f>
        <v>13</v>
      </c>
      <c r="AT18" s="2">
        <f>AVERAGE(AE1053:AE1054,AE1057,AE1060,AE1063:AE1065,AE1067:AE1069,AE1073,AE1077)</f>
        <v>23.75</v>
      </c>
      <c r="AU18" s="2">
        <f>_xlfn.STDEV.P(AE1053:AE1054,AE1057,AE1060,AE1063:AE1065,AE1067:AE1069,AE1073,AE1077)/SQRT(COUNT(AE1053:AE1054,AE1057,AE1060,AE1063:AE1065,AE1067:AE1069,AE1073,AE1077))</f>
        <v>0.24650332429581734</v>
      </c>
      <c r="AW18" s="2">
        <f>AVERAGE(AH1053:AH1077)</f>
        <v>1.0397502292105438</v>
      </c>
      <c r="AX18" s="2">
        <f>_xlfn.STDEV.P(AH1053:AH1077)/SQRT(COUNT(AH1053:AH1077))</f>
        <v>3.4452241195347941E-2</v>
      </c>
    </row>
    <row r="19" spans="1:50" x14ac:dyDescent="0.35">
      <c r="A19" t="s">
        <v>1897</v>
      </c>
      <c r="B19" t="s">
        <v>1887</v>
      </c>
      <c r="C19" t="s">
        <v>16</v>
      </c>
      <c r="D19" t="s">
        <v>17</v>
      </c>
      <c r="E19">
        <v>23.5</v>
      </c>
      <c r="F19">
        <v>151.34</v>
      </c>
      <c r="G19">
        <v>72.459999999999994</v>
      </c>
      <c r="H19">
        <v>2.0886006070000001</v>
      </c>
      <c r="I19">
        <v>22.5</v>
      </c>
      <c r="J19">
        <v>66.5</v>
      </c>
      <c r="K19">
        <v>69.97</v>
      </c>
      <c r="L19" s="3">
        <f t="shared" si="0"/>
        <v>1</v>
      </c>
      <c r="M19" s="3">
        <f t="shared" si="1"/>
        <v>0</v>
      </c>
      <c r="N19" s="3">
        <f t="shared" si="2"/>
        <v>0</v>
      </c>
      <c r="O19" s="4" t="s">
        <v>16</v>
      </c>
      <c r="P19" s="9" t="s">
        <v>1898</v>
      </c>
      <c r="Q19">
        <f>SUM(L1106:L1114)</f>
        <v>7</v>
      </c>
      <c r="R19">
        <f t="shared" ref="R19" si="21">SUM(M1106:M1114)</f>
        <v>1</v>
      </c>
      <c r="S19">
        <f>SUM(N1106:N1114)</f>
        <v>1</v>
      </c>
      <c r="T19" s="2">
        <f>AVERAGE(E1106:E1109,E1111:E1114)</f>
        <v>23.875</v>
      </c>
      <c r="U19" s="2">
        <f>_xlfn.STDEV.P(E1106:E1109,E1111:E1114)/SQRT(COUNT(E1106:E1109,E1111:E1114))</f>
        <v>7.6546554461974309E-2</v>
      </c>
      <c r="W19" s="2">
        <f>AVERAGE(H1106:H1114)</f>
        <v>1.6217855269000889</v>
      </c>
      <c r="X19" s="2">
        <f>_xlfn.STDEV.P(H1106:H1114)/SQRT(COUNT(H1106:H1114))</f>
        <v>0.11181876047722034</v>
      </c>
      <c r="AA19" t="s">
        <v>1897</v>
      </c>
      <c r="AB19" t="s">
        <v>1887</v>
      </c>
      <c r="AC19" t="s">
        <v>16</v>
      </c>
      <c r="AD19" t="s">
        <v>18</v>
      </c>
      <c r="AE19">
        <v>24</v>
      </c>
      <c r="AF19">
        <v>138.91999999999999</v>
      </c>
      <c r="AG19">
        <v>73.7</v>
      </c>
      <c r="AH19">
        <f t="shared" si="3"/>
        <v>1.8849389416553592</v>
      </c>
      <c r="AI19">
        <v>23</v>
      </c>
      <c r="AJ19">
        <v>71.099999999999994</v>
      </c>
      <c r="AK19">
        <v>71.22</v>
      </c>
      <c r="AL19" s="3">
        <f t="shared" si="4"/>
        <v>1</v>
      </c>
      <c r="AM19" s="3">
        <f t="shared" si="5"/>
        <v>0</v>
      </c>
      <c r="AN19" s="3">
        <f t="shared" si="6"/>
        <v>0</v>
      </c>
      <c r="AO19" s="4" t="s">
        <v>16</v>
      </c>
      <c r="AP19" t="s">
        <v>1898</v>
      </c>
      <c r="AQ19">
        <f>SUM(AL1106:AL1114)</f>
        <v>5</v>
      </c>
      <c r="AR19">
        <f t="shared" ref="AR19" si="22">SUM(AM1106:AM1114)</f>
        <v>3</v>
      </c>
      <c r="AS19">
        <f>SUM(AN1106:AN1114)</f>
        <v>1</v>
      </c>
      <c r="AT19" s="2">
        <f>AVERAGE(AE1106:AE1109,AE1111:AE1114)</f>
        <v>24</v>
      </c>
      <c r="AU19" s="2">
        <f>_xlfn.STDEV.P(AE1106:AE1109,AE1111:AE1114)/SQRT(COUNT(AE1106:AE1109,AE1111:AE1114))</f>
        <v>0</v>
      </c>
      <c r="AW19" s="2">
        <f>AVERAGE(AH1106:AH1114)</f>
        <v>1.8447451397457688</v>
      </c>
      <c r="AX19" s="2">
        <f>_xlfn.STDEV.P(AH1106:AH1114)/SQRT(COUNT(AH1106:AH1114))</f>
        <v>0.17727942885738127</v>
      </c>
    </row>
    <row r="20" spans="1:50" x14ac:dyDescent="0.35">
      <c r="A20" t="s">
        <v>1899</v>
      </c>
      <c r="B20" t="s">
        <v>1887</v>
      </c>
      <c r="C20" t="s">
        <v>16</v>
      </c>
      <c r="D20" t="s">
        <v>17</v>
      </c>
      <c r="E20">
        <v>23.5</v>
      </c>
      <c r="F20">
        <v>138.84</v>
      </c>
      <c r="G20">
        <v>72.459999999999994</v>
      </c>
      <c r="H20">
        <v>1.9160916370000001</v>
      </c>
      <c r="I20">
        <v>22</v>
      </c>
      <c r="J20">
        <v>42.28</v>
      </c>
      <c r="K20">
        <v>68.72</v>
      </c>
      <c r="L20" s="3">
        <f t="shared" si="0"/>
        <v>1</v>
      </c>
      <c r="M20" s="3">
        <f t="shared" si="1"/>
        <v>0</v>
      </c>
      <c r="N20" s="3">
        <f t="shared" si="2"/>
        <v>0</v>
      </c>
      <c r="O20" s="4" t="s">
        <v>16</v>
      </c>
      <c r="P20" s="9" t="s">
        <v>1900</v>
      </c>
      <c r="Q20">
        <f>SUM(L1123:L1134)</f>
        <v>0</v>
      </c>
      <c r="R20">
        <f t="shared" ref="R20" si="23">SUM(M1123:M1134)</f>
        <v>1</v>
      </c>
      <c r="S20">
        <f>SUM(N1123:N1134)</f>
        <v>11</v>
      </c>
      <c r="T20" s="2">
        <f>AVERAGE(E1132)</f>
        <v>24.5</v>
      </c>
      <c r="U20" s="2" t="s">
        <v>41</v>
      </c>
      <c r="W20" s="2">
        <f>AVERAGE(H1123:H1134)</f>
        <v>0.91830543338332637</v>
      </c>
      <c r="X20" s="2">
        <f>_xlfn.STDEV.P(H1123:H1134)/SQRT(COUNT(H1123:H1134))</f>
        <v>2.1017153296156461E-2</v>
      </c>
      <c r="AA20" t="s">
        <v>1899</v>
      </c>
      <c r="AB20" t="s">
        <v>1887</v>
      </c>
      <c r="AC20" t="s">
        <v>16</v>
      </c>
      <c r="AD20" t="s">
        <v>18</v>
      </c>
      <c r="AE20">
        <v>24</v>
      </c>
      <c r="AF20">
        <v>141.62</v>
      </c>
      <c r="AG20">
        <v>73.7</v>
      </c>
      <c r="AH20">
        <f t="shared" si="3"/>
        <v>1.9215739484396201</v>
      </c>
      <c r="AI20">
        <v>23</v>
      </c>
      <c r="AJ20">
        <v>65.53</v>
      </c>
      <c r="AK20">
        <v>71.22</v>
      </c>
      <c r="AL20" s="3">
        <f t="shared" si="4"/>
        <v>1</v>
      </c>
      <c r="AM20" s="3">
        <f t="shared" si="5"/>
        <v>0</v>
      </c>
      <c r="AN20" s="3">
        <f t="shared" si="6"/>
        <v>0</v>
      </c>
      <c r="AO20" s="4" t="s">
        <v>16</v>
      </c>
      <c r="AP20" t="s">
        <v>1900</v>
      </c>
      <c r="AQ20">
        <f>SUM(AL1123:AL1134)</f>
        <v>5</v>
      </c>
      <c r="AR20">
        <f t="shared" ref="AR20" si="24">SUM(AM1123:AM1134)</f>
        <v>5</v>
      </c>
      <c r="AS20">
        <f>SUM(AN1123:AN1134)</f>
        <v>2</v>
      </c>
      <c r="AT20" s="2">
        <f>AVERAGE(AE1124:AE1129,AE1131:AE1134)</f>
        <v>23.9</v>
      </c>
      <c r="AU20" s="2">
        <f>_xlfn.STDEV.P(AE1124:AE1129,AE1131:AE1134)/SQRT(COUNT(AE1124:AE1129,AE1131:AE1134))</f>
        <v>6.3245553203367583E-2</v>
      </c>
      <c r="AW20" s="2">
        <f>AVERAGE(AH1123:AH1134)</f>
        <v>1.4088903962173263</v>
      </c>
      <c r="AX20" s="2">
        <f>_xlfn.STDEV.P(AH1123:AH1134)/SQRT(COUNT(AH1123:AH1134))</f>
        <v>0.10023615245453148</v>
      </c>
    </row>
    <row r="21" spans="1:50" x14ac:dyDescent="0.35">
      <c r="A21" t="s">
        <v>1901</v>
      </c>
      <c r="B21" t="s">
        <v>1887</v>
      </c>
      <c r="C21" t="s">
        <v>16</v>
      </c>
      <c r="D21" t="s">
        <v>17</v>
      </c>
      <c r="E21">
        <v>23.5</v>
      </c>
      <c r="F21">
        <v>107.27</v>
      </c>
      <c r="G21">
        <v>72.459999999999994</v>
      </c>
      <c r="H21">
        <v>1.4804029809999999</v>
      </c>
      <c r="I21">
        <v>15.5</v>
      </c>
      <c r="J21">
        <v>56.18</v>
      </c>
      <c r="K21">
        <v>52.21</v>
      </c>
      <c r="L21" s="3">
        <f t="shared" si="0"/>
        <v>0</v>
      </c>
      <c r="M21" s="3">
        <f t="shared" si="1"/>
        <v>1</v>
      </c>
      <c r="N21" s="3">
        <f t="shared" si="2"/>
        <v>0</v>
      </c>
      <c r="O21" s="4" t="s">
        <v>51</v>
      </c>
      <c r="P21" t="s">
        <v>1867</v>
      </c>
      <c r="Q21">
        <f>SUM(L172:L186)</f>
        <v>9</v>
      </c>
      <c r="R21">
        <f>SUM(M172:M186)</f>
        <v>3</v>
      </c>
      <c r="S21">
        <f>SUM(N172:N186)</f>
        <v>3</v>
      </c>
      <c r="T21">
        <f>AVERAGE(E172:E180,E182,E184:E185)</f>
        <v>23.833333333333332</v>
      </c>
      <c r="U21">
        <f>_xlfn.STDEV.P(E172:E180,E182,E184:E185)/SQRT(COUNT(E172:E180,E182,E184:E185))</f>
        <v>0.21516574145596765</v>
      </c>
      <c r="W21">
        <f>AVERAGE(H172:H186)</f>
        <v>1.5206446531333333</v>
      </c>
      <c r="X21">
        <f>_xlfn.STDEV.P(H172:H186)/SQRT(COUNT(H172:H186))</f>
        <v>0.11161179700566248</v>
      </c>
      <c r="AA21" t="s">
        <v>1901</v>
      </c>
      <c r="AB21" t="s">
        <v>1887</v>
      </c>
      <c r="AC21" t="s">
        <v>16</v>
      </c>
      <c r="AD21" t="s">
        <v>18</v>
      </c>
      <c r="AE21">
        <v>24</v>
      </c>
      <c r="AF21">
        <v>101.18</v>
      </c>
      <c r="AG21">
        <v>73.7</v>
      </c>
      <c r="AH21">
        <f t="shared" si="3"/>
        <v>1.3728629579375848</v>
      </c>
      <c r="AI21">
        <v>23</v>
      </c>
      <c r="AJ21">
        <v>64.84</v>
      </c>
      <c r="AK21">
        <v>71.22</v>
      </c>
      <c r="AL21" s="3">
        <f t="shared" si="4"/>
        <v>0</v>
      </c>
      <c r="AM21" s="3">
        <f t="shared" si="5"/>
        <v>1</v>
      </c>
      <c r="AN21" s="3">
        <f t="shared" si="6"/>
        <v>0</v>
      </c>
      <c r="AO21" s="4" t="s">
        <v>51</v>
      </c>
      <c r="AP21" t="s">
        <v>1867</v>
      </c>
      <c r="AQ21">
        <f>SUM(AL172:AL186)</f>
        <v>10</v>
      </c>
      <c r="AR21">
        <f>SUM(AM172:AM186)</f>
        <v>5</v>
      </c>
      <c r="AS21">
        <f>SUM(AN172:AN186)</f>
        <v>0</v>
      </c>
      <c r="AT21">
        <f>AVERAGE(AE172:AE186)</f>
        <v>24.066666666666666</v>
      </c>
      <c r="AU21">
        <f>_xlfn.STDEV.P(AE172:AE186)/SQRT(COUNT(AE172:AE186))</f>
        <v>4.3885372573625556E-2</v>
      </c>
      <c r="AW21">
        <f>AVERAGE(AH172:AH186)</f>
        <v>1.7136591613351413</v>
      </c>
      <c r="AX21">
        <f>_xlfn.STDEV.P(AH172:AH186)/SQRT(COUNT(AH172:AH186))</f>
        <v>0.11996251209251656</v>
      </c>
    </row>
    <row r="22" spans="1:50" x14ac:dyDescent="0.35">
      <c r="A22" t="s">
        <v>1902</v>
      </c>
      <c r="B22" t="s">
        <v>1887</v>
      </c>
      <c r="C22" t="s">
        <v>16</v>
      </c>
      <c r="D22" t="s">
        <v>17</v>
      </c>
      <c r="E22">
        <v>24</v>
      </c>
      <c r="F22">
        <v>85.72</v>
      </c>
      <c r="G22">
        <v>73.7</v>
      </c>
      <c r="H22">
        <v>1.163093623</v>
      </c>
      <c r="I22">
        <v>23</v>
      </c>
      <c r="J22">
        <v>56.04</v>
      </c>
      <c r="K22">
        <v>71.22</v>
      </c>
      <c r="L22" s="3">
        <f t="shared" si="0"/>
        <v>0</v>
      </c>
      <c r="M22" s="3">
        <f t="shared" si="1"/>
        <v>1</v>
      </c>
      <c r="N22" s="3">
        <f t="shared" si="2"/>
        <v>0</v>
      </c>
      <c r="O22" s="4" t="s">
        <v>51</v>
      </c>
      <c r="P22" t="s">
        <v>1869</v>
      </c>
      <c r="Q22">
        <f>SUM(L187:L213)</f>
        <v>12</v>
      </c>
      <c r="R22">
        <f>SUM(M187:M213)</f>
        <v>14</v>
      </c>
      <c r="S22">
        <f>SUM(N187:N213)</f>
        <v>1</v>
      </c>
      <c r="T22">
        <f>AVERAGE(E187:E196,E198:E213)</f>
        <v>23.923076923076923</v>
      </c>
      <c r="U22">
        <f>_xlfn.STDEV.P(E187:E196,E198:E213)/SQRT(COUNT(E187:E196,E198:E213))</f>
        <v>0.10773456482859842</v>
      </c>
      <c r="W22">
        <f>AVERAGE(H187:H213)</f>
        <v>1.5434852648148147</v>
      </c>
      <c r="X22">
        <f>_xlfn.STDEV.P(H187:H213)/SQRT(COUNT(H187:H213))</f>
        <v>7.3387583006107482E-2</v>
      </c>
      <c r="AA22" t="s">
        <v>1902</v>
      </c>
      <c r="AB22" t="s">
        <v>1887</v>
      </c>
      <c r="AC22" t="s">
        <v>16</v>
      </c>
      <c r="AD22" t="s">
        <v>18</v>
      </c>
      <c r="AE22">
        <v>24</v>
      </c>
      <c r="AF22">
        <v>103.32</v>
      </c>
      <c r="AG22">
        <v>73.7</v>
      </c>
      <c r="AH22">
        <f t="shared" si="3"/>
        <v>1.4018995929443689</v>
      </c>
      <c r="AI22">
        <v>23.5</v>
      </c>
      <c r="AJ22">
        <v>61.02</v>
      </c>
      <c r="AK22">
        <v>72.459999999999994</v>
      </c>
      <c r="AL22" s="3">
        <f t="shared" si="4"/>
        <v>0</v>
      </c>
      <c r="AM22" s="3">
        <f t="shared" si="5"/>
        <v>1</v>
      </c>
      <c r="AN22" s="3">
        <f t="shared" si="6"/>
        <v>0</v>
      </c>
      <c r="AO22" s="4" t="s">
        <v>51</v>
      </c>
      <c r="AP22" t="s">
        <v>1869</v>
      </c>
      <c r="AQ22">
        <f>SUM(AL187:AL213)</f>
        <v>8</v>
      </c>
      <c r="AR22">
        <f>SUM(AM187:AM213)</f>
        <v>14</v>
      </c>
      <c r="AS22">
        <f>SUM(AN187:AN213)</f>
        <v>5</v>
      </c>
      <c r="AT22">
        <f>AVERAGE(AE187:AE192,AE194:AE195,AE198:AE207,AE209:AE210,AE212:AE213)</f>
        <v>23.318181818181817</v>
      </c>
      <c r="AU22">
        <f>_xlfn.STDEV.P(AE187:AE192,AE194:AE195,AE198:AE207,AE209:AE210,AE212:AE213)/SQRT(COUNT(AE187:AE192,AE194:AE195,AE198:AE207,AE209:AE210,AE212:AE213))</f>
        <v>0.51178816170786179</v>
      </c>
      <c r="AW22">
        <f>AVERAGE(AH187:AH213)</f>
        <v>1.3463295322932998</v>
      </c>
      <c r="AX22">
        <f>_xlfn.STDEV.P(AH187:AH213)/SQRT(COUNT(AH187:AH213))</f>
        <v>5.7092246531504923E-2</v>
      </c>
    </row>
    <row r="23" spans="1:50" x14ac:dyDescent="0.35">
      <c r="A23" t="s">
        <v>1903</v>
      </c>
      <c r="B23" t="s">
        <v>1887</v>
      </c>
      <c r="C23" t="s">
        <v>16</v>
      </c>
      <c r="D23" t="s">
        <v>17</v>
      </c>
      <c r="E23">
        <v>23.5</v>
      </c>
      <c r="F23">
        <v>100.27</v>
      </c>
      <c r="G23">
        <v>72.459999999999994</v>
      </c>
      <c r="H23">
        <v>1.3837979570000001</v>
      </c>
      <c r="I23">
        <v>22</v>
      </c>
      <c r="J23">
        <v>60.64</v>
      </c>
      <c r="K23">
        <v>68.72</v>
      </c>
      <c r="L23" s="3">
        <f t="shared" si="0"/>
        <v>0</v>
      </c>
      <c r="M23" s="3">
        <f t="shared" si="1"/>
        <v>1</v>
      </c>
      <c r="N23" s="3">
        <f t="shared" si="2"/>
        <v>0</v>
      </c>
      <c r="O23" s="4" t="s">
        <v>51</v>
      </c>
      <c r="P23" t="s">
        <v>1871</v>
      </c>
      <c r="Q23">
        <f>SUM(L214:L245)</f>
        <v>0</v>
      </c>
      <c r="R23">
        <f>SUM(M214:M245)</f>
        <v>8</v>
      </c>
      <c r="S23">
        <f>SUM(N214:N245)</f>
        <v>24</v>
      </c>
      <c r="T23">
        <f>AVERAGE(E214,E220,E222:E223,E230,E233,E240,E242)</f>
        <v>20.5625</v>
      </c>
      <c r="U23">
        <f>_xlfn.STDEV.P(E214,E220,E222:E223,E230,E233,E240,E242)/SQRT(COUNT(E214,E220,E222:E223,E230,E233,E240,E242))</f>
        <v>0.94553845440045414</v>
      </c>
      <c r="W23">
        <f>AVERAGE(H214:H245)</f>
        <v>0.96253560443749986</v>
      </c>
      <c r="X23">
        <f>_xlfn.STDEV.P(H214:H245)/SQRT(COUNT(H214:H245))</f>
        <v>3.3788051190104418E-2</v>
      </c>
      <c r="AA23" t="s">
        <v>1903</v>
      </c>
      <c r="AB23" t="s">
        <v>1887</v>
      </c>
      <c r="AC23" t="s">
        <v>16</v>
      </c>
      <c r="AD23" t="s">
        <v>18</v>
      </c>
      <c r="AE23">
        <v>24</v>
      </c>
      <c r="AF23">
        <v>166.97</v>
      </c>
      <c r="AG23">
        <v>73.7</v>
      </c>
      <c r="AH23">
        <f t="shared" si="3"/>
        <v>2.2655359565807327</v>
      </c>
      <c r="AI23">
        <v>23</v>
      </c>
      <c r="AJ23">
        <v>64.84</v>
      </c>
      <c r="AK23">
        <v>71.22</v>
      </c>
      <c r="AL23" s="3">
        <f t="shared" si="4"/>
        <v>1</v>
      </c>
      <c r="AM23" s="3">
        <f t="shared" si="5"/>
        <v>0</v>
      </c>
      <c r="AN23" s="3">
        <f t="shared" si="6"/>
        <v>0</v>
      </c>
      <c r="AO23" s="4" t="s">
        <v>51</v>
      </c>
      <c r="AP23" t="s">
        <v>1871</v>
      </c>
      <c r="AQ23">
        <f>SUM(AL214:AL245)</f>
        <v>4</v>
      </c>
      <c r="AR23">
        <f>SUM(AM214:AM245)</f>
        <v>20</v>
      </c>
      <c r="AS23">
        <f>SUM(AN214:AN245)</f>
        <v>8</v>
      </c>
      <c r="AT23">
        <f>AVERAGE(AE214,AE217:AE226,AE228,AE231:AE233,AE235:AE237,AE239:AE244)</f>
        <v>24.354166666666668</v>
      </c>
      <c r="AU23">
        <f>_xlfn.STDEV.P(AE214,AE217:AE226,AE228,AE231:AE233,AE235:AE237,AE239:AE244)/SQRT(COUNT(AE214,AE217:AE226,AE228,AE231:AE233,AE235:AE237,AE239:AE244))</f>
        <v>9.0710767205646747E-2</v>
      </c>
      <c r="AW23">
        <f>AVERAGE(AH214:AH245)</f>
        <v>1.1670498451295317</v>
      </c>
      <c r="AX23">
        <f>_xlfn.STDEV.P(AH214:AH245)/SQRT(COUNT(AH214:AH245))</f>
        <v>3.795328044869084E-2</v>
      </c>
    </row>
    <row r="24" spans="1:50" x14ac:dyDescent="0.35">
      <c r="A24" t="s">
        <v>1904</v>
      </c>
      <c r="B24" t="s">
        <v>1887</v>
      </c>
      <c r="C24" t="s">
        <v>16</v>
      </c>
      <c r="D24" t="s">
        <v>17</v>
      </c>
      <c r="E24">
        <v>25</v>
      </c>
      <c r="F24">
        <v>100.63</v>
      </c>
      <c r="G24">
        <v>76.17</v>
      </c>
      <c r="H24">
        <v>1.321123802</v>
      </c>
      <c r="I24">
        <v>23</v>
      </c>
      <c r="J24">
        <v>56.87</v>
      </c>
      <c r="K24">
        <v>71.22</v>
      </c>
      <c r="L24" s="3">
        <f t="shared" si="0"/>
        <v>0</v>
      </c>
      <c r="M24" s="3">
        <f t="shared" si="1"/>
        <v>1</v>
      </c>
      <c r="N24" s="3">
        <f t="shared" si="2"/>
        <v>0</v>
      </c>
      <c r="O24" s="4" t="s">
        <v>51</v>
      </c>
      <c r="P24" t="s">
        <v>1873</v>
      </c>
      <c r="Q24">
        <f>SUM(L246:L273)</f>
        <v>13</v>
      </c>
      <c r="R24">
        <f>SUM(M246:M273)</f>
        <v>13</v>
      </c>
      <c r="S24">
        <f>SUM(N246:N273)</f>
        <v>2</v>
      </c>
      <c r="T24">
        <f>AVERAGE(E246,E248:E258,E260:E273)</f>
        <v>23.73076923076923</v>
      </c>
      <c r="U24">
        <f>_xlfn.STDEV.P(E246,E248:E258,E260:E273)/SQRT(COUNT(E246,E248:E258,E260:E273))</f>
        <v>0.15198579336143578</v>
      </c>
      <c r="W24">
        <f>AVERAGE(H246:H273)</f>
        <v>1.4052531472099385</v>
      </c>
      <c r="X24">
        <f>_xlfn.STDEV.P(H246:H273)/SQRT(COUNT(H246:H273))</f>
        <v>6.0745064154303766E-2</v>
      </c>
      <c r="AA24" t="s">
        <v>1904</v>
      </c>
      <c r="AB24" t="s">
        <v>1887</v>
      </c>
      <c r="AC24" t="s">
        <v>16</v>
      </c>
      <c r="AD24" t="s">
        <v>18</v>
      </c>
      <c r="AE24">
        <v>24</v>
      </c>
      <c r="AF24">
        <v>103.33</v>
      </c>
      <c r="AG24">
        <v>73.7</v>
      </c>
      <c r="AH24">
        <f t="shared" si="3"/>
        <v>1.402035278154681</v>
      </c>
      <c r="AI24">
        <v>23</v>
      </c>
      <c r="AJ24">
        <v>49.15</v>
      </c>
      <c r="AK24">
        <v>71.22</v>
      </c>
      <c r="AL24" s="3">
        <f t="shared" si="4"/>
        <v>0</v>
      </c>
      <c r="AM24" s="3">
        <f t="shared" si="5"/>
        <v>1</v>
      </c>
      <c r="AN24" s="3">
        <f t="shared" si="6"/>
        <v>0</v>
      </c>
      <c r="AO24" s="4" t="s">
        <v>51</v>
      </c>
      <c r="AP24" t="s">
        <v>1873</v>
      </c>
      <c r="AQ24">
        <f>SUM(AL246:AL273)</f>
        <v>8</v>
      </c>
      <c r="AR24">
        <f>SUM(AM246:AM273)</f>
        <v>15</v>
      </c>
      <c r="AS24">
        <f>SUM(AN246:AN273)</f>
        <v>5</v>
      </c>
      <c r="AT24">
        <f>AVERAGE(AE246,AE248:AE260,AE263:AE269,AE272:AE273)</f>
        <v>24.434782608695652</v>
      </c>
      <c r="AU24">
        <f>_xlfn.STDEV.P(AE246,AE248:AE260,AE263:AE269,AE272:AE273)/SQRT(COUNT(AE246,AE248:AE260,AE263:AE269,AE272:AE273))</f>
        <v>0.32434949851837003</v>
      </c>
      <c r="AW24">
        <f>AVERAGE(AH246:AH273)</f>
        <v>1.2754494446239975</v>
      </c>
      <c r="AX24">
        <f>_xlfn.STDEV.P(AH246:AH273)/SQRT(COUNT(AH246:AH273))</f>
        <v>5.5172518209750464E-2</v>
      </c>
    </row>
    <row r="25" spans="1:50" x14ac:dyDescent="0.35">
      <c r="A25" t="s">
        <v>1905</v>
      </c>
      <c r="B25" t="s">
        <v>1887</v>
      </c>
      <c r="C25" t="s">
        <v>16</v>
      </c>
      <c r="D25" t="s">
        <v>17</v>
      </c>
      <c r="E25">
        <v>24</v>
      </c>
      <c r="F25">
        <v>155.5</v>
      </c>
      <c r="G25">
        <v>73.7</v>
      </c>
      <c r="H25">
        <v>2.1099050199999998</v>
      </c>
      <c r="I25">
        <v>35</v>
      </c>
      <c r="J25">
        <v>119.39</v>
      </c>
      <c r="K25">
        <v>100.44</v>
      </c>
      <c r="L25" s="3">
        <f t="shared" si="0"/>
        <v>1</v>
      </c>
      <c r="M25" s="3">
        <f t="shared" si="1"/>
        <v>0</v>
      </c>
      <c r="N25" s="3">
        <f t="shared" si="2"/>
        <v>0</v>
      </c>
      <c r="O25" s="4" t="s">
        <v>51</v>
      </c>
      <c r="P25" t="s">
        <v>1875</v>
      </c>
      <c r="Q25">
        <f>SUM(L274:L295)</f>
        <v>1</v>
      </c>
      <c r="R25">
        <f>SUM(M274:M295)</f>
        <v>5</v>
      </c>
      <c r="S25">
        <f>SUM(N274:N295)</f>
        <v>16</v>
      </c>
      <c r="T25">
        <f>AVERAGE(E276,E278,E281,E285,E292,E294)</f>
        <v>28.416666666666668</v>
      </c>
      <c r="U25">
        <f>_xlfn.STDEV.P(E276,E278,E281,E285,E292,E294)/SQRT(COUNT(E276,E278,E281,E285,E292,E294))</f>
        <v>1.5564233690431739</v>
      </c>
      <c r="W25">
        <f>AVERAGE(H274:H295)</f>
        <v>0.9548812007727272</v>
      </c>
      <c r="X25">
        <f>_xlfn.STDEV.P(H274:H295)/SQRT(COUNT(H274:H295))</f>
        <v>5.50921672105825E-2</v>
      </c>
      <c r="AA25" t="s">
        <v>1905</v>
      </c>
      <c r="AB25" t="s">
        <v>1887</v>
      </c>
      <c r="AC25" t="s">
        <v>16</v>
      </c>
      <c r="AD25" t="s">
        <v>18</v>
      </c>
      <c r="AE25">
        <v>24</v>
      </c>
      <c r="AF25">
        <v>160.94999999999999</v>
      </c>
      <c r="AG25">
        <v>73.7</v>
      </c>
      <c r="AH25">
        <f t="shared" si="3"/>
        <v>2.1838534599728625</v>
      </c>
      <c r="AI25">
        <v>35</v>
      </c>
      <c r="AJ25">
        <v>100.78</v>
      </c>
      <c r="AK25">
        <v>100.44</v>
      </c>
      <c r="AL25" s="3">
        <f t="shared" si="4"/>
        <v>1</v>
      </c>
      <c r="AM25" s="3">
        <f t="shared" si="5"/>
        <v>0</v>
      </c>
      <c r="AN25" s="3">
        <f t="shared" si="6"/>
        <v>0</v>
      </c>
      <c r="AO25" s="4" t="s">
        <v>51</v>
      </c>
      <c r="AP25" t="s">
        <v>1875</v>
      </c>
      <c r="AQ25">
        <f>SUM(AL274:AL295)</f>
        <v>6</v>
      </c>
      <c r="AR25">
        <f>SUM(AM274:AM295)</f>
        <v>8</v>
      </c>
      <c r="AS25">
        <f>SUM(AN274:AN295)</f>
        <v>8</v>
      </c>
      <c r="AT25">
        <f>AVERAGE(AE274:AE277,AE280:AE283,AE285,AE287,AE290:AE291,AE293:AE294)</f>
        <v>23.857142857142858</v>
      </c>
      <c r="AU25">
        <f>_xlfn.STDEV.P(AE274:AE277,AE280:AE283,AE285,AE287,AE290:AE291,AE293:AE294)/SQRT(COUNT(AE274:AE277,AE280:AE283,AE285,AE287,AE290:AE291,AE293:AE294))</f>
        <v>0.12806020814297073</v>
      </c>
      <c r="AW25">
        <f>AVERAGE(AH274:AH295)</f>
        <v>1.2900462010682334</v>
      </c>
      <c r="AX25">
        <f>_xlfn.STDEV.P(AH274:AH295)/SQRT(COUNT(AH274:AH295))</f>
        <v>9.5304126608040746E-2</v>
      </c>
    </row>
    <row r="26" spans="1:50" x14ac:dyDescent="0.35">
      <c r="A26" t="s">
        <v>1906</v>
      </c>
      <c r="B26" t="s">
        <v>1887</v>
      </c>
      <c r="C26" t="s">
        <v>16</v>
      </c>
      <c r="D26" t="s">
        <v>17</v>
      </c>
      <c r="E26" s="6">
        <v>23.5</v>
      </c>
      <c r="F26" s="6">
        <v>65.53</v>
      </c>
      <c r="G26" s="6">
        <v>72.459999999999994</v>
      </c>
      <c r="H26" s="6">
        <v>0.90436102699999998</v>
      </c>
      <c r="I26" s="6">
        <v>23</v>
      </c>
      <c r="J26" s="6">
        <v>48.67</v>
      </c>
      <c r="K26" s="6">
        <v>71.22</v>
      </c>
      <c r="L26" s="6">
        <f t="shared" si="0"/>
        <v>0</v>
      </c>
      <c r="M26" s="6">
        <f t="shared" si="1"/>
        <v>0</v>
      </c>
      <c r="N26" s="6">
        <f t="shared" si="2"/>
        <v>1</v>
      </c>
      <c r="O26" s="4" t="s">
        <v>51</v>
      </c>
      <c r="P26" t="s">
        <v>1877</v>
      </c>
      <c r="Q26">
        <f>SUM(L506:L553)</f>
        <v>20</v>
      </c>
      <c r="R26">
        <f>SUM(M506:M553)</f>
        <v>21</v>
      </c>
      <c r="S26">
        <f>SUM(N506:N553)</f>
        <v>7</v>
      </c>
      <c r="T26">
        <f>AVERAGE(E506:E507,E510:E516,E518:E524,E526:E543,E545,E547:E551,E553)</f>
        <v>23.987804878048781</v>
      </c>
      <c r="U26">
        <f>_xlfn.STDEV.P(E506:E507,E510:E516,E518:E524,E526:E543,E545,E547:E551,E553)/SQRT(COUNT(E506:E507,E510:E516,E518:E524,E526:E543,E545,E547:E551,E553))</f>
        <v>8.876139716691174E-2</v>
      </c>
      <c r="W26">
        <f>AVERAGE(H506:H553)</f>
        <v>1.4449518425325241</v>
      </c>
      <c r="X26">
        <f>_xlfn.STDEV.P(H506:H553)/SQRT(COUNT(H506:H553))</f>
        <v>6.5403400959346228E-2</v>
      </c>
      <c r="AA26" t="s">
        <v>1906</v>
      </c>
      <c r="AB26" t="s">
        <v>1887</v>
      </c>
      <c r="AC26" t="s">
        <v>16</v>
      </c>
      <c r="AD26" t="s">
        <v>18</v>
      </c>
      <c r="AE26">
        <v>24</v>
      </c>
      <c r="AF26">
        <v>118.71</v>
      </c>
      <c r="AG26">
        <v>73.7</v>
      </c>
      <c r="AH26">
        <f t="shared" si="3"/>
        <v>1.6107191316146539</v>
      </c>
      <c r="AI26">
        <v>23</v>
      </c>
      <c r="AJ26">
        <v>59.6</v>
      </c>
      <c r="AK26">
        <v>71.22</v>
      </c>
      <c r="AL26" s="3">
        <f t="shared" si="4"/>
        <v>1</v>
      </c>
      <c r="AM26" s="3">
        <f t="shared" si="5"/>
        <v>0</v>
      </c>
      <c r="AN26" s="3">
        <f t="shared" si="6"/>
        <v>0</v>
      </c>
      <c r="AO26" s="4" t="s">
        <v>51</v>
      </c>
      <c r="AP26" t="s">
        <v>1877</v>
      </c>
      <c r="AQ26">
        <f>SUM(AL506:AL553)</f>
        <v>24</v>
      </c>
      <c r="AR26">
        <f>SUM(AM506:AM553)</f>
        <v>20</v>
      </c>
      <c r="AS26">
        <f>SUM(AN506:AN553)</f>
        <v>4</v>
      </c>
      <c r="AT26">
        <f>AVERAGE(AE506:AE509,AE511:AE516,AE518:AE533,AE535:AE551,AE553)</f>
        <v>24.045454545454547</v>
      </c>
      <c r="AU26">
        <f>_xlfn.STDEV.P(AE506:AE509,AE511:AE516,AE518:AE533,AE535:AE551,AE553)/SQRT(COUNT(AE506:AE509,AE511:AE516,AE518:AE533,AE535:AE551,AE553))</f>
        <v>0.10758691208223209</v>
      </c>
      <c r="AW26">
        <f>AVERAGE(AH506:AH553)</f>
        <v>1.4704885317302898</v>
      </c>
      <c r="AX26">
        <f>_xlfn.STDEV.P(AH506:AH553)/SQRT(COUNT(AH506:AH553))</f>
        <v>4.8227472018256744E-2</v>
      </c>
    </row>
    <row r="27" spans="1:50" x14ac:dyDescent="0.35">
      <c r="A27" t="s">
        <v>1907</v>
      </c>
      <c r="B27" t="s">
        <v>1887</v>
      </c>
      <c r="C27" t="s">
        <v>16</v>
      </c>
      <c r="D27" t="s">
        <v>17</v>
      </c>
      <c r="E27">
        <v>23.5</v>
      </c>
      <c r="F27">
        <v>121.83</v>
      </c>
      <c r="G27">
        <v>72.459999999999994</v>
      </c>
      <c r="H27">
        <v>1.68134143</v>
      </c>
      <c r="I27">
        <v>22.5</v>
      </c>
      <c r="J27">
        <v>51.81</v>
      </c>
      <c r="K27">
        <v>69.97</v>
      </c>
      <c r="L27" s="3">
        <f t="shared" si="0"/>
        <v>1</v>
      </c>
      <c r="M27" s="3">
        <f t="shared" si="1"/>
        <v>0</v>
      </c>
      <c r="N27" s="3">
        <f t="shared" si="2"/>
        <v>0</v>
      </c>
      <c r="O27" s="4" t="s">
        <v>51</v>
      </c>
      <c r="P27" t="s">
        <v>1879</v>
      </c>
      <c r="Q27">
        <f>SUM(L625:L655)</f>
        <v>2</v>
      </c>
      <c r="R27">
        <f>SUM(M625:M655)</f>
        <v>11</v>
      </c>
      <c r="S27">
        <f>SUM(N625:N655)</f>
        <v>18</v>
      </c>
      <c r="T27">
        <f>AVERAGE(E625:E626,E628,E630,E638,E641,E645:E646,E648:E649,E653:E655)</f>
        <v>23.846153846153847</v>
      </c>
      <c r="U27">
        <f>_xlfn.STDEV.P(E625:E626,E628,E630,E638,E641,E645:E646,E648:E649,E653:E655)/SQRT(COUNT(E625:E626,E628,E630,E638,E641,E645:E646,E648:E649,E653:E655))</f>
        <v>0.83273381560183513</v>
      </c>
      <c r="W27">
        <f>AVERAGE(H625:H655)</f>
        <v>1.0150936295963962</v>
      </c>
      <c r="X27">
        <f>_xlfn.STDEV.P(H625:H655)/SQRT(COUNT(H625:H655))</f>
        <v>4.059507783821234E-2</v>
      </c>
      <c r="AA27" t="s">
        <v>1907</v>
      </c>
      <c r="AB27" t="s">
        <v>1887</v>
      </c>
      <c r="AC27" t="s">
        <v>16</v>
      </c>
      <c r="AD27" t="s">
        <v>18</v>
      </c>
      <c r="AE27">
        <v>24</v>
      </c>
      <c r="AF27">
        <v>124.09</v>
      </c>
      <c r="AG27">
        <v>73.7</v>
      </c>
      <c r="AH27">
        <f t="shared" si="3"/>
        <v>1.6837177747625509</v>
      </c>
      <c r="AI27">
        <v>22.5</v>
      </c>
      <c r="AJ27">
        <v>66.52</v>
      </c>
      <c r="AK27">
        <v>69.97</v>
      </c>
      <c r="AL27" s="3">
        <f t="shared" si="4"/>
        <v>1</v>
      </c>
      <c r="AM27" s="3">
        <f t="shared" si="5"/>
        <v>0</v>
      </c>
      <c r="AN27" s="3">
        <f t="shared" si="6"/>
        <v>0</v>
      </c>
      <c r="AO27" s="4" t="s">
        <v>51</v>
      </c>
      <c r="AP27" t="s">
        <v>1879</v>
      </c>
      <c r="AQ27">
        <f>SUM(AL625:AL655)</f>
        <v>6</v>
      </c>
      <c r="AR27">
        <f>SUM(AM625:AM655)</f>
        <v>13</v>
      </c>
      <c r="AS27">
        <f>SUM(AN625:AN655)</f>
        <v>12</v>
      </c>
      <c r="AT27">
        <f>AVERAGE(AE626,AE628,AE630,AE635,AE637:AE640,AE642:AE643,AE645:AE650,AE652,AE654:AE655)</f>
        <v>23.894736842105264</v>
      </c>
      <c r="AU27">
        <f>_xlfn.STDEV.P(AE626,AE628,AE630,AE635,AE637:AE640,AE642:AE643,AE645:AE650,AE652,AE654:AE655)/SQRT(COUNT(AE626,AE628,AE630,AE635,AE637:AE640,AE642:AE643,AE645:AE650,AE652,AE654:AE655))</f>
        <v>5.9765786732386202E-2</v>
      </c>
      <c r="AW27">
        <f>AVERAGE(AH625:AH655)</f>
        <v>1.1590865690400147</v>
      </c>
      <c r="AX27">
        <f>_xlfn.STDEV.P(AH625:AH655)/SQRT(COUNT(AH625:AH655))</f>
        <v>4.8061256813949405E-2</v>
      </c>
    </row>
    <row r="28" spans="1:50" x14ac:dyDescent="0.35">
      <c r="A28" t="s">
        <v>1908</v>
      </c>
      <c r="B28" t="s">
        <v>1887</v>
      </c>
      <c r="C28" t="s">
        <v>16</v>
      </c>
      <c r="D28" t="s">
        <v>17</v>
      </c>
      <c r="E28" s="6">
        <v>19.5</v>
      </c>
      <c r="F28" s="6">
        <v>60.15</v>
      </c>
      <c r="G28" s="6">
        <v>62.44</v>
      </c>
      <c r="H28" s="6">
        <v>0.96332479199999999</v>
      </c>
      <c r="I28" s="6">
        <v>19</v>
      </c>
      <c r="J28" s="6">
        <v>35.01</v>
      </c>
      <c r="K28" s="6">
        <v>61.18</v>
      </c>
      <c r="L28" s="6">
        <f t="shared" si="0"/>
        <v>0</v>
      </c>
      <c r="M28" s="6">
        <f t="shared" si="1"/>
        <v>0</v>
      </c>
      <c r="N28" s="6">
        <f t="shared" si="2"/>
        <v>1</v>
      </c>
      <c r="O28" s="4" t="s">
        <v>51</v>
      </c>
      <c r="P28" t="s">
        <v>1881</v>
      </c>
      <c r="Q28">
        <f>SUM(L818:L836)</f>
        <v>0</v>
      </c>
      <c r="R28">
        <f>SUM(M818:M836)</f>
        <v>4</v>
      </c>
      <c r="S28">
        <f>SUM(N818:N836)</f>
        <v>15</v>
      </c>
      <c r="T28">
        <f>AVERAGE(E821,E826,E831:E832)</f>
        <v>23.75</v>
      </c>
      <c r="U28">
        <f>_xlfn.STDEV.P(E821,E826,E831:E832)/SQRT(COUNT(E821,E826,E831:E832))</f>
        <v>2.1396553460779613</v>
      </c>
      <c r="W28">
        <f>AVERAGE(H818:H836)</f>
        <v>0.91833391897635264</v>
      </c>
      <c r="X28">
        <f>_xlfn.STDEV.P(H818:H836)/SQRT(COUNT(H818:H836))</f>
        <v>2.4918506251166865E-2</v>
      </c>
      <c r="AA28" t="s">
        <v>1908</v>
      </c>
      <c r="AB28" t="s">
        <v>1887</v>
      </c>
      <c r="AC28" t="s">
        <v>16</v>
      </c>
      <c r="AD28" t="s">
        <v>18</v>
      </c>
      <c r="AE28">
        <v>23.5</v>
      </c>
      <c r="AF28">
        <v>87.22</v>
      </c>
      <c r="AG28">
        <v>72.459999999999994</v>
      </c>
      <c r="AH28">
        <f t="shared" si="3"/>
        <v>1.2036985923268011</v>
      </c>
      <c r="AI28">
        <v>23</v>
      </c>
      <c r="AJ28">
        <v>56.69</v>
      </c>
      <c r="AK28">
        <v>71.22</v>
      </c>
      <c r="AL28" s="3">
        <f t="shared" si="4"/>
        <v>0</v>
      </c>
      <c r="AM28" s="3">
        <f t="shared" si="5"/>
        <v>1</v>
      </c>
      <c r="AN28" s="3">
        <f t="shared" si="6"/>
        <v>0</v>
      </c>
      <c r="AO28" s="4" t="s">
        <v>51</v>
      </c>
      <c r="AP28" t="s">
        <v>1881</v>
      </c>
      <c r="AQ28">
        <f>SUM(AL818:AL836)</f>
        <v>1</v>
      </c>
      <c r="AR28">
        <f>SUM(AM818:AM836)</f>
        <v>9</v>
      </c>
      <c r="AS28">
        <f>SUM(AN818:AN836)</f>
        <v>9</v>
      </c>
      <c r="AT28">
        <f>AVERAGE(AE820,AE822:AE824,AE826:AE828,AE831,AE833:AE834)</f>
        <v>24</v>
      </c>
      <c r="AU28">
        <f>_xlfn.STDEV.P(AE820,AE822:AE824,AE826:AE828,AE831,AE833:AE834)/SQRT(COUNT(AE820,AE822:AE824,AE826:AE828,AE831,AE833:AE834))</f>
        <v>7.0710678118654752E-2</v>
      </c>
      <c r="AW28">
        <f>AVERAGE(AH818:AH836)</f>
        <v>1.0782340236474592</v>
      </c>
      <c r="AX28">
        <f>_xlfn.STDEV.P(AH818:AH836)/SQRT(COUNT(AH818:AH836))</f>
        <v>5.8640339891541521E-2</v>
      </c>
    </row>
    <row r="29" spans="1:50" x14ac:dyDescent="0.35">
      <c r="A29" t="s">
        <v>1909</v>
      </c>
      <c r="B29" t="s">
        <v>1887</v>
      </c>
      <c r="C29" t="s">
        <v>16</v>
      </c>
      <c r="D29" t="s">
        <v>17</v>
      </c>
      <c r="E29">
        <v>23.5</v>
      </c>
      <c r="F29">
        <v>157.35</v>
      </c>
      <c r="G29">
        <v>72.459999999999994</v>
      </c>
      <c r="H29">
        <v>2.1715429199999998</v>
      </c>
      <c r="I29">
        <v>22</v>
      </c>
      <c r="J29">
        <v>64.69</v>
      </c>
      <c r="K29">
        <v>68.72</v>
      </c>
      <c r="L29" s="3">
        <f t="shared" si="0"/>
        <v>1</v>
      </c>
      <c r="M29" s="3">
        <f t="shared" si="1"/>
        <v>0</v>
      </c>
      <c r="N29" s="3">
        <f t="shared" si="2"/>
        <v>0</v>
      </c>
      <c r="O29" s="4" t="s">
        <v>51</v>
      </c>
      <c r="P29" s="2" t="s">
        <v>1883</v>
      </c>
      <c r="Q29">
        <f>SUM(L859:L873,L1144:L1147)</f>
        <v>8</v>
      </c>
      <c r="R29">
        <f t="shared" ref="R29" si="25">SUM(M859:M873,M1144:M1147)</f>
        <v>8</v>
      </c>
      <c r="S29">
        <f>SUM(N859:N873,N1144:N1147)</f>
        <v>3</v>
      </c>
      <c r="T29" s="2">
        <f>AVERAGE(E859:E860,E862:E864,E866:E873,E1144:E1145,E1147)</f>
        <v>23.53125</v>
      </c>
      <c r="U29" s="2">
        <f>_xlfn.STDEV.P(E859:E860,E862:E864,E866:E873,E1144:E1145,E1147)/SQRT(COUNT(E859:E860,E862:E864,E866:E873,E1144:E1145,E1147))</f>
        <v>0.16810495930742198</v>
      </c>
      <c r="W29" s="2">
        <f>AVERAGE(H859:H873,H1144:H1147)</f>
        <v>1.5529037715331273</v>
      </c>
      <c r="X29" s="2">
        <f>_xlfn.STDEV.P(H859:H873,H1144:H1147)/SQRT(COUNT(H859:H873,H1144:H1147))</f>
        <v>0.14658369625879147</v>
      </c>
      <c r="AA29" t="s">
        <v>1909</v>
      </c>
      <c r="AB29" t="s">
        <v>1887</v>
      </c>
      <c r="AC29" t="s">
        <v>16</v>
      </c>
      <c r="AD29" t="s">
        <v>18</v>
      </c>
      <c r="AE29">
        <v>24</v>
      </c>
      <c r="AF29">
        <v>158.72999999999999</v>
      </c>
      <c r="AG29">
        <v>73.7</v>
      </c>
      <c r="AH29">
        <f t="shared" si="3"/>
        <v>2.1537313432835821</v>
      </c>
      <c r="AI29">
        <v>35</v>
      </c>
      <c r="AJ29">
        <v>124.96</v>
      </c>
      <c r="AK29">
        <v>100.44</v>
      </c>
      <c r="AL29" s="3">
        <f t="shared" si="4"/>
        <v>1</v>
      </c>
      <c r="AM29" s="3">
        <f t="shared" si="5"/>
        <v>0</v>
      </c>
      <c r="AN29" s="3">
        <f t="shared" si="6"/>
        <v>0</v>
      </c>
      <c r="AO29" s="4" t="s">
        <v>51</v>
      </c>
      <c r="AP29" t="s">
        <v>1883</v>
      </c>
      <c r="AQ29">
        <f>SUM(AL859:AL873,AL1144:AL1147)</f>
        <v>17</v>
      </c>
      <c r="AR29">
        <f t="shared" ref="AR29" si="26">SUM(AM859:AM873,AM1144:AM1147)</f>
        <v>0</v>
      </c>
      <c r="AS29">
        <f>SUM(AN859:AN873,AN1144:AN1147)</f>
        <v>2</v>
      </c>
      <c r="AT29" s="2">
        <f>AVERAGE(AE859:AE861,AE863:AE873,AE1144:AE1145,AE1147)</f>
        <v>24</v>
      </c>
      <c r="AU29" s="2">
        <f>_xlfn.STDEV.P(AE859:AE861,AE863:AE873,AE1144:AE1145,AE1147)/SQRT(COUNT(AE859:AE861,AE863:AE873,AE1144:AE1145,AE1147))</f>
        <v>0</v>
      </c>
      <c r="AW29" s="2">
        <f>AVERAGE(AH859:AH873,AH1144:AH1147)</f>
        <v>1.8747223379026163</v>
      </c>
      <c r="AX29" s="2">
        <f>_xlfn.STDEV.P(AH859:AH873,AH1144:AH1147)/SQRT(COUNT(AH859:AH873,AH1144:AH1147))</f>
        <v>9.5760298459047113E-2</v>
      </c>
    </row>
    <row r="30" spans="1:50" x14ac:dyDescent="0.35">
      <c r="A30" t="s">
        <v>1910</v>
      </c>
      <c r="B30" t="s">
        <v>1887</v>
      </c>
      <c r="C30" t="s">
        <v>16</v>
      </c>
      <c r="D30" t="s">
        <v>17</v>
      </c>
      <c r="E30">
        <v>23</v>
      </c>
      <c r="F30">
        <v>143.07</v>
      </c>
      <c r="G30">
        <v>71.22</v>
      </c>
      <c r="H30">
        <v>2.0088458299999998</v>
      </c>
      <c r="I30">
        <v>22</v>
      </c>
      <c r="J30">
        <v>67.22</v>
      </c>
      <c r="K30">
        <v>68.72</v>
      </c>
      <c r="L30" s="3">
        <f t="shared" si="0"/>
        <v>1</v>
      </c>
      <c r="M30" s="3">
        <f t="shared" si="1"/>
        <v>0</v>
      </c>
      <c r="N30" s="3">
        <f t="shared" si="2"/>
        <v>0</v>
      </c>
      <c r="O30" s="4" t="s">
        <v>51</v>
      </c>
      <c r="P30" t="s">
        <v>1885</v>
      </c>
      <c r="Q30">
        <f>SUM(L886:L909)</f>
        <v>0</v>
      </c>
      <c r="R30">
        <f>SUM(M886:M909)</f>
        <v>13</v>
      </c>
      <c r="S30">
        <f>SUM(N886:N909)</f>
        <v>11</v>
      </c>
      <c r="T30">
        <f>AVERAGE(E886:E890,E893:E894,E901,E904:E906,E908:E909)</f>
        <v>23.576923076923077</v>
      </c>
      <c r="U30">
        <f>_xlfn.STDEV.P(E886:E890,E893:E894,E901,E904:E906,E908:E909)/SQRT(COUNT(E886:E890,E893:E894,E901,E904:E906,E908:E909))</f>
        <v>0.67684910838470136</v>
      </c>
      <c r="W30">
        <f>AVERAGE(H886:H909)</f>
        <v>1.0496389189561481</v>
      </c>
      <c r="X30">
        <f>_xlfn.STDEV.P(H886:H909)/SQRT(COUNT(H886:H909))</f>
        <v>4.0517172608951164E-2</v>
      </c>
      <c r="AA30" t="s">
        <v>1910</v>
      </c>
      <c r="AB30" t="s">
        <v>1887</v>
      </c>
      <c r="AC30" t="s">
        <v>16</v>
      </c>
      <c r="AD30" t="s">
        <v>18</v>
      </c>
      <c r="AE30">
        <v>24</v>
      </c>
      <c r="AF30">
        <v>136.58000000000001</v>
      </c>
      <c r="AG30">
        <v>73.7</v>
      </c>
      <c r="AH30">
        <f t="shared" si="3"/>
        <v>1.8531886024423339</v>
      </c>
      <c r="AI30">
        <v>22.5</v>
      </c>
      <c r="AJ30">
        <v>48.75</v>
      </c>
      <c r="AK30">
        <v>69.97</v>
      </c>
      <c r="AL30" s="3">
        <f t="shared" si="4"/>
        <v>1</v>
      </c>
      <c r="AM30" s="3">
        <f t="shared" si="5"/>
        <v>0</v>
      </c>
      <c r="AN30" s="3">
        <f t="shared" si="6"/>
        <v>0</v>
      </c>
      <c r="AO30" s="4" t="s">
        <v>51</v>
      </c>
      <c r="AP30" t="s">
        <v>1885</v>
      </c>
      <c r="AQ30">
        <f>SUM(AL886:AL909)</f>
        <v>3</v>
      </c>
      <c r="AR30">
        <f>SUM(AM886:AM909)</f>
        <v>14</v>
      </c>
      <c r="AS30">
        <f>SUM(AN886:AN909)</f>
        <v>7</v>
      </c>
      <c r="AT30">
        <f>AVERAGE(AE887:AE891,AE893:AE894,AE898:AE905,AE907:AE908)</f>
        <v>23.911764705882351</v>
      </c>
      <c r="AU30">
        <f>_xlfn.STDEV.P(AE887:AE891,AE893:AE894,AE898:AE905,AE907:AE908)/SQRT(COUNT(AE887:AE891,AE893:AE894,AE898:AE905,AE907:AE908))</f>
        <v>0.31741629449316239</v>
      </c>
      <c r="AW30">
        <f>AVERAGE(AH886:AH909)</f>
        <v>1.1893923299403324</v>
      </c>
      <c r="AX30">
        <f>_xlfn.STDEV.P(AH886:AH909)/SQRT(COUNT(AH886:AH909))</f>
        <v>5.3642665262302235E-2</v>
      </c>
    </row>
    <row r="31" spans="1:50" x14ac:dyDescent="0.35">
      <c r="A31" t="s">
        <v>1911</v>
      </c>
      <c r="B31" t="s">
        <v>1887</v>
      </c>
      <c r="C31" t="s">
        <v>16</v>
      </c>
      <c r="D31" t="s">
        <v>17</v>
      </c>
      <c r="E31">
        <v>24</v>
      </c>
      <c r="F31">
        <v>82.47</v>
      </c>
      <c r="G31">
        <v>73.7</v>
      </c>
      <c r="H31">
        <v>1.118995929</v>
      </c>
      <c r="I31">
        <v>25</v>
      </c>
      <c r="J31">
        <v>78.040000000000006</v>
      </c>
      <c r="K31">
        <v>76.17</v>
      </c>
      <c r="L31" s="3">
        <f t="shared" si="0"/>
        <v>0</v>
      </c>
      <c r="M31" s="3">
        <f t="shared" si="1"/>
        <v>1</v>
      </c>
      <c r="N31" s="3">
        <f t="shared" si="2"/>
        <v>0</v>
      </c>
      <c r="O31" s="4" t="s">
        <v>51</v>
      </c>
      <c r="P31" s="9" t="s">
        <v>1888</v>
      </c>
      <c r="Q31">
        <f>SUM(L1157:L1168)</f>
        <v>0</v>
      </c>
      <c r="R31">
        <f t="shared" ref="R31" si="27">SUM(M1157:M1168)</f>
        <v>0</v>
      </c>
      <c r="S31">
        <f>SUM(N1157:N1168)</f>
        <v>12</v>
      </c>
      <c r="T31" s="2" t="s">
        <v>41</v>
      </c>
      <c r="U31" s="2" t="s">
        <v>41</v>
      </c>
      <c r="W31" s="2">
        <f>AVERAGE(H1157:H1168)</f>
        <v>0.86667446816514671</v>
      </c>
      <c r="X31" s="2">
        <f>_xlfn.STDEV.P(H1157:H1168)/SQRT(COUNT(H1157:H1168))</f>
        <v>1.8404764940899508E-2</v>
      </c>
      <c r="AA31" t="s">
        <v>1911</v>
      </c>
      <c r="AB31" t="s">
        <v>1887</v>
      </c>
      <c r="AC31" t="s">
        <v>16</v>
      </c>
      <c r="AD31" t="s">
        <v>18</v>
      </c>
      <c r="AE31">
        <v>24</v>
      </c>
      <c r="AF31">
        <v>98.18</v>
      </c>
      <c r="AG31">
        <v>73.7</v>
      </c>
      <c r="AH31">
        <f t="shared" si="3"/>
        <v>1.332157394843962</v>
      </c>
      <c r="AI31">
        <v>23.5</v>
      </c>
      <c r="AJ31">
        <v>63.46</v>
      </c>
      <c r="AK31">
        <v>72.459999999999994</v>
      </c>
      <c r="AL31" s="3">
        <f t="shared" si="4"/>
        <v>0</v>
      </c>
      <c r="AM31" s="3">
        <f t="shared" si="5"/>
        <v>1</v>
      </c>
      <c r="AN31" s="3">
        <f t="shared" si="6"/>
        <v>0</v>
      </c>
      <c r="AO31" s="4" t="s">
        <v>51</v>
      </c>
      <c r="AP31" t="s">
        <v>1888</v>
      </c>
      <c r="AQ31">
        <f>SUM(AL1157:AL1168)</f>
        <v>8</v>
      </c>
      <c r="AR31">
        <f t="shared" ref="AR31" si="28">SUM(AM1157:AM1168)</f>
        <v>2</v>
      </c>
      <c r="AS31">
        <f>SUM(AN1157:AN1168)</f>
        <v>2</v>
      </c>
      <c r="AT31" s="2">
        <f>AVERAGE(AE1157:AE1158,AE1160:AE1165,AE1167:AE1168)</f>
        <v>24</v>
      </c>
      <c r="AU31" s="2">
        <f>_xlfn.STDEV.P(AE1157:AE1158,AE1160:AE1165,AE1167:AE1168)/SQRT(COUNT(AE1157:AE1158,AE1160:AE1165,AE1167:AE1168))</f>
        <v>0</v>
      </c>
      <c r="AW31" s="2">
        <f>AVERAGE(AH1157:AH1168)</f>
        <v>1.6308088185090523</v>
      </c>
      <c r="AX31" s="2">
        <f>_xlfn.STDEV.P(AH1157:AH1168)/SQRT(COUNT(AH1157:AH1168))</f>
        <v>0.12229478025469759</v>
      </c>
    </row>
    <row r="32" spans="1:50" x14ac:dyDescent="0.35">
      <c r="A32" t="s">
        <v>1912</v>
      </c>
      <c r="B32" t="s">
        <v>1887</v>
      </c>
      <c r="C32" t="s">
        <v>16</v>
      </c>
      <c r="D32" t="s">
        <v>17</v>
      </c>
      <c r="E32">
        <v>24</v>
      </c>
      <c r="F32">
        <v>162.86000000000001</v>
      </c>
      <c r="G32">
        <v>73.7</v>
      </c>
      <c r="H32">
        <v>2.2097693349999998</v>
      </c>
      <c r="I32">
        <v>22.5</v>
      </c>
      <c r="J32">
        <v>66.23</v>
      </c>
      <c r="K32">
        <v>69.97</v>
      </c>
      <c r="L32" s="3">
        <f t="shared" si="0"/>
        <v>1</v>
      </c>
      <c r="M32" s="3">
        <f t="shared" si="1"/>
        <v>0</v>
      </c>
      <c r="N32" s="3">
        <f t="shared" si="2"/>
        <v>0</v>
      </c>
      <c r="O32" s="4" t="s">
        <v>51</v>
      </c>
      <c r="P32" s="9" t="s">
        <v>1890</v>
      </c>
      <c r="Q32">
        <f>SUM(L1176:L1180)</f>
        <v>1</v>
      </c>
      <c r="R32">
        <f t="shared" ref="R32" si="29">SUM(M1176:M1180)</f>
        <v>4</v>
      </c>
      <c r="S32">
        <f>SUM(N1176:N1180)</f>
        <v>0</v>
      </c>
      <c r="T32" s="2">
        <f>AVERAGE(E1176:E1180)</f>
        <v>26.9</v>
      </c>
      <c r="U32" s="2">
        <f>_xlfn.STDEV.P(E1176:E1180)/SQRT(COUNT(E1176:E1180))</f>
        <v>1.0039920318408906</v>
      </c>
      <c r="W32" s="2">
        <f>AVERAGE(H1176:H1180)</f>
        <v>1.4054978374530056</v>
      </c>
      <c r="X32" s="2">
        <f>_xlfn.STDEV.P(H1176:H1180)/SQRT(COUNT(H1176:H1180))</f>
        <v>6.6881764786783635E-2</v>
      </c>
      <c r="AA32" t="s">
        <v>1912</v>
      </c>
      <c r="AB32" t="s">
        <v>1887</v>
      </c>
      <c r="AC32" t="s">
        <v>16</v>
      </c>
      <c r="AD32" t="s">
        <v>18</v>
      </c>
      <c r="AE32">
        <v>24</v>
      </c>
      <c r="AF32">
        <v>151.79</v>
      </c>
      <c r="AG32">
        <v>73.7</v>
      </c>
      <c r="AH32">
        <f t="shared" si="3"/>
        <v>2.0595658073270013</v>
      </c>
      <c r="AI32">
        <v>23</v>
      </c>
      <c r="AJ32">
        <v>58.51</v>
      </c>
      <c r="AK32">
        <v>71.22</v>
      </c>
      <c r="AL32" s="3">
        <f t="shared" si="4"/>
        <v>1</v>
      </c>
      <c r="AM32" s="3">
        <f t="shared" si="5"/>
        <v>0</v>
      </c>
      <c r="AN32" s="3">
        <f t="shared" si="6"/>
        <v>0</v>
      </c>
      <c r="AO32" s="4" t="s">
        <v>51</v>
      </c>
      <c r="AP32" t="s">
        <v>1890</v>
      </c>
      <c r="AQ32">
        <f>SUM(AL1176:AL1180)</f>
        <v>2</v>
      </c>
      <c r="AR32">
        <f t="shared" ref="AR32" si="30">SUM(AM1176:AM1180)</f>
        <v>2</v>
      </c>
      <c r="AS32">
        <f>SUM(AN1176:AN1180)</f>
        <v>1</v>
      </c>
      <c r="AT32" s="2">
        <f>AVERAGE(AE1176:AE1178,AE1180)</f>
        <v>23.375</v>
      </c>
      <c r="AU32" s="2">
        <f>_xlfn.STDEV.P(AE1176:AE1178,AE1180)/SQRT(COUNT(AE1176:AE1178,AE1180))</f>
        <v>0.40983990776887502</v>
      </c>
      <c r="AW32" s="2">
        <f>AVERAGE(AH1176:AH1180)</f>
        <v>1.6164688912185248</v>
      </c>
      <c r="AX32" s="2">
        <f>_xlfn.STDEV.P(AH1176:AH1180)/SQRT(COUNT(AH1176:AH1180))</f>
        <v>0.23803526190774171</v>
      </c>
    </row>
    <row r="33" spans="1:50" x14ac:dyDescent="0.35">
      <c r="A33" t="s">
        <v>1913</v>
      </c>
      <c r="B33" t="s">
        <v>1887</v>
      </c>
      <c r="C33" t="s">
        <v>16</v>
      </c>
      <c r="D33" t="s">
        <v>17</v>
      </c>
      <c r="E33" s="6">
        <v>23</v>
      </c>
      <c r="F33" s="6">
        <v>64.94</v>
      </c>
      <c r="G33" s="6">
        <v>71.22</v>
      </c>
      <c r="H33" s="6">
        <v>0.91182252200000002</v>
      </c>
      <c r="I33" s="6">
        <v>22.5</v>
      </c>
      <c r="J33" s="6">
        <v>34.450000000000003</v>
      </c>
      <c r="K33" s="6">
        <v>69.97</v>
      </c>
      <c r="L33" s="6">
        <f t="shared" si="0"/>
        <v>0</v>
      </c>
      <c r="M33" s="6">
        <f t="shared" si="1"/>
        <v>0</v>
      </c>
      <c r="N33" s="6">
        <f t="shared" si="2"/>
        <v>1</v>
      </c>
      <c r="O33" s="4" t="s">
        <v>51</v>
      </c>
      <c r="P33" s="9" t="s">
        <v>1892</v>
      </c>
      <c r="Q33">
        <f>SUM(L1184:L1186)</f>
        <v>0</v>
      </c>
      <c r="R33">
        <f t="shared" ref="R33" si="31">SUM(M1184:M1186)</f>
        <v>2</v>
      </c>
      <c r="S33">
        <f>SUM(N1184:N1186)</f>
        <v>1</v>
      </c>
      <c r="T33" s="2">
        <f>AVERAGE(E1184:E1185)</f>
        <v>22.5</v>
      </c>
      <c r="U33" s="2">
        <f>_xlfn.STDEV.P(E1184:E1185)/SQRT(COUNT(E1184:E1185))</f>
        <v>0.35355339059327373</v>
      </c>
      <c r="W33" s="2">
        <f>AVERAGE(H1184:H1186)</f>
        <v>1.1267400131098448</v>
      </c>
      <c r="X33" s="2">
        <f>_xlfn.STDEV.P(H1184:H1186)/SQRT(COUNT(H1184:H1186))</f>
        <v>0.13019495398936237</v>
      </c>
      <c r="AA33" t="s">
        <v>1913</v>
      </c>
      <c r="AB33" t="s">
        <v>1887</v>
      </c>
      <c r="AC33" t="s">
        <v>16</v>
      </c>
      <c r="AD33" t="s">
        <v>18</v>
      </c>
      <c r="AE33">
        <v>24</v>
      </c>
      <c r="AF33">
        <v>82.2</v>
      </c>
      <c r="AG33">
        <v>73.7</v>
      </c>
      <c r="AH33">
        <f t="shared" si="3"/>
        <v>1.1153324287652646</v>
      </c>
      <c r="AI33">
        <v>23</v>
      </c>
      <c r="AJ33">
        <v>55.55</v>
      </c>
      <c r="AK33">
        <v>71.22</v>
      </c>
      <c r="AL33" s="3">
        <f t="shared" si="4"/>
        <v>0</v>
      </c>
      <c r="AM33" s="3">
        <f t="shared" si="5"/>
        <v>1</v>
      </c>
      <c r="AN33" s="3">
        <f t="shared" si="6"/>
        <v>0</v>
      </c>
      <c r="AO33" s="4" t="s">
        <v>51</v>
      </c>
      <c r="AP33" t="s">
        <v>1892</v>
      </c>
      <c r="AQ33">
        <f>SUM(AL1184:AL1186)</f>
        <v>3</v>
      </c>
      <c r="AR33">
        <f t="shared" ref="AR33" si="32">SUM(AM1184:AM1186)</f>
        <v>0</v>
      </c>
      <c r="AS33">
        <f>SUM(AN1184:AN1186)</f>
        <v>0</v>
      </c>
      <c r="AT33" s="2">
        <f>AVERAGE(AE1184:AE1186)</f>
        <v>24</v>
      </c>
      <c r="AU33" s="2">
        <f>_xlfn.STDEV.P(AE1184:AE1186)/SQRT(COUNT(AE1184:AE1186))</f>
        <v>0</v>
      </c>
      <c r="AW33" s="2">
        <f>AVERAGE(AH1184:AH1186)</f>
        <v>1.914292175486205</v>
      </c>
      <c r="AX33" s="2">
        <f>_xlfn.STDEV.P(AH1184:AH1186)/SQRT(COUNT(AH1184:AH1186))</f>
        <v>0.14885450675882059</v>
      </c>
    </row>
    <row r="34" spans="1:50" x14ac:dyDescent="0.35">
      <c r="A34" t="s">
        <v>1914</v>
      </c>
      <c r="B34" t="s">
        <v>1887</v>
      </c>
      <c r="C34" t="s">
        <v>16</v>
      </c>
      <c r="D34" t="s">
        <v>17</v>
      </c>
      <c r="E34">
        <v>24</v>
      </c>
      <c r="F34">
        <v>167.1</v>
      </c>
      <c r="G34">
        <v>73.7</v>
      </c>
      <c r="H34">
        <v>2.2672998639999999</v>
      </c>
      <c r="I34">
        <v>22.5</v>
      </c>
      <c r="J34">
        <v>61.35</v>
      </c>
      <c r="K34">
        <v>69.97</v>
      </c>
      <c r="L34" s="3">
        <f t="shared" si="0"/>
        <v>1</v>
      </c>
      <c r="M34" s="3">
        <f t="shared" si="1"/>
        <v>0</v>
      </c>
      <c r="N34" s="3">
        <f t="shared" si="2"/>
        <v>0</v>
      </c>
      <c r="O34" s="4" t="s">
        <v>51</v>
      </c>
      <c r="P34" s="9" t="s">
        <v>1894</v>
      </c>
      <c r="Q34">
        <f>SUM(L1201:L1210,L1227:L1232)</f>
        <v>0</v>
      </c>
      <c r="R34">
        <f t="shared" ref="R34" si="33">SUM(M1201:M1210,M1227:M1232)</f>
        <v>4</v>
      </c>
      <c r="S34">
        <f>SUM(N1201:N1210,N1227:N1232)</f>
        <v>12</v>
      </c>
      <c r="T34" s="2">
        <f>AVERAGE(E1202,E1205:E1206,E1228)</f>
        <v>24.25</v>
      </c>
      <c r="U34" s="2">
        <f>_xlfn.STDEV.P(E1202,E1205:E1206,E1228)/SQRT(COUNT(E1202,E1205:E1206,E1228))</f>
        <v>2.2672946434021317</v>
      </c>
      <c r="W34" s="2">
        <f>AVERAGE(H1201:H1210,H1227:H1232)</f>
        <v>0.94236077451226541</v>
      </c>
      <c r="X34" s="2">
        <f>_xlfn.STDEV.P(H1201:H1210,H1227:H1232)/SQRT(COUNT(H1201:H1210,H1227:H1232))</f>
        <v>4.5604695973384096E-2</v>
      </c>
      <c r="AA34" t="s">
        <v>1914</v>
      </c>
      <c r="AB34" t="s">
        <v>1887</v>
      </c>
      <c r="AC34" t="s">
        <v>16</v>
      </c>
      <c r="AD34" t="s">
        <v>18</v>
      </c>
      <c r="AE34">
        <v>24</v>
      </c>
      <c r="AF34">
        <v>147.5</v>
      </c>
      <c r="AG34">
        <v>73.7</v>
      </c>
      <c r="AH34">
        <f t="shared" si="3"/>
        <v>2.0013568521031209</v>
      </c>
      <c r="AI34">
        <v>23</v>
      </c>
      <c r="AJ34">
        <v>65.3</v>
      </c>
      <c r="AK34">
        <v>71.22</v>
      </c>
      <c r="AL34" s="3">
        <f t="shared" si="4"/>
        <v>1</v>
      </c>
      <c r="AM34" s="3">
        <f t="shared" si="5"/>
        <v>0</v>
      </c>
      <c r="AN34" s="3">
        <f t="shared" si="6"/>
        <v>0</v>
      </c>
      <c r="AO34" s="4" t="s">
        <v>51</v>
      </c>
      <c r="AP34" t="s">
        <v>1894</v>
      </c>
      <c r="AQ34">
        <f>SUM(AL1201:AL1210,AL1227:AL1232)</f>
        <v>1</v>
      </c>
      <c r="AR34">
        <f t="shared" ref="AR34" si="34">SUM(AM1201:AM1210,AM1227:AM1232)</f>
        <v>7</v>
      </c>
      <c r="AS34">
        <f>SUM(AN1201:AN1210,AN1227:AN1232)</f>
        <v>8</v>
      </c>
      <c r="AT34" s="2">
        <f>AVERAGE(AE1201,AE1203,AE1206,AE1208:AE1210,AE1227,AE1231)</f>
        <v>25</v>
      </c>
      <c r="AU34" s="2">
        <f>_xlfn.STDEV.P(AE1201,AE1203,AE1206,AE1208:AE1210,AE1227,AE1231)/SQRT(COUNT(AE1201,AE1203,AE1206,AE1208:AE1210,AE1227,AE1231))</f>
        <v>0.66731739075195695</v>
      </c>
      <c r="AW34" s="2">
        <f>AVERAGE(AH1201:AH1210,AH1227:AH1232)</f>
        <v>1.0854406512792876</v>
      </c>
      <c r="AX34" s="2">
        <f>_xlfn.STDEV.P(AH1201:AH1210,AH1227:AH1232)/SQRT(COUNT(AH1201:AH1210,AH1227:AH1232))</f>
        <v>6.3149154678942776E-2</v>
      </c>
    </row>
    <row r="35" spans="1:50" x14ac:dyDescent="0.35">
      <c r="A35" t="s">
        <v>1915</v>
      </c>
      <c r="B35" t="s">
        <v>1887</v>
      </c>
      <c r="C35" t="s">
        <v>16</v>
      </c>
      <c r="D35" t="s">
        <v>17</v>
      </c>
      <c r="E35">
        <v>23.5</v>
      </c>
      <c r="F35">
        <v>96.7</v>
      </c>
      <c r="G35">
        <v>72.459999999999994</v>
      </c>
      <c r="H35">
        <v>1.334529396</v>
      </c>
      <c r="I35">
        <v>22.5</v>
      </c>
      <c r="J35">
        <v>58.74</v>
      </c>
      <c r="K35">
        <v>69.97</v>
      </c>
      <c r="L35" s="3">
        <f t="shared" si="0"/>
        <v>0</v>
      </c>
      <c r="M35" s="3">
        <f t="shared" si="1"/>
        <v>1</v>
      </c>
      <c r="N35" s="3">
        <f t="shared" si="2"/>
        <v>0</v>
      </c>
      <c r="O35" s="4" t="s">
        <v>51</v>
      </c>
      <c r="P35" s="9" t="s">
        <v>1896</v>
      </c>
      <c r="Q35">
        <f>SUM(L1241:L1253)</f>
        <v>0</v>
      </c>
      <c r="R35">
        <f t="shared" ref="R35" si="35">SUM(M1241:M1253)</f>
        <v>3</v>
      </c>
      <c r="S35">
        <f>SUM(N1241:N1253)</f>
        <v>10</v>
      </c>
      <c r="T35" s="2">
        <f>AVERAGE(E1246,E1249,E1253)</f>
        <v>25.666666666666668</v>
      </c>
      <c r="U35" s="2">
        <f>_xlfn.STDEV.P(E1246,E1249,E1253)/SQRT(COUNT(E1246,E1249,E1253))</f>
        <v>2.8120112744097252</v>
      </c>
      <c r="W35" s="2">
        <f>AVERAGE(H1241:H1253)</f>
        <v>0.93573507038115089</v>
      </c>
      <c r="X35" s="2">
        <f>_xlfn.STDEV.P(H1241:H1253)/SQRT(COUNT(H1241:H1253))</f>
        <v>3.0918393694865334E-2</v>
      </c>
      <c r="AA35" t="s">
        <v>1915</v>
      </c>
      <c r="AB35" t="s">
        <v>1887</v>
      </c>
      <c r="AC35" t="s">
        <v>16</v>
      </c>
      <c r="AD35" t="s">
        <v>18</v>
      </c>
      <c r="AE35">
        <v>24</v>
      </c>
      <c r="AF35">
        <v>150.35</v>
      </c>
      <c r="AG35">
        <v>73.7</v>
      </c>
      <c r="AH35">
        <f t="shared" si="3"/>
        <v>2.0400271370420624</v>
      </c>
      <c r="AI35">
        <v>23</v>
      </c>
      <c r="AJ35">
        <v>56.09</v>
      </c>
      <c r="AK35">
        <v>71.22</v>
      </c>
      <c r="AL35" s="3">
        <f t="shared" si="4"/>
        <v>1</v>
      </c>
      <c r="AM35" s="3">
        <f t="shared" si="5"/>
        <v>0</v>
      </c>
      <c r="AN35" s="3">
        <f t="shared" si="6"/>
        <v>0</v>
      </c>
      <c r="AO35" s="4" t="s">
        <v>51</v>
      </c>
      <c r="AP35" t="s">
        <v>1896</v>
      </c>
      <c r="AQ35">
        <f>SUM(AL1241:AL1253)</f>
        <v>3</v>
      </c>
      <c r="AR35">
        <f t="shared" ref="AR35" si="36">SUM(AM1241:AM1253)</f>
        <v>4</v>
      </c>
      <c r="AS35">
        <f>SUM(AN1241:AN1253)</f>
        <v>6</v>
      </c>
      <c r="AT35" s="2">
        <f>AVERAGE(AE1244:AE1247,AE1251:AE1253)</f>
        <v>23.928571428571427</v>
      </c>
      <c r="AU35" s="2">
        <f>_xlfn.STDEV.P(AE1244:AE1247,AE1251:AE1253)/SQRT(COUNT(AE1244:AE1247,AE1251:AE1253))</f>
        <v>6.6130007126610824E-2</v>
      </c>
      <c r="AW35" s="2">
        <f>AVERAGE(AH1241:AH1253)</f>
        <v>1.2270845074556269</v>
      </c>
      <c r="AX35" s="2">
        <f>_xlfn.STDEV.P(AH1241:AH1253)/SQRT(COUNT(AH1241:AH1253))</f>
        <v>0.10108047538867242</v>
      </c>
    </row>
    <row r="36" spans="1:50" x14ac:dyDescent="0.35">
      <c r="A36" t="s">
        <v>1916</v>
      </c>
      <c r="B36" t="s">
        <v>1887</v>
      </c>
      <c r="C36" t="s">
        <v>16</v>
      </c>
      <c r="D36" t="s">
        <v>17</v>
      </c>
      <c r="E36">
        <v>23.5</v>
      </c>
      <c r="F36">
        <v>98.26</v>
      </c>
      <c r="G36">
        <v>72.459999999999994</v>
      </c>
      <c r="H36">
        <v>1.356058515</v>
      </c>
      <c r="I36">
        <v>22.5</v>
      </c>
      <c r="J36">
        <v>64.819999999999993</v>
      </c>
      <c r="K36">
        <v>69.97</v>
      </c>
      <c r="L36" s="3">
        <f t="shared" si="0"/>
        <v>0</v>
      </c>
      <c r="M36" s="3">
        <f t="shared" si="1"/>
        <v>1</v>
      </c>
      <c r="N36" s="3">
        <f t="shared" si="2"/>
        <v>0</v>
      </c>
      <c r="O36" s="4" t="s">
        <v>51</v>
      </c>
      <c r="P36" s="9" t="s">
        <v>1898</v>
      </c>
      <c r="Q36">
        <f>SUM(L1276:L1287)</f>
        <v>0</v>
      </c>
      <c r="R36">
        <f t="shared" ref="R36" si="37">SUM(M1276:M1287)</f>
        <v>5</v>
      </c>
      <c r="S36">
        <f>SUM(N1276:N1287)</f>
        <v>7</v>
      </c>
      <c r="T36" s="2">
        <f>AVERAGE(E1281,E1283:E1284,E1286:E1287)</f>
        <v>23.5</v>
      </c>
      <c r="U36" s="2">
        <f>_xlfn.STDEV.P(E1281,E1283:E1284,E1286:E1287)/SQRT(COUNT(E1281,E1283:E1284,E1286:E1287))</f>
        <v>0.79999999999999993</v>
      </c>
      <c r="W36" s="2">
        <f>AVERAGE(H1276:H1287)</f>
        <v>1.0452845408096121</v>
      </c>
      <c r="X36" s="2">
        <f>_xlfn.STDEV.P(H1276:H1287)/SQRT(COUNT(H1276:H1287))</f>
        <v>5.2466422490532211E-2</v>
      </c>
      <c r="AA36" t="s">
        <v>1916</v>
      </c>
      <c r="AB36" t="s">
        <v>1887</v>
      </c>
      <c r="AC36" t="s">
        <v>16</v>
      </c>
      <c r="AD36" t="s">
        <v>18</v>
      </c>
      <c r="AE36">
        <v>24</v>
      </c>
      <c r="AF36">
        <v>102.44</v>
      </c>
      <c r="AG36">
        <v>73.7</v>
      </c>
      <c r="AH36">
        <f t="shared" si="3"/>
        <v>1.3899592944369064</v>
      </c>
      <c r="AI36">
        <v>23.5</v>
      </c>
      <c r="AJ36">
        <v>64.66</v>
      </c>
      <c r="AK36">
        <v>72.459999999999994</v>
      </c>
      <c r="AL36" s="3">
        <f t="shared" si="4"/>
        <v>0</v>
      </c>
      <c r="AM36" s="3">
        <f t="shared" si="5"/>
        <v>1</v>
      </c>
      <c r="AN36" s="3">
        <f t="shared" si="6"/>
        <v>0</v>
      </c>
      <c r="AO36" s="4" t="s">
        <v>51</v>
      </c>
      <c r="AP36" t="s">
        <v>1898</v>
      </c>
      <c r="AQ36">
        <f>SUM(AL1276:AL1287)</f>
        <v>1</v>
      </c>
      <c r="AR36">
        <f t="shared" ref="AR36" si="38">SUM(AM1276:AM1287)</f>
        <v>5</v>
      </c>
      <c r="AS36">
        <f>SUM(AN1276:AN1287)</f>
        <v>6</v>
      </c>
      <c r="AT36" s="2">
        <f>AVERAGE(AE1276:AE1277,AE1279,AE1282,AE1286:AE1287)</f>
        <v>23.666666666666668</v>
      </c>
      <c r="AU36" s="2">
        <f>_xlfn.STDEV.P(AE1276:AE1277,AE1279,AE1282,AE1286:AE1287)/SQRT(COUNT(AE1276:AE1277,AE1279,AE1282,AE1286:AE1287))</f>
        <v>0.15214515486254612</v>
      </c>
      <c r="AW36" s="2">
        <f>AVERAGE(AH1276:AH1287)</f>
        <v>1.0992459884897972</v>
      </c>
      <c r="AX36" s="2">
        <f>_xlfn.STDEV.P(AH1276:AH1287)/SQRT(COUNT(AH1276:AH1287))</f>
        <v>7.3073231160590224E-2</v>
      </c>
    </row>
    <row r="37" spans="1:50" x14ac:dyDescent="0.35">
      <c r="A37" t="s">
        <v>1917</v>
      </c>
      <c r="B37" t="s">
        <v>1918</v>
      </c>
      <c r="C37" t="s">
        <v>16</v>
      </c>
      <c r="D37" t="s">
        <v>17</v>
      </c>
      <c r="E37" s="6">
        <v>19</v>
      </c>
      <c r="F37" s="6">
        <v>54.87</v>
      </c>
      <c r="G37" s="6">
        <v>61.18</v>
      </c>
      <c r="H37" s="6">
        <v>0.89686171999999997</v>
      </c>
      <c r="I37" s="6">
        <v>18.5</v>
      </c>
      <c r="J37" s="6">
        <v>33.68</v>
      </c>
      <c r="K37" s="6">
        <v>59.91</v>
      </c>
      <c r="L37" s="6">
        <f t="shared" si="0"/>
        <v>0</v>
      </c>
      <c r="M37" s="6">
        <f t="shared" si="1"/>
        <v>0</v>
      </c>
      <c r="N37" s="6">
        <f t="shared" si="2"/>
        <v>1</v>
      </c>
      <c r="O37" s="4" t="s">
        <v>51</v>
      </c>
      <c r="P37" s="9" t="s">
        <v>1900</v>
      </c>
      <c r="Q37">
        <f>SUM(L1297:L1303)</f>
        <v>0</v>
      </c>
      <c r="R37">
        <f t="shared" ref="R37" si="39">SUM(M1297:M1303)</f>
        <v>2</v>
      </c>
      <c r="S37">
        <f>SUM(N1297:N1303)</f>
        <v>5</v>
      </c>
      <c r="T37" s="2">
        <f>AVERAGE(E1298,E1302)</f>
        <v>24</v>
      </c>
      <c r="U37" s="2">
        <f>_xlfn.STDEV.P(E1298,E1302)/SQRT(COUNT(E1298,E1302))</f>
        <v>0.35355339059327373</v>
      </c>
      <c r="W37" s="2">
        <f>AVERAGE(H1297:H1303)</f>
        <v>0.93762979628361998</v>
      </c>
      <c r="X37" s="2">
        <f>_xlfn.STDEV.P(H1297:H1303)/SQRT(COUNT(H1297:H1303))</f>
        <v>3.0384083747435172E-2</v>
      </c>
      <c r="AA37" t="s">
        <v>1917</v>
      </c>
      <c r="AB37" t="s">
        <v>1918</v>
      </c>
      <c r="AC37" t="s">
        <v>16</v>
      </c>
      <c r="AD37" t="s">
        <v>18</v>
      </c>
      <c r="AE37">
        <v>24</v>
      </c>
      <c r="AF37">
        <v>117.99</v>
      </c>
      <c r="AG37">
        <v>73.7</v>
      </c>
      <c r="AH37">
        <f t="shared" si="3"/>
        <v>1.6009497964721844</v>
      </c>
      <c r="AI37">
        <v>23.5</v>
      </c>
      <c r="AJ37">
        <v>60.25</v>
      </c>
      <c r="AK37">
        <v>72.459999999999994</v>
      </c>
      <c r="AL37" s="3">
        <f t="shared" si="4"/>
        <v>1</v>
      </c>
      <c r="AM37" s="3">
        <f t="shared" si="5"/>
        <v>0</v>
      </c>
      <c r="AN37" s="3">
        <f t="shared" si="6"/>
        <v>0</v>
      </c>
      <c r="AO37" s="4" t="s">
        <v>51</v>
      </c>
      <c r="AP37" t="s">
        <v>1900</v>
      </c>
      <c r="AQ37">
        <f>SUM(AL1297:AL1303)</f>
        <v>0</v>
      </c>
      <c r="AR37">
        <f t="shared" ref="AR37" si="40">SUM(AM1297:AM1303)</f>
        <v>5</v>
      </c>
      <c r="AS37">
        <f>SUM(AN1297:AN1303)</f>
        <v>2</v>
      </c>
      <c r="AT37" s="2">
        <f>AVERAGE(AE1297:AE1301)</f>
        <v>24</v>
      </c>
      <c r="AU37" s="2">
        <f>_xlfn.STDEV.P(AE1297:AE1301)/SQRT(COUNT(AE1297:AE1301))</f>
        <v>0</v>
      </c>
      <c r="AW37" s="2">
        <f>AVERAGE(AH1297:AH1303)</f>
        <v>1.1605363341489749</v>
      </c>
      <c r="AX37" s="2">
        <f>_xlfn.STDEV.P(AH1297:AH1303)/SQRT(COUNT(AH1297:AH1303))</f>
        <v>5.9331272974967882E-2</v>
      </c>
    </row>
    <row r="38" spans="1:50" x14ac:dyDescent="0.35">
      <c r="A38" t="s">
        <v>1919</v>
      </c>
      <c r="B38" t="s">
        <v>1918</v>
      </c>
      <c r="C38" t="s">
        <v>16</v>
      </c>
      <c r="D38" t="s">
        <v>17</v>
      </c>
      <c r="E38" s="6">
        <v>24</v>
      </c>
      <c r="F38" s="6">
        <v>71.94</v>
      </c>
      <c r="G38" s="6">
        <v>73.7</v>
      </c>
      <c r="H38" s="6">
        <v>0.976119403</v>
      </c>
      <c r="I38" s="6">
        <v>23.5</v>
      </c>
      <c r="J38" s="6">
        <v>62.18</v>
      </c>
      <c r="K38" s="6">
        <v>72.459999999999994</v>
      </c>
      <c r="L38" s="6">
        <f t="shared" si="0"/>
        <v>0</v>
      </c>
      <c r="M38" s="6">
        <f t="shared" si="1"/>
        <v>0</v>
      </c>
      <c r="N38" s="6">
        <f t="shared" si="2"/>
        <v>1</v>
      </c>
      <c r="AA38" t="s">
        <v>1919</v>
      </c>
      <c r="AB38" t="s">
        <v>1918</v>
      </c>
      <c r="AC38" t="s">
        <v>16</v>
      </c>
      <c r="AD38" t="s">
        <v>18</v>
      </c>
      <c r="AE38">
        <v>24</v>
      </c>
      <c r="AF38">
        <v>109.56</v>
      </c>
      <c r="AG38">
        <v>73.7</v>
      </c>
      <c r="AH38">
        <f t="shared" si="3"/>
        <v>1.4865671641791045</v>
      </c>
      <c r="AI38">
        <v>23</v>
      </c>
      <c r="AJ38">
        <v>52.12</v>
      </c>
      <c r="AK38">
        <v>71.22</v>
      </c>
      <c r="AL38" s="3">
        <f t="shared" si="4"/>
        <v>0</v>
      </c>
      <c r="AM38" s="3">
        <f t="shared" si="5"/>
        <v>1</v>
      </c>
      <c r="AN38" s="3">
        <f t="shared" si="6"/>
        <v>0</v>
      </c>
    </row>
    <row r="39" spans="1:50" x14ac:dyDescent="0.35">
      <c r="A39" t="s">
        <v>1920</v>
      </c>
      <c r="B39" t="s">
        <v>1918</v>
      </c>
      <c r="C39" t="s">
        <v>16</v>
      </c>
      <c r="D39" t="s">
        <v>17</v>
      </c>
      <c r="E39">
        <v>21.5</v>
      </c>
      <c r="F39">
        <v>71.03</v>
      </c>
      <c r="G39">
        <v>67.47</v>
      </c>
      <c r="H39">
        <v>1.0527641910000001</v>
      </c>
      <c r="I39">
        <v>21</v>
      </c>
      <c r="J39">
        <v>51.14</v>
      </c>
      <c r="K39">
        <v>66.22</v>
      </c>
      <c r="L39" s="3">
        <f t="shared" si="0"/>
        <v>0</v>
      </c>
      <c r="M39" s="3">
        <f t="shared" si="1"/>
        <v>1</v>
      </c>
      <c r="N39" s="3">
        <f t="shared" si="2"/>
        <v>0</v>
      </c>
      <c r="P39" s="1" t="s">
        <v>66</v>
      </c>
      <c r="Q39" s="1" t="s">
        <v>11</v>
      </c>
      <c r="R39" s="1" t="s">
        <v>12</v>
      </c>
      <c r="S39" s="1" t="s">
        <v>13</v>
      </c>
      <c r="T39" s="1" t="s">
        <v>1865</v>
      </c>
      <c r="U39" s="1" t="s">
        <v>22</v>
      </c>
      <c r="V39" s="1"/>
      <c r="W39" s="1" t="s">
        <v>7</v>
      </c>
      <c r="X39" s="1" t="s">
        <v>23</v>
      </c>
      <c r="AA39" t="s">
        <v>1920</v>
      </c>
      <c r="AB39" t="s">
        <v>1918</v>
      </c>
      <c r="AC39" t="s">
        <v>16</v>
      </c>
      <c r="AD39" t="s">
        <v>18</v>
      </c>
      <c r="AE39">
        <v>24</v>
      </c>
      <c r="AF39">
        <v>105.27</v>
      </c>
      <c r="AG39">
        <v>73.7</v>
      </c>
      <c r="AH39">
        <f t="shared" si="3"/>
        <v>1.4283582089552238</v>
      </c>
      <c r="AI39">
        <v>23.5</v>
      </c>
      <c r="AJ39">
        <v>71.05</v>
      </c>
      <c r="AK39">
        <v>72.459999999999994</v>
      </c>
      <c r="AL39" s="3">
        <f t="shared" si="4"/>
        <v>0</v>
      </c>
      <c r="AM39" s="3">
        <f t="shared" si="5"/>
        <v>1</v>
      </c>
      <c r="AN39" s="3">
        <f t="shared" si="6"/>
        <v>0</v>
      </c>
      <c r="AO39" s="4"/>
      <c r="AP39" s="1" t="s">
        <v>67</v>
      </c>
      <c r="AQ39" s="1" t="s">
        <v>11</v>
      </c>
      <c r="AR39" s="1" t="s">
        <v>12</v>
      </c>
      <c r="AS39" s="1" t="s">
        <v>13</v>
      </c>
      <c r="AT39" s="1" t="s">
        <v>1865</v>
      </c>
      <c r="AU39" s="1" t="s">
        <v>22</v>
      </c>
      <c r="AV39" s="1"/>
      <c r="AW39" s="1" t="s">
        <v>7</v>
      </c>
      <c r="AX39" s="1" t="s">
        <v>23</v>
      </c>
    </row>
    <row r="40" spans="1:50" x14ac:dyDescent="0.35">
      <c r="A40" t="s">
        <v>1921</v>
      </c>
      <c r="B40" t="s">
        <v>1918</v>
      </c>
      <c r="C40" t="s">
        <v>16</v>
      </c>
      <c r="D40" t="s">
        <v>17</v>
      </c>
      <c r="E40" s="6">
        <v>32</v>
      </c>
      <c r="F40" s="6">
        <v>80.13</v>
      </c>
      <c r="G40" s="6">
        <v>93.23</v>
      </c>
      <c r="H40" s="6">
        <v>0.85948728900000004</v>
      </c>
      <c r="I40" s="6">
        <v>31.5</v>
      </c>
      <c r="J40" s="6">
        <v>56.01</v>
      </c>
      <c r="K40" s="6">
        <v>92.02</v>
      </c>
      <c r="L40" s="6">
        <f t="shared" si="0"/>
        <v>0</v>
      </c>
      <c r="M40" s="6">
        <f t="shared" si="1"/>
        <v>0</v>
      </c>
      <c r="N40" s="6">
        <f t="shared" si="2"/>
        <v>1</v>
      </c>
      <c r="O40" s="4" t="s">
        <v>16</v>
      </c>
      <c r="P40" t="s">
        <v>1867</v>
      </c>
      <c r="Q40">
        <f>SUM(L104:L116)</f>
        <v>7</v>
      </c>
      <c r="R40">
        <f>SUM(M104:M116)</f>
        <v>6</v>
      </c>
      <c r="S40">
        <f>SUM(N104:N116)</f>
        <v>0</v>
      </c>
      <c r="T40">
        <f>AVERAGE(E104:E116)</f>
        <v>23.615384615384617</v>
      </c>
      <c r="U40">
        <f>_xlfn.STDEV.P(E104:E116)/SQRT(COUNT(E104:E116))</f>
        <v>0.19727317252271781</v>
      </c>
      <c r="W40">
        <f>AVERAGE(H104:H116)</f>
        <v>1.589736832230769</v>
      </c>
      <c r="X40">
        <f>_xlfn.STDEV.P(H104:H116)/SQRT(COUNT(H104:H116))</f>
        <v>0.10535520876617636</v>
      </c>
      <c r="AA40" t="s">
        <v>1921</v>
      </c>
      <c r="AB40" t="s">
        <v>1918</v>
      </c>
      <c r="AC40" t="s">
        <v>16</v>
      </c>
      <c r="AD40" t="s">
        <v>18</v>
      </c>
      <c r="AE40">
        <v>24</v>
      </c>
      <c r="AF40">
        <v>125.64</v>
      </c>
      <c r="AG40">
        <v>73.7</v>
      </c>
      <c r="AH40">
        <f t="shared" si="3"/>
        <v>1.7047489823609225</v>
      </c>
      <c r="AI40">
        <v>23.5</v>
      </c>
      <c r="AJ40">
        <v>72.02</v>
      </c>
      <c r="AK40">
        <v>72.459999999999994</v>
      </c>
      <c r="AL40" s="3">
        <f t="shared" si="4"/>
        <v>1</v>
      </c>
      <c r="AM40" s="3">
        <f t="shared" si="5"/>
        <v>0</v>
      </c>
      <c r="AN40" s="3">
        <f t="shared" si="6"/>
        <v>0</v>
      </c>
      <c r="AO40" s="4" t="s">
        <v>16</v>
      </c>
      <c r="AP40" t="s">
        <v>1867</v>
      </c>
      <c r="AQ40">
        <f>SUM(AL104:AL116)</f>
        <v>10</v>
      </c>
      <c r="AR40">
        <f>SUM(AM104:AM116)</f>
        <v>2</v>
      </c>
      <c r="AS40">
        <f>SUM(AN104:AN116)</f>
        <v>1</v>
      </c>
      <c r="AT40">
        <f>AVERAGE(AE104:AE112,AE114:AE116)</f>
        <v>24</v>
      </c>
      <c r="AU40">
        <f>_xlfn.STDEV.P(AE104:AE112,AE114:AE116)/SQRT(COUNT(AE104:AE112,AE114:AE116))</f>
        <v>0</v>
      </c>
      <c r="AW40">
        <f>AVERAGE(AH104:AH116)</f>
        <v>1.8997800370007716</v>
      </c>
      <c r="AX40">
        <f>_xlfn.STDEV.P(AH104:AH116)/SQRT(COUNT(AH104:AH116))</f>
        <v>0.12521667822839055</v>
      </c>
    </row>
    <row r="41" spans="1:50" x14ac:dyDescent="0.35">
      <c r="A41" t="s">
        <v>1922</v>
      </c>
      <c r="B41" t="s">
        <v>1918</v>
      </c>
      <c r="C41" t="s">
        <v>16</v>
      </c>
      <c r="D41" t="s">
        <v>17</v>
      </c>
      <c r="E41" s="6">
        <v>17</v>
      </c>
      <c r="F41" s="6">
        <v>47.23</v>
      </c>
      <c r="G41" s="6">
        <v>56.08</v>
      </c>
      <c r="H41" s="6">
        <v>0.842189729</v>
      </c>
      <c r="I41" s="6">
        <v>16.5</v>
      </c>
      <c r="J41" s="6">
        <v>33.4</v>
      </c>
      <c r="K41" s="6">
        <v>54.79</v>
      </c>
      <c r="L41" s="6">
        <f t="shared" si="0"/>
        <v>0</v>
      </c>
      <c r="M41" s="6">
        <f t="shared" si="1"/>
        <v>0</v>
      </c>
      <c r="N41" s="6">
        <f t="shared" si="2"/>
        <v>1</v>
      </c>
      <c r="O41" s="4" t="s">
        <v>16</v>
      </c>
      <c r="P41" t="s">
        <v>1869</v>
      </c>
      <c r="Q41">
        <f>SUM(L117:L135)</f>
        <v>9</v>
      </c>
      <c r="R41">
        <f>SUM(M117:M135)</f>
        <v>8</v>
      </c>
      <c r="S41">
        <f>SUM(N117:N135)</f>
        <v>2</v>
      </c>
      <c r="T41">
        <f>AVERAGE(E117:E124,E126:E133,E135)</f>
        <v>23.558823529411764</v>
      </c>
      <c r="U41">
        <f>_xlfn.STDEV.P(E117:E124,E126:E133,E135)/SQRT(COUNT(E117:E124,E126:E133,E135))</f>
        <v>0.10912004865897218</v>
      </c>
      <c r="W41">
        <f>AVERAGE(H117:H135)</f>
        <v>1.5255150825789472</v>
      </c>
      <c r="X41">
        <f>_xlfn.STDEV.P(H117:H135)/SQRT(COUNT(H117:H135))</f>
        <v>0.11048708866453344</v>
      </c>
      <c r="AA41" t="s">
        <v>1922</v>
      </c>
      <c r="AB41" t="s">
        <v>1918</v>
      </c>
      <c r="AC41" t="s">
        <v>16</v>
      </c>
      <c r="AD41" t="s">
        <v>18</v>
      </c>
      <c r="AE41">
        <v>24.5</v>
      </c>
      <c r="AF41">
        <v>94.26</v>
      </c>
      <c r="AG41">
        <v>74.930000000000007</v>
      </c>
      <c r="AH41">
        <f t="shared" si="3"/>
        <v>1.2579741091685572</v>
      </c>
      <c r="AI41">
        <v>23</v>
      </c>
      <c r="AJ41">
        <v>56.74</v>
      </c>
      <c r="AK41">
        <v>71.22</v>
      </c>
      <c r="AL41" s="3">
        <f t="shared" si="4"/>
        <v>0</v>
      </c>
      <c r="AM41" s="3">
        <f t="shared" si="5"/>
        <v>1</v>
      </c>
      <c r="AN41" s="3">
        <f t="shared" si="6"/>
        <v>0</v>
      </c>
      <c r="AO41" s="4" t="s">
        <v>16</v>
      </c>
      <c r="AP41" t="s">
        <v>1869</v>
      </c>
      <c r="AQ41">
        <f>SUM(AL117:AL135)</f>
        <v>8</v>
      </c>
      <c r="AR41">
        <f>SUM(AM117:AM135)</f>
        <v>8</v>
      </c>
      <c r="AS41">
        <f>SUM(AN117:AN135)</f>
        <v>3</v>
      </c>
      <c r="AT41">
        <f>AVERAGE(AE117:AE119,AE121:AE128,AE130:AE131,AE133:AE135)</f>
        <v>23.96875</v>
      </c>
      <c r="AU41">
        <f>_xlfn.STDEV.P(AE117:AE119,AE121:AE128,AE130:AE131,AE133:AE135)/SQRT(COUNT(AE117:AE119,AE121:AE128,AE130:AE131,AE133:AE135))</f>
        <v>3.0257682392245445E-2</v>
      </c>
      <c r="AW41">
        <f>AVERAGE(AH117:AH135)</f>
        <v>1.5007045126054355</v>
      </c>
      <c r="AX41">
        <f>_xlfn.STDEV.P(AH117:AH135)/SQRT(COUNT(AH117:AH135))</f>
        <v>9.7592130439790967E-2</v>
      </c>
    </row>
    <row r="42" spans="1:50" x14ac:dyDescent="0.35">
      <c r="A42" t="s">
        <v>1923</v>
      </c>
      <c r="B42" t="s">
        <v>1918</v>
      </c>
      <c r="C42" t="s">
        <v>16</v>
      </c>
      <c r="D42" t="s">
        <v>17</v>
      </c>
      <c r="E42">
        <v>19.5</v>
      </c>
      <c r="F42">
        <v>70.38</v>
      </c>
      <c r="G42">
        <v>62.44</v>
      </c>
      <c r="H42">
        <v>1.1271620760000001</v>
      </c>
      <c r="I42">
        <v>18.5</v>
      </c>
      <c r="J42">
        <v>66.87</v>
      </c>
      <c r="K42">
        <v>59.91</v>
      </c>
      <c r="L42" s="3">
        <f t="shared" si="0"/>
        <v>0</v>
      </c>
      <c r="M42" s="3">
        <f t="shared" si="1"/>
        <v>1</v>
      </c>
      <c r="N42" s="3">
        <f t="shared" si="2"/>
        <v>0</v>
      </c>
      <c r="O42" s="4" t="s">
        <v>16</v>
      </c>
      <c r="P42" t="s">
        <v>1871</v>
      </c>
      <c r="Q42">
        <f>SUM(L136:L157)</f>
        <v>5</v>
      </c>
      <c r="R42">
        <f>SUM(M136:M157)</f>
        <v>13</v>
      </c>
      <c r="S42">
        <f>SUM(N136:N157)</f>
        <v>4</v>
      </c>
      <c r="T42">
        <f>AVERAGE(E136:E138,E140,E142:E152,E154:E155,E157)</f>
        <v>24.916666666666668</v>
      </c>
      <c r="U42">
        <f>_xlfn.STDEV.P(E136:E138,E140,E142:E152,E154:E155,E157)/SQRT(COUNT(E136:E138,E140,E142:E152,E154:E155,E157))</f>
        <v>0.14299486306926396</v>
      </c>
      <c r="W42">
        <f>AVERAGE(H136:H157)</f>
        <v>1.3256549775454547</v>
      </c>
      <c r="X42">
        <f>_xlfn.STDEV.P(H136:H157)/SQRT(COUNT(H136:H157))</f>
        <v>8.0568786369608181E-2</v>
      </c>
      <c r="AA42" t="s">
        <v>1923</v>
      </c>
      <c r="AB42" t="s">
        <v>1918</v>
      </c>
      <c r="AC42" t="s">
        <v>16</v>
      </c>
      <c r="AD42" t="s">
        <v>18</v>
      </c>
      <c r="AE42">
        <v>24</v>
      </c>
      <c r="AF42">
        <v>122.89</v>
      </c>
      <c r="AG42">
        <v>73.7</v>
      </c>
      <c r="AH42">
        <f t="shared" si="3"/>
        <v>1.6674355495251016</v>
      </c>
      <c r="AI42">
        <v>23</v>
      </c>
      <c r="AJ42">
        <v>58.34</v>
      </c>
      <c r="AK42">
        <v>71.22</v>
      </c>
      <c r="AL42" s="3">
        <f t="shared" si="4"/>
        <v>1</v>
      </c>
      <c r="AM42" s="3">
        <f t="shared" si="5"/>
        <v>0</v>
      </c>
      <c r="AN42" s="3">
        <f t="shared" si="6"/>
        <v>0</v>
      </c>
      <c r="AO42" s="4" t="s">
        <v>16</v>
      </c>
      <c r="AP42" t="s">
        <v>1871</v>
      </c>
      <c r="AQ42">
        <f>SUM(AL136:AL157)</f>
        <v>6</v>
      </c>
      <c r="AR42">
        <f>SUM(AM136:AM157)</f>
        <v>13</v>
      </c>
      <c r="AS42">
        <f>SUM(AN136:AN157)</f>
        <v>3</v>
      </c>
      <c r="AT42">
        <f>AVERAGE(AE136:AE140,AE142:AE148,AE150,AE152:AE157)</f>
        <v>24.026315789473685</v>
      </c>
      <c r="AU42">
        <f>_xlfn.STDEV.P(AE136:AE140,AE142:AE148,AE150,AE152:AE157)/SQRT(COUNT(AE136:AE140,AE142:AE148,AE150,AE152:AE157))</f>
        <v>2.5613908599594087E-2</v>
      </c>
      <c r="AW42">
        <f>AVERAGE(AH136:AH157)</f>
        <v>1.3532963634229287</v>
      </c>
      <c r="AX42">
        <f>_xlfn.STDEV.P(AH136:AH157)/SQRT(COUNT(AH136:AH157))</f>
        <v>5.8137948224900204E-2</v>
      </c>
    </row>
    <row r="43" spans="1:50" x14ac:dyDescent="0.35">
      <c r="A43" t="s">
        <v>1924</v>
      </c>
      <c r="B43" t="s">
        <v>1918</v>
      </c>
      <c r="C43" t="s">
        <v>16</v>
      </c>
      <c r="D43" t="s">
        <v>17</v>
      </c>
      <c r="E43" s="6">
        <v>15.5</v>
      </c>
      <c r="F43" s="6">
        <v>47.11</v>
      </c>
      <c r="G43" s="6">
        <v>52.21</v>
      </c>
      <c r="H43" s="6">
        <v>0.90231756399999996</v>
      </c>
      <c r="I43" s="6">
        <v>15</v>
      </c>
      <c r="J43" s="6">
        <v>26.79</v>
      </c>
      <c r="K43" s="6">
        <v>50.91</v>
      </c>
      <c r="L43" s="6">
        <f t="shared" si="0"/>
        <v>0</v>
      </c>
      <c r="M43" s="6">
        <f t="shared" si="1"/>
        <v>0</v>
      </c>
      <c r="N43" s="6">
        <f t="shared" si="2"/>
        <v>1</v>
      </c>
      <c r="O43" s="4" t="s">
        <v>16</v>
      </c>
      <c r="P43" t="s">
        <v>1873</v>
      </c>
      <c r="Q43">
        <f>SUM(L158:L171)</f>
        <v>1</v>
      </c>
      <c r="R43">
        <f>SUM(M158:M171)</f>
        <v>5</v>
      </c>
      <c r="S43">
        <f>SUM(N158:N171)</f>
        <v>8</v>
      </c>
      <c r="T43">
        <f>AVERAGE(E158,E160,E162,E164,E166,E169)</f>
        <v>22.416666666666668</v>
      </c>
      <c r="U43">
        <f>_xlfn.STDEV.P(E158,E160,E162,E164,E166,E169)/SQRT(COUNT(E158,E160,E162,E164,E166,E169))</f>
        <v>0.49183142248960487</v>
      </c>
      <c r="W43">
        <f>AVERAGE(H158:H171)</f>
        <v>1.0797784480036214</v>
      </c>
      <c r="X43">
        <f>_xlfn.STDEV.P(H158:H171)/SQRT(COUNT(H158:H171))</f>
        <v>6.7314737527311777E-2</v>
      </c>
      <c r="AA43" t="s">
        <v>1924</v>
      </c>
      <c r="AB43" t="s">
        <v>1918</v>
      </c>
      <c r="AC43" t="s">
        <v>16</v>
      </c>
      <c r="AD43" t="s">
        <v>18</v>
      </c>
      <c r="AE43">
        <v>24</v>
      </c>
      <c r="AF43">
        <v>100.21</v>
      </c>
      <c r="AG43">
        <v>73.7</v>
      </c>
      <c r="AH43">
        <f t="shared" si="3"/>
        <v>1.3597014925373132</v>
      </c>
      <c r="AI43">
        <v>23.5</v>
      </c>
      <c r="AJ43">
        <v>68.09</v>
      </c>
      <c r="AK43">
        <v>72.459999999999994</v>
      </c>
      <c r="AL43" s="3">
        <f t="shared" si="4"/>
        <v>0</v>
      </c>
      <c r="AM43" s="3">
        <f t="shared" si="5"/>
        <v>1</v>
      </c>
      <c r="AN43" s="3">
        <f t="shared" si="6"/>
        <v>0</v>
      </c>
      <c r="AO43" s="4" t="s">
        <v>16</v>
      </c>
      <c r="AP43" t="s">
        <v>1873</v>
      </c>
      <c r="AQ43">
        <f>SUM(AL158:AL171)</f>
        <v>3</v>
      </c>
      <c r="AR43">
        <f>SUM(AM158:AM171)</f>
        <v>7</v>
      </c>
      <c r="AS43">
        <f>SUM(AN158:AN171)</f>
        <v>4</v>
      </c>
      <c r="AT43">
        <f>AVERAGE(AE158,AE160:AE165,AE168,AE170:AE171)</f>
        <v>23.95</v>
      </c>
      <c r="AU43">
        <f>_xlfn.STDEV.P(AE158,AE160:AE165,AE168,AE170:AE171)/SQRT(COUNT(AE158,AE160:AE165,AE168,AE170:AE171))</f>
        <v>4.7434164902525673E-2</v>
      </c>
      <c r="AW43">
        <f>AVERAGE(AH158:AH171)</f>
        <v>1.2059942269234827</v>
      </c>
      <c r="AX43">
        <f>_xlfn.STDEV.P(AH158:AH171)/SQRT(COUNT(AH158:AH171))</f>
        <v>0.10219076145714831</v>
      </c>
    </row>
    <row r="44" spans="1:50" x14ac:dyDescent="0.35">
      <c r="A44" t="s">
        <v>1925</v>
      </c>
      <c r="B44" t="s">
        <v>1918</v>
      </c>
      <c r="C44" t="s">
        <v>16</v>
      </c>
      <c r="D44" t="s">
        <v>17</v>
      </c>
      <c r="E44" s="6">
        <v>26.5</v>
      </c>
      <c r="F44" s="6">
        <v>75.16</v>
      </c>
      <c r="G44" s="6">
        <v>79.86</v>
      </c>
      <c r="H44" s="6">
        <v>0.94114700699999998</v>
      </c>
      <c r="I44" s="6">
        <v>26</v>
      </c>
      <c r="J44" s="6">
        <v>51.75</v>
      </c>
      <c r="K44" s="6">
        <v>78.63</v>
      </c>
      <c r="L44" s="6">
        <f t="shared" si="0"/>
        <v>0</v>
      </c>
      <c r="M44" s="6">
        <f t="shared" si="1"/>
        <v>0</v>
      </c>
      <c r="N44" s="6">
        <f t="shared" si="2"/>
        <v>1</v>
      </c>
      <c r="O44" s="4" t="s">
        <v>16</v>
      </c>
      <c r="P44" t="s">
        <v>1875</v>
      </c>
      <c r="Q44">
        <f>SUM(L88:L103)</f>
        <v>0</v>
      </c>
      <c r="R44">
        <f>SUM(M88:M103)</f>
        <v>4</v>
      </c>
      <c r="S44">
        <f>SUM(N88:N103)</f>
        <v>12</v>
      </c>
      <c r="T44">
        <f>AVERAGE(E90,E92,E94:E95)</f>
        <v>28.5</v>
      </c>
      <c r="U44">
        <f>_xlfn.STDEV.P(E90,E92,E94:E95)/SQRT(COUNT(E90,E92,E94:E95))</f>
        <v>1.9121323175972944</v>
      </c>
      <c r="W44">
        <f>AVERAGE(H88:H103)</f>
        <v>0.937958860625</v>
      </c>
      <c r="X44">
        <f>_xlfn.STDEV.P(H88:H103)/SQRT(COUNT(H88:H103))</f>
        <v>3.2979759088625098E-2</v>
      </c>
      <c r="AA44" t="s">
        <v>1925</v>
      </c>
      <c r="AB44" t="s">
        <v>1918</v>
      </c>
      <c r="AC44" t="s">
        <v>16</v>
      </c>
      <c r="AD44" t="s">
        <v>18</v>
      </c>
      <c r="AE44">
        <v>24</v>
      </c>
      <c r="AF44">
        <v>133.15</v>
      </c>
      <c r="AG44">
        <v>73.7</v>
      </c>
      <c r="AH44">
        <f t="shared" si="3"/>
        <v>1.8066485753052917</v>
      </c>
      <c r="AI44">
        <v>23.5</v>
      </c>
      <c r="AJ44">
        <v>66.59</v>
      </c>
      <c r="AK44">
        <v>72.459999999999994</v>
      </c>
      <c r="AL44" s="3">
        <f t="shared" si="4"/>
        <v>1</v>
      </c>
      <c r="AM44" s="3">
        <f t="shared" si="5"/>
        <v>0</v>
      </c>
      <c r="AN44" s="3">
        <f t="shared" si="6"/>
        <v>0</v>
      </c>
      <c r="AO44" s="4" t="s">
        <v>16</v>
      </c>
      <c r="AP44" t="s">
        <v>1875</v>
      </c>
      <c r="AQ44">
        <f>SUM(AL88:AL103)</f>
        <v>2</v>
      </c>
      <c r="AR44">
        <f>SUM(AM88:AM103)</f>
        <v>7</v>
      </c>
      <c r="AS44">
        <f>SUM(AN88:AN103)</f>
        <v>7</v>
      </c>
      <c r="AT44">
        <f>AVERAGE(AE90,AE92:AE95,AE99:AE101,AE103)</f>
        <v>24.555555555555557</v>
      </c>
      <c r="AU44">
        <f>_xlfn.STDEV.P(AE90,AE92:AE95,AE99:AE101,AE103)/SQRT(COUNT(AE90,AE92:AE95,AE99:AE101,AE103))</f>
        <v>0.52378280087892393</v>
      </c>
      <c r="AW44">
        <f>AVERAGE(AH88:AH103)</f>
        <v>1.2079567631995105</v>
      </c>
      <c r="AX44">
        <f>_xlfn.STDEV.P(AH88:AH103)/SQRT(COUNT(AH88:AH103))</f>
        <v>0.11393066689543598</v>
      </c>
    </row>
    <row r="45" spans="1:50" x14ac:dyDescent="0.35">
      <c r="A45" t="s">
        <v>1926</v>
      </c>
      <c r="B45" t="s">
        <v>1918</v>
      </c>
      <c r="C45" t="s">
        <v>16</v>
      </c>
      <c r="D45" t="s">
        <v>17</v>
      </c>
      <c r="E45">
        <v>24.5</v>
      </c>
      <c r="F45">
        <v>75.86</v>
      </c>
      <c r="G45">
        <v>74.930000000000007</v>
      </c>
      <c r="H45">
        <v>1.0124115840000001</v>
      </c>
      <c r="I45">
        <v>23.5</v>
      </c>
      <c r="J45">
        <v>73.180000000000007</v>
      </c>
      <c r="K45">
        <v>72.459999999999994</v>
      </c>
      <c r="L45" s="3">
        <f t="shared" si="0"/>
        <v>0</v>
      </c>
      <c r="M45" s="3">
        <f t="shared" si="1"/>
        <v>1</v>
      </c>
      <c r="N45" s="3">
        <f t="shared" si="2"/>
        <v>0</v>
      </c>
      <c r="O45" s="4" t="s">
        <v>16</v>
      </c>
      <c r="P45" t="s">
        <v>1877</v>
      </c>
      <c r="Q45">
        <f>SUM(L459:L505)</f>
        <v>8</v>
      </c>
      <c r="R45">
        <f>SUM(M459:M505)</f>
        <v>14</v>
      </c>
      <c r="S45">
        <f>SUM(N459:N505)</f>
        <v>25</v>
      </c>
      <c r="T45">
        <f>AVERAGE(E460:E461,E464,E466,E472,E475:E477,E479,E481,E483,E489:E491,E493,E496:E497,E499:E500,E502,E504:E505)</f>
        <v>23.25</v>
      </c>
      <c r="U45">
        <f>_xlfn.STDEV.P(E460:E461,E464,E466,E472,E475:E477,E479,E481,E483,E489:E491,E493,E496:E497,E499:E500,E502,E504:E505)/SQRT(COUNT(E460:E461,E464,E466,E472,E475:E477,E479,E481,E483,E489:E491,E493,E496:E497,E499:E500,E502,E504:E505))</f>
        <v>0.24844558078494824</v>
      </c>
      <c r="W45">
        <f>AVERAGE(H459:H505)</f>
        <v>1.1437941726651153</v>
      </c>
      <c r="X45">
        <f>_xlfn.STDEV.P(H459:H505)/SQRT(COUNT(H459:H505))</f>
        <v>6.4939924351036779E-2</v>
      </c>
      <c r="AA45" t="s">
        <v>1926</v>
      </c>
      <c r="AB45" t="s">
        <v>1918</v>
      </c>
      <c r="AC45" t="s">
        <v>16</v>
      </c>
      <c r="AD45" t="s">
        <v>18</v>
      </c>
      <c r="AE45">
        <v>24</v>
      </c>
      <c r="AF45">
        <v>119.73</v>
      </c>
      <c r="AG45">
        <v>73.7</v>
      </c>
      <c r="AH45">
        <f t="shared" si="3"/>
        <v>1.6245590230664857</v>
      </c>
      <c r="AI45">
        <v>23</v>
      </c>
      <c r="AJ45">
        <v>63.65</v>
      </c>
      <c r="AK45">
        <v>71.22</v>
      </c>
      <c r="AL45" s="3">
        <f t="shared" si="4"/>
        <v>1</v>
      </c>
      <c r="AM45" s="3">
        <f t="shared" si="5"/>
        <v>0</v>
      </c>
      <c r="AN45" s="3">
        <f t="shared" si="6"/>
        <v>0</v>
      </c>
      <c r="AO45" s="4" t="s">
        <v>16</v>
      </c>
      <c r="AP45" t="s">
        <v>1877</v>
      </c>
      <c r="AQ45">
        <f>SUM(AL459:AL505)</f>
        <v>44</v>
      </c>
      <c r="AR45">
        <f>SUM(AM459:AM505)</f>
        <v>3</v>
      </c>
      <c r="AS45">
        <f>SUM(AN459:AN505)</f>
        <v>0</v>
      </c>
      <c r="AT45">
        <f>AVERAGE(AE459:AE505)</f>
        <v>24.01063829787234</v>
      </c>
      <c r="AU45">
        <f>_xlfn.STDEV.P(AE459:AE505)/SQRT(COUNT(AE459:AE505))</f>
        <v>1.0524516014090246E-2</v>
      </c>
      <c r="AW45">
        <f>AVERAGE(AH459:AH505)</f>
        <v>1.9963286461149163</v>
      </c>
      <c r="AX45">
        <f>_xlfn.STDEV.P(AH459:AH505)/SQRT(COUNT(AH459:AH505))</f>
        <v>4.9603822324456349E-2</v>
      </c>
    </row>
    <row r="46" spans="1:50" x14ac:dyDescent="0.35">
      <c r="A46" t="s">
        <v>1927</v>
      </c>
      <c r="B46" t="s">
        <v>1918</v>
      </c>
      <c r="C46" t="s">
        <v>16</v>
      </c>
      <c r="D46" t="s">
        <v>17</v>
      </c>
      <c r="E46" s="6">
        <v>18</v>
      </c>
      <c r="F46" s="6">
        <v>45.99</v>
      </c>
      <c r="G46" s="6">
        <v>58.64</v>
      </c>
      <c r="H46" s="6">
        <v>0.78427694400000003</v>
      </c>
      <c r="I46" s="6">
        <v>17.5</v>
      </c>
      <c r="J46" s="6">
        <v>28.9</v>
      </c>
      <c r="K46" s="6">
        <v>57.36</v>
      </c>
      <c r="L46" s="6">
        <f t="shared" si="0"/>
        <v>0</v>
      </c>
      <c r="M46" s="6">
        <f t="shared" si="1"/>
        <v>0</v>
      </c>
      <c r="N46" s="6">
        <f t="shared" si="2"/>
        <v>1</v>
      </c>
      <c r="O46" s="4" t="s">
        <v>16</v>
      </c>
      <c r="P46" t="s">
        <v>1879</v>
      </c>
      <c r="Q46">
        <f>SUM(L656:L684)</f>
        <v>4</v>
      </c>
      <c r="R46">
        <f>SUM(M656:M684)</f>
        <v>15</v>
      </c>
      <c r="S46">
        <f>SUM(N656:N684)</f>
        <v>10</v>
      </c>
      <c r="T46">
        <f>AVERAGE(E656:E659,E662,E666,E668:E670,E672:E678,E680,E682,E684)</f>
        <v>23.026315789473685</v>
      </c>
      <c r="U46">
        <f>_xlfn.STDEV.P(E656:E659,E662,E666,E668:E670,E672:E678,E680,E682,E684)/SQRT(COUNT(E656:E659,E662,E666,E668:E670,E672:E678,E680,E682,E684))</f>
        <v>0.50134677927495619</v>
      </c>
      <c r="W46">
        <f>AVERAGE(H656:H684)</f>
        <v>1.2133420868200602</v>
      </c>
      <c r="X46">
        <f>_xlfn.STDEV.P(H656:H684)/SQRT(COUNT(H656:H684))</f>
        <v>6.6971574601079262E-2</v>
      </c>
      <c r="AA46" t="s">
        <v>1927</v>
      </c>
      <c r="AB46" t="s">
        <v>1918</v>
      </c>
      <c r="AC46" t="s">
        <v>16</v>
      </c>
      <c r="AD46" t="s">
        <v>18</v>
      </c>
      <c r="AE46">
        <v>24</v>
      </c>
      <c r="AF46">
        <v>108.5</v>
      </c>
      <c r="AG46">
        <v>73.7</v>
      </c>
      <c r="AH46">
        <f t="shared" si="3"/>
        <v>1.4721845318860243</v>
      </c>
      <c r="AI46">
        <v>23</v>
      </c>
      <c r="AJ46">
        <v>47.81</v>
      </c>
      <c r="AK46">
        <v>71.22</v>
      </c>
      <c r="AL46" s="3">
        <f t="shared" si="4"/>
        <v>0</v>
      </c>
      <c r="AM46" s="3">
        <f t="shared" si="5"/>
        <v>1</v>
      </c>
      <c r="AN46" s="3">
        <f t="shared" si="6"/>
        <v>0</v>
      </c>
      <c r="AO46" s="4" t="s">
        <v>16</v>
      </c>
      <c r="AP46" t="s">
        <v>1879</v>
      </c>
      <c r="AQ46">
        <f>SUM(AL656:AL684)</f>
        <v>5</v>
      </c>
      <c r="AR46">
        <f>SUM(AM656:AM684)</f>
        <v>20</v>
      </c>
      <c r="AS46">
        <f>SUM(AN656:AN684)</f>
        <v>4</v>
      </c>
      <c r="AT46">
        <f>AVERAGE(AE656,AE658:AE662,AE664,AE666:AE671,AE673:AE684)</f>
        <v>23.86</v>
      </c>
      <c r="AU46">
        <f>_xlfn.STDEV.P(AE656,AE658:AE662,AE664,AE666:AE671,AE673:AE684)/SQRT(COUNT(AE656,AE658:AE662,AE664,AE666:AE671,AE673:AE684))</f>
        <v>7.7562877718661258E-2</v>
      </c>
      <c r="AW46">
        <f>AVERAGE(AH656:AH684)</f>
        <v>1.2408391357316775</v>
      </c>
      <c r="AX46">
        <f>_xlfn.STDEV.P(AH656:AH684)/SQRT(COUNT(AH656:AH684))</f>
        <v>4.4964137466881222E-2</v>
      </c>
    </row>
    <row r="47" spans="1:50" x14ac:dyDescent="0.35">
      <c r="A47" t="s">
        <v>1928</v>
      </c>
      <c r="B47" t="s">
        <v>1918</v>
      </c>
      <c r="C47" t="s">
        <v>16</v>
      </c>
      <c r="D47" t="s">
        <v>17</v>
      </c>
      <c r="E47" s="6">
        <v>19.5</v>
      </c>
      <c r="F47" s="6">
        <v>61.06</v>
      </c>
      <c r="G47" s="6">
        <v>62.44</v>
      </c>
      <c r="H47" s="6">
        <v>0.97789878299999999</v>
      </c>
      <c r="I47" s="6">
        <v>19</v>
      </c>
      <c r="J47" s="6">
        <v>37.5</v>
      </c>
      <c r="K47" s="6">
        <v>61.18</v>
      </c>
      <c r="L47" s="6">
        <f t="shared" si="0"/>
        <v>0</v>
      </c>
      <c r="M47" s="6">
        <f t="shared" si="1"/>
        <v>0</v>
      </c>
      <c r="N47" s="6">
        <f t="shared" si="2"/>
        <v>1</v>
      </c>
      <c r="O47" s="4" t="s">
        <v>16</v>
      </c>
      <c r="P47" t="s">
        <v>1881</v>
      </c>
      <c r="Q47">
        <f>SUM(L731:L756)</f>
        <v>0</v>
      </c>
      <c r="R47">
        <f>SUM(M731:M756)</f>
        <v>11</v>
      </c>
      <c r="S47">
        <f>SUM(N731:N756)</f>
        <v>15</v>
      </c>
      <c r="T47">
        <f>AVERAGE(E733:E736,E743:E745,E747,E753:E754,E756)</f>
        <v>24.727272727272727</v>
      </c>
      <c r="U47">
        <f>_xlfn.STDEV.P(E733:E736,E743:E745,E747,E753:E754,E756)/SQRT(COUNT(E733:E736,E743:E745,E747,E753:E754,E756))</f>
        <v>2.0402597026837519</v>
      </c>
      <c r="W47">
        <f>AVERAGE(H731:H756)</f>
        <v>0.9742163690817871</v>
      </c>
      <c r="X47">
        <f>_xlfn.STDEV.P(H731:H756)/SQRT(COUNT(H731:H756))</f>
        <v>2.2824888178011007E-2</v>
      </c>
      <c r="AA47" t="s">
        <v>1928</v>
      </c>
      <c r="AB47" t="s">
        <v>1918</v>
      </c>
      <c r="AC47" t="s">
        <v>16</v>
      </c>
      <c r="AD47" t="s">
        <v>18</v>
      </c>
      <c r="AE47">
        <v>24</v>
      </c>
      <c r="AF47">
        <v>117.31</v>
      </c>
      <c r="AG47">
        <v>73.7</v>
      </c>
      <c r="AH47">
        <f t="shared" si="3"/>
        <v>1.5917232021709633</v>
      </c>
      <c r="AI47">
        <v>23</v>
      </c>
      <c r="AJ47">
        <v>69.12</v>
      </c>
      <c r="AK47">
        <v>71.22</v>
      </c>
      <c r="AL47" s="3">
        <f t="shared" si="4"/>
        <v>1</v>
      </c>
      <c r="AM47" s="3">
        <f t="shared" si="5"/>
        <v>0</v>
      </c>
      <c r="AN47" s="3">
        <f t="shared" si="6"/>
        <v>0</v>
      </c>
      <c r="AO47" s="4" t="s">
        <v>16</v>
      </c>
      <c r="AP47" t="s">
        <v>1881</v>
      </c>
      <c r="AQ47">
        <f>SUM(AL731:AL756)</f>
        <v>3</v>
      </c>
      <c r="AR47">
        <f>SUM(AM731:AM756)</f>
        <v>10</v>
      </c>
      <c r="AS47">
        <f>SUM(AN731:AN756)</f>
        <v>13</v>
      </c>
      <c r="AT47">
        <f>AVERAGE(AE732:AE734,AE736,AE738:AE739,AE741:AE742,AE745:AE746,AE749:AE750,AE756)</f>
        <v>24.26923076923077</v>
      </c>
      <c r="AU47">
        <f>_xlfn.STDEV.P(AE732:AE734,AE736,AE738:AE739,AE741:AE742,AE745:AE746,AE749:AE750,AE756)/SQRT(COUNT(AE732:AE734,AE736,AE738:AE739,AE741:AE742,AE745:AE746,AE749:AE750,AE756))</f>
        <v>0.51491190898056893</v>
      </c>
      <c r="AW47">
        <f>AVERAGE(AH731:AH756)</f>
        <v>1.1128168628227011</v>
      </c>
      <c r="AX47">
        <f>_xlfn.STDEV.P(AH731:AH756)/SQRT(COUNT(AH731:AH756))</f>
        <v>5.7531461113700506E-2</v>
      </c>
    </row>
    <row r="48" spans="1:50" x14ac:dyDescent="0.35">
      <c r="A48" t="s">
        <v>1929</v>
      </c>
      <c r="B48" t="s">
        <v>1918</v>
      </c>
      <c r="C48" t="s">
        <v>16</v>
      </c>
      <c r="D48" t="s">
        <v>17</v>
      </c>
      <c r="E48">
        <v>34.5</v>
      </c>
      <c r="F48">
        <v>100.29</v>
      </c>
      <c r="G48">
        <v>99.24</v>
      </c>
      <c r="H48">
        <v>1.0105804110000001</v>
      </c>
      <c r="I48">
        <v>34</v>
      </c>
      <c r="J48">
        <v>75.58</v>
      </c>
      <c r="K48">
        <v>98.04</v>
      </c>
      <c r="L48" s="3">
        <f t="shared" si="0"/>
        <v>0</v>
      </c>
      <c r="M48" s="3">
        <f t="shared" si="1"/>
        <v>1</v>
      </c>
      <c r="N48" s="3">
        <f t="shared" si="2"/>
        <v>0</v>
      </c>
      <c r="O48" s="4" t="s">
        <v>16</v>
      </c>
      <c r="P48" s="2" t="s">
        <v>1883</v>
      </c>
      <c r="Q48">
        <f>SUM(L770:L782,L931:L939)</f>
        <v>16</v>
      </c>
      <c r="R48">
        <f t="shared" ref="R48" si="41">SUM(M770:M782,M931:M939)</f>
        <v>4</v>
      </c>
      <c r="S48">
        <f>SUM(N770:N782,N931:N939)</f>
        <v>2</v>
      </c>
      <c r="T48" s="2">
        <f>AVERAGE(E770,E772:E780,E782,E931:E939)</f>
        <v>23.95</v>
      </c>
      <c r="U48" s="2">
        <f>_xlfn.STDEV.P(E770,E772:E780,E782,E931:E939)/SQRT(COUNT(E770,E772:E780,E782,E931:E939))</f>
        <v>0.19968725547715852</v>
      </c>
      <c r="W48" s="2">
        <f>AVERAGE(H770:H782,H931:H939)</f>
        <v>1.9262653073501428</v>
      </c>
      <c r="X48" s="2">
        <f>_xlfn.STDEV.P(H770:H782,H931:H939)/SQRT(COUNT(H770:H782,H931:H939))</f>
        <v>0.13544603887595807</v>
      </c>
      <c r="AA48" t="s">
        <v>1929</v>
      </c>
      <c r="AB48" t="s">
        <v>1918</v>
      </c>
      <c r="AC48" t="s">
        <v>16</v>
      </c>
      <c r="AD48" t="s">
        <v>18</v>
      </c>
      <c r="AE48">
        <v>24</v>
      </c>
      <c r="AF48">
        <v>122.22</v>
      </c>
      <c r="AG48">
        <v>73.7</v>
      </c>
      <c r="AH48">
        <f t="shared" si="3"/>
        <v>1.6583446404341926</v>
      </c>
      <c r="AI48">
        <v>23</v>
      </c>
      <c r="AJ48">
        <v>61.58</v>
      </c>
      <c r="AK48">
        <v>71.22</v>
      </c>
      <c r="AL48" s="3">
        <f t="shared" si="4"/>
        <v>1</v>
      </c>
      <c r="AM48" s="3">
        <f t="shared" si="5"/>
        <v>0</v>
      </c>
      <c r="AN48" s="3">
        <f t="shared" si="6"/>
        <v>0</v>
      </c>
      <c r="AO48" s="4" t="s">
        <v>16</v>
      </c>
      <c r="AP48" t="s">
        <v>1883</v>
      </c>
      <c r="AQ48">
        <f>SUM(AL770:AL782,AL931:AL939)</f>
        <v>17</v>
      </c>
      <c r="AR48">
        <f t="shared" ref="AR48" si="42">SUM(AM770:AM782,AM931:AM939)</f>
        <v>4</v>
      </c>
      <c r="AS48">
        <f>SUM(AN770:AN782,AN931:AN939)</f>
        <v>1</v>
      </c>
      <c r="AT48" s="2">
        <f>AVERAGE(AE770:AE780,AE782,AE931:AE939)</f>
        <v>24.071428571428573</v>
      </c>
      <c r="AU48" s="2">
        <f>_xlfn.STDEV.P(AE770:AE780,AE782,AE931:AE939)/SQRT(COUNT(AE770:AE780,AE782,AE931:AE939))</f>
        <v>6.970714806775237E-2</v>
      </c>
      <c r="AW48" s="2">
        <f>AVERAGE(AH770:AH782,AH931:AH939)</f>
        <v>1.8734883226892003</v>
      </c>
      <c r="AX48" s="2">
        <f>_xlfn.STDEV.P(AH770:AH782,AH931:AH939)/SQRT(COUNT(AH770:AH782,AH931:AH939))</f>
        <v>0.10059664963767932</v>
      </c>
    </row>
    <row r="49" spans="1:50" x14ac:dyDescent="0.35">
      <c r="A49" t="s">
        <v>1930</v>
      </c>
      <c r="B49" t="s">
        <v>1918</v>
      </c>
      <c r="C49" t="s">
        <v>16</v>
      </c>
      <c r="D49" t="s">
        <v>17</v>
      </c>
      <c r="E49">
        <v>32.5</v>
      </c>
      <c r="F49">
        <v>96.12</v>
      </c>
      <c r="G49">
        <v>94.43</v>
      </c>
      <c r="H49">
        <v>1.017896855</v>
      </c>
      <c r="I49">
        <v>32</v>
      </c>
      <c r="J49">
        <v>68.95</v>
      </c>
      <c r="K49">
        <v>93.23</v>
      </c>
      <c r="L49" s="3">
        <f t="shared" si="0"/>
        <v>0</v>
      </c>
      <c r="M49" s="3">
        <f t="shared" si="1"/>
        <v>1</v>
      </c>
      <c r="N49" s="3">
        <f t="shared" si="2"/>
        <v>0</v>
      </c>
      <c r="O49" s="4" t="s">
        <v>16</v>
      </c>
      <c r="P49" s="2" t="s">
        <v>1885</v>
      </c>
      <c r="Q49">
        <f>SUM(L803:L817,L1013:L1017)</f>
        <v>12</v>
      </c>
      <c r="R49">
        <f t="shared" ref="R49" si="43">SUM(M803:M817,M1013:M1017)</f>
        <v>5</v>
      </c>
      <c r="S49">
        <f>SUM(N803:N817,N1013:N1017)</f>
        <v>3</v>
      </c>
      <c r="T49" s="2">
        <f>AVERAGE(E803:E814,E816:E817,E1015:E1017)</f>
        <v>23.147058823529413</v>
      </c>
      <c r="U49" s="2">
        <f>_xlfn.STDEV.P(E803:E814,E816:E817,E1015:E1017)/SQRT(COUNT(E803:E814,E816:E817,E1015:E1017))</f>
        <v>8.0705216537651212E-2</v>
      </c>
      <c r="W49" s="2">
        <f>AVERAGE(H803:H817,H1013:H1017)</f>
        <v>1.6258203058894061</v>
      </c>
      <c r="X49" s="2">
        <f>_xlfn.STDEV.P(H803:H817,H1013:H1017)/SQRT(COUNT(H803:H817,H1013:H1017))</f>
        <v>0.11062364051194784</v>
      </c>
      <c r="AA49" t="s">
        <v>1930</v>
      </c>
      <c r="AB49" t="s">
        <v>1918</v>
      </c>
      <c r="AC49" t="s">
        <v>16</v>
      </c>
      <c r="AD49" t="s">
        <v>18</v>
      </c>
      <c r="AE49">
        <v>24</v>
      </c>
      <c r="AF49">
        <v>124.02</v>
      </c>
      <c r="AG49">
        <v>73.7</v>
      </c>
      <c r="AH49">
        <f t="shared" si="3"/>
        <v>1.6827679782903662</v>
      </c>
      <c r="AI49">
        <v>23</v>
      </c>
      <c r="AJ49">
        <v>54.07</v>
      </c>
      <c r="AK49">
        <v>71.22</v>
      </c>
      <c r="AL49" s="3">
        <f t="shared" si="4"/>
        <v>1</v>
      </c>
      <c r="AM49" s="3">
        <f t="shared" si="5"/>
        <v>0</v>
      </c>
      <c r="AN49" s="3">
        <f t="shared" si="6"/>
        <v>0</v>
      </c>
      <c r="AO49" s="4" t="s">
        <v>16</v>
      </c>
      <c r="AP49" t="s">
        <v>1885</v>
      </c>
      <c r="AQ49">
        <f>SUM(AL803:AL817,AL1013:AL1017)</f>
        <v>14</v>
      </c>
      <c r="AR49">
        <f t="shared" ref="AR49" si="44">SUM(AM803:AM817,AM1013:AM1017)</f>
        <v>5</v>
      </c>
      <c r="AS49">
        <f>SUM(AN803:AN817,AN1013:AN1017)</f>
        <v>1</v>
      </c>
      <c r="AT49" s="2">
        <f>AVERAGE(AE803:AE817,AE1014:AE1017)</f>
        <v>24</v>
      </c>
      <c r="AU49" s="2">
        <f>_xlfn.STDEV.P(AE803:AE817,AE1014:AE1017)/SQRT(COUNT(AE803:AE817,AE1014:AE1017))</f>
        <v>0</v>
      </c>
      <c r="AW49" s="2">
        <f>AVERAGE(AH803:AH817,AH1013:AH1017)</f>
        <v>1.6558819538670277</v>
      </c>
      <c r="AX49" s="2">
        <f>_xlfn.STDEV.P(AH803:AH817,AH1013:AH1017)/SQRT(COUNT(AH803:AH817,AH1013:AH1017))</f>
        <v>7.1334955845284653E-2</v>
      </c>
    </row>
    <row r="50" spans="1:50" x14ac:dyDescent="0.35">
      <c r="A50" t="s">
        <v>1931</v>
      </c>
      <c r="B50" t="s">
        <v>1918</v>
      </c>
      <c r="C50" t="s">
        <v>16</v>
      </c>
      <c r="D50" t="s">
        <v>17</v>
      </c>
      <c r="E50" s="6">
        <v>33</v>
      </c>
      <c r="F50" s="6">
        <v>75.459999999999994</v>
      </c>
      <c r="G50" s="6">
        <v>95.64</v>
      </c>
      <c r="H50" s="6">
        <v>0.78900041799999998</v>
      </c>
      <c r="I50" s="6">
        <v>32.5</v>
      </c>
      <c r="J50" s="6">
        <v>59.64</v>
      </c>
      <c r="K50" s="6">
        <v>94.43</v>
      </c>
      <c r="L50" s="6">
        <f t="shared" si="0"/>
        <v>0</v>
      </c>
      <c r="M50" s="6">
        <f t="shared" si="1"/>
        <v>0</v>
      </c>
      <c r="N50" s="6">
        <f t="shared" si="2"/>
        <v>1</v>
      </c>
      <c r="O50" s="4" t="s">
        <v>16</v>
      </c>
      <c r="P50" s="9" t="s">
        <v>1888</v>
      </c>
      <c r="Q50">
        <f>SUM(L955:L965)</f>
        <v>0</v>
      </c>
      <c r="R50">
        <f t="shared" ref="R50" si="45">SUM(M955:M965)</f>
        <v>1</v>
      </c>
      <c r="S50">
        <f>SUM(N955:N965)</f>
        <v>10</v>
      </c>
      <c r="T50" s="2">
        <f>AVERAGE(E958)</f>
        <v>23.5</v>
      </c>
      <c r="U50" s="2" t="s">
        <v>41</v>
      </c>
      <c r="W50" s="2">
        <f>AVERAGE(H955:H965)</f>
        <v>0.92698652908735857</v>
      </c>
      <c r="X50" s="2">
        <f>_xlfn.STDEV.P(H955:H965)/SQRT(COUNT(H955:H965))</f>
        <v>1.4938396558246832E-2</v>
      </c>
      <c r="AA50" t="s">
        <v>1931</v>
      </c>
      <c r="AB50" t="s">
        <v>1918</v>
      </c>
      <c r="AC50" t="s">
        <v>16</v>
      </c>
      <c r="AD50" t="s">
        <v>18</v>
      </c>
      <c r="AE50">
        <v>24</v>
      </c>
      <c r="AF50">
        <v>101.49</v>
      </c>
      <c r="AG50">
        <v>73.7</v>
      </c>
      <c r="AH50">
        <f t="shared" si="3"/>
        <v>1.377069199457259</v>
      </c>
      <c r="AI50">
        <v>23.5</v>
      </c>
      <c r="AJ50">
        <v>69.260000000000005</v>
      </c>
      <c r="AK50">
        <v>72.459999999999994</v>
      </c>
      <c r="AL50" s="3">
        <f t="shared" si="4"/>
        <v>0</v>
      </c>
      <c r="AM50" s="3">
        <f t="shared" si="5"/>
        <v>1</v>
      </c>
      <c r="AN50" s="3">
        <f t="shared" si="6"/>
        <v>0</v>
      </c>
      <c r="AO50" s="4" t="s">
        <v>16</v>
      </c>
      <c r="AP50" t="s">
        <v>1888</v>
      </c>
      <c r="AQ50">
        <f>SUM(AL955:AL965)</f>
        <v>8</v>
      </c>
      <c r="AR50">
        <f t="shared" ref="AR50" si="46">SUM(AM955:AM965)</f>
        <v>2</v>
      </c>
      <c r="AS50">
        <f>SUM(AN955:AN965)</f>
        <v>1</v>
      </c>
      <c r="AT50" s="2">
        <f>AVERAGE(AE955:AE960,AE962:AE965)</f>
        <v>24</v>
      </c>
      <c r="AU50" s="2">
        <f>_xlfn.STDEV.P(AE955:AE960,AE962:AE965)/SQRT(COUNT(AE955:AE960,AE962:AE965))</f>
        <v>0</v>
      </c>
      <c r="AW50" s="2">
        <f>AVERAGE(AH955:AH965)</f>
        <v>1.7680497027961606</v>
      </c>
      <c r="AX50" s="2">
        <f>_xlfn.STDEV.P(AH955:AH965)/SQRT(COUNT(AH955:AH965))</f>
        <v>0.13270997853321562</v>
      </c>
    </row>
    <row r="51" spans="1:50" x14ac:dyDescent="0.35">
      <c r="A51" t="s">
        <v>1932</v>
      </c>
      <c r="B51" t="s">
        <v>1918</v>
      </c>
      <c r="C51" t="s">
        <v>16</v>
      </c>
      <c r="D51" t="s">
        <v>17</v>
      </c>
      <c r="E51">
        <v>23</v>
      </c>
      <c r="F51">
        <v>73.67</v>
      </c>
      <c r="G51">
        <v>71.22</v>
      </c>
      <c r="H51">
        <v>1.0344004490000001</v>
      </c>
      <c r="I51">
        <v>22.5</v>
      </c>
      <c r="J51">
        <v>55.72</v>
      </c>
      <c r="K51">
        <v>69.97</v>
      </c>
      <c r="L51" s="3">
        <f t="shared" si="0"/>
        <v>0</v>
      </c>
      <c r="M51" s="3">
        <f t="shared" si="1"/>
        <v>1</v>
      </c>
      <c r="N51" s="3">
        <f t="shared" si="2"/>
        <v>0</v>
      </c>
      <c r="O51" s="4" t="s">
        <v>16</v>
      </c>
      <c r="P51" s="9" t="s">
        <v>1890</v>
      </c>
      <c r="Q51">
        <f>SUM(L977:L988)</f>
        <v>1</v>
      </c>
      <c r="R51">
        <f t="shared" ref="R51" si="47">SUM(M977:M988)</f>
        <v>8</v>
      </c>
      <c r="S51">
        <f>SUM(N977:N988)</f>
        <v>3</v>
      </c>
      <c r="T51" s="2">
        <f>AVERAGE(E977:E979,E981:E982,E984:E985,E987:E988)</f>
        <v>27.277777777777779</v>
      </c>
      <c r="U51" s="2">
        <f>_xlfn.STDEV.P(E977:E979,E981:E982,E984:E985,E987:E988)/SQRT(COUNT(E977:E979,E981:E982,E984:E985,E987:E988))</f>
        <v>1.0217121647506462</v>
      </c>
      <c r="W51" s="2">
        <f>AVERAGE(H977:H988)</f>
        <v>1.2020463224809579</v>
      </c>
      <c r="X51" s="2">
        <f>_xlfn.STDEV.P(H977:H988)/SQRT(COUNT(H977:H988))</f>
        <v>0.11825392930604051</v>
      </c>
      <c r="AA51" t="s">
        <v>1932</v>
      </c>
      <c r="AB51" t="s">
        <v>1918</v>
      </c>
      <c r="AC51" t="s">
        <v>16</v>
      </c>
      <c r="AD51" t="s">
        <v>18</v>
      </c>
      <c r="AE51">
        <v>24</v>
      </c>
      <c r="AF51">
        <v>154.93</v>
      </c>
      <c r="AG51">
        <v>73.7</v>
      </c>
      <c r="AH51">
        <f t="shared" si="3"/>
        <v>2.1021709633649932</v>
      </c>
      <c r="AI51">
        <v>23</v>
      </c>
      <c r="AJ51">
        <v>57.1</v>
      </c>
      <c r="AK51">
        <v>71.22</v>
      </c>
      <c r="AL51" s="3">
        <f t="shared" si="4"/>
        <v>1</v>
      </c>
      <c r="AM51" s="3">
        <f t="shared" si="5"/>
        <v>0</v>
      </c>
      <c r="AN51" s="3">
        <f t="shared" si="6"/>
        <v>0</v>
      </c>
      <c r="AO51" s="4" t="s">
        <v>16</v>
      </c>
      <c r="AP51" t="s">
        <v>1890</v>
      </c>
      <c r="AQ51">
        <f>SUM(AL977:AL988)</f>
        <v>10</v>
      </c>
      <c r="AR51">
        <f t="shared" ref="AR51" si="48">SUM(AM977:AM988)</f>
        <v>2</v>
      </c>
      <c r="AS51">
        <f>SUM(AN977:AN988)</f>
        <v>0</v>
      </c>
      <c r="AT51" s="2">
        <f>AVERAGE(AE977:AE988)</f>
        <v>24.041666666666668</v>
      </c>
      <c r="AU51" s="2">
        <f>_xlfn.STDEV.P(AE977:AE988)/SQRT(COUNT(AE977:AE988))</f>
        <v>3.9892796156514095E-2</v>
      </c>
      <c r="AW51" s="2">
        <f>AVERAGE(AH977:AH988)</f>
        <v>1.955627133492843</v>
      </c>
      <c r="AX51" s="2">
        <f>_xlfn.STDEV.P(AH977:AH988)/SQRT(COUNT(AH977:AH988))</f>
        <v>0.1334888427291136</v>
      </c>
    </row>
    <row r="52" spans="1:50" x14ac:dyDescent="0.35">
      <c r="A52" t="s">
        <v>1933</v>
      </c>
      <c r="B52" t="s">
        <v>1918</v>
      </c>
      <c r="C52" t="s">
        <v>16</v>
      </c>
      <c r="D52" t="s">
        <v>17</v>
      </c>
      <c r="E52">
        <v>25</v>
      </c>
      <c r="F52">
        <v>100.79</v>
      </c>
      <c r="G52">
        <v>76.17</v>
      </c>
      <c r="H52">
        <v>1.3232243669999999</v>
      </c>
      <c r="I52">
        <v>23</v>
      </c>
      <c r="J52">
        <v>67.13</v>
      </c>
      <c r="K52">
        <v>71.22</v>
      </c>
      <c r="L52" s="3">
        <f t="shared" si="0"/>
        <v>0</v>
      </c>
      <c r="M52" s="3">
        <f t="shared" si="1"/>
        <v>1</v>
      </c>
      <c r="N52" s="3">
        <f t="shared" si="2"/>
        <v>0</v>
      </c>
      <c r="O52" s="4" t="s">
        <v>16</v>
      </c>
      <c r="P52" s="9" t="s">
        <v>1892</v>
      </c>
      <c r="Q52">
        <f>SUM(L1000:L1012)</f>
        <v>9</v>
      </c>
      <c r="R52">
        <f t="shared" ref="R52" si="49">SUM(M1000:M1012)</f>
        <v>4</v>
      </c>
      <c r="S52">
        <f>SUM(N1000:N1012)</f>
        <v>0</v>
      </c>
      <c r="T52" s="2">
        <f>AVERAGE(E1000:E1012)</f>
        <v>23.96153846153846</v>
      </c>
      <c r="U52" s="2">
        <f>_xlfn.STDEV.P(E1000:E1012)/SQRT(COUNT(E1000:E1012))</f>
        <v>0.13826415911891032</v>
      </c>
      <c r="W52" s="2">
        <f>AVERAGE(H1000:H1012)</f>
        <v>2.0138805699610711</v>
      </c>
      <c r="X52" s="2">
        <f>_xlfn.STDEV.P(H1000:H1012)/SQRT(COUNT(H1000:H1012))</f>
        <v>0.16828036804284885</v>
      </c>
      <c r="AA52" t="s">
        <v>1933</v>
      </c>
      <c r="AB52" t="s">
        <v>1918</v>
      </c>
      <c r="AC52" t="s">
        <v>16</v>
      </c>
      <c r="AD52" t="s">
        <v>18</v>
      </c>
      <c r="AE52">
        <v>24</v>
      </c>
      <c r="AF52">
        <v>125.76</v>
      </c>
      <c r="AG52">
        <v>73.7</v>
      </c>
      <c r="AH52">
        <f t="shared" si="3"/>
        <v>1.7063772048846675</v>
      </c>
      <c r="AI52">
        <v>23</v>
      </c>
      <c r="AJ52">
        <v>64.55</v>
      </c>
      <c r="AK52">
        <v>71.22</v>
      </c>
      <c r="AL52" s="3">
        <f t="shared" si="4"/>
        <v>1</v>
      </c>
      <c r="AM52" s="3">
        <f t="shared" si="5"/>
        <v>0</v>
      </c>
      <c r="AN52" s="3">
        <f t="shared" si="6"/>
        <v>0</v>
      </c>
      <c r="AO52" s="4" t="s">
        <v>16</v>
      </c>
      <c r="AP52" t="s">
        <v>1892</v>
      </c>
      <c r="AQ52">
        <f>SUM(AL1000:AL1012)</f>
        <v>13</v>
      </c>
      <c r="AR52">
        <f t="shared" ref="AR52" si="50">SUM(AM1000:AM1012)</f>
        <v>0</v>
      </c>
      <c r="AS52">
        <f>SUM(AN1000:AN1012)</f>
        <v>0</v>
      </c>
      <c r="AT52" s="2">
        <f>AVERAGE(AE1000:AE1012)</f>
        <v>24</v>
      </c>
      <c r="AU52" s="2">
        <f>_xlfn.STDEV.P(AE1000:AE1012)/SQRT(COUNT(AE1000:AE1012))</f>
        <v>0</v>
      </c>
      <c r="AW52" s="2">
        <f>AVERAGE(AH1000:AH1012)</f>
        <v>1.8818286191420519</v>
      </c>
      <c r="AX52" s="2">
        <f>_xlfn.STDEV.P(AH1000:AH1012)/SQRT(COUNT(AH1000:AH1012))</f>
        <v>6.5395496381182014E-2</v>
      </c>
    </row>
    <row r="53" spans="1:50" x14ac:dyDescent="0.35">
      <c r="A53" t="s">
        <v>1934</v>
      </c>
      <c r="B53" t="s">
        <v>1918</v>
      </c>
      <c r="C53" t="s">
        <v>16</v>
      </c>
      <c r="D53" t="s">
        <v>17</v>
      </c>
      <c r="E53" s="6">
        <v>18</v>
      </c>
      <c r="F53" s="6">
        <v>50.74</v>
      </c>
      <c r="G53" s="6">
        <v>58.64</v>
      </c>
      <c r="H53" s="6">
        <v>0.86527967299999997</v>
      </c>
      <c r="I53" s="6">
        <v>17.5</v>
      </c>
      <c r="J53" s="6">
        <v>29.99</v>
      </c>
      <c r="K53" s="6">
        <v>57.36</v>
      </c>
      <c r="L53" s="6">
        <f t="shared" si="0"/>
        <v>0</v>
      </c>
      <c r="M53" s="6">
        <f t="shared" si="1"/>
        <v>0</v>
      </c>
      <c r="N53" s="6">
        <f t="shared" si="2"/>
        <v>1</v>
      </c>
      <c r="O53" s="4" t="s">
        <v>16</v>
      </c>
      <c r="P53" s="9" t="s">
        <v>1894</v>
      </c>
      <c r="Q53">
        <f>SUM(L1028:L1040,L1045:L1052)</f>
        <v>0</v>
      </c>
      <c r="R53">
        <f t="shared" ref="R53" si="51">SUM(M1028:M1040,M1045:M1052)</f>
        <v>6</v>
      </c>
      <c r="S53">
        <f>SUM(N1028:N1040,N1045:N1052)</f>
        <v>15</v>
      </c>
      <c r="T53" s="2">
        <f>AVERAGE(E1029,E1031,E1034,E1036:E1037,E1045)</f>
        <v>21.333333333333332</v>
      </c>
      <c r="U53" s="2">
        <f>_xlfn.STDEV.P(E1029,E1031,E1034,E1036:E1037,E1045)/SQRT(COUNT(E1029,E1031,E1034,E1036:E1037,E1045))</f>
        <v>1.9708524194518624</v>
      </c>
      <c r="W53" s="2">
        <f>AVERAGE(H1028:H1040,H1045:H1052)</f>
        <v>0.95756598274001148</v>
      </c>
      <c r="X53" s="2">
        <f>_xlfn.STDEV.P(H1028:H1040,H1045:H1052)/SQRT(COUNT(H1028:H1040,H1045:H1052))</f>
        <v>2.6740393796125073E-2</v>
      </c>
      <c r="AA53" t="s">
        <v>1934</v>
      </c>
      <c r="AB53" t="s">
        <v>1918</v>
      </c>
      <c r="AC53" t="s">
        <v>16</v>
      </c>
      <c r="AD53" t="s">
        <v>18</v>
      </c>
      <c r="AE53">
        <v>24</v>
      </c>
      <c r="AF53">
        <v>100.41</v>
      </c>
      <c r="AG53">
        <v>73.7</v>
      </c>
      <c r="AH53">
        <f t="shared" si="3"/>
        <v>1.3624151967435549</v>
      </c>
      <c r="AI53">
        <v>23</v>
      </c>
      <c r="AJ53">
        <v>64.25</v>
      </c>
      <c r="AK53">
        <v>71.22</v>
      </c>
      <c r="AL53" s="3">
        <f t="shared" si="4"/>
        <v>0</v>
      </c>
      <c r="AM53" s="3">
        <f t="shared" si="5"/>
        <v>1</v>
      </c>
      <c r="AN53" s="3">
        <f t="shared" si="6"/>
        <v>0</v>
      </c>
      <c r="AO53" s="4" t="s">
        <v>16</v>
      </c>
      <c r="AP53" t="s">
        <v>1894</v>
      </c>
      <c r="AQ53">
        <f>SUM(AL1028:AL1040,AL1045:AL1052)</f>
        <v>1</v>
      </c>
      <c r="AR53">
        <f t="shared" ref="AR53" si="52">SUM(AM1028:AM1040,AM1045:AM1052)</f>
        <v>7</v>
      </c>
      <c r="AS53">
        <f>SUM(AN1028:AN1040,AN1045:AN1052)</f>
        <v>13</v>
      </c>
      <c r="AT53" s="2">
        <f>AVERAGE(AE1028,AE1035:AE1037,AE1039,AE1049,AE1051:AE1052)</f>
        <v>23.9375</v>
      </c>
      <c r="AU53" s="2">
        <f>_xlfn.STDEV.P(AE1028,AE1035:AE1037,AE1039,AE1049,AE1051:AE1052)/SQRT(COUNT(AE1028,AE1035:AE1037,AE1039,AE1049,AE1051:AE1052))</f>
        <v>0.51110710105612889</v>
      </c>
      <c r="AW53" s="2">
        <f>AVERAGE(AH1028:AH1040,AH1045:AH1052)</f>
        <v>1.0027181987800189</v>
      </c>
      <c r="AX53" s="2">
        <f>_xlfn.STDEV.P(AH1028:AH1040,AH1045:AH1052)/SQRT(COUNT(AH1028:AH1040,AH1045:AH1052))</f>
        <v>4.9837794578342295E-2</v>
      </c>
    </row>
    <row r="54" spans="1:50" x14ac:dyDescent="0.35">
      <c r="A54" t="s">
        <v>1935</v>
      </c>
      <c r="B54" t="s">
        <v>1918</v>
      </c>
      <c r="C54" t="s">
        <v>16</v>
      </c>
      <c r="D54" t="s">
        <v>17</v>
      </c>
      <c r="E54" s="6">
        <v>18</v>
      </c>
      <c r="F54" s="6">
        <v>46.75</v>
      </c>
      <c r="G54" s="6">
        <v>58.64</v>
      </c>
      <c r="H54" s="6">
        <v>0.79723738099999997</v>
      </c>
      <c r="I54" s="6">
        <v>17.5</v>
      </c>
      <c r="J54" s="6">
        <v>32.86</v>
      </c>
      <c r="K54" s="6">
        <v>57.36</v>
      </c>
      <c r="L54" s="6">
        <f t="shared" si="0"/>
        <v>0</v>
      </c>
      <c r="M54" s="6">
        <f t="shared" si="1"/>
        <v>0</v>
      </c>
      <c r="N54" s="6">
        <f t="shared" si="2"/>
        <v>1</v>
      </c>
      <c r="O54" s="4" t="s">
        <v>16</v>
      </c>
      <c r="P54" s="9" t="s">
        <v>1896</v>
      </c>
      <c r="Q54">
        <f>SUM(L1078:L1105)</f>
        <v>0</v>
      </c>
      <c r="R54">
        <f t="shared" ref="R54" si="53">SUM(M1078:M1105)</f>
        <v>11</v>
      </c>
      <c r="S54">
        <f>SUM(N1078:N1105)</f>
        <v>17</v>
      </c>
      <c r="T54" s="2">
        <f>AVERAGE(E1078,E1087,E1090,E1095,E1097,E1099:E1103,E1105)</f>
        <v>24.40909090909091</v>
      </c>
      <c r="U54" s="2">
        <f>_xlfn.STDEV.P(E1078,E1087,E1090,E1095,E1097,E1099:E1103,E1105)/SQRT(COUNT(E1078,E1087,E1090,E1095,E1097,E1099:E1103,E1105))</f>
        <v>1.0180563677143455</v>
      </c>
      <c r="W54" s="2">
        <f>AVERAGE(H1078:H1105)</f>
        <v>0.94787458228101507</v>
      </c>
      <c r="X54" s="2">
        <f>_xlfn.STDEV.P(H1078:H1105)/SQRT(COUNT(H1078:H1105))</f>
        <v>2.7132681990241068E-2</v>
      </c>
      <c r="AA54" t="s">
        <v>1935</v>
      </c>
      <c r="AB54" t="s">
        <v>1918</v>
      </c>
      <c r="AC54" t="s">
        <v>16</v>
      </c>
      <c r="AD54" t="s">
        <v>18</v>
      </c>
      <c r="AE54">
        <v>24</v>
      </c>
      <c r="AF54">
        <v>132.55000000000001</v>
      </c>
      <c r="AG54">
        <v>73.7</v>
      </c>
      <c r="AH54">
        <f t="shared" si="3"/>
        <v>1.7985074626865674</v>
      </c>
      <c r="AI54">
        <v>23.5</v>
      </c>
      <c r="AJ54">
        <v>71.430000000000007</v>
      </c>
      <c r="AK54">
        <v>72.459999999999994</v>
      </c>
      <c r="AL54" s="3">
        <f t="shared" si="4"/>
        <v>1</v>
      </c>
      <c r="AM54" s="3">
        <f t="shared" si="5"/>
        <v>0</v>
      </c>
      <c r="AN54" s="3">
        <f t="shared" si="6"/>
        <v>0</v>
      </c>
      <c r="AO54" s="4" t="s">
        <v>16</v>
      </c>
      <c r="AP54" t="s">
        <v>1896</v>
      </c>
      <c r="AQ54">
        <f>SUM(AL1078:AL1105)</f>
        <v>1</v>
      </c>
      <c r="AR54">
        <f t="shared" ref="AR54" si="54">SUM(AM1078:AM1105)</f>
        <v>7</v>
      </c>
      <c r="AS54">
        <f>SUM(AN1078:AN1105)</f>
        <v>20</v>
      </c>
      <c r="AT54" s="2">
        <f>AVERAGE(AE1089:AE1092,AE1097,AE1101,AE1103:AE1104)</f>
        <v>23.5625</v>
      </c>
      <c r="AU54" s="2">
        <f>_xlfn.STDEV.P(AE1089:AE1092,AE1097,AE1101,AE1103:AE1104)/SQRT(COUNT(AE1089:AE1092,AE1097,AE1101,AE1103:AE1104))</f>
        <v>1.379077760226014</v>
      </c>
      <c r="AW54" s="2">
        <f>AVERAGE(AH1078:AH1105)</f>
        <v>0.98817860424550041</v>
      </c>
      <c r="AX54" s="2">
        <f>_xlfn.STDEV.P(AH1078:AH1105)/SQRT(COUNT(AH1078:AH1105))</f>
        <v>3.6133619676579222E-2</v>
      </c>
    </row>
    <row r="55" spans="1:50" x14ac:dyDescent="0.35">
      <c r="A55" t="s">
        <v>1936</v>
      </c>
      <c r="B55" t="s">
        <v>1918</v>
      </c>
      <c r="C55" t="s">
        <v>16</v>
      </c>
      <c r="D55" t="s">
        <v>17</v>
      </c>
      <c r="E55" s="6">
        <v>19.5</v>
      </c>
      <c r="F55" s="6">
        <v>49.97</v>
      </c>
      <c r="G55" s="6">
        <v>62.44</v>
      </c>
      <c r="H55" s="6">
        <v>0.80028827700000005</v>
      </c>
      <c r="I55" s="6">
        <v>19</v>
      </c>
      <c r="J55" s="6">
        <v>36.299999999999997</v>
      </c>
      <c r="K55" s="6">
        <v>61.18</v>
      </c>
      <c r="L55" s="6">
        <f t="shared" si="0"/>
        <v>0</v>
      </c>
      <c r="M55" s="6">
        <f t="shared" si="1"/>
        <v>0</v>
      </c>
      <c r="N55" s="6">
        <f t="shared" si="2"/>
        <v>1</v>
      </c>
      <c r="O55" s="4" t="s">
        <v>16</v>
      </c>
      <c r="P55" s="9" t="s">
        <v>1898</v>
      </c>
      <c r="Q55">
        <f>SUM(L1115:L1122)</f>
        <v>1</v>
      </c>
      <c r="R55">
        <f t="shared" ref="R55" si="55">SUM(M1115:M1122)</f>
        <v>7</v>
      </c>
      <c r="S55">
        <f>SUM(N1115:N1122)</f>
        <v>0</v>
      </c>
      <c r="T55" s="2">
        <f>AVERAGE(E1115:E1122)</f>
        <v>23.8125</v>
      </c>
      <c r="U55" s="2">
        <f>_xlfn.STDEV.P(E1115:E1122)/SQRT(COUNT(E1115:E1122))</f>
        <v>0.19640320453088334</v>
      </c>
      <c r="W55" s="2">
        <f>AVERAGE(H1115:H1122)</f>
        <v>1.2689788347785176</v>
      </c>
      <c r="X55" s="2">
        <f>_xlfn.STDEV.P(H1115:H1122)/SQRT(COUNT(H1115:H1122))</f>
        <v>0.13082050484182275</v>
      </c>
      <c r="AA55" t="s">
        <v>1936</v>
      </c>
      <c r="AB55" t="s">
        <v>1918</v>
      </c>
      <c r="AC55" t="s">
        <v>16</v>
      </c>
      <c r="AD55" t="s">
        <v>18</v>
      </c>
      <c r="AE55" s="6">
        <v>24.5</v>
      </c>
      <c r="AF55" s="6">
        <v>73.709999999999994</v>
      </c>
      <c r="AG55" s="6">
        <v>74.930000000000007</v>
      </c>
      <c r="AH55" s="6">
        <f t="shared" si="3"/>
        <v>0.98371813692779908</v>
      </c>
      <c r="AI55" s="6">
        <v>24</v>
      </c>
      <c r="AJ55" s="6">
        <v>71.17</v>
      </c>
      <c r="AK55" s="6">
        <v>73.7</v>
      </c>
      <c r="AL55" s="6">
        <f t="shared" si="4"/>
        <v>0</v>
      </c>
      <c r="AM55" s="6">
        <f t="shared" si="5"/>
        <v>0</v>
      </c>
      <c r="AN55" s="6">
        <f t="shared" si="6"/>
        <v>1</v>
      </c>
      <c r="AO55" s="4" t="s">
        <v>16</v>
      </c>
      <c r="AP55" t="s">
        <v>1898</v>
      </c>
      <c r="AQ55">
        <f>SUM(AL1115:AL1122)</f>
        <v>1</v>
      </c>
      <c r="AR55">
        <f t="shared" ref="AR55" si="56">SUM(AM1115:AM1122)</f>
        <v>4</v>
      </c>
      <c r="AS55">
        <f>SUM(AN1115:AN1122)</f>
        <v>3</v>
      </c>
      <c r="AT55" s="2">
        <f>AVERAGE(AE1115:AE1117,AE1119,AE1122)</f>
        <v>23.8</v>
      </c>
      <c r="AU55" s="2">
        <f>_xlfn.STDEV.P(AE1115:AE1117,AE1119,AE1122)/SQRT(COUNT(AE1115:AE1117,AE1119,AE1122))</f>
        <v>0.17888543819998315</v>
      </c>
      <c r="AW55" s="2">
        <f>AVERAGE(AH1115:AH1122)</f>
        <v>1.1969648985678316</v>
      </c>
      <c r="AX55" s="2">
        <f>_xlfn.STDEV.P(AH1115:AH1122)/SQRT(COUNT(AH1115:AH1122))</f>
        <v>0.11620305810217298</v>
      </c>
    </row>
    <row r="56" spans="1:50" x14ac:dyDescent="0.35">
      <c r="A56" t="s">
        <v>1937</v>
      </c>
      <c r="B56" t="s">
        <v>1918</v>
      </c>
      <c r="C56" t="s">
        <v>16</v>
      </c>
      <c r="D56" t="s">
        <v>17</v>
      </c>
      <c r="E56" s="6">
        <v>18</v>
      </c>
      <c r="F56" s="6">
        <v>44</v>
      </c>
      <c r="G56" s="6">
        <v>58.64</v>
      </c>
      <c r="H56" s="6">
        <v>0.750341064</v>
      </c>
      <c r="I56" s="6">
        <v>17.5</v>
      </c>
      <c r="J56" s="6">
        <v>21.75</v>
      </c>
      <c r="K56" s="6">
        <v>57.36</v>
      </c>
      <c r="L56" s="6">
        <f t="shared" si="0"/>
        <v>0</v>
      </c>
      <c r="M56" s="6">
        <f t="shared" si="1"/>
        <v>0</v>
      </c>
      <c r="N56" s="6">
        <f t="shared" si="2"/>
        <v>1</v>
      </c>
      <c r="O56" s="4" t="s">
        <v>16</v>
      </c>
      <c r="P56" s="9" t="s">
        <v>1900</v>
      </c>
      <c r="Q56">
        <f>SUM(L1135:L1143)</f>
        <v>0</v>
      </c>
      <c r="R56">
        <f t="shared" ref="R56" si="57">SUM(M1135:M1143)</f>
        <v>3</v>
      </c>
      <c r="S56">
        <f>SUM(N1135:N1143)</f>
        <v>6</v>
      </c>
      <c r="T56" s="2">
        <f>AVERAGE(E1140,E1142:E1143)</f>
        <v>21.833333333333332</v>
      </c>
      <c r="U56" s="2">
        <f>_xlfn.STDEV.P(E1140,E1142:E1143)/SQRT(COUNT(E1140,E1142:E1143))</f>
        <v>2.6281947050033048</v>
      </c>
      <c r="W56" s="2">
        <f>AVERAGE(H1135:H1143)</f>
        <v>0.97011126064243092</v>
      </c>
      <c r="X56" s="2">
        <f>_xlfn.STDEV.P(H1135:H1143)/SQRT(COUNT(H1135:H1143))</f>
        <v>4.2509600923620432E-2</v>
      </c>
      <c r="AA56" t="s">
        <v>1937</v>
      </c>
      <c r="AB56" t="s">
        <v>1918</v>
      </c>
      <c r="AC56" t="s">
        <v>16</v>
      </c>
      <c r="AD56" t="s">
        <v>18</v>
      </c>
      <c r="AE56">
        <v>24</v>
      </c>
      <c r="AF56">
        <v>118.69</v>
      </c>
      <c r="AG56">
        <v>73.7</v>
      </c>
      <c r="AH56">
        <f t="shared" si="3"/>
        <v>1.6104477611940298</v>
      </c>
      <c r="AI56">
        <v>23</v>
      </c>
      <c r="AJ56">
        <v>49.38</v>
      </c>
      <c r="AK56">
        <v>71.22</v>
      </c>
      <c r="AL56" s="3">
        <f t="shared" si="4"/>
        <v>1</v>
      </c>
      <c r="AM56" s="3">
        <f t="shared" si="5"/>
        <v>0</v>
      </c>
      <c r="AN56" s="3">
        <f t="shared" si="6"/>
        <v>0</v>
      </c>
      <c r="AO56" s="4" t="s">
        <v>16</v>
      </c>
      <c r="AP56" t="s">
        <v>1900</v>
      </c>
      <c r="AQ56">
        <f>SUM(AL1135:AL1143)</f>
        <v>6</v>
      </c>
      <c r="AR56">
        <f t="shared" ref="AR56" si="58">SUM(AM1135:AM1143)</f>
        <v>3</v>
      </c>
      <c r="AS56">
        <f>SUM(AN1135:AN1143)</f>
        <v>0</v>
      </c>
      <c r="AT56" s="2">
        <f>AVERAGE(AE1135:AE1143)</f>
        <v>23.944444444444443</v>
      </c>
      <c r="AU56" s="2">
        <f>_xlfn.STDEV.P(AE1135:AE1143)/SQRT(COUNT(AE1135:AE1143))</f>
        <v>5.2378280087892415E-2</v>
      </c>
      <c r="AW56" s="2">
        <f>AVERAGE(AH1135:AH1143)</f>
        <v>1.7625752958873444</v>
      </c>
      <c r="AX56" s="2">
        <f>_xlfn.STDEV.P(AH1135:AH1143)/SQRT(COUNT(AH1135:AH1143))</f>
        <v>9.9657986281521962E-2</v>
      </c>
    </row>
    <row r="57" spans="1:50" x14ac:dyDescent="0.35">
      <c r="A57" t="s">
        <v>1938</v>
      </c>
      <c r="B57" t="s">
        <v>1918</v>
      </c>
      <c r="C57" t="s">
        <v>16</v>
      </c>
      <c r="D57" t="s">
        <v>17</v>
      </c>
      <c r="E57" s="6">
        <v>23.5</v>
      </c>
      <c r="F57" s="6">
        <v>68.819999999999993</v>
      </c>
      <c r="G57" s="6">
        <v>72.459999999999994</v>
      </c>
      <c r="H57" s="6">
        <v>0.94976538799999999</v>
      </c>
      <c r="I57" s="6">
        <v>23</v>
      </c>
      <c r="J57" s="6">
        <v>59.12</v>
      </c>
      <c r="K57" s="6">
        <v>71.22</v>
      </c>
      <c r="L57" s="6">
        <f t="shared" si="0"/>
        <v>0</v>
      </c>
      <c r="M57" s="6">
        <f t="shared" si="1"/>
        <v>0</v>
      </c>
      <c r="N57" s="6">
        <f t="shared" si="2"/>
        <v>1</v>
      </c>
      <c r="O57" s="4" t="s">
        <v>51</v>
      </c>
      <c r="P57" t="s">
        <v>1867</v>
      </c>
      <c r="Q57">
        <f>SUM(L319:L331)</f>
        <v>10</v>
      </c>
      <c r="R57">
        <f>SUM(M319:M331)</f>
        <v>1</v>
      </c>
      <c r="S57">
        <f>SUM(N319:N331)</f>
        <v>2</v>
      </c>
      <c r="T57">
        <f>AVERAGE(E319:E321,E323:E326,E328:E331)</f>
        <v>23.90909090909091</v>
      </c>
      <c r="U57">
        <f>_xlfn.STDEV.P(E319:E321,E323:E326,E328:E331)/SQRT(COUNT(E319:E321,E323:E326,E328:E331))</f>
        <v>0.14110224032201546</v>
      </c>
      <c r="W57">
        <f>AVERAGE(H319:H331)</f>
        <v>1.6925010509230771</v>
      </c>
      <c r="X57">
        <f>_xlfn.STDEV.P(H319:H331)/SQRT(COUNT(H319:H331))</f>
        <v>0.13791573168311794</v>
      </c>
      <c r="AA57" t="s">
        <v>1938</v>
      </c>
      <c r="AB57" t="s">
        <v>1918</v>
      </c>
      <c r="AC57" t="s">
        <v>16</v>
      </c>
      <c r="AD57" t="s">
        <v>18</v>
      </c>
      <c r="AE57">
        <v>24</v>
      </c>
      <c r="AF57">
        <v>119.57</v>
      </c>
      <c r="AG57">
        <v>73.7</v>
      </c>
      <c r="AH57">
        <f t="shared" si="3"/>
        <v>1.6223880597014924</v>
      </c>
      <c r="AI57">
        <v>23.5</v>
      </c>
      <c r="AJ57">
        <v>71.930000000000007</v>
      </c>
      <c r="AK57">
        <v>72.459999999999994</v>
      </c>
      <c r="AL57" s="3">
        <f t="shared" si="4"/>
        <v>1</v>
      </c>
      <c r="AM57" s="3">
        <f t="shared" si="5"/>
        <v>0</v>
      </c>
      <c r="AN57" s="3">
        <f t="shared" si="6"/>
        <v>0</v>
      </c>
      <c r="AO57" s="4" t="s">
        <v>51</v>
      </c>
      <c r="AP57" t="s">
        <v>1867</v>
      </c>
      <c r="AQ57">
        <f>SUM(AL319:AL331)</f>
        <v>12</v>
      </c>
      <c r="AR57">
        <f>SUM(AM319:AM331)</f>
        <v>1</v>
      </c>
      <c r="AS57">
        <f>SUM(AN319:AN331)</f>
        <v>0</v>
      </c>
      <c r="AT57">
        <f>AVERAGE(AE319:AE331)</f>
        <v>24.076923076923077</v>
      </c>
      <c r="AU57">
        <f>_xlfn.STDEV.P(AE319:AE331)/SQRT(COUNT(AE319:AE331))</f>
        <v>7.3905301756194058E-2</v>
      </c>
      <c r="AW57">
        <f>AVERAGE(AH319:AH331)</f>
        <v>2.0356507001372472</v>
      </c>
      <c r="AX57">
        <f>_xlfn.STDEV.P(AH319:AH331)/SQRT(COUNT(AH319:AH331))</f>
        <v>9.3144819173849105E-2</v>
      </c>
    </row>
    <row r="58" spans="1:50" x14ac:dyDescent="0.35">
      <c r="A58" t="s">
        <v>1939</v>
      </c>
      <c r="B58" t="s">
        <v>1918</v>
      </c>
      <c r="C58" t="s">
        <v>16</v>
      </c>
      <c r="D58" t="s">
        <v>17</v>
      </c>
      <c r="E58">
        <v>24.5</v>
      </c>
      <c r="F58">
        <v>87.6</v>
      </c>
      <c r="G58">
        <v>74.930000000000007</v>
      </c>
      <c r="H58">
        <v>1.169091152</v>
      </c>
      <c r="I58">
        <v>20</v>
      </c>
      <c r="J58">
        <v>70.489999999999995</v>
      </c>
      <c r="K58">
        <v>63.71</v>
      </c>
      <c r="L58" s="3">
        <f t="shared" si="0"/>
        <v>0</v>
      </c>
      <c r="M58" s="3">
        <f t="shared" si="1"/>
        <v>1</v>
      </c>
      <c r="N58" s="3">
        <f t="shared" si="2"/>
        <v>0</v>
      </c>
      <c r="O58" s="4" t="s">
        <v>51</v>
      </c>
      <c r="P58" t="s">
        <v>1869</v>
      </c>
      <c r="Q58">
        <f>SUM(L332:L356)</f>
        <v>5</v>
      </c>
      <c r="R58">
        <f>SUM(M332:M356)</f>
        <v>18</v>
      </c>
      <c r="S58">
        <f>SUM(N332:N356)</f>
        <v>2</v>
      </c>
      <c r="T58">
        <f>AVERAGE(E332:E342,E344:E354,E356)</f>
        <v>24.086956521739129</v>
      </c>
      <c r="U58">
        <f>_xlfn.STDEV.P(E332:E342,E344:E354,E356)/SQRT(COUNT(E332:E342,E344:E354,E356))</f>
        <v>0.17834614586218969</v>
      </c>
      <c r="W58">
        <f>AVERAGE(H332:H356)</f>
        <v>1.2686393928000002</v>
      </c>
      <c r="X58">
        <f>_xlfn.STDEV.P(H332:H356)/SQRT(COUNT(H332:H356))</f>
        <v>4.8247069128445286E-2</v>
      </c>
      <c r="AA58" t="s">
        <v>1939</v>
      </c>
      <c r="AB58" t="s">
        <v>1918</v>
      </c>
      <c r="AC58" t="s">
        <v>16</v>
      </c>
      <c r="AD58" t="s">
        <v>18</v>
      </c>
      <c r="AE58">
        <v>24</v>
      </c>
      <c r="AF58">
        <v>132.79</v>
      </c>
      <c r="AG58">
        <v>73.7</v>
      </c>
      <c r="AH58">
        <f t="shared" si="3"/>
        <v>1.8017639077340568</v>
      </c>
      <c r="AI58">
        <v>23</v>
      </c>
      <c r="AJ58">
        <v>60.55</v>
      </c>
      <c r="AK58">
        <v>71.22</v>
      </c>
      <c r="AL58" s="3">
        <f t="shared" si="4"/>
        <v>1</v>
      </c>
      <c r="AM58" s="3">
        <f t="shared" si="5"/>
        <v>0</v>
      </c>
      <c r="AN58" s="3">
        <f t="shared" si="6"/>
        <v>0</v>
      </c>
      <c r="AO58" s="4" t="s">
        <v>51</v>
      </c>
      <c r="AP58" t="s">
        <v>1869</v>
      </c>
      <c r="AQ58">
        <f>SUM(AL332:AL356)</f>
        <v>24</v>
      </c>
      <c r="AR58">
        <f>SUM(AM332:AM356)</f>
        <v>1</v>
      </c>
      <c r="AS58">
        <f>SUM(AN332:AN356)</f>
        <v>0</v>
      </c>
      <c r="AT58">
        <f>AVERAGE(AE332:AE356)</f>
        <v>24</v>
      </c>
      <c r="AU58">
        <f>_xlfn.STDEV.P(AE332:AE356)/SQRT(COUNT(AE332:AE356))</f>
        <v>0</v>
      </c>
      <c r="AW58">
        <f>AVERAGE(AH332:AH356)</f>
        <v>1.9419755766621438</v>
      </c>
      <c r="AX58">
        <f>_xlfn.STDEV.P(AH332:AH356)/SQRT(COUNT(AH332:AH356))</f>
        <v>5.5858089970530468E-2</v>
      </c>
    </row>
    <row r="59" spans="1:50" x14ac:dyDescent="0.35">
      <c r="A59" t="s">
        <v>1940</v>
      </c>
      <c r="B59" t="s">
        <v>1918</v>
      </c>
      <c r="C59" t="s">
        <v>16</v>
      </c>
      <c r="D59" t="s">
        <v>17</v>
      </c>
      <c r="E59" s="6">
        <v>27</v>
      </c>
      <c r="F59" s="6">
        <v>70.92</v>
      </c>
      <c r="G59" s="6">
        <v>81.08</v>
      </c>
      <c r="H59" s="6">
        <v>0.87469166300000001</v>
      </c>
      <c r="I59" s="6">
        <v>26.5</v>
      </c>
      <c r="J59" s="6">
        <v>48.15</v>
      </c>
      <c r="K59" s="6">
        <v>79.86</v>
      </c>
      <c r="L59" s="6">
        <f t="shared" si="0"/>
        <v>0</v>
      </c>
      <c r="M59" s="6">
        <f t="shared" si="1"/>
        <v>0</v>
      </c>
      <c r="N59" s="6">
        <f t="shared" si="2"/>
        <v>1</v>
      </c>
      <c r="O59" s="4" t="s">
        <v>51</v>
      </c>
      <c r="P59" t="s">
        <v>1871</v>
      </c>
      <c r="Q59">
        <f>SUM(L357:L383)</f>
        <v>0</v>
      </c>
      <c r="R59">
        <f>SUM(M357:M383)</f>
        <v>8</v>
      </c>
      <c r="S59">
        <f>SUM(N357:N383)</f>
        <v>19</v>
      </c>
      <c r="T59">
        <f>AVERAGE(E361:E362,E365:E367,E369,E373:E374)</f>
        <v>25.3125</v>
      </c>
      <c r="U59">
        <f>_xlfn.STDEV.P(E361:E362,E365:E367,E369,E373:E374)/SQRT(COUNT(E361:E362,E365:E367,E369,E373:E374))</f>
        <v>1.411275741572142</v>
      </c>
      <c r="W59">
        <f>AVERAGE(H357:H383)</f>
        <v>0.93249347062962962</v>
      </c>
      <c r="X59">
        <f>_xlfn.STDEV.P(H357:H383)/SQRT(COUNT(H357:H383))</f>
        <v>3.4000970574345708E-2</v>
      </c>
      <c r="AA59" t="s">
        <v>1940</v>
      </c>
      <c r="AB59" t="s">
        <v>1918</v>
      </c>
      <c r="AC59" t="s">
        <v>16</v>
      </c>
      <c r="AD59" t="s">
        <v>18</v>
      </c>
      <c r="AE59" s="6">
        <v>24</v>
      </c>
      <c r="AF59" s="6">
        <v>68.83</v>
      </c>
      <c r="AG59" s="6">
        <v>73.7</v>
      </c>
      <c r="AH59" s="6">
        <f t="shared" si="3"/>
        <v>0.93392130257801897</v>
      </c>
      <c r="AI59" s="6">
        <v>23.5</v>
      </c>
      <c r="AJ59" s="6">
        <v>60.73</v>
      </c>
      <c r="AK59" s="6">
        <v>72.459999999999994</v>
      </c>
      <c r="AL59" s="6">
        <f t="shared" si="4"/>
        <v>0</v>
      </c>
      <c r="AM59" s="6">
        <f t="shared" si="5"/>
        <v>0</v>
      </c>
      <c r="AN59" s="6">
        <f t="shared" si="6"/>
        <v>1</v>
      </c>
      <c r="AO59" s="4" t="s">
        <v>51</v>
      </c>
      <c r="AP59" t="s">
        <v>1871</v>
      </c>
      <c r="AQ59">
        <f>SUM(AL357:AL383)</f>
        <v>21</v>
      </c>
      <c r="AR59">
        <f>SUM(AM357:AM383)</f>
        <v>4</v>
      </c>
      <c r="AS59">
        <f>SUM(AN357:AN383)</f>
        <v>2</v>
      </c>
      <c r="AT59">
        <f>AVERAGE(AE358:AE378,AE380:AE383)</f>
        <v>24.04</v>
      </c>
      <c r="AU59">
        <f>_xlfn.STDEV.P(AE358:AE378,AE380:AE383)/SQRT(COUNT(AE358:AE378,AE380:AE383))</f>
        <v>3.9191835884530846E-2</v>
      </c>
      <c r="AW59">
        <f>AVERAGE(AH357:AH383)</f>
        <v>1.6798358194929506</v>
      </c>
      <c r="AX59">
        <f>_xlfn.STDEV.P(AH357:AH383)/SQRT(COUNT(AH357:AH383))</f>
        <v>6.9911669463318685E-2</v>
      </c>
    </row>
    <row r="60" spans="1:50" x14ac:dyDescent="0.35">
      <c r="A60" t="s">
        <v>1941</v>
      </c>
      <c r="B60" t="s">
        <v>1918</v>
      </c>
      <c r="C60" t="s">
        <v>16</v>
      </c>
      <c r="D60" t="s">
        <v>17</v>
      </c>
      <c r="E60" s="6">
        <v>29.5</v>
      </c>
      <c r="F60" s="6">
        <v>79</v>
      </c>
      <c r="G60" s="6">
        <v>87.18</v>
      </c>
      <c r="H60" s="6">
        <v>0.90617113999999999</v>
      </c>
      <c r="I60" s="6">
        <v>29</v>
      </c>
      <c r="J60" s="6">
        <v>52.65</v>
      </c>
      <c r="K60" s="6">
        <v>85.96</v>
      </c>
      <c r="L60" s="6">
        <f t="shared" si="0"/>
        <v>0</v>
      </c>
      <c r="M60" s="6">
        <f t="shared" si="1"/>
        <v>0</v>
      </c>
      <c r="N60" s="6">
        <f t="shared" si="2"/>
        <v>1</v>
      </c>
      <c r="O60" s="4" t="s">
        <v>51</v>
      </c>
      <c r="P60" t="s">
        <v>1873</v>
      </c>
      <c r="Q60">
        <f>SUM(L384:L410)</f>
        <v>0</v>
      </c>
      <c r="R60">
        <f>SUM(M384:M410)</f>
        <v>12</v>
      </c>
      <c r="S60">
        <f>SUM(N384:N410)</f>
        <v>15</v>
      </c>
      <c r="T60">
        <f>AVERAGE(E387:E392,E394,E396,E398:E399,E407,E409)</f>
        <v>24.083333333333332</v>
      </c>
      <c r="U60">
        <f>_xlfn.STDEV.P(E387:E392,E394,E396,E398:E399,E407,E409)/SQRT(COUNT(E387:E392,E394,E396,E398:E399,E407,E409))</f>
        <v>0.18477964855069545</v>
      </c>
      <c r="W60">
        <f>AVERAGE(H384:H410)</f>
        <v>1.0490047859770482</v>
      </c>
      <c r="X60">
        <f>_xlfn.STDEV.P(H384:H410)/SQRT(COUNT(H384:H410))</f>
        <v>3.459352741124154E-2</v>
      </c>
      <c r="AA60" t="s">
        <v>1941</v>
      </c>
      <c r="AB60" t="s">
        <v>1918</v>
      </c>
      <c r="AC60" t="s">
        <v>16</v>
      </c>
      <c r="AD60" t="s">
        <v>18</v>
      </c>
      <c r="AE60">
        <v>24</v>
      </c>
      <c r="AF60">
        <v>133.19999999999999</v>
      </c>
      <c r="AG60">
        <v>73.7</v>
      </c>
      <c r="AH60">
        <f t="shared" si="3"/>
        <v>1.8073270013568519</v>
      </c>
      <c r="AI60">
        <v>18</v>
      </c>
      <c r="AJ60">
        <v>59.96</v>
      </c>
      <c r="AK60">
        <v>58.64</v>
      </c>
      <c r="AL60" s="3">
        <f t="shared" si="4"/>
        <v>1</v>
      </c>
      <c r="AM60" s="3">
        <f t="shared" si="5"/>
        <v>0</v>
      </c>
      <c r="AN60" s="3">
        <f t="shared" si="6"/>
        <v>0</v>
      </c>
      <c r="AO60" s="4" t="s">
        <v>51</v>
      </c>
      <c r="AP60" t="s">
        <v>1873</v>
      </c>
      <c r="AQ60">
        <f>SUM(AL384:AL410)</f>
        <v>8</v>
      </c>
      <c r="AR60">
        <f>SUM(AM384:AM410)</f>
        <v>17</v>
      </c>
      <c r="AS60">
        <f>SUM(AN384:AN410)</f>
        <v>2</v>
      </c>
      <c r="AT60">
        <f>AVERAGE(AE384:AE400,AE402:AE405,AE407:AE410)</f>
        <v>23.8</v>
      </c>
      <c r="AU60">
        <f>_xlfn.STDEV.P(AE384:AE400,AE402:AE405,AE407:AE410)/SQRT(COUNT(AE384:AE400,AE402:AE405,AE407:AE410))</f>
        <v>8.4852813742385708E-2</v>
      </c>
      <c r="AW60">
        <f>AVERAGE(AH384:AH410)</f>
        <v>1.385091368847625</v>
      </c>
      <c r="AX60">
        <f>_xlfn.STDEV.P(AH384:AH410)/SQRT(COUNT(AH384:AH410))</f>
        <v>5.9778632882412974E-2</v>
      </c>
    </row>
    <row r="61" spans="1:50" x14ac:dyDescent="0.35">
      <c r="A61" t="s">
        <v>1942</v>
      </c>
      <c r="B61" t="s">
        <v>1918</v>
      </c>
      <c r="C61" t="s">
        <v>16</v>
      </c>
      <c r="D61" t="s">
        <v>17</v>
      </c>
      <c r="E61">
        <v>33</v>
      </c>
      <c r="F61">
        <v>97.57</v>
      </c>
      <c r="G61">
        <v>95.64</v>
      </c>
      <c r="H61">
        <v>1.020179841</v>
      </c>
      <c r="I61">
        <v>32.5</v>
      </c>
      <c r="J61">
        <v>66.58</v>
      </c>
      <c r="K61">
        <v>94.43</v>
      </c>
      <c r="L61" s="3">
        <f t="shared" si="0"/>
        <v>0</v>
      </c>
      <c r="M61" s="3">
        <f t="shared" si="1"/>
        <v>1</v>
      </c>
      <c r="N61" s="3">
        <f t="shared" si="2"/>
        <v>0</v>
      </c>
      <c r="O61" s="4" t="s">
        <v>51</v>
      </c>
      <c r="P61" t="s">
        <v>1875</v>
      </c>
      <c r="Q61">
        <f>SUM(L296:L318)</f>
        <v>0</v>
      </c>
      <c r="R61">
        <f>SUM(M296:M318)</f>
        <v>2</v>
      </c>
      <c r="S61">
        <f>SUM(N296:N318)</f>
        <v>21</v>
      </c>
      <c r="T61">
        <f>AVERAGE(E296,E309)</f>
        <v>17.75</v>
      </c>
      <c r="U61">
        <f>_xlfn.STDEV.P(E296,E309)/SQRT(COUNT(E296,E309))</f>
        <v>0.17677669529663687</v>
      </c>
      <c r="W61">
        <f>AVERAGE(H296:H318)</f>
        <v>0.87679588982608714</v>
      </c>
      <c r="X61">
        <f>_xlfn.STDEV.P(H296:H318)/SQRT(COUNT(H296:H318))</f>
        <v>1.9310892857839119E-2</v>
      </c>
      <c r="AA61" t="s">
        <v>1942</v>
      </c>
      <c r="AB61" t="s">
        <v>1918</v>
      </c>
      <c r="AC61" t="s">
        <v>16</v>
      </c>
      <c r="AD61" t="s">
        <v>18</v>
      </c>
      <c r="AE61">
        <v>24</v>
      </c>
      <c r="AF61">
        <v>101.16</v>
      </c>
      <c r="AG61">
        <v>73.7</v>
      </c>
      <c r="AH61">
        <f t="shared" si="3"/>
        <v>1.3725915875169605</v>
      </c>
      <c r="AI61">
        <v>23.5</v>
      </c>
      <c r="AJ61">
        <v>61.13</v>
      </c>
      <c r="AK61">
        <v>72.459999999999994</v>
      </c>
      <c r="AL61" s="3">
        <f t="shared" si="4"/>
        <v>0</v>
      </c>
      <c r="AM61" s="3">
        <f t="shared" si="5"/>
        <v>1</v>
      </c>
      <c r="AN61" s="3">
        <f t="shared" si="6"/>
        <v>0</v>
      </c>
      <c r="AO61" s="4" t="s">
        <v>51</v>
      </c>
      <c r="AP61" t="s">
        <v>1875</v>
      </c>
      <c r="AQ61">
        <f>SUM(AL296:AL318)</f>
        <v>8</v>
      </c>
      <c r="AR61">
        <f>SUM(AM296:AM318)</f>
        <v>10</v>
      </c>
      <c r="AS61">
        <f>SUM(AN296:AN318)</f>
        <v>5</v>
      </c>
      <c r="AT61">
        <f>AVERAGE(AE297:AE299,AE301:AE309,AE311:AE313,AE315,AE317:AE318)</f>
        <v>24.138888888888889</v>
      </c>
      <c r="AU61">
        <f>_xlfn.STDEV.P(AE297:AE299,AE301:AE309,AE311:AE313,AE315,AE317:AE318)/SQRT(COUNT(AE297:AE299,AE301:AE309,AE311:AE313,AE315,AE317:AE318))</f>
        <v>0.16104191787894526</v>
      </c>
      <c r="AW61">
        <f>AVERAGE(AH296:AH318)</f>
        <v>1.390767520993949</v>
      </c>
      <c r="AX61">
        <f>_xlfn.STDEV.P(AH296:AH318)/SQRT(COUNT(AH296:AH318))</f>
        <v>7.5221040404070003E-2</v>
      </c>
    </row>
    <row r="62" spans="1:50" x14ac:dyDescent="0.35">
      <c r="A62" t="s">
        <v>1943</v>
      </c>
      <c r="B62" t="s">
        <v>1918</v>
      </c>
      <c r="C62" t="s">
        <v>16</v>
      </c>
      <c r="D62" t="s">
        <v>17</v>
      </c>
      <c r="E62">
        <v>34</v>
      </c>
      <c r="F62">
        <v>107.53</v>
      </c>
      <c r="G62">
        <v>98.04</v>
      </c>
      <c r="H62">
        <v>1.0967972260000001</v>
      </c>
      <c r="I62">
        <v>33.5</v>
      </c>
      <c r="J62">
        <v>87.43</v>
      </c>
      <c r="K62">
        <v>96.84</v>
      </c>
      <c r="L62" s="3">
        <f t="shared" si="0"/>
        <v>0</v>
      </c>
      <c r="M62" s="3">
        <f t="shared" si="1"/>
        <v>1</v>
      </c>
      <c r="N62" s="3">
        <f t="shared" si="2"/>
        <v>0</v>
      </c>
      <c r="O62" s="4" t="s">
        <v>51</v>
      </c>
      <c r="P62" t="s">
        <v>1877</v>
      </c>
      <c r="Q62">
        <f>SUM(L554:L594)</f>
        <v>4</v>
      </c>
      <c r="R62">
        <f>SUM(M554:M594)</f>
        <v>14</v>
      </c>
      <c r="S62">
        <f>SUM(N554:N594)</f>
        <v>23</v>
      </c>
      <c r="T62">
        <f>AVERAGE(E556:E557,E560:E561,E565,E568,E572:E574,E578:E579,E582,E585,E587:E589,E593:E594)</f>
        <v>23.25</v>
      </c>
      <c r="U62">
        <f>_xlfn.STDEV.P(E556:E557,E560:E561,E565,E568,E572:E574,E578:E579,E582,E585,E587:E589,E593:E594)/SQRT(COUNT(E556:E557,E560:E561,E565,E568,E572:E574,E578:E579,E582,E585,E587:E589,E593:E594))</f>
        <v>0.72462208115253235</v>
      </c>
      <c r="W62">
        <f>AVERAGE(H554:H594)</f>
        <v>1.0413098043081153</v>
      </c>
      <c r="X62">
        <f>_xlfn.STDEV.P(H554:H594)/SQRT(COUNT(H554:H594))</f>
        <v>4.0210372297964626E-2</v>
      </c>
      <c r="AA62" t="s">
        <v>1943</v>
      </c>
      <c r="AB62" t="s">
        <v>1918</v>
      </c>
      <c r="AC62" t="s">
        <v>16</v>
      </c>
      <c r="AD62" t="s">
        <v>18</v>
      </c>
      <c r="AE62" s="6">
        <v>32</v>
      </c>
      <c r="AF62" s="6">
        <v>82.43</v>
      </c>
      <c r="AG62" s="6">
        <v>93.23</v>
      </c>
      <c r="AH62" s="6">
        <f t="shared" si="3"/>
        <v>0.88415746004504991</v>
      </c>
      <c r="AI62" s="6">
        <v>31.5</v>
      </c>
      <c r="AJ62" s="6">
        <v>64.66</v>
      </c>
      <c r="AK62" s="6">
        <v>92.02</v>
      </c>
      <c r="AL62" s="6">
        <f t="shared" si="4"/>
        <v>0</v>
      </c>
      <c r="AM62" s="6">
        <f t="shared" si="5"/>
        <v>0</v>
      </c>
      <c r="AN62" s="6">
        <f t="shared" si="6"/>
        <v>1</v>
      </c>
      <c r="AO62" s="4" t="s">
        <v>51</v>
      </c>
      <c r="AP62" t="s">
        <v>1877</v>
      </c>
      <c r="AQ62">
        <f>SUM(AL554:AL594)</f>
        <v>32</v>
      </c>
      <c r="AR62">
        <f>SUM(AM554:AM594)</f>
        <v>8</v>
      </c>
      <c r="AS62">
        <f>SUM(AN554:AN594)</f>
        <v>1</v>
      </c>
      <c r="AT62">
        <f>AVERAGE(AE554:AE565,AE567:AE594)</f>
        <v>24.0625</v>
      </c>
      <c r="AU62">
        <f>_xlfn.STDEV.P(AE554:AE565,AE567:AE594)/SQRT(COUNT(AE554:AE565,AE567:AE594))</f>
        <v>0.12523415568446172</v>
      </c>
      <c r="AW62">
        <f>AVERAGE(AH554:AH594)</f>
        <v>1.7950224235125192</v>
      </c>
      <c r="AX62">
        <f>_xlfn.STDEV.P(AH554:AH594)/SQRT(COUNT(AH554:AH594))</f>
        <v>5.2505543650547153E-2</v>
      </c>
    </row>
    <row r="63" spans="1:50" x14ac:dyDescent="0.35">
      <c r="A63" t="s">
        <v>1944</v>
      </c>
      <c r="B63" t="s">
        <v>1945</v>
      </c>
      <c r="C63" t="s">
        <v>16</v>
      </c>
      <c r="D63" t="s">
        <v>17</v>
      </c>
      <c r="E63">
        <v>23</v>
      </c>
      <c r="F63">
        <v>82.72</v>
      </c>
      <c r="G63">
        <v>71.22</v>
      </c>
      <c r="H63">
        <f t="shared" ref="H63:H71" si="59">F63/G63</f>
        <v>1.1614714967705702</v>
      </c>
      <c r="I63">
        <v>22.5</v>
      </c>
      <c r="J63">
        <v>63.22</v>
      </c>
      <c r="K63">
        <v>69.97</v>
      </c>
      <c r="L63" s="3">
        <f t="shared" si="0"/>
        <v>0</v>
      </c>
      <c r="M63" s="3">
        <f t="shared" si="1"/>
        <v>1</v>
      </c>
      <c r="N63" s="3">
        <f t="shared" si="2"/>
        <v>0</v>
      </c>
      <c r="O63" s="4" t="s">
        <v>51</v>
      </c>
      <c r="P63" t="s">
        <v>1879</v>
      </c>
      <c r="Q63">
        <f>SUM(L685:L711)</f>
        <v>0</v>
      </c>
      <c r="R63">
        <f>SUM(M685:M711)</f>
        <v>6</v>
      </c>
      <c r="S63">
        <f>SUM(N685:N711)</f>
        <v>21</v>
      </c>
      <c r="T63">
        <f>AVERAGE(E685,E687,E694:E695,E706,E709)</f>
        <v>23.75</v>
      </c>
      <c r="U63">
        <f>_xlfn.STDEV.P(E685,E687,E694:E695,E706,E709)/SQRT(COUNT(E685,E687,E694:E695,E706,E709))</f>
        <v>1.228990100312719</v>
      </c>
      <c r="W63">
        <f>AVERAGE(H685:H711)</f>
        <v>0.94994119269443478</v>
      </c>
      <c r="X63">
        <f>_xlfn.STDEV.P(H685:H711)/SQRT(COUNT(H685:H711))</f>
        <v>2.8365217123643996E-2</v>
      </c>
      <c r="AA63" t="s">
        <v>1944</v>
      </c>
      <c r="AB63" t="s">
        <v>1945</v>
      </c>
      <c r="AC63" t="s">
        <v>16</v>
      </c>
      <c r="AD63" t="s">
        <v>18</v>
      </c>
      <c r="AE63">
        <v>24</v>
      </c>
      <c r="AF63">
        <v>96.49</v>
      </c>
      <c r="AG63">
        <v>73.7</v>
      </c>
      <c r="AH63">
        <f t="shared" si="3"/>
        <v>1.3092265943012211</v>
      </c>
      <c r="AI63">
        <v>34.5</v>
      </c>
      <c r="AJ63">
        <v>99.57</v>
      </c>
      <c r="AK63">
        <v>99.24</v>
      </c>
      <c r="AL63" s="3">
        <f t="shared" si="4"/>
        <v>0</v>
      </c>
      <c r="AM63" s="3">
        <f t="shared" si="5"/>
        <v>1</v>
      </c>
      <c r="AN63" s="3">
        <f t="shared" si="6"/>
        <v>0</v>
      </c>
      <c r="AO63" s="4" t="s">
        <v>51</v>
      </c>
      <c r="AP63" t="s">
        <v>1879</v>
      </c>
      <c r="AQ63">
        <f>SUM(AL685:AL711)</f>
        <v>2</v>
      </c>
      <c r="AR63">
        <f>SUM(AM685:AM711)</f>
        <v>14</v>
      </c>
      <c r="AS63">
        <f>SUM(AN685:AN711)</f>
        <v>11</v>
      </c>
      <c r="AT63">
        <f>AVERAGE(AE685,AE687:AE688,AE690:AE694,AE697,AE699:AE700,AE703,AE705,AE707:AE709)</f>
        <v>24.3125</v>
      </c>
      <c r="AU63">
        <f>_xlfn.STDEV.P(AE685,AE687:AE688,AE690:AE694,AE697,AE699:AE700,AE703,AE705,AE707:AE709)/SQRT(COUNT(AE685,AE687:AE688,AE690:AE694,AE697,AE699:AE700,AE703,AE705,AE707:AE709))</f>
        <v>0.18154609435347266</v>
      </c>
      <c r="AW63">
        <f>AVERAGE(AH685:AH711)</f>
        <v>1.1314590588396429</v>
      </c>
      <c r="AX63">
        <f>_xlfn.STDEV.P(AH685:AH711)/SQRT(COUNT(AH685:AH711))</f>
        <v>5.8074602760858803E-2</v>
      </c>
    </row>
    <row r="64" spans="1:50" x14ac:dyDescent="0.35">
      <c r="A64" t="s">
        <v>1946</v>
      </c>
      <c r="B64" t="s">
        <v>1945</v>
      </c>
      <c r="C64" t="s">
        <v>16</v>
      </c>
      <c r="D64" t="s">
        <v>17</v>
      </c>
      <c r="E64" s="6">
        <v>22.5</v>
      </c>
      <c r="F64" s="6">
        <v>63.51</v>
      </c>
      <c r="G64" s="6">
        <v>69.97</v>
      </c>
      <c r="H64" s="6">
        <f t="shared" si="59"/>
        <v>0.90767471773617259</v>
      </c>
      <c r="I64" s="6">
        <v>22</v>
      </c>
      <c r="J64" s="6">
        <v>33.99</v>
      </c>
      <c r="K64" s="6">
        <v>68.72</v>
      </c>
      <c r="L64" s="6">
        <f t="shared" si="0"/>
        <v>0</v>
      </c>
      <c r="M64" s="6">
        <f t="shared" si="1"/>
        <v>0</v>
      </c>
      <c r="N64" s="6">
        <f t="shared" si="2"/>
        <v>1</v>
      </c>
      <c r="O64" s="4" t="s">
        <v>51</v>
      </c>
      <c r="P64" t="s">
        <v>1881</v>
      </c>
      <c r="Q64">
        <f>SUM(L837:L858)</f>
        <v>0</v>
      </c>
      <c r="R64">
        <f>SUM(M837:M858)</f>
        <v>5</v>
      </c>
      <c r="S64">
        <f>SUM(N837:N858)</f>
        <v>17</v>
      </c>
      <c r="T64">
        <f>AVERAGE(E838,E843,E854,E857:E858)</f>
        <v>24.8</v>
      </c>
      <c r="U64">
        <f>_xlfn.STDEV.P(E838,E843,E854,E857:E858)/SQRT(COUNT(E838,E843,E854,E857:E858))</f>
        <v>3.1196153609058919</v>
      </c>
      <c r="W64">
        <f>AVERAGE(H837:H858)</f>
        <v>0.94464678302993155</v>
      </c>
      <c r="X64">
        <f>_xlfn.STDEV.P(H837:H858)/SQRT(COUNT(H837:H858))</f>
        <v>3.5459002383950611E-2</v>
      </c>
      <c r="AA64" t="s">
        <v>1946</v>
      </c>
      <c r="AB64" t="s">
        <v>1945</v>
      </c>
      <c r="AC64" t="s">
        <v>16</v>
      </c>
      <c r="AD64" t="s">
        <v>18</v>
      </c>
      <c r="AE64">
        <v>24.5</v>
      </c>
      <c r="AF64">
        <v>90.89</v>
      </c>
      <c r="AG64">
        <v>74.930000000000007</v>
      </c>
      <c r="AH64">
        <f t="shared" si="3"/>
        <v>1.2129987988789537</v>
      </c>
      <c r="AI64">
        <v>22.5</v>
      </c>
      <c r="AJ64">
        <v>56.1</v>
      </c>
      <c r="AK64">
        <v>69.97</v>
      </c>
      <c r="AL64" s="3">
        <f t="shared" si="4"/>
        <v>0</v>
      </c>
      <c r="AM64" s="3">
        <f t="shared" si="5"/>
        <v>1</v>
      </c>
      <c r="AN64" s="3">
        <f t="shared" si="6"/>
        <v>0</v>
      </c>
      <c r="AO64" s="4" t="s">
        <v>51</v>
      </c>
      <c r="AP64" t="s">
        <v>1881</v>
      </c>
      <c r="AQ64">
        <f>SUM(AL837:AL858)</f>
        <v>1</v>
      </c>
      <c r="AR64">
        <f>SUM(AM837:AM858)</f>
        <v>10</v>
      </c>
      <c r="AS64">
        <f>SUM(AN837:AN858)</f>
        <v>11</v>
      </c>
      <c r="AT64">
        <f>AVERAGE(AE839:AE840,AE843,AE845,AE847,AE849,AE851:AE853,AE856,AE858)</f>
        <v>23.136363636363637</v>
      </c>
      <c r="AU64">
        <f>_xlfn.STDEV.P(AE839:AE840,AE843,AE845,AE847,AE849,AE851:AE853,AE856,AE858)/SQRT(COUNT(AE839:AE840,AE843,AE845,AE847,AE849,AE851:AE853,AE856,AE858))</f>
        <v>0.69261425077430905</v>
      </c>
      <c r="AW64">
        <f>AVERAGE(AH837:AH858)</f>
        <v>1.0922737009085994</v>
      </c>
      <c r="AX64">
        <f>_xlfn.STDEV.P(AH837:AH858)/SQRT(COUNT(AH837:AH858))</f>
        <v>4.9837554018011092E-2</v>
      </c>
    </row>
    <row r="65" spans="1:50" x14ac:dyDescent="0.35">
      <c r="A65" t="s">
        <v>1947</v>
      </c>
      <c r="B65" t="s">
        <v>1945</v>
      </c>
      <c r="C65" t="s">
        <v>16</v>
      </c>
      <c r="D65" t="s">
        <v>17</v>
      </c>
      <c r="E65" s="6">
        <v>19</v>
      </c>
      <c r="F65" s="6">
        <v>55.58</v>
      </c>
      <c r="G65" s="6">
        <v>61.18</v>
      </c>
      <c r="H65" s="6">
        <f t="shared" si="59"/>
        <v>0.90846681922196793</v>
      </c>
      <c r="I65" s="6">
        <v>18.5</v>
      </c>
      <c r="J65" s="6">
        <v>47.25</v>
      </c>
      <c r="K65" s="6">
        <v>59.91</v>
      </c>
      <c r="L65" s="6">
        <f t="shared" si="0"/>
        <v>0</v>
      </c>
      <c r="M65" s="6">
        <f t="shared" si="1"/>
        <v>0</v>
      </c>
      <c r="N65" s="6">
        <f t="shared" si="2"/>
        <v>1</v>
      </c>
      <c r="O65" s="4" t="s">
        <v>51</v>
      </c>
      <c r="P65" s="2" t="s">
        <v>1883</v>
      </c>
      <c r="Q65">
        <f>SUM(L874:L885,L1148:L1156)</f>
        <v>3</v>
      </c>
      <c r="R65">
        <f t="shared" ref="R65" si="60">SUM(M874:M885,M1148:M1156)</f>
        <v>12</v>
      </c>
      <c r="S65">
        <f>SUM(N874:N885,N1148:N1156)</f>
        <v>6</v>
      </c>
      <c r="T65" s="2">
        <f>AVERAGE(E876,E878,E880:E885,E1148,E1150:E1155)</f>
        <v>23.4</v>
      </c>
      <c r="U65" s="2">
        <f>_xlfn.STDEV.P(E876,E878,E880:E885,E1148,E1150:E1155)/SQRT(COUNT(E876,E878,E880:E885,E1148,E1150:E1155))</f>
        <v>0.5601587076693334</v>
      </c>
      <c r="W65" s="2">
        <f>AVERAGE(H874:H885,H1148:H1156)</f>
        <v>1.2054397274580124</v>
      </c>
      <c r="X65" s="2">
        <f>_xlfn.STDEV.P(H874:H885,H1148:H1156)/SQRT(COUNT(H874:H885,H1148:H1156))</f>
        <v>7.4401869654434835E-2</v>
      </c>
      <c r="AA65" t="s">
        <v>1947</v>
      </c>
      <c r="AB65" t="s">
        <v>1945</v>
      </c>
      <c r="AC65" t="s">
        <v>16</v>
      </c>
      <c r="AD65" t="s">
        <v>18</v>
      </c>
      <c r="AE65" s="6">
        <v>19</v>
      </c>
      <c r="AF65" s="6">
        <v>60.7</v>
      </c>
      <c r="AG65" s="6">
        <v>61.18</v>
      </c>
      <c r="AH65" s="6">
        <f t="shared" si="3"/>
        <v>0.99215429879045447</v>
      </c>
      <c r="AI65" s="6">
        <v>18.5</v>
      </c>
      <c r="AJ65" s="6">
        <v>45.45</v>
      </c>
      <c r="AK65" s="6">
        <v>59.91</v>
      </c>
      <c r="AL65" s="6">
        <f t="shared" si="4"/>
        <v>0</v>
      </c>
      <c r="AM65" s="6">
        <f t="shared" si="5"/>
        <v>0</v>
      </c>
      <c r="AN65" s="6">
        <f t="shared" si="6"/>
        <v>1</v>
      </c>
      <c r="AO65" s="4" t="s">
        <v>51</v>
      </c>
      <c r="AP65" t="s">
        <v>1883</v>
      </c>
      <c r="AQ65">
        <f>SUM(AL874:AL885,AL1148:AL1156)</f>
        <v>14</v>
      </c>
      <c r="AR65">
        <f t="shared" ref="AR65" si="61">SUM(AM874:AM885,AM1148:AM1156)</f>
        <v>6</v>
      </c>
      <c r="AS65">
        <f>SUM(AN874:AN885,AN1148:AN1156)</f>
        <v>1</v>
      </c>
      <c r="AT65" s="2">
        <f>AVERAGE(AE874:AE875,AE877:AE885,AE1148:AE1156)</f>
        <v>24</v>
      </c>
      <c r="AU65" s="2">
        <f>_xlfn.STDEV.P(AE874:AE875,AE877:AE885,AE1148:AE1156)/SQRT(COUNT(AE874:AE875,AE877:AE885,AE1148:AE1156))</f>
        <v>3.5355339059327376E-2</v>
      </c>
      <c r="AW65" s="2">
        <f>AVERAGE(AH874:AH885,AH1148:AH1156)</f>
        <v>1.6439038114725673</v>
      </c>
      <c r="AX65" s="2">
        <f>_xlfn.STDEV.P(AH874:AH885,AH1148:AH1156)/SQRT(COUNT(AH874:AH885,AH1148:AH1156))</f>
        <v>9.1697003024090021E-2</v>
      </c>
    </row>
    <row r="66" spans="1:50" x14ac:dyDescent="0.35">
      <c r="A66" t="s">
        <v>1948</v>
      </c>
      <c r="B66" t="s">
        <v>1945</v>
      </c>
      <c r="C66" t="s">
        <v>16</v>
      </c>
      <c r="D66" t="s">
        <v>17</v>
      </c>
      <c r="E66">
        <v>23</v>
      </c>
      <c r="F66">
        <v>106.04</v>
      </c>
      <c r="G66">
        <v>71.22</v>
      </c>
      <c r="H66">
        <f t="shared" si="59"/>
        <v>1.4889076102218479</v>
      </c>
      <c r="I66">
        <v>22</v>
      </c>
      <c r="J66">
        <v>50.61</v>
      </c>
      <c r="K66">
        <v>68.72</v>
      </c>
      <c r="L66" s="3">
        <f t="shared" ref="L66:L129" si="62">IF(H66&gt;1.5,1,0)</f>
        <v>0</v>
      </c>
      <c r="M66" s="3">
        <f t="shared" ref="M66:M129" si="63">IF((AND(H66&gt;1,H66&lt;1.5)),1,0)</f>
        <v>1</v>
      </c>
      <c r="N66" s="3">
        <f t="shared" ref="N66:N129" si="64">IF(H66&lt;1,1,0)</f>
        <v>0</v>
      </c>
      <c r="O66" s="4" t="s">
        <v>51</v>
      </c>
      <c r="P66" s="2" t="s">
        <v>1885</v>
      </c>
      <c r="Q66">
        <f>SUM(L910:L922,L1197:L1200)</f>
        <v>0</v>
      </c>
      <c r="R66">
        <f t="shared" ref="R66" si="65">SUM(M910:M922,M1197:M1200)</f>
        <v>5</v>
      </c>
      <c r="S66">
        <f>SUM(N910:N922,N1197:N1200)</f>
        <v>12</v>
      </c>
      <c r="T66" s="2">
        <f>AVERAGE(E913,E919,E1197:E1199)</f>
        <v>26.4</v>
      </c>
      <c r="U66" s="2">
        <f>_xlfn.STDEV.P(E913,E919,E1197:E1199)/SQRT(COUNT(E913,E919,E1197:E1199))</f>
        <v>1.1696153213770755</v>
      </c>
      <c r="W66" s="2">
        <f>AVERAGE(H910:H922,H1197:H1200)</f>
        <v>0.9451004404591169</v>
      </c>
      <c r="X66" s="2">
        <f>_xlfn.STDEV.P(H910:H922,H1197:H1200)/SQRT(COUNT(H910:H922,H1197:H1200))</f>
        <v>3.5202989534904347E-2</v>
      </c>
      <c r="AA66" t="s">
        <v>1948</v>
      </c>
      <c r="AB66" t="s">
        <v>1945</v>
      </c>
      <c r="AC66" t="s">
        <v>16</v>
      </c>
      <c r="AD66" t="s">
        <v>18</v>
      </c>
      <c r="AE66">
        <v>24</v>
      </c>
      <c r="AF66">
        <v>74.23</v>
      </c>
      <c r="AG66">
        <v>73.7</v>
      </c>
      <c r="AH66">
        <f t="shared" ref="AH66:AH129" si="66">AF66/AG66</f>
        <v>1.00719131614654</v>
      </c>
      <c r="AI66">
        <v>23.5</v>
      </c>
      <c r="AJ66">
        <v>65.56</v>
      </c>
      <c r="AK66">
        <v>72.459999999999994</v>
      </c>
      <c r="AL66" s="3">
        <f t="shared" ref="AL66:AL129" si="67">IF(AH66&gt;1.5,1,0)</f>
        <v>0</v>
      </c>
      <c r="AM66" s="3">
        <f t="shared" ref="AM66:AM129" si="68">IF((AND(AH66&gt;1,AH66&lt;1.5)),1,0)</f>
        <v>1</v>
      </c>
      <c r="AN66" s="3">
        <f t="shared" ref="AN66:AN129" si="69">IF(AH66&lt;1,1,0)</f>
        <v>0</v>
      </c>
      <c r="AO66" s="4" t="s">
        <v>51</v>
      </c>
      <c r="AP66" t="s">
        <v>1885</v>
      </c>
      <c r="AQ66">
        <f>SUM(AL910:AL922,AL1197:AL1200)</f>
        <v>0</v>
      </c>
      <c r="AR66">
        <f t="shared" ref="AR66" si="70">SUM(AM910:AM922,AM1197:AM1200)</f>
        <v>9</v>
      </c>
      <c r="AS66">
        <f>SUM(AN910:AN922,AN1197:AN1200)</f>
        <v>8</v>
      </c>
      <c r="AT66" s="2">
        <f>AVERAGE(AE912:AE913,AE915,AE921:AE922,AE1197:AE1200)</f>
        <v>24</v>
      </c>
      <c r="AU66" s="2">
        <f>_xlfn.STDEV.P(AE912:AE913,AE915,AE921:AE922,AE1197:AE1200)/SQRT(COUNT(AE912:AE913,AE915,AE921:AE922,AE1197:AE1200))</f>
        <v>0</v>
      </c>
      <c r="AW66" s="2">
        <f>AVERAGE(AH910:AH922,AH1197:AH1200)</f>
        <v>1.0494445894340363</v>
      </c>
      <c r="AX66" s="2">
        <f>_xlfn.STDEV.P(AH910:AH922,AH1197:AH1200)/SQRT(COUNT(AH910:AH922,AH1197:AH1200))</f>
        <v>4.1380272700219455E-2</v>
      </c>
    </row>
    <row r="67" spans="1:50" x14ac:dyDescent="0.35">
      <c r="A67" t="s">
        <v>1949</v>
      </c>
      <c r="B67" t="s">
        <v>1945</v>
      </c>
      <c r="C67" t="s">
        <v>16</v>
      </c>
      <c r="D67" t="s">
        <v>17</v>
      </c>
      <c r="E67" s="6">
        <v>17</v>
      </c>
      <c r="F67" s="6">
        <v>48.33</v>
      </c>
      <c r="G67" s="6">
        <v>56.08</v>
      </c>
      <c r="H67" s="6">
        <f t="shared" si="59"/>
        <v>0.86180456490727531</v>
      </c>
      <c r="I67" s="6">
        <v>16.5</v>
      </c>
      <c r="J67" s="6">
        <v>31.09</v>
      </c>
      <c r="K67" s="6">
        <v>54.79</v>
      </c>
      <c r="L67" s="6">
        <f t="shared" si="62"/>
        <v>0</v>
      </c>
      <c r="M67" s="6">
        <f t="shared" si="63"/>
        <v>0</v>
      </c>
      <c r="N67" s="6">
        <f t="shared" si="64"/>
        <v>1</v>
      </c>
      <c r="O67" s="4" t="s">
        <v>51</v>
      </c>
      <c r="P67" s="9" t="s">
        <v>1888</v>
      </c>
      <c r="Q67">
        <f>SUM(L1169:L1175)</f>
        <v>0</v>
      </c>
      <c r="R67">
        <f t="shared" ref="R67" si="71">SUM(M1169:M1175)</f>
        <v>1</v>
      </c>
      <c r="S67">
        <f>SUM(N1169:N1175)</f>
        <v>6</v>
      </c>
      <c r="T67" s="2">
        <f>AVERAGE(E1170)</f>
        <v>32</v>
      </c>
      <c r="U67" s="2" t="s">
        <v>41</v>
      </c>
      <c r="W67" s="2">
        <f>AVERAGE(H1169:H1175)</f>
        <v>0.86403832969732774</v>
      </c>
      <c r="X67" s="2">
        <f>_xlfn.STDEV.P(H1169:H1175)/SQRT(COUNT(H1169:H1175))</f>
        <v>4.8699508335309186E-2</v>
      </c>
      <c r="AA67" t="s">
        <v>1949</v>
      </c>
      <c r="AB67" t="s">
        <v>1945</v>
      </c>
      <c r="AC67" t="s">
        <v>16</v>
      </c>
      <c r="AD67" t="s">
        <v>18</v>
      </c>
      <c r="AE67">
        <v>24</v>
      </c>
      <c r="AF67">
        <v>101.02</v>
      </c>
      <c r="AG67">
        <v>73.7</v>
      </c>
      <c r="AH67">
        <f t="shared" si="66"/>
        <v>1.3706919945725915</v>
      </c>
      <c r="AI67">
        <v>23.5</v>
      </c>
      <c r="AJ67">
        <v>57.61</v>
      </c>
      <c r="AK67">
        <v>72.459999999999994</v>
      </c>
      <c r="AL67" s="3">
        <f t="shared" si="67"/>
        <v>0</v>
      </c>
      <c r="AM67" s="3">
        <f t="shared" si="68"/>
        <v>1</v>
      </c>
      <c r="AN67" s="3">
        <f t="shared" si="69"/>
        <v>0</v>
      </c>
      <c r="AO67" s="4" t="s">
        <v>51</v>
      </c>
      <c r="AP67" t="s">
        <v>1888</v>
      </c>
      <c r="AQ67">
        <f>SUM(AL1169:AL1175)</f>
        <v>4</v>
      </c>
      <c r="AR67">
        <f t="shared" ref="AR67" si="72">SUM(AM1169:AM1175)</f>
        <v>2</v>
      </c>
      <c r="AS67">
        <f>SUM(AN1169:AN1175)</f>
        <v>1</v>
      </c>
      <c r="AT67" s="2">
        <f>AVERAGE(AE1169:AE1174)</f>
        <v>24</v>
      </c>
      <c r="AU67" s="2">
        <f>_xlfn.STDEV.P(AE1169:AE1174)/SQRT(COUNT(AE1169:AE1174))</f>
        <v>0</v>
      </c>
      <c r="AW67" s="2">
        <f>AVERAGE(AH1169:AH1175)</f>
        <v>1.6377107404894222</v>
      </c>
      <c r="AX67" s="2">
        <f>_xlfn.STDEV.P(AH1169:AH1175)/SQRT(COUNT(AH1169:AH1175))</f>
        <v>0.1973283586543764</v>
      </c>
    </row>
    <row r="68" spans="1:50" x14ac:dyDescent="0.35">
      <c r="A68" t="s">
        <v>1950</v>
      </c>
      <c r="B68" t="s">
        <v>1945</v>
      </c>
      <c r="C68" t="s">
        <v>16</v>
      </c>
      <c r="D68" t="s">
        <v>17</v>
      </c>
      <c r="E68" s="6">
        <v>23</v>
      </c>
      <c r="F68" s="6">
        <v>71.13</v>
      </c>
      <c r="G68" s="6">
        <v>71.22</v>
      </c>
      <c r="H68" s="6">
        <f t="shared" si="59"/>
        <v>0.99873631002527374</v>
      </c>
      <c r="I68" s="6">
        <v>22.5</v>
      </c>
      <c r="J68" s="6">
        <v>49.81</v>
      </c>
      <c r="K68" s="6">
        <v>69.97</v>
      </c>
      <c r="L68" s="6">
        <f t="shared" si="62"/>
        <v>0</v>
      </c>
      <c r="M68" s="6">
        <f t="shared" si="63"/>
        <v>0</v>
      </c>
      <c r="N68" s="6">
        <f t="shared" si="64"/>
        <v>1</v>
      </c>
      <c r="O68" s="4" t="s">
        <v>51</v>
      </c>
      <c r="P68" s="9" t="s">
        <v>1890</v>
      </c>
      <c r="Q68">
        <f>SUM(L1181:L1183)</f>
        <v>0</v>
      </c>
      <c r="R68">
        <f t="shared" ref="R68" si="73">SUM(M1181:M1183)</f>
        <v>2</v>
      </c>
      <c r="S68">
        <f>SUM(N1181:N1183)</f>
        <v>1</v>
      </c>
      <c r="T68" s="2">
        <f>AVERAGE(E1182:E1183)</f>
        <v>27.25</v>
      </c>
      <c r="U68" s="2">
        <f>_xlfn.STDEV.P(E1182:E1183)/SQRT(COUNT(E1182:E1183))</f>
        <v>1.5909902576697319</v>
      </c>
      <c r="W68" s="2">
        <f>AVERAGE(H1181:H1183)</f>
        <v>1.1043926718416379</v>
      </c>
      <c r="X68" s="2">
        <f>_xlfn.STDEV.P(H1181:H1183)/SQRT(COUNT(H1181:H1183))</f>
        <v>6.2940976102628179E-2</v>
      </c>
      <c r="AA68" t="s">
        <v>1950</v>
      </c>
      <c r="AB68" t="s">
        <v>1945</v>
      </c>
      <c r="AC68" t="s">
        <v>16</v>
      </c>
      <c r="AD68" t="s">
        <v>18</v>
      </c>
      <c r="AE68" s="6">
        <v>16</v>
      </c>
      <c r="AF68" s="6">
        <v>37.28</v>
      </c>
      <c r="AG68" s="6">
        <v>53.5</v>
      </c>
      <c r="AH68" s="6">
        <f t="shared" si="66"/>
        <v>0.69682242990654208</v>
      </c>
      <c r="AI68" s="6">
        <v>15.5</v>
      </c>
      <c r="AJ68" s="6">
        <v>29.56</v>
      </c>
      <c r="AK68" s="6">
        <v>52.21</v>
      </c>
      <c r="AL68" s="6">
        <f t="shared" si="67"/>
        <v>0</v>
      </c>
      <c r="AM68" s="6">
        <f t="shared" si="68"/>
        <v>0</v>
      </c>
      <c r="AN68" s="6">
        <f t="shared" si="69"/>
        <v>1</v>
      </c>
      <c r="AO68" s="4" t="s">
        <v>51</v>
      </c>
      <c r="AP68" t="s">
        <v>1890</v>
      </c>
      <c r="AQ68">
        <f>SUM(AL1181:AL1183)</f>
        <v>3</v>
      </c>
      <c r="AR68">
        <f t="shared" ref="AR68" si="74">SUM(AM1181:AM1183)</f>
        <v>0</v>
      </c>
      <c r="AS68">
        <f>SUM(AN1181:AN1183)</f>
        <v>0</v>
      </c>
      <c r="AT68" s="2">
        <f>AVERAGE(AE1181:AE1183)</f>
        <v>24</v>
      </c>
      <c r="AU68" s="2">
        <f>_xlfn.STDEV.P(AE1181:AE1183)/SQRT(COUNT(AE1181:AE1183))</f>
        <v>0</v>
      </c>
      <c r="AW68" s="2">
        <f>AVERAGE(AH1181:AH1183)</f>
        <v>2.0387155133423787</v>
      </c>
      <c r="AX68" s="2">
        <f>_xlfn.STDEV.P(AH1181:AH1183)/SQRT(COUNT(AH1181:AH1183))</f>
        <v>0.16447377574358638</v>
      </c>
    </row>
    <row r="69" spans="1:50" x14ac:dyDescent="0.35">
      <c r="A69" t="s">
        <v>1951</v>
      </c>
      <c r="B69" t="s">
        <v>1945</v>
      </c>
      <c r="C69" t="s">
        <v>16</v>
      </c>
      <c r="D69" t="s">
        <v>17</v>
      </c>
      <c r="E69" s="6">
        <v>15</v>
      </c>
      <c r="F69" s="6">
        <v>48.62</v>
      </c>
      <c r="G69" s="6">
        <v>50.91</v>
      </c>
      <c r="H69" s="6">
        <f t="shared" si="59"/>
        <v>0.95501866038106464</v>
      </c>
      <c r="I69" s="6">
        <v>15</v>
      </c>
      <c r="J69" s="6">
        <v>48.62</v>
      </c>
      <c r="K69" s="6">
        <v>50.91</v>
      </c>
      <c r="L69" s="6">
        <f t="shared" si="62"/>
        <v>0</v>
      </c>
      <c r="M69" s="6">
        <f t="shared" si="63"/>
        <v>0</v>
      </c>
      <c r="N69" s="6">
        <f t="shared" si="64"/>
        <v>1</v>
      </c>
      <c r="O69" s="4" t="s">
        <v>51</v>
      </c>
      <c r="P69" s="9" t="s">
        <v>1892</v>
      </c>
      <c r="Q69">
        <f>SUM(L1187:L1196)</f>
        <v>0</v>
      </c>
      <c r="R69">
        <f t="shared" ref="R69" si="75">SUM(M1187:M1196)</f>
        <v>5</v>
      </c>
      <c r="S69">
        <f>SUM(N1187:N1196)</f>
        <v>5</v>
      </c>
      <c r="T69" s="2">
        <f>AVERAGE(E1187,E1192,E1194:E1196)</f>
        <v>23.1</v>
      </c>
      <c r="U69" s="2">
        <f>_xlfn.STDEV.P(E1187,E1192,E1194:E1196)/SQRT(COUNT(E1187,E1192,E1194:E1196))</f>
        <v>0.81731266966810201</v>
      </c>
      <c r="W69" s="2">
        <f>AVERAGE(H1187:H1196)</f>
        <v>1.0074317119126996</v>
      </c>
      <c r="X69" s="2">
        <f>_xlfn.STDEV.P(H1187:H1196)/SQRT(COUNT(H1187:H1196))</f>
        <v>5.513014712401635E-2</v>
      </c>
      <c r="AA69" t="s">
        <v>1951</v>
      </c>
      <c r="AB69" t="s">
        <v>1945</v>
      </c>
      <c r="AC69" t="s">
        <v>16</v>
      </c>
      <c r="AD69" t="s">
        <v>18</v>
      </c>
      <c r="AE69" s="6">
        <v>27</v>
      </c>
      <c r="AF69" s="6">
        <v>71.569999999999993</v>
      </c>
      <c r="AG69" s="6">
        <v>81.08</v>
      </c>
      <c r="AH69" s="6">
        <f t="shared" si="66"/>
        <v>0.8827084361124814</v>
      </c>
      <c r="AI69" s="6">
        <v>26.5</v>
      </c>
      <c r="AJ69" s="6">
        <v>61.05</v>
      </c>
      <c r="AK69" s="6">
        <v>79.86</v>
      </c>
      <c r="AL69" s="6">
        <f t="shared" si="67"/>
        <v>0</v>
      </c>
      <c r="AM69" s="6">
        <f t="shared" si="68"/>
        <v>0</v>
      </c>
      <c r="AN69" s="6">
        <f t="shared" si="69"/>
        <v>1</v>
      </c>
      <c r="AO69" s="4" t="s">
        <v>51</v>
      </c>
      <c r="AP69" t="s">
        <v>1892</v>
      </c>
      <c r="AQ69">
        <f>SUM(AL1187:AL1196)</f>
        <v>8</v>
      </c>
      <c r="AR69">
        <f t="shared" ref="AR69" si="76">SUM(AM1187:AM1196)</f>
        <v>2</v>
      </c>
      <c r="AS69">
        <f>SUM(AN1187:AN1196)</f>
        <v>0</v>
      </c>
      <c r="AT69" s="2">
        <f>AVERAGE(AE1187:AE1196)</f>
        <v>24</v>
      </c>
      <c r="AU69" s="2">
        <f>_xlfn.STDEV.P(AE1187:AE1196)/SQRT(COUNT(AE1187:AE1196))</f>
        <v>0</v>
      </c>
      <c r="AW69" s="2">
        <f>AVERAGE(AH1187:AH1196)</f>
        <v>1.9719538670284937</v>
      </c>
      <c r="AX69" s="2">
        <f>_xlfn.STDEV.P(AH1187:AH1196)/SQRT(COUNT(AH1187:AH1196))</f>
        <v>0.10656298340668717</v>
      </c>
    </row>
    <row r="70" spans="1:50" x14ac:dyDescent="0.35">
      <c r="A70" t="s">
        <v>1952</v>
      </c>
      <c r="B70" t="s">
        <v>1945</v>
      </c>
      <c r="C70" t="s">
        <v>16</v>
      </c>
      <c r="D70" t="s">
        <v>17</v>
      </c>
      <c r="E70">
        <v>24.5</v>
      </c>
      <c r="F70">
        <v>81.180000000000007</v>
      </c>
      <c r="G70">
        <v>74.930000000000007</v>
      </c>
      <c r="H70">
        <f t="shared" si="59"/>
        <v>1.0834111837715201</v>
      </c>
      <c r="I70">
        <v>24</v>
      </c>
      <c r="J70">
        <v>69.23</v>
      </c>
      <c r="K70">
        <v>73.7</v>
      </c>
      <c r="L70" s="3">
        <f t="shared" si="62"/>
        <v>0</v>
      </c>
      <c r="M70" s="3">
        <f t="shared" si="63"/>
        <v>1</v>
      </c>
      <c r="N70" s="3">
        <f t="shared" si="64"/>
        <v>0</v>
      </c>
      <c r="O70" s="4" t="s">
        <v>51</v>
      </c>
      <c r="P70" s="9" t="s">
        <v>1894</v>
      </c>
      <c r="Q70">
        <f>SUM(L1211:L1226,L1233:L1240)</f>
        <v>0</v>
      </c>
      <c r="R70">
        <f t="shared" ref="R70" si="77">SUM(M1211:M1226,M1233:M1240)</f>
        <v>3</v>
      </c>
      <c r="S70">
        <f>SUM(N1211:N1226,N1233:N1240)</f>
        <v>21</v>
      </c>
      <c r="T70" s="2">
        <f>AVERAGE(E1222:E1223,E1226)</f>
        <v>27.5</v>
      </c>
      <c r="U70" s="2">
        <f>_xlfn.STDEV.P(E1222:E1223,E1226)/SQRT(COUNT(E1222:E1223,E1226))</f>
        <v>0</v>
      </c>
      <c r="W70" s="2">
        <f>AVERAGE(H1211:H1226,H1233:H1240)</f>
        <v>0.89345154557034367</v>
      </c>
      <c r="X70" s="2">
        <f>_xlfn.STDEV.P(H1211:H1226,H1233:H1240)/SQRT(COUNT(H1211:H1226,H1233:H1240))</f>
        <v>1.8933207968451535E-2</v>
      </c>
      <c r="AA70" t="s">
        <v>1952</v>
      </c>
      <c r="AB70" t="s">
        <v>1945</v>
      </c>
      <c r="AC70" t="s">
        <v>16</v>
      </c>
      <c r="AD70" t="s">
        <v>18</v>
      </c>
      <c r="AE70">
        <v>24.5</v>
      </c>
      <c r="AF70">
        <v>105.52</v>
      </c>
      <c r="AG70">
        <v>74.930000000000007</v>
      </c>
      <c r="AH70">
        <f t="shared" si="66"/>
        <v>1.4082476978513276</v>
      </c>
      <c r="AI70">
        <v>23</v>
      </c>
      <c r="AJ70">
        <v>52.64</v>
      </c>
      <c r="AK70">
        <v>71.22</v>
      </c>
      <c r="AL70" s="3">
        <f t="shared" si="67"/>
        <v>0</v>
      </c>
      <c r="AM70" s="3">
        <f t="shared" si="68"/>
        <v>1</v>
      </c>
      <c r="AN70" s="3">
        <f t="shared" si="69"/>
        <v>0</v>
      </c>
      <c r="AO70" s="4" t="s">
        <v>51</v>
      </c>
      <c r="AP70" t="s">
        <v>1894</v>
      </c>
      <c r="AQ70">
        <f>SUM(AL1211:AL1226,AL1233:AL1240)</f>
        <v>0</v>
      </c>
      <c r="AR70">
        <f t="shared" ref="AR70" si="78">SUM(AM1211:AM1226,AM1233:AM1240)</f>
        <v>10</v>
      </c>
      <c r="AS70">
        <f>SUM(AN1211:AN1226,AN1233:AN1240)</f>
        <v>14</v>
      </c>
      <c r="AT70" s="2">
        <f>AVERAGE(AE1211:AE1213,AE1217,AE1220,AE1225:AE1226,AE1235:AE1236,AE1238)</f>
        <v>25.55</v>
      </c>
      <c r="AU70" s="2">
        <f>_xlfn.STDEV.P(AE1211:AE1213,AE1217,AE1220,AE1225:AE1226,AE1235:AE1236,AE1238)/SQRT(COUNT(AE1211:AE1213,AE1217,AE1220,AE1225:AE1226,AE1235:AE1236,AE1238))</f>
        <v>1.1123174007449492</v>
      </c>
      <c r="AW70" s="2">
        <f>AVERAGE(AH1211:AH1226,AH1233:AH1240)</f>
        <v>1.0098701164436072</v>
      </c>
      <c r="AX70" s="2">
        <f>_xlfn.STDEV.P(AH1211:AH1226,AH1233:AH1240)/SQRT(COUNT(AH1211:AH1226,AH1233:AH1240))</f>
        <v>3.2119772547890522E-2</v>
      </c>
    </row>
    <row r="71" spans="1:50" x14ac:dyDescent="0.35">
      <c r="A71" t="s">
        <v>1953</v>
      </c>
      <c r="B71" t="s">
        <v>1945</v>
      </c>
      <c r="C71" t="s">
        <v>16</v>
      </c>
      <c r="D71" t="s">
        <v>17</v>
      </c>
      <c r="E71">
        <v>23.5</v>
      </c>
      <c r="F71">
        <v>107.74</v>
      </c>
      <c r="G71">
        <v>72.459999999999994</v>
      </c>
      <c r="H71">
        <f t="shared" si="59"/>
        <v>1.4868893182445488</v>
      </c>
      <c r="I71">
        <v>22.5</v>
      </c>
      <c r="J71">
        <v>67.45</v>
      </c>
      <c r="K71">
        <v>69.97</v>
      </c>
      <c r="L71" s="3">
        <f t="shared" si="62"/>
        <v>0</v>
      </c>
      <c r="M71" s="3">
        <f t="shared" si="63"/>
        <v>1</v>
      </c>
      <c r="N71" s="3">
        <f t="shared" si="64"/>
        <v>0</v>
      </c>
      <c r="O71" s="4" t="s">
        <v>51</v>
      </c>
      <c r="P71" s="9" t="s">
        <v>1896</v>
      </c>
      <c r="Q71">
        <f>SUM(L1254:L1275)</f>
        <v>0</v>
      </c>
      <c r="R71">
        <f t="shared" ref="R71" si="79">SUM(M1254:M1275)</f>
        <v>11</v>
      </c>
      <c r="S71">
        <f>SUM(N1254:N1275)</f>
        <v>11</v>
      </c>
      <c r="T71" s="2">
        <f>AVERAGE(E1257,E1259,E1262,E1265,E1267:E1269,E1271,E1273:E1275)</f>
        <v>23.363636363636363</v>
      </c>
      <c r="U71" s="2">
        <f>_xlfn.STDEV.P(E1257,E1259,E1262,E1265,E1267:E1269,E1271,E1273:E1275)/SQRT(COUNT(E1257,E1259,E1262,E1265,E1267:E1269,E1271,E1273:E1275))</f>
        <v>1.2793511221568874</v>
      </c>
      <c r="W71" s="2">
        <f>AVERAGE(H1254:H1275)</f>
        <v>0.98235488680872518</v>
      </c>
      <c r="X71" s="2">
        <f>_xlfn.STDEV.P(H1254:H1275)/SQRT(COUNT(H1254:H1275))</f>
        <v>2.7258285693690525E-2</v>
      </c>
      <c r="AA71" t="s">
        <v>1953</v>
      </c>
      <c r="AB71" t="s">
        <v>1945</v>
      </c>
      <c r="AC71" t="s">
        <v>16</v>
      </c>
      <c r="AD71" t="s">
        <v>18</v>
      </c>
      <c r="AE71">
        <v>24</v>
      </c>
      <c r="AF71">
        <v>160.41999999999999</v>
      </c>
      <c r="AG71">
        <v>73.7</v>
      </c>
      <c r="AH71">
        <f t="shared" si="66"/>
        <v>2.1766621438263227</v>
      </c>
      <c r="AI71">
        <v>22.5</v>
      </c>
      <c r="AJ71">
        <v>56</v>
      </c>
      <c r="AK71">
        <v>69.97</v>
      </c>
      <c r="AL71" s="3">
        <f t="shared" si="67"/>
        <v>1</v>
      </c>
      <c r="AM71" s="3">
        <f t="shared" si="68"/>
        <v>0</v>
      </c>
      <c r="AN71" s="3">
        <f t="shared" si="69"/>
        <v>0</v>
      </c>
      <c r="AO71" s="4" t="s">
        <v>51</v>
      </c>
      <c r="AP71" t="s">
        <v>1896</v>
      </c>
      <c r="AQ71">
        <f>SUM(AL1254:AL1275)</f>
        <v>0</v>
      </c>
      <c r="AR71">
        <f t="shared" ref="AR71" si="80">SUM(AM1254:AM1275)</f>
        <v>6</v>
      </c>
      <c r="AS71">
        <f>SUM(AN1254:AN1275)</f>
        <v>16</v>
      </c>
      <c r="AT71" s="2">
        <f>AVERAGE(AE1255,AE1257,AE1262,AE1265:AE1266,AE1269)</f>
        <v>25.5</v>
      </c>
      <c r="AU71" s="2">
        <f>_xlfn.STDEV.P(AE1255,AE1257,AE1262,AE1265:AE1266,AE1269)/SQRT(COUNT(AE1255,AE1257,AE1262,AE1265:AE1266,AE1269))</f>
        <v>1.572330188676101</v>
      </c>
      <c r="AW71" s="2">
        <f>AVERAGE(AH1254:AH1275)</f>
        <v>0.93937951335643111</v>
      </c>
      <c r="AX71" s="2">
        <f>_xlfn.STDEV.P(AH1254:AH1275)/SQRT(COUNT(AH1254:AH1275))</f>
        <v>3.9939183974405705E-2</v>
      </c>
    </row>
    <row r="72" spans="1:50" x14ac:dyDescent="0.35">
      <c r="A72" t="s">
        <v>1954</v>
      </c>
      <c r="B72" t="s">
        <v>1955</v>
      </c>
      <c r="C72" t="s">
        <v>16</v>
      </c>
      <c r="D72" t="s">
        <v>547</v>
      </c>
      <c r="E72" s="6">
        <v>33.5</v>
      </c>
      <c r="F72" s="6">
        <v>84.95</v>
      </c>
      <c r="G72" s="6">
        <v>96.84</v>
      </c>
      <c r="H72" s="6">
        <v>0.877220157</v>
      </c>
      <c r="I72" s="6">
        <v>33</v>
      </c>
      <c r="J72" s="6">
        <v>81.540000000000006</v>
      </c>
      <c r="K72" s="6">
        <v>95.64</v>
      </c>
      <c r="L72" s="6">
        <f t="shared" si="62"/>
        <v>0</v>
      </c>
      <c r="M72" s="6">
        <f t="shared" si="63"/>
        <v>0</v>
      </c>
      <c r="N72" s="6">
        <f t="shared" si="64"/>
        <v>1</v>
      </c>
      <c r="O72" s="4" t="s">
        <v>51</v>
      </c>
      <c r="P72" s="9" t="s">
        <v>1898</v>
      </c>
      <c r="Q72">
        <f>SUM(L1288:L1296)</f>
        <v>0</v>
      </c>
      <c r="R72">
        <f t="shared" ref="R72" si="81">SUM(M1288:M1296)</f>
        <v>1</v>
      </c>
      <c r="S72">
        <f>SUM(N1288:N1296)</f>
        <v>8</v>
      </c>
      <c r="T72" s="2">
        <f>AVERAGE(E1293)</f>
        <v>25</v>
      </c>
      <c r="U72" s="2" t="s">
        <v>41</v>
      </c>
      <c r="W72" s="2">
        <f>AVERAGE(H1288:H1296)</f>
        <v>0.88091179154731103</v>
      </c>
      <c r="X72" s="2">
        <f>_xlfn.STDEV.P(H1288:H1296)/SQRT(COUNT(H1288:H1296))</f>
        <v>8.1017145997380344E-2</v>
      </c>
      <c r="AA72" t="s">
        <v>1954</v>
      </c>
      <c r="AB72" t="s">
        <v>1955</v>
      </c>
      <c r="AC72" t="s">
        <v>16</v>
      </c>
      <c r="AD72" t="s">
        <v>548</v>
      </c>
      <c r="AE72">
        <v>25</v>
      </c>
      <c r="AF72">
        <v>79.5</v>
      </c>
      <c r="AG72">
        <v>76.17</v>
      </c>
      <c r="AH72">
        <f t="shared" si="66"/>
        <v>1.0437179992122882</v>
      </c>
      <c r="AI72">
        <v>24.5</v>
      </c>
      <c r="AJ72">
        <v>69.11</v>
      </c>
      <c r="AK72">
        <v>74.930000000000007</v>
      </c>
      <c r="AL72" s="3">
        <f t="shared" si="67"/>
        <v>0</v>
      </c>
      <c r="AM72" s="3">
        <f t="shared" si="68"/>
        <v>1</v>
      </c>
      <c r="AN72" s="3">
        <f t="shared" si="69"/>
        <v>0</v>
      </c>
      <c r="AO72" s="4" t="s">
        <v>51</v>
      </c>
      <c r="AP72" t="s">
        <v>1898</v>
      </c>
      <c r="AQ72">
        <f>SUM(AL1288:AL1296)</f>
        <v>1</v>
      </c>
      <c r="AR72">
        <f t="shared" ref="AR72" si="82">SUM(AM1288:AM1296)</f>
        <v>6</v>
      </c>
      <c r="AS72">
        <f>SUM(AN1288:AN1296)</f>
        <v>2</v>
      </c>
      <c r="AT72" s="2">
        <f>AVERAGE(AE1288:AE1291,AE1293:AE1294,AE1296)</f>
        <v>23.857142857142858</v>
      </c>
      <c r="AU72" s="2">
        <f>_xlfn.STDEV.P(AE1288:AE1291,AE1293:AE1294,AE1296)/SQRT(COUNT(AE1288:AE1291,AE1293:AE1294,AE1296))</f>
        <v>8.5373472095313832E-2</v>
      </c>
      <c r="AW72" s="2">
        <f>AVERAGE(AH1288:AH1296)</f>
        <v>1.2182657362468647</v>
      </c>
      <c r="AX72" s="2">
        <f>_xlfn.STDEV.P(AH1288:AH1296)/SQRT(COUNT(AH1288:AH1296))</f>
        <v>0.11685632716551796</v>
      </c>
    </row>
    <row r="73" spans="1:50" x14ac:dyDescent="0.35">
      <c r="A73" t="s">
        <v>1956</v>
      </c>
      <c r="B73" t="s">
        <v>1955</v>
      </c>
      <c r="C73" t="s">
        <v>16</v>
      </c>
      <c r="D73" t="s">
        <v>547</v>
      </c>
      <c r="E73" s="6">
        <v>25</v>
      </c>
      <c r="F73" s="6">
        <v>66.739999999999995</v>
      </c>
      <c r="G73" s="6">
        <v>76.17</v>
      </c>
      <c r="H73" s="6">
        <v>0.87619797799999999</v>
      </c>
      <c r="I73" s="6">
        <v>24.5</v>
      </c>
      <c r="J73" s="6">
        <v>50.04</v>
      </c>
      <c r="K73" s="6">
        <v>74.930000000000007</v>
      </c>
      <c r="L73" s="6">
        <f t="shared" si="62"/>
        <v>0</v>
      </c>
      <c r="M73" s="6">
        <f t="shared" si="63"/>
        <v>0</v>
      </c>
      <c r="N73" s="6">
        <f t="shared" si="64"/>
        <v>1</v>
      </c>
      <c r="O73" s="4" t="s">
        <v>51</v>
      </c>
      <c r="P73" s="9" t="s">
        <v>1900</v>
      </c>
      <c r="Q73">
        <f>SUM(L1304:L1313)</f>
        <v>0</v>
      </c>
      <c r="R73">
        <f t="shared" ref="R73" si="83">SUM(M1304:M1313)</f>
        <v>0</v>
      </c>
      <c r="S73">
        <f>SUM(N1304:N1313)</f>
        <v>10</v>
      </c>
      <c r="T73" s="2" t="s">
        <v>41</v>
      </c>
      <c r="U73" s="2" t="s">
        <v>41</v>
      </c>
      <c r="W73" s="2">
        <f>AVERAGE(H1304:H1313)</f>
        <v>0.8734809552788938</v>
      </c>
      <c r="X73" s="2">
        <f>_xlfn.STDEV.P(H1304:H1313)/SQRT(COUNT(H1304:H1313))</f>
        <v>2.0221216460424997E-2</v>
      </c>
      <c r="AA73" t="s">
        <v>1956</v>
      </c>
      <c r="AB73" t="s">
        <v>1955</v>
      </c>
      <c r="AC73" t="s">
        <v>16</v>
      </c>
      <c r="AD73" t="s">
        <v>548</v>
      </c>
      <c r="AE73">
        <v>24</v>
      </c>
      <c r="AF73">
        <v>96.55</v>
      </c>
      <c r="AG73">
        <v>73.7</v>
      </c>
      <c r="AH73">
        <f t="shared" si="66"/>
        <v>1.3100407055630936</v>
      </c>
      <c r="AI73">
        <v>23.5</v>
      </c>
      <c r="AJ73">
        <v>66.27</v>
      </c>
      <c r="AK73">
        <v>72.459999999999994</v>
      </c>
      <c r="AL73" s="3">
        <f t="shared" si="67"/>
        <v>0</v>
      </c>
      <c r="AM73" s="3">
        <f t="shared" si="68"/>
        <v>1</v>
      </c>
      <c r="AN73" s="3">
        <f t="shared" si="69"/>
        <v>0</v>
      </c>
      <c r="AO73" s="4" t="s">
        <v>51</v>
      </c>
      <c r="AP73" t="s">
        <v>1900</v>
      </c>
      <c r="AQ73">
        <f>SUM(AL1304:AL1313)</f>
        <v>3</v>
      </c>
      <c r="AR73">
        <f t="shared" ref="AR73" si="84">SUM(AM1304:AM1313)</f>
        <v>6</v>
      </c>
      <c r="AS73">
        <f>SUM(AN1304:AN1313)</f>
        <v>1</v>
      </c>
      <c r="AT73" s="2">
        <f>AVERAGE(AE1304:AE1311,AE1313)</f>
        <v>23.833333333333332</v>
      </c>
      <c r="AU73" s="2">
        <f>_xlfn.STDEV.P(AE1304:AE1311,AE1313)/SQRT(COUNT(AE1304:AE1311,AE1313))</f>
        <v>0.17568209223157663</v>
      </c>
      <c r="AW73" s="2">
        <f>AVERAGE(AH1304:AH1313)</f>
        <v>1.3098695514650076</v>
      </c>
      <c r="AX73" s="2">
        <f>_xlfn.STDEV.P(AH1304:AH1313)/SQRT(COUNT(AH1304:AH1313))</f>
        <v>9.277722813157839E-2</v>
      </c>
    </row>
    <row r="74" spans="1:50" x14ac:dyDescent="0.35">
      <c r="A74" t="s">
        <v>1957</v>
      </c>
      <c r="B74" t="s">
        <v>1955</v>
      </c>
      <c r="C74" t="s">
        <v>16</v>
      </c>
      <c r="D74" t="s">
        <v>547</v>
      </c>
      <c r="E74" s="6">
        <v>15</v>
      </c>
      <c r="F74" s="6">
        <v>34.18</v>
      </c>
      <c r="G74" s="6">
        <v>50.91</v>
      </c>
      <c r="H74" s="6">
        <v>0.67138086799999996</v>
      </c>
      <c r="I74" s="6">
        <v>15</v>
      </c>
      <c r="J74" s="6">
        <v>34.18</v>
      </c>
      <c r="K74" s="6">
        <v>50.91</v>
      </c>
      <c r="L74" s="6">
        <f t="shared" si="62"/>
        <v>0</v>
      </c>
      <c r="M74" s="6">
        <f t="shared" si="63"/>
        <v>0</v>
      </c>
      <c r="N74" s="6">
        <f t="shared" si="64"/>
        <v>1</v>
      </c>
      <c r="AA74" t="s">
        <v>1957</v>
      </c>
      <c r="AB74" t="s">
        <v>1955</v>
      </c>
      <c r="AC74" t="s">
        <v>16</v>
      </c>
      <c r="AD74" t="s">
        <v>548</v>
      </c>
      <c r="AE74" s="6">
        <v>18</v>
      </c>
      <c r="AF74" s="6">
        <v>58.16</v>
      </c>
      <c r="AG74" s="6">
        <v>58.64</v>
      </c>
      <c r="AH74" s="6">
        <f t="shared" si="66"/>
        <v>0.9918144611186902</v>
      </c>
      <c r="AI74" s="6">
        <v>17.5</v>
      </c>
      <c r="AJ74" s="6">
        <v>17.45</v>
      </c>
      <c r="AK74" s="6">
        <v>57.36</v>
      </c>
      <c r="AL74" s="6">
        <f t="shared" si="67"/>
        <v>0</v>
      </c>
      <c r="AM74" s="6">
        <f t="shared" si="68"/>
        <v>0</v>
      </c>
      <c r="AN74" s="6">
        <f t="shared" si="69"/>
        <v>1</v>
      </c>
    </row>
    <row r="75" spans="1:50" x14ac:dyDescent="0.35">
      <c r="A75" t="s">
        <v>1958</v>
      </c>
      <c r="B75" t="s">
        <v>1955</v>
      </c>
      <c r="C75" t="s">
        <v>16</v>
      </c>
      <c r="D75" t="s">
        <v>547</v>
      </c>
      <c r="E75" s="6">
        <v>15.5</v>
      </c>
      <c r="F75" s="6">
        <v>37.590000000000003</v>
      </c>
      <c r="G75" s="6">
        <v>52.21</v>
      </c>
      <c r="H75" s="6">
        <v>0.71997701599999997</v>
      </c>
      <c r="I75" s="6">
        <v>15</v>
      </c>
      <c r="J75" s="6">
        <v>33.51</v>
      </c>
      <c r="K75" s="6">
        <v>50.91</v>
      </c>
      <c r="L75" s="6">
        <f t="shared" si="62"/>
        <v>0</v>
      </c>
      <c r="M75" s="6">
        <f t="shared" si="63"/>
        <v>0</v>
      </c>
      <c r="N75" s="6">
        <f t="shared" si="64"/>
        <v>1</v>
      </c>
      <c r="AA75" t="s">
        <v>1958</v>
      </c>
      <c r="AB75" t="s">
        <v>1955</v>
      </c>
      <c r="AC75" t="s">
        <v>16</v>
      </c>
      <c r="AD75" t="s">
        <v>548</v>
      </c>
      <c r="AE75" s="6">
        <v>20</v>
      </c>
      <c r="AF75" s="6">
        <v>52.68</v>
      </c>
      <c r="AG75" s="6">
        <v>63.71</v>
      </c>
      <c r="AH75" s="6">
        <f t="shared" si="66"/>
        <v>0.82687176267461937</v>
      </c>
      <c r="AI75" s="6">
        <v>19.5</v>
      </c>
      <c r="AJ75" s="6">
        <v>27.06</v>
      </c>
      <c r="AK75" s="6">
        <v>62.44</v>
      </c>
      <c r="AL75" s="6">
        <f t="shared" si="67"/>
        <v>0</v>
      </c>
      <c r="AM75" s="6">
        <f t="shared" si="68"/>
        <v>0</v>
      </c>
      <c r="AN75" s="6">
        <f t="shared" si="69"/>
        <v>1</v>
      </c>
    </row>
    <row r="76" spans="1:50" x14ac:dyDescent="0.35">
      <c r="A76" t="s">
        <v>1959</v>
      </c>
      <c r="B76" t="s">
        <v>1955</v>
      </c>
      <c r="C76" t="s">
        <v>16</v>
      </c>
      <c r="D76" t="s">
        <v>547</v>
      </c>
      <c r="E76" s="6">
        <v>31</v>
      </c>
      <c r="F76" s="6">
        <v>83.88</v>
      </c>
      <c r="G76" s="6">
        <v>90.81</v>
      </c>
      <c r="H76" s="6">
        <v>0.92368681900000005</v>
      </c>
      <c r="I76" s="6">
        <v>30.5</v>
      </c>
      <c r="J76" s="6">
        <v>80.12</v>
      </c>
      <c r="K76" s="6">
        <v>89.6</v>
      </c>
      <c r="L76" s="6">
        <f t="shared" si="62"/>
        <v>0</v>
      </c>
      <c r="M76" s="6">
        <f t="shared" si="63"/>
        <v>0</v>
      </c>
      <c r="N76" s="6">
        <f t="shared" si="64"/>
        <v>1</v>
      </c>
      <c r="AA76" t="s">
        <v>1959</v>
      </c>
      <c r="AB76" t="s">
        <v>1955</v>
      </c>
      <c r="AC76" t="s">
        <v>16</v>
      </c>
      <c r="AD76" t="s">
        <v>548</v>
      </c>
      <c r="AE76">
        <v>24</v>
      </c>
      <c r="AF76">
        <v>116.35</v>
      </c>
      <c r="AG76">
        <v>73.7</v>
      </c>
      <c r="AH76">
        <f t="shared" si="66"/>
        <v>1.5786974219810039</v>
      </c>
      <c r="AI76">
        <v>23</v>
      </c>
      <c r="AJ76">
        <v>60.48</v>
      </c>
      <c r="AK76">
        <v>71.22</v>
      </c>
      <c r="AL76" s="3">
        <f t="shared" si="67"/>
        <v>1</v>
      </c>
      <c r="AM76" s="3">
        <f t="shared" si="68"/>
        <v>0</v>
      </c>
      <c r="AN76" s="3">
        <f t="shared" si="69"/>
        <v>0</v>
      </c>
      <c r="AP76" t="s">
        <v>1960</v>
      </c>
    </row>
    <row r="77" spans="1:50" x14ac:dyDescent="0.35">
      <c r="A77" t="s">
        <v>1961</v>
      </c>
      <c r="B77" t="s">
        <v>1955</v>
      </c>
      <c r="C77" t="s">
        <v>16</v>
      </c>
      <c r="D77" t="s">
        <v>547</v>
      </c>
      <c r="E77" s="6">
        <v>33.5</v>
      </c>
      <c r="F77" s="6">
        <v>87.74</v>
      </c>
      <c r="G77" s="6">
        <v>96.84</v>
      </c>
      <c r="H77" s="6">
        <v>0.90603056599999998</v>
      </c>
      <c r="I77" s="6">
        <v>33</v>
      </c>
      <c r="J77" s="6">
        <v>66.05</v>
      </c>
      <c r="K77" s="6">
        <v>95.64</v>
      </c>
      <c r="L77" s="6">
        <f t="shared" si="62"/>
        <v>0</v>
      </c>
      <c r="M77" s="6">
        <f t="shared" si="63"/>
        <v>0</v>
      </c>
      <c r="N77" s="6">
        <f t="shared" si="64"/>
        <v>1</v>
      </c>
      <c r="AA77" t="s">
        <v>1961</v>
      </c>
      <c r="AB77" t="s">
        <v>1955</v>
      </c>
      <c r="AC77" t="s">
        <v>16</v>
      </c>
      <c r="AD77" t="s">
        <v>548</v>
      </c>
      <c r="AE77" s="6">
        <v>23.5</v>
      </c>
      <c r="AF77" s="6">
        <v>62.67</v>
      </c>
      <c r="AG77" s="6">
        <v>72.459999999999994</v>
      </c>
      <c r="AH77" s="6">
        <f t="shared" si="66"/>
        <v>0.86489097433066531</v>
      </c>
      <c r="AI77" s="6">
        <v>23</v>
      </c>
      <c r="AJ77" s="6">
        <v>52.91</v>
      </c>
      <c r="AK77" s="6">
        <v>71.22</v>
      </c>
      <c r="AL77" s="6">
        <f t="shared" si="67"/>
        <v>0</v>
      </c>
      <c r="AM77" s="6">
        <f t="shared" si="68"/>
        <v>0</v>
      </c>
      <c r="AN77" s="6">
        <f t="shared" si="69"/>
        <v>1</v>
      </c>
    </row>
    <row r="78" spans="1:50" x14ac:dyDescent="0.35">
      <c r="A78" t="s">
        <v>1962</v>
      </c>
      <c r="B78" t="s">
        <v>1955</v>
      </c>
      <c r="C78" t="s">
        <v>16</v>
      </c>
      <c r="D78" t="s">
        <v>547</v>
      </c>
      <c r="E78" s="6">
        <v>15.5</v>
      </c>
      <c r="F78" s="6">
        <v>26.33</v>
      </c>
      <c r="G78" s="6">
        <v>52.21</v>
      </c>
      <c r="H78" s="6">
        <v>0.50430951899999998</v>
      </c>
      <c r="I78" s="6">
        <v>15</v>
      </c>
      <c r="J78" s="6">
        <v>20.65</v>
      </c>
      <c r="K78" s="6">
        <v>50.91</v>
      </c>
      <c r="L78" s="6">
        <f t="shared" si="62"/>
        <v>0</v>
      </c>
      <c r="M78" s="6">
        <f t="shared" si="63"/>
        <v>0</v>
      </c>
      <c r="N78" s="6">
        <f t="shared" si="64"/>
        <v>1</v>
      </c>
      <c r="AA78" t="s">
        <v>1962</v>
      </c>
      <c r="AB78" t="s">
        <v>1955</v>
      </c>
      <c r="AC78" t="s">
        <v>16</v>
      </c>
      <c r="AD78" t="s">
        <v>548</v>
      </c>
      <c r="AE78">
        <v>23</v>
      </c>
      <c r="AF78">
        <v>71.28</v>
      </c>
      <c r="AG78">
        <v>71.22</v>
      </c>
      <c r="AH78">
        <f t="shared" si="66"/>
        <v>1.0008424599831509</v>
      </c>
      <c r="AI78">
        <v>22.5</v>
      </c>
      <c r="AJ78">
        <v>54.56</v>
      </c>
      <c r="AK78">
        <v>69.97</v>
      </c>
      <c r="AL78" s="3">
        <f t="shared" si="67"/>
        <v>0</v>
      </c>
      <c r="AM78" s="3">
        <f t="shared" si="68"/>
        <v>1</v>
      </c>
      <c r="AN78" s="3">
        <f t="shared" si="69"/>
        <v>0</v>
      </c>
    </row>
    <row r="79" spans="1:50" x14ac:dyDescent="0.35">
      <c r="A79" t="s">
        <v>1963</v>
      </c>
      <c r="B79" t="s">
        <v>1955</v>
      </c>
      <c r="C79" t="s">
        <v>16</v>
      </c>
      <c r="D79" t="s">
        <v>547</v>
      </c>
      <c r="E79" s="6">
        <v>19</v>
      </c>
      <c r="F79" s="6">
        <v>46</v>
      </c>
      <c r="G79" s="6">
        <v>61.18</v>
      </c>
      <c r="H79" s="6">
        <v>0.75187969899999996</v>
      </c>
      <c r="I79" s="6">
        <v>18.5</v>
      </c>
      <c r="J79" s="6">
        <v>42.23</v>
      </c>
      <c r="K79" s="6">
        <v>59.91</v>
      </c>
      <c r="L79" s="6">
        <f t="shared" si="62"/>
        <v>0</v>
      </c>
      <c r="M79" s="6">
        <f t="shared" si="63"/>
        <v>0</v>
      </c>
      <c r="N79" s="6">
        <f t="shared" si="64"/>
        <v>1</v>
      </c>
      <c r="AA79" t="s">
        <v>1963</v>
      </c>
      <c r="AB79" t="s">
        <v>1955</v>
      </c>
      <c r="AC79" t="s">
        <v>16</v>
      </c>
      <c r="AD79" t="s">
        <v>548</v>
      </c>
      <c r="AE79">
        <v>24</v>
      </c>
      <c r="AF79">
        <v>95.12</v>
      </c>
      <c r="AG79">
        <v>73.7</v>
      </c>
      <c r="AH79">
        <f t="shared" si="66"/>
        <v>1.2906377204884667</v>
      </c>
      <c r="AI79">
        <v>23</v>
      </c>
      <c r="AJ79">
        <v>38.83</v>
      </c>
      <c r="AK79">
        <v>71.22</v>
      </c>
      <c r="AL79" s="3">
        <f t="shared" si="67"/>
        <v>0</v>
      </c>
      <c r="AM79" s="3">
        <f t="shared" si="68"/>
        <v>1</v>
      </c>
      <c r="AN79" s="3">
        <f t="shared" si="69"/>
        <v>0</v>
      </c>
    </row>
    <row r="80" spans="1:50" x14ac:dyDescent="0.35">
      <c r="A80" t="s">
        <v>1964</v>
      </c>
      <c r="B80" t="s">
        <v>1955</v>
      </c>
      <c r="C80" t="s">
        <v>16</v>
      </c>
      <c r="D80" t="s">
        <v>547</v>
      </c>
      <c r="E80">
        <v>24.5</v>
      </c>
      <c r="F80">
        <v>77.34</v>
      </c>
      <c r="G80">
        <v>74.930000000000007</v>
      </c>
      <c r="H80">
        <v>1.032163352</v>
      </c>
      <c r="I80">
        <v>24</v>
      </c>
      <c r="J80">
        <v>60.33</v>
      </c>
      <c r="K80">
        <v>73.7</v>
      </c>
      <c r="L80" s="3">
        <f t="shared" si="62"/>
        <v>0</v>
      </c>
      <c r="M80" s="3">
        <f t="shared" si="63"/>
        <v>1</v>
      </c>
      <c r="N80" s="3">
        <f t="shared" si="64"/>
        <v>0</v>
      </c>
      <c r="AA80" t="s">
        <v>1964</v>
      </c>
      <c r="AB80" t="s">
        <v>1955</v>
      </c>
      <c r="AC80" t="s">
        <v>16</v>
      </c>
      <c r="AD80" t="s">
        <v>548</v>
      </c>
      <c r="AE80">
        <v>24</v>
      </c>
      <c r="AF80">
        <v>105.61</v>
      </c>
      <c r="AG80">
        <v>73.7</v>
      </c>
      <c r="AH80">
        <f t="shared" si="66"/>
        <v>1.4329715061058343</v>
      </c>
      <c r="AI80">
        <v>23.5</v>
      </c>
      <c r="AJ80">
        <v>61.46</v>
      </c>
      <c r="AK80">
        <v>72.459999999999994</v>
      </c>
      <c r="AL80" s="3">
        <f t="shared" si="67"/>
        <v>0</v>
      </c>
      <c r="AM80" s="3">
        <f t="shared" si="68"/>
        <v>1</v>
      </c>
      <c r="AN80" s="3">
        <f t="shared" si="69"/>
        <v>0</v>
      </c>
    </row>
    <row r="81" spans="1:40" x14ac:dyDescent="0.35">
      <c r="A81" t="s">
        <v>1965</v>
      </c>
      <c r="B81" t="s">
        <v>1955</v>
      </c>
      <c r="C81" t="s">
        <v>16</v>
      </c>
      <c r="D81" t="s">
        <v>547</v>
      </c>
      <c r="E81" s="6">
        <v>17.5</v>
      </c>
      <c r="F81" s="6">
        <v>34.75</v>
      </c>
      <c r="G81" s="6">
        <v>57.36</v>
      </c>
      <c r="H81" s="6">
        <v>0.60582287300000004</v>
      </c>
      <c r="I81" s="6">
        <v>17</v>
      </c>
      <c r="J81" s="6">
        <v>23.62</v>
      </c>
      <c r="K81" s="6">
        <v>56.08</v>
      </c>
      <c r="L81" s="6">
        <f t="shared" si="62"/>
        <v>0</v>
      </c>
      <c r="M81" s="6">
        <f t="shared" si="63"/>
        <v>0</v>
      </c>
      <c r="N81" s="6">
        <f t="shared" si="64"/>
        <v>1</v>
      </c>
      <c r="AA81" t="s">
        <v>1965</v>
      </c>
      <c r="AB81" t="s">
        <v>1955</v>
      </c>
      <c r="AC81" t="s">
        <v>16</v>
      </c>
      <c r="AD81" t="s">
        <v>548</v>
      </c>
      <c r="AE81">
        <v>24</v>
      </c>
      <c r="AF81">
        <v>132.47999999999999</v>
      </c>
      <c r="AG81">
        <v>73.7</v>
      </c>
      <c r="AH81">
        <f t="shared" si="66"/>
        <v>1.7975576662143824</v>
      </c>
      <c r="AI81">
        <v>22.5</v>
      </c>
      <c r="AJ81">
        <v>60.87</v>
      </c>
      <c r="AK81">
        <v>69.97</v>
      </c>
      <c r="AL81" s="3">
        <f t="shared" si="67"/>
        <v>1</v>
      </c>
      <c r="AM81" s="3">
        <f t="shared" si="68"/>
        <v>0</v>
      </c>
      <c r="AN81" s="3">
        <f t="shared" si="69"/>
        <v>0</v>
      </c>
    </row>
    <row r="82" spans="1:40" x14ac:dyDescent="0.35">
      <c r="A82" t="s">
        <v>1966</v>
      </c>
      <c r="B82" t="s">
        <v>1955</v>
      </c>
      <c r="C82" t="s">
        <v>16</v>
      </c>
      <c r="D82" t="s">
        <v>547</v>
      </c>
      <c r="E82" s="6">
        <v>32.5</v>
      </c>
      <c r="F82" s="6">
        <v>94.17</v>
      </c>
      <c r="G82" s="6">
        <v>94.43</v>
      </c>
      <c r="H82" s="6">
        <v>0.99724663800000002</v>
      </c>
      <c r="I82" s="6">
        <v>32</v>
      </c>
      <c r="J82" s="6">
        <v>69.12</v>
      </c>
      <c r="K82" s="6">
        <v>93.23</v>
      </c>
      <c r="L82" s="6">
        <f t="shared" si="62"/>
        <v>0</v>
      </c>
      <c r="M82" s="6">
        <f t="shared" si="63"/>
        <v>0</v>
      </c>
      <c r="N82" s="6">
        <f t="shared" si="64"/>
        <v>1</v>
      </c>
      <c r="AA82" t="s">
        <v>1966</v>
      </c>
      <c r="AB82" t="s">
        <v>1955</v>
      </c>
      <c r="AC82" t="s">
        <v>16</v>
      </c>
      <c r="AD82" t="s">
        <v>548</v>
      </c>
      <c r="AE82">
        <v>25</v>
      </c>
      <c r="AF82">
        <v>76.64</v>
      </c>
      <c r="AG82">
        <v>76.17</v>
      </c>
      <c r="AH82">
        <f t="shared" si="66"/>
        <v>1.0061704082972298</v>
      </c>
      <c r="AI82">
        <v>24.5</v>
      </c>
      <c r="AJ82">
        <v>48.37</v>
      </c>
      <c r="AK82">
        <v>74.930000000000007</v>
      </c>
      <c r="AL82" s="3">
        <f t="shared" si="67"/>
        <v>0</v>
      </c>
      <c r="AM82" s="3">
        <f t="shared" si="68"/>
        <v>1</v>
      </c>
      <c r="AN82" s="3">
        <f t="shared" si="69"/>
        <v>0</v>
      </c>
    </row>
    <row r="83" spans="1:40" x14ac:dyDescent="0.35">
      <c r="A83" t="s">
        <v>1967</v>
      </c>
      <c r="B83" t="s">
        <v>1955</v>
      </c>
      <c r="C83" t="s">
        <v>16</v>
      </c>
      <c r="D83" t="s">
        <v>547</v>
      </c>
      <c r="E83" s="6">
        <v>28</v>
      </c>
      <c r="F83" s="6">
        <v>74.45</v>
      </c>
      <c r="G83" s="6">
        <v>83.53</v>
      </c>
      <c r="H83" s="6">
        <v>0.89129654000000003</v>
      </c>
      <c r="I83" s="6">
        <v>27.5</v>
      </c>
      <c r="J83" s="6">
        <v>71.13</v>
      </c>
      <c r="K83" s="6">
        <v>82.3</v>
      </c>
      <c r="L83" s="6">
        <f t="shared" si="62"/>
        <v>0</v>
      </c>
      <c r="M83" s="6">
        <f t="shared" si="63"/>
        <v>0</v>
      </c>
      <c r="N83" s="6">
        <f t="shared" si="64"/>
        <v>1</v>
      </c>
      <c r="AA83" t="s">
        <v>1967</v>
      </c>
      <c r="AB83" t="s">
        <v>1955</v>
      </c>
      <c r="AC83" t="s">
        <v>16</v>
      </c>
      <c r="AD83" t="s">
        <v>548</v>
      </c>
      <c r="AE83">
        <v>24</v>
      </c>
      <c r="AF83">
        <v>103.87</v>
      </c>
      <c r="AG83">
        <v>73.7</v>
      </c>
      <c r="AH83">
        <f t="shared" si="66"/>
        <v>1.4093622795115333</v>
      </c>
      <c r="AI83">
        <v>23.5</v>
      </c>
      <c r="AJ83">
        <v>69.87</v>
      </c>
      <c r="AK83">
        <v>72.459999999999994</v>
      </c>
      <c r="AL83" s="3">
        <f t="shared" si="67"/>
        <v>0</v>
      </c>
      <c r="AM83" s="3">
        <f t="shared" si="68"/>
        <v>1</v>
      </c>
      <c r="AN83" s="3">
        <f t="shared" si="69"/>
        <v>0</v>
      </c>
    </row>
    <row r="84" spans="1:40" x14ac:dyDescent="0.35">
      <c r="A84" t="s">
        <v>1968</v>
      </c>
      <c r="B84" t="s">
        <v>1955</v>
      </c>
      <c r="C84" t="s">
        <v>16</v>
      </c>
      <c r="D84" t="s">
        <v>547</v>
      </c>
      <c r="E84" s="6">
        <v>15.5</v>
      </c>
      <c r="F84" s="6">
        <v>44.57</v>
      </c>
      <c r="G84" s="6">
        <v>52.21</v>
      </c>
      <c r="H84" s="6">
        <v>0.85366788000000005</v>
      </c>
      <c r="I84" s="6">
        <v>15</v>
      </c>
      <c r="J84" s="6">
        <v>38.799999999999997</v>
      </c>
      <c r="K84" s="6">
        <v>50.91</v>
      </c>
      <c r="L84" s="6">
        <f t="shared" si="62"/>
        <v>0</v>
      </c>
      <c r="M84" s="6">
        <f t="shared" si="63"/>
        <v>0</v>
      </c>
      <c r="N84" s="6">
        <f t="shared" si="64"/>
        <v>1</v>
      </c>
      <c r="AA84" t="s">
        <v>1968</v>
      </c>
      <c r="AB84" t="s">
        <v>1955</v>
      </c>
      <c r="AC84" t="s">
        <v>16</v>
      </c>
      <c r="AD84" t="s">
        <v>548</v>
      </c>
      <c r="AE84">
        <v>24</v>
      </c>
      <c r="AF84">
        <v>113.7</v>
      </c>
      <c r="AG84">
        <v>73.7</v>
      </c>
      <c r="AH84">
        <f t="shared" si="66"/>
        <v>1.5427408412483039</v>
      </c>
      <c r="AI84">
        <v>23.5</v>
      </c>
      <c r="AJ84">
        <v>57.18</v>
      </c>
      <c r="AK84">
        <v>72.459999999999994</v>
      </c>
      <c r="AL84" s="3">
        <f t="shared" si="67"/>
        <v>1</v>
      </c>
      <c r="AM84" s="3">
        <f t="shared" si="68"/>
        <v>0</v>
      </c>
      <c r="AN84" s="3">
        <f t="shared" si="69"/>
        <v>0</v>
      </c>
    </row>
    <row r="85" spans="1:40" x14ac:dyDescent="0.35">
      <c r="A85" t="s">
        <v>1969</v>
      </c>
      <c r="B85" t="s">
        <v>1955</v>
      </c>
      <c r="C85" t="s">
        <v>16</v>
      </c>
      <c r="D85" t="s">
        <v>547</v>
      </c>
      <c r="E85" s="6">
        <v>24.5</v>
      </c>
      <c r="F85" s="6">
        <v>62.52</v>
      </c>
      <c r="G85" s="6">
        <v>74.930000000000007</v>
      </c>
      <c r="H85" s="6">
        <v>0.83437875399999994</v>
      </c>
      <c r="I85" s="6">
        <v>24</v>
      </c>
      <c r="J85" s="6">
        <v>39.56</v>
      </c>
      <c r="K85" s="6">
        <v>73.7</v>
      </c>
      <c r="L85" s="6">
        <f t="shared" si="62"/>
        <v>0</v>
      </c>
      <c r="M85" s="6">
        <f t="shared" si="63"/>
        <v>0</v>
      </c>
      <c r="N85" s="6">
        <f t="shared" si="64"/>
        <v>1</v>
      </c>
      <c r="AA85" t="s">
        <v>1969</v>
      </c>
      <c r="AB85" t="s">
        <v>1955</v>
      </c>
      <c r="AC85" t="s">
        <v>16</v>
      </c>
      <c r="AD85" t="s">
        <v>548</v>
      </c>
      <c r="AE85">
        <v>23.5</v>
      </c>
      <c r="AF85">
        <v>114.14</v>
      </c>
      <c r="AG85">
        <v>72.459999999999994</v>
      </c>
      <c r="AH85">
        <f t="shared" si="66"/>
        <v>1.5752139111233785</v>
      </c>
      <c r="AI85">
        <v>22.5</v>
      </c>
      <c r="AJ85">
        <v>68.790000000000006</v>
      </c>
      <c r="AK85">
        <v>69.97</v>
      </c>
      <c r="AL85" s="3">
        <f t="shared" si="67"/>
        <v>1</v>
      </c>
      <c r="AM85" s="3">
        <f t="shared" si="68"/>
        <v>0</v>
      </c>
      <c r="AN85" s="3">
        <f t="shared" si="69"/>
        <v>0</v>
      </c>
    </row>
    <row r="86" spans="1:40" x14ac:dyDescent="0.35">
      <c r="A86" t="s">
        <v>1970</v>
      </c>
      <c r="B86" t="s">
        <v>1955</v>
      </c>
      <c r="C86" t="s">
        <v>16</v>
      </c>
      <c r="D86" t="s">
        <v>547</v>
      </c>
      <c r="E86" s="6">
        <v>34</v>
      </c>
      <c r="F86" s="6">
        <v>93.09</v>
      </c>
      <c r="G86" s="6">
        <v>98.04</v>
      </c>
      <c r="H86" s="6">
        <v>0.94951040399999997</v>
      </c>
      <c r="I86" s="6">
        <v>33.5</v>
      </c>
      <c r="J86" s="6">
        <v>61.46</v>
      </c>
      <c r="K86" s="6">
        <v>96.84</v>
      </c>
      <c r="L86" s="6">
        <f t="shared" si="62"/>
        <v>0</v>
      </c>
      <c r="M86" s="6">
        <f t="shared" si="63"/>
        <v>0</v>
      </c>
      <c r="N86" s="6">
        <f t="shared" si="64"/>
        <v>1</v>
      </c>
      <c r="AA86" t="s">
        <v>1970</v>
      </c>
      <c r="AB86" t="s">
        <v>1955</v>
      </c>
      <c r="AC86" t="s">
        <v>16</v>
      </c>
      <c r="AD86" t="s">
        <v>548</v>
      </c>
      <c r="AE86" s="6">
        <v>23</v>
      </c>
      <c r="AF86" s="6">
        <v>67.33</v>
      </c>
      <c r="AG86" s="6">
        <v>71.22</v>
      </c>
      <c r="AH86" s="6">
        <f t="shared" si="66"/>
        <v>0.94538051109238974</v>
      </c>
      <c r="AI86" s="6">
        <v>22.5</v>
      </c>
      <c r="AJ86" s="6">
        <v>37.57</v>
      </c>
      <c r="AK86" s="6">
        <v>69.97</v>
      </c>
      <c r="AL86" s="6">
        <f t="shared" si="67"/>
        <v>0</v>
      </c>
      <c r="AM86" s="6">
        <f t="shared" si="68"/>
        <v>0</v>
      </c>
      <c r="AN86" s="6">
        <f t="shared" si="69"/>
        <v>1</v>
      </c>
    </row>
    <row r="87" spans="1:40" x14ac:dyDescent="0.35">
      <c r="A87" t="s">
        <v>1971</v>
      </c>
      <c r="B87" t="s">
        <v>1955</v>
      </c>
      <c r="C87" t="s">
        <v>16</v>
      </c>
      <c r="D87" t="s">
        <v>547</v>
      </c>
      <c r="E87" s="6">
        <v>18</v>
      </c>
      <c r="F87" s="6">
        <v>46.21</v>
      </c>
      <c r="G87" s="6">
        <v>58.64</v>
      </c>
      <c r="H87" s="6">
        <v>0.78802864900000003</v>
      </c>
      <c r="I87" s="6">
        <v>17.5</v>
      </c>
      <c r="J87" s="6">
        <v>26.4</v>
      </c>
      <c r="K87" s="6">
        <v>57.36</v>
      </c>
      <c r="L87" s="6">
        <f t="shared" si="62"/>
        <v>0</v>
      </c>
      <c r="M87" s="6">
        <f t="shared" si="63"/>
        <v>0</v>
      </c>
      <c r="N87" s="6">
        <f t="shared" si="64"/>
        <v>1</v>
      </c>
      <c r="AA87" t="s">
        <v>1971</v>
      </c>
      <c r="AB87" t="s">
        <v>1955</v>
      </c>
      <c r="AC87" t="s">
        <v>16</v>
      </c>
      <c r="AD87" t="s">
        <v>548</v>
      </c>
      <c r="AE87">
        <v>24</v>
      </c>
      <c r="AF87">
        <v>84.49</v>
      </c>
      <c r="AG87">
        <v>73.7</v>
      </c>
      <c r="AH87">
        <f t="shared" si="66"/>
        <v>1.1464043419267298</v>
      </c>
      <c r="AI87">
        <v>23</v>
      </c>
      <c r="AJ87">
        <v>65.959999999999994</v>
      </c>
      <c r="AK87">
        <v>71.22</v>
      </c>
      <c r="AL87" s="3">
        <f t="shared" si="67"/>
        <v>0</v>
      </c>
      <c r="AM87" s="3">
        <f t="shared" si="68"/>
        <v>1</v>
      </c>
      <c r="AN87" s="3">
        <f t="shared" si="69"/>
        <v>0</v>
      </c>
    </row>
    <row r="88" spans="1:40" x14ac:dyDescent="0.35">
      <c r="A88" t="s">
        <v>1972</v>
      </c>
      <c r="B88" t="s">
        <v>1955</v>
      </c>
      <c r="C88" t="s">
        <v>16</v>
      </c>
      <c r="D88" t="s">
        <v>134</v>
      </c>
      <c r="E88" s="6">
        <v>34.5</v>
      </c>
      <c r="F88" s="6">
        <v>94.31</v>
      </c>
      <c r="G88" s="6">
        <v>99.24</v>
      </c>
      <c r="H88" s="6">
        <v>0.95032245100000001</v>
      </c>
      <c r="I88" s="6">
        <v>34</v>
      </c>
      <c r="J88" s="6">
        <v>63.27</v>
      </c>
      <c r="K88" s="6">
        <v>98.04</v>
      </c>
      <c r="L88" s="6">
        <f t="shared" si="62"/>
        <v>0</v>
      </c>
      <c r="M88" s="6">
        <f t="shared" si="63"/>
        <v>0</v>
      </c>
      <c r="N88" s="6">
        <f t="shared" si="64"/>
        <v>1</v>
      </c>
      <c r="AA88" t="s">
        <v>1972</v>
      </c>
      <c r="AB88" t="s">
        <v>1955</v>
      </c>
      <c r="AC88" t="s">
        <v>16</v>
      </c>
      <c r="AD88" t="s">
        <v>135</v>
      </c>
      <c r="AE88" s="6">
        <v>20</v>
      </c>
      <c r="AF88" s="6">
        <v>62.59</v>
      </c>
      <c r="AG88" s="6">
        <v>63.71</v>
      </c>
      <c r="AH88" s="6">
        <f t="shared" si="66"/>
        <v>0.98242034217548269</v>
      </c>
      <c r="AI88" s="6">
        <v>19.5</v>
      </c>
      <c r="AJ88" s="6">
        <v>37.24</v>
      </c>
      <c r="AK88" s="6">
        <v>62.44</v>
      </c>
      <c r="AL88" s="6">
        <f t="shared" si="67"/>
        <v>0</v>
      </c>
      <c r="AM88" s="6">
        <f t="shared" si="68"/>
        <v>0</v>
      </c>
      <c r="AN88" s="6">
        <f t="shared" si="69"/>
        <v>1</v>
      </c>
    </row>
    <row r="89" spans="1:40" x14ac:dyDescent="0.35">
      <c r="A89" t="s">
        <v>1973</v>
      </c>
      <c r="B89" t="s">
        <v>1955</v>
      </c>
      <c r="C89" t="s">
        <v>16</v>
      </c>
      <c r="D89" t="s">
        <v>134</v>
      </c>
      <c r="E89" s="6">
        <v>24.5</v>
      </c>
      <c r="F89" s="6">
        <v>65.540000000000006</v>
      </c>
      <c r="G89" s="6">
        <v>74.930000000000007</v>
      </c>
      <c r="H89" s="6">
        <v>0.87468303800000002</v>
      </c>
      <c r="I89" s="6">
        <v>24</v>
      </c>
      <c r="J89" s="6">
        <v>40.25</v>
      </c>
      <c r="K89" s="6">
        <v>73.7</v>
      </c>
      <c r="L89" s="6">
        <f t="shared" si="62"/>
        <v>0</v>
      </c>
      <c r="M89" s="6">
        <f t="shared" si="63"/>
        <v>0</v>
      </c>
      <c r="N89" s="6">
        <f t="shared" si="64"/>
        <v>1</v>
      </c>
      <c r="AA89" t="s">
        <v>1973</v>
      </c>
      <c r="AB89" t="s">
        <v>1955</v>
      </c>
      <c r="AC89" t="s">
        <v>16</v>
      </c>
      <c r="AD89" t="s">
        <v>135</v>
      </c>
      <c r="AE89" s="6">
        <v>20.5</v>
      </c>
      <c r="AF89" s="6">
        <v>48.97</v>
      </c>
      <c r="AG89" s="6">
        <v>64.97</v>
      </c>
      <c r="AH89" s="6">
        <f t="shared" si="66"/>
        <v>0.75373249191934744</v>
      </c>
      <c r="AI89" s="6">
        <v>20</v>
      </c>
      <c r="AJ89" s="6">
        <v>43.42</v>
      </c>
      <c r="AK89" s="6">
        <v>63.71</v>
      </c>
      <c r="AL89" s="6">
        <f t="shared" si="67"/>
        <v>0</v>
      </c>
      <c r="AM89" s="6">
        <f t="shared" si="68"/>
        <v>0</v>
      </c>
      <c r="AN89" s="6">
        <f t="shared" si="69"/>
        <v>1</v>
      </c>
    </row>
    <row r="90" spans="1:40" x14ac:dyDescent="0.35">
      <c r="A90" t="s">
        <v>1974</v>
      </c>
      <c r="B90" t="s">
        <v>1955</v>
      </c>
      <c r="C90" t="s">
        <v>16</v>
      </c>
      <c r="D90" t="s">
        <v>134</v>
      </c>
      <c r="E90">
        <v>22</v>
      </c>
      <c r="F90">
        <v>76.42</v>
      </c>
      <c r="G90">
        <v>68.72</v>
      </c>
      <c r="H90">
        <v>1.112048894</v>
      </c>
      <c r="I90">
        <v>21</v>
      </c>
      <c r="J90">
        <v>54.4</v>
      </c>
      <c r="K90">
        <v>66.22</v>
      </c>
      <c r="L90" s="3">
        <f t="shared" si="62"/>
        <v>0</v>
      </c>
      <c r="M90" s="3">
        <f t="shared" si="63"/>
        <v>1</v>
      </c>
      <c r="N90" s="3">
        <f t="shared" si="64"/>
        <v>0</v>
      </c>
      <c r="AA90" t="s">
        <v>1974</v>
      </c>
      <c r="AB90" t="s">
        <v>1955</v>
      </c>
      <c r="AC90" t="s">
        <v>16</v>
      </c>
      <c r="AD90" t="s">
        <v>135</v>
      </c>
      <c r="AE90">
        <v>24</v>
      </c>
      <c r="AF90">
        <v>73.94</v>
      </c>
      <c r="AG90">
        <v>73.7</v>
      </c>
      <c r="AH90">
        <f t="shared" si="66"/>
        <v>1.0032564450474897</v>
      </c>
      <c r="AI90">
        <v>23.5</v>
      </c>
      <c r="AJ90">
        <v>64.63</v>
      </c>
      <c r="AK90">
        <v>72.459999999999994</v>
      </c>
      <c r="AL90" s="3">
        <f t="shared" si="67"/>
        <v>0</v>
      </c>
      <c r="AM90" s="3">
        <f t="shared" si="68"/>
        <v>1</v>
      </c>
      <c r="AN90" s="3">
        <f t="shared" si="69"/>
        <v>0</v>
      </c>
    </row>
    <row r="91" spans="1:40" x14ac:dyDescent="0.35">
      <c r="A91" t="s">
        <v>1975</v>
      </c>
      <c r="B91" t="s">
        <v>1955</v>
      </c>
      <c r="C91" t="s">
        <v>16</v>
      </c>
      <c r="D91" t="s">
        <v>134</v>
      </c>
      <c r="E91" s="6">
        <v>16</v>
      </c>
      <c r="F91" s="6">
        <v>43.48</v>
      </c>
      <c r="G91" s="6">
        <v>53.5</v>
      </c>
      <c r="H91" s="6">
        <v>0.81271028000000001</v>
      </c>
      <c r="I91" s="6">
        <v>15.5</v>
      </c>
      <c r="J91" s="6">
        <v>26.13</v>
      </c>
      <c r="K91" s="6">
        <v>52.21</v>
      </c>
      <c r="L91" s="6">
        <f t="shared" si="62"/>
        <v>0</v>
      </c>
      <c r="M91" s="6">
        <f t="shared" si="63"/>
        <v>0</v>
      </c>
      <c r="N91" s="6">
        <f t="shared" si="64"/>
        <v>1</v>
      </c>
      <c r="AA91" t="s">
        <v>1975</v>
      </c>
      <c r="AB91" t="s">
        <v>1955</v>
      </c>
      <c r="AC91" t="s">
        <v>16</v>
      </c>
      <c r="AD91" t="s">
        <v>135</v>
      </c>
      <c r="AE91" s="6">
        <v>24</v>
      </c>
      <c r="AF91" s="6">
        <v>72.819999999999993</v>
      </c>
      <c r="AG91" s="6">
        <v>73.7</v>
      </c>
      <c r="AH91" s="6">
        <f t="shared" si="66"/>
        <v>0.98805970149253719</v>
      </c>
      <c r="AI91" s="6">
        <v>23.5</v>
      </c>
      <c r="AJ91" s="6">
        <v>57.43</v>
      </c>
      <c r="AK91" s="6">
        <v>72.459999999999994</v>
      </c>
      <c r="AL91" s="6">
        <f t="shared" si="67"/>
        <v>0</v>
      </c>
      <c r="AM91" s="6">
        <f t="shared" si="68"/>
        <v>0</v>
      </c>
      <c r="AN91" s="6">
        <f t="shared" si="69"/>
        <v>1</v>
      </c>
    </row>
    <row r="92" spans="1:40" x14ac:dyDescent="0.35">
      <c r="A92" t="s">
        <v>1976</v>
      </c>
      <c r="B92" t="s">
        <v>1955</v>
      </c>
      <c r="C92" t="s">
        <v>16</v>
      </c>
      <c r="D92" t="s">
        <v>134</v>
      </c>
      <c r="E92">
        <v>31.5</v>
      </c>
      <c r="F92">
        <v>111.19</v>
      </c>
      <c r="G92">
        <v>92.02</v>
      </c>
      <c r="H92">
        <v>1.208324277</v>
      </c>
      <c r="I92">
        <v>30.5</v>
      </c>
      <c r="J92">
        <v>88.79</v>
      </c>
      <c r="K92">
        <v>89.6</v>
      </c>
      <c r="L92" s="3">
        <f t="shared" si="62"/>
        <v>0</v>
      </c>
      <c r="M92" s="3">
        <f t="shared" si="63"/>
        <v>1</v>
      </c>
      <c r="N92" s="3">
        <f t="shared" si="64"/>
        <v>0</v>
      </c>
      <c r="AA92" t="s">
        <v>1976</v>
      </c>
      <c r="AB92" t="s">
        <v>1955</v>
      </c>
      <c r="AC92" t="s">
        <v>16</v>
      </c>
      <c r="AD92" t="s">
        <v>135</v>
      </c>
      <c r="AE92">
        <v>24</v>
      </c>
      <c r="AF92">
        <v>150.83000000000001</v>
      </c>
      <c r="AG92">
        <v>73.7</v>
      </c>
      <c r="AH92">
        <f t="shared" si="66"/>
        <v>2.0465400271370422</v>
      </c>
      <c r="AI92">
        <v>22.5</v>
      </c>
      <c r="AJ92">
        <v>67.05</v>
      </c>
      <c r="AK92">
        <v>69.97</v>
      </c>
      <c r="AL92" s="3">
        <f t="shared" si="67"/>
        <v>1</v>
      </c>
      <c r="AM92" s="3">
        <f t="shared" si="68"/>
        <v>0</v>
      </c>
      <c r="AN92" s="3">
        <f t="shared" si="69"/>
        <v>0</v>
      </c>
    </row>
    <row r="93" spans="1:40" x14ac:dyDescent="0.35">
      <c r="A93" t="s">
        <v>1977</v>
      </c>
      <c r="B93" t="s">
        <v>1955</v>
      </c>
      <c r="C93" t="s">
        <v>16</v>
      </c>
      <c r="D93" t="s">
        <v>134</v>
      </c>
      <c r="E93" s="6">
        <v>20</v>
      </c>
      <c r="F93" s="6">
        <v>61.7</v>
      </c>
      <c r="G93" s="6">
        <v>63.71</v>
      </c>
      <c r="H93" s="6">
        <v>0.96845079300000003</v>
      </c>
      <c r="I93" s="6">
        <v>19.5</v>
      </c>
      <c r="J93" s="6">
        <v>32.049999999999997</v>
      </c>
      <c r="K93" s="6">
        <v>62.44</v>
      </c>
      <c r="L93" s="6">
        <f t="shared" si="62"/>
        <v>0</v>
      </c>
      <c r="M93" s="6">
        <f t="shared" si="63"/>
        <v>0</v>
      </c>
      <c r="N93" s="6">
        <f t="shared" si="64"/>
        <v>1</v>
      </c>
      <c r="AA93" t="s">
        <v>1977</v>
      </c>
      <c r="AB93" t="s">
        <v>1955</v>
      </c>
      <c r="AC93" t="s">
        <v>16</v>
      </c>
      <c r="AD93" t="s">
        <v>135</v>
      </c>
      <c r="AE93">
        <v>29</v>
      </c>
      <c r="AF93">
        <v>86.18</v>
      </c>
      <c r="AG93">
        <v>85.96</v>
      </c>
      <c r="AH93">
        <f t="shared" si="66"/>
        <v>1.0025593299208937</v>
      </c>
      <c r="AI93">
        <v>28.5</v>
      </c>
      <c r="AJ93">
        <v>70.11</v>
      </c>
      <c r="AK93">
        <v>84.74</v>
      </c>
      <c r="AL93" s="3">
        <f t="shared" si="67"/>
        <v>0</v>
      </c>
      <c r="AM93" s="3">
        <f t="shared" si="68"/>
        <v>1</v>
      </c>
      <c r="AN93" s="3">
        <f t="shared" si="69"/>
        <v>0</v>
      </c>
    </row>
    <row r="94" spans="1:40" x14ac:dyDescent="0.35">
      <c r="A94" t="s">
        <v>1978</v>
      </c>
      <c r="B94" t="s">
        <v>1955</v>
      </c>
      <c r="C94" t="s">
        <v>16</v>
      </c>
      <c r="D94" t="s">
        <v>134</v>
      </c>
      <c r="E94">
        <v>31</v>
      </c>
      <c r="F94">
        <v>94.08</v>
      </c>
      <c r="G94">
        <v>90.81</v>
      </c>
      <c r="H94">
        <v>1.03600925</v>
      </c>
      <c r="I94">
        <v>30.5</v>
      </c>
      <c r="J94">
        <v>87.02</v>
      </c>
      <c r="K94">
        <v>89.6</v>
      </c>
      <c r="L94" s="3">
        <f t="shared" si="62"/>
        <v>0</v>
      </c>
      <c r="M94" s="3">
        <f t="shared" si="63"/>
        <v>1</v>
      </c>
      <c r="N94" s="3">
        <f t="shared" si="64"/>
        <v>0</v>
      </c>
      <c r="AA94" t="s">
        <v>1978</v>
      </c>
      <c r="AB94" t="s">
        <v>1955</v>
      </c>
      <c r="AC94" t="s">
        <v>16</v>
      </c>
      <c r="AD94" t="s">
        <v>135</v>
      </c>
      <c r="AE94">
        <v>24</v>
      </c>
      <c r="AF94">
        <v>109.13</v>
      </c>
      <c r="AG94">
        <v>73.7</v>
      </c>
      <c r="AH94">
        <f t="shared" si="66"/>
        <v>1.4807327001356851</v>
      </c>
      <c r="AI94">
        <v>22.5</v>
      </c>
      <c r="AJ94">
        <v>52.43</v>
      </c>
      <c r="AK94">
        <v>69.97</v>
      </c>
      <c r="AL94" s="3">
        <f t="shared" si="67"/>
        <v>0</v>
      </c>
      <c r="AM94" s="3">
        <f t="shared" si="68"/>
        <v>1</v>
      </c>
      <c r="AN94" s="3">
        <f t="shared" si="69"/>
        <v>0</v>
      </c>
    </row>
    <row r="95" spans="1:40" x14ac:dyDescent="0.35">
      <c r="A95" t="s">
        <v>1979</v>
      </c>
      <c r="B95" t="s">
        <v>1955</v>
      </c>
      <c r="C95" t="s">
        <v>16</v>
      </c>
      <c r="D95" t="s">
        <v>134</v>
      </c>
      <c r="E95">
        <v>29.5</v>
      </c>
      <c r="F95">
        <v>99.38</v>
      </c>
      <c r="G95">
        <v>87.18</v>
      </c>
      <c r="H95">
        <v>1.1399403530000001</v>
      </c>
      <c r="I95">
        <v>29</v>
      </c>
      <c r="J95">
        <v>71.66</v>
      </c>
      <c r="K95">
        <v>85.96</v>
      </c>
      <c r="L95" s="3">
        <f t="shared" si="62"/>
        <v>0</v>
      </c>
      <c r="M95" s="3">
        <f t="shared" si="63"/>
        <v>1</v>
      </c>
      <c r="N95" s="3">
        <f t="shared" si="64"/>
        <v>0</v>
      </c>
      <c r="AA95" t="s">
        <v>1979</v>
      </c>
      <c r="AB95" t="s">
        <v>1955</v>
      </c>
      <c r="AC95" t="s">
        <v>16</v>
      </c>
      <c r="AD95" t="s">
        <v>135</v>
      </c>
      <c r="AE95">
        <v>24</v>
      </c>
      <c r="AF95">
        <v>91.23</v>
      </c>
      <c r="AG95">
        <v>73.7</v>
      </c>
      <c r="AH95">
        <f t="shared" si="66"/>
        <v>1.2378561736770692</v>
      </c>
      <c r="AI95">
        <v>23.5</v>
      </c>
      <c r="AJ95">
        <v>70.31</v>
      </c>
      <c r="AK95">
        <v>72.459999999999994</v>
      </c>
      <c r="AL95" s="3">
        <f t="shared" si="67"/>
        <v>0</v>
      </c>
      <c r="AM95" s="3">
        <f t="shared" si="68"/>
        <v>1</v>
      </c>
      <c r="AN95" s="3">
        <f t="shared" si="69"/>
        <v>0</v>
      </c>
    </row>
    <row r="96" spans="1:40" x14ac:dyDescent="0.35">
      <c r="A96" t="s">
        <v>1980</v>
      </c>
      <c r="B96" t="s">
        <v>1955</v>
      </c>
      <c r="C96" t="s">
        <v>16</v>
      </c>
      <c r="D96" t="s">
        <v>134</v>
      </c>
      <c r="E96" s="6">
        <v>19</v>
      </c>
      <c r="F96" s="6">
        <v>52.33</v>
      </c>
      <c r="G96" s="6">
        <v>61.18</v>
      </c>
      <c r="H96" s="6">
        <v>0.85534488399999997</v>
      </c>
      <c r="I96" s="6">
        <v>18.5</v>
      </c>
      <c r="J96" s="6">
        <v>37.39</v>
      </c>
      <c r="K96" s="6">
        <v>59.91</v>
      </c>
      <c r="L96" s="6">
        <f t="shared" si="62"/>
        <v>0</v>
      </c>
      <c r="M96" s="6">
        <f t="shared" si="63"/>
        <v>0</v>
      </c>
      <c r="N96" s="6">
        <f t="shared" si="64"/>
        <v>1</v>
      </c>
      <c r="AA96" t="s">
        <v>1980</v>
      </c>
      <c r="AB96" t="s">
        <v>1955</v>
      </c>
      <c r="AC96" t="s">
        <v>16</v>
      </c>
      <c r="AD96" t="s">
        <v>135</v>
      </c>
      <c r="AE96" s="6">
        <v>22</v>
      </c>
      <c r="AF96" s="6">
        <v>68.53</v>
      </c>
      <c r="AG96" s="6">
        <v>68.72</v>
      </c>
      <c r="AH96" s="6">
        <f t="shared" si="66"/>
        <v>0.99723515715948785</v>
      </c>
      <c r="AI96" s="6">
        <v>21.5</v>
      </c>
      <c r="AJ96" s="6">
        <v>53.24</v>
      </c>
      <c r="AK96" s="6">
        <v>67.47</v>
      </c>
      <c r="AL96" s="6">
        <f t="shared" si="67"/>
        <v>0</v>
      </c>
      <c r="AM96" s="6">
        <f t="shared" si="68"/>
        <v>0</v>
      </c>
      <c r="AN96" s="6">
        <f t="shared" si="69"/>
        <v>1</v>
      </c>
    </row>
    <row r="97" spans="1:40" x14ac:dyDescent="0.35">
      <c r="A97" t="s">
        <v>1981</v>
      </c>
      <c r="B97" t="s">
        <v>1955</v>
      </c>
      <c r="C97" t="s">
        <v>16</v>
      </c>
      <c r="D97" t="s">
        <v>134</v>
      </c>
      <c r="E97" s="6">
        <v>22</v>
      </c>
      <c r="F97" s="6">
        <v>61.13</v>
      </c>
      <c r="G97" s="6">
        <v>68.72</v>
      </c>
      <c r="H97" s="6">
        <v>0.889551804</v>
      </c>
      <c r="I97" s="6">
        <v>21.5</v>
      </c>
      <c r="J97" s="6">
        <v>25.31</v>
      </c>
      <c r="K97" s="6">
        <v>67.47</v>
      </c>
      <c r="L97" s="6">
        <f t="shared" si="62"/>
        <v>0</v>
      </c>
      <c r="M97" s="6">
        <f t="shared" si="63"/>
        <v>0</v>
      </c>
      <c r="N97" s="6">
        <f t="shared" si="64"/>
        <v>1</v>
      </c>
      <c r="AA97" t="s">
        <v>1981</v>
      </c>
      <c r="AB97" t="s">
        <v>1955</v>
      </c>
      <c r="AC97" t="s">
        <v>16</v>
      </c>
      <c r="AD97" t="s">
        <v>135</v>
      </c>
      <c r="AE97" s="6">
        <v>25.5</v>
      </c>
      <c r="AF97" s="6">
        <v>68.48</v>
      </c>
      <c r="AG97" s="6">
        <v>77.400000000000006</v>
      </c>
      <c r="AH97" s="6">
        <f t="shared" si="66"/>
        <v>0.88475452196382431</v>
      </c>
      <c r="AI97" s="6">
        <v>25</v>
      </c>
      <c r="AJ97" s="6">
        <v>56.47</v>
      </c>
      <c r="AK97" s="6">
        <v>76.17</v>
      </c>
      <c r="AL97" s="6">
        <f t="shared" si="67"/>
        <v>0</v>
      </c>
      <c r="AM97" s="6">
        <f t="shared" si="68"/>
        <v>0</v>
      </c>
      <c r="AN97" s="6">
        <f t="shared" si="69"/>
        <v>1</v>
      </c>
    </row>
    <row r="98" spans="1:40" x14ac:dyDescent="0.35">
      <c r="A98" t="s">
        <v>1982</v>
      </c>
      <c r="B98" t="s">
        <v>1955</v>
      </c>
      <c r="C98" t="s">
        <v>16</v>
      </c>
      <c r="D98" t="s">
        <v>134</v>
      </c>
      <c r="E98" s="6">
        <v>24</v>
      </c>
      <c r="F98" s="6">
        <v>65.36</v>
      </c>
      <c r="G98" s="6">
        <v>73.7</v>
      </c>
      <c r="H98" s="6">
        <v>0.88683853499999998</v>
      </c>
      <c r="I98" s="6">
        <v>23.5</v>
      </c>
      <c r="J98" s="6">
        <v>60.98</v>
      </c>
      <c r="K98" s="6">
        <v>72.459999999999994</v>
      </c>
      <c r="L98" s="6">
        <f t="shared" si="62"/>
        <v>0</v>
      </c>
      <c r="M98" s="6">
        <f t="shared" si="63"/>
        <v>0</v>
      </c>
      <c r="N98" s="6">
        <f t="shared" si="64"/>
        <v>1</v>
      </c>
      <c r="AA98" t="s">
        <v>1982</v>
      </c>
      <c r="AB98" t="s">
        <v>1955</v>
      </c>
      <c r="AC98" t="s">
        <v>16</v>
      </c>
      <c r="AD98" t="s">
        <v>135</v>
      </c>
      <c r="AE98" s="6">
        <v>15.5</v>
      </c>
      <c r="AF98" s="6">
        <v>46.35</v>
      </c>
      <c r="AG98" s="6">
        <v>52.21</v>
      </c>
      <c r="AH98" s="6">
        <f t="shared" si="66"/>
        <v>0.88776096533231186</v>
      </c>
      <c r="AI98" s="6">
        <v>15</v>
      </c>
      <c r="AJ98" s="6">
        <v>19.7</v>
      </c>
      <c r="AK98" s="6">
        <v>50.91</v>
      </c>
      <c r="AL98" s="6">
        <f t="shared" si="67"/>
        <v>0</v>
      </c>
      <c r="AM98" s="6">
        <f t="shared" si="68"/>
        <v>0</v>
      </c>
      <c r="AN98" s="6">
        <f t="shared" si="69"/>
        <v>1</v>
      </c>
    </row>
    <row r="99" spans="1:40" x14ac:dyDescent="0.35">
      <c r="A99" t="s">
        <v>1983</v>
      </c>
      <c r="B99" t="s">
        <v>1955</v>
      </c>
      <c r="C99" t="s">
        <v>16</v>
      </c>
      <c r="D99" t="s">
        <v>134</v>
      </c>
      <c r="E99" s="6">
        <v>28.5</v>
      </c>
      <c r="F99" s="6">
        <v>74.290000000000006</v>
      </c>
      <c r="G99" s="6">
        <v>84.74</v>
      </c>
      <c r="H99" s="6">
        <v>0.876681614</v>
      </c>
      <c r="I99" s="6">
        <v>28</v>
      </c>
      <c r="J99" s="6">
        <v>56.61</v>
      </c>
      <c r="K99" s="6">
        <v>83.53</v>
      </c>
      <c r="L99" s="6">
        <f t="shared" si="62"/>
        <v>0</v>
      </c>
      <c r="M99" s="6">
        <f t="shared" si="63"/>
        <v>0</v>
      </c>
      <c r="N99" s="6">
        <f t="shared" si="64"/>
        <v>1</v>
      </c>
      <c r="AA99" t="s">
        <v>1983</v>
      </c>
      <c r="AB99" t="s">
        <v>1955</v>
      </c>
      <c r="AC99" t="s">
        <v>16</v>
      </c>
      <c r="AD99" t="s">
        <v>135</v>
      </c>
      <c r="AE99">
        <v>24</v>
      </c>
      <c r="AF99">
        <v>87.73</v>
      </c>
      <c r="AG99">
        <v>73.7</v>
      </c>
      <c r="AH99">
        <f t="shared" si="66"/>
        <v>1.1903663500678425</v>
      </c>
      <c r="AI99">
        <v>23.5</v>
      </c>
      <c r="AJ99">
        <v>60.44</v>
      </c>
      <c r="AK99">
        <v>72.459999999999994</v>
      </c>
      <c r="AL99" s="3">
        <f t="shared" si="67"/>
        <v>0</v>
      </c>
      <c r="AM99" s="3">
        <f t="shared" si="68"/>
        <v>1</v>
      </c>
      <c r="AN99" s="3">
        <f t="shared" si="69"/>
        <v>0</v>
      </c>
    </row>
    <row r="100" spans="1:40" x14ac:dyDescent="0.35">
      <c r="A100" t="s">
        <v>1984</v>
      </c>
      <c r="B100" t="s">
        <v>1955</v>
      </c>
      <c r="C100" t="s">
        <v>16</v>
      </c>
      <c r="D100" t="s">
        <v>134</v>
      </c>
      <c r="E100" s="6">
        <v>17.5</v>
      </c>
      <c r="F100" s="6">
        <v>39.6</v>
      </c>
      <c r="G100" s="6">
        <v>57.36</v>
      </c>
      <c r="H100" s="6">
        <v>0.690376569</v>
      </c>
      <c r="I100" s="6">
        <v>17</v>
      </c>
      <c r="J100" s="6">
        <v>16.760000000000002</v>
      </c>
      <c r="K100" s="6">
        <v>56.08</v>
      </c>
      <c r="L100" s="6">
        <f t="shared" si="62"/>
        <v>0</v>
      </c>
      <c r="M100" s="6">
        <f t="shared" si="63"/>
        <v>0</v>
      </c>
      <c r="N100" s="6">
        <f t="shared" si="64"/>
        <v>1</v>
      </c>
      <c r="AA100" t="s">
        <v>1984</v>
      </c>
      <c r="AB100" t="s">
        <v>1955</v>
      </c>
      <c r="AC100" t="s">
        <v>16</v>
      </c>
      <c r="AD100" t="s">
        <v>135</v>
      </c>
      <c r="AE100">
        <v>24</v>
      </c>
      <c r="AF100">
        <v>184.91</v>
      </c>
      <c r="AG100">
        <v>73.7</v>
      </c>
      <c r="AH100">
        <f t="shared" si="66"/>
        <v>2.508955223880597</v>
      </c>
      <c r="AI100">
        <v>22</v>
      </c>
      <c r="AJ100">
        <v>54.8</v>
      </c>
      <c r="AK100">
        <v>68.72</v>
      </c>
      <c r="AL100" s="3">
        <f t="shared" si="67"/>
        <v>1</v>
      </c>
      <c r="AM100" s="3">
        <f t="shared" si="68"/>
        <v>0</v>
      </c>
      <c r="AN100" s="3">
        <f t="shared" si="69"/>
        <v>0</v>
      </c>
    </row>
    <row r="101" spans="1:40" x14ac:dyDescent="0.35">
      <c r="A101" t="s">
        <v>1985</v>
      </c>
      <c r="B101" t="s">
        <v>1955</v>
      </c>
      <c r="C101" t="s">
        <v>16</v>
      </c>
      <c r="D101" t="s">
        <v>134</v>
      </c>
      <c r="E101" s="6">
        <v>33.5</v>
      </c>
      <c r="F101" s="6">
        <v>95.92</v>
      </c>
      <c r="G101" s="6">
        <v>96.84</v>
      </c>
      <c r="H101" s="6">
        <v>0.99049979300000002</v>
      </c>
      <c r="I101" s="6">
        <v>33</v>
      </c>
      <c r="J101" s="6">
        <v>61.07</v>
      </c>
      <c r="K101" s="6">
        <v>95.64</v>
      </c>
      <c r="L101" s="6">
        <f t="shared" si="62"/>
        <v>0</v>
      </c>
      <c r="M101" s="6">
        <f t="shared" si="63"/>
        <v>0</v>
      </c>
      <c r="N101" s="6">
        <f t="shared" si="64"/>
        <v>1</v>
      </c>
      <c r="AA101" t="s">
        <v>1985</v>
      </c>
      <c r="AB101" t="s">
        <v>1955</v>
      </c>
      <c r="AC101" t="s">
        <v>16</v>
      </c>
      <c r="AD101" t="s">
        <v>135</v>
      </c>
      <c r="AE101">
        <v>24</v>
      </c>
      <c r="AF101">
        <v>106.59</v>
      </c>
      <c r="AG101">
        <v>73.7</v>
      </c>
      <c r="AH101">
        <f t="shared" si="66"/>
        <v>1.4462686567164178</v>
      </c>
      <c r="AI101">
        <v>23.5</v>
      </c>
      <c r="AJ101">
        <v>62.15</v>
      </c>
      <c r="AK101">
        <v>72.459999999999994</v>
      </c>
      <c r="AL101" s="3">
        <f t="shared" si="67"/>
        <v>0</v>
      </c>
      <c r="AM101" s="3">
        <f t="shared" si="68"/>
        <v>1</v>
      </c>
      <c r="AN101" s="3">
        <f t="shared" si="69"/>
        <v>0</v>
      </c>
    </row>
    <row r="102" spans="1:40" x14ac:dyDescent="0.35">
      <c r="A102" t="s">
        <v>1986</v>
      </c>
      <c r="B102" t="s">
        <v>1955</v>
      </c>
      <c r="C102" t="s">
        <v>16</v>
      </c>
      <c r="D102" t="s">
        <v>134</v>
      </c>
      <c r="E102" s="6">
        <v>32.5</v>
      </c>
      <c r="F102" s="6">
        <v>88.13</v>
      </c>
      <c r="G102" s="6">
        <v>94.43</v>
      </c>
      <c r="H102" s="6">
        <v>0.93328391399999999</v>
      </c>
      <c r="I102" s="6">
        <v>32</v>
      </c>
      <c r="J102" s="6">
        <v>51.75</v>
      </c>
      <c r="K102" s="6">
        <v>93.23</v>
      </c>
      <c r="L102" s="6">
        <f t="shared" si="62"/>
        <v>0</v>
      </c>
      <c r="M102" s="6">
        <f t="shared" si="63"/>
        <v>0</v>
      </c>
      <c r="N102" s="6">
        <f t="shared" si="64"/>
        <v>1</v>
      </c>
      <c r="AA102" t="s">
        <v>1986</v>
      </c>
      <c r="AB102" t="s">
        <v>1955</v>
      </c>
      <c r="AC102" t="s">
        <v>16</v>
      </c>
      <c r="AD102" t="s">
        <v>135</v>
      </c>
      <c r="AE102" s="6">
        <v>21.5</v>
      </c>
      <c r="AF102" s="6">
        <v>56.52</v>
      </c>
      <c r="AG102" s="6">
        <v>67.47</v>
      </c>
      <c r="AH102" s="6">
        <f t="shared" si="66"/>
        <v>0.83770564695420191</v>
      </c>
      <c r="AI102" s="6">
        <v>21</v>
      </c>
      <c r="AJ102" s="6">
        <v>37.44</v>
      </c>
      <c r="AK102" s="6">
        <v>66.22</v>
      </c>
      <c r="AL102" s="6">
        <f t="shared" si="67"/>
        <v>0</v>
      </c>
      <c r="AM102" s="6">
        <f t="shared" si="68"/>
        <v>0</v>
      </c>
      <c r="AN102" s="6">
        <f t="shared" si="69"/>
        <v>1</v>
      </c>
    </row>
    <row r="103" spans="1:40" x14ac:dyDescent="0.35">
      <c r="A103" t="s">
        <v>1987</v>
      </c>
      <c r="B103" t="s">
        <v>1955</v>
      </c>
      <c r="C103" t="s">
        <v>16</v>
      </c>
      <c r="D103" t="s">
        <v>134</v>
      </c>
      <c r="E103" s="6">
        <v>17</v>
      </c>
      <c r="F103" s="6">
        <v>43.87</v>
      </c>
      <c r="G103" s="6">
        <v>56.08</v>
      </c>
      <c r="H103" s="6">
        <v>0.78227532099999997</v>
      </c>
      <c r="I103" s="6">
        <v>16.5</v>
      </c>
      <c r="J103" s="6">
        <v>25.07</v>
      </c>
      <c r="K103" s="6">
        <v>54.79</v>
      </c>
      <c r="L103" s="6">
        <f t="shared" si="62"/>
        <v>0</v>
      </c>
      <c r="M103" s="6">
        <f t="shared" si="63"/>
        <v>0</v>
      </c>
      <c r="N103" s="6">
        <f t="shared" si="64"/>
        <v>1</v>
      </c>
      <c r="AA103" t="s">
        <v>1987</v>
      </c>
      <c r="AB103" t="s">
        <v>1955</v>
      </c>
      <c r="AC103" t="s">
        <v>16</v>
      </c>
      <c r="AD103" t="s">
        <v>135</v>
      </c>
      <c r="AE103">
        <v>24</v>
      </c>
      <c r="AF103">
        <v>79.53</v>
      </c>
      <c r="AG103">
        <v>73.7</v>
      </c>
      <c r="AH103">
        <f t="shared" si="66"/>
        <v>1.0791044776119403</v>
      </c>
      <c r="AI103">
        <v>23.5</v>
      </c>
      <c r="AJ103">
        <v>62.53</v>
      </c>
      <c r="AK103">
        <v>72.459999999999994</v>
      </c>
      <c r="AL103" s="3">
        <f t="shared" si="67"/>
        <v>0</v>
      </c>
      <c r="AM103" s="3">
        <f t="shared" si="68"/>
        <v>1</v>
      </c>
      <c r="AN103" s="3">
        <f t="shared" si="69"/>
        <v>0</v>
      </c>
    </row>
    <row r="104" spans="1:40" x14ac:dyDescent="0.35">
      <c r="A104" t="s">
        <v>1988</v>
      </c>
      <c r="B104" t="s">
        <v>1863</v>
      </c>
      <c r="C104" t="s">
        <v>16</v>
      </c>
      <c r="D104" t="s">
        <v>134</v>
      </c>
      <c r="E104">
        <v>23.5</v>
      </c>
      <c r="F104">
        <v>76.3</v>
      </c>
      <c r="G104">
        <v>72.459999999999994</v>
      </c>
      <c r="H104">
        <v>1.0529947559999999</v>
      </c>
      <c r="I104">
        <v>23</v>
      </c>
      <c r="J104">
        <v>66.489999999999995</v>
      </c>
      <c r="K104">
        <v>71.22</v>
      </c>
      <c r="L104" s="3">
        <f t="shared" si="62"/>
        <v>0</v>
      </c>
      <c r="M104" s="3">
        <f t="shared" si="63"/>
        <v>1</v>
      </c>
      <c r="N104" s="3">
        <f t="shared" si="64"/>
        <v>0</v>
      </c>
      <c r="AA104" t="s">
        <v>1988</v>
      </c>
      <c r="AB104" t="s">
        <v>1863</v>
      </c>
      <c r="AC104" t="s">
        <v>16</v>
      </c>
      <c r="AD104" t="s">
        <v>135</v>
      </c>
      <c r="AE104">
        <v>24</v>
      </c>
      <c r="AF104">
        <v>113.53</v>
      </c>
      <c r="AG104">
        <v>73.7</v>
      </c>
      <c r="AH104">
        <f t="shared" si="66"/>
        <v>1.5404341926729985</v>
      </c>
      <c r="AI104">
        <v>23</v>
      </c>
      <c r="AJ104">
        <v>62.02</v>
      </c>
      <c r="AK104">
        <v>71.22</v>
      </c>
      <c r="AL104" s="3">
        <f t="shared" si="67"/>
        <v>1</v>
      </c>
      <c r="AM104" s="3">
        <f t="shared" si="68"/>
        <v>0</v>
      </c>
      <c r="AN104" s="3">
        <f t="shared" si="69"/>
        <v>0</v>
      </c>
    </row>
    <row r="105" spans="1:40" x14ac:dyDescent="0.35">
      <c r="A105" t="s">
        <v>1989</v>
      </c>
      <c r="B105" t="s">
        <v>1863</v>
      </c>
      <c r="C105" t="s">
        <v>16</v>
      </c>
      <c r="D105" t="s">
        <v>134</v>
      </c>
      <c r="E105">
        <v>23.5</v>
      </c>
      <c r="F105">
        <v>126.88</v>
      </c>
      <c r="G105">
        <v>72.459999999999994</v>
      </c>
      <c r="H105">
        <v>1.7510350539999999</v>
      </c>
      <c r="I105">
        <v>22</v>
      </c>
      <c r="J105">
        <v>68.040000000000006</v>
      </c>
      <c r="K105">
        <v>68.72</v>
      </c>
      <c r="L105" s="3">
        <f t="shared" si="62"/>
        <v>1</v>
      </c>
      <c r="M105" s="3">
        <f t="shared" si="63"/>
        <v>0</v>
      </c>
      <c r="N105" s="3">
        <f t="shared" si="64"/>
        <v>0</v>
      </c>
      <c r="AA105" t="s">
        <v>1989</v>
      </c>
      <c r="AB105" t="s">
        <v>1863</v>
      </c>
      <c r="AC105" t="s">
        <v>16</v>
      </c>
      <c r="AD105" t="s">
        <v>135</v>
      </c>
      <c r="AE105">
        <v>24</v>
      </c>
      <c r="AF105">
        <v>164.85</v>
      </c>
      <c r="AG105">
        <v>73.7</v>
      </c>
      <c r="AH105">
        <f t="shared" si="66"/>
        <v>2.2367706919945722</v>
      </c>
      <c r="AI105">
        <v>22</v>
      </c>
      <c r="AJ105">
        <v>64.56</v>
      </c>
      <c r="AK105">
        <v>68.72</v>
      </c>
      <c r="AL105" s="3">
        <f t="shared" si="67"/>
        <v>1</v>
      </c>
      <c r="AM105" s="3">
        <f t="shared" si="68"/>
        <v>0</v>
      </c>
      <c r="AN105" s="3">
        <f t="shared" si="69"/>
        <v>0</v>
      </c>
    </row>
    <row r="106" spans="1:40" x14ac:dyDescent="0.35">
      <c r="A106" t="s">
        <v>1990</v>
      </c>
      <c r="B106" t="s">
        <v>1863</v>
      </c>
      <c r="C106" t="s">
        <v>16</v>
      </c>
      <c r="D106" t="s">
        <v>134</v>
      </c>
      <c r="E106">
        <v>24.5</v>
      </c>
      <c r="F106">
        <v>106.94</v>
      </c>
      <c r="G106">
        <v>74.930000000000007</v>
      </c>
      <c r="H106">
        <v>1.4271987189999999</v>
      </c>
      <c r="I106">
        <v>21.5</v>
      </c>
      <c r="J106">
        <v>62.1</v>
      </c>
      <c r="K106">
        <v>67.47</v>
      </c>
      <c r="L106" s="3">
        <f t="shared" si="62"/>
        <v>0</v>
      </c>
      <c r="M106" s="3">
        <f t="shared" si="63"/>
        <v>1</v>
      </c>
      <c r="N106" s="3">
        <f t="shared" si="64"/>
        <v>0</v>
      </c>
      <c r="AA106" t="s">
        <v>1990</v>
      </c>
      <c r="AB106" t="s">
        <v>1863</v>
      </c>
      <c r="AC106" t="s">
        <v>16</v>
      </c>
      <c r="AD106" t="s">
        <v>135</v>
      </c>
      <c r="AE106">
        <v>24</v>
      </c>
      <c r="AF106">
        <v>166.5</v>
      </c>
      <c r="AG106">
        <v>73.7</v>
      </c>
      <c r="AH106">
        <f t="shared" si="66"/>
        <v>2.2591587516960652</v>
      </c>
      <c r="AI106">
        <v>22.5</v>
      </c>
      <c r="AJ106">
        <v>60.1</v>
      </c>
      <c r="AK106">
        <v>69.97</v>
      </c>
      <c r="AL106" s="3">
        <f t="shared" si="67"/>
        <v>1</v>
      </c>
      <c r="AM106" s="3">
        <f t="shared" si="68"/>
        <v>0</v>
      </c>
      <c r="AN106" s="3">
        <f t="shared" si="69"/>
        <v>0</v>
      </c>
    </row>
    <row r="107" spans="1:40" x14ac:dyDescent="0.35">
      <c r="A107" t="s">
        <v>1991</v>
      </c>
      <c r="B107" t="s">
        <v>1863</v>
      </c>
      <c r="C107" t="s">
        <v>16</v>
      </c>
      <c r="D107" t="s">
        <v>134</v>
      </c>
      <c r="E107">
        <v>24.5</v>
      </c>
      <c r="F107">
        <v>144.47</v>
      </c>
      <c r="G107">
        <v>74.930000000000007</v>
      </c>
      <c r="H107">
        <v>1.928066195</v>
      </c>
      <c r="I107">
        <v>21.5</v>
      </c>
      <c r="J107">
        <v>56.98</v>
      </c>
      <c r="K107">
        <v>67.47</v>
      </c>
      <c r="L107" s="3">
        <f t="shared" si="62"/>
        <v>1</v>
      </c>
      <c r="M107" s="3">
        <f t="shared" si="63"/>
        <v>0</v>
      </c>
      <c r="N107" s="3">
        <f t="shared" si="64"/>
        <v>0</v>
      </c>
      <c r="AA107" t="s">
        <v>1991</v>
      </c>
      <c r="AB107" t="s">
        <v>1863</v>
      </c>
      <c r="AC107" t="s">
        <v>16</v>
      </c>
      <c r="AD107" t="s">
        <v>135</v>
      </c>
      <c r="AE107">
        <v>24</v>
      </c>
      <c r="AF107">
        <v>170.09</v>
      </c>
      <c r="AG107">
        <v>73.7</v>
      </c>
      <c r="AH107">
        <f t="shared" si="66"/>
        <v>2.3078697421981005</v>
      </c>
      <c r="AI107">
        <v>22.5</v>
      </c>
      <c r="AJ107">
        <v>53.09</v>
      </c>
      <c r="AK107">
        <v>69.97</v>
      </c>
      <c r="AL107" s="3">
        <f t="shared" si="67"/>
        <v>1</v>
      </c>
      <c r="AM107" s="3">
        <f t="shared" si="68"/>
        <v>0</v>
      </c>
      <c r="AN107" s="3">
        <f t="shared" si="69"/>
        <v>0</v>
      </c>
    </row>
    <row r="108" spans="1:40" x14ac:dyDescent="0.35">
      <c r="A108" t="s">
        <v>1992</v>
      </c>
      <c r="B108" t="s">
        <v>1863</v>
      </c>
      <c r="C108" t="s">
        <v>16</v>
      </c>
      <c r="D108" t="s">
        <v>134</v>
      </c>
      <c r="E108">
        <v>24</v>
      </c>
      <c r="F108">
        <v>98.21</v>
      </c>
      <c r="G108">
        <v>73.7</v>
      </c>
      <c r="H108">
        <v>1.33256445</v>
      </c>
      <c r="I108">
        <v>22.5</v>
      </c>
      <c r="J108">
        <v>53.36</v>
      </c>
      <c r="K108">
        <v>69.97</v>
      </c>
      <c r="L108" s="3">
        <f t="shared" si="62"/>
        <v>0</v>
      </c>
      <c r="M108" s="3">
        <f t="shared" si="63"/>
        <v>1</v>
      </c>
      <c r="N108" s="3">
        <f t="shared" si="64"/>
        <v>0</v>
      </c>
      <c r="AA108" t="s">
        <v>1992</v>
      </c>
      <c r="AB108" t="s">
        <v>1863</v>
      </c>
      <c r="AC108" t="s">
        <v>16</v>
      </c>
      <c r="AD108" t="s">
        <v>135</v>
      </c>
      <c r="AE108">
        <v>24</v>
      </c>
      <c r="AF108">
        <v>142.83000000000001</v>
      </c>
      <c r="AG108">
        <v>73.7</v>
      </c>
      <c r="AH108">
        <f t="shared" si="66"/>
        <v>1.9379918588873815</v>
      </c>
      <c r="AI108">
        <v>35</v>
      </c>
      <c r="AJ108">
        <v>104.36</v>
      </c>
      <c r="AK108">
        <v>100.44</v>
      </c>
      <c r="AL108" s="3">
        <f t="shared" si="67"/>
        <v>1</v>
      </c>
      <c r="AM108" s="3">
        <f t="shared" si="68"/>
        <v>0</v>
      </c>
      <c r="AN108" s="3">
        <f t="shared" si="69"/>
        <v>0</v>
      </c>
    </row>
    <row r="109" spans="1:40" x14ac:dyDescent="0.35">
      <c r="A109" t="s">
        <v>1993</v>
      </c>
      <c r="B109" t="s">
        <v>1863</v>
      </c>
      <c r="C109" t="s">
        <v>16</v>
      </c>
      <c r="D109" t="s">
        <v>134</v>
      </c>
      <c r="E109">
        <v>23.5</v>
      </c>
      <c r="F109">
        <v>92.65</v>
      </c>
      <c r="G109">
        <v>72.459999999999994</v>
      </c>
      <c r="H109">
        <v>1.2786364889999999</v>
      </c>
      <c r="I109">
        <v>22</v>
      </c>
      <c r="J109">
        <v>50.82</v>
      </c>
      <c r="K109">
        <v>68.72</v>
      </c>
      <c r="L109" s="3">
        <f t="shared" si="62"/>
        <v>0</v>
      </c>
      <c r="M109" s="3">
        <f t="shared" si="63"/>
        <v>1</v>
      </c>
      <c r="N109" s="3">
        <f t="shared" si="64"/>
        <v>0</v>
      </c>
      <c r="AA109" t="s">
        <v>1993</v>
      </c>
      <c r="AB109" t="s">
        <v>1863</v>
      </c>
      <c r="AC109" t="s">
        <v>16</v>
      </c>
      <c r="AD109" t="s">
        <v>135</v>
      </c>
      <c r="AE109">
        <v>24</v>
      </c>
      <c r="AF109">
        <v>158.19</v>
      </c>
      <c r="AG109">
        <v>73.7</v>
      </c>
      <c r="AH109">
        <f t="shared" si="66"/>
        <v>2.14640434192673</v>
      </c>
      <c r="AI109">
        <v>22.5</v>
      </c>
      <c r="AJ109">
        <v>64.36</v>
      </c>
      <c r="AK109">
        <v>69.97</v>
      </c>
      <c r="AL109" s="3">
        <f t="shared" si="67"/>
        <v>1</v>
      </c>
      <c r="AM109" s="3">
        <f t="shared" si="68"/>
        <v>0</v>
      </c>
      <c r="AN109" s="3">
        <f t="shared" si="69"/>
        <v>0</v>
      </c>
    </row>
    <row r="110" spans="1:40" x14ac:dyDescent="0.35">
      <c r="A110" t="s">
        <v>1994</v>
      </c>
      <c r="B110" t="s">
        <v>1863</v>
      </c>
      <c r="C110" t="s">
        <v>16</v>
      </c>
      <c r="D110" t="s">
        <v>134</v>
      </c>
      <c r="E110">
        <v>24</v>
      </c>
      <c r="F110">
        <v>144.82</v>
      </c>
      <c r="G110">
        <v>73.7</v>
      </c>
      <c r="H110">
        <v>1.9649932160000001</v>
      </c>
      <c r="I110">
        <v>21.5</v>
      </c>
      <c r="J110">
        <v>55.12</v>
      </c>
      <c r="K110">
        <v>67.47</v>
      </c>
      <c r="L110" s="3">
        <f t="shared" si="62"/>
        <v>1</v>
      </c>
      <c r="M110" s="3">
        <f t="shared" si="63"/>
        <v>0</v>
      </c>
      <c r="N110" s="3">
        <f t="shared" si="64"/>
        <v>0</v>
      </c>
      <c r="AA110" t="s">
        <v>1994</v>
      </c>
      <c r="AB110" t="s">
        <v>1863</v>
      </c>
      <c r="AC110" t="s">
        <v>16</v>
      </c>
      <c r="AD110" t="s">
        <v>135</v>
      </c>
      <c r="AE110">
        <v>24</v>
      </c>
      <c r="AF110">
        <v>172.96</v>
      </c>
      <c r="AG110">
        <v>73.7</v>
      </c>
      <c r="AH110">
        <f t="shared" si="66"/>
        <v>2.3468113975576661</v>
      </c>
      <c r="AI110">
        <v>22.5</v>
      </c>
      <c r="AJ110">
        <v>65.05</v>
      </c>
      <c r="AK110">
        <v>69.97</v>
      </c>
      <c r="AL110" s="3">
        <f t="shared" si="67"/>
        <v>1</v>
      </c>
      <c r="AM110" s="3">
        <f t="shared" si="68"/>
        <v>0</v>
      </c>
      <c r="AN110" s="3">
        <f t="shared" si="69"/>
        <v>0</v>
      </c>
    </row>
    <row r="111" spans="1:40" x14ac:dyDescent="0.35">
      <c r="A111" t="s">
        <v>1995</v>
      </c>
      <c r="B111" t="s">
        <v>1863</v>
      </c>
      <c r="C111" t="s">
        <v>16</v>
      </c>
      <c r="D111" t="s">
        <v>134</v>
      </c>
      <c r="E111">
        <v>24</v>
      </c>
      <c r="F111">
        <v>126.57</v>
      </c>
      <c r="G111">
        <v>73.7</v>
      </c>
      <c r="H111">
        <v>1.717367707</v>
      </c>
      <c r="I111">
        <v>21.5</v>
      </c>
      <c r="J111">
        <v>50.29</v>
      </c>
      <c r="K111">
        <v>67.47</v>
      </c>
      <c r="L111" s="3">
        <f t="shared" si="62"/>
        <v>1</v>
      </c>
      <c r="M111" s="3">
        <f t="shared" si="63"/>
        <v>0</v>
      </c>
      <c r="N111" s="3">
        <f t="shared" si="64"/>
        <v>0</v>
      </c>
      <c r="AA111" t="s">
        <v>1995</v>
      </c>
      <c r="AB111" t="s">
        <v>1863</v>
      </c>
      <c r="AC111" t="s">
        <v>16</v>
      </c>
      <c r="AD111" t="s">
        <v>135</v>
      </c>
      <c r="AE111">
        <v>24</v>
      </c>
      <c r="AF111">
        <v>180.67</v>
      </c>
      <c r="AG111">
        <v>73.7</v>
      </c>
      <c r="AH111">
        <f t="shared" si="66"/>
        <v>2.4514246947082765</v>
      </c>
      <c r="AI111">
        <v>22.5</v>
      </c>
      <c r="AJ111">
        <v>66.61</v>
      </c>
      <c r="AK111">
        <v>69.97</v>
      </c>
      <c r="AL111" s="3">
        <f t="shared" si="67"/>
        <v>1</v>
      </c>
      <c r="AM111" s="3">
        <f t="shared" si="68"/>
        <v>0</v>
      </c>
      <c r="AN111" s="3">
        <f t="shared" si="69"/>
        <v>0</v>
      </c>
    </row>
    <row r="112" spans="1:40" x14ac:dyDescent="0.35">
      <c r="A112" t="s">
        <v>1996</v>
      </c>
      <c r="B112" t="s">
        <v>1863</v>
      </c>
      <c r="C112" t="s">
        <v>16</v>
      </c>
      <c r="D112" t="s">
        <v>134</v>
      </c>
      <c r="E112">
        <v>24.5</v>
      </c>
      <c r="F112">
        <v>90.63</v>
      </c>
      <c r="G112">
        <v>74.930000000000007</v>
      </c>
      <c r="H112">
        <v>1.209528894</v>
      </c>
      <c r="I112">
        <v>25.5</v>
      </c>
      <c r="J112">
        <v>82.65</v>
      </c>
      <c r="K112">
        <v>77.400000000000006</v>
      </c>
      <c r="L112" s="3">
        <f t="shared" si="62"/>
        <v>0</v>
      </c>
      <c r="M112" s="3">
        <f t="shared" si="63"/>
        <v>1</v>
      </c>
      <c r="N112" s="3">
        <f t="shared" si="64"/>
        <v>0</v>
      </c>
      <c r="AA112" t="s">
        <v>1996</v>
      </c>
      <c r="AB112" t="s">
        <v>1863</v>
      </c>
      <c r="AC112" t="s">
        <v>16</v>
      </c>
      <c r="AD112" t="s">
        <v>135</v>
      </c>
      <c r="AE112">
        <v>24</v>
      </c>
      <c r="AF112">
        <v>134.66999999999999</v>
      </c>
      <c r="AG112">
        <v>73.7</v>
      </c>
      <c r="AH112">
        <f t="shared" si="66"/>
        <v>1.8272727272727269</v>
      </c>
      <c r="AI112">
        <v>22.5</v>
      </c>
      <c r="AJ112">
        <v>67.010000000000005</v>
      </c>
      <c r="AK112">
        <v>69.97</v>
      </c>
      <c r="AL112" s="3">
        <f t="shared" si="67"/>
        <v>1</v>
      </c>
      <c r="AM112" s="3">
        <f t="shared" si="68"/>
        <v>0</v>
      </c>
      <c r="AN112" s="3">
        <f t="shared" si="69"/>
        <v>0</v>
      </c>
    </row>
    <row r="113" spans="1:40" x14ac:dyDescent="0.35">
      <c r="A113" t="s">
        <v>1997</v>
      </c>
      <c r="B113" t="s">
        <v>1863</v>
      </c>
      <c r="C113" t="s">
        <v>16</v>
      </c>
      <c r="D113" t="s">
        <v>134</v>
      </c>
      <c r="E113">
        <v>22</v>
      </c>
      <c r="F113">
        <v>75.28</v>
      </c>
      <c r="G113">
        <v>68.72</v>
      </c>
      <c r="H113">
        <v>1.0954598369999999</v>
      </c>
      <c r="I113">
        <v>21.5</v>
      </c>
      <c r="J113">
        <v>56.86</v>
      </c>
      <c r="K113">
        <v>67.47</v>
      </c>
      <c r="L113" s="3">
        <f t="shared" si="62"/>
        <v>0</v>
      </c>
      <c r="M113" s="3">
        <f t="shared" si="63"/>
        <v>1</v>
      </c>
      <c r="N113" s="3">
        <f t="shared" si="64"/>
        <v>0</v>
      </c>
      <c r="AA113" t="s">
        <v>1997</v>
      </c>
      <c r="AB113" t="s">
        <v>1863</v>
      </c>
      <c r="AC113" t="s">
        <v>16</v>
      </c>
      <c r="AD113" t="s">
        <v>135</v>
      </c>
      <c r="AE113" s="6">
        <v>33</v>
      </c>
      <c r="AF113" s="6">
        <v>85.53</v>
      </c>
      <c r="AG113" s="6">
        <v>95.64</v>
      </c>
      <c r="AH113" s="6">
        <f t="shared" si="66"/>
        <v>0.89429109159347553</v>
      </c>
      <c r="AI113" s="6">
        <v>32.5</v>
      </c>
      <c r="AJ113" s="6">
        <v>80.62</v>
      </c>
      <c r="AK113" s="6">
        <v>94.43</v>
      </c>
      <c r="AL113" s="6">
        <f t="shared" si="67"/>
        <v>0</v>
      </c>
      <c r="AM113" s="6">
        <f t="shared" si="68"/>
        <v>0</v>
      </c>
      <c r="AN113" s="6">
        <f t="shared" si="69"/>
        <v>1</v>
      </c>
    </row>
    <row r="114" spans="1:40" x14ac:dyDescent="0.35">
      <c r="A114" t="s">
        <v>1998</v>
      </c>
      <c r="B114" t="s">
        <v>1863</v>
      </c>
      <c r="C114" t="s">
        <v>16</v>
      </c>
      <c r="D114" t="s">
        <v>134</v>
      </c>
      <c r="E114">
        <v>23</v>
      </c>
      <c r="F114">
        <v>170.99</v>
      </c>
      <c r="G114">
        <v>71.22</v>
      </c>
      <c r="H114">
        <v>2.4008705419999998</v>
      </c>
      <c r="I114">
        <v>21</v>
      </c>
      <c r="J114">
        <v>43.17</v>
      </c>
      <c r="K114">
        <v>66.22</v>
      </c>
      <c r="L114" s="3">
        <f t="shared" si="62"/>
        <v>1</v>
      </c>
      <c r="M114" s="3">
        <f t="shared" si="63"/>
        <v>0</v>
      </c>
      <c r="N114" s="3">
        <f t="shared" si="64"/>
        <v>0</v>
      </c>
      <c r="AA114" t="s">
        <v>1998</v>
      </c>
      <c r="AB114" t="s">
        <v>1863</v>
      </c>
      <c r="AC114" t="s">
        <v>16</v>
      </c>
      <c r="AD114" t="s">
        <v>135</v>
      </c>
      <c r="AE114">
        <v>24</v>
      </c>
      <c r="AF114">
        <v>145.28</v>
      </c>
      <c r="AG114">
        <v>73.7</v>
      </c>
      <c r="AH114">
        <f t="shared" si="66"/>
        <v>1.9712347354138398</v>
      </c>
      <c r="AI114">
        <v>35</v>
      </c>
      <c r="AJ114">
        <v>125.84</v>
      </c>
      <c r="AK114">
        <v>100.44</v>
      </c>
      <c r="AL114" s="3">
        <f t="shared" si="67"/>
        <v>1</v>
      </c>
      <c r="AM114" s="3">
        <f t="shared" si="68"/>
        <v>0</v>
      </c>
      <c r="AN114" s="3">
        <f t="shared" si="69"/>
        <v>0</v>
      </c>
    </row>
    <row r="115" spans="1:40" x14ac:dyDescent="0.35">
      <c r="A115" t="s">
        <v>1999</v>
      </c>
      <c r="B115" t="s">
        <v>1863</v>
      </c>
      <c r="C115" t="s">
        <v>16</v>
      </c>
      <c r="D115" t="s">
        <v>134</v>
      </c>
      <c r="E115">
        <v>23</v>
      </c>
      <c r="F115">
        <v>125.43</v>
      </c>
      <c r="G115">
        <v>71.22</v>
      </c>
      <c r="H115">
        <v>1.7611625950000001</v>
      </c>
      <c r="I115">
        <v>21.5</v>
      </c>
      <c r="J115">
        <v>66.97</v>
      </c>
      <c r="K115">
        <v>67.47</v>
      </c>
      <c r="L115" s="3">
        <f t="shared" si="62"/>
        <v>1</v>
      </c>
      <c r="M115" s="3">
        <f t="shared" si="63"/>
        <v>0</v>
      </c>
      <c r="N115" s="3">
        <f t="shared" si="64"/>
        <v>0</v>
      </c>
      <c r="AA115" t="s">
        <v>1999</v>
      </c>
      <c r="AB115" t="s">
        <v>1863</v>
      </c>
      <c r="AC115" t="s">
        <v>16</v>
      </c>
      <c r="AD115" t="s">
        <v>135</v>
      </c>
      <c r="AE115">
        <v>24</v>
      </c>
      <c r="AF115">
        <v>104.21</v>
      </c>
      <c r="AG115">
        <v>73.7</v>
      </c>
      <c r="AH115">
        <f t="shared" si="66"/>
        <v>1.4139755766621438</v>
      </c>
      <c r="AI115">
        <v>23</v>
      </c>
      <c r="AJ115">
        <v>59.07</v>
      </c>
      <c r="AK115">
        <v>71.22</v>
      </c>
      <c r="AL115" s="3">
        <f t="shared" si="67"/>
        <v>0</v>
      </c>
      <c r="AM115" s="3">
        <f t="shared" si="68"/>
        <v>1</v>
      </c>
      <c r="AN115" s="3">
        <f t="shared" si="69"/>
        <v>0</v>
      </c>
    </row>
    <row r="116" spans="1:40" x14ac:dyDescent="0.35">
      <c r="A116" t="s">
        <v>2000</v>
      </c>
      <c r="B116" t="s">
        <v>1863</v>
      </c>
      <c r="C116" t="s">
        <v>16</v>
      </c>
      <c r="D116" t="s">
        <v>134</v>
      </c>
      <c r="E116">
        <v>23</v>
      </c>
      <c r="F116">
        <v>124.4</v>
      </c>
      <c r="G116">
        <v>71.22</v>
      </c>
      <c r="H116">
        <v>1.7467003649999999</v>
      </c>
      <c r="I116">
        <v>21.5</v>
      </c>
      <c r="J116">
        <v>61.94</v>
      </c>
      <c r="K116">
        <v>67.47</v>
      </c>
      <c r="L116" s="3">
        <f t="shared" si="62"/>
        <v>1</v>
      </c>
      <c r="M116" s="3">
        <f t="shared" si="63"/>
        <v>0</v>
      </c>
      <c r="N116" s="3">
        <f t="shared" si="64"/>
        <v>0</v>
      </c>
      <c r="AA116" t="s">
        <v>2000</v>
      </c>
      <c r="AB116" t="s">
        <v>1863</v>
      </c>
      <c r="AC116" t="s">
        <v>16</v>
      </c>
      <c r="AD116" t="s">
        <v>135</v>
      </c>
      <c r="AE116">
        <v>24</v>
      </c>
      <c r="AF116">
        <v>100.49</v>
      </c>
      <c r="AG116">
        <v>73.7</v>
      </c>
      <c r="AH116">
        <f t="shared" si="66"/>
        <v>1.3635006784260515</v>
      </c>
      <c r="AI116">
        <v>23</v>
      </c>
      <c r="AJ116">
        <v>57.58</v>
      </c>
      <c r="AK116">
        <v>71.22</v>
      </c>
      <c r="AL116" s="3">
        <f t="shared" si="67"/>
        <v>0</v>
      </c>
      <c r="AM116" s="3">
        <f t="shared" si="68"/>
        <v>1</v>
      </c>
      <c r="AN116" s="3">
        <f t="shared" si="69"/>
        <v>0</v>
      </c>
    </row>
    <row r="117" spans="1:40" x14ac:dyDescent="0.35">
      <c r="A117" t="s">
        <v>2001</v>
      </c>
      <c r="B117" t="s">
        <v>1887</v>
      </c>
      <c r="C117" t="s">
        <v>16</v>
      </c>
      <c r="D117" t="s">
        <v>134</v>
      </c>
      <c r="E117">
        <v>23.5</v>
      </c>
      <c r="F117">
        <v>84.61</v>
      </c>
      <c r="G117">
        <v>72.459999999999994</v>
      </c>
      <c r="H117">
        <v>1.167678719</v>
      </c>
      <c r="I117">
        <v>23</v>
      </c>
      <c r="J117">
        <v>69.739999999999995</v>
      </c>
      <c r="K117">
        <v>71.22</v>
      </c>
      <c r="L117" s="3">
        <f t="shared" si="62"/>
        <v>0</v>
      </c>
      <c r="M117" s="3">
        <f t="shared" si="63"/>
        <v>1</v>
      </c>
      <c r="N117" s="3">
        <f t="shared" si="64"/>
        <v>0</v>
      </c>
      <c r="AA117" t="s">
        <v>2001</v>
      </c>
      <c r="AB117" t="s">
        <v>1887</v>
      </c>
      <c r="AC117" t="s">
        <v>16</v>
      </c>
      <c r="AD117" t="s">
        <v>135</v>
      </c>
      <c r="AE117">
        <v>24</v>
      </c>
      <c r="AF117">
        <v>134.94</v>
      </c>
      <c r="AG117">
        <v>73.7</v>
      </c>
      <c r="AH117">
        <f t="shared" si="66"/>
        <v>1.8309362279511532</v>
      </c>
      <c r="AI117">
        <v>35</v>
      </c>
      <c r="AJ117">
        <v>100.79</v>
      </c>
      <c r="AK117">
        <v>100.44</v>
      </c>
      <c r="AL117" s="3">
        <f t="shared" si="67"/>
        <v>1</v>
      </c>
      <c r="AM117" s="3">
        <f t="shared" si="68"/>
        <v>0</v>
      </c>
      <c r="AN117" s="3">
        <f t="shared" si="69"/>
        <v>0</v>
      </c>
    </row>
    <row r="118" spans="1:40" x14ac:dyDescent="0.35">
      <c r="A118" t="s">
        <v>2002</v>
      </c>
      <c r="B118" t="s">
        <v>1887</v>
      </c>
      <c r="C118" t="s">
        <v>16</v>
      </c>
      <c r="D118" t="s">
        <v>134</v>
      </c>
      <c r="E118">
        <v>24</v>
      </c>
      <c r="F118">
        <v>88.78</v>
      </c>
      <c r="G118">
        <v>73.7</v>
      </c>
      <c r="H118">
        <v>1.2046132970000001</v>
      </c>
      <c r="I118">
        <v>22.5</v>
      </c>
      <c r="J118">
        <v>52.98</v>
      </c>
      <c r="K118">
        <v>69.97</v>
      </c>
      <c r="L118" s="3">
        <f t="shared" si="62"/>
        <v>0</v>
      </c>
      <c r="M118" s="3">
        <f t="shared" si="63"/>
        <v>1</v>
      </c>
      <c r="N118" s="3">
        <f t="shared" si="64"/>
        <v>0</v>
      </c>
      <c r="AA118" t="s">
        <v>2002</v>
      </c>
      <c r="AB118" t="s">
        <v>1887</v>
      </c>
      <c r="AC118" t="s">
        <v>16</v>
      </c>
      <c r="AD118" t="s">
        <v>135</v>
      </c>
      <c r="AE118">
        <v>24</v>
      </c>
      <c r="AF118">
        <v>139.52000000000001</v>
      </c>
      <c r="AG118">
        <v>73.7</v>
      </c>
      <c r="AH118">
        <f t="shared" si="66"/>
        <v>1.8930800542740842</v>
      </c>
      <c r="AI118">
        <v>22.5</v>
      </c>
      <c r="AJ118">
        <v>61.39</v>
      </c>
      <c r="AK118">
        <v>69.97</v>
      </c>
      <c r="AL118" s="3">
        <f t="shared" si="67"/>
        <v>1</v>
      </c>
      <c r="AM118" s="3">
        <f t="shared" si="68"/>
        <v>0</v>
      </c>
      <c r="AN118" s="3">
        <f t="shared" si="69"/>
        <v>0</v>
      </c>
    </row>
    <row r="119" spans="1:40" x14ac:dyDescent="0.35">
      <c r="A119" t="s">
        <v>2003</v>
      </c>
      <c r="B119" t="s">
        <v>1887</v>
      </c>
      <c r="C119" t="s">
        <v>16</v>
      </c>
      <c r="D119" t="s">
        <v>134</v>
      </c>
      <c r="E119">
        <v>24</v>
      </c>
      <c r="F119">
        <v>114.12</v>
      </c>
      <c r="G119">
        <v>73.7</v>
      </c>
      <c r="H119">
        <v>1.5484396199999999</v>
      </c>
      <c r="I119">
        <v>22.5</v>
      </c>
      <c r="J119">
        <v>62.96</v>
      </c>
      <c r="K119">
        <v>69.97</v>
      </c>
      <c r="L119" s="3">
        <f t="shared" si="62"/>
        <v>1</v>
      </c>
      <c r="M119" s="3">
        <f t="shared" si="63"/>
        <v>0</v>
      </c>
      <c r="N119" s="3">
        <f t="shared" si="64"/>
        <v>0</v>
      </c>
      <c r="AA119" t="s">
        <v>2003</v>
      </c>
      <c r="AB119" t="s">
        <v>1887</v>
      </c>
      <c r="AC119" t="s">
        <v>16</v>
      </c>
      <c r="AD119" t="s">
        <v>135</v>
      </c>
      <c r="AE119">
        <v>24</v>
      </c>
      <c r="AF119">
        <v>130.86000000000001</v>
      </c>
      <c r="AG119">
        <v>73.7</v>
      </c>
      <c r="AH119">
        <f t="shared" si="66"/>
        <v>1.7755766621438265</v>
      </c>
      <c r="AI119">
        <v>22.5</v>
      </c>
      <c r="AJ119">
        <v>48.41</v>
      </c>
      <c r="AK119">
        <v>69.97</v>
      </c>
      <c r="AL119" s="3">
        <f t="shared" si="67"/>
        <v>1</v>
      </c>
      <c r="AM119" s="3">
        <f t="shared" si="68"/>
        <v>0</v>
      </c>
      <c r="AN119" s="3">
        <f t="shared" si="69"/>
        <v>0</v>
      </c>
    </row>
    <row r="120" spans="1:40" x14ac:dyDescent="0.35">
      <c r="A120" t="s">
        <v>2004</v>
      </c>
      <c r="B120" t="s">
        <v>1887</v>
      </c>
      <c r="C120" t="s">
        <v>16</v>
      </c>
      <c r="D120" t="s">
        <v>134</v>
      </c>
      <c r="E120">
        <v>23.5</v>
      </c>
      <c r="F120">
        <v>116.44</v>
      </c>
      <c r="G120">
        <v>72.459999999999994</v>
      </c>
      <c r="H120">
        <v>1.606955562</v>
      </c>
      <c r="I120">
        <v>21.5</v>
      </c>
      <c r="J120">
        <v>48.09</v>
      </c>
      <c r="K120">
        <v>67.47</v>
      </c>
      <c r="L120" s="3">
        <f t="shared" si="62"/>
        <v>1</v>
      </c>
      <c r="M120" s="3">
        <f t="shared" si="63"/>
        <v>0</v>
      </c>
      <c r="N120" s="3">
        <f t="shared" si="64"/>
        <v>0</v>
      </c>
      <c r="AA120" t="s">
        <v>2004</v>
      </c>
      <c r="AB120" t="s">
        <v>1887</v>
      </c>
      <c r="AC120" t="s">
        <v>16</v>
      </c>
      <c r="AD120" t="s">
        <v>135</v>
      </c>
      <c r="AE120" s="6">
        <v>23.5</v>
      </c>
      <c r="AF120" s="6">
        <v>67.64</v>
      </c>
      <c r="AG120" s="6">
        <v>72.459999999999994</v>
      </c>
      <c r="AH120" s="6">
        <f t="shared" si="66"/>
        <v>0.93348054098813149</v>
      </c>
      <c r="AI120" s="6">
        <v>23</v>
      </c>
      <c r="AJ120" s="6">
        <v>50.13</v>
      </c>
      <c r="AK120" s="6">
        <v>71.22</v>
      </c>
      <c r="AL120" s="6">
        <f t="shared" si="67"/>
        <v>0</v>
      </c>
      <c r="AM120" s="6">
        <f t="shared" si="68"/>
        <v>0</v>
      </c>
      <c r="AN120" s="6">
        <f t="shared" si="69"/>
        <v>1</v>
      </c>
    </row>
    <row r="121" spans="1:40" x14ac:dyDescent="0.35">
      <c r="A121" t="s">
        <v>2005</v>
      </c>
      <c r="B121" t="s">
        <v>1887</v>
      </c>
      <c r="C121" t="s">
        <v>16</v>
      </c>
      <c r="D121" t="s">
        <v>134</v>
      </c>
      <c r="E121">
        <v>24</v>
      </c>
      <c r="F121">
        <v>107.17</v>
      </c>
      <c r="G121">
        <v>73.7</v>
      </c>
      <c r="H121">
        <v>1.4541383990000001</v>
      </c>
      <c r="I121">
        <v>22.5</v>
      </c>
      <c r="J121">
        <v>56.62</v>
      </c>
      <c r="K121">
        <v>69.97</v>
      </c>
      <c r="L121" s="3">
        <f t="shared" si="62"/>
        <v>0</v>
      </c>
      <c r="M121" s="3">
        <f t="shared" si="63"/>
        <v>1</v>
      </c>
      <c r="N121" s="3">
        <f t="shared" si="64"/>
        <v>0</v>
      </c>
      <c r="AA121" t="s">
        <v>2005</v>
      </c>
      <c r="AB121" t="s">
        <v>1887</v>
      </c>
      <c r="AC121" t="s">
        <v>16</v>
      </c>
      <c r="AD121" t="s">
        <v>135</v>
      </c>
      <c r="AE121">
        <v>24</v>
      </c>
      <c r="AF121">
        <v>96.02</v>
      </c>
      <c r="AG121">
        <v>73.7</v>
      </c>
      <c r="AH121">
        <f t="shared" si="66"/>
        <v>1.3028493894165536</v>
      </c>
      <c r="AI121">
        <v>22</v>
      </c>
      <c r="AJ121">
        <v>52.52</v>
      </c>
      <c r="AK121">
        <v>68.72</v>
      </c>
      <c r="AL121" s="3">
        <f t="shared" si="67"/>
        <v>0</v>
      </c>
      <c r="AM121" s="3">
        <f t="shared" si="68"/>
        <v>1</v>
      </c>
      <c r="AN121" s="3">
        <f t="shared" si="69"/>
        <v>0</v>
      </c>
    </row>
    <row r="122" spans="1:40" x14ac:dyDescent="0.35">
      <c r="A122" t="s">
        <v>2006</v>
      </c>
      <c r="B122" t="s">
        <v>1887</v>
      </c>
      <c r="C122" t="s">
        <v>16</v>
      </c>
      <c r="D122" t="s">
        <v>134</v>
      </c>
      <c r="E122">
        <v>23.5</v>
      </c>
      <c r="F122">
        <v>124.34</v>
      </c>
      <c r="G122">
        <v>72.459999999999994</v>
      </c>
      <c r="H122">
        <v>1.715981231</v>
      </c>
      <c r="I122">
        <v>22</v>
      </c>
      <c r="J122">
        <v>60.91</v>
      </c>
      <c r="K122">
        <v>68.72</v>
      </c>
      <c r="L122" s="3">
        <f t="shared" si="62"/>
        <v>1</v>
      </c>
      <c r="M122" s="3">
        <f t="shared" si="63"/>
        <v>0</v>
      </c>
      <c r="N122" s="3">
        <f t="shared" si="64"/>
        <v>0</v>
      </c>
      <c r="AA122" t="s">
        <v>2006</v>
      </c>
      <c r="AB122" t="s">
        <v>1887</v>
      </c>
      <c r="AC122" t="s">
        <v>16</v>
      </c>
      <c r="AD122" t="s">
        <v>135</v>
      </c>
      <c r="AE122">
        <v>24</v>
      </c>
      <c r="AF122">
        <v>90.42</v>
      </c>
      <c r="AG122">
        <v>73.7</v>
      </c>
      <c r="AH122">
        <f t="shared" si="66"/>
        <v>1.2268656716417909</v>
      </c>
      <c r="AI122">
        <v>23.5</v>
      </c>
      <c r="AJ122">
        <v>66.849999999999994</v>
      </c>
      <c r="AK122">
        <v>72.459999999999994</v>
      </c>
      <c r="AL122" s="3">
        <f t="shared" si="67"/>
        <v>0</v>
      </c>
      <c r="AM122" s="3">
        <f t="shared" si="68"/>
        <v>1</v>
      </c>
      <c r="AN122" s="3">
        <f t="shared" si="69"/>
        <v>0</v>
      </c>
    </row>
    <row r="123" spans="1:40" x14ac:dyDescent="0.35">
      <c r="A123" t="s">
        <v>2007</v>
      </c>
      <c r="B123" t="s">
        <v>1887</v>
      </c>
      <c r="C123" t="s">
        <v>16</v>
      </c>
      <c r="D123" t="s">
        <v>134</v>
      </c>
      <c r="E123">
        <v>23.5</v>
      </c>
      <c r="F123">
        <v>201.7</v>
      </c>
      <c r="G123">
        <v>72.459999999999994</v>
      </c>
      <c r="H123">
        <v>2.783604747</v>
      </c>
      <c r="I123">
        <v>21.5</v>
      </c>
      <c r="J123">
        <v>54.52</v>
      </c>
      <c r="K123">
        <v>67.47</v>
      </c>
      <c r="L123" s="3">
        <f t="shared" si="62"/>
        <v>1</v>
      </c>
      <c r="M123" s="3">
        <f t="shared" si="63"/>
        <v>0</v>
      </c>
      <c r="N123" s="3">
        <f t="shared" si="64"/>
        <v>0</v>
      </c>
      <c r="AA123" t="s">
        <v>2007</v>
      </c>
      <c r="AB123" t="s">
        <v>1887</v>
      </c>
      <c r="AC123" t="s">
        <v>16</v>
      </c>
      <c r="AD123" t="s">
        <v>135</v>
      </c>
      <c r="AE123">
        <v>24</v>
      </c>
      <c r="AF123">
        <v>137.72999999999999</v>
      </c>
      <c r="AG123">
        <v>73.7</v>
      </c>
      <c r="AH123">
        <f t="shared" si="66"/>
        <v>1.8687924016282222</v>
      </c>
      <c r="AI123">
        <v>22.5</v>
      </c>
      <c r="AJ123">
        <v>48.65</v>
      </c>
      <c r="AK123">
        <v>69.97</v>
      </c>
      <c r="AL123" s="3">
        <f t="shared" si="67"/>
        <v>1</v>
      </c>
      <c r="AM123" s="3">
        <f t="shared" si="68"/>
        <v>0</v>
      </c>
      <c r="AN123" s="3">
        <f t="shared" si="69"/>
        <v>0</v>
      </c>
    </row>
    <row r="124" spans="1:40" x14ac:dyDescent="0.35">
      <c r="A124" t="s">
        <v>2008</v>
      </c>
      <c r="B124" t="s">
        <v>1887</v>
      </c>
      <c r="C124" t="s">
        <v>16</v>
      </c>
      <c r="D124" t="s">
        <v>134</v>
      </c>
      <c r="E124">
        <v>23</v>
      </c>
      <c r="F124">
        <v>93.13</v>
      </c>
      <c r="G124">
        <v>71.22</v>
      </c>
      <c r="H124">
        <v>1.3076383039999999</v>
      </c>
      <c r="I124">
        <v>22</v>
      </c>
      <c r="J124">
        <v>63.94</v>
      </c>
      <c r="K124">
        <v>68.72</v>
      </c>
      <c r="L124" s="3">
        <f t="shared" si="62"/>
        <v>0</v>
      </c>
      <c r="M124" s="3">
        <f t="shared" si="63"/>
        <v>1</v>
      </c>
      <c r="N124" s="3">
        <f t="shared" si="64"/>
        <v>0</v>
      </c>
      <c r="AA124" t="s">
        <v>2008</v>
      </c>
      <c r="AB124" t="s">
        <v>1887</v>
      </c>
      <c r="AC124" t="s">
        <v>16</v>
      </c>
      <c r="AD124" t="s">
        <v>135</v>
      </c>
      <c r="AE124">
        <v>24</v>
      </c>
      <c r="AF124">
        <v>188.01</v>
      </c>
      <c r="AG124">
        <v>73.7</v>
      </c>
      <c r="AH124">
        <f t="shared" si="66"/>
        <v>2.5510176390773402</v>
      </c>
      <c r="AI124">
        <v>22.5</v>
      </c>
      <c r="AJ124">
        <v>53.9</v>
      </c>
      <c r="AK124">
        <v>69.97</v>
      </c>
      <c r="AL124" s="3">
        <f t="shared" si="67"/>
        <v>1</v>
      </c>
      <c r="AM124" s="3">
        <f t="shared" si="68"/>
        <v>0</v>
      </c>
      <c r="AN124" s="3">
        <f t="shared" si="69"/>
        <v>0</v>
      </c>
    </row>
    <row r="125" spans="1:40" x14ac:dyDescent="0.35">
      <c r="A125" t="s">
        <v>2009</v>
      </c>
      <c r="B125" t="s">
        <v>1887</v>
      </c>
      <c r="C125" t="s">
        <v>16</v>
      </c>
      <c r="D125" t="s">
        <v>134</v>
      </c>
      <c r="E125" s="6">
        <v>23</v>
      </c>
      <c r="F125" s="6">
        <v>70.400000000000006</v>
      </c>
      <c r="G125" s="6">
        <v>71.22</v>
      </c>
      <c r="H125" s="6">
        <v>0.98848638</v>
      </c>
      <c r="I125" s="6">
        <v>22.5</v>
      </c>
      <c r="J125" s="6">
        <v>59.62</v>
      </c>
      <c r="K125" s="6">
        <v>69.97</v>
      </c>
      <c r="L125" s="6">
        <f t="shared" si="62"/>
        <v>0</v>
      </c>
      <c r="M125" s="6">
        <f t="shared" si="63"/>
        <v>0</v>
      </c>
      <c r="N125" s="6">
        <f t="shared" si="64"/>
        <v>1</v>
      </c>
      <c r="AA125" t="s">
        <v>2009</v>
      </c>
      <c r="AB125" t="s">
        <v>1887</v>
      </c>
      <c r="AC125" t="s">
        <v>16</v>
      </c>
      <c r="AD125" t="s">
        <v>135</v>
      </c>
      <c r="AE125">
        <v>24</v>
      </c>
      <c r="AF125">
        <v>141.18</v>
      </c>
      <c r="AG125">
        <v>73.7</v>
      </c>
      <c r="AH125">
        <f t="shared" si="66"/>
        <v>1.9156037991858887</v>
      </c>
      <c r="AI125">
        <v>22.5</v>
      </c>
      <c r="AJ125">
        <v>69.23</v>
      </c>
      <c r="AK125">
        <v>69.97</v>
      </c>
      <c r="AL125" s="3">
        <f t="shared" si="67"/>
        <v>1</v>
      </c>
      <c r="AM125" s="3">
        <f t="shared" si="68"/>
        <v>0</v>
      </c>
      <c r="AN125" s="3">
        <f t="shared" si="69"/>
        <v>0</v>
      </c>
    </row>
    <row r="126" spans="1:40" x14ac:dyDescent="0.35">
      <c r="A126" t="s">
        <v>2010</v>
      </c>
      <c r="B126" t="s">
        <v>1887</v>
      </c>
      <c r="C126" t="s">
        <v>16</v>
      </c>
      <c r="D126" t="s">
        <v>134</v>
      </c>
      <c r="E126">
        <v>23.5</v>
      </c>
      <c r="F126">
        <v>165.12</v>
      </c>
      <c r="G126">
        <v>72.459999999999994</v>
      </c>
      <c r="H126">
        <v>2.278774496</v>
      </c>
      <c r="I126">
        <v>21.5</v>
      </c>
      <c r="J126">
        <v>63.85</v>
      </c>
      <c r="K126">
        <v>67.47</v>
      </c>
      <c r="L126" s="3">
        <f t="shared" si="62"/>
        <v>1</v>
      </c>
      <c r="M126" s="3">
        <f t="shared" si="63"/>
        <v>0</v>
      </c>
      <c r="N126" s="3">
        <f t="shared" si="64"/>
        <v>0</v>
      </c>
      <c r="AA126" t="s">
        <v>2010</v>
      </c>
      <c r="AB126" t="s">
        <v>1887</v>
      </c>
      <c r="AC126" t="s">
        <v>16</v>
      </c>
      <c r="AD126" t="s">
        <v>135</v>
      </c>
      <c r="AE126">
        <v>24</v>
      </c>
      <c r="AF126">
        <v>109.65</v>
      </c>
      <c r="AG126">
        <v>73.7</v>
      </c>
      <c r="AH126">
        <f t="shared" si="66"/>
        <v>1.4877883310719131</v>
      </c>
      <c r="AI126">
        <v>22</v>
      </c>
      <c r="AJ126">
        <v>70.62</v>
      </c>
      <c r="AK126">
        <v>68.72</v>
      </c>
      <c r="AL126" s="3">
        <f t="shared" si="67"/>
        <v>0</v>
      </c>
      <c r="AM126" s="3">
        <f t="shared" si="68"/>
        <v>1</v>
      </c>
      <c r="AN126" s="3">
        <f t="shared" si="69"/>
        <v>0</v>
      </c>
    </row>
    <row r="127" spans="1:40" x14ac:dyDescent="0.35">
      <c r="A127" t="s">
        <v>2011</v>
      </c>
      <c r="B127" t="s">
        <v>1887</v>
      </c>
      <c r="C127" t="s">
        <v>16</v>
      </c>
      <c r="D127" t="s">
        <v>134</v>
      </c>
      <c r="E127">
        <v>24.5</v>
      </c>
      <c r="F127">
        <v>80.989999999999995</v>
      </c>
      <c r="G127">
        <v>74.930000000000007</v>
      </c>
      <c r="H127">
        <v>1.0808754840000001</v>
      </c>
      <c r="I127">
        <v>23.5</v>
      </c>
      <c r="J127">
        <v>75.53</v>
      </c>
      <c r="K127">
        <v>72.459999999999994</v>
      </c>
      <c r="L127" s="3">
        <f t="shared" si="62"/>
        <v>0</v>
      </c>
      <c r="M127" s="3">
        <f t="shared" si="63"/>
        <v>1</v>
      </c>
      <c r="N127" s="3">
        <f t="shared" si="64"/>
        <v>0</v>
      </c>
      <c r="AA127" t="s">
        <v>2011</v>
      </c>
      <c r="AB127" t="s">
        <v>1887</v>
      </c>
      <c r="AC127" t="s">
        <v>16</v>
      </c>
      <c r="AD127" t="s">
        <v>135</v>
      </c>
      <c r="AE127">
        <v>24</v>
      </c>
      <c r="AF127">
        <v>93.06</v>
      </c>
      <c r="AG127">
        <v>73.7</v>
      </c>
      <c r="AH127">
        <f t="shared" si="66"/>
        <v>1.2626865671641792</v>
      </c>
      <c r="AI127">
        <v>22</v>
      </c>
      <c r="AJ127">
        <v>63.99</v>
      </c>
      <c r="AK127">
        <v>68.72</v>
      </c>
      <c r="AL127" s="3">
        <f t="shared" si="67"/>
        <v>0</v>
      </c>
      <c r="AM127" s="3">
        <f t="shared" si="68"/>
        <v>1</v>
      </c>
      <c r="AN127" s="3">
        <f t="shared" si="69"/>
        <v>0</v>
      </c>
    </row>
    <row r="128" spans="1:40" x14ac:dyDescent="0.35">
      <c r="A128" t="s">
        <v>2012</v>
      </c>
      <c r="B128" t="s">
        <v>1887</v>
      </c>
      <c r="C128" t="s">
        <v>16</v>
      </c>
      <c r="D128" t="s">
        <v>134</v>
      </c>
      <c r="E128">
        <v>23.5</v>
      </c>
      <c r="F128">
        <v>155.38</v>
      </c>
      <c r="G128">
        <v>72.459999999999994</v>
      </c>
      <c r="H128">
        <v>2.1443555060000001</v>
      </c>
      <c r="I128">
        <v>22</v>
      </c>
      <c r="J128">
        <v>49.33</v>
      </c>
      <c r="K128">
        <v>68.72</v>
      </c>
      <c r="L128" s="3">
        <f t="shared" si="62"/>
        <v>1</v>
      </c>
      <c r="M128" s="3">
        <f t="shared" si="63"/>
        <v>0</v>
      </c>
      <c r="N128" s="3">
        <f t="shared" si="64"/>
        <v>0</v>
      </c>
      <c r="AA128" t="s">
        <v>2012</v>
      </c>
      <c r="AB128" t="s">
        <v>1887</v>
      </c>
      <c r="AC128" t="s">
        <v>16</v>
      </c>
      <c r="AD128" t="s">
        <v>135</v>
      </c>
      <c r="AE128">
        <v>24</v>
      </c>
      <c r="AF128">
        <v>123.09</v>
      </c>
      <c r="AG128">
        <v>73.7</v>
      </c>
      <c r="AH128">
        <f t="shared" si="66"/>
        <v>1.6701492537313434</v>
      </c>
      <c r="AI128">
        <v>23</v>
      </c>
      <c r="AJ128">
        <v>68.150000000000006</v>
      </c>
      <c r="AK128">
        <v>71.22</v>
      </c>
      <c r="AL128" s="3">
        <f t="shared" si="67"/>
        <v>1</v>
      </c>
      <c r="AM128" s="3">
        <f t="shared" si="68"/>
        <v>0</v>
      </c>
      <c r="AN128" s="3">
        <f t="shared" si="69"/>
        <v>0</v>
      </c>
    </row>
    <row r="129" spans="1:40" x14ac:dyDescent="0.35">
      <c r="A129" t="s">
        <v>2013</v>
      </c>
      <c r="B129" t="s">
        <v>1887</v>
      </c>
      <c r="C129" t="s">
        <v>16</v>
      </c>
      <c r="D129" t="s">
        <v>134</v>
      </c>
      <c r="E129">
        <v>23.5</v>
      </c>
      <c r="F129">
        <v>140.53</v>
      </c>
      <c r="G129">
        <v>72.459999999999994</v>
      </c>
      <c r="H129">
        <v>1.9394148499999999</v>
      </c>
      <c r="I129">
        <v>22.5</v>
      </c>
      <c r="J129">
        <v>59.6</v>
      </c>
      <c r="K129">
        <v>69.97</v>
      </c>
      <c r="L129" s="3">
        <f t="shared" si="62"/>
        <v>1</v>
      </c>
      <c r="M129" s="3">
        <f t="shared" si="63"/>
        <v>0</v>
      </c>
      <c r="N129" s="3">
        <f t="shared" si="64"/>
        <v>0</v>
      </c>
      <c r="AA129" t="s">
        <v>2013</v>
      </c>
      <c r="AB129" t="s">
        <v>1887</v>
      </c>
      <c r="AC129" t="s">
        <v>16</v>
      </c>
      <c r="AD129" t="s">
        <v>135</v>
      </c>
      <c r="AE129" s="6">
        <v>23.5</v>
      </c>
      <c r="AF129" s="6">
        <v>62.19</v>
      </c>
      <c r="AG129" s="6">
        <v>72.459999999999994</v>
      </c>
      <c r="AH129" s="6">
        <f t="shared" si="66"/>
        <v>0.85826662986475299</v>
      </c>
      <c r="AI129" s="6">
        <v>23</v>
      </c>
      <c r="AJ129" s="6">
        <v>52.29</v>
      </c>
      <c r="AK129" s="6">
        <v>71.22</v>
      </c>
      <c r="AL129" s="6">
        <f t="shared" si="67"/>
        <v>0</v>
      </c>
      <c r="AM129" s="6">
        <f t="shared" si="68"/>
        <v>0</v>
      </c>
      <c r="AN129" s="6">
        <f t="shared" si="69"/>
        <v>1</v>
      </c>
    </row>
    <row r="130" spans="1:40" x14ac:dyDescent="0.35">
      <c r="A130" t="s">
        <v>2014</v>
      </c>
      <c r="B130" t="s">
        <v>1887</v>
      </c>
      <c r="C130" t="s">
        <v>16</v>
      </c>
      <c r="D130" t="s">
        <v>134</v>
      </c>
      <c r="E130">
        <v>23.5</v>
      </c>
      <c r="F130">
        <v>122.26</v>
      </c>
      <c r="G130">
        <v>72.459999999999994</v>
      </c>
      <c r="H130">
        <v>1.6872757380000001</v>
      </c>
      <c r="I130">
        <v>15.5</v>
      </c>
      <c r="J130">
        <v>58.7</v>
      </c>
      <c r="K130">
        <v>52.21</v>
      </c>
      <c r="L130" s="3">
        <f t="shared" ref="L130:L193" si="85">IF(H130&gt;1.5,1,0)</f>
        <v>1</v>
      </c>
      <c r="M130" s="3">
        <f t="shared" ref="M130:M193" si="86">IF((AND(H130&gt;1,H130&lt;1.5)),1,0)</f>
        <v>0</v>
      </c>
      <c r="N130" s="3">
        <f t="shared" ref="N130:N193" si="87">IF(H130&lt;1,1,0)</f>
        <v>0</v>
      </c>
      <c r="AA130" t="s">
        <v>2014</v>
      </c>
      <c r="AB130" t="s">
        <v>1887</v>
      </c>
      <c r="AC130" t="s">
        <v>16</v>
      </c>
      <c r="AD130" t="s">
        <v>135</v>
      </c>
      <c r="AE130">
        <v>24</v>
      </c>
      <c r="AF130">
        <v>138.6</v>
      </c>
      <c r="AG130">
        <v>73.7</v>
      </c>
      <c r="AH130">
        <f t="shared" ref="AH130:AH193" si="88">AF130/AG130</f>
        <v>1.880597014925373</v>
      </c>
      <c r="AI130">
        <v>22.5</v>
      </c>
      <c r="AJ130">
        <v>61.98</v>
      </c>
      <c r="AK130">
        <v>69.97</v>
      </c>
      <c r="AL130" s="3">
        <f t="shared" ref="AL130:AL193" si="89">IF(AH130&gt;1.5,1,0)</f>
        <v>1</v>
      </c>
      <c r="AM130" s="3">
        <f t="shared" ref="AM130:AM193" si="90">IF((AND(AH130&gt;1,AH130&lt;1.5)),1,0)</f>
        <v>0</v>
      </c>
      <c r="AN130" s="3">
        <f t="shared" ref="AN130:AN193" si="91">IF(AH130&lt;1,1,0)</f>
        <v>0</v>
      </c>
    </row>
    <row r="131" spans="1:40" x14ac:dyDescent="0.35">
      <c r="A131" t="s">
        <v>2015</v>
      </c>
      <c r="B131" t="s">
        <v>1887</v>
      </c>
      <c r="C131" t="s">
        <v>16</v>
      </c>
      <c r="D131" t="s">
        <v>134</v>
      </c>
      <c r="E131">
        <v>24</v>
      </c>
      <c r="F131">
        <v>85.81</v>
      </c>
      <c r="G131">
        <v>73.7</v>
      </c>
      <c r="H131">
        <v>1.1643147899999999</v>
      </c>
      <c r="I131">
        <v>22</v>
      </c>
      <c r="J131">
        <v>66.19</v>
      </c>
      <c r="K131">
        <v>68.72</v>
      </c>
      <c r="L131" s="3">
        <f t="shared" si="85"/>
        <v>0</v>
      </c>
      <c r="M131" s="3">
        <f t="shared" si="86"/>
        <v>1</v>
      </c>
      <c r="N131" s="3">
        <f t="shared" si="87"/>
        <v>0</v>
      </c>
      <c r="AA131" t="s">
        <v>2015</v>
      </c>
      <c r="AB131" t="s">
        <v>1887</v>
      </c>
      <c r="AC131" t="s">
        <v>16</v>
      </c>
      <c r="AD131" t="s">
        <v>135</v>
      </c>
      <c r="AE131">
        <v>24</v>
      </c>
      <c r="AF131">
        <v>98.19</v>
      </c>
      <c r="AG131">
        <v>73.7</v>
      </c>
      <c r="AH131">
        <f t="shared" si="88"/>
        <v>1.332293080054274</v>
      </c>
      <c r="AI131">
        <v>23</v>
      </c>
      <c r="AJ131">
        <v>47.74</v>
      </c>
      <c r="AK131">
        <v>71.22</v>
      </c>
      <c r="AL131" s="3">
        <f t="shared" si="89"/>
        <v>0</v>
      </c>
      <c r="AM131" s="3">
        <f t="shared" si="90"/>
        <v>1</v>
      </c>
      <c r="AN131" s="3">
        <f t="shared" si="91"/>
        <v>0</v>
      </c>
    </row>
    <row r="132" spans="1:40" x14ac:dyDescent="0.35">
      <c r="A132" t="s">
        <v>2016</v>
      </c>
      <c r="B132" t="s">
        <v>1887</v>
      </c>
      <c r="C132" t="s">
        <v>16</v>
      </c>
      <c r="D132" t="s">
        <v>134</v>
      </c>
      <c r="E132">
        <v>22.5</v>
      </c>
      <c r="F132">
        <v>74.36</v>
      </c>
      <c r="G132">
        <v>69.97</v>
      </c>
      <c r="H132">
        <v>1.062741175</v>
      </c>
      <c r="I132">
        <v>22</v>
      </c>
      <c r="J132">
        <v>53.92</v>
      </c>
      <c r="K132">
        <v>68.72</v>
      </c>
      <c r="L132" s="3">
        <f t="shared" si="85"/>
        <v>0</v>
      </c>
      <c r="M132" s="3">
        <f t="shared" si="86"/>
        <v>1</v>
      </c>
      <c r="N132" s="3">
        <f t="shared" si="87"/>
        <v>0</v>
      </c>
      <c r="AA132" t="s">
        <v>2016</v>
      </c>
      <c r="AB132" t="s">
        <v>1887</v>
      </c>
      <c r="AC132" t="s">
        <v>16</v>
      </c>
      <c r="AD132" t="s">
        <v>135</v>
      </c>
      <c r="AE132" s="6">
        <v>17</v>
      </c>
      <c r="AF132" s="6">
        <v>46.06</v>
      </c>
      <c r="AG132" s="6">
        <v>56.08</v>
      </c>
      <c r="AH132" s="6">
        <f t="shared" si="88"/>
        <v>0.82132667617689026</v>
      </c>
      <c r="AI132" s="6">
        <v>16.5</v>
      </c>
      <c r="AJ132" s="6">
        <v>38.590000000000003</v>
      </c>
      <c r="AK132" s="6">
        <v>54.79</v>
      </c>
      <c r="AL132" s="6">
        <f t="shared" si="89"/>
        <v>0</v>
      </c>
      <c r="AM132" s="6">
        <f t="shared" si="90"/>
        <v>0</v>
      </c>
      <c r="AN132" s="6">
        <f t="shared" si="91"/>
        <v>1</v>
      </c>
    </row>
    <row r="133" spans="1:40" x14ac:dyDescent="0.35">
      <c r="A133" t="s">
        <v>2017</v>
      </c>
      <c r="B133" t="s">
        <v>1887</v>
      </c>
      <c r="C133" t="s">
        <v>16</v>
      </c>
      <c r="D133" t="s">
        <v>134</v>
      </c>
      <c r="E133">
        <v>23.5</v>
      </c>
      <c r="F133">
        <v>125.16</v>
      </c>
      <c r="G133">
        <v>72.459999999999994</v>
      </c>
      <c r="H133">
        <v>1.7272978189999999</v>
      </c>
      <c r="I133">
        <v>22</v>
      </c>
      <c r="J133">
        <v>66.989999999999995</v>
      </c>
      <c r="K133">
        <v>68.72</v>
      </c>
      <c r="L133" s="3">
        <f t="shared" si="85"/>
        <v>1</v>
      </c>
      <c r="M133" s="3">
        <f t="shared" si="86"/>
        <v>0</v>
      </c>
      <c r="N133" s="3">
        <f t="shared" si="87"/>
        <v>0</v>
      </c>
      <c r="AA133" t="s">
        <v>2017</v>
      </c>
      <c r="AB133" t="s">
        <v>1887</v>
      </c>
      <c r="AC133" t="s">
        <v>16</v>
      </c>
      <c r="AD133" t="s">
        <v>135</v>
      </c>
      <c r="AE133">
        <v>23.5</v>
      </c>
      <c r="AF133">
        <v>94.84</v>
      </c>
      <c r="AG133">
        <v>72.459999999999994</v>
      </c>
      <c r="AH133">
        <f t="shared" si="88"/>
        <v>1.3088600607231577</v>
      </c>
      <c r="AI133">
        <v>22.5</v>
      </c>
      <c r="AJ133">
        <v>41.68</v>
      </c>
      <c r="AK133">
        <v>69.97</v>
      </c>
      <c r="AL133" s="3">
        <f t="shared" si="89"/>
        <v>0</v>
      </c>
      <c r="AM133" s="3">
        <f t="shared" si="90"/>
        <v>1</v>
      </c>
      <c r="AN133" s="3">
        <f t="shared" si="91"/>
        <v>0</v>
      </c>
    </row>
    <row r="134" spans="1:40" x14ac:dyDescent="0.35">
      <c r="A134" t="s">
        <v>2018</v>
      </c>
      <c r="B134" t="s">
        <v>1887</v>
      </c>
      <c r="C134" t="s">
        <v>16</v>
      </c>
      <c r="D134" t="s">
        <v>134</v>
      </c>
      <c r="E134" s="6">
        <v>23.5</v>
      </c>
      <c r="F134" s="6">
        <v>65.849999999999994</v>
      </c>
      <c r="G134" s="6">
        <v>72.459999999999994</v>
      </c>
      <c r="H134" s="6">
        <v>0.90877725600000003</v>
      </c>
      <c r="I134" s="6">
        <v>23</v>
      </c>
      <c r="J134" s="6">
        <v>54.51</v>
      </c>
      <c r="K134" s="6">
        <v>71.22</v>
      </c>
      <c r="L134" s="6">
        <f t="shared" si="85"/>
        <v>0</v>
      </c>
      <c r="M134" s="6">
        <f t="shared" si="86"/>
        <v>0</v>
      </c>
      <c r="N134" s="6">
        <f t="shared" si="87"/>
        <v>1</v>
      </c>
      <c r="AA134" t="s">
        <v>2018</v>
      </c>
      <c r="AB134" t="s">
        <v>1887</v>
      </c>
      <c r="AC134" t="s">
        <v>16</v>
      </c>
      <c r="AD134" t="s">
        <v>135</v>
      </c>
      <c r="AE134">
        <v>24</v>
      </c>
      <c r="AF134">
        <v>94.51</v>
      </c>
      <c r="AG134">
        <v>73.7</v>
      </c>
      <c r="AH134">
        <f t="shared" si="88"/>
        <v>1.2823609226594301</v>
      </c>
      <c r="AI134">
        <v>23</v>
      </c>
      <c r="AJ134">
        <v>65.790000000000006</v>
      </c>
      <c r="AK134">
        <v>71.22</v>
      </c>
      <c r="AL134" s="3">
        <f t="shared" si="89"/>
        <v>0</v>
      </c>
      <c r="AM134" s="3">
        <f t="shared" si="90"/>
        <v>1</v>
      </c>
      <c r="AN134" s="3">
        <f t="shared" si="91"/>
        <v>0</v>
      </c>
    </row>
    <row r="135" spans="1:40" x14ac:dyDescent="0.35">
      <c r="A135" t="s">
        <v>2019</v>
      </c>
      <c r="B135" t="s">
        <v>1887</v>
      </c>
      <c r="C135" t="s">
        <v>16</v>
      </c>
      <c r="D135" t="s">
        <v>134</v>
      </c>
      <c r="E135">
        <v>23</v>
      </c>
      <c r="F135">
        <v>86.42</v>
      </c>
      <c r="G135">
        <v>71.22</v>
      </c>
      <c r="H135">
        <v>1.2134231959999999</v>
      </c>
      <c r="I135">
        <v>22.5</v>
      </c>
      <c r="J135">
        <v>64.290000000000006</v>
      </c>
      <c r="K135">
        <v>69.97</v>
      </c>
      <c r="L135" s="3">
        <f t="shared" si="85"/>
        <v>0</v>
      </c>
      <c r="M135" s="3">
        <f t="shared" si="86"/>
        <v>1</v>
      </c>
      <c r="N135" s="3">
        <f t="shared" si="87"/>
        <v>0</v>
      </c>
      <c r="AA135" t="s">
        <v>2019</v>
      </c>
      <c r="AB135" t="s">
        <v>1887</v>
      </c>
      <c r="AC135" t="s">
        <v>16</v>
      </c>
      <c r="AD135" t="s">
        <v>135</v>
      </c>
      <c r="AE135">
        <v>24</v>
      </c>
      <c r="AF135">
        <v>96.61</v>
      </c>
      <c r="AG135">
        <v>73.7</v>
      </c>
      <c r="AH135">
        <f t="shared" si="88"/>
        <v>1.3108548168249661</v>
      </c>
      <c r="AI135">
        <v>23</v>
      </c>
      <c r="AJ135">
        <v>62.38</v>
      </c>
      <c r="AK135">
        <v>71.22</v>
      </c>
      <c r="AL135" s="3">
        <f t="shared" si="89"/>
        <v>0</v>
      </c>
      <c r="AM135" s="3">
        <f t="shared" si="90"/>
        <v>1</v>
      </c>
      <c r="AN135" s="3">
        <f t="shared" si="91"/>
        <v>0</v>
      </c>
    </row>
    <row r="136" spans="1:40" x14ac:dyDescent="0.35">
      <c r="A136" t="s">
        <v>2020</v>
      </c>
      <c r="B136" t="s">
        <v>1918</v>
      </c>
      <c r="C136" t="s">
        <v>16</v>
      </c>
      <c r="D136" t="s">
        <v>134</v>
      </c>
      <c r="E136">
        <v>25</v>
      </c>
      <c r="F136">
        <v>109.75</v>
      </c>
      <c r="G136">
        <v>76.17</v>
      </c>
      <c r="H136">
        <v>1.44085598</v>
      </c>
      <c r="I136">
        <v>23</v>
      </c>
      <c r="J136">
        <v>65</v>
      </c>
      <c r="K136">
        <v>71.22</v>
      </c>
      <c r="L136" s="3">
        <f t="shared" si="85"/>
        <v>0</v>
      </c>
      <c r="M136" s="3">
        <f t="shared" si="86"/>
        <v>1</v>
      </c>
      <c r="N136" s="3">
        <f t="shared" si="87"/>
        <v>0</v>
      </c>
      <c r="AA136" t="s">
        <v>2020</v>
      </c>
      <c r="AB136" t="s">
        <v>1918</v>
      </c>
      <c r="AC136" t="s">
        <v>16</v>
      </c>
      <c r="AD136" t="s">
        <v>135</v>
      </c>
      <c r="AE136">
        <v>24</v>
      </c>
      <c r="AF136">
        <v>86.34</v>
      </c>
      <c r="AG136">
        <v>73.7</v>
      </c>
      <c r="AH136">
        <f t="shared" si="88"/>
        <v>1.171506105834464</v>
      </c>
      <c r="AI136">
        <v>23.5</v>
      </c>
      <c r="AJ136">
        <v>64.040000000000006</v>
      </c>
      <c r="AK136">
        <v>72.459999999999994</v>
      </c>
      <c r="AL136" s="3">
        <f t="shared" si="89"/>
        <v>0</v>
      </c>
      <c r="AM136" s="3">
        <f t="shared" si="90"/>
        <v>1</v>
      </c>
      <c r="AN136" s="3">
        <f t="shared" si="91"/>
        <v>0</v>
      </c>
    </row>
    <row r="137" spans="1:40" x14ac:dyDescent="0.35">
      <c r="A137" t="s">
        <v>2021</v>
      </c>
      <c r="B137" t="s">
        <v>1918</v>
      </c>
      <c r="C137" t="s">
        <v>16</v>
      </c>
      <c r="D137" t="s">
        <v>134</v>
      </c>
      <c r="E137">
        <v>26</v>
      </c>
      <c r="F137">
        <v>96.66</v>
      </c>
      <c r="G137">
        <v>78.63</v>
      </c>
      <c r="H137">
        <v>1.2293017930000001</v>
      </c>
      <c r="I137">
        <v>24.5</v>
      </c>
      <c r="J137">
        <v>71.900000000000006</v>
      </c>
      <c r="K137">
        <v>74.930000000000007</v>
      </c>
      <c r="L137" s="3">
        <f t="shared" si="85"/>
        <v>0</v>
      </c>
      <c r="M137" s="3">
        <f t="shared" si="86"/>
        <v>1</v>
      </c>
      <c r="N137" s="3">
        <f t="shared" si="87"/>
        <v>0</v>
      </c>
      <c r="AA137" t="s">
        <v>2021</v>
      </c>
      <c r="AB137" t="s">
        <v>1918</v>
      </c>
      <c r="AC137" t="s">
        <v>16</v>
      </c>
      <c r="AD137" t="s">
        <v>135</v>
      </c>
      <c r="AE137">
        <v>24</v>
      </c>
      <c r="AF137">
        <v>117.97</v>
      </c>
      <c r="AG137">
        <v>73.7</v>
      </c>
      <c r="AH137">
        <f t="shared" si="88"/>
        <v>1.6006784260515603</v>
      </c>
      <c r="AI137">
        <v>22.5</v>
      </c>
      <c r="AJ137">
        <v>61.62</v>
      </c>
      <c r="AK137">
        <v>69.97</v>
      </c>
      <c r="AL137" s="3">
        <f t="shared" si="89"/>
        <v>1</v>
      </c>
      <c r="AM137" s="3">
        <f t="shared" si="90"/>
        <v>0</v>
      </c>
      <c r="AN137" s="3">
        <f t="shared" si="91"/>
        <v>0</v>
      </c>
    </row>
    <row r="138" spans="1:40" x14ac:dyDescent="0.35">
      <c r="A138" t="s">
        <v>2022</v>
      </c>
      <c r="B138" t="s">
        <v>1918</v>
      </c>
      <c r="C138" t="s">
        <v>16</v>
      </c>
      <c r="D138" t="s">
        <v>134</v>
      </c>
      <c r="E138">
        <v>24.5</v>
      </c>
      <c r="F138">
        <v>149.33000000000001</v>
      </c>
      <c r="G138">
        <v>74.930000000000007</v>
      </c>
      <c r="H138">
        <v>1.9929267319999999</v>
      </c>
      <c r="I138">
        <v>23.5</v>
      </c>
      <c r="J138">
        <v>60.35</v>
      </c>
      <c r="K138">
        <v>72.459999999999994</v>
      </c>
      <c r="L138" s="3">
        <f t="shared" si="85"/>
        <v>1</v>
      </c>
      <c r="M138" s="3">
        <f t="shared" si="86"/>
        <v>0</v>
      </c>
      <c r="N138" s="3">
        <f t="shared" si="87"/>
        <v>0</v>
      </c>
      <c r="AA138" t="s">
        <v>2022</v>
      </c>
      <c r="AB138" t="s">
        <v>1918</v>
      </c>
      <c r="AC138" t="s">
        <v>16</v>
      </c>
      <c r="AD138" t="s">
        <v>135</v>
      </c>
      <c r="AE138">
        <v>24</v>
      </c>
      <c r="AF138">
        <v>119.86</v>
      </c>
      <c r="AG138">
        <v>73.7</v>
      </c>
      <c r="AH138">
        <f t="shared" si="88"/>
        <v>1.6263229308005427</v>
      </c>
      <c r="AI138">
        <v>23</v>
      </c>
      <c r="AJ138">
        <v>57.41</v>
      </c>
      <c r="AK138">
        <v>71.22</v>
      </c>
      <c r="AL138" s="3">
        <f t="shared" si="89"/>
        <v>1</v>
      </c>
      <c r="AM138" s="3">
        <f t="shared" si="90"/>
        <v>0</v>
      </c>
      <c r="AN138" s="3">
        <f t="shared" si="91"/>
        <v>0</v>
      </c>
    </row>
    <row r="139" spans="1:40" x14ac:dyDescent="0.35">
      <c r="A139" t="s">
        <v>2023</v>
      </c>
      <c r="B139" t="s">
        <v>1918</v>
      </c>
      <c r="C139" t="s">
        <v>16</v>
      </c>
      <c r="D139" t="s">
        <v>134</v>
      </c>
      <c r="E139" s="6">
        <v>20.5</v>
      </c>
      <c r="F139" s="6">
        <v>51.1</v>
      </c>
      <c r="G139" s="6">
        <v>64.97</v>
      </c>
      <c r="H139" s="6">
        <v>0.78651685400000004</v>
      </c>
      <c r="I139" s="6">
        <v>20</v>
      </c>
      <c r="J139" s="6">
        <v>46.3</v>
      </c>
      <c r="K139" s="6">
        <v>63.71</v>
      </c>
      <c r="L139" s="6">
        <f t="shared" si="85"/>
        <v>0</v>
      </c>
      <c r="M139" s="6">
        <f t="shared" si="86"/>
        <v>0</v>
      </c>
      <c r="N139" s="6">
        <f t="shared" si="87"/>
        <v>1</v>
      </c>
      <c r="AA139" t="s">
        <v>2023</v>
      </c>
      <c r="AB139" t="s">
        <v>1918</v>
      </c>
      <c r="AC139" t="s">
        <v>16</v>
      </c>
      <c r="AD139" t="s">
        <v>135</v>
      </c>
      <c r="AE139">
        <v>24</v>
      </c>
      <c r="AF139">
        <v>96.51</v>
      </c>
      <c r="AG139">
        <v>73.7</v>
      </c>
      <c r="AH139">
        <f t="shared" si="88"/>
        <v>1.3094979647218454</v>
      </c>
      <c r="AI139">
        <v>22</v>
      </c>
      <c r="AJ139">
        <v>58.38</v>
      </c>
      <c r="AK139">
        <v>68.72</v>
      </c>
      <c r="AL139" s="3">
        <f t="shared" si="89"/>
        <v>0</v>
      </c>
      <c r="AM139" s="3">
        <f t="shared" si="90"/>
        <v>1</v>
      </c>
      <c r="AN139" s="3">
        <f t="shared" si="91"/>
        <v>0</v>
      </c>
    </row>
    <row r="140" spans="1:40" x14ac:dyDescent="0.35">
      <c r="A140" t="s">
        <v>2024</v>
      </c>
      <c r="B140" t="s">
        <v>1918</v>
      </c>
      <c r="C140" t="s">
        <v>16</v>
      </c>
      <c r="D140" t="s">
        <v>134</v>
      </c>
      <c r="E140">
        <v>25</v>
      </c>
      <c r="F140">
        <v>101.73</v>
      </c>
      <c r="G140">
        <v>76.17</v>
      </c>
      <c r="H140">
        <v>1.3355651829999999</v>
      </c>
      <c r="I140">
        <v>23.5</v>
      </c>
      <c r="J140">
        <v>60.85</v>
      </c>
      <c r="K140">
        <v>72.459999999999994</v>
      </c>
      <c r="L140" s="3">
        <f t="shared" si="85"/>
        <v>0</v>
      </c>
      <c r="M140" s="3">
        <f t="shared" si="86"/>
        <v>1</v>
      </c>
      <c r="N140" s="3">
        <f t="shared" si="87"/>
        <v>0</v>
      </c>
      <c r="AA140" t="s">
        <v>2024</v>
      </c>
      <c r="AB140" t="s">
        <v>1918</v>
      </c>
      <c r="AC140" t="s">
        <v>16</v>
      </c>
      <c r="AD140" t="s">
        <v>135</v>
      </c>
      <c r="AE140">
        <v>24</v>
      </c>
      <c r="AF140">
        <v>95.61</v>
      </c>
      <c r="AG140">
        <v>73.7</v>
      </c>
      <c r="AH140">
        <f t="shared" si="88"/>
        <v>1.2972862957937583</v>
      </c>
      <c r="AI140">
        <v>23.5</v>
      </c>
      <c r="AJ140">
        <v>72.39</v>
      </c>
      <c r="AK140">
        <v>72.459999999999994</v>
      </c>
      <c r="AL140" s="3">
        <f t="shared" si="89"/>
        <v>0</v>
      </c>
      <c r="AM140" s="3">
        <f t="shared" si="90"/>
        <v>1</v>
      </c>
      <c r="AN140" s="3">
        <f t="shared" si="91"/>
        <v>0</v>
      </c>
    </row>
    <row r="141" spans="1:40" x14ac:dyDescent="0.35">
      <c r="A141" t="s">
        <v>2025</v>
      </c>
      <c r="B141" t="s">
        <v>1918</v>
      </c>
      <c r="C141" t="s">
        <v>16</v>
      </c>
      <c r="D141" t="s">
        <v>134</v>
      </c>
      <c r="E141" s="6">
        <v>24.5</v>
      </c>
      <c r="F141" s="6">
        <v>72.319999999999993</v>
      </c>
      <c r="G141" s="6">
        <v>74.930000000000007</v>
      </c>
      <c r="H141" s="6">
        <v>0.96516749000000002</v>
      </c>
      <c r="I141" s="6">
        <v>24</v>
      </c>
      <c r="J141" s="6">
        <v>67.319999999999993</v>
      </c>
      <c r="K141" s="6">
        <v>73.7</v>
      </c>
      <c r="L141" s="6">
        <f t="shared" si="85"/>
        <v>0</v>
      </c>
      <c r="M141" s="6">
        <f t="shared" si="86"/>
        <v>0</v>
      </c>
      <c r="N141" s="6">
        <f t="shared" si="87"/>
        <v>1</v>
      </c>
      <c r="AA141" t="s">
        <v>2025</v>
      </c>
      <c r="AB141" t="s">
        <v>1918</v>
      </c>
      <c r="AC141" t="s">
        <v>16</v>
      </c>
      <c r="AD141" t="s">
        <v>135</v>
      </c>
      <c r="AE141" s="6">
        <v>24</v>
      </c>
      <c r="AF141" s="6">
        <v>61.38</v>
      </c>
      <c r="AG141" s="6">
        <v>73.7</v>
      </c>
      <c r="AH141" s="6">
        <f t="shared" si="88"/>
        <v>0.83283582089552244</v>
      </c>
      <c r="AI141" s="6">
        <v>23.5</v>
      </c>
      <c r="AJ141" s="6">
        <v>50.06</v>
      </c>
      <c r="AK141" s="6">
        <v>72.459999999999994</v>
      </c>
      <c r="AL141" s="6">
        <f t="shared" si="89"/>
        <v>0</v>
      </c>
      <c r="AM141" s="6">
        <f t="shared" si="90"/>
        <v>0</v>
      </c>
      <c r="AN141" s="6">
        <f t="shared" si="91"/>
        <v>1</v>
      </c>
    </row>
    <row r="142" spans="1:40" x14ac:dyDescent="0.35">
      <c r="A142" t="s">
        <v>2026</v>
      </c>
      <c r="B142" t="s">
        <v>1918</v>
      </c>
      <c r="C142" t="s">
        <v>16</v>
      </c>
      <c r="D142" t="s">
        <v>134</v>
      </c>
      <c r="E142">
        <v>25</v>
      </c>
      <c r="F142">
        <v>135.24</v>
      </c>
      <c r="G142">
        <v>76.17</v>
      </c>
      <c r="H142">
        <v>1.7755021660000001</v>
      </c>
      <c r="I142">
        <v>23.5</v>
      </c>
      <c r="J142">
        <v>68.94</v>
      </c>
      <c r="K142">
        <v>72.459999999999994</v>
      </c>
      <c r="L142" s="3">
        <f t="shared" si="85"/>
        <v>1</v>
      </c>
      <c r="M142" s="3">
        <f t="shared" si="86"/>
        <v>0</v>
      </c>
      <c r="N142" s="3">
        <f t="shared" si="87"/>
        <v>0</v>
      </c>
      <c r="AA142" t="s">
        <v>2026</v>
      </c>
      <c r="AB142" t="s">
        <v>1918</v>
      </c>
      <c r="AC142" t="s">
        <v>16</v>
      </c>
      <c r="AD142" t="s">
        <v>135</v>
      </c>
      <c r="AE142">
        <v>24</v>
      </c>
      <c r="AF142">
        <v>105.94</v>
      </c>
      <c r="AG142">
        <v>73.7</v>
      </c>
      <c r="AH142">
        <f t="shared" si="88"/>
        <v>1.4374491180461328</v>
      </c>
      <c r="AI142">
        <v>23.5</v>
      </c>
      <c r="AJ142">
        <v>70.489999999999995</v>
      </c>
      <c r="AK142">
        <v>72.459999999999994</v>
      </c>
      <c r="AL142" s="3">
        <f t="shared" si="89"/>
        <v>0</v>
      </c>
      <c r="AM142" s="3">
        <f t="shared" si="90"/>
        <v>1</v>
      </c>
      <c r="AN142" s="3">
        <f t="shared" si="91"/>
        <v>0</v>
      </c>
    </row>
    <row r="143" spans="1:40" x14ac:dyDescent="0.35">
      <c r="A143" t="s">
        <v>2027</v>
      </c>
      <c r="B143" t="s">
        <v>1918</v>
      </c>
      <c r="C143" t="s">
        <v>16</v>
      </c>
      <c r="D143" t="s">
        <v>134</v>
      </c>
      <c r="E143">
        <v>25</v>
      </c>
      <c r="F143">
        <v>85.88</v>
      </c>
      <c r="G143">
        <v>76.17</v>
      </c>
      <c r="H143">
        <v>1.1274780099999999</v>
      </c>
      <c r="I143">
        <v>24</v>
      </c>
      <c r="J143">
        <v>66.75</v>
      </c>
      <c r="K143">
        <v>73.7</v>
      </c>
      <c r="L143" s="3">
        <f t="shared" si="85"/>
        <v>0</v>
      </c>
      <c r="M143" s="3">
        <f t="shared" si="86"/>
        <v>1</v>
      </c>
      <c r="N143" s="3">
        <f t="shared" si="87"/>
        <v>0</v>
      </c>
      <c r="AA143" t="s">
        <v>2027</v>
      </c>
      <c r="AB143" t="s">
        <v>1918</v>
      </c>
      <c r="AC143" t="s">
        <v>16</v>
      </c>
      <c r="AD143" t="s">
        <v>135</v>
      </c>
      <c r="AE143">
        <v>24</v>
      </c>
      <c r="AF143">
        <v>77.02</v>
      </c>
      <c r="AG143">
        <v>73.7</v>
      </c>
      <c r="AH143">
        <f t="shared" si="88"/>
        <v>1.0450474898236091</v>
      </c>
      <c r="AI143">
        <v>23.5</v>
      </c>
      <c r="AJ143">
        <v>55.18</v>
      </c>
      <c r="AK143">
        <v>72.459999999999994</v>
      </c>
      <c r="AL143" s="3">
        <f t="shared" si="89"/>
        <v>0</v>
      </c>
      <c r="AM143" s="3">
        <f t="shared" si="90"/>
        <v>1</v>
      </c>
      <c r="AN143" s="3">
        <f t="shared" si="91"/>
        <v>0</v>
      </c>
    </row>
    <row r="144" spans="1:40" x14ac:dyDescent="0.35">
      <c r="A144" t="s">
        <v>2028</v>
      </c>
      <c r="B144" t="s">
        <v>1918</v>
      </c>
      <c r="C144" t="s">
        <v>16</v>
      </c>
      <c r="D144" t="s">
        <v>134</v>
      </c>
      <c r="E144">
        <v>23</v>
      </c>
      <c r="F144">
        <v>74.52</v>
      </c>
      <c r="G144">
        <v>71.22</v>
      </c>
      <c r="H144">
        <v>1.0463352990000001</v>
      </c>
      <c r="I144">
        <v>22.5</v>
      </c>
      <c r="J144">
        <v>66.739999999999995</v>
      </c>
      <c r="K144">
        <v>69.97</v>
      </c>
      <c r="L144" s="3">
        <f t="shared" si="85"/>
        <v>0</v>
      </c>
      <c r="M144" s="3">
        <f t="shared" si="86"/>
        <v>1</v>
      </c>
      <c r="N144" s="3">
        <f t="shared" si="87"/>
        <v>0</v>
      </c>
      <c r="AA144" t="s">
        <v>2028</v>
      </c>
      <c r="AB144" t="s">
        <v>1918</v>
      </c>
      <c r="AC144" t="s">
        <v>16</v>
      </c>
      <c r="AD144" t="s">
        <v>135</v>
      </c>
      <c r="AE144">
        <v>24</v>
      </c>
      <c r="AF144">
        <v>102.02</v>
      </c>
      <c r="AG144">
        <v>73.7</v>
      </c>
      <c r="AH144">
        <f t="shared" si="88"/>
        <v>1.384260515603799</v>
      </c>
      <c r="AI144">
        <v>27</v>
      </c>
      <c r="AJ144">
        <v>85.09</v>
      </c>
      <c r="AK144">
        <v>81.08</v>
      </c>
      <c r="AL144" s="3">
        <f t="shared" si="89"/>
        <v>0</v>
      </c>
      <c r="AM144" s="3">
        <f t="shared" si="90"/>
        <v>1</v>
      </c>
      <c r="AN144" s="3">
        <f t="shared" si="91"/>
        <v>0</v>
      </c>
    </row>
    <row r="145" spans="1:40" x14ac:dyDescent="0.35">
      <c r="A145" t="s">
        <v>2029</v>
      </c>
      <c r="B145" t="s">
        <v>1918</v>
      </c>
      <c r="C145" t="s">
        <v>16</v>
      </c>
      <c r="D145" t="s">
        <v>134</v>
      </c>
      <c r="E145">
        <v>24.5</v>
      </c>
      <c r="F145">
        <v>109.59</v>
      </c>
      <c r="G145">
        <v>74.930000000000007</v>
      </c>
      <c r="H145">
        <v>1.4625650610000001</v>
      </c>
      <c r="I145">
        <v>23.5</v>
      </c>
      <c r="J145">
        <v>65.69</v>
      </c>
      <c r="K145">
        <v>72.459999999999994</v>
      </c>
      <c r="L145" s="3">
        <f t="shared" si="85"/>
        <v>0</v>
      </c>
      <c r="M145" s="3">
        <f t="shared" si="86"/>
        <v>1</v>
      </c>
      <c r="N145" s="3">
        <f t="shared" si="87"/>
        <v>0</v>
      </c>
      <c r="AA145" t="s">
        <v>2029</v>
      </c>
      <c r="AB145" t="s">
        <v>1918</v>
      </c>
      <c r="AC145" t="s">
        <v>16</v>
      </c>
      <c r="AD145" t="s">
        <v>135</v>
      </c>
      <c r="AE145">
        <v>24</v>
      </c>
      <c r="AF145">
        <v>101.49</v>
      </c>
      <c r="AG145">
        <v>73.7</v>
      </c>
      <c r="AH145">
        <f t="shared" si="88"/>
        <v>1.377069199457259</v>
      </c>
      <c r="AI145">
        <v>23.5</v>
      </c>
      <c r="AJ145">
        <v>65.81</v>
      </c>
      <c r="AK145">
        <v>72.459999999999994</v>
      </c>
      <c r="AL145" s="3">
        <f t="shared" si="89"/>
        <v>0</v>
      </c>
      <c r="AM145" s="3">
        <f t="shared" si="90"/>
        <v>1</v>
      </c>
      <c r="AN145" s="3">
        <f t="shared" si="91"/>
        <v>0</v>
      </c>
    </row>
    <row r="146" spans="1:40" x14ac:dyDescent="0.35">
      <c r="A146" t="s">
        <v>2030</v>
      </c>
      <c r="B146" t="s">
        <v>1918</v>
      </c>
      <c r="C146" t="s">
        <v>16</v>
      </c>
      <c r="D146" t="s">
        <v>134</v>
      </c>
      <c r="E146">
        <v>25</v>
      </c>
      <c r="F146">
        <v>99.67</v>
      </c>
      <c r="G146">
        <v>76.17</v>
      </c>
      <c r="H146">
        <v>1.308520415</v>
      </c>
      <c r="I146">
        <v>23.5</v>
      </c>
      <c r="J146">
        <v>63.22</v>
      </c>
      <c r="K146">
        <v>72.459999999999994</v>
      </c>
      <c r="L146" s="3">
        <f t="shared" si="85"/>
        <v>0</v>
      </c>
      <c r="M146" s="3">
        <f t="shared" si="86"/>
        <v>1</v>
      </c>
      <c r="N146" s="3">
        <f t="shared" si="87"/>
        <v>0</v>
      </c>
      <c r="AA146" t="s">
        <v>2030</v>
      </c>
      <c r="AB146" t="s">
        <v>1918</v>
      </c>
      <c r="AC146" t="s">
        <v>16</v>
      </c>
      <c r="AD146" t="s">
        <v>135</v>
      </c>
      <c r="AE146">
        <v>24</v>
      </c>
      <c r="AF146">
        <v>145.38</v>
      </c>
      <c r="AG146">
        <v>73.7</v>
      </c>
      <c r="AH146">
        <f t="shared" si="88"/>
        <v>1.9725915875169606</v>
      </c>
      <c r="AI146">
        <v>22.5</v>
      </c>
      <c r="AJ146">
        <v>63.42</v>
      </c>
      <c r="AK146">
        <v>69.97</v>
      </c>
      <c r="AL146" s="3">
        <f t="shared" si="89"/>
        <v>1</v>
      </c>
      <c r="AM146" s="3">
        <f t="shared" si="90"/>
        <v>0</v>
      </c>
      <c r="AN146" s="3">
        <f t="shared" si="91"/>
        <v>0</v>
      </c>
    </row>
    <row r="147" spans="1:40" x14ac:dyDescent="0.35">
      <c r="A147" t="s">
        <v>2031</v>
      </c>
      <c r="B147" t="s">
        <v>1918</v>
      </c>
      <c r="C147" t="s">
        <v>16</v>
      </c>
      <c r="D147" t="s">
        <v>134</v>
      </c>
      <c r="E147">
        <v>25</v>
      </c>
      <c r="F147">
        <v>93.37</v>
      </c>
      <c r="G147">
        <v>76.17</v>
      </c>
      <c r="H147">
        <v>1.2258106870000001</v>
      </c>
      <c r="I147">
        <v>24</v>
      </c>
      <c r="J147">
        <v>56.61</v>
      </c>
      <c r="K147">
        <v>73.7</v>
      </c>
      <c r="L147" s="3">
        <f t="shared" si="85"/>
        <v>0</v>
      </c>
      <c r="M147" s="3">
        <f t="shared" si="86"/>
        <v>1</v>
      </c>
      <c r="N147" s="3">
        <f t="shared" si="87"/>
        <v>0</v>
      </c>
      <c r="AA147" t="s">
        <v>2031</v>
      </c>
      <c r="AB147" t="s">
        <v>1918</v>
      </c>
      <c r="AC147" t="s">
        <v>16</v>
      </c>
      <c r="AD147" t="s">
        <v>135</v>
      </c>
      <c r="AE147">
        <v>24</v>
      </c>
      <c r="AF147">
        <v>96.35</v>
      </c>
      <c r="AG147">
        <v>73.7</v>
      </c>
      <c r="AH147">
        <f t="shared" si="88"/>
        <v>1.3073270013568519</v>
      </c>
      <c r="AI147">
        <v>23</v>
      </c>
      <c r="AJ147">
        <v>52.39</v>
      </c>
      <c r="AK147">
        <v>71.22</v>
      </c>
      <c r="AL147" s="3">
        <f t="shared" si="89"/>
        <v>0</v>
      </c>
      <c r="AM147" s="3">
        <f t="shared" si="90"/>
        <v>1</v>
      </c>
      <c r="AN147" s="3">
        <f t="shared" si="91"/>
        <v>0</v>
      </c>
    </row>
    <row r="148" spans="1:40" x14ac:dyDescent="0.35">
      <c r="A148" t="s">
        <v>2032</v>
      </c>
      <c r="B148" t="s">
        <v>1918</v>
      </c>
      <c r="C148" t="s">
        <v>16</v>
      </c>
      <c r="D148" t="s">
        <v>134</v>
      </c>
      <c r="E148">
        <v>25.5</v>
      </c>
      <c r="F148">
        <v>82.26</v>
      </c>
      <c r="G148">
        <v>77.400000000000006</v>
      </c>
      <c r="H148">
        <v>1.0627906979999999</v>
      </c>
      <c r="I148">
        <v>25</v>
      </c>
      <c r="J148">
        <v>50.62</v>
      </c>
      <c r="K148">
        <v>76.17</v>
      </c>
      <c r="L148" s="3">
        <f t="shared" si="85"/>
        <v>0</v>
      </c>
      <c r="M148" s="3">
        <f t="shared" si="86"/>
        <v>1</v>
      </c>
      <c r="N148" s="3">
        <f t="shared" si="87"/>
        <v>0</v>
      </c>
      <c r="AA148" t="s">
        <v>2032</v>
      </c>
      <c r="AB148" t="s">
        <v>1918</v>
      </c>
      <c r="AC148" t="s">
        <v>16</v>
      </c>
      <c r="AD148" t="s">
        <v>135</v>
      </c>
      <c r="AE148">
        <v>24</v>
      </c>
      <c r="AF148">
        <v>124.8</v>
      </c>
      <c r="AG148">
        <v>73.7</v>
      </c>
      <c r="AH148">
        <f t="shared" si="88"/>
        <v>1.6933514246947081</v>
      </c>
      <c r="AI148">
        <v>22</v>
      </c>
      <c r="AJ148">
        <v>53.45</v>
      </c>
      <c r="AK148">
        <v>68.72</v>
      </c>
      <c r="AL148" s="3">
        <f t="shared" si="89"/>
        <v>1</v>
      </c>
      <c r="AM148" s="3">
        <f t="shared" si="90"/>
        <v>0</v>
      </c>
      <c r="AN148" s="3">
        <f t="shared" si="91"/>
        <v>0</v>
      </c>
    </row>
    <row r="149" spans="1:40" x14ac:dyDescent="0.35">
      <c r="A149" t="s">
        <v>2033</v>
      </c>
      <c r="B149" t="s">
        <v>1918</v>
      </c>
      <c r="C149" t="s">
        <v>16</v>
      </c>
      <c r="D149" t="s">
        <v>134</v>
      </c>
      <c r="E149">
        <v>25.5</v>
      </c>
      <c r="F149">
        <v>104.57</v>
      </c>
      <c r="G149">
        <v>77.400000000000006</v>
      </c>
      <c r="H149">
        <v>1.3510335920000001</v>
      </c>
      <c r="I149">
        <v>24.5</v>
      </c>
      <c r="J149">
        <v>62.42</v>
      </c>
      <c r="K149">
        <v>74.930000000000007</v>
      </c>
      <c r="L149" s="3">
        <f t="shared" si="85"/>
        <v>0</v>
      </c>
      <c r="M149" s="3">
        <f t="shared" si="86"/>
        <v>1</v>
      </c>
      <c r="N149" s="3">
        <f t="shared" si="87"/>
        <v>0</v>
      </c>
      <c r="AA149" t="s">
        <v>2033</v>
      </c>
      <c r="AB149" t="s">
        <v>1918</v>
      </c>
      <c r="AC149" t="s">
        <v>16</v>
      </c>
      <c r="AD149" t="s">
        <v>135</v>
      </c>
      <c r="AE149" s="6">
        <v>23.5</v>
      </c>
      <c r="AF149" s="6">
        <v>64.81</v>
      </c>
      <c r="AG149" s="6">
        <v>72.459999999999994</v>
      </c>
      <c r="AH149" s="6">
        <f t="shared" si="88"/>
        <v>0.89442451007452395</v>
      </c>
      <c r="AI149" s="6">
        <v>23</v>
      </c>
      <c r="AJ149" s="6">
        <v>42.1</v>
      </c>
      <c r="AK149" s="6">
        <v>71.22</v>
      </c>
      <c r="AL149" s="6">
        <f t="shared" si="89"/>
        <v>0</v>
      </c>
      <c r="AM149" s="6">
        <f t="shared" si="90"/>
        <v>0</v>
      </c>
      <c r="AN149" s="6">
        <f t="shared" si="91"/>
        <v>1</v>
      </c>
    </row>
    <row r="150" spans="1:40" x14ac:dyDescent="0.35">
      <c r="A150" t="s">
        <v>2034</v>
      </c>
      <c r="B150" t="s">
        <v>1918</v>
      </c>
      <c r="C150" t="s">
        <v>16</v>
      </c>
      <c r="D150" t="s">
        <v>134</v>
      </c>
      <c r="E150">
        <v>25</v>
      </c>
      <c r="F150">
        <v>96.44</v>
      </c>
      <c r="G150">
        <v>76.17</v>
      </c>
      <c r="H150">
        <v>1.2661152680000001</v>
      </c>
      <c r="I150">
        <v>23.5</v>
      </c>
      <c r="J150">
        <v>52.34</v>
      </c>
      <c r="K150">
        <v>72.459999999999994</v>
      </c>
      <c r="L150" s="3">
        <f t="shared" si="85"/>
        <v>0</v>
      </c>
      <c r="M150" s="3">
        <f t="shared" si="86"/>
        <v>1</v>
      </c>
      <c r="N150" s="3">
        <f t="shared" si="87"/>
        <v>0</v>
      </c>
      <c r="AA150" t="s">
        <v>2034</v>
      </c>
      <c r="AB150" t="s">
        <v>1918</v>
      </c>
      <c r="AC150" t="s">
        <v>16</v>
      </c>
      <c r="AD150" t="s">
        <v>135</v>
      </c>
      <c r="AE150">
        <v>24</v>
      </c>
      <c r="AF150">
        <v>76.08</v>
      </c>
      <c r="AG150">
        <v>73.7</v>
      </c>
      <c r="AH150">
        <f t="shared" si="88"/>
        <v>1.032293080054274</v>
      </c>
      <c r="AI150">
        <v>23.5</v>
      </c>
      <c r="AJ150">
        <v>62.82</v>
      </c>
      <c r="AK150">
        <v>72.459999999999994</v>
      </c>
      <c r="AL150" s="3">
        <f t="shared" si="89"/>
        <v>0</v>
      </c>
      <c r="AM150" s="3">
        <f t="shared" si="90"/>
        <v>1</v>
      </c>
      <c r="AN150" s="3">
        <f t="shared" si="91"/>
        <v>0</v>
      </c>
    </row>
    <row r="151" spans="1:40" x14ac:dyDescent="0.35">
      <c r="A151" t="s">
        <v>2035</v>
      </c>
      <c r="B151" t="s">
        <v>1918</v>
      </c>
      <c r="C151" t="s">
        <v>16</v>
      </c>
      <c r="D151" t="s">
        <v>134</v>
      </c>
      <c r="E151">
        <v>25.5</v>
      </c>
      <c r="F151">
        <v>82.39</v>
      </c>
      <c r="G151">
        <v>77.400000000000006</v>
      </c>
      <c r="H151">
        <v>1.064470284</v>
      </c>
      <c r="I151">
        <v>24.5</v>
      </c>
      <c r="J151">
        <v>64.03</v>
      </c>
      <c r="K151">
        <v>74.930000000000007</v>
      </c>
      <c r="L151" s="3">
        <f t="shared" si="85"/>
        <v>0</v>
      </c>
      <c r="M151" s="3">
        <f t="shared" si="86"/>
        <v>1</v>
      </c>
      <c r="N151" s="3">
        <f t="shared" si="87"/>
        <v>0</v>
      </c>
      <c r="AA151" t="s">
        <v>2035</v>
      </c>
      <c r="AB151" t="s">
        <v>1918</v>
      </c>
      <c r="AC151" t="s">
        <v>16</v>
      </c>
      <c r="AD151" t="s">
        <v>135</v>
      </c>
      <c r="AE151" s="6">
        <v>24</v>
      </c>
      <c r="AF151" s="6">
        <v>72.42</v>
      </c>
      <c r="AG151" s="6">
        <v>73.7</v>
      </c>
      <c r="AH151" s="6">
        <f t="shared" si="88"/>
        <v>0.98263229308005429</v>
      </c>
      <c r="AI151" s="6">
        <v>23.5</v>
      </c>
      <c r="AJ151" s="6">
        <v>52.01</v>
      </c>
      <c r="AK151" s="6">
        <v>72.459999999999994</v>
      </c>
      <c r="AL151" s="6">
        <f t="shared" si="89"/>
        <v>0</v>
      </c>
      <c r="AM151" s="6">
        <f t="shared" si="90"/>
        <v>0</v>
      </c>
      <c r="AN151" s="6">
        <f t="shared" si="91"/>
        <v>1</v>
      </c>
    </row>
    <row r="152" spans="1:40" x14ac:dyDescent="0.35">
      <c r="A152" t="s">
        <v>2036</v>
      </c>
      <c r="B152" t="s">
        <v>1918</v>
      </c>
      <c r="C152" t="s">
        <v>16</v>
      </c>
      <c r="D152" t="s">
        <v>134</v>
      </c>
      <c r="E152">
        <v>25</v>
      </c>
      <c r="F152">
        <v>182.34</v>
      </c>
      <c r="G152">
        <v>76.17</v>
      </c>
      <c r="H152">
        <v>2.3938558489999999</v>
      </c>
      <c r="I152">
        <v>23.5</v>
      </c>
      <c r="J152">
        <v>65.27</v>
      </c>
      <c r="K152">
        <v>72.459999999999994</v>
      </c>
      <c r="L152" s="3">
        <f t="shared" si="85"/>
        <v>1</v>
      </c>
      <c r="M152" s="3">
        <f t="shared" si="86"/>
        <v>0</v>
      </c>
      <c r="N152" s="3">
        <f t="shared" si="87"/>
        <v>0</v>
      </c>
      <c r="AA152" t="s">
        <v>2036</v>
      </c>
      <c r="AB152" t="s">
        <v>1918</v>
      </c>
      <c r="AC152" t="s">
        <v>16</v>
      </c>
      <c r="AD152" t="s">
        <v>135</v>
      </c>
      <c r="AE152">
        <v>24</v>
      </c>
      <c r="AF152">
        <v>111.83</v>
      </c>
      <c r="AG152">
        <v>73.7</v>
      </c>
      <c r="AH152">
        <f t="shared" si="88"/>
        <v>1.5173677069199456</v>
      </c>
      <c r="AI152">
        <v>22.5</v>
      </c>
      <c r="AJ152">
        <v>49.45</v>
      </c>
      <c r="AK152">
        <v>69.97</v>
      </c>
      <c r="AL152" s="3">
        <f t="shared" si="89"/>
        <v>1</v>
      </c>
      <c r="AM152" s="3">
        <f t="shared" si="90"/>
        <v>0</v>
      </c>
      <c r="AN152" s="3">
        <f t="shared" si="91"/>
        <v>0</v>
      </c>
    </row>
    <row r="153" spans="1:40" x14ac:dyDescent="0.35">
      <c r="A153" t="s">
        <v>2037</v>
      </c>
      <c r="B153" t="s">
        <v>1918</v>
      </c>
      <c r="C153" t="s">
        <v>16</v>
      </c>
      <c r="D153" t="s">
        <v>134</v>
      </c>
      <c r="E153" s="6">
        <v>29</v>
      </c>
      <c r="F153" s="6">
        <v>78.84</v>
      </c>
      <c r="G153" s="6">
        <v>85.96</v>
      </c>
      <c r="H153" s="6">
        <v>0.91717077700000005</v>
      </c>
      <c r="I153" s="6">
        <v>28.5</v>
      </c>
      <c r="J153" s="6">
        <v>60.09</v>
      </c>
      <c r="K153" s="6">
        <v>84.74</v>
      </c>
      <c r="L153" s="6">
        <f t="shared" si="85"/>
        <v>0</v>
      </c>
      <c r="M153" s="6">
        <f t="shared" si="86"/>
        <v>0</v>
      </c>
      <c r="N153" s="6">
        <f t="shared" si="87"/>
        <v>1</v>
      </c>
      <c r="AA153" t="s">
        <v>2037</v>
      </c>
      <c r="AB153" t="s">
        <v>1918</v>
      </c>
      <c r="AC153" t="s">
        <v>16</v>
      </c>
      <c r="AD153" t="s">
        <v>135</v>
      </c>
      <c r="AE153">
        <v>24.5</v>
      </c>
      <c r="AF153">
        <v>102</v>
      </c>
      <c r="AG153">
        <v>74.930000000000007</v>
      </c>
      <c r="AH153">
        <f t="shared" si="88"/>
        <v>1.3612705191512078</v>
      </c>
      <c r="AI153">
        <v>23</v>
      </c>
      <c r="AJ153">
        <v>69.069999999999993</v>
      </c>
      <c r="AK153">
        <v>71.22</v>
      </c>
      <c r="AL153" s="3">
        <f t="shared" si="89"/>
        <v>0</v>
      </c>
      <c r="AM153" s="3">
        <f t="shared" si="90"/>
        <v>1</v>
      </c>
      <c r="AN153" s="3">
        <f t="shared" si="91"/>
        <v>0</v>
      </c>
    </row>
    <row r="154" spans="1:40" x14ac:dyDescent="0.35">
      <c r="A154" t="s">
        <v>2038</v>
      </c>
      <c r="B154" t="s">
        <v>1918</v>
      </c>
      <c r="C154" t="s">
        <v>16</v>
      </c>
      <c r="D154" t="s">
        <v>134</v>
      </c>
      <c r="E154">
        <v>24.5</v>
      </c>
      <c r="F154">
        <v>128.46</v>
      </c>
      <c r="G154">
        <v>74.930000000000007</v>
      </c>
      <c r="H154">
        <v>1.7144001069999999</v>
      </c>
      <c r="I154">
        <v>23</v>
      </c>
      <c r="J154">
        <v>56.1</v>
      </c>
      <c r="K154">
        <v>71.22</v>
      </c>
      <c r="L154" s="3">
        <f t="shared" si="85"/>
        <v>1</v>
      </c>
      <c r="M154" s="3">
        <f t="shared" si="86"/>
        <v>0</v>
      </c>
      <c r="N154" s="3">
        <f t="shared" si="87"/>
        <v>0</v>
      </c>
      <c r="AA154" t="s">
        <v>2038</v>
      </c>
      <c r="AB154" t="s">
        <v>1918</v>
      </c>
      <c r="AC154" t="s">
        <v>16</v>
      </c>
      <c r="AD154" t="s">
        <v>135</v>
      </c>
      <c r="AE154">
        <v>24</v>
      </c>
      <c r="AF154">
        <v>102.79</v>
      </c>
      <c r="AG154">
        <v>73.7</v>
      </c>
      <c r="AH154">
        <f t="shared" si="88"/>
        <v>1.3947082767978292</v>
      </c>
      <c r="AI154">
        <v>22.5</v>
      </c>
      <c r="AJ154">
        <v>62.57</v>
      </c>
      <c r="AK154">
        <v>69.97</v>
      </c>
      <c r="AL154" s="3">
        <f t="shared" si="89"/>
        <v>0</v>
      </c>
      <c r="AM154" s="3">
        <f t="shared" si="90"/>
        <v>1</v>
      </c>
      <c r="AN154" s="3">
        <f t="shared" si="91"/>
        <v>0</v>
      </c>
    </row>
    <row r="155" spans="1:40" x14ac:dyDescent="0.35">
      <c r="A155" t="s">
        <v>2039</v>
      </c>
      <c r="B155" t="s">
        <v>1918</v>
      </c>
      <c r="C155" t="s">
        <v>16</v>
      </c>
      <c r="D155" t="s">
        <v>134</v>
      </c>
      <c r="E155">
        <v>25</v>
      </c>
      <c r="F155">
        <v>125.97</v>
      </c>
      <c r="G155">
        <v>76.17</v>
      </c>
      <c r="H155">
        <v>1.653800709</v>
      </c>
      <c r="I155">
        <v>23.5</v>
      </c>
      <c r="J155">
        <v>66.83</v>
      </c>
      <c r="K155">
        <v>72.459999999999994</v>
      </c>
      <c r="L155" s="3">
        <f t="shared" si="85"/>
        <v>1</v>
      </c>
      <c r="M155" s="3">
        <f t="shared" si="86"/>
        <v>0</v>
      </c>
      <c r="N155" s="3">
        <f t="shared" si="87"/>
        <v>0</v>
      </c>
      <c r="AA155" t="s">
        <v>2039</v>
      </c>
      <c r="AB155" t="s">
        <v>1918</v>
      </c>
      <c r="AC155" t="s">
        <v>16</v>
      </c>
      <c r="AD155" t="s">
        <v>135</v>
      </c>
      <c r="AE155">
        <v>24</v>
      </c>
      <c r="AF155">
        <v>104.55</v>
      </c>
      <c r="AG155">
        <v>73.7</v>
      </c>
      <c r="AH155">
        <f t="shared" si="88"/>
        <v>1.4185888738127543</v>
      </c>
      <c r="AI155">
        <v>22.5</v>
      </c>
      <c r="AJ155">
        <v>54.1</v>
      </c>
      <c r="AK155">
        <v>69.97</v>
      </c>
      <c r="AL155" s="3">
        <f t="shared" si="89"/>
        <v>0</v>
      </c>
      <c r="AM155" s="3">
        <f t="shared" si="90"/>
        <v>1</v>
      </c>
      <c r="AN155" s="3">
        <f t="shared" si="91"/>
        <v>0</v>
      </c>
    </row>
    <row r="156" spans="1:40" x14ac:dyDescent="0.35">
      <c r="A156" t="s">
        <v>2040</v>
      </c>
      <c r="B156" t="s">
        <v>1918</v>
      </c>
      <c r="C156" t="s">
        <v>16</v>
      </c>
      <c r="D156" t="s">
        <v>134</v>
      </c>
      <c r="E156" s="6">
        <v>22</v>
      </c>
      <c r="F156" s="6">
        <v>64.89</v>
      </c>
      <c r="G156" s="6">
        <v>68.72</v>
      </c>
      <c r="H156" s="6">
        <v>0.94426658900000005</v>
      </c>
      <c r="I156" s="6">
        <v>21.5</v>
      </c>
      <c r="J156" s="6">
        <v>48.54</v>
      </c>
      <c r="K156" s="6">
        <v>67.47</v>
      </c>
      <c r="L156" s="6">
        <f t="shared" si="85"/>
        <v>0</v>
      </c>
      <c r="M156" s="6">
        <f t="shared" si="86"/>
        <v>0</v>
      </c>
      <c r="N156" s="6">
        <f t="shared" si="87"/>
        <v>1</v>
      </c>
      <c r="AA156" t="s">
        <v>2040</v>
      </c>
      <c r="AB156" t="s">
        <v>1918</v>
      </c>
      <c r="AC156" t="s">
        <v>16</v>
      </c>
      <c r="AD156" t="s">
        <v>135</v>
      </c>
      <c r="AE156">
        <v>24</v>
      </c>
      <c r="AF156">
        <v>121.92</v>
      </c>
      <c r="AG156">
        <v>73.7</v>
      </c>
      <c r="AH156">
        <f t="shared" si="88"/>
        <v>1.6542740841248305</v>
      </c>
      <c r="AI156">
        <v>22.5</v>
      </c>
      <c r="AJ156">
        <v>66.489999999999995</v>
      </c>
      <c r="AK156">
        <v>69.97</v>
      </c>
      <c r="AL156" s="3">
        <f t="shared" si="89"/>
        <v>1</v>
      </c>
      <c r="AM156" s="3">
        <f t="shared" si="90"/>
        <v>0</v>
      </c>
      <c r="AN156" s="3">
        <f t="shared" si="91"/>
        <v>0</v>
      </c>
    </row>
    <row r="157" spans="1:40" x14ac:dyDescent="0.35">
      <c r="A157" t="s">
        <v>2041</v>
      </c>
      <c r="B157" t="s">
        <v>1918</v>
      </c>
      <c r="C157" t="s">
        <v>16</v>
      </c>
      <c r="D157" t="s">
        <v>134</v>
      </c>
      <c r="E157">
        <v>24.5</v>
      </c>
      <c r="F157">
        <v>82.42</v>
      </c>
      <c r="G157">
        <v>74.930000000000007</v>
      </c>
      <c r="H157">
        <v>1.0999599630000001</v>
      </c>
      <c r="I157">
        <v>24</v>
      </c>
      <c r="J157">
        <v>68.41</v>
      </c>
      <c r="K157">
        <v>73.7</v>
      </c>
      <c r="L157" s="3">
        <f t="shared" si="85"/>
        <v>0</v>
      </c>
      <c r="M157" s="3">
        <f t="shared" si="86"/>
        <v>1</v>
      </c>
      <c r="N157" s="3">
        <f t="shared" si="87"/>
        <v>0</v>
      </c>
      <c r="AA157" t="s">
        <v>2041</v>
      </c>
      <c r="AB157" t="s">
        <v>1918</v>
      </c>
      <c r="AC157" t="s">
        <v>16</v>
      </c>
      <c r="AD157" t="s">
        <v>135</v>
      </c>
      <c r="AE157">
        <v>24</v>
      </c>
      <c r="AF157">
        <v>107.73</v>
      </c>
      <c r="AG157">
        <v>73.7</v>
      </c>
      <c r="AH157">
        <f t="shared" si="88"/>
        <v>1.4617367706919946</v>
      </c>
      <c r="AI157">
        <v>26</v>
      </c>
      <c r="AJ157">
        <v>85.58</v>
      </c>
      <c r="AK157">
        <v>78.63</v>
      </c>
      <c r="AL157" s="3">
        <f t="shared" si="89"/>
        <v>0</v>
      </c>
      <c r="AM157" s="3">
        <f t="shared" si="90"/>
        <v>1</v>
      </c>
      <c r="AN157" s="3">
        <f t="shared" si="91"/>
        <v>0</v>
      </c>
    </row>
    <row r="158" spans="1:40" x14ac:dyDescent="0.35">
      <c r="A158" t="s">
        <v>2042</v>
      </c>
      <c r="B158" t="s">
        <v>1945</v>
      </c>
      <c r="C158" t="s">
        <v>16</v>
      </c>
      <c r="D158" t="s">
        <v>134</v>
      </c>
      <c r="E158">
        <v>23.5</v>
      </c>
      <c r="F158">
        <v>134.24</v>
      </c>
      <c r="G158">
        <v>72.459999999999994</v>
      </c>
      <c r="H158">
        <f t="shared" ref="H158:H171" si="92">F158/G158</f>
        <v>1.8526083356334533</v>
      </c>
      <c r="I158">
        <v>22</v>
      </c>
      <c r="J158">
        <v>64.510000000000005</v>
      </c>
      <c r="K158">
        <v>68.72</v>
      </c>
      <c r="L158" s="3">
        <f t="shared" si="85"/>
        <v>1</v>
      </c>
      <c r="M158" s="3">
        <f t="shared" si="86"/>
        <v>0</v>
      </c>
      <c r="N158" s="3">
        <f t="shared" si="87"/>
        <v>0</v>
      </c>
      <c r="AA158" t="s">
        <v>2042</v>
      </c>
      <c r="AB158" t="s">
        <v>1945</v>
      </c>
      <c r="AC158" t="s">
        <v>16</v>
      </c>
      <c r="AD158" t="s">
        <v>135</v>
      </c>
      <c r="AE158">
        <v>24</v>
      </c>
      <c r="AF158">
        <v>116.86</v>
      </c>
      <c r="AG158">
        <v>73.7</v>
      </c>
      <c r="AH158">
        <f t="shared" si="88"/>
        <v>1.5856173677069199</v>
      </c>
      <c r="AI158">
        <v>22</v>
      </c>
      <c r="AJ158">
        <v>68.569999999999993</v>
      </c>
      <c r="AK158">
        <v>68.72</v>
      </c>
      <c r="AL158" s="3">
        <f t="shared" si="89"/>
        <v>1</v>
      </c>
      <c r="AM158" s="3">
        <f t="shared" si="90"/>
        <v>0</v>
      </c>
      <c r="AN158" s="3">
        <f t="shared" si="91"/>
        <v>0</v>
      </c>
    </row>
    <row r="159" spans="1:40" x14ac:dyDescent="0.35">
      <c r="A159" t="s">
        <v>2043</v>
      </c>
      <c r="B159" t="s">
        <v>1945</v>
      </c>
      <c r="C159" t="s">
        <v>16</v>
      </c>
      <c r="D159" t="s">
        <v>134</v>
      </c>
      <c r="E159" s="6">
        <v>22.5</v>
      </c>
      <c r="F159" s="6">
        <v>68.13</v>
      </c>
      <c r="G159" s="6">
        <v>69.97</v>
      </c>
      <c r="H159" s="6">
        <f t="shared" si="92"/>
        <v>0.9737030155781049</v>
      </c>
      <c r="I159" s="6">
        <v>22</v>
      </c>
      <c r="J159" s="6">
        <v>36.44</v>
      </c>
      <c r="K159" s="6">
        <v>68.72</v>
      </c>
      <c r="L159" s="6">
        <f t="shared" si="85"/>
        <v>0</v>
      </c>
      <c r="M159" s="6">
        <f t="shared" si="86"/>
        <v>0</v>
      </c>
      <c r="N159" s="6">
        <f t="shared" si="87"/>
        <v>1</v>
      </c>
      <c r="AA159" t="s">
        <v>2043</v>
      </c>
      <c r="AB159" t="s">
        <v>1945</v>
      </c>
      <c r="AC159" t="s">
        <v>16</v>
      </c>
      <c r="AD159" t="s">
        <v>135</v>
      </c>
      <c r="AE159" s="6">
        <v>21</v>
      </c>
      <c r="AF159" s="6">
        <v>44.66</v>
      </c>
      <c r="AG159" s="6">
        <v>66.22</v>
      </c>
      <c r="AH159" s="6">
        <f t="shared" si="88"/>
        <v>0.67441860465116277</v>
      </c>
      <c r="AI159" s="6">
        <v>20.5</v>
      </c>
      <c r="AJ159" s="6">
        <v>34.79</v>
      </c>
      <c r="AK159" s="6">
        <v>64.97</v>
      </c>
      <c r="AL159" s="6">
        <f t="shared" si="89"/>
        <v>0</v>
      </c>
      <c r="AM159" s="6">
        <f t="shared" si="90"/>
        <v>0</v>
      </c>
      <c r="AN159" s="6">
        <f t="shared" si="91"/>
        <v>1</v>
      </c>
    </row>
    <row r="160" spans="1:40" x14ac:dyDescent="0.35">
      <c r="A160" t="s">
        <v>2044</v>
      </c>
      <c r="B160" t="s">
        <v>1945</v>
      </c>
      <c r="C160" t="s">
        <v>16</v>
      </c>
      <c r="D160" t="s">
        <v>134</v>
      </c>
      <c r="E160">
        <v>22.5</v>
      </c>
      <c r="F160">
        <v>78.510000000000005</v>
      </c>
      <c r="G160">
        <v>69.97</v>
      </c>
      <c r="H160">
        <f t="shared" si="92"/>
        <v>1.1220523081320566</v>
      </c>
      <c r="I160">
        <v>22</v>
      </c>
      <c r="J160">
        <v>61.68</v>
      </c>
      <c r="K160">
        <v>68.72</v>
      </c>
      <c r="L160" s="3">
        <f t="shared" si="85"/>
        <v>0</v>
      </c>
      <c r="M160" s="3">
        <f t="shared" si="86"/>
        <v>1</v>
      </c>
      <c r="N160" s="3">
        <f t="shared" si="87"/>
        <v>0</v>
      </c>
      <c r="AA160" t="s">
        <v>2044</v>
      </c>
      <c r="AB160" t="s">
        <v>1945</v>
      </c>
      <c r="AC160" t="s">
        <v>16</v>
      </c>
      <c r="AD160" t="s">
        <v>135</v>
      </c>
      <c r="AE160">
        <v>24</v>
      </c>
      <c r="AF160">
        <v>82.88</v>
      </c>
      <c r="AG160">
        <v>73.7</v>
      </c>
      <c r="AH160">
        <f t="shared" si="88"/>
        <v>1.1245590230664857</v>
      </c>
      <c r="AI160">
        <v>22</v>
      </c>
      <c r="AJ160">
        <v>74.739999999999995</v>
      </c>
      <c r="AK160">
        <v>68.72</v>
      </c>
      <c r="AL160" s="3">
        <f t="shared" si="89"/>
        <v>0</v>
      </c>
      <c r="AM160" s="3">
        <f t="shared" si="90"/>
        <v>1</v>
      </c>
      <c r="AN160" s="3">
        <f t="shared" si="91"/>
        <v>0</v>
      </c>
    </row>
    <row r="161" spans="1:40" x14ac:dyDescent="0.35">
      <c r="A161" t="s">
        <v>2045</v>
      </c>
      <c r="B161" t="s">
        <v>1945</v>
      </c>
      <c r="C161" t="s">
        <v>16</v>
      </c>
      <c r="D161" t="s">
        <v>134</v>
      </c>
      <c r="E161" s="6">
        <v>22</v>
      </c>
      <c r="F161" s="6">
        <v>62.77</v>
      </c>
      <c r="G161" s="6">
        <v>68.72</v>
      </c>
      <c r="H161" s="6">
        <f t="shared" si="92"/>
        <v>0.91341676367869618</v>
      </c>
      <c r="I161" s="6">
        <v>21.5</v>
      </c>
      <c r="J161" s="6">
        <v>36.619999999999997</v>
      </c>
      <c r="K161" s="6">
        <v>67.47</v>
      </c>
      <c r="L161" s="6">
        <f t="shared" si="85"/>
        <v>0</v>
      </c>
      <c r="M161" s="6">
        <f t="shared" si="86"/>
        <v>0</v>
      </c>
      <c r="N161" s="6">
        <f t="shared" si="87"/>
        <v>1</v>
      </c>
      <c r="AA161" t="s">
        <v>2045</v>
      </c>
      <c r="AB161" t="s">
        <v>1945</v>
      </c>
      <c r="AC161" t="s">
        <v>16</v>
      </c>
      <c r="AD161" t="s">
        <v>135</v>
      </c>
      <c r="AE161">
        <v>23.5</v>
      </c>
      <c r="AF161">
        <v>74.239999999999995</v>
      </c>
      <c r="AG161">
        <v>72.459999999999994</v>
      </c>
      <c r="AH161">
        <f t="shared" si="88"/>
        <v>1.0245652773944245</v>
      </c>
      <c r="AI161">
        <v>23</v>
      </c>
      <c r="AJ161">
        <v>56.71</v>
      </c>
      <c r="AK161">
        <v>71.22</v>
      </c>
      <c r="AL161" s="3">
        <f t="shared" si="89"/>
        <v>0</v>
      </c>
      <c r="AM161" s="3">
        <f t="shared" si="90"/>
        <v>1</v>
      </c>
      <c r="AN161" s="3">
        <f t="shared" si="91"/>
        <v>0</v>
      </c>
    </row>
    <row r="162" spans="1:40" x14ac:dyDescent="0.35">
      <c r="A162" t="s">
        <v>2046</v>
      </c>
      <c r="B162" t="s">
        <v>1945</v>
      </c>
      <c r="C162" t="s">
        <v>16</v>
      </c>
      <c r="D162" t="s">
        <v>134</v>
      </c>
      <c r="E162">
        <v>23.5</v>
      </c>
      <c r="F162">
        <v>99.86</v>
      </c>
      <c r="G162">
        <v>72.459999999999994</v>
      </c>
      <c r="H162">
        <f t="shared" si="92"/>
        <v>1.3781396632624898</v>
      </c>
      <c r="I162">
        <v>22.5</v>
      </c>
      <c r="J162">
        <v>57.66</v>
      </c>
      <c r="K162">
        <v>69.97</v>
      </c>
      <c r="L162" s="3">
        <f t="shared" si="85"/>
        <v>0</v>
      </c>
      <c r="M162" s="3">
        <f t="shared" si="86"/>
        <v>1</v>
      </c>
      <c r="N162" s="3">
        <f t="shared" si="87"/>
        <v>0</v>
      </c>
      <c r="AA162" t="s">
        <v>2046</v>
      </c>
      <c r="AB162" t="s">
        <v>1945</v>
      </c>
      <c r="AC162" t="s">
        <v>16</v>
      </c>
      <c r="AD162" t="s">
        <v>135</v>
      </c>
      <c r="AE162">
        <v>24</v>
      </c>
      <c r="AF162">
        <v>127.63</v>
      </c>
      <c r="AG162">
        <v>73.7</v>
      </c>
      <c r="AH162">
        <f t="shared" si="88"/>
        <v>1.7317503392130256</v>
      </c>
      <c r="AI162">
        <v>22.5</v>
      </c>
      <c r="AJ162">
        <v>69.72</v>
      </c>
      <c r="AK162">
        <v>69.97</v>
      </c>
      <c r="AL162" s="3">
        <f t="shared" si="89"/>
        <v>1</v>
      </c>
      <c r="AM162" s="3">
        <f t="shared" si="90"/>
        <v>0</v>
      </c>
      <c r="AN162" s="3">
        <f t="shared" si="91"/>
        <v>0</v>
      </c>
    </row>
    <row r="163" spans="1:40" x14ac:dyDescent="0.35">
      <c r="A163" t="s">
        <v>2047</v>
      </c>
      <c r="B163" t="s">
        <v>1945</v>
      </c>
      <c r="C163" t="s">
        <v>16</v>
      </c>
      <c r="D163" t="s">
        <v>134</v>
      </c>
      <c r="E163" s="6">
        <v>27</v>
      </c>
      <c r="F163" s="6">
        <v>68.540000000000006</v>
      </c>
      <c r="G163" s="6">
        <v>81.08</v>
      </c>
      <c r="H163" s="6">
        <f t="shared" si="92"/>
        <v>0.84533793783917133</v>
      </c>
      <c r="I163" s="6">
        <v>26.5</v>
      </c>
      <c r="J163" s="6">
        <v>47.52</v>
      </c>
      <c r="K163" s="6">
        <v>79.86</v>
      </c>
      <c r="L163" s="6">
        <f t="shared" si="85"/>
        <v>0</v>
      </c>
      <c r="M163" s="6">
        <f t="shared" si="86"/>
        <v>0</v>
      </c>
      <c r="N163" s="6">
        <f t="shared" si="87"/>
        <v>1</v>
      </c>
      <c r="AA163" t="s">
        <v>2047</v>
      </c>
      <c r="AB163" t="s">
        <v>1945</v>
      </c>
      <c r="AC163" t="s">
        <v>16</v>
      </c>
      <c r="AD163" t="s">
        <v>135</v>
      </c>
      <c r="AE163">
        <v>24</v>
      </c>
      <c r="AF163">
        <v>108.1</v>
      </c>
      <c r="AG163">
        <v>73.7</v>
      </c>
      <c r="AH163">
        <f t="shared" si="88"/>
        <v>1.4667571234735413</v>
      </c>
      <c r="AI163">
        <v>23</v>
      </c>
      <c r="AJ163">
        <v>69.099999999999994</v>
      </c>
      <c r="AK163">
        <v>71.22</v>
      </c>
      <c r="AL163" s="3">
        <f t="shared" si="89"/>
        <v>0</v>
      </c>
      <c r="AM163" s="3">
        <f t="shared" si="90"/>
        <v>1</v>
      </c>
      <c r="AN163" s="3">
        <f t="shared" si="91"/>
        <v>0</v>
      </c>
    </row>
    <row r="164" spans="1:40" x14ac:dyDescent="0.35">
      <c r="A164" t="s">
        <v>2048</v>
      </c>
      <c r="B164" t="s">
        <v>1945</v>
      </c>
      <c r="C164" t="s">
        <v>16</v>
      </c>
      <c r="D164" t="s">
        <v>134</v>
      </c>
      <c r="E164">
        <v>23</v>
      </c>
      <c r="F164">
        <v>86.13</v>
      </c>
      <c r="G164">
        <v>71.22</v>
      </c>
      <c r="H164">
        <f t="shared" si="92"/>
        <v>1.2093513058129739</v>
      </c>
      <c r="I164">
        <v>22.5</v>
      </c>
      <c r="J164">
        <v>62.59</v>
      </c>
      <c r="K164">
        <v>69.97</v>
      </c>
      <c r="L164" s="3">
        <f t="shared" si="85"/>
        <v>0</v>
      </c>
      <c r="M164" s="3">
        <f t="shared" si="86"/>
        <v>1</v>
      </c>
      <c r="N164" s="3">
        <f t="shared" si="87"/>
        <v>0</v>
      </c>
      <c r="AA164" t="s">
        <v>2048</v>
      </c>
      <c r="AB164" t="s">
        <v>1945</v>
      </c>
      <c r="AC164" t="s">
        <v>16</v>
      </c>
      <c r="AD164" t="s">
        <v>135</v>
      </c>
      <c r="AE164">
        <v>24</v>
      </c>
      <c r="AF164">
        <v>103.69</v>
      </c>
      <c r="AG164">
        <v>73.7</v>
      </c>
      <c r="AH164">
        <f t="shared" si="88"/>
        <v>1.4069199457259158</v>
      </c>
      <c r="AI164">
        <v>21</v>
      </c>
      <c r="AJ164">
        <v>51.36</v>
      </c>
      <c r="AK164">
        <v>66.22</v>
      </c>
      <c r="AL164" s="3">
        <f t="shared" si="89"/>
        <v>0</v>
      </c>
      <c r="AM164" s="3">
        <f t="shared" si="90"/>
        <v>1</v>
      </c>
      <c r="AN164" s="3">
        <f t="shared" si="91"/>
        <v>0</v>
      </c>
    </row>
    <row r="165" spans="1:40" x14ac:dyDescent="0.35">
      <c r="A165" t="s">
        <v>2049</v>
      </c>
      <c r="B165" t="s">
        <v>1945</v>
      </c>
      <c r="C165" t="s">
        <v>16</v>
      </c>
      <c r="D165" t="s">
        <v>134</v>
      </c>
      <c r="E165" s="6">
        <v>34</v>
      </c>
      <c r="F165" s="6">
        <v>94.75</v>
      </c>
      <c r="G165" s="6">
        <v>98.04</v>
      </c>
      <c r="H165" s="6">
        <f t="shared" si="92"/>
        <v>0.96644226846185222</v>
      </c>
      <c r="I165" s="6">
        <v>33.5</v>
      </c>
      <c r="J165" s="6">
        <v>55.81</v>
      </c>
      <c r="K165" s="6">
        <v>96.84</v>
      </c>
      <c r="L165" s="6">
        <f t="shared" si="85"/>
        <v>0</v>
      </c>
      <c r="M165" s="6">
        <f t="shared" si="86"/>
        <v>0</v>
      </c>
      <c r="N165" s="6">
        <f t="shared" si="87"/>
        <v>1</v>
      </c>
      <c r="AA165" t="s">
        <v>2049</v>
      </c>
      <c r="AB165" t="s">
        <v>1945</v>
      </c>
      <c r="AC165" t="s">
        <v>16</v>
      </c>
      <c r="AD165" t="s">
        <v>135</v>
      </c>
      <c r="AE165">
        <v>24</v>
      </c>
      <c r="AF165">
        <v>146.63999999999999</v>
      </c>
      <c r="AG165">
        <v>73.7</v>
      </c>
      <c r="AH165">
        <f t="shared" si="88"/>
        <v>1.9896879240162819</v>
      </c>
      <c r="AI165">
        <v>22</v>
      </c>
      <c r="AJ165">
        <v>65.760000000000005</v>
      </c>
      <c r="AK165">
        <v>68.72</v>
      </c>
      <c r="AL165" s="3">
        <f t="shared" si="89"/>
        <v>1</v>
      </c>
      <c r="AM165" s="3">
        <f t="shared" si="90"/>
        <v>0</v>
      </c>
      <c r="AN165" s="3">
        <f t="shared" si="91"/>
        <v>0</v>
      </c>
    </row>
    <row r="166" spans="1:40" x14ac:dyDescent="0.35">
      <c r="A166" t="s">
        <v>2050</v>
      </c>
      <c r="B166" t="s">
        <v>1945</v>
      </c>
      <c r="C166" t="s">
        <v>16</v>
      </c>
      <c r="D166" t="s">
        <v>134</v>
      </c>
      <c r="E166">
        <v>22</v>
      </c>
      <c r="F166">
        <v>73.150000000000006</v>
      </c>
      <c r="G166">
        <v>68.72</v>
      </c>
      <c r="H166">
        <f t="shared" si="92"/>
        <v>1.0644644935972061</v>
      </c>
      <c r="I166">
        <v>21.5</v>
      </c>
      <c r="J166">
        <v>54.41</v>
      </c>
      <c r="K166">
        <v>67.47</v>
      </c>
      <c r="L166" s="3">
        <f t="shared" si="85"/>
        <v>0</v>
      </c>
      <c r="M166" s="3">
        <f t="shared" si="86"/>
        <v>1</v>
      </c>
      <c r="N166" s="3">
        <f t="shared" si="87"/>
        <v>0</v>
      </c>
      <c r="AA166" t="s">
        <v>2050</v>
      </c>
      <c r="AB166" t="s">
        <v>1945</v>
      </c>
      <c r="AC166" t="s">
        <v>16</v>
      </c>
      <c r="AD166" t="s">
        <v>135</v>
      </c>
      <c r="AE166" s="6">
        <v>24</v>
      </c>
      <c r="AF166" s="6">
        <v>65.86</v>
      </c>
      <c r="AG166" s="6">
        <v>73.7</v>
      </c>
      <c r="AH166" s="6">
        <f t="shared" si="88"/>
        <v>0.89362279511533238</v>
      </c>
      <c r="AI166" s="6">
        <v>23.5</v>
      </c>
      <c r="AJ166" s="6">
        <v>50.96</v>
      </c>
      <c r="AK166" s="6">
        <v>72.459999999999994</v>
      </c>
      <c r="AL166" s="6">
        <f t="shared" si="89"/>
        <v>0</v>
      </c>
      <c r="AM166" s="6">
        <f t="shared" si="90"/>
        <v>0</v>
      </c>
      <c r="AN166" s="6">
        <f t="shared" si="91"/>
        <v>1</v>
      </c>
    </row>
    <row r="167" spans="1:40" x14ac:dyDescent="0.35">
      <c r="A167" t="s">
        <v>2051</v>
      </c>
      <c r="B167" t="s">
        <v>1945</v>
      </c>
      <c r="C167" t="s">
        <v>16</v>
      </c>
      <c r="D167" t="s">
        <v>134</v>
      </c>
      <c r="E167" s="6">
        <v>34.5</v>
      </c>
      <c r="F167" s="6">
        <v>95.09</v>
      </c>
      <c r="G167" s="6">
        <v>99.24</v>
      </c>
      <c r="H167" s="6">
        <f t="shared" si="92"/>
        <v>0.95818218460298277</v>
      </c>
      <c r="I167" s="6">
        <v>34</v>
      </c>
      <c r="J167" s="6">
        <v>73.540000000000006</v>
      </c>
      <c r="K167" s="6">
        <v>98.04</v>
      </c>
      <c r="L167" s="6">
        <f t="shared" si="85"/>
        <v>0</v>
      </c>
      <c r="M167" s="6">
        <f t="shared" si="86"/>
        <v>0</v>
      </c>
      <c r="N167" s="6">
        <f t="shared" si="87"/>
        <v>1</v>
      </c>
      <c r="AA167" t="s">
        <v>2051</v>
      </c>
      <c r="AB167" t="s">
        <v>1945</v>
      </c>
      <c r="AC167" t="s">
        <v>16</v>
      </c>
      <c r="AD167" t="s">
        <v>135</v>
      </c>
      <c r="AE167" s="6">
        <v>19</v>
      </c>
      <c r="AF167" s="6">
        <v>43.08</v>
      </c>
      <c r="AG167" s="6">
        <v>61.18</v>
      </c>
      <c r="AH167" s="6">
        <f t="shared" si="88"/>
        <v>0.70415168355671787</v>
      </c>
      <c r="AI167" s="6">
        <v>18.5</v>
      </c>
      <c r="AJ167" s="6">
        <v>37.81</v>
      </c>
      <c r="AK167" s="6">
        <v>59.91</v>
      </c>
      <c r="AL167" s="6">
        <f t="shared" si="89"/>
        <v>0</v>
      </c>
      <c r="AM167" s="6">
        <f t="shared" si="90"/>
        <v>0</v>
      </c>
      <c r="AN167" s="6">
        <f t="shared" si="91"/>
        <v>1</v>
      </c>
    </row>
    <row r="168" spans="1:40" x14ac:dyDescent="0.35">
      <c r="A168" t="s">
        <v>2052</v>
      </c>
      <c r="B168" t="s">
        <v>1945</v>
      </c>
      <c r="C168" t="s">
        <v>16</v>
      </c>
      <c r="D168" t="s">
        <v>134</v>
      </c>
      <c r="E168" s="6">
        <v>17</v>
      </c>
      <c r="F168" s="6">
        <v>53.44</v>
      </c>
      <c r="G168" s="6">
        <v>56.08</v>
      </c>
      <c r="H168" s="6">
        <f t="shared" si="92"/>
        <v>0.95292439372325244</v>
      </c>
      <c r="I168" s="6">
        <v>16.5</v>
      </c>
      <c r="J168" s="6">
        <v>35.97</v>
      </c>
      <c r="K168" s="6">
        <v>54.79</v>
      </c>
      <c r="L168" s="6">
        <f t="shared" si="85"/>
        <v>0</v>
      </c>
      <c r="M168" s="6">
        <f t="shared" si="86"/>
        <v>0</v>
      </c>
      <c r="N168" s="6">
        <f t="shared" si="87"/>
        <v>1</v>
      </c>
      <c r="AA168" t="s">
        <v>2052</v>
      </c>
      <c r="AB168" t="s">
        <v>1945</v>
      </c>
      <c r="AC168" t="s">
        <v>16</v>
      </c>
      <c r="AD168" t="s">
        <v>135</v>
      </c>
      <c r="AE168">
        <v>24</v>
      </c>
      <c r="AF168">
        <v>80.89</v>
      </c>
      <c r="AG168">
        <v>73.7</v>
      </c>
      <c r="AH168">
        <f t="shared" si="88"/>
        <v>1.0975576662143827</v>
      </c>
      <c r="AI168">
        <v>23.5</v>
      </c>
      <c r="AJ168">
        <v>58.86</v>
      </c>
      <c r="AK168">
        <v>72.459999999999994</v>
      </c>
      <c r="AL168" s="3">
        <f t="shared" si="89"/>
        <v>0</v>
      </c>
      <c r="AM168" s="3">
        <f t="shared" si="90"/>
        <v>1</v>
      </c>
      <c r="AN168" s="3">
        <f t="shared" si="91"/>
        <v>0</v>
      </c>
    </row>
    <row r="169" spans="1:40" x14ac:dyDescent="0.35">
      <c r="A169" t="s">
        <v>2053</v>
      </c>
      <c r="B169" t="s">
        <v>1945</v>
      </c>
      <c r="C169" t="s">
        <v>16</v>
      </c>
      <c r="D169" t="s">
        <v>134</v>
      </c>
      <c r="E169">
        <v>20</v>
      </c>
      <c r="F169">
        <v>63.73</v>
      </c>
      <c r="G169">
        <v>63.71</v>
      </c>
      <c r="H169">
        <f t="shared" si="92"/>
        <v>1.0003139224611521</v>
      </c>
      <c r="I169">
        <v>19.5</v>
      </c>
      <c r="J169">
        <v>32.130000000000003</v>
      </c>
      <c r="K169">
        <v>62.44</v>
      </c>
      <c r="L169" s="3">
        <f t="shared" si="85"/>
        <v>0</v>
      </c>
      <c r="M169" s="3">
        <f t="shared" si="86"/>
        <v>1</v>
      </c>
      <c r="N169" s="3">
        <f t="shared" si="87"/>
        <v>0</v>
      </c>
      <c r="AA169" t="s">
        <v>2053</v>
      </c>
      <c r="AB169" t="s">
        <v>1945</v>
      </c>
      <c r="AC169" t="s">
        <v>16</v>
      </c>
      <c r="AD169" t="s">
        <v>135</v>
      </c>
      <c r="AE169" s="6">
        <v>15.5</v>
      </c>
      <c r="AF169" s="6">
        <v>39.61</v>
      </c>
      <c r="AG169" s="6">
        <v>52.21</v>
      </c>
      <c r="AH169" s="6">
        <f t="shared" si="88"/>
        <v>0.75866692204558517</v>
      </c>
      <c r="AI169" s="6">
        <v>15</v>
      </c>
      <c r="AJ169" s="6">
        <v>36.28</v>
      </c>
      <c r="AK169" s="6">
        <v>50.91</v>
      </c>
      <c r="AL169" s="6">
        <f t="shared" si="89"/>
        <v>0</v>
      </c>
      <c r="AM169" s="6">
        <f t="shared" si="90"/>
        <v>0</v>
      </c>
      <c r="AN169" s="6">
        <f t="shared" si="91"/>
        <v>1</v>
      </c>
    </row>
    <row r="170" spans="1:40" x14ac:dyDescent="0.35">
      <c r="A170" t="s">
        <v>2054</v>
      </c>
      <c r="B170" t="s">
        <v>1945</v>
      </c>
      <c r="C170" t="s">
        <v>16</v>
      </c>
      <c r="D170" t="s">
        <v>134</v>
      </c>
      <c r="E170" s="6">
        <v>24</v>
      </c>
      <c r="F170" s="6">
        <v>69.05</v>
      </c>
      <c r="G170" s="6">
        <v>73.7</v>
      </c>
      <c r="H170" s="6">
        <f t="shared" si="92"/>
        <v>0.93690637720488457</v>
      </c>
      <c r="I170" s="6">
        <v>23.5</v>
      </c>
      <c r="J170" s="6">
        <v>53</v>
      </c>
      <c r="K170" s="6">
        <v>72.459999999999994</v>
      </c>
      <c r="L170" s="6">
        <f t="shared" si="85"/>
        <v>0</v>
      </c>
      <c r="M170" s="6">
        <f t="shared" si="86"/>
        <v>0</v>
      </c>
      <c r="N170" s="6">
        <f t="shared" si="87"/>
        <v>1</v>
      </c>
      <c r="AA170" t="s">
        <v>2054</v>
      </c>
      <c r="AB170" t="s">
        <v>1945</v>
      </c>
      <c r="AC170" t="s">
        <v>16</v>
      </c>
      <c r="AD170" t="s">
        <v>135</v>
      </c>
      <c r="AE170">
        <v>24</v>
      </c>
      <c r="AF170">
        <v>81.97</v>
      </c>
      <c r="AG170">
        <v>73.7</v>
      </c>
      <c r="AH170">
        <f t="shared" si="88"/>
        <v>1.1122116689280868</v>
      </c>
      <c r="AI170">
        <v>23.5</v>
      </c>
      <c r="AJ170">
        <v>66.61</v>
      </c>
      <c r="AK170">
        <v>72.459999999999994</v>
      </c>
      <c r="AL170" s="3">
        <f t="shared" si="89"/>
        <v>0</v>
      </c>
      <c r="AM170" s="3">
        <f t="shared" si="90"/>
        <v>1</v>
      </c>
      <c r="AN170" s="3">
        <f t="shared" si="91"/>
        <v>0</v>
      </c>
    </row>
    <row r="171" spans="1:40" x14ac:dyDescent="0.35">
      <c r="A171" t="s">
        <v>2055</v>
      </c>
      <c r="B171" t="s">
        <v>1945</v>
      </c>
      <c r="C171" t="s">
        <v>16</v>
      </c>
      <c r="D171" t="s">
        <v>134</v>
      </c>
      <c r="E171" s="6">
        <v>16.5</v>
      </c>
      <c r="F171" s="6">
        <v>51.67</v>
      </c>
      <c r="G171" s="6">
        <v>54.79</v>
      </c>
      <c r="H171" s="6">
        <f t="shared" si="92"/>
        <v>0.94305530206242016</v>
      </c>
      <c r="I171" s="6">
        <v>16</v>
      </c>
      <c r="J171" s="6">
        <v>33.159999999999997</v>
      </c>
      <c r="K171" s="6">
        <v>53.5</v>
      </c>
      <c r="L171" s="6">
        <f t="shared" si="85"/>
        <v>0</v>
      </c>
      <c r="M171" s="6">
        <f t="shared" si="86"/>
        <v>0</v>
      </c>
      <c r="N171" s="6">
        <f t="shared" si="87"/>
        <v>1</v>
      </c>
      <c r="AA171" t="s">
        <v>2055</v>
      </c>
      <c r="AB171" t="s">
        <v>1945</v>
      </c>
      <c r="AC171" t="s">
        <v>16</v>
      </c>
      <c r="AD171" t="s">
        <v>135</v>
      </c>
      <c r="AE171">
        <v>24</v>
      </c>
      <c r="AF171">
        <v>96.8</v>
      </c>
      <c r="AG171">
        <v>73.7</v>
      </c>
      <c r="AH171">
        <f t="shared" si="88"/>
        <v>1.3134328358208955</v>
      </c>
      <c r="AI171">
        <v>23</v>
      </c>
      <c r="AJ171">
        <v>58.22</v>
      </c>
      <c r="AK171">
        <v>71.22</v>
      </c>
      <c r="AL171" s="3">
        <f t="shared" si="89"/>
        <v>0</v>
      </c>
      <c r="AM171" s="3">
        <f t="shared" si="90"/>
        <v>1</v>
      </c>
      <c r="AN171" s="3">
        <f t="shared" si="91"/>
        <v>0</v>
      </c>
    </row>
    <row r="172" spans="1:40" x14ac:dyDescent="0.35">
      <c r="A172" t="s">
        <v>2056</v>
      </c>
      <c r="B172" t="s">
        <v>1863</v>
      </c>
      <c r="C172" t="s">
        <v>51</v>
      </c>
      <c r="D172" t="s">
        <v>17</v>
      </c>
      <c r="E172">
        <v>24</v>
      </c>
      <c r="F172">
        <v>91.94</v>
      </c>
      <c r="G172">
        <v>73.7</v>
      </c>
      <c r="H172">
        <v>1.2474898240000001</v>
      </c>
      <c r="I172">
        <v>22.5</v>
      </c>
      <c r="J172">
        <v>61.94</v>
      </c>
      <c r="K172">
        <v>69.97</v>
      </c>
      <c r="L172" s="3">
        <f t="shared" si="85"/>
        <v>0</v>
      </c>
      <c r="M172" s="3">
        <f t="shared" si="86"/>
        <v>1</v>
      </c>
      <c r="N172" s="3">
        <f t="shared" si="87"/>
        <v>0</v>
      </c>
      <c r="AA172" t="s">
        <v>2056</v>
      </c>
      <c r="AB172" t="s">
        <v>1863</v>
      </c>
      <c r="AC172" t="s">
        <v>51</v>
      </c>
      <c r="AD172" t="s">
        <v>18</v>
      </c>
      <c r="AE172">
        <v>24</v>
      </c>
      <c r="AF172">
        <v>131.27000000000001</v>
      </c>
      <c r="AG172">
        <v>73.7</v>
      </c>
      <c r="AH172">
        <f t="shared" si="88"/>
        <v>1.7811397557666215</v>
      </c>
      <c r="AI172">
        <v>16</v>
      </c>
      <c r="AJ172">
        <v>53.7</v>
      </c>
      <c r="AK172">
        <v>53.5</v>
      </c>
      <c r="AL172" s="3">
        <f t="shared" si="89"/>
        <v>1</v>
      </c>
      <c r="AM172" s="3">
        <f t="shared" si="90"/>
        <v>0</v>
      </c>
      <c r="AN172" s="3">
        <f t="shared" si="91"/>
        <v>0</v>
      </c>
    </row>
    <row r="173" spans="1:40" x14ac:dyDescent="0.35">
      <c r="A173" t="s">
        <v>2057</v>
      </c>
      <c r="B173" t="s">
        <v>1863</v>
      </c>
      <c r="C173" t="s">
        <v>51</v>
      </c>
      <c r="D173" t="s">
        <v>17</v>
      </c>
      <c r="E173">
        <v>23</v>
      </c>
      <c r="F173">
        <v>107.54</v>
      </c>
      <c r="G173">
        <v>71.22</v>
      </c>
      <c r="H173">
        <v>1.5099691099999999</v>
      </c>
      <c r="I173">
        <v>21.5</v>
      </c>
      <c r="J173">
        <v>57.85</v>
      </c>
      <c r="K173">
        <v>67.47</v>
      </c>
      <c r="L173" s="3">
        <f t="shared" si="85"/>
        <v>1</v>
      </c>
      <c r="M173" s="3">
        <f t="shared" si="86"/>
        <v>0</v>
      </c>
      <c r="N173" s="3">
        <f t="shared" si="87"/>
        <v>0</v>
      </c>
      <c r="AA173" t="s">
        <v>2057</v>
      </c>
      <c r="AB173" t="s">
        <v>1863</v>
      </c>
      <c r="AC173" t="s">
        <v>51</v>
      </c>
      <c r="AD173" t="s">
        <v>18</v>
      </c>
      <c r="AE173">
        <v>24</v>
      </c>
      <c r="AF173">
        <v>151.75</v>
      </c>
      <c r="AG173">
        <v>73.7</v>
      </c>
      <c r="AH173">
        <f t="shared" si="88"/>
        <v>2.0590230664857532</v>
      </c>
      <c r="AI173">
        <v>23</v>
      </c>
      <c r="AJ173">
        <v>55.47</v>
      </c>
      <c r="AK173">
        <v>71.22</v>
      </c>
      <c r="AL173" s="3">
        <f t="shared" si="89"/>
        <v>1</v>
      </c>
      <c r="AM173" s="3">
        <f t="shared" si="90"/>
        <v>0</v>
      </c>
      <c r="AN173" s="3">
        <f t="shared" si="91"/>
        <v>0</v>
      </c>
    </row>
    <row r="174" spans="1:40" x14ac:dyDescent="0.35">
      <c r="A174" t="s">
        <v>2058</v>
      </c>
      <c r="B174" t="s">
        <v>1863</v>
      </c>
      <c r="C174" t="s">
        <v>51</v>
      </c>
      <c r="D174" t="s">
        <v>17</v>
      </c>
      <c r="E174">
        <v>23.5</v>
      </c>
      <c r="F174">
        <v>165.19</v>
      </c>
      <c r="G174">
        <v>72.459999999999994</v>
      </c>
      <c r="H174">
        <v>2.2797405469999998</v>
      </c>
      <c r="I174">
        <v>21.5</v>
      </c>
      <c r="J174">
        <v>51.84</v>
      </c>
      <c r="K174">
        <v>67.47</v>
      </c>
      <c r="L174" s="3">
        <f t="shared" si="85"/>
        <v>1</v>
      </c>
      <c r="M174" s="3">
        <f t="shared" si="86"/>
        <v>0</v>
      </c>
      <c r="N174" s="3">
        <f t="shared" si="87"/>
        <v>0</v>
      </c>
      <c r="AA174" t="s">
        <v>2058</v>
      </c>
      <c r="AB174" t="s">
        <v>1863</v>
      </c>
      <c r="AC174" t="s">
        <v>51</v>
      </c>
      <c r="AD174" t="s">
        <v>18</v>
      </c>
      <c r="AE174">
        <v>24</v>
      </c>
      <c r="AF174">
        <v>160.96</v>
      </c>
      <c r="AG174">
        <v>73.7</v>
      </c>
      <c r="AH174">
        <f t="shared" si="88"/>
        <v>2.1839891451831752</v>
      </c>
      <c r="AI174">
        <v>22</v>
      </c>
      <c r="AJ174">
        <v>60.94</v>
      </c>
      <c r="AK174">
        <v>68.72</v>
      </c>
      <c r="AL174" s="3">
        <f t="shared" si="89"/>
        <v>1</v>
      </c>
      <c r="AM174" s="3">
        <f t="shared" si="90"/>
        <v>0</v>
      </c>
      <c r="AN174" s="3">
        <f t="shared" si="91"/>
        <v>0</v>
      </c>
    </row>
    <row r="175" spans="1:40" x14ac:dyDescent="0.35">
      <c r="A175" t="s">
        <v>2059</v>
      </c>
      <c r="B175" t="s">
        <v>1863</v>
      </c>
      <c r="C175" t="s">
        <v>51</v>
      </c>
      <c r="D175" t="s">
        <v>17</v>
      </c>
      <c r="E175">
        <v>24</v>
      </c>
      <c r="F175">
        <v>121.12</v>
      </c>
      <c r="G175">
        <v>73.7</v>
      </c>
      <c r="H175">
        <v>1.6434192670000001</v>
      </c>
      <c r="I175">
        <v>22</v>
      </c>
      <c r="J175">
        <v>55.31</v>
      </c>
      <c r="K175">
        <v>68.72</v>
      </c>
      <c r="L175" s="3">
        <f t="shared" si="85"/>
        <v>1</v>
      </c>
      <c r="M175" s="3">
        <f t="shared" si="86"/>
        <v>0</v>
      </c>
      <c r="N175" s="3">
        <f t="shared" si="87"/>
        <v>0</v>
      </c>
      <c r="AA175" t="s">
        <v>2059</v>
      </c>
      <c r="AB175" t="s">
        <v>1863</v>
      </c>
      <c r="AC175" t="s">
        <v>51</v>
      </c>
      <c r="AD175" t="s">
        <v>18</v>
      </c>
      <c r="AE175">
        <v>24.5</v>
      </c>
      <c r="AF175">
        <v>91.62</v>
      </c>
      <c r="AG175">
        <v>74.930000000000007</v>
      </c>
      <c r="AH175">
        <f t="shared" si="88"/>
        <v>1.2227412251434673</v>
      </c>
      <c r="AI175">
        <v>23.5</v>
      </c>
      <c r="AJ175">
        <v>66.010000000000005</v>
      </c>
      <c r="AK175">
        <v>72.459999999999994</v>
      </c>
      <c r="AL175" s="3">
        <f t="shared" si="89"/>
        <v>0</v>
      </c>
      <c r="AM175" s="3">
        <f t="shared" si="90"/>
        <v>1</v>
      </c>
      <c r="AN175" s="3">
        <f t="shared" si="91"/>
        <v>0</v>
      </c>
    </row>
    <row r="176" spans="1:40" x14ac:dyDescent="0.35">
      <c r="A176" t="s">
        <v>2060</v>
      </c>
      <c r="B176" t="s">
        <v>1863</v>
      </c>
      <c r="C176" t="s">
        <v>51</v>
      </c>
      <c r="D176" t="s">
        <v>17</v>
      </c>
      <c r="E176">
        <v>24</v>
      </c>
      <c r="F176">
        <v>108.07</v>
      </c>
      <c r="G176">
        <v>73.7</v>
      </c>
      <c r="H176">
        <v>1.4663500679999999</v>
      </c>
      <c r="I176">
        <v>22.5</v>
      </c>
      <c r="J176">
        <v>68.040000000000006</v>
      </c>
      <c r="K176">
        <v>69.97</v>
      </c>
      <c r="L176" s="3">
        <f t="shared" si="85"/>
        <v>0</v>
      </c>
      <c r="M176" s="3">
        <f t="shared" si="86"/>
        <v>1</v>
      </c>
      <c r="N176" s="3">
        <f t="shared" si="87"/>
        <v>0</v>
      </c>
      <c r="AA176" t="s">
        <v>2060</v>
      </c>
      <c r="AB176" t="s">
        <v>1863</v>
      </c>
      <c r="AC176" t="s">
        <v>51</v>
      </c>
      <c r="AD176" t="s">
        <v>18</v>
      </c>
      <c r="AE176">
        <v>24</v>
      </c>
      <c r="AF176">
        <v>142.53</v>
      </c>
      <c r="AG176">
        <v>73.7</v>
      </c>
      <c r="AH176">
        <f t="shared" si="88"/>
        <v>1.9339213025780189</v>
      </c>
      <c r="AI176">
        <v>22.5</v>
      </c>
      <c r="AJ176">
        <v>58.96</v>
      </c>
      <c r="AK176">
        <v>69.97</v>
      </c>
      <c r="AL176" s="3">
        <f t="shared" si="89"/>
        <v>1</v>
      </c>
      <c r="AM176" s="3">
        <f t="shared" si="90"/>
        <v>0</v>
      </c>
      <c r="AN176" s="3">
        <f t="shared" si="91"/>
        <v>0</v>
      </c>
    </row>
    <row r="177" spans="1:40" x14ac:dyDescent="0.35">
      <c r="A177" t="s">
        <v>2061</v>
      </c>
      <c r="B177" t="s">
        <v>1863</v>
      </c>
      <c r="C177" t="s">
        <v>51</v>
      </c>
      <c r="D177" t="s">
        <v>17</v>
      </c>
      <c r="E177">
        <v>23</v>
      </c>
      <c r="F177">
        <v>140.4</v>
      </c>
      <c r="G177">
        <v>71.22</v>
      </c>
      <c r="H177">
        <v>1.971356361</v>
      </c>
      <c r="I177">
        <v>21.5</v>
      </c>
      <c r="J177">
        <v>64.790000000000006</v>
      </c>
      <c r="K177">
        <v>67.47</v>
      </c>
      <c r="L177" s="3">
        <f t="shared" si="85"/>
        <v>1</v>
      </c>
      <c r="M177" s="3">
        <f t="shared" si="86"/>
        <v>0</v>
      </c>
      <c r="N177" s="3">
        <f t="shared" si="87"/>
        <v>0</v>
      </c>
      <c r="AA177" t="s">
        <v>2061</v>
      </c>
      <c r="AB177" t="s">
        <v>1863</v>
      </c>
      <c r="AC177" t="s">
        <v>51</v>
      </c>
      <c r="AD177" t="s">
        <v>18</v>
      </c>
      <c r="AE177">
        <v>24</v>
      </c>
      <c r="AF177">
        <v>191.79</v>
      </c>
      <c r="AG177">
        <v>73.7</v>
      </c>
      <c r="AH177">
        <f t="shared" si="88"/>
        <v>2.602306648575305</v>
      </c>
      <c r="AI177">
        <v>22</v>
      </c>
      <c r="AJ177">
        <v>58.01</v>
      </c>
      <c r="AK177">
        <v>68.72</v>
      </c>
      <c r="AL177" s="3">
        <f t="shared" si="89"/>
        <v>1</v>
      </c>
      <c r="AM177" s="3">
        <f t="shared" si="90"/>
        <v>0</v>
      </c>
      <c r="AN177" s="3">
        <f t="shared" si="91"/>
        <v>0</v>
      </c>
    </row>
    <row r="178" spans="1:40" x14ac:dyDescent="0.35">
      <c r="A178" t="s">
        <v>2062</v>
      </c>
      <c r="B178" t="s">
        <v>1863</v>
      </c>
      <c r="C178" t="s">
        <v>51</v>
      </c>
      <c r="D178" t="s">
        <v>17</v>
      </c>
      <c r="E178">
        <v>23.5</v>
      </c>
      <c r="F178">
        <v>112.46</v>
      </c>
      <c r="G178">
        <v>72.459999999999994</v>
      </c>
      <c r="H178">
        <v>1.5520287049999999</v>
      </c>
      <c r="I178">
        <v>22.5</v>
      </c>
      <c r="J178">
        <v>69.45</v>
      </c>
      <c r="K178">
        <v>69.97</v>
      </c>
      <c r="L178" s="3">
        <f t="shared" si="85"/>
        <v>1</v>
      </c>
      <c r="M178" s="3">
        <f t="shared" si="86"/>
        <v>0</v>
      </c>
      <c r="N178" s="3">
        <f t="shared" si="87"/>
        <v>0</v>
      </c>
      <c r="AA178" t="s">
        <v>2062</v>
      </c>
      <c r="AB178" t="s">
        <v>1863</v>
      </c>
      <c r="AC178" t="s">
        <v>51</v>
      </c>
      <c r="AD178" t="s">
        <v>18</v>
      </c>
      <c r="AE178">
        <v>24</v>
      </c>
      <c r="AF178">
        <v>84.05</v>
      </c>
      <c r="AG178">
        <v>73.7</v>
      </c>
      <c r="AH178">
        <f t="shared" si="88"/>
        <v>1.1404341926729986</v>
      </c>
      <c r="AI178">
        <v>23.5</v>
      </c>
      <c r="AJ178">
        <v>49.6</v>
      </c>
      <c r="AK178">
        <v>72.459999999999994</v>
      </c>
      <c r="AL178" s="3">
        <f t="shared" si="89"/>
        <v>0</v>
      </c>
      <c r="AM178" s="3">
        <f t="shared" si="90"/>
        <v>1</v>
      </c>
      <c r="AN178" s="3">
        <f t="shared" si="91"/>
        <v>0</v>
      </c>
    </row>
    <row r="179" spans="1:40" x14ac:dyDescent="0.35">
      <c r="A179" t="s">
        <v>2063</v>
      </c>
      <c r="B179" t="s">
        <v>1863</v>
      </c>
      <c r="C179" t="s">
        <v>51</v>
      </c>
      <c r="D179" t="s">
        <v>17</v>
      </c>
      <c r="E179">
        <v>24</v>
      </c>
      <c r="F179">
        <v>110.71</v>
      </c>
      <c r="G179">
        <v>73.7</v>
      </c>
      <c r="H179">
        <v>1.502170963</v>
      </c>
      <c r="I179">
        <v>22</v>
      </c>
      <c r="J179">
        <v>55.97</v>
      </c>
      <c r="K179">
        <v>68.72</v>
      </c>
      <c r="L179" s="3">
        <f t="shared" si="85"/>
        <v>1</v>
      </c>
      <c r="M179" s="3">
        <f t="shared" si="86"/>
        <v>0</v>
      </c>
      <c r="N179" s="3">
        <f t="shared" si="87"/>
        <v>0</v>
      </c>
      <c r="AA179" t="s">
        <v>2063</v>
      </c>
      <c r="AB179" t="s">
        <v>1863</v>
      </c>
      <c r="AC179" t="s">
        <v>51</v>
      </c>
      <c r="AD179" t="s">
        <v>18</v>
      </c>
      <c r="AE179">
        <v>24</v>
      </c>
      <c r="AF179">
        <v>138.97</v>
      </c>
      <c r="AG179">
        <v>73.7</v>
      </c>
      <c r="AH179">
        <f t="shared" si="88"/>
        <v>1.8856173677069199</v>
      </c>
      <c r="AI179">
        <v>23</v>
      </c>
      <c r="AJ179">
        <v>59.14</v>
      </c>
      <c r="AK179">
        <v>71.22</v>
      </c>
      <c r="AL179" s="3">
        <f t="shared" si="89"/>
        <v>1</v>
      </c>
      <c r="AM179" s="3">
        <f t="shared" si="90"/>
        <v>0</v>
      </c>
      <c r="AN179" s="3">
        <f t="shared" si="91"/>
        <v>0</v>
      </c>
    </row>
    <row r="180" spans="1:40" x14ac:dyDescent="0.35">
      <c r="A180" t="s">
        <v>2064</v>
      </c>
      <c r="B180" t="s">
        <v>1863</v>
      </c>
      <c r="C180" t="s">
        <v>51</v>
      </c>
      <c r="D180" t="s">
        <v>17</v>
      </c>
      <c r="E180">
        <v>24</v>
      </c>
      <c r="F180">
        <v>156.79</v>
      </c>
      <c r="G180">
        <v>73.7</v>
      </c>
      <c r="H180">
        <v>2.1274084119999999</v>
      </c>
      <c r="I180">
        <v>22.5</v>
      </c>
      <c r="J180">
        <v>65.08</v>
      </c>
      <c r="K180">
        <v>69.97</v>
      </c>
      <c r="L180" s="3">
        <f t="shared" si="85"/>
        <v>1</v>
      </c>
      <c r="M180" s="3">
        <f t="shared" si="86"/>
        <v>0</v>
      </c>
      <c r="N180" s="3">
        <f t="shared" si="87"/>
        <v>0</v>
      </c>
      <c r="AA180" t="s">
        <v>2064</v>
      </c>
      <c r="AB180" t="s">
        <v>1863</v>
      </c>
      <c r="AC180" t="s">
        <v>51</v>
      </c>
      <c r="AD180" t="s">
        <v>18</v>
      </c>
      <c r="AE180">
        <v>24</v>
      </c>
      <c r="AF180">
        <v>101.24</v>
      </c>
      <c r="AG180">
        <v>73.7</v>
      </c>
      <c r="AH180">
        <f t="shared" si="88"/>
        <v>1.3736770691994571</v>
      </c>
      <c r="AI180">
        <v>23.5</v>
      </c>
      <c r="AJ180">
        <v>66.16</v>
      </c>
      <c r="AK180">
        <v>72.459999999999994</v>
      </c>
      <c r="AL180" s="3">
        <f t="shared" si="89"/>
        <v>0</v>
      </c>
      <c r="AM180" s="3">
        <f t="shared" si="90"/>
        <v>1</v>
      </c>
      <c r="AN180" s="3">
        <f t="shared" si="91"/>
        <v>0</v>
      </c>
    </row>
    <row r="181" spans="1:40" x14ac:dyDescent="0.35">
      <c r="A181" t="s">
        <v>2065</v>
      </c>
      <c r="B181" t="s">
        <v>1863</v>
      </c>
      <c r="C181" t="s">
        <v>51</v>
      </c>
      <c r="D181" t="s">
        <v>17</v>
      </c>
      <c r="E181" s="6">
        <v>25.5</v>
      </c>
      <c r="F181" s="6">
        <v>71.31</v>
      </c>
      <c r="G181" s="6">
        <v>77.400000000000006</v>
      </c>
      <c r="H181" s="6">
        <v>0.92131782900000003</v>
      </c>
      <c r="I181" s="6">
        <v>25</v>
      </c>
      <c r="J181" s="6">
        <v>65.81</v>
      </c>
      <c r="K181" s="6">
        <v>76.17</v>
      </c>
      <c r="L181" s="6">
        <f t="shared" si="85"/>
        <v>0</v>
      </c>
      <c r="M181" s="6">
        <f t="shared" si="86"/>
        <v>0</v>
      </c>
      <c r="N181" s="6">
        <f t="shared" si="87"/>
        <v>1</v>
      </c>
      <c r="AA181" t="s">
        <v>2065</v>
      </c>
      <c r="AB181" t="s">
        <v>1863</v>
      </c>
      <c r="AC181" t="s">
        <v>51</v>
      </c>
      <c r="AD181" t="s">
        <v>18</v>
      </c>
      <c r="AE181">
        <v>24.5</v>
      </c>
      <c r="AF181">
        <v>78.94</v>
      </c>
      <c r="AG181">
        <v>74.930000000000007</v>
      </c>
      <c r="AH181">
        <f t="shared" si="88"/>
        <v>1.0535166155078071</v>
      </c>
      <c r="AI181">
        <v>23.5</v>
      </c>
      <c r="AJ181">
        <v>57.42</v>
      </c>
      <c r="AK181">
        <v>72.459999999999994</v>
      </c>
      <c r="AL181" s="3">
        <f t="shared" si="89"/>
        <v>0</v>
      </c>
      <c r="AM181" s="3">
        <f t="shared" si="90"/>
        <v>1</v>
      </c>
      <c r="AN181" s="3">
        <f t="shared" si="91"/>
        <v>0</v>
      </c>
    </row>
    <row r="182" spans="1:40" x14ac:dyDescent="0.35">
      <c r="A182" t="s">
        <v>2066</v>
      </c>
      <c r="B182" t="s">
        <v>1863</v>
      </c>
      <c r="C182" t="s">
        <v>51</v>
      </c>
      <c r="D182" t="s">
        <v>17</v>
      </c>
      <c r="E182">
        <v>26</v>
      </c>
      <c r="F182">
        <v>79.540000000000006</v>
      </c>
      <c r="G182">
        <v>78.63</v>
      </c>
      <c r="H182">
        <v>1.0115731910000001</v>
      </c>
      <c r="I182">
        <v>25.5</v>
      </c>
      <c r="J182">
        <v>73.45</v>
      </c>
      <c r="K182">
        <v>77.400000000000006</v>
      </c>
      <c r="L182" s="3">
        <f t="shared" si="85"/>
        <v>0</v>
      </c>
      <c r="M182" s="3">
        <f t="shared" si="86"/>
        <v>1</v>
      </c>
      <c r="N182" s="3">
        <f t="shared" si="87"/>
        <v>0</v>
      </c>
      <c r="AA182" t="s">
        <v>2066</v>
      </c>
      <c r="AB182" t="s">
        <v>1863</v>
      </c>
      <c r="AC182" t="s">
        <v>51</v>
      </c>
      <c r="AD182" t="s">
        <v>18</v>
      </c>
      <c r="AE182">
        <v>24</v>
      </c>
      <c r="AF182">
        <v>110.8</v>
      </c>
      <c r="AG182">
        <v>73.7</v>
      </c>
      <c r="AH182">
        <f t="shared" si="88"/>
        <v>1.5033921302578017</v>
      </c>
      <c r="AI182">
        <v>23.5</v>
      </c>
      <c r="AJ182">
        <v>66.900000000000006</v>
      </c>
      <c r="AK182">
        <v>72.459999999999994</v>
      </c>
      <c r="AL182" s="3">
        <f t="shared" si="89"/>
        <v>1</v>
      </c>
      <c r="AM182" s="3">
        <f t="shared" si="90"/>
        <v>0</v>
      </c>
      <c r="AN182" s="3">
        <f t="shared" si="91"/>
        <v>0</v>
      </c>
    </row>
    <row r="183" spans="1:40" x14ac:dyDescent="0.35">
      <c r="A183" t="s">
        <v>2067</v>
      </c>
      <c r="B183" t="s">
        <v>1863</v>
      </c>
      <c r="C183" t="s">
        <v>51</v>
      </c>
      <c r="D183" t="s">
        <v>17</v>
      </c>
      <c r="E183" s="6">
        <v>21.5</v>
      </c>
      <c r="F183" s="6">
        <v>58.36</v>
      </c>
      <c r="G183" s="6">
        <v>67.47</v>
      </c>
      <c r="H183" s="6">
        <v>0.86497702700000001</v>
      </c>
      <c r="I183" s="6">
        <v>21</v>
      </c>
      <c r="J183" s="6">
        <v>52.38</v>
      </c>
      <c r="K183" s="6">
        <v>66.22</v>
      </c>
      <c r="L183" s="6">
        <f t="shared" si="85"/>
        <v>0</v>
      </c>
      <c r="M183" s="6">
        <f t="shared" si="86"/>
        <v>0</v>
      </c>
      <c r="N183" s="6">
        <f t="shared" si="87"/>
        <v>1</v>
      </c>
      <c r="AA183" t="s">
        <v>2067</v>
      </c>
      <c r="AB183" t="s">
        <v>1863</v>
      </c>
      <c r="AC183" t="s">
        <v>51</v>
      </c>
      <c r="AD183" t="s">
        <v>18</v>
      </c>
      <c r="AE183">
        <v>24</v>
      </c>
      <c r="AF183">
        <v>78.97</v>
      </c>
      <c r="AG183">
        <v>73.7</v>
      </c>
      <c r="AH183">
        <f t="shared" si="88"/>
        <v>1.0715061058344639</v>
      </c>
      <c r="AI183">
        <v>23.5</v>
      </c>
      <c r="AJ183">
        <v>44.22</v>
      </c>
      <c r="AK183">
        <v>72.459999999999994</v>
      </c>
      <c r="AL183" s="3">
        <f t="shared" si="89"/>
        <v>0</v>
      </c>
      <c r="AM183" s="3">
        <f t="shared" si="90"/>
        <v>1</v>
      </c>
      <c r="AN183" s="3">
        <f t="shared" si="91"/>
        <v>0</v>
      </c>
    </row>
    <row r="184" spans="1:40" x14ac:dyDescent="0.35">
      <c r="A184" t="s">
        <v>2068</v>
      </c>
      <c r="B184" t="s">
        <v>1863</v>
      </c>
      <c r="C184" t="s">
        <v>51</v>
      </c>
      <c r="D184" t="s">
        <v>17</v>
      </c>
      <c r="E184">
        <v>23.5</v>
      </c>
      <c r="F184">
        <v>138.68</v>
      </c>
      <c r="G184">
        <v>72.459999999999994</v>
      </c>
      <c r="H184">
        <v>1.9138835219999999</v>
      </c>
      <c r="I184">
        <v>22</v>
      </c>
      <c r="J184">
        <v>56.1</v>
      </c>
      <c r="K184">
        <v>68.72</v>
      </c>
      <c r="L184" s="3">
        <f t="shared" si="85"/>
        <v>1</v>
      </c>
      <c r="M184" s="3">
        <f t="shared" si="86"/>
        <v>0</v>
      </c>
      <c r="N184" s="3">
        <f t="shared" si="87"/>
        <v>0</v>
      </c>
      <c r="AA184" t="s">
        <v>2068</v>
      </c>
      <c r="AB184" t="s">
        <v>1863</v>
      </c>
      <c r="AC184" t="s">
        <v>51</v>
      </c>
      <c r="AD184" t="s">
        <v>18</v>
      </c>
      <c r="AE184">
        <v>24</v>
      </c>
      <c r="AF184">
        <v>147.46</v>
      </c>
      <c r="AG184">
        <v>73.7</v>
      </c>
      <c r="AH184">
        <f t="shared" si="88"/>
        <v>2.0008141112618727</v>
      </c>
      <c r="AI184">
        <v>23</v>
      </c>
      <c r="AJ184">
        <v>70.02</v>
      </c>
      <c r="AK184">
        <v>71.22</v>
      </c>
      <c r="AL184" s="3">
        <f t="shared" si="89"/>
        <v>1</v>
      </c>
      <c r="AM184" s="3">
        <f t="shared" si="90"/>
        <v>0</v>
      </c>
      <c r="AN184" s="3">
        <f t="shared" si="91"/>
        <v>0</v>
      </c>
    </row>
    <row r="185" spans="1:40" x14ac:dyDescent="0.35">
      <c r="A185" t="s">
        <v>2069</v>
      </c>
      <c r="B185" t="s">
        <v>1863</v>
      </c>
      <c r="C185" t="s">
        <v>51</v>
      </c>
      <c r="D185" t="s">
        <v>17</v>
      </c>
      <c r="E185">
        <v>23.5</v>
      </c>
      <c r="F185">
        <v>130.75</v>
      </c>
      <c r="G185">
        <v>72.459999999999994</v>
      </c>
      <c r="H185">
        <v>1.8044438309999999</v>
      </c>
      <c r="I185">
        <v>22</v>
      </c>
      <c r="J185">
        <v>54.59</v>
      </c>
      <c r="K185">
        <v>68.72</v>
      </c>
      <c r="L185" s="3">
        <f t="shared" si="85"/>
        <v>1</v>
      </c>
      <c r="M185" s="3">
        <f t="shared" si="86"/>
        <v>0</v>
      </c>
      <c r="N185" s="3">
        <f t="shared" si="87"/>
        <v>0</v>
      </c>
      <c r="AA185" t="s">
        <v>2069</v>
      </c>
      <c r="AB185" t="s">
        <v>1863</v>
      </c>
      <c r="AC185" t="s">
        <v>51</v>
      </c>
      <c r="AD185" t="s">
        <v>18</v>
      </c>
      <c r="AE185">
        <v>24</v>
      </c>
      <c r="AF185">
        <v>169.86</v>
      </c>
      <c r="AG185">
        <v>73.7</v>
      </c>
      <c r="AH185">
        <f t="shared" si="88"/>
        <v>2.3047489823609228</v>
      </c>
      <c r="AI185">
        <v>22.5</v>
      </c>
      <c r="AJ185">
        <v>68.34</v>
      </c>
      <c r="AK185">
        <v>69.97</v>
      </c>
      <c r="AL185" s="3">
        <f t="shared" si="89"/>
        <v>1</v>
      </c>
      <c r="AM185" s="3">
        <f t="shared" si="90"/>
        <v>0</v>
      </c>
      <c r="AN185" s="3">
        <f t="shared" si="91"/>
        <v>0</v>
      </c>
    </row>
    <row r="186" spans="1:40" x14ac:dyDescent="0.35">
      <c r="A186" t="s">
        <v>2070</v>
      </c>
      <c r="B186" t="s">
        <v>1863</v>
      </c>
      <c r="C186" t="s">
        <v>51</v>
      </c>
      <c r="D186" t="s">
        <v>17</v>
      </c>
      <c r="E186" s="6">
        <v>23</v>
      </c>
      <c r="F186" s="6">
        <v>70.760000000000005</v>
      </c>
      <c r="G186" s="6">
        <v>71.22</v>
      </c>
      <c r="H186" s="6">
        <v>0.99354114000000004</v>
      </c>
      <c r="I186" s="6">
        <v>22.5</v>
      </c>
      <c r="J186" s="6">
        <v>69.48</v>
      </c>
      <c r="K186" s="6">
        <v>69.97</v>
      </c>
      <c r="L186" s="6">
        <f t="shared" si="85"/>
        <v>0</v>
      </c>
      <c r="M186" s="6">
        <f t="shared" si="86"/>
        <v>0</v>
      </c>
      <c r="N186" s="6">
        <f t="shared" si="87"/>
        <v>1</v>
      </c>
      <c r="AA186" t="s">
        <v>2070</v>
      </c>
      <c r="AB186" t="s">
        <v>1863</v>
      </c>
      <c r="AC186" t="s">
        <v>51</v>
      </c>
      <c r="AD186" t="s">
        <v>18</v>
      </c>
      <c r="AE186">
        <v>24</v>
      </c>
      <c r="AF186">
        <v>117.04</v>
      </c>
      <c r="AG186">
        <v>73.7</v>
      </c>
      <c r="AH186">
        <f t="shared" si="88"/>
        <v>1.5880597014925373</v>
      </c>
      <c r="AI186">
        <v>23</v>
      </c>
      <c r="AJ186">
        <v>62.65</v>
      </c>
      <c r="AK186">
        <v>71.22</v>
      </c>
      <c r="AL186" s="3">
        <f t="shared" si="89"/>
        <v>1</v>
      </c>
      <c r="AM186" s="3">
        <f t="shared" si="90"/>
        <v>0</v>
      </c>
      <c r="AN186" s="3">
        <f t="shared" si="91"/>
        <v>0</v>
      </c>
    </row>
    <row r="187" spans="1:40" x14ac:dyDescent="0.35">
      <c r="A187" t="s">
        <v>2071</v>
      </c>
      <c r="B187" t="s">
        <v>1887</v>
      </c>
      <c r="C187" t="s">
        <v>51</v>
      </c>
      <c r="D187" t="s">
        <v>17</v>
      </c>
      <c r="E187">
        <v>24</v>
      </c>
      <c r="F187">
        <v>124.27</v>
      </c>
      <c r="G187">
        <v>73.7</v>
      </c>
      <c r="H187">
        <v>1.686160109</v>
      </c>
      <c r="I187">
        <v>22.5</v>
      </c>
      <c r="J187">
        <v>46.5</v>
      </c>
      <c r="K187">
        <v>69.97</v>
      </c>
      <c r="L187" s="3">
        <f t="shared" si="85"/>
        <v>1</v>
      </c>
      <c r="M187" s="3">
        <f t="shared" si="86"/>
        <v>0</v>
      </c>
      <c r="N187" s="3">
        <f t="shared" si="87"/>
        <v>0</v>
      </c>
      <c r="AA187" t="s">
        <v>2071</v>
      </c>
      <c r="AB187" t="s">
        <v>1887</v>
      </c>
      <c r="AC187" t="s">
        <v>51</v>
      </c>
      <c r="AD187" t="s">
        <v>18</v>
      </c>
      <c r="AE187">
        <v>24</v>
      </c>
      <c r="AF187">
        <v>142.5</v>
      </c>
      <c r="AG187">
        <v>73.7</v>
      </c>
      <c r="AH187">
        <f t="shared" si="88"/>
        <v>1.9335142469470827</v>
      </c>
      <c r="AI187">
        <v>16</v>
      </c>
      <c r="AJ187">
        <v>56.43</v>
      </c>
      <c r="AK187">
        <v>53.5</v>
      </c>
      <c r="AL187" s="3">
        <f t="shared" si="89"/>
        <v>1</v>
      </c>
      <c r="AM187" s="3">
        <f t="shared" si="90"/>
        <v>0</v>
      </c>
      <c r="AN187" s="3">
        <f t="shared" si="91"/>
        <v>0</v>
      </c>
    </row>
    <row r="188" spans="1:40" x14ac:dyDescent="0.35">
      <c r="A188" t="s">
        <v>2072</v>
      </c>
      <c r="B188" t="s">
        <v>1887</v>
      </c>
      <c r="C188" t="s">
        <v>51</v>
      </c>
      <c r="D188" t="s">
        <v>17</v>
      </c>
      <c r="E188">
        <v>25</v>
      </c>
      <c r="F188">
        <v>97.13</v>
      </c>
      <c r="G188">
        <v>76.17</v>
      </c>
      <c r="H188">
        <v>1.2751739529999999</v>
      </c>
      <c r="I188">
        <v>23</v>
      </c>
      <c r="J188">
        <v>65.63</v>
      </c>
      <c r="K188">
        <v>71.22</v>
      </c>
      <c r="L188" s="3">
        <f t="shared" si="85"/>
        <v>0</v>
      </c>
      <c r="M188" s="3">
        <f t="shared" si="86"/>
        <v>1</v>
      </c>
      <c r="N188" s="3">
        <f t="shared" si="87"/>
        <v>0</v>
      </c>
      <c r="AA188" t="s">
        <v>2072</v>
      </c>
      <c r="AB188" t="s">
        <v>1887</v>
      </c>
      <c r="AC188" t="s">
        <v>51</v>
      </c>
      <c r="AD188" t="s">
        <v>18</v>
      </c>
      <c r="AE188">
        <v>24</v>
      </c>
      <c r="AF188">
        <v>114.37</v>
      </c>
      <c r="AG188">
        <v>73.7</v>
      </c>
      <c r="AH188">
        <f t="shared" si="88"/>
        <v>1.5518317503392129</v>
      </c>
      <c r="AI188">
        <v>23</v>
      </c>
      <c r="AJ188">
        <v>65.91</v>
      </c>
      <c r="AK188">
        <v>71.22</v>
      </c>
      <c r="AL188" s="3">
        <f t="shared" si="89"/>
        <v>1</v>
      </c>
      <c r="AM188" s="3">
        <f t="shared" si="90"/>
        <v>0</v>
      </c>
      <c r="AN188" s="3">
        <f t="shared" si="91"/>
        <v>0</v>
      </c>
    </row>
    <row r="189" spans="1:40" x14ac:dyDescent="0.35">
      <c r="A189" t="s">
        <v>2073</v>
      </c>
      <c r="B189" t="s">
        <v>1887</v>
      </c>
      <c r="C189" t="s">
        <v>51</v>
      </c>
      <c r="D189" t="s">
        <v>17</v>
      </c>
      <c r="E189">
        <v>23.5</v>
      </c>
      <c r="F189">
        <v>154.11000000000001</v>
      </c>
      <c r="G189">
        <v>72.459999999999994</v>
      </c>
      <c r="H189">
        <v>2.1268285950000001</v>
      </c>
      <c r="I189">
        <v>22</v>
      </c>
      <c r="J189">
        <v>63.42</v>
      </c>
      <c r="K189">
        <v>68.72</v>
      </c>
      <c r="L189" s="3">
        <f t="shared" si="85"/>
        <v>1</v>
      </c>
      <c r="M189" s="3">
        <f t="shared" si="86"/>
        <v>0</v>
      </c>
      <c r="N189" s="3">
        <f t="shared" si="87"/>
        <v>0</v>
      </c>
      <c r="AA189" t="s">
        <v>2073</v>
      </c>
      <c r="AB189" t="s">
        <v>1887</v>
      </c>
      <c r="AC189" t="s">
        <v>51</v>
      </c>
      <c r="AD189" t="s">
        <v>18</v>
      </c>
      <c r="AE189">
        <v>24</v>
      </c>
      <c r="AF189">
        <v>126.49</v>
      </c>
      <c r="AG189">
        <v>73.7</v>
      </c>
      <c r="AH189">
        <f t="shared" si="88"/>
        <v>1.716282225237449</v>
      </c>
      <c r="AI189">
        <v>23</v>
      </c>
      <c r="AJ189">
        <v>64.53</v>
      </c>
      <c r="AK189">
        <v>71.22</v>
      </c>
      <c r="AL189" s="3">
        <f t="shared" si="89"/>
        <v>1</v>
      </c>
      <c r="AM189" s="3">
        <f t="shared" si="90"/>
        <v>0</v>
      </c>
      <c r="AN189" s="3">
        <f t="shared" si="91"/>
        <v>0</v>
      </c>
    </row>
    <row r="190" spans="1:40" x14ac:dyDescent="0.35">
      <c r="A190" t="s">
        <v>2074</v>
      </c>
      <c r="B190" t="s">
        <v>1887</v>
      </c>
      <c r="C190" t="s">
        <v>51</v>
      </c>
      <c r="D190" t="s">
        <v>17</v>
      </c>
      <c r="E190">
        <v>24</v>
      </c>
      <c r="F190">
        <v>109.74</v>
      </c>
      <c r="G190">
        <v>73.7</v>
      </c>
      <c r="H190">
        <v>1.4890094979999999</v>
      </c>
      <c r="I190">
        <v>22.5</v>
      </c>
      <c r="J190">
        <v>67.099999999999994</v>
      </c>
      <c r="K190">
        <v>69.97</v>
      </c>
      <c r="L190" s="3">
        <f t="shared" si="85"/>
        <v>0</v>
      </c>
      <c r="M190" s="3">
        <f t="shared" si="86"/>
        <v>1</v>
      </c>
      <c r="N190" s="3">
        <f t="shared" si="87"/>
        <v>0</v>
      </c>
      <c r="AA190" t="s">
        <v>2074</v>
      </c>
      <c r="AB190" t="s">
        <v>1887</v>
      </c>
      <c r="AC190" t="s">
        <v>51</v>
      </c>
      <c r="AD190" t="s">
        <v>18</v>
      </c>
      <c r="AE190">
        <v>24</v>
      </c>
      <c r="AF190">
        <v>94.31</v>
      </c>
      <c r="AG190">
        <v>73.7</v>
      </c>
      <c r="AH190">
        <f t="shared" si="88"/>
        <v>1.2796472184531886</v>
      </c>
      <c r="AI190">
        <v>23.5</v>
      </c>
      <c r="AJ190">
        <v>64.95</v>
      </c>
      <c r="AK190">
        <v>72.459999999999994</v>
      </c>
      <c r="AL190" s="3">
        <f t="shared" si="89"/>
        <v>0</v>
      </c>
      <c r="AM190" s="3">
        <f t="shared" si="90"/>
        <v>1</v>
      </c>
      <c r="AN190" s="3">
        <f t="shared" si="91"/>
        <v>0</v>
      </c>
    </row>
    <row r="191" spans="1:40" x14ac:dyDescent="0.35">
      <c r="A191" t="s">
        <v>2075</v>
      </c>
      <c r="B191" t="s">
        <v>1887</v>
      </c>
      <c r="C191" t="s">
        <v>51</v>
      </c>
      <c r="D191" t="s">
        <v>17</v>
      </c>
      <c r="E191">
        <v>24</v>
      </c>
      <c r="F191">
        <v>165.92</v>
      </c>
      <c r="G191">
        <v>73.7</v>
      </c>
      <c r="H191">
        <v>2.2512890090000002</v>
      </c>
      <c r="I191">
        <v>22</v>
      </c>
      <c r="J191">
        <v>53.78</v>
      </c>
      <c r="K191">
        <v>68.72</v>
      </c>
      <c r="L191" s="3">
        <f t="shared" si="85"/>
        <v>1</v>
      </c>
      <c r="M191" s="3">
        <f t="shared" si="86"/>
        <v>0</v>
      </c>
      <c r="N191" s="3">
        <f t="shared" si="87"/>
        <v>0</v>
      </c>
      <c r="AA191" t="s">
        <v>2075</v>
      </c>
      <c r="AB191" t="s">
        <v>1887</v>
      </c>
      <c r="AC191" t="s">
        <v>51</v>
      </c>
      <c r="AD191" t="s">
        <v>18</v>
      </c>
      <c r="AE191">
        <v>24</v>
      </c>
      <c r="AF191">
        <v>114.81</v>
      </c>
      <c r="AG191">
        <v>73.7</v>
      </c>
      <c r="AH191">
        <f t="shared" si="88"/>
        <v>1.5578018995929444</v>
      </c>
      <c r="AI191">
        <v>23</v>
      </c>
      <c r="AJ191">
        <v>54.37</v>
      </c>
      <c r="AK191">
        <v>71.22</v>
      </c>
      <c r="AL191" s="3">
        <f t="shared" si="89"/>
        <v>1</v>
      </c>
      <c r="AM191" s="3">
        <f t="shared" si="90"/>
        <v>0</v>
      </c>
      <c r="AN191" s="3">
        <f t="shared" si="91"/>
        <v>0</v>
      </c>
    </row>
    <row r="192" spans="1:40" x14ac:dyDescent="0.35">
      <c r="A192" t="s">
        <v>2076</v>
      </c>
      <c r="B192" t="s">
        <v>1887</v>
      </c>
      <c r="C192" t="s">
        <v>51</v>
      </c>
      <c r="D192" t="s">
        <v>17</v>
      </c>
      <c r="E192">
        <v>24</v>
      </c>
      <c r="F192">
        <v>85.05</v>
      </c>
      <c r="G192">
        <v>73.7</v>
      </c>
      <c r="H192">
        <v>1.154002714</v>
      </c>
      <c r="I192">
        <v>23</v>
      </c>
      <c r="J192">
        <v>60.89</v>
      </c>
      <c r="K192">
        <v>71.22</v>
      </c>
      <c r="L192" s="3">
        <f t="shared" si="85"/>
        <v>0</v>
      </c>
      <c r="M192" s="3">
        <f t="shared" si="86"/>
        <v>1</v>
      </c>
      <c r="N192" s="3">
        <f t="shared" si="87"/>
        <v>0</v>
      </c>
      <c r="AA192" t="s">
        <v>2076</v>
      </c>
      <c r="AB192" t="s">
        <v>1887</v>
      </c>
      <c r="AC192" t="s">
        <v>51</v>
      </c>
      <c r="AD192" t="s">
        <v>18</v>
      </c>
      <c r="AE192">
        <v>24</v>
      </c>
      <c r="AF192">
        <v>131.44</v>
      </c>
      <c r="AG192">
        <v>73.7</v>
      </c>
      <c r="AH192">
        <f t="shared" si="88"/>
        <v>1.7834464043419267</v>
      </c>
      <c r="AI192">
        <v>23</v>
      </c>
      <c r="AJ192">
        <v>58</v>
      </c>
      <c r="AK192">
        <v>71.22</v>
      </c>
      <c r="AL192" s="3">
        <f t="shared" si="89"/>
        <v>1</v>
      </c>
      <c r="AM192" s="3">
        <f t="shared" si="90"/>
        <v>0</v>
      </c>
      <c r="AN192" s="3">
        <f t="shared" si="91"/>
        <v>0</v>
      </c>
    </row>
    <row r="193" spans="1:40" x14ac:dyDescent="0.35">
      <c r="A193" t="s">
        <v>2077</v>
      </c>
      <c r="B193" t="s">
        <v>1887</v>
      </c>
      <c r="C193" t="s">
        <v>51</v>
      </c>
      <c r="D193" t="s">
        <v>17</v>
      </c>
      <c r="E193">
        <v>24.5</v>
      </c>
      <c r="F193">
        <v>159.65</v>
      </c>
      <c r="G193">
        <v>74.930000000000007</v>
      </c>
      <c r="H193">
        <v>2.1306552779999999</v>
      </c>
      <c r="I193">
        <v>23</v>
      </c>
      <c r="J193">
        <v>69.42</v>
      </c>
      <c r="K193">
        <v>71.22</v>
      </c>
      <c r="L193" s="3">
        <f t="shared" si="85"/>
        <v>1</v>
      </c>
      <c r="M193" s="3">
        <f t="shared" si="86"/>
        <v>0</v>
      </c>
      <c r="N193" s="3">
        <f t="shared" si="87"/>
        <v>0</v>
      </c>
      <c r="AA193" t="s">
        <v>2077</v>
      </c>
      <c r="AB193" t="s">
        <v>1887</v>
      </c>
      <c r="AC193" t="s">
        <v>51</v>
      </c>
      <c r="AD193" t="s">
        <v>18</v>
      </c>
      <c r="AE193" s="6">
        <v>24</v>
      </c>
      <c r="AF193" s="6">
        <v>67.760000000000005</v>
      </c>
      <c r="AG193" s="6">
        <v>73.7</v>
      </c>
      <c r="AH193" s="6">
        <f t="shared" si="88"/>
        <v>0.91940298507462692</v>
      </c>
      <c r="AI193" s="6">
        <v>23.5</v>
      </c>
      <c r="AJ193" s="6">
        <v>51.63</v>
      </c>
      <c r="AK193" s="6">
        <v>72.459999999999994</v>
      </c>
      <c r="AL193" s="6">
        <f t="shared" si="89"/>
        <v>0</v>
      </c>
      <c r="AM193" s="6">
        <f t="shared" si="90"/>
        <v>0</v>
      </c>
      <c r="AN193" s="6">
        <f t="shared" si="91"/>
        <v>1</v>
      </c>
    </row>
    <row r="194" spans="1:40" x14ac:dyDescent="0.35">
      <c r="A194" t="s">
        <v>2078</v>
      </c>
      <c r="B194" t="s">
        <v>1887</v>
      </c>
      <c r="C194" t="s">
        <v>51</v>
      </c>
      <c r="D194" t="s">
        <v>17</v>
      </c>
      <c r="E194">
        <v>24</v>
      </c>
      <c r="F194">
        <v>154.97999999999999</v>
      </c>
      <c r="G194">
        <v>73.7</v>
      </c>
      <c r="H194">
        <v>2.1028493890000002</v>
      </c>
      <c r="I194">
        <v>22.5</v>
      </c>
      <c r="J194">
        <v>63.23</v>
      </c>
      <c r="K194">
        <v>69.97</v>
      </c>
      <c r="L194" s="3">
        <f t="shared" ref="L194:L257" si="93">IF(H194&gt;1.5,1,0)</f>
        <v>1</v>
      </c>
      <c r="M194" s="3">
        <f t="shared" ref="M194:M257" si="94">IF((AND(H194&gt;1,H194&lt;1.5)),1,0)</f>
        <v>0</v>
      </c>
      <c r="N194" s="3">
        <f t="shared" ref="N194:N257" si="95">IF(H194&lt;1,1,0)</f>
        <v>0</v>
      </c>
      <c r="AA194" t="s">
        <v>2078</v>
      </c>
      <c r="AB194" t="s">
        <v>1887</v>
      </c>
      <c r="AC194" t="s">
        <v>51</v>
      </c>
      <c r="AD194" t="s">
        <v>18</v>
      </c>
      <c r="AE194">
        <v>24</v>
      </c>
      <c r="AF194">
        <v>117.58</v>
      </c>
      <c r="AG194">
        <v>73.7</v>
      </c>
      <c r="AH194">
        <f t="shared" ref="AH194:AH257" si="96">AF194/AG194</f>
        <v>1.5953867028493893</v>
      </c>
      <c r="AI194">
        <v>23</v>
      </c>
      <c r="AJ194">
        <v>61.79</v>
      </c>
      <c r="AK194">
        <v>71.22</v>
      </c>
      <c r="AL194" s="3">
        <f t="shared" ref="AL194:AL257" si="97">IF(AH194&gt;1.5,1,0)</f>
        <v>1</v>
      </c>
      <c r="AM194" s="3">
        <f t="shared" ref="AM194:AM257" si="98">IF((AND(AH194&gt;1,AH194&lt;1.5)),1,0)</f>
        <v>0</v>
      </c>
      <c r="AN194" s="3">
        <f t="shared" ref="AN194:AN257" si="99">IF(AH194&lt;1,1,0)</f>
        <v>0</v>
      </c>
    </row>
    <row r="195" spans="1:40" x14ac:dyDescent="0.35">
      <c r="A195" t="s">
        <v>2079</v>
      </c>
      <c r="B195" t="s">
        <v>1887</v>
      </c>
      <c r="C195" t="s">
        <v>51</v>
      </c>
      <c r="D195" t="s">
        <v>17</v>
      </c>
      <c r="E195">
        <v>25.5</v>
      </c>
      <c r="F195">
        <v>88.43</v>
      </c>
      <c r="G195">
        <v>77.400000000000006</v>
      </c>
      <c r="H195">
        <v>1.1425064599999999</v>
      </c>
      <c r="I195">
        <v>23.5</v>
      </c>
      <c r="J195">
        <v>71.02</v>
      </c>
      <c r="K195">
        <v>72.459999999999994</v>
      </c>
      <c r="L195" s="3">
        <f t="shared" si="93"/>
        <v>0</v>
      </c>
      <c r="M195" s="3">
        <f t="shared" si="94"/>
        <v>1</v>
      </c>
      <c r="N195" s="3">
        <f t="shared" si="95"/>
        <v>0</v>
      </c>
      <c r="AA195" t="s">
        <v>2079</v>
      </c>
      <c r="AB195" t="s">
        <v>1887</v>
      </c>
      <c r="AC195" t="s">
        <v>51</v>
      </c>
      <c r="AD195" t="s">
        <v>18</v>
      </c>
      <c r="AE195">
        <v>15.5</v>
      </c>
      <c r="AF195">
        <v>53.66</v>
      </c>
      <c r="AG195">
        <v>52.21</v>
      </c>
      <c r="AH195">
        <f t="shared" si="96"/>
        <v>1.0277724573836429</v>
      </c>
      <c r="AI195">
        <v>15</v>
      </c>
      <c r="AJ195">
        <v>28.13</v>
      </c>
      <c r="AK195">
        <v>50.91</v>
      </c>
      <c r="AL195" s="3">
        <f t="shared" si="97"/>
        <v>0</v>
      </c>
      <c r="AM195" s="3">
        <f t="shared" si="98"/>
        <v>1</v>
      </c>
      <c r="AN195" s="3">
        <f t="shared" si="99"/>
        <v>0</v>
      </c>
    </row>
    <row r="196" spans="1:40" x14ac:dyDescent="0.35">
      <c r="A196" t="s">
        <v>2080</v>
      </c>
      <c r="B196" t="s">
        <v>1887</v>
      </c>
      <c r="C196" t="s">
        <v>51</v>
      </c>
      <c r="D196" t="s">
        <v>17</v>
      </c>
      <c r="E196">
        <v>24</v>
      </c>
      <c r="F196">
        <v>94.48</v>
      </c>
      <c r="G196">
        <v>73.7</v>
      </c>
      <c r="H196">
        <v>1.2819538669999999</v>
      </c>
      <c r="I196">
        <v>22.5</v>
      </c>
      <c r="J196">
        <v>50.26</v>
      </c>
      <c r="K196">
        <v>69.97</v>
      </c>
      <c r="L196" s="3">
        <f t="shared" si="93"/>
        <v>0</v>
      </c>
      <c r="M196" s="3">
        <f t="shared" si="94"/>
        <v>1</v>
      </c>
      <c r="N196" s="3">
        <f t="shared" si="95"/>
        <v>0</v>
      </c>
      <c r="AA196" t="s">
        <v>2080</v>
      </c>
      <c r="AB196" t="s">
        <v>1887</v>
      </c>
      <c r="AC196" t="s">
        <v>51</v>
      </c>
      <c r="AD196" t="s">
        <v>18</v>
      </c>
      <c r="AE196" s="6">
        <v>24</v>
      </c>
      <c r="AF196" s="6">
        <v>66.38</v>
      </c>
      <c r="AG196" s="6">
        <v>73.7</v>
      </c>
      <c r="AH196" s="6">
        <f t="shared" si="96"/>
        <v>0.90067842605156023</v>
      </c>
      <c r="AI196" s="6">
        <v>23.5</v>
      </c>
      <c r="AJ196" s="6">
        <v>43.02</v>
      </c>
      <c r="AK196" s="6">
        <v>72.459999999999994</v>
      </c>
      <c r="AL196" s="6">
        <f t="shared" si="97"/>
        <v>0</v>
      </c>
      <c r="AM196" s="6">
        <f t="shared" si="98"/>
        <v>0</v>
      </c>
      <c r="AN196" s="6">
        <f t="shared" si="99"/>
        <v>1</v>
      </c>
    </row>
    <row r="197" spans="1:40" x14ac:dyDescent="0.35">
      <c r="A197" t="s">
        <v>2081</v>
      </c>
      <c r="B197" t="s">
        <v>1887</v>
      </c>
      <c r="C197" t="s">
        <v>51</v>
      </c>
      <c r="D197" t="s">
        <v>17</v>
      </c>
      <c r="E197" s="6">
        <v>22.5</v>
      </c>
      <c r="F197" s="6">
        <v>57.23</v>
      </c>
      <c r="G197" s="6">
        <v>69.97</v>
      </c>
      <c r="H197" s="6">
        <v>0.81792196699999997</v>
      </c>
      <c r="I197" s="6">
        <v>22</v>
      </c>
      <c r="J197" s="6">
        <v>51.12</v>
      </c>
      <c r="K197" s="6">
        <v>68.72</v>
      </c>
      <c r="L197" s="6">
        <f t="shared" si="93"/>
        <v>0</v>
      </c>
      <c r="M197" s="6">
        <f t="shared" si="94"/>
        <v>0</v>
      </c>
      <c r="N197" s="6">
        <f t="shared" si="95"/>
        <v>1</v>
      </c>
      <c r="AA197" t="s">
        <v>2081</v>
      </c>
      <c r="AB197" t="s">
        <v>1887</v>
      </c>
      <c r="AC197" t="s">
        <v>51</v>
      </c>
      <c r="AD197" t="s">
        <v>18</v>
      </c>
      <c r="AE197" s="6">
        <v>20.5</v>
      </c>
      <c r="AF197" s="6">
        <v>52</v>
      </c>
      <c r="AG197" s="6">
        <v>64.97</v>
      </c>
      <c r="AH197" s="6">
        <f t="shared" si="96"/>
        <v>0.80036940126212097</v>
      </c>
      <c r="AI197" s="6">
        <v>20</v>
      </c>
      <c r="AJ197" s="6">
        <v>31.45</v>
      </c>
      <c r="AK197" s="6">
        <v>63.71</v>
      </c>
      <c r="AL197" s="6">
        <f t="shared" si="97"/>
        <v>0</v>
      </c>
      <c r="AM197" s="6">
        <f t="shared" si="98"/>
        <v>0</v>
      </c>
      <c r="AN197" s="6">
        <f t="shared" si="99"/>
        <v>1</v>
      </c>
    </row>
    <row r="198" spans="1:40" x14ac:dyDescent="0.35">
      <c r="A198" t="s">
        <v>2082</v>
      </c>
      <c r="B198" t="s">
        <v>1887</v>
      </c>
      <c r="C198" t="s">
        <v>51</v>
      </c>
      <c r="D198" t="s">
        <v>17</v>
      </c>
      <c r="E198">
        <v>24</v>
      </c>
      <c r="F198">
        <v>103.91</v>
      </c>
      <c r="G198">
        <v>73.7</v>
      </c>
      <c r="H198">
        <v>1.4099050200000001</v>
      </c>
      <c r="I198">
        <v>22</v>
      </c>
      <c r="J198">
        <v>67.02</v>
      </c>
      <c r="K198">
        <v>68.72</v>
      </c>
      <c r="L198" s="3">
        <f t="shared" si="93"/>
        <v>0</v>
      </c>
      <c r="M198" s="3">
        <f t="shared" si="94"/>
        <v>1</v>
      </c>
      <c r="N198" s="3">
        <f t="shared" si="95"/>
        <v>0</v>
      </c>
      <c r="AA198" t="s">
        <v>2082</v>
      </c>
      <c r="AB198" t="s">
        <v>1887</v>
      </c>
      <c r="AC198" t="s">
        <v>51</v>
      </c>
      <c r="AD198" t="s">
        <v>18</v>
      </c>
      <c r="AE198">
        <v>24.5</v>
      </c>
      <c r="AF198">
        <v>84.69</v>
      </c>
      <c r="AG198">
        <v>74.930000000000007</v>
      </c>
      <c r="AH198">
        <f t="shared" si="96"/>
        <v>1.1302549045776056</v>
      </c>
      <c r="AI198">
        <v>24</v>
      </c>
      <c r="AJ198">
        <v>67.8</v>
      </c>
      <c r="AK198">
        <v>73.7</v>
      </c>
      <c r="AL198" s="3">
        <f t="shared" si="97"/>
        <v>0</v>
      </c>
      <c r="AM198" s="3">
        <f t="shared" si="98"/>
        <v>1</v>
      </c>
      <c r="AN198" s="3">
        <f t="shared" si="99"/>
        <v>0</v>
      </c>
    </row>
    <row r="199" spans="1:40" x14ac:dyDescent="0.35">
      <c r="A199" t="s">
        <v>2083</v>
      </c>
      <c r="B199" t="s">
        <v>1887</v>
      </c>
      <c r="C199" t="s">
        <v>51</v>
      </c>
      <c r="D199" t="s">
        <v>17</v>
      </c>
      <c r="E199">
        <v>23.5</v>
      </c>
      <c r="F199">
        <v>81.63</v>
      </c>
      <c r="G199">
        <v>72.459999999999994</v>
      </c>
      <c r="H199">
        <v>1.1265525810000001</v>
      </c>
      <c r="I199">
        <v>23</v>
      </c>
      <c r="J199">
        <v>65.790000000000006</v>
      </c>
      <c r="K199">
        <v>71.22</v>
      </c>
      <c r="L199" s="3">
        <f t="shared" si="93"/>
        <v>0</v>
      </c>
      <c r="M199" s="3">
        <f t="shared" si="94"/>
        <v>1</v>
      </c>
      <c r="N199" s="3">
        <f t="shared" si="95"/>
        <v>0</v>
      </c>
      <c r="AA199" t="s">
        <v>2083</v>
      </c>
      <c r="AB199" t="s">
        <v>1887</v>
      </c>
      <c r="AC199" t="s">
        <v>51</v>
      </c>
      <c r="AD199" t="s">
        <v>18</v>
      </c>
      <c r="AE199">
        <v>24</v>
      </c>
      <c r="AF199">
        <v>93.98</v>
      </c>
      <c r="AG199">
        <v>73.7</v>
      </c>
      <c r="AH199">
        <f t="shared" si="96"/>
        <v>1.2751696065128901</v>
      </c>
      <c r="AI199">
        <v>23</v>
      </c>
      <c r="AJ199">
        <v>53.02</v>
      </c>
      <c r="AK199">
        <v>71.22</v>
      </c>
      <c r="AL199" s="3">
        <f t="shared" si="97"/>
        <v>0</v>
      </c>
      <c r="AM199" s="3">
        <f t="shared" si="98"/>
        <v>1</v>
      </c>
      <c r="AN199" s="3">
        <f t="shared" si="99"/>
        <v>0</v>
      </c>
    </row>
    <row r="200" spans="1:40" x14ac:dyDescent="0.35">
      <c r="A200" t="s">
        <v>2084</v>
      </c>
      <c r="B200" t="s">
        <v>1887</v>
      </c>
      <c r="C200" t="s">
        <v>51</v>
      </c>
      <c r="D200" t="s">
        <v>17</v>
      </c>
      <c r="E200">
        <v>24</v>
      </c>
      <c r="F200">
        <v>102.75</v>
      </c>
      <c r="G200">
        <v>73.7</v>
      </c>
      <c r="H200">
        <v>1.394165536</v>
      </c>
      <c r="I200">
        <v>22.5</v>
      </c>
      <c r="J200">
        <v>67.03</v>
      </c>
      <c r="K200">
        <v>69.97</v>
      </c>
      <c r="L200" s="3">
        <f t="shared" si="93"/>
        <v>0</v>
      </c>
      <c r="M200" s="3">
        <f t="shared" si="94"/>
        <v>1</v>
      </c>
      <c r="N200" s="3">
        <f t="shared" si="95"/>
        <v>0</v>
      </c>
      <c r="AA200" t="s">
        <v>2084</v>
      </c>
      <c r="AB200" t="s">
        <v>1887</v>
      </c>
      <c r="AC200" t="s">
        <v>51</v>
      </c>
      <c r="AD200" t="s">
        <v>18</v>
      </c>
      <c r="AE200">
        <v>24.5</v>
      </c>
      <c r="AF200">
        <v>106.5</v>
      </c>
      <c r="AG200">
        <v>74.930000000000007</v>
      </c>
      <c r="AH200">
        <f t="shared" si="96"/>
        <v>1.421326571466702</v>
      </c>
      <c r="AI200">
        <v>23.5</v>
      </c>
      <c r="AJ200">
        <v>67.27</v>
      </c>
      <c r="AK200">
        <v>72.459999999999994</v>
      </c>
      <c r="AL200" s="3">
        <f t="shared" si="97"/>
        <v>0</v>
      </c>
      <c r="AM200" s="3">
        <f t="shared" si="98"/>
        <v>1</v>
      </c>
      <c r="AN200" s="3">
        <f t="shared" si="99"/>
        <v>0</v>
      </c>
    </row>
    <row r="201" spans="1:40" x14ac:dyDescent="0.35">
      <c r="A201" t="s">
        <v>2085</v>
      </c>
      <c r="B201" t="s">
        <v>1887</v>
      </c>
      <c r="C201" t="s">
        <v>51</v>
      </c>
      <c r="D201" t="s">
        <v>17</v>
      </c>
      <c r="E201">
        <v>24</v>
      </c>
      <c r="F201">
        <v>151.38999999999999</v>
      </c>
      <c r="G201">
        <v>73.7</v>
      </c>
      <c r="H201">
        <v>2.0541383990000002</v>
      </c>
      <c r="I201">
        <v>22.5</v>
      </c>
      <c r="J201">
        <v>68.89</v>
      </c>
      <c r="K201">
        <v>69.97</v>
      </c>
      <c r="L201" s="3">
        <f t="shared" si="93"/>
        <v>1</v>
      </c>
      <c r="M201" s="3">
        <f t="shared" si="94"/>
        <v>0</v>
      </c>
      <c r="N201" s="3">
        <f t="shared" si="95"/>
        <v>0</v>
      </c>
      <c r="AA201" t="s">
        <v>2085</v>
      </c>
      <c r="AB201" t="s">
        <v>1887</v>
      </c>
      <c r="AC201" t="s">
        <v>51</v>
      </c>
      <c r="AD201" t="s">
        <v>18</v>
      </c>
      <c r="AE201">
        <v>24</v>
      </c>
      <c r="AF201">
        <v>85.39</v>
      </c>
      <c r="AG201">
        <v>73.7</v>
      </c>
      <c r="AH201">
        <f t="shared" si="96"/>
        <v>1.1586160108548167</v>
      </c>
      <c r="AI201">
        <v>23.5</v>
      </c>
      <c r="AJ201">
        <v>71.349999999999994</v>
      </c>
      <c r="AK201">
        <v>72.459999999999994</v>
      </c>
      <c r="AL201" s="3">
        <f t="shared" si="97"/>
        <v>0</v>
      </c>
      <c r="AM201" s="3">
        <f t="shared" si="98"/>
        <v>1</v>
      </c>
      <c r="AN201" s="3">
        <f t="shared" si="99"/>
        <v>0</v>
      </c>
    </row>
    <row r="202" spans="1:40" x14ac:dyDescent="0.35">
      <c r="A202" t="s">
        <v>2086</v>
      </c>
      <c r="B202" t="s">
        <v>1887</v>
      </c>
      <c r="C202" t="s">
        <v>51</v>
      </c>
      <c r="D202" t="s">
        <v>17</v>
      </c>
      <c r="E202">
        <v>24</v>
      </c>
      <c r="F202">
        <v>162.13</v>
      </c>
      <c r="G202">
        <v>73.7</v>
      </c>
      <c r="H202">
        <v>2.1998643150000001</v>
      </c>
      <c r="I202">
        <v>22.5</v>
      </c>
      <c r="J202">
        <v>64.209999999999994</v>
      </c>
      <c r="K202">
        <v>69.97</v>
      </c>
      <c r="L202" s="3">
        <f t="shared" si="93"/>
        <v>1</v>
      </c>
      <c r="M202" s="3">
        <f t="shared" si="94"/>
        <v>0</v>
      </c>
      <c r="N202" s="3">
        <f t="shared" si="95"/>
        <v>0</v>
      </c>
      <c r="AA202" t="s">
        <v>2086</v>
      </c>
      <c r="AB202" t="s">
        <v>1887</v>
      </c>
      <c r="AC202" t="s">
        <v>51</v>
      </c>
      <c r="AD202" t="s">
        <v>18</v>
      </c>
      <c r="AE202">
        <v>24</v>
      </c>
      <c r="AF202">
        <v>84.5</v>
      </c>
      <c r="AG202">
        <v>73.7</v>
      </c>
      <c r="AH202">
        <f t="shared" si="96"/>
        <v>1.1465400271370421</v>
      </c>
      <c r="AI202">
        <v>23.5</v>
      </c>
      <c r="AJ202">
        <v>71.819999999999993</v>
      </c>
      <c r="AK202">
        <v>72.459999999999994</v>
      </c>
      <c r="AL202" s="3">
        <f t="shared" si="97"/>
        <v>0</v>
      </c>
      <c r="AM202" s="3">
        <f t="shared" si="98"/>
        <v>1</v>
      </c>
      <c r="AN202" s="3">
        <f t="shared" si="99"/>
        <v>0</v>
      </c>
    </row>
    <row r="203" spans="1:40" x14ac:dyDescent="0.35">
      <c r="A203" t="s">
        <v>2087</v>
      </c>
      <c r="B203" t="s">
        <v>1887</v>
      </c>
      <c r="C203" t="s">
        <v>51</v>
      </c>
      <c r="D203" t="s">
        <v>17</v>
      </c>
      <c r="E203">
        <v>23</v>
      </c>
      <c r="F203">
        <v>96.51</v>
      </c>
      <c r="G203">
        <v>71.22</v>
      </c>
      <c r="H203">
        <v>1.3550968830000001</v>
      </c>
      <c r="I203">
        <v>21.5</v>
      </c>
      <c r="J203">
        <v>61.37</v>
      </c>
      <c r="K203">
        <v>67.47</v>
      </c>
      <c r="L203" s="3">
        <f t="shared" si="93"/>
        <v>0</v>
      </c>
      <c r="M203" s="3">
        <f t="shared" si="94"/>
        <v>1</v>
      </c>
      <c r="N203" s="3">
        <f t="shared" si="95"/>
        <v>0</v>
      </c>
      <c r="AA203" t="s">
        <v>2087</v>
      </c>
      <c r="AB203" t="s">
        <v>1887</v>
      </c>
      <c r="AC203" t="s">
        <v>51</v>
      </c>
      <c r="AD203" t="s">
        <v>18</v>
      </c>
      <c r="AE203">
        <v>24.5</v>
      </c>
      <c r="AF203">
        <v>109.23</v>
      </c>
      <c r="AG203">
        <v>74.930000000000007</v>
      </c>
      <c r="AH203">
        <f t="shared" si="96"/>
        <v>1.4577605765381021</v>
      </c>
      <c r="AI203">
        <v>23.5</v>
      </c>
      <c r="AJ203">
        <v>64.84</v>
      </c>
      <c r="AK203">
        <v>72.459999999999994</v>
      </c>
      <c r="AL203" s="3">
        <f t="shared" si="97"/>
        <v>0</v>
      </c>
      <c r="AM203" s="3">
        <f t="shared" si="98"/>
        <v>1</v>
      </c>
      <c r="AN203" s="3">
        <f t="shared" si="99"/>
        <v>0</v>
      </c>
    </row>
    <row r="204" spans="1:40" x14ac:dyDescent="0.35">
      <c r="A204" t="s">
        <v>2088</v>
      </c>
      <c r="B204" t="s">
        <v>1887</v>
      </c>
      <c r="C204" t="s">
        <v>51</v>
      </c>
      <c r="D204" t="s">
        <v>17</v>
      </c>
      <c r="E204">
        <v>24</v>
      </c>
      <c r="F204">
        <v>87.87</v>
      </c>
      <c r="G204">
        <v>73.7</v>
      </c>
      <c r="H204">
        <v>1.192265943</v>
      </c>
      <c r="I204">
        <v>22.5</v>
      </c>
      <c r="J204">
        <v>79.150000000000006</v>
      </c>
      <c r="K204">
        <v>69.97</v>
      </c>
      <c r="L204" s="3">
        <f t="shared" si="93"/>
        <v>0</v>
      </c>
      <c r="M204" s="3">
        <f t="shared" si="94"/>
        <v>1</v>
      </c>
      <c r="N204" s="3">
        <f t="shared" si="95"/>
        <v>0</v>
      </c>
      <c r="AA204" t="s">
        <v>2088</v>
      </c>
      <c r="AB204" t="s">
        <v>1887</v>
      </c>
      <c r="AC204" t="s">
        <v>51</v>
      </c>
      <c r="AD204" t="s">
        <v>18</v>
      </c>
      <c r="AE204">
        <v>24</v>
      </c>
      <c r="AF204">
        <v>102.49</v>
      </c>
      <c r="AG204">
        <v>73.7</v>
      </c>
      <c r="AH204">
        <f t="shared" si="96"/>
        <v>1.3906377204884666</v>
      </c>
      <c r="AI204">
        <v>23</v>
      </c>
      <c r="AJ204">
        <v>54.52</v>
      </c>
      <c r="AK204">
        <v>71.22</v>
      </c>
      <c r="AL204" s="3">
        <f t="shared" si="97"/>
        <v>0</v>
      </c>
      <c r="AM204" s="3">
        <f t="shared" si="98"/>
        <v>1</v>
      </c>
      <c r="AN204" s="3">
        <f t="shared" si="99"/>
        <v>0</v>
      </c>
    </row>
    <row r="205" spans="1:40" x14ac:dyDescent="0.35">
      <c r="A205" t="s">
        <v>2089</v>
      </c>
      <c r="B205" t="s">
        <v>1887</v>
      </c>
      <c r="C205" t="s">
        <v>51</v>
      </c>
      <c r="D205" t="s">
        <v>17</v>
      </c>
      <c r="E205">
        <v>24</v>
      </c>
      <c r="F205">
        <v>117.03</v>
      </c>
      <c r="G205">
        <v>73.7</v>
      </c>
      <c r="H205">
        <v>1.5879240160000001</v>
      </c>
      <c r="I205">
        <v>22.5</v>
      </c>
      <c r="J205">
        <v>55.68</v>
      </c>
      <c r="K205">
        <v>69.97</v>
      </c>
      <c r="L205" s="3">
        <f t="shared" si="93"/>
        <v>1</v>
      </c>
      <c r="M205" s="3">
        <f t="shared" si="94"/>
        <v>0</v>
      </c>
      <c r="N205" s="3">
        <f t="shared" si="95"/>
        <v>0</v>
      </c>
      <c r="AA205" t="s">
        <v>2089</v>
      </c>
      <c r="AB205" t="s">
        <v>1887</v>
      </c>
      <c r="AC205" t="s">
        <v>51</v>
      </c>
      <c r="AD205" t="s">
        <v>18</v>
      </c>
      <c r="AE205">
        <v>24</v>
      </c>
      <c r="AF205">
        <v>97.61</v>
      </c>
      <c r="AG205">
        <v>73.7</v>
      </c>
      <c r="AH205">
        <f t="shared" si="96"/>
        <v>1.3244233378561736</v>
      </c>
      <c r="AI205">
        <v>23.5</v>
      </c>
      <c r="AJ205">
        <v>67.38</v>
      </c>
      <c r="AK205">
        <v>72.459999999999994</v>
      </c>
      <c r="AL205" s="3">
        <f t="shared" si="97"/>
        <v>0</v>
      </c>
      <c r="AM205" s="3">
        <f t="shared" si="98"/>
        <v>1</v>
      </c>
      <c r="AN205" s="3">
        <f t="shared" si="99"/>
        <v>0</v>
      </c>
    </row>
    <row r="206" spans="1:40" x14ac:dyDescent="0.35">
      <c r="A206" t="s">
        <v>2090</v>
      </c>
      <c r="B206" t="s">
        <v>1887</v>
      </c>
      <c r="C206" t="s">
        <v>51</v>
      </c>
      <c r="D206" t="s">
        <v>17</v>
      </c>
      <c r="E206">
        <v>24</v>
      </c>
      <c r="F206">
        <v>120.84</v>
      </c>
      <c r="G206">
        <v>73.7</v>
      </c>
      <c r="H206">
        <v>1.6396200809999999</v>
      </c>
      <c r="I206">
        <v>21.5</v>
      </c>
      <c r="J206">
        <v>62.73</v>
      </c>
      <c r="K206">
        <v>67.47</v>
      </c>
      <c r="L206" s="3">
        <f t="shared" si="93"/>
        <v>1</v>
      </c>
      <c r="M206" s="3">
        <f t="shared" si="94"/>
        <v>0</v>
      </c>
      <c r="N206" s="3">
        <f t="shared" si="95"/>
        <v>0</v>
      </c>
      <c r="AA206" t="s">
        <v>2090</v>
      </c>
      <c r="AB206" t="s">
        <v>1887</v>
      </c>
      <c r="AC206" t="s">
        <v>51</v>
      </c>
      <c r="AD206" t="s">
        <v>18</v>
      </c>
      <c r="AE206">
        <v>24</v>
      </c>
      <c r="AF206">
        <v>105.99</v>
      </c>
      <c r="AG206">
        <v>73.7</v>
      </c>
      <c r="AH206">
        <f t="shared" si="96"/>
        <v>1.4381275440976933</v>
      </c>
      <c r="AI206">
        <v>23.5</v>
      </c>
      <c r="AJ206">
        <v>63.41</v>
      </c>
      <c r="AK206">
        <v>72.459999999999994</v>
      </c>
      <c r="AL206" s="3">
        <f t="shared" si="97"/>
        <v>0</v>
      </c>
      <c r="AM206" s="3">
        <f t="shared" si="98"/>
        <v>1</v>
      </c>
      <c r="AN206" s="3">
        <f t="shared" si="99"/>
        <v>0</v>
      </c>
    </row>
    <row r="207" spans="1:40" x14ac:dyDescent="0.35">
      <c r="A207" t="s">
        <v>2091</v>
      </c>
      <c r="B207" t="s">
        <v>1887</v>
      </c>
      <c r="C207" t="s">
        <v>51</v>
      </c>
      <c r="D207" t="s">
        <v>17</v>
      </c>
      <c r="E207">
        <v>24</v>
      </c>
      <c r="F207">
        <v>91.47</v>
      </c>
      <c r="G207">
        <v>73.7</v>
      </c>
      <c r="H207">
        <v>1.2411126189999999</v>
      </c>
      <c r="I207">
        <v>23</v>
      </c>
      <c r="J207">
        <v>74.84</v>
      </c>
      <c r="K207">
        <v>71.22</v>
      </c>
      <c r="L207" s="3">
        <f t="shared" si="93"/>
        <v>0</v>
      </c>
      <c r="M207" s="3">
        <f t="shared" si="94"/>
        <v>1</v>
      </c>
      <c r="N207" s="3">
        <f t="shared" si="95"/>
        <v>0</v>
      </c>
      <c r="AA207" t="s">
        <v>2091</v>
      </c>
      <c r="AB207" t="s">
        <v>1887</v>
      </c>
      <c r="AC207" t="s">
        <v>51</v>
      </c>
      <c r="AD207" t="s">
        <v>18</v>
      </c>
      <c r="AE207">
        <v>24</v>
      </c>
      <c r="AF207">
        <v>106.16</v>
      </c>
      <c r="AG207">
        <v>73.7</v>
      </c>
      <c r="AH207">
        <f t="shared" si="96"/>
        <v>1.4404341926729984</v>
      </c>
      <c r="AI207">
        <v>23.5</v>
      </c>
      <c r="AJ207">
        <v>71.94</v>
      </c>
      <c r="AK207">
        <v>72.459999999999994</v>
      </c>
      <c r="AL207" s="3">
        <f t="shared" si="97"/>
        <v>0</v>
      </c>
      <c r="AM207" s="3">
        <f t="shared" si="98"/>
        <v>1</v>
      </c>
      <c r="AN207" s="3">
        <f t="shared" si="99"/>
        <v>0</v>
      </c>
    </row>
    <row r="208" spans="1:40" x14ac:dyDescent="0.35">
      <c r="A208" t="s">
        <v>2092</v>
      </c>
      <c r="B208" t="s">
        <v>1887</v>
      </c>
      <c r="C208" t="s">
        <v>51</v>
      </c>
      <c r="D208" t="s">
        <v>17</v>
      </c>
      <c r="E208">
        <v>23.5</v>
      </c>
      <c r="F208">
        <v>106.9</v>
      </c>
      <c r="G208">
        <v>72.459999999999994</v>
      </c>
      <c r="H208">
        <v>1.475296715</v>
      </c>
      <c r="I208">
        <v>21.5</v>
      </c>
      <c r="J208">
        <v>42.93</v>
      </c>
      <c r="K208">
        <v>67.47</v>
      </c>
      <c r="L208" s="3">
        <f t="shared" si="93"/>
        <v>0</v>
      </c>
      <c r="M208" s="3">
        <f t="shared" si="94"/>
        <v>1</v>
      </c>
      <c r="N208" s="3">
        <f t="shared" si="95"/>
        <v>0</v>
      </c>
      <c r="AA208" t="s">
        <v>2092</v>
      </c>
      <c r="AB208" t="s">
        <v>1887</v>
      </c>
      <c r="AC208" t="s">
        <v>51</v>
      </c>
      <c r="AD208" t="s">
        <v>18</v>
      </c>
      <c r="AE208" s="6">
        <v>25</v>
      </c>
      <c r="AF208" s="6">
        <v>69.7</v>
      </c>
      <c r="AG208" s="6">
        <v>76.17</v>
      </c>
      <c r="AH208" s="6">
        <f t="shared" si="96"/>
        <v>0.91505842195089937</v>
      </c>
      <c r="AI208" s="6">
        <v>24.5</v>
      </c>
      <c r="AJ208" s="6">
        <v>63.35</v>
      </c>
      <c r="AK208" s="6">
        <v>74.930000000000007</v>
      </c>
      <c r="AL208" s="6">
        <f t="shared" si="97"/>
        <v>0</v>
      </c>
      <c r="AM208" s="6">
        <f t="shared" si="98"/>
        <v>0</v>
      </c>
      <c r="AN208" s="6">
        <f t="shared" si="99"/>
        <v>1</v>
      </c>
    </row>
    <row r="209" spans="1:40" x14ac:dyDescent="0.35">
      <c r="A209" t="s">
        <v>2093</v>
      </c>
      <c r="B209" t="s">
        <v>1887</v>
      </c>
      <c r="C209" t="s">
        <v>51</v>
      </c>
      <c r="D209" t="s">
        <v>17</v>
      </c>
      <c r="E209">
        <v>23.5</v>
      </c>
      <c r="F209">
        <v>130.11000000000001</v>
      </c>
      <c r="G209">
        <v>72.459999999999994</v>
      </c>
      <c r="H209">
        <v>1.795611372</v>
      </c>
      <c r="I209">
        <v>22</v>
      </c>
      <c r="J209">
        <v>55.45</v>
      </c>
      <c r="K209">
        <v>68.72</v>
      </c>
      <c r="L209" s="3">
        <f t="shared" si="93"/>
        <v>1</v>
      </c>
      <c r="M209" s="3">
        <f t="shared" si="94"/>
        <v>0</v>
      </c>
      <c r="N209" s="3">
        <f t="shared" si="95"/>
        <v>0</v>
      </c>
      <c r="AA209" t="s">
        <v>2093</v>
      </c>
      <c r="AB209" t="s">
        <v>1887</v>
      </c>
      <c r="AC209" t="s">
        <v>51</v>
      </c>
      <c r="AD209" t="s">
        <v>18</v>
      </c>
      <c r="AE209">
        <v>24</v>
      </c>
      <c r="AF209">
        <v>121.38</v>
      </c>
      <c r="AG209">
        <v>73.7</v>
      </c>
      <c r="AH209">
        <f t="shared" si="96"/>
        <v>1.6469470827679782</v>
      </c>
      <c r="AI209">
        <v>23</v>
      </c>
      <c r="AJ209">
        <v>64.3</v>
      </c>
      <c r="AK209">
        <v>71.22</v>
      </c>
      <c r="AL209" s="3">
        <f t="shared" si="97"/>
        <v>1</v>
      </c>
      <c r="AM209" s="3">
        <f t="shared" si="98"/>
        <v>0</v>
      </c>
      <c r="AN209" s="3">
        <f t="shared" si="99"/>
        <v>0</v>
      </c>
    </row>
    <row r="210" spans="1:40" x14ac:dyDescent="0.35">
      <c r="A210" t="s">
        <v>2094</v>
      </c>
      <c r="B210" t="s">
        <v>1887</v>
      </c>
      <c r="C210" t="s">
        <v>51</v>
      </c>
      <c r="D210" t="s">
        <v>17</v>
      </c>
      <c r="E210">
        <v>23.5</v>
      </c>
      <c r="F210">
        <v>81.540000000000006</v>
      </c>
      <c r="G210">
        <v>72.459999999999994</v>
      </c>
      <c r="H210">
        <v>1.1253105160000001</v>
      </c>
      <c r="I210">
        <v>23</v>
      </c>
      <c r="J210">
        <v>59.24</v>
      </c>
      <c r="K210">
        <v>71.22</v>
      </c>
      <c r="L210" s="3">
        <f t="shared" si="93"/>
        <v>0</v>
      </c>
      <c r="M210" s="3">
        <f t="shared" si="94"/>
        <v>1</v>
      </c>
      <c r="N210" s="3">
        <f t="shared" si="95"/>
        <v>0</v>
      </c>
      <c r="AA210" t="s">
        <v>2094</v>
      </c>
      <c r="AB210" t="s">
        <v>1887</v>
      </c>
      <c r="AC210" t="s">
        <v>51</v>
      </c>
      <c r="AD210" t="s">
        <v>18</v>
      </c>
      <c r="AE210">
        <v>24</v>
      </c>
      <c r="AF210">
        <v>131.22</v>
      </c>
      <c r="AG210">
        <v>73.7</v>
      </c>
      <c r="AH210">
        <f t="shared" si="96"/>
        <v>1.7804613297150609</v>
      </c>
      <c r="AI210">
        <v>23</v>
      </c>
      <c r="AJ210">
        <v>65.19</v>
      </c>
      <c r="AK210">
        <v>71.22</v>
      </c>
      <c r="AL210" s="3">
        <f t="shared" si="97"/>
        <v>1</v>
      </c>
      <c r="AM210" s="3">
        <f t="shared" si="98"/>
        <v>0</v>
      </c>
      <c r="AN210" s="3">
        <f t="shared" si="99"/>
        <v>0</v>
      </c>
    </row>
    <row r="211" spans="1:40" x14ac:dyDescent="0.35">
      <c r="A211" t="s">
        <v>2095</v>
      </c>
      <c r="B211" t="s">
        <v>1887</v>
      </c>
      <c r="C211" t="s">
        <v>51</v>
      </c>
      <c r="D211" t="s">
        <v>17</v>
      </c>
      <c r="E211">
        <v>24</v>
      </c>
      <c r="F211">
        <v>112.23</v>
      </c>
      <c r="G211">
        <v>73.7</v>
      </c>
      <c r="H211">
        <v>1.5227951150000001</v>
      </c>
      <c r="I211">
        <v>22.5</v>
      </c>
      <c r="J211">
        <v>67.010000000000005</v>
      </c>
      <c r="K211">
        <v>69.97</v>
      </c>
      <c r="L211" s="3">
        <f t="shared" si="93"/>
        <v>1</v>
      </c>
      <c r="M211" s="3">
        <f t="shared" si="94"/>
        <v>0</v>
      </c>
      <c r="N211" s="3">
        <f t="shared" si="95"/>
        <v>0</v>
      </c>
      <c r="AA211" t="s">
        <v>2095</v>
      </c>
      <c r="AB211" t="s">
        <v>1887</v>
      </c>
      <c r="AC211" t="s">
        <v>51</v>
      </c>
      <c r="AD211" t="s">
        <v>18</v>
      </c>
      <c r="AE211" s="6">
        <v>24</v>
      </c>
      <c r="AF211" s="6">
        <v>72.03</v>
      </c>
      <c r="AG211" s="6">
        <v>73.7</v>
      </c>
      <c r="AH211" s="6">
        <f t="shared" si="96"/>
        <v>0.97734056987788331</v>
      </c>
      <c r="AI211" s="6">
        <v>23.5</v>
      </c>
      <c r="AJ211" s="6">
        <v>38.200000000000003</v>
      </c>
      <c r="AK211" s="6">
        <v>72.459999999999994</v>
      </c>
      <c r="AL211" s="6">
        <f t="shared" si="97"/>
        <v>0</v>
      </c>
      <c r="AM211" s="6">
        <f t="shared" si="98"/>
        <v>0</v>
      </c>
      <c r="AN211" s="6">
        <f t="shared" si="99"/>
        <v>1</v>
      </c>
    </row>
    <row r="212" spans="1:40" x14ac:dyDescent="0.35">
      <c r="A212" t="s">
        <v>2096</v>
      </c>
      <c r="B212" t="s">
        <v>1887</v>
      </c>
      <c r="C212" t="s">
        <v>51</v>
      </c>
      <c r="D212" t="s">
        <v>17</v>
      </c>
      <c r="E212">
        <v>24</v>
      </c>
      <c r="F212">
        <v>120.26</v>
      </c>
      <c r="G212">
        <v>73.7</v>
      </c>
      <c r="H212">
        <v>1.6317503390000001</v>
      </c>
      <c r="I212">
        <v>21.5</v>
      </c>
      <c r="J212">
        <v>62.01</v>
      </c>
      <c r="K212">
        <v>67.47</v>
      </c>
      <c r="L212" s="3">
        <f t="shared" si="93"/>
        <v>1</v>
      </c>
      <c r="M212" s="3">
        <f t="shared" si="94"/>
        <v>0</v>
      </c>
      <c r="N212" s="3">
        <f t="shared" si="95"/>
        <v>0</v>
      </c>
      <c r="AA212" t="s">
        <v>2096</v>
      </c>
      <c r="AB212" t="s">
        <v>1887</v>
      </c>
      <c r="AC212" t="s">
        <v>51</v>
      </c>
      <c r="AD212" t="s">
        <v>18</v>
      </c>
      <c r="AE212">
        <v>16</v>
      </c>
      <c r="AF212">
        <v>74.42</v>
      </c>
      <c r="AG212">
        <v>53.5</v>
      </c>
      <c r="AH212">
        <f t="shared" si="96"/>
        <v>1.3910280373831776</v>
      </c>
      <c r="AI212">
        <v>32</v>
      </c>
      <c r="AJ212">
        <v>101.18</v>
      </c>
      <c r="AK212">
        <v>93.23</v>
      </c>
      <c r="AL212" s="3">
        <f t="shared" si="97"/>
        <v>0</v>
      </c>
      <c r="AM212" s="3">
        <f t="shared" si="98"/>
        <v>1</v>
      </c>
      <c r="AN212" s="3">
        <f t="shared" si="99"/>
        <v>0</v>
      </c>
    </row>
    <row r="213" spans="1:40" x14ac:dyDescent="0.35">
      <c r="A213" t="s">
        <v>2097</v>
      </c>
      <c r="B213" t="s">
        <v>1887</v>
      </c>
      <c r="C213" t="s">
        <v>51</v>
      </c>
      <c r="D213" t="s">
        <v>17</v>
      </c>
      <c r="E213">
        <v>22.5</v>
      </c>
      <c r="F213">
        <v>102.46</v>
      </c>
      <c r="G213">
        <v>69.97</v>
      </c>
      <c r="H213">
        <v>1.4643418610000001</v>
      </c>
      <c r="I213">
        <v>21</v>
      </c>
      <c r="J213">
        <v>47.95</v>
      </c>
      <c r="K213">
        <v>66.22</v>
      </c>
      <c r="L213" s="3">
        <f t="shared" si="93"/>
        <v>0</v>
      </c>
      <c r="M213" s="3">
        <f t="shared" si="94"/>
        <v>1</v>
      </c>
      <c r="N213" s="3">
        <f t="shared" si="95"/>
        <v>0</v>
      </c>
      <c r="AA213" t="s">
        <v>2097</v>
      </c>
      <c r="AB213" t="s">
        <v>1887</v>
      </c>
      <c r="AC213" t="s">
        <v>51</v>
      </c>
      <c r="AD213" t="s">
        <v>18</v>
      </c>
      <c r="AE213">
        <v>24</v>
      </c>
      <c r="AF213">
        <v>102.49</v>
      </c>
      <c r="AG213">
        <v>73.7</v>
      </c>
      <c r="AH213">
        <f t="shared" si="96"/>
        <v>1.3906377204884666</v>
      </c>
      <c r="AI213">
        <v>23</v>
      </c>
      <c r="AJ213">
        <v>53.99</v>
      </c>
      <c r="AK213">
        <v>71.22</v>
      </c>
      <c r="AL213" s="3">
        <f t="shared" si="97"/>
        <v>0</v>
      </c>
      <c r="AM213" s="3">
        <f t="shared" si="98"/>
        <v>1</v>
      </c>
      <c r="AN213" s="3">
        <f t="shared" si="99"/>
        <v>0</v>
      </c>
    </row>
    <row r="214" spans="1:40" x14ac:dyDescent="0.35">
      <c r="A214" t="s">
        <v>2098</v>
      </c>
      <c r="B214" t="s">
        <v>1918</v>
      </c>
      <c r="C214" t="s">
        <v>51</v>
      </c>
      <c r="D214" t="s">
        <v>17</v>
      </c>
      <c r="E214">
        <v>20.5</v>
      </c>
      <c r="F214">
        <v>72.73</v>
      </c>
      <c r="G214">
        <v>64.97</v>
      </c>
      <c r="H214">
        <v>1.1194397410000001</v>
      </c>
      <c r="I214">
        <v>20</v>
      </c>
      <c r="J214">
        <v>58.22</v>
      </c>
      <c r="K214">
        <v>63.71</v>
      </c>
      <c r="L214" s="3">
        <f t="shared" si="93"/>
        <v>0</v>
      </c>
      <c r="M214" s="3">
        <f t="shared" si="94"/>
        <v>1</v>
      </c>
      <c r="N214" s="3">
        <f t="shared" si="95"/>
        <v>0</v>
      </c>
      <c r="AA214" t="s">
        <v>2098</v>
      </c>
      <c r="AB214" t="s">
        <v>1918</v>
      </c>
      <c r="AC214" t="s">
        <v>51</v>
      </c>
      <c r="AD214" t="s">
        <v>18</v>
      </c>
      <c r="AE214">
        <v>24.5</v>
      </c>
      <c r="AF214">
        <v>89.65</v>
      </c>
      <c r="AG214">
        <v>74.930000000000007</v>
      </c>
      <c r="AH214">
        <f t="shared" si="96"/>
        <v>1.1964500200186841</v>
      </c>
      <c r="AI214">
        <v>24</v>
      </c>
      <c r="AJ214">
        <v>65.72</v>
      </c>
      <c r="AK214">
        <v>73.7</v>
      </c>
      <c r="AL214" s="3">
        <f t="shared" si="97"/>
        <v>0</v>
      </c>
      <c r="AM214" s="3">
        <f t="shared" si="98"/>
        <v>1</v>
      </c>
      <c r="AN214" s="3">
        <f t="shared" si="99"/>
        <v>0</v>
      </c>
    </row>
    <row r="215" spans="1:40" x14ac:dyDescent="0.35">
      <c r="A215" t="s">
        <v>2099</v>
      </c>
      <c r="B215" t="s">
        <v>1918</v>
      </c>
      <c r="C215" t="s">
        <v>51</v>
      </c>
      <c r="D215" t="s">
        <v>17</v>
      </c>
      <c r="E215" s="6">
        <v>15.5</v>
      </c>
      <c r="F215" s="6">
        <v>47.15</v>
      </c>
      <c r="G215" s="6">
        <v>52.21</v>
      </c>
      <c r="H215" s="6">
        <v>0.90308370000000004</v>
      </c>
      <c r="I215" s="6">
        <v>15</v>
      </c>
      <c r="J215" s="6">
        <v>19.48</v>
      </c>
      <c r="K215" s="6">
        <v>50.91</v>
      </c>
      <c r="L215" s="6">
        <f t="shared" si="93"/>
        <v>0</v>
      </c>
      <c r="M215" s="6">
        <f t="shared" si="94"/>
        <v>0</v>
      </c>
      <c r="N215" s="6">
        <f t="shared" si="95"/>
        <v>1</v>
      </c>
      <c r="AA215" t="s">
        <v>2099</v>
      </c>
      <c r="AB215" t="s">
        <v>1918</v>
      </c>
      <c r="AC215" t="s">
        <v>51</v>
      </c>
      <c r="AD215" t="s">
        <v>18</v>
      </c>
      <c r="AE215" s="6">
        <v>28</v>
      </c>
      <c r="AF215" s="6">
        <v>73.209999999999994</v>
      </c>
      <c r="AG215" s="6">
        <v>83.53</v>
      </c>
      <c r="AH215" s="6">
        <f t="shared" si="96"/>
        <v>0.87645157428468801</v>
      </c>
      <c r="AI215" s="6">
        <v>27.5</v>
      </c>
      <c r="AJ215" s="6">
        <v>57.11</v>
      </c>
      <c r="AK215" s="6">
        <v>82.3</v>
      </c>
      <c r="AL215" s="6">
        <f t="shared" si="97"/>
        <v>0</v>
      </c>
      <c r="AM215" s="6">
        <f t="shared" si="98"/>
        <v>0</v>
      </c>
      <c r="AN215" s="6">
        <f t="shared" si="99"/>
        <v>1</v>
      </c>
    </row>
    <row r="216" spans="1:40" x14ac:dyDescent="0.35">
      <c r="A216" t="s">
        <v>2100</v>
      </c>
      <c r="B216" t="s">
        <v>1918</v>
      </c>
      <c r="C216" t="s">
        <v>51</v>
      </c>
      <c r="D216" t="s">
        <v>17</v>
      </c>
      <c r="E216" s="6">
        <v>18</v>
      </c>
      <c r="F216" s="6">
        <v>49.21</v>
      </c>
      <c r="G216" s="6">
        <v>58.64</v>
      </c>
      <c r="H216" s="6">
        <v>0.83918826700000004</v>
      </c>
      <c r="I216" s="6">
        <v>17.5</v>
      </c>
      <c r="J216" s="6">
        <v>35.31</v>
      </c>
      <c r="K216" s="6">
        <v>57.36</v>
      </c>
      <c r="L216" s="6">
        <f t="shared" si="93"/>
        <v>0</v>
      </c>
      <c r="M216" s="6">
        <f t="shared" si="94"/>
        <v>0</v>
      </c>
      <c r="N216" s="6">
        <f t="shared" si="95"/>
        <v>1</v>
      </c>
      <c r="AA216" t="s">
        <v>2100</v>
      </c>
      <c r="AB216" t="s">
        <v>1918</v>
      </c>
      <c r="AC216" t="s">
        <v>51</v>
      </c>
      <c r="AD216" t="s">
        <v>18</v>
      </c>
      <c r="AE216" s="6">
        <v>24.5</v>
      </c>
      <c r="AF216" s="6">
        <v>62.93</v>
      </c>
      <c r="AG216" s="6">
        <v>74.930000000000007</v>
      </c>
      <c r="AH216" s="6">
        <f t="shared" si="96"/>
        <v>0.83985052715868136</v>
      </c>
      <c r="AI216" s="6">
        <v>24</v>
      </c>
      <c r="AJ216" s="6">
        <v>57.4</v>
      </c>
      <c r="AK216" s="6">
        <v>73.7</v>
      </c>
      <c r="AL216" s="6">
        <f t="shared" si="97"/>
        <v>0</v>
      </c>
      <c r="AM216" s="6">
        <f t="shared" si="98"/>
        <v>0</v>
      </c>
      <c r="AN216" s="6">
        <f t="shared" si="99"/>
        <v>1</v>
      </c>
    </row>
    <row r="217" spans="1:40" x14ac:dyDescent="0.35">
      <c r="A217" t="s">
        <v>2101</v>
      </c>
      <c r="B217" t="s">
        <v>1918</v>
      </c>
      <c r="C217" t="s">
        <v>51</v>
      </c>
      <c r="D217" t="s">
        <v>17</v>
      </c>
      <c r="E217" s="6">
        <v>25</v>
      </c>
      <c r="F217" s="6">
        <v>68.12</v>
      </c>
      <c r="G217" s="6">
        <v>76.17</v>
      </c>
      <c r="H217" s="6">
        <v>0.89431534700000004</v>
      </c>
      <c r="I217" s="6">
        <v>24.5</v>
      </c>
      <c r="J217" s="6">
        <v>48.92</v>
      </c>
      <c r="K217" s="6">
        <v>74.930000000000007</v>
      </c>
      <c r="L217" s="6">
        <f t="shared" si="93"/>
        <v>0</v>
      </c>
      <c r="M217" s="6">
        <f t="shared" si="94"/>
        <v>0</v>
      </c>
      <c r="N217" s="6">
        <f t="shared" si="95"/>
        <v>1</v>
      </c>
      <c r="AA217" t="s">
        <v>2101</v>
      </c>
      <c r="AB217" t="s">
        <v>1918</v>
      </c>
      <c r="AC217" t="s">
        <v>51</v>
      </c>
      <c r="AD217" t="s">
        <v>18</v>
      </c>
      <c r="AE217">
        <v>24.5</v>
      </c>
      <c r="AF217">
        <v>81.8</v>
      </c>
      <c r="AG217">
        <v>74.930000000000007</v>
      </c>
      <c r="AH217">
        <f t="shared" si="96"/>
        <v>1.0916855732016548</v>
      </c>
      <c r="AI217">
        <v>24</v>
      </c>
      <c r="AJ217">
        <v>69.14</v>
      </c>
      <c r="AK217">
        <v>73.7</v>
      </c>
      <c r="AL217" s="3">
        <f t="shared" si="97"/>
        <v>0</v>
      </c>
      <c r="AM217" s="3">
        <f t="shared" si="98"/>
        <v>1</v>
      </c>
      <c r="AN217" s="3">
        <f t="shared" si="99"/>
        <v>0</v>
      </c>
    </row>
    <row r="218" spans="1:40" x14ac:dyDescent="0.35">
      <c r="A218" t="s">
        <v>2102</v>
      </c>
      <c r="B218" t="s">
        <v>1918</v>
      </c>
      <c r="C218" t="s">
        <v>51</v>
      </c>
      <c r="D218" t="s">
        <v>17</v>
      </c>
      <c r="E218" s="6">
        <v>28</v>
      </c>
      <c r="F218" s="6">
        <v>74.3</v>
      </c>
      <c r="G218" s="6">
        <v>83.53</v>
      </c>
      <c r="H218" s="6">
        <v>0.88950077800000005</v>
      </c>
      <c r="I218" s="6">
        <v>27.5</v>
      </c>
      <c r="J218" s="6">
        <v>62.72</v>
      </c>
      <c r="K218" s="6">
        <v>82.3</v>
      </c>
      <c r="L218" s="6">
        <f t="shared" si="93"/>
        <v>0</v>
      </c>
      <c r="M218" s="6">
        <f t="shared" si="94"/>
        <v>0</v>
      </c>
      <c r="N218" s="6">
        <f t="shared" si="95"/>
        <v>1</v>
      </c>
      <c r="AA218" t="s">
        <v>2102</v>
      </c>
      <c r="AB218" t="s">
        <v>1918</v>
      </c>
      <c r="AC218" t="s">
        <v>51</v>
      </c>
      <c r="AD218" t="s">
        <v>18</v>
      </c>
      <c r="AE218">
        <v>25.5</v>
      </c>
      <c r="AF218">
        <v>86.24</v>
      </c>
      <c r="AG218">
        <v>77.400000000000006</v>
      </c>
      <c r="AH218">
        <f t="shared" si="96"/>
        <v>1.1142118863049093</v>
      </c>
      <c r="AI218">
        <v>25</v>
      </c>
      <c r="AJ218">
        <v>53.92</v>
      </c>
      <c r="AK218">
        <v>76.17</v>
      </c>
      <c r="AL218" s="3">
        <f t="shared" si="97"/>
        <v>0</v>
      </c>
      <c r="AM218" s="3">
        <f t="shared" si="98"/>
        <v>1</v>
      </c>
      <c r="AN218" s="3">
        <f t="shared" si="99"/>
        <v>0</v>
      </c>
    </row>
    <row r="219" spans="1:40" x14ac:dyDescent="0.35">
      <c r="A219" t="s">
        <v>2103</v>
      </c>
      <c r="B219" t="s">
        <v>1918</v>
      </c>
      <c r="C219" t="s">
        <v>51</v>
      </c>
      <c r="D219" t="s">
        <v>17</v>
      </c>
      <c r="E219" s="6">
        <v>30.5</v>
      </c>
      <c r="F219" s="6">
        <v>66.849999999999994</v>
      </c>
      <c r="G219" s="6">
        <v>89.6</v>
      </c>
      <c r="H219" s="6">
        <v>0.74609375</v>
      </c>
      <c r="I219" s="6">
        <v>30</v>
      </c>
      <c r="J219" s="6">
        <v>55.09</v>
      </c>
      <c r="K219" s="6">
        <v>88.39</v>
      </c>
      <c r="L219" s="6">
        <f t="shared" si="93"/>
        <v>0</v>
      </c>
      <c r="M219" s="6">
        <f t="shared" si="94"/>
        <v>0</v>
      </c>
      <c r="N219" s="6">
        <f t="shared" si="95"/>
        <v>1</v>
      </c>
      <c r="AA219" t="s">
        <v>2103</v>
      </c>
      <c r="AB219" t="s">
        <v>1918</v>
      </c>
      <c r="AC219" t="s">
        <v>51</v>
      </c>
      <c r="AD219" t="s">
        <v>18</v>
      </c>
      <c r="AE219">
        <v>24.5</v>
      </c>
      <c r="AF219">
        <v>87.51</v>
      </c>
      <c r="AG219">
        <v>74.930000000000007</v>
      </c>
      <c r="AH219">
        <f t="shared" si="96"/>
        <v>1.1678900306953155</v>
      </c>
      <c r="AI219">
        <v>24</v>
      </c>
      <c r="AJ219">
        <v>52.59</v>
      </c>
      <c r="AK219">
        <v>73.7</v>
      </c>
      <c r="AL219" s="3">
        <f t="shared" si="97"/>
        <v>0</v>
      </c>
      <c r="AM219" s="3">
        <f t="shared" si="98"/>
        <v>1</v>
      </c>
      <c r="AN219" s="3">
        <f t="shared" si="99"/>
        <v>0</v>
      </c>
    </row>
    <row r="220" spans="1:40" x14ac:dyDescent="0.35">
      <c r="A220" t="s">
        <v>2104</v>
      </c>
      <c r="B220" t="s">
        <v>1918</v>
      </c>
      <c r="C220" t="s">
        <v>51</v>
      </c>
      <c r="D220" t="s">
        <v>17</v>
      </c>
      <c r="E220">
        <v>19</v>
      </c>
      <c r="F220">
        <v>89.6</v>
      </c>
      <c r="G220">
        <v>61.18</v>
      </c>
      <c r="H220">
        <v>1.464530892</v>
      </c>
      <c r="I220">
        <v>18</v>
      </c>
      <c r="J220">
        <v>47.97</v>
      </c>
      <c r="K220">
        <v>58.64</v>
      </c>
      <c r="L220" s="3">
        <f t="shared" si="93"/>
        <v>0</v>
      </c>
      <c r="M220" s="3">
        <f t="shared" si="94"/>
        <v>1</v>
      </c>
      <c r="N220" s="3">
        <f t="shared" si="95"/>
        <v>0</v>
      </c>
      <c r="AA220" t="s">
        <v>2104</v>
      </c>
      <c r="AB220" t="s">
        <v>1918</v>
      </c>
      <c r="AC220" t="s">
        <v>51</v>
      </c>
      <c r="AD220" t="s">
        <v>18</v>
      </c>
      <c r="AE220">
        <v>24.5</v>
      </c>
      <c r="AF220">
        <v>89.35</v>
      </c>
      <c r="AG220">
        <v>74.930000000000007</v>
      </c>
      <c r="AH220">
        <f t="shared" si="96"/>
        <v>1.192446283197651</v>
      </c>
      <c r="AI220">
        <v>24</v>
      </c>
      <c r="AJ220">
        <v>58.79</v>
      </c>
      <c r="AK220">
        <v>73.7</v>
      </c>
      <c r="AL220" s="3">
        <f t="shared" si="97"/>
        <v>0</v>
      </c>
      <c r="AM220" s="3">
        <f t="shared" si="98"/>
        <v>1</v>
      </c>
      <c r="AN220" s="3">
        <f t="shared" si="99"/>
        <v>0</v>
      </c>
    </row>
    <row r="221" spans="1:40" x14ac:dyDescent="0.35">
      <c r="A221" t="s">
        <v>2105</v>
      </c>
      <c r="B221" t="s">
        <v>1918</v>
      </c>
      <c r="C221" t="s">
        <v>51</v>
      </c>
      <c r="D221" t="s">
        <v>17</v>
      </c>
      <c r="E221" s="6">
        <v>21</v>
      </c>
      <c r="F221" s="6">
        <v>62.04</v>
      </c>
      <c r="G221" s="6">
        <v>66.22</v>
      </c>
      <c r="H221" s="6">
        <v>0.93687707600000003</v>
      </c>
      <c r="I221" s="6">
        <v>20.5</v>
      </c>
      <c r="J221" s="6">
        <v>43.73</v>
      </c>
      <c r="K221" s="6">
        <v>64.97</v>
      </c>
      <c r="L221" s="6">
        <f t="shared" si="93"/>
        <v>0</v>
      </c>
      <c r="M221" s="6">
        <f t="shared" si="94"/>
        <v>0</v>
      </c>
      <c r="N221" s="6">
        <f t="shared" si="95"/>
        <v>1</v>
      </c>
      <c r="AA221" t="s">
        <v>2105</v>
      </c>
      <c r="AB221" t="s">
        <v>1918</v>
      </c>
      <c r="AC221" t="s">
        <v>51</v>
      </c>
      <c r="AD221" t="s">
        <v>18</v>
      </c>
      <c r="AE221">
        <v>24.5</v>
      </c>
      <c r="AF221">
        <v>113.46</v>
      </c>
      <c r="AG221">
        <v>74.930000000000007</v>
      </c>
      <c r="AH221">
        <f t="shared" si="96"/>
        <v>1.5142132657146667</v>
      </c>
      <c r="AI221">
        <v>23.5</v>
      </c>
      <c r="AJ221">
        <v>59.4</v>
      </c>
      <c r="AK221">
        <v>72.459999999999994</v>
      </c>
      <c r="AL221" s="3">
        <f t="shared" si="97"/>
        <v>1</v>
      </c>
      <c r="AM221" s="3">
        <f t="shared" si="98"/>
        <v>0</v>
      </c>
      <c r="AN221" s="3">
        <f t="shared" si="99"/>
        <v>0</v>
      </c>
    </row>
    <row r="222" spans="1:40" x14ac:dyDescent="0.35">
      <c r="A222" t="s">
        <v>2106</v>
      </c>
      <c r="B222" t="s">
        <v>1918</v>
      </c>
      <c r="C222" t="s">
        <v>51</v>
      </c>
      <c r="D222" t="s">
        <v>17</v>
      </c>
      <c r="E222">
        <v>26</v>
      </c>
      <c r="F222">
        <v>85.16</v>
      </c>
      <c r="G222">
        <v>78.63</v>
      </c>
      <c r="H222">
        <v>1.0830471829999999</v>
      </c>
      <c r="I222">
        <v>25.5</v>
      </c>
      <c r="J222">
        <v>69.73</v>
      </c>
      <c r="K222">
        <v>77.400000000000006</v>
      </c>
      <c r="L222" s="3">
        <f t="shared" si="93"/>
        <v>0</v>
      </c>
      <c r="M222" s="3">
        <f t="shared" si="94"/>
        <v>1</v>
      </c>
      <c r="N222" s="3">
        <f t="shared" si="95"/>
        <v>0</v>
      </c>
      <c r="AA222" t="s">
        <v>2106</v>
      </c>
      <c r="AB222" t="s">
        <v>1918</v>
      </c>
      <c r="AC222" t="s">
        <v>51</v>
      </c>
      <c r="AD222" t="s">
        <v>18</v>
      </c>
      <c r="AE222">
        <v>24</v>
      </c>
      <c r="AF222">
        <v>91.24</v>
      </c>
      <c r="AG222">
        <v>73.7</v>
      </c>
      <c r="AH222">
        <f t="shared" si="96"/>
        <v>1.2379918588873811</v>
      </c>
      <c r="AI222">
        <v>23.5</v>
      </c>
      <c r="AJ222">
        <v>55.2</v>
      </c>
      <c r="AK222">
        <v>72.459999999999994</v>
      </c>
      <c r="AL222" s="3">
        <f t="shared" si="97"/>
        <v>0</v>
      </c>
      <c r="AM222" s="3">
        <f t="shared" si="98"/>
        <v>1</v>
      </c>
      <c r="AN222" s="3">
        <f t="shared" si="99"/>
        <v>0</v>
      </c>
    </row>
    <row r="223" spans="1:40" x14ac:dyDescent="0.35">
      <c r="A223" t="s">
        <v>2107</v>
      </c>
      <c r="B223" t="s">
        <v>1918</v>
      </c>
      <c r="C223" t="s">
        <v>51</v>
      </c>
      <c r="D223" t="s">
        <v>17</v>
      </c>
      <c r="E223">
        <v>18.5</v>
      </c>
      <c r="F223">
        <v>85.45</v>
      </c>
      <c r="G223">
        <v>59.91</v>
      </c>
      <c r="H223">
        <v>1.4263061260000001</v>
      </c>
      <c r="I223">
        <v>18</v>
      </c>
      <c r="J223">
        <v>47.04</v>
      </c>
      <c r="K223">
        <v>58.64</v>
      </c>
      <c r="L223" s="3">
        <f t="shared" si="93"/>
        <v>0</v>
      </c>
      <c r="M223" s="3">
        <f t="shared" si="94"/>
        <v>1</v>
      </c>
      <c r="N223" s="3">
        <f t="shared" si="95"/>
        <v>0</v>
      </c>
      <c r="AA223" t="s">
        <v>2107</v>
      </c>
      <c r="AB223" t="s">
        <v>1918</v>
      </c>
      <c r="AC223" t="s">
        <v>51</v>
      </c>
      <c r="AD223" t="s">
        <v>18</v>
      </c>
      <c r="AE223">
        <v>24.5</v>
      </c>
      <c r="AF223">
        <v>84.97</v>
      </c>
      <c r="AG223">
        <v>74.930000000000007</v>
      </c>
      <c r="AH223">
        <f t="shared" si="96"/>
        <v>1.1339917256105698</v>
      </c>
      <c r="AI223">
        <v>23.5</v>
      </c>
      <c r="AJ223">
        <v>41.1</v>
      </c>
      <c r="AK223">
        <v>72.459999999999994</v>
      </c>
      <c r="AL223" s="3">
        <f t="shared" si="97"/>
        <v>0</v>
      </c>
      <c r="AM223" s="3">
        <f t="shared" si="98"/>
        <v>1</v>
      </c>
      <c r="AN223" s="3">
        <f t="shared" si="99"/>
        <v>0</v>
      </c>
    </row>
    <row r="224" spans="1:40" x14ac:dyDescent="0.35">
      <c r="A224" t="s">
        <v>2108</v>
      </c>
      <c r="B224" t="s">
        <v>1918</v>
      </c>
      <c r="C224" t="s">
        <v>51</v>
      </c>
      <c r="D224" t="s">
        <v>17</v>
      </c>
      <c r="E224" s="6">
        <v>16</v>
      </c>
      <c r="F224" s="6">
        <v>41.54</v>
      </c>
      <c r="G224" s="6">
        <v>53.5</v>
      </c>
      <c r="H224" s="6">
        <v>0.77644859799999999</v>
      </c>
      <c r="I224" s="6">
        <v>15.5</v>
      </c>
      <c r="J224" s="6">
        <v>29.27</v>
      </c>
      <c r="K224" s="6">
        <v>52.21</v>
      </c>
      <c r="L224" s="6">
        <f t="shared" si="93"/>
        <v>0</v>
      </c>
      <c r="M224" s="6">
        <f t="shared" si="94"/>
        <v>0</v>
      </c>
      <c r="N224" s="6">
        <f t="shared" si="95"/>
        <v>1</v>
      </c>
      <c r="AA224" t="s">
        <v>2108</v>
      </c>
      <c r="AB224" t="s">
        <v>1918</v>
      </c>
      <c r="AC224" t="s">
        <v>51</v>
      </c>
      <c r="AD224" t="s">
        <v>18</v>
      </c>
      <c r="AE224">
        <v>24</v>
      </c>
      <c r="AF224">
        <v>88.26</v>
      </c>
      <c r="AG224">
        <v>73.7</v>
      </c>
      <c r="AH224">
        <f t="shared" si="96"/>
        <v>1.1975576662143828</v>
      </c>
      <c r="AI224">
        <v>25</v>
      </c>
      <c r="AJ224">
        <v>76.53</v>
      </c>
      <c r="AK224">
        <v>76.17</v>
      </c>
      <c r="AL224" s="3">
        <f t="shared" si="97"/>
        <v>0</v>
      </c>
      <c r="AM224" s="3">
        <f t="shared" si="98"/>
        <v>1</v>
      </c>
      <c r="AN224" s="3">
        <f t="shared" si="99"/>
        <v>0</v>
      </c>
    </row>
    <row r="225" spans="1:40" x14ac:dyDescent="0.35">
      <c r="A225" t="s">
        <v>2109</v>
      </c>
      <c r="B225" t="s">
        <v>1918</v>
      </c>
      <c r="C225" t="s">
        <v>51</v>
      </c>
      <c r="D225" t="s">
        <v>17</v>
      </c>
      <c r="E225" s="6">
        <v>19.5</v>
      </c>
      <c r="F225" s="6">
        <v>50.63</v>
      </c>
      <c r="G225" s="6">
        <v>62.44</v>
      </c>
      <c r="H225" s="6">
        <v>0.81085842399999997</v>
      </c>
      <c r="I225" s="6">
        <v>19</v>
      </c>
      <c r="J225" s="6">
        <v>46.74</v>
      </c>
      <c r="K225" s="6">
        <v>61.18</v>
      </c>
      <c r="L225" s="6">
        <f t="shared" si="93"/>
        <v>0</v>
      </c>
      <c r="M225" s="6">
        <f t="shared" si="94"/>
        <v>0</v>
      </c>
      <c r="N225" s="6">
        <f t="shared" si="95"/>
        <v>1</v>
      </c>
      <c r="AA225" t="s">
        <v>2109</v>
      </c>
      <c r="AB225" t="s">
        <v>1918</v>
      </c>
      <c r="AC225" t="s">
        <v>51</v>
      </c>
      <c r="AD225" t="s">
        <v>18</v>
      </c>
      <c r="AE225">
        <v>24.5</v>
      </c>
      <c r="AF225">
        <v>90.14</v>
      </c>
      <c r="AG225">
        <v>74.930000000000007</v>
      </c>
      <c r="AH225">
        <f t="shared" si="96"/>
        <v>1.2029894568263713</v>
      </c>
      <c r="AI225">
        <v>23.5</v>
      </c>
      <c r="AJ225">
        <v>47.01</v>
      </c>
      <c r="AK225">
        <v>72.459999999999994</v>
      </c>
      <c r="AL225" s="3">
        <f t="shared" si="97"/>
        <v>0</v>
      </c>
      <c r="AM225" s="3">
        <f t="shared" si="98"/>
        <v>1</v>
      </c>
      <c r="AN225" s="3">
        <f t="shared" si="99"/>
        <v>0</v>
      </c>
    </row>
    <row r="226" spans="1:40" x14ac:dyDescent="0.35">
      <c r="A226" t="s">
        <v>2110</v>
      </c>
      <c r="B226" t="s">
        <v>1918</v>
      </c>
      <c r="C226" t="s">
        <v>51</v>
      </c>
      <c r="D226" t="s">
        <v>17</v>
      </c>
      <c r="E226" s="6">
        <v>25</v>
      </c>
      <c r="F226" s="6">
        <v>54.23</v>
      </c>
      <c r="G226" s="6">
        <v>76.17</v>
      </c>
      <c r="H226" s="6">
        <v>0.71196008899999996</v>
      </c>
      <c r="I226" s="6">
        <v>24.5</v>
      </c>
      <c r="J226" s="6">
        <v>28.55</v>
      </c>
      <c r="K226" s="6">
        <v>74.930000000000007</v>
      </c>
      <c r="L226" s="6">
        <f t="shared" si="93"/>
        <v>0</v>
      </c>
      <c r="M226" s="6">
        <f t="shared" si="94"/>
        <v>0</v>
      </c>
      <c r="N226" s="6">
        <f t="shared" si="95"/>
        <v>1</v>
      </c>
      <c r="AA226" t="s">
        <v>2110</v>
      </c>
      <c r="AB226" t="s">
        <v>1918</v>
      </c>
      <c r="AC226" t="s">
        <v>51</v>
      </c>
      <c r="AD226" t="s">
        <v>18</v>
      </c>
      <c r="AE226">
        <v>24.5</v>
      </c>
      <c r="AF226">
        <v>86.51</v>
      </c>
      <c r="AG226">
        <v>74.930000000000007</v>
      </c>
      <c r="AH226">
        <f t="shared" si="96"/>
        <v>1.1545442412918723</v>
      </c>
      <c r="AI226">
        <v>23.5</v>
      </c>
      <c r="AJ226">
        <v>71.13</v>
      </c>
      <c r="AK226">
        <v>72.459999999999994</v>
      </c>
      <c r="AL226" s="3">
        <f t="shared" si="97"/>
        <v>0</v>
      </c>
      <c r="AM226" s="3">
        <f t="shared" si="98"/>
        <v>1</v>
      </c>
      <c r="AN226" s="3">
        <f t="shared" si="99"/>
        <v>0</v>
      </c>
    </row>
    <row r="227" spans="1:40" x14ac:dyDescent="0.35">
      <c r="A227" t="s">
        <v>2111</v>
      </c>
      <c r="B227" t="s">
        <v>1918</v>
      </c>
      <c r="C227" t="s">
        <v>51</v>
      </c>
      <c r="D227" t="s">
        <v>17</v>
      </c>
      <c r="E227" s="6">
        <v>18.5</v>
      </c>
      <c r="F227" s="6">
        <v>56.81</v>
      </c>
      <c r="G227" s="6">
        <v>59.91</v>
      </c>
      <c r="H227" s="6">
        <v>0.948255717</v>
      </c>
      <c r="I227" s="6">
        <v>18</v>
      </c>
      <c r="J227" s="6">
        <v>46.42</v>
      </c>
      <c r="K227" s="6">
        <v>58.64</v>
      </c>
      <c r="L227" s="6">
        <f t="shared" si="93"/>
        <v>0</v>
      </c>
      <c r="M227" s="6">
        <f t="shared" si="94"/>
        <v>0</v>
      </c>
      <c r="N227" s="6">
        <f t="shared" si="95"/>
        <v>1</v>
      </c>
      <c r="AA227" t="s">
        <v>2111</v>
      </c>
      <c r="AB227" t="s">
        <v>1918</v>
      </c>
      <c r="AC227" t="s">
        <v>51</v>
      </c>
      <c r="AD227" t="s">
        <v>18</v>
      </c>
      <c r="AE227" s="6">
        <v>28</v>
      </c>
      <c r="AF227" s="6">
        <v>67.27</v>
      </c>
      <c r="AG227" s="6">
        <v>83.53</v>
      </c>
      <c r="AH227" s="6">
        <f t="shared" si="96"/>
        <v>0.80533939901831675</v>
      </c>
      <c r="AI227" s="6">
        <v>27.5</v>
      </c>
      <c r="AJ227" s="6">
        <v>65.650000000000006</v>
      </c>
      <c r="AK227" s="6">
        <v>82.3</v>
      </c>
      <c r="AL227" s="6">
        <f t="shared" si="97"/>
        <v>0</v>
      </c>
      <c r="AM227" s="6">
        <f t="shared" si="98"/>
        <v>0</v>
      </c>
      <c r="AN227" s="6">
        <f t="shared" si="99"/>
        <v>1</v>
      </c>
    </row>
    <row r="228" spans="1:40" x14ac:dyDescent="0.35">
      <c r="A228" t="s">
        <v>2112</v>
      </c>
      <c r="B228" t="s">
        <v>1918</v>
      </c>
      <c r="C228" t="s">
        <v>51</v>
      </c>
      <c r="D228" t="s">
        <v>17</v>
      </c>
      <c r="E228" s="6">
        <v>20.5</v>
      </c>
      <c r="F228" s="6">
        <v>53.13</v>
      </c>
      <c r="G228" s="6">
        <v>64.97</v>
      </c>
      <c r="H228" s="6">
        <v>0.81776204399999997</v>
      </c>
      <c r="I228" s="6">
        <v>20</v>
      </c>
      <c r="J228" s="6">
        <v>35.56</v>
      </c>
      <c r="K228" s="6">
        <v>63.71</v>
      </c>
      <c r="L228" s="6">
        <f t="shared" si="93"/>
        <v>0</v>
      </c>
      <c r="M228" s="6">
        <f t="shared" si="94"/>
        <v>0</v>
      </c>
      <c r="N228" s="6">
        <f t="shared" si="95"/>
        <v>1</v>
      </c>
      <c r="AA228" t="s">
        <v>2112</v>
      </c>
      <c r="AB228" t="s">
        <v>1918</v>
      </c>
      <c r="AC228" t="s">
        <v>51</v>
      </c>
      <c r="AD228" t="s">
        <v>18</v>
      </c>
      <c r="AE228">
        <v>23.5</v>
      </c>
      <c r="AF228">
        <v>93.93</v>
      </c>
      <c r="AG228">
        <v>72.459999999999994</v>
      </c>
      <c r="AH228">
        <f t="shared" si="96"/>
        <v>1.2963014076731991</v>
      </c>
      <c r="AI228">
        <v>22.5</v>
      </c>
      <c r="AJ228">
        <v>57.33</v>
      </c>
      <c r="AK228">
        <v>69.97</v>
      </c>
      <c r="AL228" s="3">
        <f t="shared" si="97"/>
        <v>0</v>
      </c>
      <c r="AM228" s="3">
        <f t="shared" si="98"/>
        <v>1</v>
      </c>
      <c r="AN228" s="3">
        <f t="shared" si="99"/>
        <v>0</v>
      </c>
    </row>
    <row r="229" spans="1:40" x14ac:dyDescent="0.35">
      <c r="A229" t="s">
        <v>2113</v>
      </c>
      <c r="B229" t="s">
        <v>1918</v>
      </c>
      <c r="C229" t="s">
        <v>51</v>
      </c>
      <c r="D229" t="s">
        <v>17</v>
      </c>
      <c r="E229" s="6">
        <v>19</v>
      </c>
      <c r="F229" s="6">
        <v>57.14</v>
      </c>
      <c r="G229" s="6">
        <v>61.18</v>
      </c>
      <c r="H229" s="6">
        <v>0.93396534799999997</v>
      </c>
      <c r="I229" s="6">
        <v>18.5</v>
      </c>
      <c r="J229" s="6">
        <v>44.72</v>
      </c>
      <c r="K229" s="6">
        <v>59.91</v>
      </c>
      <c r="L229" s="6">
        <f t="shared" si="93"/>
        <v>0</v>
      </c>
      <c r="M229" s="6">
        <f t="shared" si="94"/>
        <v>0</v>
      </c>
      <c r="N229" s="6">
        <f t="shared" si="95"/>
        <v>1</v>
      </c>
      <c r="AA229" t="s">
        <v>2113</v>
      </c>
      <c r="AB229" t="s">
        <v>1918</v>
      </c>
      <c r="AC229" t="s">
        <v>51</v>
      </c>
      <c r="AD229" t="s">
        <v>18</v>
      </c>
      <c r="AE229" s="6">
        <v>24</v>
      </c>
      <c r="AF229" s="6">
        <v>71.180000000000007</v>
      </c>
      <c r="AG229" s="6">
        <v>73.7</v>
      </c>
      <c r="AH229" s="6">
        <f t="shared" si="96"/>
        <v>0.96580732700135685</v>
      </c>
      <c r="AI229" s="6">
        <v>23.5</v>
      </c>
      <c r="AJ229" s="6">
        <v>43.37</v>
      </c>
      <c r="AK229" s="6">
        <v>72.459999999999994</v>
      </c>
      <c r="AL229" s="6">
        <f t="shared" si="97"/>
        <v>0</v>
      </c>
      <c r="AM229" s="6">
        <f t="shared" si="98"/>
        <v>0</v>
      </c>
      <c r="AN229" s="6">
        <f t="shared" si="99"/>
        <v>1</v>
      </c>
    </row>
    <row r="230" spans="1:40" x14ac:dyDescent="0.35">
      <c r="A230" t="s">
        <v>2114</v>
      </c>
      <c r="B230" t="s">
        <v>1918</v>
      </c>
      <c r="C230" t="s">
        <v>51</v>
      </c>
      <c r="D230" t="s">
        <v>17</v>
      </c>
      <c r="E230">
        <v>19</v>
      </c>
      <c r="F230">
        <v>75.02</v>
      </c>
      <c r="G230">
        <v>61.18</v>
      </c>
      <c r="H230">
        <v>1.226217718</v>
      </c>
      <c r="I230">
        <v>18.5</v>
      </c>
      <c r="J230">
        <v>55.47</v>
      </c>
      <c r="K230">
        <v>59.91</v>
      </c>
      <c r="L230" s="3">
        <f t="shared" si="93"/>
        <v>0</v>
      </c>
      <c r="M230" s="3">
        <f t="shared" si="94"/>
        <v>1</v>
      </c>
      <c r="N230" s="3">
        <f t="shared" si="95"/>
        <v>0</v>
      </c>
      <c r="AA230" t="s">
        <v>2114</v>
      </c>
      <c r="AB230" t="s">
        <v>1918</v>
      </c>
      <c r="AC230" t="s">
        <v>51</v>
      </c>
      <c r="AD230" t="s">
        <v>18</v>
      </c>
      <c r="AE230" s="6">
        <v>25</v>
      </c>
      <c r="AF230" s="6">
        <v>73.88</v>
      </c>
      <c r="AG230" s="6">
        <v>76.17</v>
      </c>
      <c r="AH230" s="6">
        <f t="shared" si="96"/>
        <v>0.96993567021136917</v>
      </c>
      <c r="AI230" s="6">
        <v>24.5</v>
      </c>
      <c r="AJ230" s="6">
        <v>61.43</v>
      </c>
      <c r="AK230" s="6">
        <v>74.930000000000007</v>
      </c>
      <c r="AL230" s="6">
        <f t="shared" si="97"/>
        <v>0</v>
      </c>
      <c r="AM230" s="6">
        <f t="shared" si="98"/>
        <v>0</v>
      </c>
      <c r="AN230" s="6">
        <f t="shared" si="99"/>
        <v>1</v>
      </c>
    </row>
    <row r="231" spans="1:40" x14ac:dyDescent="0.35">
      <c r="A231" t="s">
        <v>2115</v>
      </c>
      <c r="B231" t="s">
        <v>1918</v>
      </c>
      <c r="C231" t="s">
        <v>51</v>
      </c>
      <c r="D231" t="s">
        <v>17</v>
      </c>
      <c r="E231" s="6">
        <v>15</v>
      </c>
      <c r="F231" s="6">
        <v>44.62</v>
      </c>
      <c r="G231" s="6">
        <v>50.91</v>
      </c>
      <c r="H231" s="6">
        <v>0.87644863500000003</v>
      </c>
      <c r="I231" s="6">
        <v>15</v>
      </c>
      <c r="J231" s="6">
        <v>44.62</v>
      </c>
      <c r="K231" s="6">
        <v>50.91</v>
      </c>
      <c r="L231" s="6">
        <f t="shared" si="93"/>
        <v>0</v>
      </c>
      <c r="M231" s="6">
        <f t="shared" si="94"/>
        <v>0</v>
      </c>
      <c r="N231" s="6">
        <f t="shared" si="95"/>
        <v>1</v>
      </c>
      <c r="AA231" t="s">
        <v>2115</v>
      </c>
      <c r="AB231" t="s">
        <v>1918</v>
      </c>
      <c r="AC231" t="s">
        <v>51</v>
      </c>
      <c r="AD231" t="s">
        <v>18</v>
      </c>
      <c r="AE231">
        <v>24.5</v>
      </c>
      <c r="AF231">
        <v>89.68</v>
      </c>
      <c r="AG231">
        <v>74.930000000000007</v>
      </c>
      <c r="AH231">
        <f t="shared" si="96"/>
        <v>1.1968503937007873</v>
      </c>
      <c r="AI231">
        <v>23.5</v>
      </c>
      <c r="AJ231">
        <v>72.12</v>
      </c>
      <c r="AK231">
        <v>72.459999999999994</v>
      </c>
      <c r="AL231" s="3">
        <f t="shared" si="97"/>
        <v>0</v>
      </c>
      <c r="AM231" s="3">
        <f t="shared" si="98"/>
        <v>1</v>
      </c>
      <c r="AN231" s="3">
        <f t="shared" si="99"/>
        <v>0</v>
      </c>
    </row>
    <row r="232" spans="1:40" x14ac:dyDescent="0.35">
      <c r="A232" t="s">
        <v>2116</v>
      </c>
      <c r="B232" t="s">
        <v>1918</v>
      </c>
      <c r="C232" t="s">
        <v>51</v>
      </c>
      <c r="D232" t="s">
        <v>17</v>
      </c>
      <c r="E232" s="6">
        <v>23</v>
      </c>
      <c r="F232" s="6">
        <v>56.57</v>
      </c>
      <c r="G232" s="6">
        <v>71.22</v>
      </c>
      <c r="H232" s="6">
        <v>0.79429935399999996</v>
      </c>
      <c r="I232" s="6">
        <v>22.5</v>
      </c>
      <c r="J232" s="6">
        <v>46.46</v>
      </c>
      <c r="K232" s="6">
        <v>69.97</v>
      </c>
      <c r="L232" s="6">
        <f t="shared" si="93"/>
        <v>0</v>
      </c>
      <c r="M232" s="6">
        <f t="shared" si="94"/>
        <v>0</v>
      </c>
      <c r="N232" s="6">
        <f t="shared" si="95"/>
        <v>1</v>
      </c>
      <c r="AA232" t="s">
        <v>2116</v>
      </c>
      <c r="AB232" t="s">
        <v>1918</v>
      </c>
      <c r="AC232" t="s">
        <v>51</v>
      </c>
      <c r="AD232" t="s">
        <v>18</v>
      </c>
      <c r="AE232">
        <v>24</v>
      </c>
      <c r="AF232">
        <v>84.1</v>
      </c>
      <c r="AG232">
        <v>73.7</v>
      </c>
      <c r="AH232">
        <f t="shared" si="96"/>
        <v>1.1411126187245588</v>
      </c>
      <c r="AI232">
        <v>23.5</v>
      </c>
      <c r="AJ232">
        <v>50.37</v>
      </c>
      <c r="AK232">
        <v>72.459999999999994</v>
      </c>
      <c r="AL232" s="3">
        <f t="shared" si="97"/>
        <v>0</v>
      </c>
      <c r="AM232" s="3">
        <f t="shared" si="98"/>
        <v>1</v>
      </c>
      <c r="AN232" s="3">
        <f t="shared" si="99"/>
        <v>0</v>
      </c>
    </row>
    <row r="233" spans="1:40" x14ac:dyDescent="0.35">
      <c r="A233" t="s">
        <v>2117</v>
      </c>
      <c r="B233" t="s">
        <v>1918</v>
      </c>
      <c r="C233" t="s">
        <v>51</v>
      </c>
      <c r="D233" t="s">
        <v>17</v>
      </c>
      <c r="E233">
        <v>19</v>
      </c>
      <c r="F233">
        <v>61.44</v>
      </c>
      <c r="G233">
        <v>61.18</v>
      </c>
      <c r="H233">
        <v>1.004249755</v>
      </c>
      <c r="I233">
        <v>18.5</v>
      </c>
      <c r="J233">
        <v>55.48</v>
      </c>
      <c r="K233">
        <v>59.91</v>
      </c>
      <c r="L233" s="3">
        <f t="shared" si="93"/>
        <v>0</v>
      </c>
      <c r="M233" s="3">
        <f t="shared" si="94"/>
        <v>1</v>
      </c>
      <c r="N233" s="3">
        <f t="shared" si="95"/>
        <v>0</v>
      </c>
      <c r="AA233" t="s">
        <v>2117</v>
      </c>
      <c r="AB233" t="s">
        <v>1918</v>
      </c>
      <c r="AC233" t="s">
        <v>51</v>
      </c>
      <c r="AD233" t="s">
        <v>18</v>
      </c>
      <c r="AE233">
        <v>25.5</v>
      </c>
      <c r="AF233">
        <v>90.59</v>
      </c>
      <c r="AG233">
        <v>77.400000000000006</v>
      </c>
      <c r="AH233">
        <f t="shared" si="96"/>
        <v>1.1704134366925065</v>
      </c>
      <c r="AI233">
        <v>24</v>
      </c>
      <c r="AJ233">
        <v>67.94</v>
      </c>
      <c r="AK233">
        <v>73.7</v>
      </c>
      <c r="AL233" s="3">
        <f t="shared" si="97"/>
        <v>0</v>
      </c>
      <c r="AM233" s="3">
        <f t="shared" si="98"/>
        <v>1</v>
      </c>
      <c r="AN233" s="3">
        <f t="shared" si="99"/>
        <v>0</v>
      </c>
    </row>
    <row r="234" spans="1:40" x14ac:dyDescent="0.35">
      <c r="A234" t="s">
        <v>2118</v>
      </c>
      <c r="B234" t="s">
        <v>1918</v>
      </c>
      <c r="C234" t="s">
        <v>51</v>
      </c>
      <c r="D234" t="s">
        <v>17</v>
      </c>
      <c r="E234" s="6">
        <v>31</v>
      </c>
      <c r="F234" s="6">
        <v>81.02</v>
      </c>
      <c r="G234" s="6">
        <v>90.81</v>
      </c>
      <c r="H234" s="6">
        <v>0.89219249</v>
      </c>
      <c r="I234" s="6">
        <v>30.5</v>
      </c>
      <c r="J234" s="6">
        <v>50.67</v>
      </c>
      <c r="K234" s="6">
        <v>89.6</v>
      </c>
      <c r="L234" s="6">
        <f t="shared" si="93"/>
        <v>0</v>
      </c>
      <c r="M234" s="6">
        <f t="shared" si="94"/>
        <v>0</v>
      </c>
      <c r="N234" s="6">
        <f t="shared" si="95"/>
        <v>1</v>
      </c>
      <c r="AA234" t="s">
        <v>2118</v>
      </c>
      <c r="AB234" t="s">
        <v>1918</v>
      </c>
      <c r="AC234" t="s">
        <v>51</v>
      </c>
      <c r="AD234" t="s">
        <v>18</v>
      </c>
      <c r="AE234" s="6">
        <v>24.5</v>
      </c>
      <c r="AF234" s="6">
        <v>63.19</v>
      </c>
      <c r="AG234" s="6">
        <v>74.930000000000007</v>
      </c>
      <c r="AH234" s="6">
        <f t="shared" si="96"/>
        <v>0.84332043240357657</v>
      </c>
      <c r="AI234" s="6">
        <v>24</v>
      </c>
      <c r="AJ234" s="6">
        <v>56.13</v>
      </c>
      <c r="AK234" s="6">
        <v>73.7</v>
      </c>
      <c r="AL234" s="6">
        <f t="shared" si="97"/>
        <v>0</v>
      </c>
      <c r="AM234" s="6">
        <f t="shared" si="98"/>
        <v>0</v>
      </c>
      <c r="AN234" s="6">
        <f t="shared" si="99"/>
        <v>1</v>
      </c>
    </row>
    <row r="235" spans="1:40" x14ac:dyDescent="0.35">
      <c r="A235" t="s">
        <v>2119</v>
      </c>
      <c r="B235" t="s">
        <v>1918</v>
      </c>
      <c r="C235" t="s">
        <v>51</v>
      </c>
      <c r="D235" t="s">
        <v>17</v>
      </c>
      <c r="E235" s="6">
        <v>19</v>
      </c>
      <c r="F235" s="6">
        <v>56.82</v>
      </c>
      <c r="G235" s="6">
        <v>61.18</v>
      </c>
      <c r="H235" s="6">
        <v>0.92873488100000001</v>
      </c>
      <c r="I235" s="6">
        <v>18.5</v>
      </c>
      <c r="J235" s="6">
        <v>29.79</v>
      </c>
      <c r="K235" s="6">
        <v>59.91</v>
      </c>
      <c r="L235" s="6">
        <f t="shared" si="93"/>
        <v>0</v>
      </c>
      <c r="M235" s="6">
        <f t="shared" si="94"/>
        <v>0</v>
      </c>
      <c r="N235" s="6">
        <f t="shared" si="95"/>
        <v>1</v>
      </c>
      <c r="AA235" t="s">
        <v>2119</v>
      </c>
      <c r="AB235" t="s">
        <v>1918</v>
      </c>
      <c r="AC235" t="s">
        <v>51</v>
      </c>
      <c r="AD235" t="s">
        <v>18</v>
      </c>
      <c r="AE235">
        <v>24</v>
      </c>
      <c r="AF235">
        <v>117.4</v>
      </c>
      <c r="AG235">
        <v>73.7</v>
      </c>
      <c r="AH235">
        <f t="shared" si="96"/>
        <v>1.5929443690637721</v>
      </c>
      <c r="AI235">
        <v>16</v>
      </c>
      <c r="AJ235">
        <v>82.39</v>
      </c>
      <c r="AK235">
        <v>53.5</v>
      </c>
      <c r="AL235" s="3">
        <f t="shared" si="97"/>
        <v>1</v>
      </c>
      <c r="AM235" s="3">
        <f t="shared" si="98"/>
        <v>0</v>
      </c>
      <c r="AN235" s="3">
        <f t="shared" si="99"/>
        <v>0</v>
      </c>
    </row>
    <row r="236" spans="1:40" x14ac:dyDescent="0.35">
      <c r="A236" t="s">
        <v>2120</v>
      </c>
      <c r="B236" t="s">
        <v>1918</v>
      </c>
      <c r="C236" t="s">
        <v>51</v>
      </c>
      <c r="D236" t="s">
        <v>17</v>
      </c>
      <c r="E236" s="6">
        <v>19</v>
      </c>
      <c r="F236" s="6">
        <v>50.21</v>
      </c>
      <c r="G236" s="6">
        <v>61.18</v>
      </c>
      <c r="H236" s="6">
        <v>0.82069303699999996</v>
      </c>
      <c r="I236" s="6">
        <v>18.5</v>
      </c>
      <c r="J236" s="6">
        <v>33.78</v>
      </c>
      <c r="K236" s="6">
        <v>59.91</v>
      </c>
      <c r="L236" s="6">
        <f t="shared" si="93"/>
        <v>0</v>
      </c>
      <c r="M236" s="6">
        <f t="shared" si="94"/>
        <v>0</v>
      </c>
      <c r="N236" s="6">
        <f t="shared" si="95"/>
        <v>1</v>
      </c>
      <c r="AA236" t="s">
        <v>2120</v>
      </c>
      <c r="AB236" t="s">
        <v>1918</v>
      </c>
      <c r="AC236" t="s">
        <v>51</v>
      </c>
      <c r="AD236" t="s">
        <v>18</v>
      </c>
      <c r="AE236">
        <v>24</v>
      </c>
      <c r="AF236">
        <v>108.88</v>
      </c>
      <c r="AG236">
        <v>73.7</v>
      </c>
      <c r="AH236">
        <f t="shared" si="96"/>
        <v>1.4773405698778832</v>
      </c>
      <c r="AI236">
        <v>23.5</v>
      </c>
      <c r="AJ236">
        <v>69.94</v>
      </c>
      <c r="AK236">
        <v>72.459999999999994</v>
      </c>
      <c r="AL236" s="3">
        <f t="shared" si="97"/>
        <v>0</v>
      </c>
      <c r="AM236" s="3">
        <f t="shared" si="98"/>
        <v>1</v>
      </c>
      <c r="AN236" s="3">
        <f t="shared" si="99"/>
        <v>0</v>
      </c>
    </row>
    <row r="237" spans="1:40" x14ac:dyDescent="0.35">
      <c r="A237" t="s">
        <v>2121</v>
      </c>
      <c r="B237" t="s">
        <v>1918</v>
      </c>
      <c r="C237" t="s">
        <v>51</v>
      </c>
      <c r="D237" t="s">
        <v>17</v>
      </c>
      <c r="E237" s="6">
        <v>23</v>
      </c>
      <c r="F237" s="6">
        <v>69.92</v>
      </c>
      <c r="G237" s="6">
        <v>71.22</v>
      </c>
      <c r="H237" s="6">
        <v>0.98174669999999997</v>
      </c>
      <c r="I237" s="6">
        <v>22.5</v>
      </c>
      <c r="J237" s="6">
        <v>49.26</v>
      </c>
      <c r="K237" s="6">
        <v>69.97</v>
      </c>
      <c r="L237" s="6">
        <f t="shared" si="93"/>
        <v>0</v>
      </c>
      <c r="M237" s="6">
        <f t="shared" si="94"/>
        <v>0</v>
      </c>
      <c r="N237" s="6">
        <f t="shared" si="95"/>
        <v>1</v>
      </c>
      <c r="AA237" t="s">
        <v>2121</v>
      </c>
      <c r="AB237" t="s">
        <v>1918</v>
      </c>
      <c r="AC237" t="s">
        <v>51</v>
      </c>
      <c r="AD237" t="s">
        <v>18</v>
      </c>
      <c r="AE237">
        <v>24</v>
      </c>
      <c r="AF237">
        <v>114.76</v>
      </c>
      <c r="AG237">
        <v>73.7</v>
      </c>
      <c r="AH237">
        <f t="shared" si="96"/>
        <v>1.5571234735413839</v>
      </c>
      <c r="AI237">
        <v>23.5</v>
      </c>
      <c r="AJ237">
        <v>70.459999999999994</v>
      </c>
      <c r="AK237">
        <v>72.459999999999994</v>
      </c>
      <c r="AL237" s="3">
        <f t="shared" si="97"/>
        <v>1</v>
      </c>
      <c r="AM237" s="3">
        <f t="shared" si="98"/>
        <v>0</v>
      </c>
      <c r="AN237" s="3">
        <f t="shared" si="99"/>
        <v>0</v>
      </c>
    </row>
    <row r="238" spans="1:40" x14ac:dyDescent="0.35">
      <c r="A238" t="s">
        <v>2122</v>
      </c>
      <c r="B238" t="s">
        <v>1918</v>
      </c>
      <c r="C238" t="s">
        <v>51</v>
      </c>
      <c r="D238" t="s">
        <v>17</v>
      </c>
      <c r="E238" s="6">
        <v>18.5</v>
      </c>
      <c r="F238" s="6">
        <v>50.03</v>
      </c>
      <c r="G238" s="6">
        <v>59.91</v>
      </c>
      <c r="H238" s="6">
        <v>0.83508596199999996</v>
      </c>
      <c r="I238" s="6">
        <v>18</v>
      </c>
      <c r="J238" s="6">
        <v>47.98</v>
      </c>
      <c r="K238" s="6">
        <v>58.64</v>
      </c>
      <c r="L238" s="6">
        <f t="shared" si="93"/>
        <v>0</v>
      </c>
      <c r="M238" s="6">
        <f t="shared" si="94"/>
        <v>0</v>
      </c>
      <c r="N238" s="6">
        <f t="shared" si="95"/>
        <v>1</v>
      </c>
      <c r="AA238" t="s">
        <v>2122</v>
      </c>
      <c r="AB238" t="s">
        <v>1918</v>
      </c>
      <c r="AC238" t="s">
        <v>51</v>
      </c>
      <c r="AD238" t="s">
        <v>18</v>
      </c>
      <c r="AE238" s="6">
        <v>24</v>
      </c>
      <c r="AF238" s="6">
        <v>68.52</v>
      </c>
      <c r="AG238" s="6">
        <v>73.7</v>
      </c>
      <c r="AH238" s="6">
        <f t="shared" si="96"/>
        <v>0.92971506105834456</v>
      </c>
      <c r="AI238" s="6">
        <v>23.5</v>
      </c>
      <c r="AJ238" s="6">
        <v>48.56</v>
      </c>
      <c r="AK238" s="6">
        <v>72.459999999999994</v>
      </c>
      <c r="AL238" s="6">
        <f t="shared" si="97"/>
        <v>0</v>
      </c>
      <c r="AM238" s="6">
        <f t="shared" si="98"/>
        <v>0</v>
      </c>
      <c r="AN238" s="6">
        <f t="shared" si="99"/>
        <v>1</v>
      </c>
    </row>
    <row r="239" spans="1:40" x14ac:dyDescent="0.35">
      <c r="A239" t="s">
        <v>2123</v>
      </c>
      <c r="B239" t="s">
        <v>1918</v>
      </c>
      <c r="C239" t="s">
        <v>51</v>
      </c>
      <c r="D239" t="s">
        <v>17</v>
      </c>
      <c r="E239" s="6">
        <v>23.5</v>
      </c>
      <c r="F239" s="6">
        <v>56.65</v>
      </c>
      <c r="G239" s="6">
        <v>72.459999999999994</v>
      </c>
      <c r="H239" s="6">
        <v>0.78181065400000005</v>
      </c>
      <c r="I239" s="6">
        <v>23</v>
      </c>
      <c r="J239" s="6">
        <v>43.66</v>
      </c>
      <c r="K239" s="6">
        <v>71.22</v>
      </c>
      <c r="L239" s="6">
        <f t="shared" si="93"/>
        <v>0</v>
      </c>
      <c r="M239" s="6">
        <f t="shared" si="94"/>
        <v>0</v>
      </c>
      <c r="N239" s="6">
        <f t="shared" si="95"/>
        <v>1</v>
      </c>
      <c r="AA239" t="s">
        <v>2123</v>
      </c>
      <c r="AB239" t="s">
        <v>1918</v>
      </c>
      <c r="AC239" t="s">
        <v>51</v>
      </c>
      <c r="AD239" t="s">
        <v>18</v>
      </c>
      <c r="AE239">
        <v>24</v>
      </c>
      <c r="AF239">
        <v>87.76</v>
      </c>
      <c r="AG239">
        <v>73.7</v>
      </c>
      <c r="AH239">
        <f t="shared" si="96"/>
        <v>1.1907734056987789</v>
      </c>
      <c r="AI239">
        <v>23.5</v>
      </c>
      <c r="AJ239">
        <v>59.21</v>
      </c>
      <c r="AK239">
        <v>72.459999999999994</v>
      </c>
      <c r="AL239" s="3">
        <f t="shared" si="97"/>
        <v>0</v>
      </c>
      <c r="AM239" s="3">
        <f t="shared" si="98"/>
        <v>1</v>
      </c>
      <c r="AN239" s="3">
        <f t="shared" si="99"/>
        <v>0</v>
      </c>
    </row>
    <row r="240" spans="1:40" x14ac:dyDescent="0.35">
      <c r="A240" t="s">
        <v>2124</v>
      </c>
      <c r="B240" t="s">
        <v>1918</v>
      </c>
      <c r="C240" t="s">
        <v>51</v>
      </c>
      <c r="D240" t="s">
        <v>17</v>
      </c>
      <c r="E240">
        <v>24</v>
      </c>
      <c r="F240">
        <v>103.71</v>
      </c>
      <c r="G240">
        <v>73.7</v>
      </c>
      <c r="H240">
        <v>1.407191316</v>
      </c>
      <c r="I240">
        <v>22.5</v>
      </c>
      <c r="J240">
        <v>49.24</v>
      </c>
      <c r="K240">
        <v>69.97</v>
      </c>
      <c r="L240" s="3">
        <f t="shared" si="93"/>
        <v>0</v>
      </c>
      <c r="M240" s="3">
        <f t="shared" si="94"/>
        <v>1</v>
      </c>
      <c r="N240" s="3">
        <f t="shared" si="95"/>
        <v>0</v>
      </c>
      <c r="AA240" t="s">
        <v>2124</v>
      </c>
      <c r="AB240" t="s">
        <v>1918</v>
      </c>
      <c r="AC240" t="s">
        <v>51</v>
      </c>
      <c r="AD240" t="s">
        <v>18</v>
      </c>
      <c r="AE240">
        <v>24</v>
      </c>
      <c r="AF240">
        <v>117.95</v>
      </c>
      <c r="AG240">
        <v>73.7</v>
      </c>
      <c r="AH240">
        <f t="shared" si="96"/>
        <v>1.6004070556309362</v>
      </c>
      <c r="AI240">
        <v>23</v>
      </c>
      <c r="AJ240">
        <v>46.19</v>
      </c>
      <c r="AK240">
        <v>71.22</v>
      </c>
      <c r="AL240" s="3">
        <f t="shared" si="97"/>
        <v>1</v>
      </c>
      <c r="AM240" s="3">
        <f t="shared" si="98"/>
        <v>0</v>
      </c>
      <c r="AN240" s="3">
        <f t="shared" si="99"/>
        <v>0</v>
      </c>
    </row>
    <row r="241" spans="1:40" x14ac:dyDescent="0.35">
      <c r="A241" t="s">
        <v>2125</v>
      </c>
      <c r="B241" t="s">
        <v>1918</v>
      </c>
      <c r="C241" t="s">
        <v>51</v>
      </c>
      <c r="D241" t="s">
        <v>17</v>
      </c>
      <c r="E241" s="6">
        <v>25</v>
      </c>
      <c r="F241" s="6">
        <v>75.58</v>
      </c>
      <c r="G241" s="6">
        <v>76.17</v>
      </c>
      <c r="H241" s="6">
        <v>0.99225416799999999</v>
      </c>
      <c r="I241" s="6">
        <v>24.5</v>
      </c>
      <c r="J241" s="6">
        <v>49.36</v>
      </c>
      <c r="K241" s="6">
        <v>74.930000000000007</v>
      </c>
      <c r="L241" s="6">
        <f t="shared" si="93"/>
        <v>0</v>
      </c>
      <c r="M241" s="6">
        <f t="shared" si="94"/>
        <v>0</v>
      </c>
      <c r="N241" s="6">
        <f t="shared" si="95"/>
        <v>1</v>
      </c>
      <c r="AA241" t="s">
        <v>2125</v>
      </c>
      <c r="AB241" t="s">
        <v>1918</v>
      </c>
      <c r="AC241" t="s">
        <v>51</v>
      </c>
      <c r="AD241" t="s">
        <v>18</v>
      </c>
      <c r="AE241">
        <v>24.5</v>
      </c>
      <c r="AF241">
        <v>76.790000000000006</v>
      </c>
      <c r="AG241">
        <v>74.930000000000007</v>
      </c>
      <c r="AH241">
        <f t="shared" si="96"/>
        <v>1.0248231682904043</v>
      </c>
      <c r="AI241">
        <v>24</v>
      </c>
      <c r="AJ241">
        <v>56.33</v>
      </c>
      <c r="AK241">
        <v>73.7</v>
      </c>
      <c r="AL241" s="3">
        <f t="shared" si="97"/>
        <v>0</v>
      </c>
      <c r="AM241" s="3">
        <f t="shared" si="98"/>
        <v>1</v>
      </c>
      <c r="AN241" s="3">
        <f t="shared" si="99"/>
        <v>0</v>
      </c>
    </row>
    <row r="242" spans="1:40" x14ac:dyDescent="0.35">
      <c r="A242" t="s">
        <v>2126</v>
      </c>
      <c r="B242" t="s">
        <v>1918</v>
      </c>
      <c r="C242" t="s">
        <v>51</v>
      </c>
      <c r="D242" t="s">
        <v>17</v>
      </c>
      <c r="E242">
        <v>18.5</v>
      </c>
      <c r="F242">
        <v>71.72</v>
      </c>
      <c r="G242">
        <v>59.91</v>
      </c>
      <c r="H242">
        <v>1.1971290269999999</v>
      </c>
      <c r="I242">
        <v>18</v>
      </c>
      <c r="J242">
        <v>47.75</v>
      </c>
      <c r="K242">
        <v>58.64</v>
      </c>
      <c r="L242" s="3">
        <f t="shared" si="93"/>
        <v>0</v>
      </c>
      <c r="M242" s="3">
        <f t="shared" si="94"/>
        <v>1</v>
      </c>
      <c r="N242" s="3">
        <f t="shared" si="95"/>
        <v>0</v>
      </c>
      <c r="AA242" t="s">
        <v>2126</v>
      </c>
      <c r="AB242" t="s">
        <v>1918</v>
      </c>
      <c r="AC242" t="s">
        <v>51</v>
      </c>
      <c r="AD242" t="s">
        <v>18</v>
      </c>
      <c r="AE242">
        <v>24.5</v>
      </c>
      <c r="AF242">
        <v>81.209999999999994</v>
      </c>
      <c r="AG242">
        <v>74.930000000000007</v>
      </c>
      <c r="AH242">
        <f t="shared" si="96"/>
        <v>1.0838115574536231</v>
      </c>
      <c r="AI242">
        <v>24</v>
      </c>
      <c r="AJ242">
        <v>60.44</v>
      </c>
      <c r="AK242">
        <v>73.7</v>
      </c>
      <c r="AL242" s="3">
        <f t="shared" si="97"/>
        <v>0</v>
      </c>
      <c r="AM242" s="3">
        <f t="shared" si="98"/>
        <v>1</v>
      </c>
      <c r="AN242" s="3">
        <f t="shared" si="99"/>
        <v>0</v>
      </c>
    </row>
    <row r="243" spans="1:40" x14ac:dyDescent="0.35">
      <c r="A243" t="s">
        <v>2127</v>
      </c>
      <c r="B243" t="s">
        <v>1918</v>
      </c>
      <c r="C243" t="s">
        <v>51</v>
      </c>
      <c r="D243" t="s">
        <v>17</v>
      </c>
      <c r="E243" s="6">
        <v>22.5</v>
      </c>
      <c r="F243" s="6">
        <v>61.74</v>
      </c>
      <c r="G243" s="6">
        <v>69.97</v>
      </c>
      <c r="H243" s="6">
        <v>0.88237816199999997</v>
      </c>
      <c r="I243" s="6">
        <v>22</v>
      </c>
      <c r="J243" s="6">
        <v>36.32</v>
      </c>
      <c r="K243" s="6">
        <v>68.72</v>
      </c>
      <c r="L243" s="6">
        <f t="shared" si="93"/>
        <v>0</v>
      </c>
      <c r="M243" s="6">
        <f t="shared" si="94"/>
        <v>0</v>
      </c>
      <c r="N243" s="6">
        <f t="shared" si="95"/>
        <v>1</v>
      </c>
      <c r="AA243" t="s">
        <v>2127</v>
      </c>
      <c r="AB243" t="s">
        <v>1918</v>
      </c>
      <c r="AC243" t="s">
        <v>51</v>
      </c>
      <c r="AD243" t="s">
        <v>18</v>
      </c>
      <c r="AE243">
        <v>24.5</v>
      </c>
      <c r="AF243">
        <v>103.02</v>
      </c>
      <c r="AG243">
        <v>74.930000000000007</v>
      </c>
      <c r="AH243">
        <f t="shared" si="96"/>
        <v>1.3748832243427196</v>
      </c>
      <c r="AI243">
        <v>23.5</v>
      </c>
      <c r="AJ243">
        <v>70.83</v>
      </c>
      <c r="AK243">
        <v>72.459999999999994</v>
      </c>
      <c r="AL243" s="3">
        <f t="shared" si="97"/>
        <v>0</v>
      </c>
      <c r="AM243" s="3">
        <f t="shared" si="98"/>
        <v>1</v>
      </c>
      <c r="AN243" s="3">
        <f t="shared" si="99"/>
        <v>0</v>
      </c>
    </row>
    <row r="244" spans="1:40" x14ac:dyDescent="0.35">
      <c r="A244" t="s">
        <v>2128</v>
      </c>
      <c r="B244" t="s">
        <v>1918</v>
      </c>
      <c r="C244" t="s">
        <v>51</v>
      </c>
      <c r="D244" t="s">
        <v>17</v>
      </c>
      <c r="E244" s="6">
        <v>19</v>
      </c>
      <c r="F244" s="6">
        <v>58.52</v>
      </c>
      <c r="G244" s="6">
        <v>61.18</v>
      </c>
      <c r="H244" s="6">
        <v>0.95652173900000004</v>
      </c>
      <c r="I244" s="6">
        <v>18.5</v>
      </c>
      <c r="J244" s="6">
        <v>47.77</v>
      </c>
      <c r="K244" s="6">
        <v>59.91</v>
      </c>
      <c r="L244" s="6">
        <f t="shared" si="93"/>
        <v>0</v>
      </c>
      <c r="M244" s="6">
        <f t="shared" si="94"/>
        <v>0</v>
      </c>
      <c r="N244" s="6">
        <f t="shared" si="95"/>
        <v>1</v>
      </c>
      <c r="AA244" t="s">
        <v>2128</v>
      </c>
      <c r="AB244" t="s">
        <v>1918</v>
      </c>
      <c r="AC244" t="s">
        <v>51</v>
      </c>
      <c r="AD244" t="s">
        <v>18</v>
      </c>
      <c r="AE244">
        <v>24</v>
      </c>
      <c r="AF244">
        <v>93.78</v>
      </c>
      <c r="AG244">
        <v>73.7</v>
      </c>
      <c r="AH244">
        <f t="shared" si="96"/>
        <v>1.2724559023066486</v>
      </c>
      <c r="AI244">
        <v>23.5</v>
      </c>
      <c r="AJ244">
        <v>66.569999999999993</v>
      </c>
      <c r="AK244">
        <v>72.459999999999994</v>
      </c>
      <c r="AL244" s="3">
        <f t="shared" si="97"/>
        <v>0</v>
      </c>
      <c r="AM244" s="3">
        <f t="shared" si="98"/>
        <v>1</v>
      </c>
      <c r="AN244" s="3">
        <f t="shared" si="99"/>
        <v>0</v>
      </c>
    </row>
    <row r="245" spans="1:40" x14ac:dyDescent="0.35">
      <c r="A245" t="s">
        <v>2129</v>
      </c>
      <c r="B245" t="s">
        <v>1918</v>
      </c>
      <c r="C245" t="s">
        <v>51</v>
      </c>
      <c r="D245" t="s">
        <v>17</v>
      </c>
      <c r="E245" s="6">
        <v>33.5</v>
      </c>
      <c r="F245" s="6">
        <v>89.34</v>
      </c>
      <c r="G245" s="6">
        <v>96.84</v>
      </c>
      <c r="H245" s="6">
        <v>0.92255266400000002</v>
      </c>
      <c r="I245" s="6">
        <v>33</v>
      </c>
      <c r="J245" s="6">
        <v>71.790000000000006</v>
      </c>
      <c r="K245" s="6">
        <v>95.64</v>
      </c>
      <c r="L245" s="6">
        <f t="shared" si="93"/>
        <v>0</v>
      </c>
      <c r="M245" s="6">
        <f t="shared" si="94"/>
        <v>0</v>
      </c>
      <c r="N245" s="6">
        <f t="shared" si="95"/>
        <v>1</v>
      </c>
      <c r="AA245" t="s">
        <v>2129</v>
      </c>
      <c r="AB245" t="s">
        <v>1918</v>
      </c>
      <c r="AC245" t="s">
        <v>51</v>
      </c>
      <c r="AD245" t="s">
        <v>18</v>
      </c>
      <c r="AE245" s="6">
        <v>23.5</v>
      </c>
      <c r="AF245" s="6">
        <v>67.53</v>
      </c>
      <c r="AG245" s="6">
        <v>72.459999999999994</v>
      </c>
      <c r="AH245" s="6">
        <f t="shared" si="96"/>
        <v>0.93196246204802657</v>
      </c>
      <c r="AI245" s="6">
        <v>23</v>
      </c>
      <c r="AJ245" s="6">
        <v>46.36</v>
      </c>
      <c r="AK245" s="6">
        <v>71.22</v>
      </c>
      <c r="AL245" s="6">
        <f t="shared" si="97"/>
        <v>0</v>
      </c>
      <c r="AM245" s="6">
        <f t="shared" si="98"/>
        <v>0</v>
      </c>
      <c r="AN245" s="6">
        <f t="shared" si="99"/>
        <v>1</v>
      </c>
    </row>
    <row r="246" spans="1:40" x14ac:dyDescent="0.35">
      <c r="A246" t="s">
        <v>2130</v>
      </c>
      <c r="B246" t="s">
        <v>1945</v>
      </c>
      <c r="C246" t="s">
        <v>51</v>
      </c>
      <c r="D246" t="s">
        <v>17</v>
      </c>
      <c r="E246">
        <v>24.5</v>
      </c>
      <c r="F246">
        <v>96.71</v>
      </c>
      <c r="G246">
        <v>74.930000000000007</v>
      </c>
      <c r="H246">
        <f t="shared" ref="H246:H273" si="100">F246/G246</f>
        <v>1.290671293206993</v>
      </c>
      <c r="I246">
        <v>22</v>
      </c>
      <c r="J246">
        <v>58.39</v>
      </c>
      <c r="K246">
        <v>68.72</v>
      </c>
      <c r="L246" s="3">
        <f t="shared" si="93"/>
        <v>0</v>
      </c>
      <c r="M246" s="3">
        <f t="shared" si="94"/>
        <v>1</v>
      </c>
      <c r="N246" s="3">
        <f t="shared" si="95"/>
        <v>0</v>
      </c>
      <c r="AA246" t="s">
        <v>2130</v>
      </c>
      <c r="AB246" t="s">
        <v>1945</v>
      </c>
      <c r="AC246" t="s">
        <v>51</v>
      </c>
      <c r="AD246" t="s">
        <v>18</v>
      </c>
      <c r="AE246">
        <v>24</v>
      </c>
      <c r="AF246">
        <v>102.65</v>
      </c>
      <c r="AG246">
        <v>73.7</v>
      </c>
      <c r="AH246">
        <f t="shared" si="96"/>
        <v>1.3928086838534599</v>
      </c>
      <c r="AI246">
        <v>23.5</v>
      </c>
      <c r="AJ246">
        <v>71.510000000000005</v>
      </c>
      <c r="AK246">
        <v>72.459999999999994</v>
      </c>
      <c r="AL246" s="3">
        <f t="shared" si="97"/>
        <v>0</v>
      </c>
      <c r="AM246" s="3">
        <f t="shared" si="98"/>
        <v>1</v>
      </c>
      <c r="AN246" s="3">
        <f t="shared" si="99"/>
        <v>0</v>
      </c>
    </row>
    <row r="247" spans="1:40" x14ac:dyDescent="0.35">
      <c r="A247" t="s">
        <v>2131</v>
      </c>
      <c r="B247" t="s">
        <v>1945</v>
      </c>
      <c r="C247" t="s">
        <v>51</v>
      </c>
      <c r="D247" t="s">
        <v>17</v>
      </c>
      <c r="E247" s="6">
        <v>19.5</v>
      </c>
      <c r="F247" s="6">
        <v>50.95</v>
      </c>
      <c r="G247" s="6">
        <v>62.44</v>
      </c>
      <c r="H247" s="6">
        <f t="shared" si="100"/>
        <v>0.81598334401024997</v>
      </c>
      <c r="I247" s="6">
        <v>19</v>
      </c>
      <c r="J247" s="6">
        <v>27.22</v>
      </c>
      <c r="K247" s="6">
        <v>61.18</v>
      </c>
      <c r="L247" s="6">
        <f t="shared" si="93"/>
        <v>0</v>
      </c>
      <c r="M247" s="6">
        <f t="shared" si="94"/>
        <v>0</v>
      </c>
      <c r="N247" s="6">
        <f t="shared" si="95"/>
        <v>1</v>
      </c>
      <c r="AA247" t="s">
        <v>2131</v>
      </c>
      <c r="AB247" t="s">
        <v>1945</v>
      </c>
      <c r="AC247" t="s">
        <v>51</v>
      </c>
      <c r="AD247" t="s">
        <v>18</v>
      </c>
      <c r="AE247" s="6">
        <v>19.5</v>
      </c>
      <c r="AF247" s="6">
        <v>48.06</v>
      </c>
      <c r="AG247" s="6">
        <v>62.44</v>
      </c>
      <c r="AH247" s="6">
        <f t="shared" si="96"/>
        <v>0.76969891095451637</v>
      </c>
      <c r="AI247" s="6">
        <v>19</v>
      </c>
      <c r="AJ247" s="6">
        <v>46.68</v>
      </c>
      <c r="AK247" s="6">
        <v>61.18</v>
      </c>
      <c r="AL247" s="6">
        <f t="shared" si="97"/>
        <v>0</v>
      </c>
      <c r="AM247" s="6">
        <f t="shared" si="98"/>
        <v>0</v>
      </c>
      <c r="AN247" s="6">
        <f t="shared" si="99"/>
        <v>1</v>
      </c>
    </row>
    <row r="248" spans="1:40" x14ac:dyDescent="0.35">
      <c r="A248" t="s">
        <v>2132</v>
      </c>
      <c r="B248" t="s">
        <v>1945</v>
      </c>
      <c r="C248" t="s">
        <v>51</v>
      </c>
      <c r="D248" t="s">
        <v>17</v>
      </c>
      <c r="E248">
        <v>24</v>
      </c>
      <c r="F248">
        <v>117.74</v>
      </c>
      <c r="G248">
        <v>73.7</v>
      </c>
      <c r="H248">
        <f t="shared" si="100"/>
        <v>1.5975576662143824</v>
      </c>
      <c r="I248">
        <v>21.5</v>
      </c>
      <c r="J248">
        <v>52.38</v>
      </c>
      <c r="K248">
        <v>67.47</v>
      </c>
      <c r="L248" s="3">
        <f t="shared" si="93"/>
        <v>1</v>
      </c>
      <c r="M248" s="3">
        <f t="shared" si="94"/>
        <v>0</v>
      </c>
      <c r="N248" s="3">
        <f t="shared" si="95"/>
        <v>0</v>
      </c>
      <c r="AA248" t="s">
        <v>2132</v>
      </c>
      <c r="AB248" t="s">
        <v>1945</v>
      </c>
      <c r="AC248" t="s">
        <v>51</v>
      </c>
      <c r="AD248" t="s">
        <v>18</v>
      </c>
      <c r="AE248">
        <v>24</v>
      </c>
      <c r="AF248">
        <v>115.76</v>
      </c>
      <c r="AG248">
        <v>73.7</v>
      </c>
      <c r="AH248">
        <f t="shared" si="96"/>
        <v>1.5706919945725917</v>
      </c>
      <c r="AI248">
        <v>22</v>
      </c>
      <c r="AJ248">
        <v>68.260000000000005</v>
      </c>
      <c r="AK248">
        <v>68.72</v>
      </c>
      <c r="AL248" s="3">
        <f t="shared" si="97"/>
        <v>1</v>
      </c>
      <c r="AM248" s="3">
        <f t="shared" si="98"/>
        <v>0</v>
      </c>
      <c r="AN248" s="3">
        <f t="shared" si="99"/>
        <v>0</v>
      </c>
    </row>
    <row r="249" spans="1:40" x14ac:dyDescent="0.35">
      <c r="A249" t="s">
        <v>2133</v>
      </c>
      <c r="B249" t="s">
        <v>1945</v>
      </c>
      <c r="C249" t="s">
        <v>51</v>
      </c>
      <c r="D249" t="s">
        <v>17</v>
      </c>
      <c r="E249">
        <v>24</v>
      </c>
      <c r="F249">
        <v>125.49</v>
      </c>
      <c r="G249">
        <v>73.7</v>
      </c>
      <c r="H249">
        <f t="shared" si="100"/>
        <v>1.7027137042062415</v>
      </c>
      <c r="I249">
        <v>21.5</v>
      </c>
      <c r="J249">
        <v>65.489999999999995</v>
      </c>
      <c r="K249">
        <v>67.47</v>
      </c>
      <c r="L249" s="3">
        <f t="shared" si="93"/>
        <v>1</v>
      </c>
      <c r="M249" s="3">
        <f t="shared" si="94"/>
        <v>0</v>
      </c>
      <c r="N249" s="3">
        <f t="shared" si="95"/>
        <v>0</v>
      </c>
      <c r="AA249" t="s">
        <v>2133</v>
      </c>
      <c r="AB249" t="s">
        <v>1945</v>
      </c>
      <c r="AC249" t="s">
        <v>51</v>
      </c>
      <c r="AD249" t="s">
        <v>18</v>
      </c>
      <c r="AE249">
        <v>24</v>
      </c>
      <c r="AF249">
        <v>91.31</v>
      </c>
      <c r="AG249">
        <v>73.7</v>
      </c>
      <c r="AH249">
        <f t="shared" si="96"/>
        <v>1.2389416553595658</v>
      </c>
      <c r="AI249">
        <v>23.5</v>
      </c>
      <c r="AJ249">
        <v>61.36</v>
      </c>
      <c r="AK249">
        <v>72.459999999999994</v>
      </c>
      <c r="AL249" s="3">
        <f t="shared" si="97"/>
        <v>0</v>
      </c>
      <c r="AM249" s="3">
        <f t="shared" si="98"/>
        <v>1</v>
      </c>
      <c r="AN249" s="3">
        <f t="shared" si="99"/>
        <v>0</v>
      </c>
    </row>
    <row r="250" spans="1:40" x14ac:dyDescent="0.35">
      <c r="A250" t="s">
        <v>2134</v>
      </c>
      <c r="B250" t="s">
        <v>1945</v>
      </c>
      <c r="C250" t="s">
        <v>51</v>
      </c>
      <c r="D250" t="s">
        <v>17</v>
      </c>
      <c r="E250">
        <v>24</v>
      </c>
      <c r="F250">
        <v>125.71</v>
      </c>
      <c r="G250">
        <v>73.7</v>
      </c>
      <c r="H250">
        <f t="shared" si="100"/>
        <v>1.7056987788331071</v>
      </c>
      <c r="I250">
        <v>22</v>
      </c>
      <c r="J250">
        <v>55.67</v>
      </c>
      <c r="K250">
        <v>68.72</v>
      </c>
      <c r="L250" s="3">
        <f t="shared" si="93"/>
        <v>1</v>
      </c>
      <c r="M250" s="3">
        <f t="shared" si="94"/>
        <v>0</v>
      </c>
      <c r="N250" s="3">
        <f t="shared" si="95"/>
        <v>0</v>
      </c>
      <c r="AA250" t="s">
        <v>2134</v>
      </c>
      <c r="AB250" t="s">
        <v>1945</v>
      </c>
      <c r="AC250" t="s">
        <v>51</v>
      </c>
      <c r="AD250" t="s">
        <v>18</v>
      </c>
      <c r="AE250">
        <v>25</v>
      </c>
      <c r="AF250">
        <v>104.53</v>
      </c>
      <c r="AG250">
        <v>76.17</v>
      </c>
      <c r="AH250">
        <f t="shared" si="96"/>
        <v>1.3723250623605094</v>
      </c>
      <c r="AI250">
        <v>23.5</v>
      </c>
      <c r="AJ250">
        <v>67.86</v>
      </c>
      <c r="AK250">
        <v>72.459999999999994</v>
      </c>
      <c r="AL250" s="3">
        <f t="shared" si="97"/>
        <v>0</v>
      </c>
      <c r="AM250" s="3">
        <f t="shared" si="98"/>
        <v>1</v>
      </c>
      <c r="AN250" s="3">
        <f t="shared" si="99"/>
        <v>0</v>
      </c>
    </row>
    <row r="251" spans="1:40" x14ac:dyDescent="0.35">
      <c r="A251" t="s">
        <v>2135</v>
      </c>
      <c r="B251" t="s">
        <v>1945</v>
      </c>
      <c r="C251" t="s">
        <v>51</v>
      </c>
      <c r="D251" t="s">
        <v>17</v>
      </c>
      <c r="E251">
        <v>24.5</v>
      </c>
      <c r="F251">
        <v>107.21</v>
      </c>
      <c r="G251">
        <v>74.930000000000007</v>
      </c>
      <c r="H251">
        <f t="shared" si="100"/>
        <v>1.4308020819431466</v>
      </c>
      <c r="I251">
        <v>22.5</v>
      </c>
      <c r="J251">
        <v>68.83</v>
      </c>
      <c r="K251">
        <v>69.97</v>
      </c>
      <c r="L251" s="3">
        <f t="shared" si="93"/>
        <v>0</v>
      </c>
      <c r="M251" s="3">
        <f t="shared" si="94"/>
        <v>1</v>
      </c>
      <c r="N251" s="3">
        <f t="shared" si="95"/>
        <v>0</v>
      </c>
      <c r="AA251" t="s">
        <v>2135</v>
      </c>
      <c r="AB251" t="s">
        <v>1945</v>
      </c>
      <c r="AC251" t="s">
        <v>51</v>
      </c>
      <c r="AD251" t="s">
        <v>18</v>
      </c>
      <c r="AE251">
        <v>24</v>
      </c>
      <c r="AF251">
        <v>135.84</v>
      </c>
      <c r="AG251">
        <v>73.7</v>
      </c>
      <c r="AH251">
        <f t="shared" si="96"/>
        <v>1.8431478968792401</v>
      </c>
      <c r="AI251">
        <v>16</v>
      </c>
      <c r="AJ251">
        <v>58.97</v>
      </c>
      <c r="AK251">
        <v>53.5</v>
      </c>
      <c r="AL251" s="3">
        <f t="shared" si="97"/>
        <v>1</v>
      </c>
      <c r="AM251" s="3">
        <f t="shared" si="98"/>
        <v>0</v>
      </c>
      <c r="AN251" s="3">
        <f t="shared" si="99"/>
        <v>0</v>
      </c>
    </row>
    <row r="252" spans="1:40" x14ac:dyDescent="0.35">
      <c r="A252" t="s">
        <v>2136</v>
      </c>
      <c r="B252" t="s">
        <v>1945</v>
      </c>
      <c r="C252" t="s">
        <v>51</v>
      </c>
      <c r="D252" t="s">
        <v>17</v>
      </c>
      <c r="E252">
        <v>23.5</v>
      </c>
      <c r="F252">
        <v>85.14</v>
      </c>
      <c r="G252">
        <v>72.459999999999994</v>
      </c>
      <c r="H252">
        <f t="shared" si="100"/>
        <v>1.1749930996411815</v>
      </c>
      <c r="I252">
        <v>22.5</v>
      </c>
      <c r="J252">
        <v>61.46</v>
      </c>
      <c r="K252">
        <v>69.97</v>
      </c>
      <c r="L252" s="3">
        <f t="shared" si="93"/>
        <v>0</v>
      </c>
      <c r="M252" s="3">
        <f t="shared" si="94"/>
        <v>1</v>
      </c>
      <c r="N252" s="3">
        <f t="shared" si="95"/>
        <v>0</v>
      </c>
      <c r="AA252" t="s">
        <v>2136</v>
      </c>
      <c r="AB252" t="s">
        <v>1945</v>
      </c>
      <c r="AC252" t="s">
        <v>51</v>
      </c>
      <c r="AD252" t="s">
        <v>18</v>
      </c>
      <c r="AE252">
        <v>24</v>
      </c>
      <c r="AF252">
        <v>123.56</v>
      </c>
      <c r="AG252">
        <v>73.7</v>
      </c>
      <c r="AH252">
        <f t="shared" si="96"/>
        <v>1.6765264586160109</v>
      </c>
      <c r="AI252">
        <v>22.5</v>
      </c>
      <c r="AJ252">
        <v>55.12</v>
      </c>
      <c r="AK252">
        <v>69.97</v>
      </c>
      <c r="AL252" s="3">
        <f t="shared" si="97"/>
        <v>1</v>
      </c>
      <c r="AM252" s="3">
        <f t="shared" si="98"/>
        <v>0</v>
      </c>
      <c r="AN252" s="3">
        <f t="shared" si="99"/>
        <v>0</v>
      </c>
    </row>
    <row r="253" spans="1:40" x14ac:dyDescent="0.35">
      <c r="A253" t="s">
        <v>2137</v>
      </c>
      <c r="B253" t="s">
        <v>1945</v>
      </c>
      <c r="C253" t="s">
        <v>51</v>
      </c>
      <c r="D253" t="s">
        <v>17</v>
      </c>
      <c r="E253">
        <v>24</v>
      </c>
      <c r="F253">
        <v>113.33</v>
      </c>
      <c r="G253">
        <v>73.7</v>
      </c>
      <c r="H253">
        <f t="shared" si="100"/>
        <v>1.537720488466757</v>
      </c>
      <c r="I253">
        <v>21.5</v>
      </c>
      <c r="J253">
        <v>63.66</v>
      </c>
      <c r="K253">
        <v>67.47</v>
      </c>
      <c r="L253" s="3">
        <f t="shared" si="93"/>
        <v>1</v>
      </c>
      <c r="M253" s="3">
        <f t="shared" si="94"/>
        <v>0</v>
      </c>
      <c r="N253" s="3">
        <f t="shared" si="95"/>
        <v>0</v>
      </c>
      <c r="AA253" t="s">
        <v>2137</v>
      </c>
      <c r="AB253" t="s">
        <v>1945</v>
      </c>
      <c r="AC253" t="s">
        <v>51</v>
      </c>
      <c r="AD253" t="s">
        <v>18</v>
      </c>
      <c r="AE253">
        <v>24</v>
      </c>
      <c r="AF253">
        <v>87.6</v>
      </c>
      <c r="AG253">
        <v>73.7</v>
      </c>
      <c r="AH253">
        <f t="shared" si="96"/>
        <v>1.1886024423337855</v>
      </c>
      <c r="AI253">
        <v>23.5</v>
      </c>
      <c r="AJ253">
        <v>70.53</v>
      </c>
      <c r="AK253">
        <v>72.459999999999994</v>
      </c>
      <c r="AL253" s="3">
        <f t="shared" si="97"/>
        <v>0</v>
      </c>
      <c r="AM253" s="3">
        <f t="shared" si="98"/>
        <v>1</v>
      </c>
      <c r="AN253" s="3">
        <f t="shared" si="99"/>
        <v>0</v>
      </c>
    </row>
    <row r="254" spans="1:40" x14ac:dyDescent="0.35">
      <c r="A254" t="s">
        <v>2138</v>
      </c>
      <c r="B254" t="s">
        <v>1945</v>
      </c>
      <c r="C254" t="s">
        <v>51</v>
      </c>
      <c r="D254" t="s">
        <v>17</v>
      </c>
      <c r="E254">
        <v>23.5</v>
      </c>
      <c r="F254">
        <v>88.26</v>
      </c>
      <c r="G254">
        <v>72.459999999999994</v>
      </c>
      <c r="H254">
        <f t="shared" si="100"/>
        <v>1.218051338669611</v>
      </c>
      <c r="I254">
        <v>23</v>
      </c>
      <c r="J254">
        <v>67.13</v>
      </c>
      <c r="K254">
        <v>71.22</v>
      </c>
      <c r="L254" s="3">
        <f t="shared" si="93"/>
        <v>0</v>
      </c>
      <c r="M254" s="3">
        <f t="shared" si="94"/>
        <v>1</v>
      </c>
      <c r="N254" s="3">
        <f t="shared" si="95"/>
        <v>0</v>
      </c>
      <c r="AA254" t="s">
        <v>2138</v>
      </c>
      <c r="AB254" t="s">
        <v>1945</v>
      </c>
      <c r="AC254" t="s">
        <v>51</v>
      </c>
      <c r="AD254" t="s">
        <v>18</v>
      </c>
      <c r="AE254">
        <v>31.5</v>
      </c>
      <c r="AF254">
        <v>92.87</v>
      </c>
      <c r="AG254">
        <v>92.02</v>
      </c>
      <c r="AH254">
        <f t="shared" si="96"/>
        <v>1.0092371223647034</v>
      </c>
      <c r="AI254">
        <v>31</v>
      </c>
      <c r="AJ254">
        <v>80.83</v>
      </c>
      <c r="AK254">
        <v>90.81</v>
      </c>
      <c r="AL254" s="3">
        <f t="shared" si="97"/>
        <v>0</v>
      </c>
      <c r="AM254" s="3">
        <f t="shared" si="98"/>
        <v>1</v>
      </c>
      <c r="AN254" s="3">
        <f t="shared" si="99"/>
        <v>0</v>
      </c>
    </row>
    <row r="255" spans="1:40" x14ac:dyDescent="0.35">
      <c r="A255" t="s">
        <v>2139</v>
      </c>
      <c r="B255" t="s">
        <v>1945</v>
      </c>
      <c r="C255" t="s">
        <v>51</v>
      </c>
      <c r="D255" t="s">
        <v>17</v>
      </c>
      <c r="E255">
        <v>23.5</v>
      </c>
      <c r="F255">
        <v>118.27</v>
      </c>
      <c r="G255">
        <v>72.459999999999994</v>
      </c>
      <c r="H255">
        <f t="shared" si="100"/>
        <v>1.6322108749654982</v>
      </c>
      <c r="I255">
        <v>22</v>
      </c>
      <c r="J255">
        <v>59.73</v>
      </c>
      <c r="K255">
        <v>68.72</v>
      </c>
      <c r="L255" s="3">
        <f t="shared" si="93"/>
        <v>1</v>
      </c>
      <c r="M255" s="3">
        <f t="shared" si="94"/>
        <v>0</v>
      </c>
      <c r="N255" s="3">
        <f t="shared" si="95"/>
        <v>0</v>
      </c>
      <c r="AA255" t="s">
        <v>2139</v>
      </c>
      <c r="AB255" t="s">
        <v>1945</v>
      </c>
      <c r="AC255" t="s">
        <v>51</v>
      </c>
      <c r="AD255" t="s">
        <v>18</v>
      </c>
      <c r="AE255">
        <v>24</v>
      </c>
      <c r="AF255">
        <v>137.35</v>
      </c>
      <c r="AG255">
        <v>73.7</v>
      </c>
      <c r="AH255">
        <f t="shared" si="96"/>
        <v>1.8636363636363635</v>
      </c>
      <c r="AI255">
        <v>21.5</v>
      </c>
      <c r="AJ255">
        <v>57.3</v>
      </c>
      <c r="AK255">
        <v>67.47</v>
      </c>
      <c r="AL255" s="3">
        <f t="shared" si="97"/>
        <v>1</v>
      </c>
      <c r="AM255" s="3">
        <f t="shared" si="98"/>
        <v>0</v>
      </c>
      <c r="AN255" s="3">
        <f t="shared" si="99"/>
        <v>0</v>
      </c>
    </row>
    <row r="256" spans="1:40" x14ac:dyDescent="0.35">
      <c r="A256" t="s">
        <v>2140</v>
      </c>
      <c r="B256" t="s">
        <v>1945</v>
      </c>
      <c r="C256" t="s">
        <v>51</v>
      </c>
      <c r="D256" t="s">
        <v>17</v>
      </c>
      <c r="E256">
        <v>23</v>
      </c>
      <c r="F256">
        <v>118.08</v>
      </c>
      <c r="G256">
        <v>71.22</v>
      </c>
      <c r="H256">
        <f t="shared" si="100"/>
        <v>1.6579612468407752</v>
      </c>
      <c r="I256">
        <v>21.5</v>
      </c>
      <c r="J256">
        <v>61.25</v>
      </c>
      <c r="K256">
        <v>67.47</v>
      </c>
      <c r="L256" s="3">
        <f t="shared" si="93"/>
        <v>1</v>
      </c>
      <c r="M256" s="3">
        <f t="shared" si="94"/>
        <v>0</v>
      </c>
      <c r="N256" s="3">
        <f t="shared" si="95"/>
        <v>0</v>
      </c>
      <c r="AA256" t="s">
        <v>2140</v>
      </c>
      <c r="AB256" t="s">
        <v>1945</v>
      </c>
      <c r="AC256" t="s">
        <v>51</v>
      </c>
      <c r="AD256" t="s">
        <v>18</v>
      </c>
      <c r="AE256">
        <v>25</v>
      </c>
      <c r="AF256">
        <v>90.53</v>
      </c>
      <c r="AG256">
        <v>76.17</v>
      </c>
      <c r="AH256">
        <f t="shared" si="96"/>
        <v>1.1885256662728108</v>
      </c>
      <c r="AI256">
        <v>23.5</v>
      </c>
      <c r="AJ256">
        <v>53.55</v>
      </c>
      <c r="AK256">
        <v>72.459999999999994</v>
      </c>
      <c r="AL256" s="3">
        <f t="shared" si="97"/>
        <v>0</v>
      </c>
      <c r="AM256" s="3">
        <f t="shared" si="98"/>
        <v>1</v>
      </c>
      <c r="AN256" s="3">
        <f t="shared" si="99"/>
        <v>0</v>
      </c>
    </row>
    <row r="257" spans="1:40" x14ac:dyDescent="0.35">
      <c r="A257" t="s">
        <v>2141</v>
      </c>
      <c r="B257" t="s">
        <v>1945</v>
      </c>
      <c r="C257" t="s">
        <v>51</v>
      </c>
      <c r="D257" t="s">
        <v>17</v>
      </c>
      <c r="E257">
        <v>24</v>
      </c>
      <c r="F257">
        <v>81.599999999999994</v>
      </c>
      <c r="G257">
        <v>73.7</v>
      </c>
      <c r="H257">
        <f t="shared" si="100"/>
        <v>1.1071913161465399</v>
      </c>
      <c r="I257">
        <v>22.5</v>
      </c>
      <c r="J257">
        <v>74.77</v>
      </c>
      <c r="K257">
        <v>69.97</v>
      </c>
      <c r="L257" s="3">
        <f t="shared" si="93"/>
        <v>0</v>
      </c>
      <c r="M257" s="3">
        <f t="shared" si="94"/>
        <v>1</v>
      </c>
      <c r="N257" s="3">
        <f t="shared" si="95"/>
        <v>0</v>
      </c>
      <c r="AA257" t="s">
        <v>2141</v>
      </c>
      <c r="AB257" t="s">
        <v>1945</v>
      </c>
      <c r="AC257" t="s">
        <v>51</v>
      </c>
      <c r="AD257" t="s">
        <v>18</v>
      </c>
      <c r="AE257">
        <v>25</v>
      </c>
      <c r="AF257">
        <v>115.8</v>
      </c>
      <c r="AG257">
        <v>76.17</v>
      </c>
      <c r="AH257">
        <f t="shared" si="96"/>
        <v>1.5202835762111067</v>
      </c>
      <c r="AI257">
        <v>23.5</v>
      </c>
      <c r="AJ257">
        <v>70.5</v>
      </c>
      <c r="AK257">
        <v>72.459999999999994</v>
      </c>
      <c r="AL257" s="3">
        <f t="shared" si="97"/>
        <v>1</v>
      </c>
      <c r="AM257" s="3">
        <f t="shared" si="98"/>
        <v>0</v>
      </c>
      <c r="AN257" s="3">
        <f t="shared" si="99"/>
        <v>0</v>
      </c>
    </row>
    <row r="258" spans="1:40" x14ac:dyDescent="0.35">
      <c r="A258" t="s">
        <v>2142</v>
      </c>
      <c r="B258" t="s">
        <v>1945</v>
      </c>
      <c r="C258" t="s">
        <v>51</v>
      </c>
      <c r="D258" t="s">
        <v>17</v>
      </c>
      <c r="E258">
        <v>23.5</v>
      </c>
      <c r="F258">
        <v>138.68</v>
      </c>
      <c r="G258">
        <v>72.459999999999994</v>
      </c>
      <c r="H258">
        <f t="shared" si="100"/>
        <v>1.9138835219431414</v>
      </c>
      <c r="I258">
        <v>21</v>
      </c>
      <c r="J258">
        <v>37.36</v>
      </c>
      <c r="K258">
        <v>66.22</v>
      </c>
      <c r="L258" s="3">
        <f t="shared" ref="L258:L321" si="101">IF(H258&gt;1.5,1,0)</f>
        <v>1</v>
      </c>
      <c r="M258" s="3">
        <f t="shared" ref="M258:M321" si="102">IF((AND(H258&gt;1,H258&lt;1.5)),1,0)</f>
        <v>0</v>
      </c>
      <c r="N258" s="3">
        <f t="shared" ref="N258:N321" si="103">IF(H258&lt;1,1,0)</f>
        <v>0</v>
      </c>
      <c r="AA258" t="s">
        <v>2142</v>
      </c>
      <c r="AB258" t="s">
        <v>1945</v>
      </c>
      <c r="AC258" t="s">
        <v>51</v>
      </c>
      <c r="AD258" t="s">
        <v>18</v>
      </c>
      <c r="AE258">
        <v>24</v>
      </c>
      <c r="AF258">
        <v>87.08</v>
      </c>
      <c r="AG258">
        <v>73.7</v>
      </c>
      <c r="AH258">
        <f t="shared" ref="AH258:AH321" si="104">AF258/AG258</f>
        <v>1.1815468113975576</v>
      </c>
      <c r="AI258">
        <v>22.5</v>
      </c>
      <c r="AJ258">
        <v>66.540000000000006</v>
      </c>
      <c r="AK258">
        <v>69.97</v>
      </c>
      <c r="AL258" s="3">
        <f t="shared" ref="AL258:AL321" si="105">IF(AH258&gt;1.5,1,0)</f>
        <v>0</v>
      </c>
      <c r="AM258" s="3">
        <f t="shared" ref="AM258:AM321" si="106">IF((AND(AH258&gt;1,AH258&lt;1.5)),1,0)</f>
        <v>1</v>
      </c>
      <c r="AN258" s="3">
        <f t="shared" ref="AN258:AN321" si="107">IF(AH258&lt;1,1,0)</f>
        <v>0</v>
      </c>
    </row>
    <row r="259" spans="1:40" x14ac:dyDescent="0.35">
      <c r="A259" t="s">
        <v>2143</v>
      </c>
      <c r="B259" t="s">
        <v>1945</v>
      </c>
      <c r="C259" t="s">
        <v>51</v>
      </c>
      <c r="D259" t="s">
        <v>17</v>
      </c>
      <c r="E259" s="6">
        <v>18.5</v>
      </c>
      <c r="F259" s="6">
        <v>50.92</v>
      </c>
      <c r="G259" s="6">
        <v>59.91</v>
      </c>
      <c r="H259" s="6">
        <f t="shared" si="100"/>
        <v>0.84994157903521961</v>
      </c>
      <c r="I259" s="6">
        <v>18</v>
      </c>
      <c r="J259" s="6">
        <v>33.81</v>
      </c>
      <c r="K259" s="6">
        <v>58.64</v>
      </c>
      <c r="L259" s="6">
        <f t="shared" si="101"/>
        <v>0</v>
      </c>
      <c r="M259" s="6">
        <f t="shared" si="102"/>
        <v>0</v>
      </c>
      <c r="N259" s="6">
        <f t="shared" si="103"/>
        <v>1</v>
      </c>
      <c r="AA259" t="s">
        <v>2143</v>
      </c>
      <c r="AB259" t="s">
        <v>1945</v>
      </c>
      <c r="AC259" t="s">
        <v>51</v>
      </c>
      <c r="AD259" t="s">
        <v>18</v>
      </c>
      <c r="AE259">
        <v>24</v>
      </c>
      <c r="AF259">
        <v>82.41</v>
      </c>
      <c r="AG259">
        <v>73.7</v>
      </c>
      <c r="AH259">
        <f t="shared" si="104"/>
        <v>1.1181818181818182</v>
      </c>
      <c r="AI259">
        <v>23.5</v>
      </c>
      <c r="AJ259">
        <v>64.22</v>
      </c>
      <c r="AK259">
        <v>72.459999999999994</v>
      </c>
      <c r="AL259" s="3">
        <f t="shared" si="105"/>
        <v>0</v>
      </c>
      <c r="AM259" s="3">
        <f t="shared" si="106"/>
        <v>1</v>
      </c>
      <c r="AN259" s="3">
        <f t="shared" si="107"/>
        <v>0</v>
      </c>
    </row>
    <row r="260" spans="1:40" x14ac:dyDescent="0.35">
      <c r="A260" t="s">
        <v>2144</v>
      </c>
      <c r="B260" t="s">
        <v>1945</v>
      </c>
      <c r="C260" t="s">
        <v>51</v>
      </c>
      <c r="D260" t="s">
        <v>17</v>
      </c>
      <c r="E260">
        <v>22.5</v>
      </c>
      <c r="F260">
        <v>106.91</v>
      </c>
      <c r="G260">
        <v>69.97</v>
      </c>
      <c r="H260">
        <f t="shared" si="100"/>
        <v>1.5279405459482636</v>
      </c>
      <c r="I260">
        <v>21.5</v>
      </c>
      <c r="J260">
        <v>59.83</v>
      </c>
      <c r="K260">
        <v>67.47</v>
      </c>
      <c r="L260" s="3">
        <f t="shared" si="101"/>
        <v>1</v>
      </c>
      <c r="M260" s="3">
        <f t="shared" si="102"/>
        <v>0</v>
      </c>
      <c r="N260" s="3">
        <f t="shared" si="103"/>
        <v>0</v>
      </c>
      <c r="AA260" t="s">
        <v>2144</v>
      </c>
      <c r="AB260" t="s">
        <v>1945</v>
      </c>
      <c r="AC260" t="s">
        <v>51</v>
      </c>
      <c r="AD260" t="s">
        <v>18</v>
      </c>
      <c r="AE260">
        <v>24</v>
      </c>
      <c r="AF260">
        <v>123.22</v>
      </c>
      <c r="AG260">
        <v>73.7</v>
      </c>
      <c r="AH260">
        <f t="shared" si="104"/>
        <v>1.6719131614654001</v>
      </c>
      <c r="AI260">
        <v>22</v>
      </c>
      <c r="AJ260">
        <v>58.98</v>
      </c>
      <c r="AK260">
        <v>68.72</v>
      </c>
      <c r="AL260" s="3">
        <f t="shared" si="105"/>
        <v>1</v>
      </c>
      <c r="AM260" s="3">
        <f t="shared" si="106"/>
        <v>0</v>
      </c>
      <c r="AN260" s="3">
        <f t="shared" si="107"/>
        <v>0</v>
      </c>
    </row>
    <row r="261" spans="1:40" x14ac:dyDescent="0.35">
      <c r="A261" t="s">
        <v>2145</v>
      </c>
      <c r="B261" t="s">
        <v>1945</v>
      </c>
      <c r="C261" t="s">
        <v>51</v>
      </c>
      <c r="D261" t="s">
        <v>17</v>
      </c>
      <c r="E261">
        <v>23.5</v>
      </c>
      <c r="F261">
        <v>108.84</v>
      </c>
      <c r="G261">
        <v>72.459999999999994</v>
      </c>
      <c r="H261">
        <f t="shared" si="100"/>
        <v>1.5020701076455978</v>
      </c>
      <c r="I261">
        <v>21</v>
      </c>
      <c r="J261">
        <v>64.25</v>
      </c>
      <c r="K261">
        <v>66.22</v>
      </c>
      <c r="L261" s="3">
        <f t="shared" si="101"/>
        <v>1</v>
      </c>
      <c r="M261" s="3">
        <f t="shared" si="102"/>
        <v>0</v>
      </c>
      <c r="N261" s="3">
        <f t="shared" si="103"/>
        <v>0</v>
      </c>
      <c r="AA261" t="s">
        <v>2145</v>
      </c>
      <c r="AB261" t="s">
        <v>1945</v>
      </c>
      <c r="AC261" t="s">
        <v>51</v>
      </c>
      <c r="AD261" t="s">
        <v>18</v>
      </c>
      <c r="AE261" s="6">
        <v>21.5</v>
      </c>
      <c r="AF261" s="6">
        <v>56.53</v>
      </c>
      <c r="AG261" s="6">
        <v>67.47</v>
      </c>
      <c r="AH261" s="6">
        <f t="shared" si="104"/>
        <v>0.83785386097524828</v>
      </c>
      <c r="AI261" s="6">
        <v>21</v>
      </c>
      <c r="AJ261" s="6">
        <v>44.6</v>
      </c>
      <c r="AK261" s="6">
        <v>66.22</v>
      </c>
      <c r="AL261" s="6">
        <f t="shared" si="105"/>
        <v>0</v>
      </c>
      <c r="AM261" s="6">
        <f t="shared" si="106"/>
        <v>0</v>
      </c>
      <c r="AN261" s="6">
        <f t="shared" si="107"/>
        <v>1</v>
      </c>
    </row>
    <row r="262" spans="1:40" x14ac:dyDescent="0.35">
      <c r="A262" t="s">
        <v>2146</v>
      </c>
      <c r="B262" t="s">
        <v>1945</v>
      </c>
      <c r="C262" t="s">
        <v>51</v>
      </c>
      <c r="D262" t="s">
        <v>17</v>
      </c>
      <c r="E262">
        <v>23</v>
      </c>
      <c r="F262">
        <v>82.55</v>
      </c>
      <c r="G262">
        <v>71.22</v>
      </c>
      <c r="H262">
        <f t="shared" si="100"/>
        <v>1.1590845268183094</v>
      </c>
      <c r="I262">
        <v>22.5</v>
      </c>
      <c r="J262">
        <v>65.599999999999994</v>
      </c>
      <c r="K262">
        <v>69.97</v>
      </c>
      <c r="L262" s="3">
        <f t="shared" si="101"/>
        <v>0</v>
      </c>
      <c r="M262" s="3">
        <f t="shared" si="102"/>
        <v>1</v>
      </c>
      <c r="N262" s="3">
        <f t="shared" si="103"/>
        <v>0</v>
      </c>
      <c r="AA262" t="s">
        <v>2146</v>
      </c>
      <c r="AB262" t="s">
        <v>1945</v>
      </c>
      <c r="AC262" t="s">
        <v>51</v>
      </c>
      <c r="AD262" t="s">
        <v>18</v>
      </c>
      <c r="AE262" s="6">
        <v>24</v>
      </c>
      <c r="AF262" s="6">
        <v>66.75</v>
      </c>
      <c r="AG262" s="6">
        <v>73.7</v>
      </c>
      <c r="AH262" s="6">
        <f t="shared" si="104"/>
        <v>0.90569877883310712</v>
      </c>
      <c r="AI262" s="6">
        <v>23.5</v>
      </c>
      <c r="AJ262" s="6">
        <v>52.03</v>
      </c>
      <c r="AK262" s="6">
        <v>72.459999999999994</v>
      </c>
      <c r="AL262" s="6">
        <f t="shared" si="105"/>
        <v>0</v>
      </c>
      <c r="AM262" s="6">
        <f t="shared" si="106"/>
        <v>0</v>
      </c>
      <c r="AN262" s="6">
        <f t="shared" si="107"/>
        <v>1</v>
      </c>
    </row>
    <row r="263" spans="1:40" x14ac:dyDescent="0.35">
      <c r="A263" t="s">
        <v>2147</v>
      </c>
      <c r="B263" t="s">
        <v>1945</v>
      </c>
      <c r="C263" t="s">
        <v>51</v>
      </c>
      <c r="D263" t="s">
        <v>17</v>
      </c>
      <c r="E263">
        <v>26</v>
      </c>
      <c r="F263">
        <v>99.53</v>
      </c>
      <c r="G263">
        <v>78.63</v>
      </c>
      <c r="H263">
        <f t="shared" si="100"/>
        <v>1.2658018567976601</v>
      </c>
      <c r="I263">
        <v>25.5</v>
      </c>
      <c r="J263">
        <v>65.12</v>
      </c>
      <c r="K263">
        <v>77.400000000000006</v>
      </c>
      <c r="L263" s="3">
        <f t="shared" si="101"/>
        <v>0</v>
      </c>
      <c r="M263" s="3">
        <f t="shared" si="102"/>
        <v>1</v>
      </c>
      <c r="N263" s="3">
        <f t="shared" si="103"/>
        <v>0</v>
      </c>
      <c r="AA263" t="s">
        <v>2147</v>
      </c>
      <c r="AB263" t="s">
        <v>1945</v>
      </c>
      <c r="AC263" t="s">
        <v>51</v>
      </c>
      <c r="AD263" t="s">
        <v>18</v>
      </c>
      <c r="AE263">
        <v>24</v>
      </c>
      <c r="AF263">
        <v>101.48</v>
      </c>
      <c r="AG263">
        <v>73.7</v>
      </c>
      <c r="AH263">
        <f t="shared" si="104"/>
        <v>1.376933514246947</v>
      </c>
      <c r="AI263">
        <v>23.5</v>
      </c>
      <c r="AJ263">
        <v>65.59</v>
      </c>
      <c r="AK263">
        <v>72.459999999999994</v>
      </c>
      <c r="AL263" s="3">
        <f t="shared" si="105"/>
        <v>0</v>
      </c>
      <c r="AM263" s="3">
        <f t="shared" si="106"/>
        <v>1</v>
      </c>
      <c r="AN263" s="3">
        <f t="shared" si="107"/>
        <v>0</v>
      </c>
    </row>
    <row r="264" spans="1:40" x14ac:dyDescent="0.35">
      <c r="A264" t="s">
        <v>2148</v>
      </c>
      <c r="B264" t="s">
        <v>1945</v>
      </c>
      <c r="C264" t="s">
        <v>51</v>
      </c>
      <c r="D264" t="s">
        <v>17</v>
      </c>
      <c r="E264">
        <v>23.5</v>
      </c>
      <c r="F264">
        <v>81.55</v>
      </c>
      <c r="G264">
        <v>72.459999999999994</v>
      </c>
      <c r="H264">
        <f t="shared" si="100"/>
        <v>1.1254485233232128</v>
      </c>
      <c r="I264">
        <v>22</v>
      </c>
      <c r="J264">
        <v>67.959999999999994</v>
      </c>
      <c r="K264">
        <v>68.72</v>
      </c>
      <c r="L264" s="3">
        <f t="shared" si="101"/>
        <v>0</v>
      </c>
      <c r="M264" s="3">
        <f t="shared" si="102"/>
        <v>1</v>
      </c>
      <c r="N264" s="3">
        <f t="shared" si="103"/>
        <v>0</v>
      </c>
      <c r="AA264" t="s">
        <v>2148</v>
      </c>
      <c r="AB264" t="s">
        <v>1945</v>
      </c>
      <c r="AC264" t="s">
        <v>51</v>
      </c>
      <c r="AD264" t="s">
        <v>18</v>
      </c>
      <c r="AE264">
        <v>24</v>
      </c>
      <c r="AF264">
        <v>88.04</v>
      </c>
      <c r="AG264">
        <v>73.7</v>
      </c>
      <c r="AH264">
        <f t="shared" si="104"/>
        <v>1.1945725915875169</v>
      </c>
      <c r="AI264">
        <v>23.5</v>
      </c>
      <c r="AJ264">
        <v>51.68</v>
      </c>
      <c r="AK264">
        <v>72.459999999999994</v>
      </c>
      <c r="AL264" s="3">
        <f t="shared" si="105"/>
        <v>0</v>
      </c>
      <c r="AM264" s="3">
        <f t="shared" si="106"/>
        <v>1</v>
      </c>
      <c r="AN264" s="3">
        <f t="shared" si="107"/>
        <v>0</v>
      </c>
    </row>
    <row r="265" spans="1:40" x14ac:dyDescent="0.35">
      <c r="A265" t="s">
        <v>2149</v>
      </c>
      <c r="B265" t="s">
        <v>1945</v>
      </c>
      <c r="C265" t="s">
        <v>51</v>
      </c>
      <c r="D265" t="s">
        <v>17</v>
      </c>
      <c r="E265">
        <v>23.5</v>
      </c>
      <c r="F265">
        <v>85.02</v>
      </c>
      <c r="G265">
        <v>72.459999999999994</v>
      </c>
      <c r="H265">
        <f t="shared" si="100"/>
        <v>1.1733370135247034</v>
      </c>
      <c r="I265">
        <v>22</v>
      </c>
      <c r="J265">
        <v>62.04</v>
      </c>
      <c r="K265">
        <v>68.72</v>
      </c>
      <c r="L265" s="3">
        <f t="shared" si="101"/>
        <v>0</v>
      </c>
      <c r="M265" s="3">
        <f t="shared" si="102"/>
        <v>1</v>
      </c>
      <c r="N265" s="3">
        <f t="shared" si="103"/>
        <v>0</v>
      </c>
      <c r="AA265" t="s">
        <v>2149</v>
      </c>
      <c r="AB265" t="s">
        <v>1945</v>
      </c>
      <c r="AC265" t="s">
        <v>51</v>
      </c>
      <c r="AD265" t="s">
        <v>18</v>
      </c>
      <c r="AE265">
        <v>24</v>
      </c>
      <c r="AF265">
        <v>93.06</v>
      </c>
      <c r="AG265">
        <v>73.7</v>
      </c>
      <c r="AH265">
        <f t="shared" si="104"/>
        <v>1.2626865671641792</v>
      </c>
      <c r="AI265">
        <v>23</v>
      </c>
      <c r="AJ265">
        <v>48.21</v>
      </c>
      <c r="AK265">
        <v>71.22</v>
      </c>
      <c r="AL265" s="3">
        <f t="shared" si="105"/>
        <v>0</v>
      </c>
      <c r="AM265" s="3">
        <f t="shared" si="106"/>
        <v>1</v>
      </c>
      <c r="AN265" s="3">
        <f t="shared" si="107"/>
        <v>0</v>
      </c>
    </row>
    <row r="266" spans="1:40" x14ac:dyDescent="0.35">
      <c r="A266" t="s">
        <v>2150</v>
      </c>
      <c r="B266" t="s">
        <v>1945</v>
      </c>
      <c r="C266" t="s">
        <v>51</v>
      </c>
      <c r="D266" t="s">
        <v>17</v>
      </c>
      <c r="E266">
        <v>24</v>
      </c>
      <c r="F266">
        <v>82.2</v>
      </c>
      <c r="G266">
        <v>73.7</v>
      </c>
      <c r="H266">
        <f t="shared" si="100"/>
        <v>1.1153324287652646</v>
      </c>
      <c r="I266">
        <v>26</v>
      </c>
      <c r="J266">
        <v>79.73</v>
      </c>
      <c r="K266">
        <v>78.63</v>
      </c>
      <c r="L266" s="3">
        <f t="shared" si="101"/>
        <v>0</v>
      </c>
      <c r="M266" s="3">
        <f t="shared" si="102"/>
        <v>1</v>
      </c>
      <c r="N266" s="3">
        <f t="shared" si="103"/>
        <v>0</v>
      </c>
      <c r="AA266" t="s">
        <v>2150</v>
      </c>
      <c r="AB266" t="s">
        <v>1945</v>
      </c>
      <c r="AC266" t="s">
        <v>51</v>
      </c>
      <c r="AD266" t="s">
        <v>18</v>
      </c>
      <c r="AE266">
        <v>24</v>
      </c>
      <c r="AF266">
        <v>74.47</v>
      </c>
      <c r="AG266">
        <v>73.7</v>
      </c>
      <c r="AH266">
        <f t="shared" si="104"/>
        <v>1.0104477611940299</v>
      </c>
      <c r="AI266">
        <v>23.5</v>
      </c>
      <c r="AJ266">
        <v>58.31</v>
      </c>
      <c r="AK266">
        <v>72.459999999999994</v>
      </c>
      <c r="AL266" s="3">
        <f t="shared" si="105"/>
        <v>0</v>
      </c>
      <c r="AM266" s="3">
        <f t="shared" si="106"/>
        <v>1</v>
      </c>
      <c r="AN266" s="3">
        <f t="shared" si="107"/>
        <v>0</v>
      </c>
    </row>
    <row r="267" spans="1:40" x14ac:dyDescent="0.35">
      <c r="A267" t="s">
        <v>2151</v>
      </c>
      <c r="B267" t="s">
        <v>1945</v>
      </c>
      <c r="C267" t="s">
        <v>51</v>
      </c>
      <c r="D267" t="s">
        <v>17</v>
      </c>
      <c r="E267">
        <v>22.5</v>
      </c>
      <c r="F267">
        <v>105.17</v>
      </c>
      <c r="G267">
        <v>69.97</v>
      </c>
      <c r="H267">
        <f t="shared" si="100"/>
        <v>1.5030727454623412</v>
      </c>
      <c r="I267">
        <v>21.5</v>
      </c>
      <c r="J267">
        <v>53.7</v>
      </c>
      <c r="K267">
        <v>67.47</v>
      </c>
      <c r="L267" s="3">
        <f t="shared" si="101"/>
        <v>1</v>
      </c>
      <c r="M267" s="3">
        <f t="shared" si="102"/>
        <v>0</v>
      </c>
      <c r="N267" s="3">
        <f t="shared" si="103"/>
        <v>0</v>
      </c>
      <c r="AA267" t="s">
        <v>2151</v>
      </c>
      <c r="AB267" t="s">
        <v>1945</v>
      </c>
      <c r="AC267" t="s">
        <v>51</v>
      </c>
      <c r="AD267" t="s">
        <v>18</v>
      </c>
      <c r="AE267">
        <v>23.5</v>
      </c>
      <c r="AF267">
        <v>72.709999999999994</v>
      </c>
      <c r="AG267">
        <v>72.459999999999994</v>
      </c>
      <c r="AH267">
        <f t="shared" si="104"/>
        <v>1.0034501794093293</v>
      </c>
      <c r="AI267">
        <v>23</v>
      </c>
      <c r="AJ267">
        <v>67.400000000000006</v>
      </c>
      <c r="AK267">
        <v>71.22</v>
      </c>
      <c r="AL267" s="3">
        <f t="shared" si="105"/>
        <v>0</v>
      </c>
      <c r="AM267" s="3">
        <f t="shared" si="106"/>
        <v>1</v>
      </c>
      <c r="AN267" s="3">
        <f t="shared" si="107"/>
        <v>0</v>
      </c>
    </row>
    <row r="268" spans="1:40" x14ac:dyDescent="0.35">
      <c r="A268" t="s">
        <v>2152</v>
      </c>
      <c r="B268" t="s">
        <v>1945</v>
      </c>
      <c r="C268" t="s">
        <v>51</v>
      </c>
      <c r="D268" t="s">
        <v>17</v>
      </c>
      <c r="E268">
        <v>23.5</v>
      </c>
      <c r="F268">
        <v>160.16999999999999</v>
      </c>
      <c r="G268">
        <v>72.459999999999994</v>
      </c>
      <c r="H268">
        <f t="shared" si="100"/>
        <v>2.2104609439690863</v>
      </c>
      <c r="I268">
        <v>21</v>
      </c>
      <c r="J268">
        <v>36.11</v>
      </c>
      <c r="K268">
        <v>66.22</v>
      </c>
      <c r="L268" s="3">
        <f t="shared" si="101"/>
        <v>1</v>
      </c>
      <c r="M268" s="3">
        <f t="shared" si="102"/>
        <v>0</v>
      </c>
      <c r="N268" s="3">
        <f t="shared" si="103"/>
        <v>0</v>
      </c>
      <c r="AA268" t="s">
        <v>2152</v>
      </c>
      <c r="AB268" t="s">
        <v>1945</v>
      </c>
      <c r="AC268" t="s">
        <v>51</v>
      </c>
      <c r="AD268" t="s">
        <v>18</v>
      </c>
      <c r="AE268">
        <v>24</v>
      </c>
      <c r="AF268">
        <v>111.74</v>
      </c>
      <c r="AG268">
        <v>73.7</v>
      </c>
      <c r="AH268">
        <f t="shared" si="104"/>
        <v>1.516146540027137</v>
      </c>
      <c r="AI268">
        <v>23</v>
      </c>
      <c r="AJ268">
        <v>76.08</v>
      </c>
      <c r="AK268">
        <v>71.22</v>
      </c>
      <c r="AL268" s="3">
        <f t="shared" si="105"/>
        <v>1</v>
      </c>
      <c r="AM268" s="3">
        <f t="shared" si="106"/>
        <v>0</v>
      </c>
      <c r="AN268" s="3">
        <f t="shared" si="107"/>
        <v>0</v>
      </c>
    </row>
    <row r="269" spans="1:40" x14ac:dyDescent="0.35">
      <c r="A269" t="s">
        <v>2153</v>
      </c>
      <c r="B269" t="s">
        <v>1945</v>
      </c>
      <c r="C269" t="s">
        <v>51</v>
      </c>
      <c r="D269" t="s">
        <v>17</v>
      </c>
      <c r="E269">
        <v>24</v>
      </c>
      <c r="F269">
        <v>132.5</v>
      </c>
      <c r="G269">
        <v>73.7</v>
      </c>
      <c r="H269">
        <f t="shared" si="100"/>
        <v>1.7978290366350067</v>
      </c>
      <c r="I269">
        <v>21.5</v>
      </c>
      <c r="J269">
        <v>56.52</v>
      </c>
      <c r="K269">
        <v>67.47</v>
      </c>
      <c r="L269" s="3">
        <f t="shared" si="101"/>
        <v>1</v>
      </c>
      <c r="M269" s="3">
        <f t="shared" si="102"/>
        <v>0</v>
      </c>
      <c r="N269" s="3">
        <f t="shared" si="103"/>
        <v>0</v>
      </c>
      <c r="AA269" t="s">
        <v>2153</v>
      </c>
      <c r="AB269" t="s">
        <v>1945</v>
      </c>
      <c r="AC269" t="s">
        <v>51</v>
      </c>
      <c r="AD269" t="s">
        <v>18</v>
      </c>
      <c r="AE269">
        <v>23.5</v>
      </c>
      <c r="AF269">
        <v>80.67</v>
      </c>
      <c r="AG269">
        <v>72.459999999999994</v>
      </c>
      <c r="AH269">
        <f t="shared" si="104"/>
        <v>1.1133038918023739</v>
      </c>
      <c r="AI269">
        <v>23</v>
      </c>
      <c r="AJ269">
        <v>58.38</v>
      </c>
      <c r="AK269">
        <v>71.22</v>
      </c>
      <c r="AL269" s="3">
        <f t="shared" si="105"/>
        <v>0</v>
      </c>
      <c r="AM269" s="3">
        <f t="shared" si="106"/>
        <v>1</v>
      </c>
      <c r="AN269" s="3">
        <f t="shared" si="107"/>
        <v>0</v>
      </c>
    </row>
    <row r="270" spans="1:40" x14ac:dyDescent="0.35">
      <c r="A270" t="s">
        <v>2154</v>
      </c>
      <c r="B270" t="s">
        <v>1945</v>
      </c>
      <c r="C270" t="s">
        <v>51</v>
      </c>
      <c r="D270" t="s">
        <v>17</v>
      </c>
      <c r="E270">
        <v>25.5</v>
      </c>
      <c r="F270">
        <v>92.51</v>
      </c>
      <c r="G270">
        <v>77.400000000000006</v>
      </c>
      <c r="H270">
        <f t="shared" si="100"/>
        <v>1.1952196382428941</v>
      </c>
      <c r="I270">
        <v>25</v>
      </c>
      <c r="J270">
        <v>73.739999999999995</v>
      </c>
      <c r="K270">
        <v>76.17</v>
      </c>
      <c r="L270" s="3">
        <f t="shared" si="101"/>
        <v>0</v>
      </c>
      <c r="M270" s="3">
        <f t="shared" si="102"/>
        <v>1</v>
      </c>
      <c r="N270" s="3">
        <f t="shared" si="103"/>
        <v>0</v>
      </c>
      <c r="AA270" t="s">
        <v>2154</v>
      </c>
      <c r="AB270" t="s">
        <v>1945</v>
      </c>
      <c r="AC270" t="s">
        <v>51</v>
      </c>
      <c r="AD270" t="s">
        <v>18</v>
      </c>
      <c r="AE270" s="6">
        <v>27</v>
      </c>
      <c r="AF270" s="6">
        <v>79.69</v>
      </c>
      <c r="AG270" s="6">
        <v>81.08</v>
      </c>
      <c r="AH270" s="6">
        <f t="shared" si="104"/>
        <v>0.98285643808584111</v>
      </c>
      <c r="AI270" s="6">
        <v>26.5</v>
      </c>
      <c r="AJ270" s="6">
        <v>45.73</v>
      </c>
      <c r="AK270" s="6">
        <v>79.86</v>
      </c>
      <c r="AL270" s="6">
        <f t="shared" si="105"/>
        <v>0</v>
      </c>
      <c r="AM270" s="6">
        <f t="shared" si="106"/>
        <v>0</v>
      </c>
      <c r="AN270" s="6">
        <f t="shared" si="107"/>
        <v>1</v>
      </c>
    </row>
    <row r="271" spans="1:40" x14ac:dyDescent="0.35">
      <c r="A271" t="s">
        <v>2155</v>
      </c>
      <c r="B271" t="s">
        <v>1945</v>
      </c>
      <c r="C271" t="s">
        <v>51</v>
      </c>
      <c r="D271" t="s">
        <v>17</v>
      </c>
      <c r="E271">
        <v>23</v>
      </c>
      <c r="F271">
        <v>83.07</v>
      </c>
      <c r="G271">
        <v>71.22</v>
      </c>
      <c r="H271">
        <f t="shared" si="100"/>
        <v>1.166385846672283</v>
      </c>
      <c r="I271">
        <v>21.5</v>
      </c>
      <c r="J271">
        <v>61.16</v>
      </c>
      <c r="K271">
        <v>67.47</v>
      </c>
      <c r="L271" s="3">
        <f t="shared" si="101"/>
        <v>0</v>
      </c>
      <c r="M271" s="3">
        <f t="shared" si="102"/>
        <v>1</v>
      </c>
      <c r="N271" s="3">
        <f t="shared" si="103"/>
        <v>0</v>
      </c>
      <c r="AA271" t="s">
        <v>2155</v>
      </c>
      <c r="AB271" t="s">
        <v>1945</v>
      </c>
      <c r="AC271" t="s">
        <v>51</v>
      </c>
      <c r="AD271" t="s">
        <v>18</v>
      </c>
      <c r="AE271" s="6">
        <v>23.5</v>
      </c>
      <c r="AF271" s="6">
        <v>68.45</v>
      </c>
      <c r="AG271" s="6">
        <v>72.459999999999994</v>
      </c>
      <c r="AH271" s="6">
        <f t="shared" si="104"/>
        <v>0.94465912227435844</v>
      </c>
      <c r="AI271" s="6">
        <v>23</v>
      </c>
      <c r="AJ271" s="6">
        <v>43.18</v>
      </c>
      <c r="AK271" s="6">
        <v>71.22</v>
      </c>
      <c r="AL271" s="6">
        <f t="shared" si="105"/>
        <v>0</v>
      </c>
      <c r="AM271" s="6">
        <f t="shared" si="106"/>
        <v>0</v>
      </c>
      <c r="AN271" s="6">
        <f t="shared" si="107"/>
        <v>1</v>
      </c>
    </row>
    <row r="272" spans="1:40" x14ac:dyDescent="0.35">
      <c r="A272" t="s">
        <v>2156</v>
      </c>
      <c r="B272" t="s">
        <v>1945</v>
      </c>
      <c r="C272" t="s">
        <v>51</v>
      </c>
      <c r="D272" t="s">
        <v>17</v>
      </c>
      <c r="E272">
        <v>23.5</v>
      </c>
      <c r="F272">
        <v>130.09</v>
      </c>
      <c r="G272">
        <v>72.459999999999994</v>
      </c>
      <c r="H272">
        <f t="shared" si="100"/>
        <v>1.7953353574385871</v>
      </c>
      <c r="I272">
        <v>21.5</v>
      </c>
      <c r="J272">
        <v>63.01</v>
      </c>
      <c r="K272">
        <v>67.47</v>
      </c>
      <c r="L272" s="3">
        <f t="shared" si="101"/>
        <v>1</v>
      </c>
      <c r="M272" s="3">
        <f t="shared" si="102"/>
        <v>0</v>
      </c>
      <c r="N272" s="3">
        <f t="shared" si="103"/>
        <v>0</v>
      </c>
      <c r="AA272" t="s">
        <v>2156</v>
      </c>
      <c r="AB272" t="s">
        <v>1945</v>
      </c>
      <c r="AC272" t="s">
        <v>51</v>
      </c>
      <c r="AD272" t="s">
        <v>18</v>
      </c>
      <c r="AE272">
        <v>24</v>
      </c>
      <c r="AF272">
        <v>111.21</v>
      </c>
      <c r="AG272">
        <v>73.7</v>
      </c>
      <c r="AH272">
        <f t="shared" si="104"/>
        <v>1.5089552238805968</v>
      </c>
      <c r="AI272">
        <v>35</v>
      </c>
      <c r="AJ272">
        <v>104.56</v>
      </c>
      <c r="AK272">
        <v>100.44</v>
      </c>
      <c r="AL272" s="3">
        <f t="shared" si="105"/>
        <v>1</v>
      </c>
      <c r="AM272" s="3">
        <f t="shared" si="106"/>
        <v>0</v>
      </c>
      <c r="AN272" s="3">
        <f t="shared" si="107"/>
        <v>0</v>
      </c>
    </row>
    <row r="273" spans="1:40" x14ac:dyDescent="0.35">
      <c r="A273" t="s">
        <v>2157</v>
      </c>
      <c r="B273" t="s">
        <v>1945</v>
      </c>
      <c r="C273" t="s">
        <v>51</v>
      </c>
      <c r="D273" t="s">
        <v>17</v>
      </c>
      <c r="E273">
        <v>23</v>
      </c>
      <c r="F273">
        <v>83.64</v>
      </c>
      <c r="G273">
        <v>71.22</v>
      </c>
      <c r="H273">
        <f t="shared" si="100"/>
        <v>1.1743892165122156</v>
      </c>
      <c r="I273">
        <v>22</v>
      </c>
      <c r="J273">
        <v>65.41</v>
      </c>
      <c r="K273">
        <v>68.72</v>
      </c>
      <c r="L273" s="3">
        <f t="shared" si="101"/>
        <v>0</v>
      </c>
      <c r="M273" s="3">
        <f t="shared" si="102"/>
        <v>1</v>
      </c>
      <c r="N273" s="3">
        <f t="shared" si="103"/>
        <v>0</v>
      </c>
      <c r="AA273" t="s">
        <v>2157</v>
      </c>
      <c r="AB273" t="s">
        <v>1945</v>
      </c>
      <c r="AC273" t="s">
        <v>51</v>
      </c>
      <c r="AD273" t="s">
        <v>18</v>
      </c>
      <c r="AE273">
        <v>24.5</v>
      </c>
      <c r="AF273">
        <v>108.57</v>
      </c>
      <c r="AG273">
        <v>74.930000000000007</v>
      </c>
      <c r="AH273">
        <f t="shared" si="104"/>
        <v>1.4489523555318296</v>
      </c>
      <c r="AI273">
        <v>21.5</v>
      </c>
      <c r="AJ273">
        <v>44.63</v>
      </c>
      <c r="AK273">
        <v>67.47</v>
      </c>
      <c r="AL273" s="3">
        <f t="shared" si="105"/>
        <v>0</v>
      </c>
      <c r="AM273" s="3">
        <f t="shared" si="106"/>
        <v>1</v>
      </c>
      <c r="AN273" s="3">
        <f t="shared" si="107"/>
        <v>0</v>
      </c>
    </row>
    <row r="274" spans="1:40" x14ac:dyDescent="0.35">
      <c r="A274" t="s">
        <v>2158</v>
      </c>
      <c r="B274" t="s">
        <v>1955</v>
      </c>
      <c r="C274" t="s">
        <v>51</v>
      </c>
      <c r="D274" t="s">
        <v>547</v>
      </c>
      <c r="E274" s="6">
        <v>17</v>
      </c>
      <c r="F274" s="6">
        <v>45.49</v>
      </c>
      <c r="G274" s="6">
        <v>56.08</v>
      </c>
      <c r="H274" s="6">
        <v>0.81116262500000003</v>
      </c>
      <c r="I274" s="6">
        <v>16.5</v>
      </c>
      <c r="J274" s="6">
        <v>21.84</v>
      </c>
      <c r="K274" s="6">
        <v>54.79</v>
      </c>
      <c r="L274" s="6">
        <f t="shared" si="101"/>
        <v>0</v>
      </c>
      <c r="M274" s="6">
        <f t="shared" si="102"/>
        <v>0</v>
      </c>
      <c r="N274" s="6">
        <f t="shared" si="103"/>
        <v>1</v>
      </c>
      <c r="AA274" t="s">
        <v>2158</v>
      </c>
      <c r="AB274" t="s">
        <v>1955</v>
      </c>
      <c r="AC274" t="s">
        <v>51</v>
      </c>
      <c r="AD274" t="s">
        <v>548</v>
      </c>
      <c r="AE274">
        <v>24</v>
      </c>
      <c r="AF274">
        <v>113.85</v>
      </c>
      <c r="AG274">
        <v>73.7</v>
      </c>
      <c r="AH274">
        <f t="shared" si="104"/>
        <v>1.544776119402985</v>
      </c>
      <c r="AI274">
        <v>23</v>
      </c>
      <c r="AJ274">
        <v>66.31</v>
      </c>
      <c r="AK274">
        <v>71.22</v>
      </c>
      <c r="AL274" s="3">
        <f t="shared" si="105"/>
        <v>1</v>
      </c>
      <c r="AM274" s="3">
        <f t="shared" si="106"/>
        <v>0</v>
      </c>
      <c r="AN274" s="3">
        <f t="shared" si="107"/>
        <v>0</v>
      </c>
    </row>
    <row r="275" spans="1:40" x14ac:dyDescent="0.35">
      <c r="A275" t="s">
        <v>2159</v>
      </c>
      <c r="B275" t="s">
        <v>1955</v>
      </c>
      <c r="C275" t="s">
        <v>51</v>
      </c>
      <c r="D275" t="s">
        <v>547</v>
      </c>
      <c r="E275" s="6">
        <v>23.5</v>
      </c>
      <c r="F275" s="6">
        <v>67.59</v>
      </c>
      <c r="G275" s="6">
        <v>72.459999999999994</v>
      </c>
      <c r="H275" s="6">
        <v>0.93279050500000005</v>
      </c>
      <c r="I275" s="6">
        <v>23</v>
      </c>
      <c r="J275" s="6">
        <v>56.43</v>
      </c>
      <c r="K275" s="6">
        <v>71.22</v>
      </c>
      <c r="L275" s="6">
        <f t="shared" si="101"/>
        <v>0</v>
      </c>
      <c r="M275" s="6">
        <f t="shared" si="102"/>
        <v>0</v>
      </c>
      <c r="N275" s="6">
        <f t="shared" si="103"/>
        <v>1</v>
      </c>
      <c r="AA275" t="s">
        <v>2159</v>
      </c>
      <c r="AB275" t="s">
        <v>1955</v>
      </c>
      <c r="AC275" t="s">
        <v>51</v>
      </c>
      <c r="AD275" t="s">
        <v>548</v>
      </c>
      <c r="AE275">
        <v>24</v>
      </c>
      <c r="AF275">
        <v>84</v>
      </c>
      <c r="AG275">
        <v>73.7</v>
      </c>
      <c r="AH275">
        <f t="shared" si="104"/>
        <v>1.1397557666214382</v>
      </c>
      <c r="AI275">
        <v>23</v>
      </c>
      <c r="AJ275">
        <v>56.14</v>
      </c>
      <c r="AK275">
        <v>71.22</v>
      </c>
      <c r="AL275" s="3">
        <f t="shared" si="105"/>
        <v>0</v>
      </c>
      <c r="AM275" s="3">
        <f t="shared" si="106"/>
        <v>1</v>
      </c>
      <c r="AN275" s="3">
        <f t="shared" si="107"/>
        <v>0</v>
      </c>
    </row>
    <row r="276" spans="1:40" x14ac:dyDescent="0.35">
      <c r="A276" t="s">
        <v>2160</v>
      </c>
      <c r="B276" t="s">
        <v>1955</v>
      </c>
      <c r="C276" t="s">
        <v>51</v>
      </c>
      <c r="D276" t="s">
        <v>547</v>
      </c>
      <c r="E276">
        <v>24.5</v>
      </c>
      <c r="F276">
        <v>142.09</v>
      </c>
      <c r="G276">
        <v>74.930000000000007</v>
      </c>
      <c r="H276">
        <v>1.896303216</v>
      </c>
      <c r="I276">
        <v>22</v>
      </c>
      <c r="J276">
        <v>54.84</v>
      </c>
      <c r="K276">
        <v>68.72</v>
      </c>
      <c r="L276" s="3">
        <f t="shared" si="101"/>
        <v>1</v>
      </c>
      <c r="M276" s="3">
        <f t="shared" si="102"/>
        <v>0</v>
      </c>
      <c r="N276" s="3">
        <f t="shared" si="103"/>
        <v>0</v>
      </c>
      <c r="AA276" t="s">
        <v>2160</v>
      </c>
      <c r="AB276" t="s">
        <v>1955</v>
      </c>
      <c r="AC276" t="s">
        <v>51</v>
      </c>
      <c r="AD276" t="s">
        <v>548</v>
      </c>
      <c r="AE276">
        <v>24</v>
      </c>
      <c r="AF276">
        <v>140.30000000000001</v>
      </c>
      <c r="AG276">
        <v>73.7</v>
      </c>
      <c r="AH276">
        <f t="shared" si="104"/>
        <v>1.9036635006784262</v>
      </c>
      <c r="AI276">
        <v>22.5</v>
      </c>
      <c r="AJ276">
        <v>57.76</v>
      </c>
      <c r="AK276">
        <v>69.97</v>
      </c>
      <c r="AL276" s="3">
        <f t="shared" si="105"/>
        <v>1</v>
      </c>
      <c r="AM276" s="3">
        <f t="shared" si="106"/>
        <v>0</v>
      </c>
      <c r="AN276" s="3">
        <f t="shared" si="107"/>
        <v>0</v>
      </c>
    </row>
    <row r="277" spans="1:40" x14ac:dyDescent="0.35">
      <c r="A277" t="s">
        <v>2161</v>
      </c>
      <c r="B277" t="s">
        <v>1955</v>
      </c>
      <c r="C277" t="s">
        <v>51</v>
      </c>
      <c r="D277" t="s">
        <v>547</v>
      </c>
      <c r="E277" s="6">
        <v>32</v>
      </c>
      <c r="F277" s="6">
        <v>88.9</v>
      </c>
      <c r="G277" s="6">
        <v>93.23</v>
      </c>
      <c r="H277" s="6">
        <v>0.95355572200000005</v>
      </c>
      <c r="I277" s="6">
        <v>31.5</v>
      </c>
      <c r="J277" s="6">
        <v>65.150000000000006</v>
      </c>
      <c r="K277" s="6">
        <v>92.02</v>
      </c>
      <c r="L277" s="6">
        <f t="shared" si="101"/>
        <v>0</v>
      </c>
      <c r="M277" s="6">
        <f t="shared" si="102"/>
        <v>0</v>
      </c>
      <c r="N277" s="6">
        <f t="shared" si="103"/>
        <v>1</v>
      </c>
      <c r="AA277" t="s">
        <v>2161</v>
      </c>
      <c r="AB277" t="s">
        <v>1955</v>
      </c>
      <c r="AC277" t="s">
        <v>51</v>
      </c>
      <c r="AD277" t="s">
        <v>548</v>
      </c>
      <c r="AE277">
        <v>23</v>
      </c>
      <c r="AF277">
        <v>74.5</v>
      </c>
      <c r="AG277">
        <v>71.22</v>
      </c>
      <c r="AH277">
        <f t="shared" si="104"/>
        <v>1.0460544790789104</v>
      </c>
      <c r="AI277">
        <v>22.5</v>
      </c>
      <c r="AJ277">
        <v>52.71</v>
      </c>
      <c r="AK277">
        <v>69.97</v>
      </c>
      <c r="AL277" s="3">
        <f t="shared" si="105"/>
        <v>0</v>
      </c>
      <c r="AM277" s="3">
        <f t="shared" si="106"/>
        <v>1</v>
      </c>
      <c r="AN277" s="3">
        <f t="shared" si="107"/>
        <v>0</v>
      </c>
    </row>
    <row r="278" spans="1:40" x14ac:dyDescent="0.35">
      <c r="A278" t="s">
        <v>2162</v>
      </c>
      <c r="B278" t="s">
        <v>1955</v>
      </c>
      <c r="C278" t="s">
        <v>51</v>
      </c>
      <c r="D278" t="s">
        <v>547</v>
      </c>
      <c r="E278">
        <v>24.5</v>
      </c>
      <c r="F278">
        <v>81.510000000000005</v>
      </c>
      <c r="G278">
        <v>74.930000000000007</v>
      </c>
      <c r="H278">
        <v>1.0878152940000001</v>
      </c>
      <c r="I278">
        <v>24</v>
      </c>
      <c r="J278">
        <v>47.66</v>
      </c>
      <c r="K278">
        <v>73.7</v>
      </c>
      <c r="L278" s="3">
        <f t="shared" si="101"/>
        <v>0</v>
      </c>
      <c r="M278" s="3">
        <f t="shared" si="102"/>
        <v>1</v>
      </c>
      <c r="N278" s="3">
        <f t="shared" si="103"/>
        <v>0</v>
      </c>
      <c r="AA278" t="s">
        <v>2162</v>
      </c>
      <c r="AB278" t="s">
        <v>1955</v>
      </c>
      <c r="AC278" t="s">
        <v>51</v>
      </c>
      <c r="AD278" t="s">
        <v>548</v>
      </c>
      <c r="AE278" s="6">
        <v>32</v>
      </c>
      <c r="AF278" s="6">
        <v>85.68</v>
      </c>
      <c r="AG278" s="6">
        <v>93.23</v>
      </c>
      <c r="AH278" s="6">
        <f t="shared" si="104"/>
        <v>0.91901748364260438</v>
      </c>
      <c r="AI278" s="6">
        <v>31.5</v>
      </c>
      <c r="AJ278" s="6">
        <v>63.56</v>
      </c>
      <c r="AK278" s="6">
        <v>92.02</v>
      </c>
      <c r="AL278" s="6">
        <f t="shared" si="105"/>
        <v>0</v>
      </c>
      <c r="AM278" s="6">
        <f t="shared" si="106"/>
        <v>0</v>
      </c>
      <c r="AN278" s="6">
        <f t="shared" si="107"/>
        <v>1</v>
      </c>
    </row>
    <row r="279" spans="1:40" x14ac:dyDescent="0.35">
      <c r="A279" t="s">
        <v>2163</v>
      </c>
      <c r="B279" t="s">
        <v>1955</v>
      </c>
      <c r="C279" t="s">
        <v>51</v>
      </c>
      <c r="D279" t="s">
        <v>547</v>
      </c>
      <c r="E279" s="6">
        <v>17.5</v>
      </c>
      <c r="F279" s="6">
        <v>52.42</v>
      </c>
      <c r="G279" s="6">
        <v>57.36</v>
      </c>
      <c r="H279" s="6">
        <v>0.91387726599999997</v>
      </c>
      <c r="I279" s="6">
        <v>17</v>
      </c>
      <c r="J279" s="6">
        <v>26.2</v>
      </c>
      <c r="K279" s="6">
        <v>56.08</v>
      </c>
      <c r="L279" s="6">
        <f t="shared" si="101"/>
        <v>0</v>
      </c>
      <c r="M279" s="6">
        <f t="shared" si="102"/>
        <v>0</v>
      </c>
      <c r="N279" s="6">
        <f t="shared" si="103"/>
        <v>1</v>
      </c>
      <c r="AA279" t="s">
        <v>2163</v>
      </c>
      <c r="AB279" t="s">
        <v>1955</v>
      </c>
      <c r="AC279" t="s">
        <v>51</v>
      </c>
      <c r="AD279" t="s">
        <v>548</v>
      </c>
      <c r="AE279" s="6">
        <v>24</v>
      </c>
      <c r="AF279" s="6">
        <v>66.14</v>
      </c>
      <c r="AG279" s="6">
        <v>73.7</v>
      </c>
      <c r="AH279" s="6">
        <f t="shared" si="104"/>
        <v>0.89742198100407056</v>
      </c>
      <c r="AI279" s="6">
        <v>23.5</v>
      </c>
      <c r="AJ279" s="6">
        <v>59.18</v>
      </c>
      <c r="AK279" s="6">
        <v>72.459999999999994</v>
      </c>
      <c r="AL279" s="6">
        <f t="shared" si="105"/>
        <v>0</v>
      </c>
      <c r="AM279" s="6">
        <f t="shared" si="106"/>
        <v>0</v>
      </c>
      <c r="AN279" s="6">
        <f t="shared" si="107"/>
        <v>1</v>
      </c>
    </row>
    <row r="280" spans="1:40" x14ac:dyDescent="0.35">
      <c r="A280" t="s">
        <v>2164</v>
      </c>
      <c r="B280" t="s">
        <v>1955</v>
      </c>
      <c r="C280" t="s">
        <v>51</v>
      </c>
      <c r="D280" t="s">
        <v>547</v>
      </c>
      <c r="E280" s="6">
        <v>27</v>
      </c>
      <c r="F280" s="6">
        <v>71.53</v>
      </c>
      <c r="G280" s="6">
        <v>81.08</v>
      </c>
      <c r="H280" s="6">
        <v>0.88221509600000003</v>
      </c>
      <c r="I280" s="6">
        <v>26.5</v>
      </c>
      <c r="J280" s="6">
        <v>70.09</v>
      </c>
      <c r="K280" s="6">
        <v>79.86</v>
      </c>
      <c r="L280" s="6">
        <f t="shared" si="101"/>
        <v>0</v>
      </c>
      <c r="M280" s="6">
        <f t="shared" si="102"/>
        <v>0</v>
      </c>
      <c r="N280" s="6">
        <f t="shared" si="103"/>
        <v>1</v>
      </c>
      <c r="AA280" t="s">
        <v>2164</v>
      </c>
      <c r="AB280" t="s">
        <v>1955</v>
      </c>
      <c r="AC280" t="s">
        <v>51</v>
      </c>
      <c r="AD280" t="s">
        <v>548</v>
      </c>
      <c r="AE280">
        <v>25</v>
      </c>
      <c r="AF280">
        <v>86.91</v>
      </c>
      <c r="AG280">
        <v>76.17</v>
      </c>
      <c r="AH280">
        <f t="shared" si="104"/>
        <v>1.1410003938558486</v>
      </c>
      <c r="AI280">
        <v>24</v>
      </c>
      <c r="AJ280">
        <v>67.67</v>
      </c>
      <c r="AK280">
        <v>73.7</v>
      </c>
      <c r="AL280" s="3">
        <f t="shared" si="105"/>
        <v>0</v>
      </c>
      <c r="AM280" s="3">
        <f t="shared" si="106"/>
        <v>1</v>
      </c>
      <c r="AN280" s="3">
        <f t="shared" si="107"/>
        <v>0</v>
      </c>
    </row>
    <row r="281" spans="1:40" x14ac:dyDescent="0.35">
      <c r="A281" t="s">
        <v>2165</v>
      </c>
      <c r="B281" t="s">
        <v>1955</v>
      </c>
      <c r="C281" t="s">
        <v>51</v>
      </c>
      <c r="D281" t="s">
        <v>547</v>
      </c>
      <c r="E281">
        <v>31</v>
      </c>
      <c r="F281">
        <v>97.13</v>
      </c>
      <c r="G281">
        <v>90.81</v>
      </c>
      <c r="H281">
        <v>1.0695958590000001</v>
      </c>
      <c r="I281">
        <v>30.5</v>
      </c>
      <c r="J281">
        <v>62.96</v>
      </c>
      <c r="K281">
        <v>89.6</v>
      </c>
      <c r="L281" s="3">
        <f t="shared" si="101"/>
        <v>0</v>
      </c>
      <c r="M281" s="3">
        <f t="shared" si="102"/>
        <v>1</v>
      </c>
      <c r="N281" s="3">
        <f t="shared" si="103"/>
        <v>0</v>
      </c>
      <c r="AA281" t="s">
        <v>2165</v>
      </c>
      <c r="AB281" t="s">
        <v>1955</v>
      </c>
      <c r="AC281" t="s">
        <v>51</v>
      </c>
      <c r="AD281" t="s">
        <v>548</v>
      </c>
      <c r="AE281">
        <v>24</v>
      </c>
      <c r="AF281">
        <v>189.28</v>
      </c>
      <c r="AG281">
        <v>73.7</v>
      </c>
      <c r="AH281">
        <f t="shared" si="104"/>
        <v>2.5682496607869743</v>
      </c>
      <c r="AI281">
        <v>21.5</v>
      </c>
      <c r="AJ281">
        <v>48.02</v>
      </c>
      <c r="AK281">
        <v>67.47</v>
      </c>
      <c r="AL281" s="3">
        <f t="shared" si="105"/>
        <v>1</v>
      </c>
      <c r="AM281" s="3">
        <f t="shared" si="106"/>
        <v>0</v>
      </c>
      <c r="AN281" s="3">
        <f t="shared" si="107"/>
        <v>0</v>
      </c>
    </row>
    <row r="282" spans="1:40" x14ac:dyDescent="0.35">
      <c r="A282" t="s">
        <v>2166</v>
      </c>
      <c r="B282" t="s">
        <v>1955</v>
      </c>
      <c r="C282" t="s">
        <v>51</v>
      </c>
      <c r="D282" t="s">
        <v>547</v>
      </c>
      <c r="E282" s="6">
        <v>21.5</v>
      </c>
      <c r="F282" s="6">
        <v>51.64</v>
      </c>
      <c r="G282" s="6">
        <v>67.47</v>
      </c>
      <c r="H282" s="6">
        <v>0.76537720499999995</v>
      </c>
      <c r="I282" s="6">
        <v>21</v>
      </c>
      <c r="J282" s="6">
        <v>42.52</v>
      </c>
      <c r="K282" s="6">
        <v>66.22</v>
      </c>
      <c r="L282" s="6">
        <f t="shared" si="101"/>
        <v>0</v>
      </c>
      <c r="M282" s="6">
        <f t="shared" si="102"/>
        <v>0</v>
      </c>
      <c r="N282" s="6">
        <f t="shared" si="103"/>
        <v>1</v>
      </c>
      <c r="AA282" t="s">
        <v>2166</v>
      </c>
      <c r="AB282" t="s">
        <v>1955</v>
      </c>
      <c r="AC282" t="s">
        <v>51</v>
      </c>
      <c r="AD282" t="s">
        <v>548</v>
      </c>
      <c r="AE282">
        <v>24</v>
      </c>
      <c r="AF282">
        <v>111.19</v>
      </c>
      <c r="AG282">
        <v>73.7</v>
      </c>
      <c r="AH282">
        <f t="shared" si="104"/>
        <v>1.5086838534599727</v>
      </c>
      <c r="AI282">
        <v>23.5</v>
      </c>
      <c r="AJ282">
        <v>70.81</v>
      </c>
      <c r="AK282">
        <v>72.459999999999994</v>
      </c>
      <c r="AL282" s="3">
        <f t="shared" si="105"/>
        <v>1</v>
      </c>
      <c r="AM282" s="3">
        <f t="shared" si="106"/>
        <v>0</v>
      </c>
      <c r="AN282" s="3">
        <f t="shared" si="107"/>
        <v>0</v>
      </c>
    </row>
    <row r="283" spans="1:40" x14ac:dyDescent="0.35">
      <c r="A283" t="s">
        <v>2167</v>
      </c>
      <c r="B283" t="s">
        <v>1955</v>
      </c>
      <c r="C283" t="s">
        <v>51</v>
      </c>
      <c r="D283" t="s">
        <v>547</v>
      </c>
      <c r="E283" s="6">
        <v>16.5</v>
      </c>
      <c r="F283" s="6">
        <v>32.43</v>
      </c>
      <c r="G283" s="6">
        <v>54.79</v>
      </c>
      <c r="H283" s="6">
        <v>0.59189633100000005</v>
      </c>
      <c r="I283" s="6">
        <v>16</v>
      </c>
      <c r="J283" s="6">
        <v>23.81</v>
      </c>
      <c r="K283" s="6">
        <v>53.5</v>
      </c>
      <c r="L283" s="6">
        <f t="shared" si="101"/>
        <v>0</v>
      </c>
      <c r="M283" s="6">
        <f t="shared" si="102"/>
        <v>0</v>
      </c>
      <c r="N283" s="6">
        <f t="shared" si="103"/>
        <v>1</v>
      </c>
      <c r="AA283" t="s">
        <v>2167</v>
      </c>
      <c r="AB283" t="s">
        <v>1955</v>
      </c>
      <c r="AC283" t="s">
        <v>51</v>
      </c>
      <c r="AD283" t="s">
        <v>548</v>
      </c>
      <c r="AE283">
        <v>24</v>
      </c>
      <c r="AF283">
        <v>156.57</v>
      </c>
      <c r="AG283">
        <v>73.7</v>
      </c>
      <c r="AH283">
        <f t="shared" si="104"/>
        <v>2.1244233378561734</v>
      </c>
      <c r="AI283">
        <v>21.5</v>
      </c>
      <c r="AJ283">
        <v>60.05</v>
      </c>
      <c r="AK283">
        <v>67.47</v>
      </c>
      <c r="AL283" s="3">
        <f t="shared" si="105"/>
        <v>1</v>
      </c>
      <c r="AM283" s="3">
        <f t="shared" si="106"/>
        <v>0</v>
      </c>
      <c r="AN283" s="3">
        <f t="shared" si="107"/>
        <v>0</v>
      </c>
    </row>
    <row r="284" spans="1:40" x14ac:dyDescent="0.35">
      <c r="A284" t="s">
        <v>2168</v>
      </c>
      <c r="B284" t="s">
        <v>1955</v>
      </c>
      <c r="C284" t="s">
        <v>51</v>
      </c>
      <c r="D284" t="s">
        <v>547</v>
      </c>
      <c r="E284" s="6">
        <v>19.5</v>
      </c>
      <c r="F284" s="6">
        <v>42.42</v>
      </c>
      <c r="G284" s="6">
        <v>62.44</v>
      </c>
      <c r="H284" s="6">
        <v>0.67937219699999996</v>
      </c>
      <c r="I284" s="6">
        <v>19</v>
      </c>
      <c r="J284" s="6">
        <v>34.53</v>
      </c>
      <c r="K284" s="6">
        <v>61.18</v>
      </c>
      <c r="L284" s="6">
        <f t="shared" si="101"/>
        <v>0</v>
      </c>
      <c r="M284" s="6">
        <f t="shared" si="102"/>
        <v>0</v>
      </c>
      <c r="N284" s="6">
        <f t="shared" si="103"/>
        <v>1</v>
      </c>
      <c r="AA284" t="s">
        <v>2168</v>
      </c>
      <c r="AB284" t="s">
        <v>1955</v>
      </c>
      <c r="AC284" t="s">
        <v>51</v>
      </c>
      <c r="AD284" t="s">
        <v>548</v>
      </c>
      <c r="AE284" s="6">
        <v>26</v>
      </c>
      <c r="AF284" s="6">
        <v>72.94</v>
      </c>
      <c r="AG284" s="6">
        <v>78.63</v>
      </c>
      <c r="AH284" s="6">
        <f t="shared" si="104"/>
        <v>0.92763576243164192</v>
      </c>
      <c r="AI284" s="6">
        <v>25.5</v>
      </c>
      <c r="AJ284" s="6">
        <v>62.51</v>
      </c>
      <c r="AK284" s="6">
        <v>77.400000000000006</v>
      </c>
      <c r="AL284" s="6">
        <f t="shared" si="105"/>
        <v>0</v>
      </c>
      <c r="AM284" s="6">
        <f t="shared" si="106"/>
        <v>0</v>
      </c>
      <c r="AN284" s="6">
        <f t="shared" si="107"/>
        <v>1</v>
      </c>
    </row>
    <row r="285" spans="1:40" x14ac:dyDescent="0.35">
      <c r="A285" t="s">
        <v>2169</v>
      </c>
      <c r="B285" t="s">
        <v>1955</v>
      </c>
      <c r="C285" t="s">
        <v>51</v>
      </c>
      <c r="D285" t="s">
        <v>547</v>
      </c>
      <c r="E285">
        <v>34.5</v>
      </c>
      <c r="F285">
        <v>99.72</v>
      </c>
      <c r="G285">
        <v>99.24</v>
      </c>
      <c r="H285">
        <v>1.004836759</v>
      </c>
      <c r="I285">
        <v>34</v>
      </c>
      <c r="J285">
        <v>82.72</v>
      </c>
      <c r="K285">
        <v>98.04</v>
      </c>
      <c r="L285" s="3">
        <f t="shared" si="101"/>
        <v>0</v>
      </c>
      <c r="M285" s="3">
        <f t="shared" si="102"/>
        <v>1</v>
      </c>
      <c r="N285" s="3">
        <f t="shared" si="103"/>
        <v>0</v>
      </c>
      <c r="AA285" t="s">
        <v>2169</v>
      </c>
      <c r="AB285" t="s">
        <v>1955</v>
      </c>
      <c r="AC285" t="s">
        <v>51</v>
      </c>
      <c r="AD285" t="s">
        <v>548</v>
      </c>
      <c r="AE285">
        <v>24</v>
      </c>
      <c r="AF285">
        <v>105.75</v>
      </c>
      <c r="AG285">
        <v>73.7</v>
      </c>
      <c r="AH285">
        <f t="shared" si="104"/>
        <v>1.4348710990502034</v>
      </c>
      <c r="AI285">
        <v>21.5</v>
      </c>
      <c r="AJ285">
        <v>73.05</v>
      </c>
      <c r="AK285">
        <v>67.47</v>
      </c>
      <c r="AL285" s="3">
        <f t="shared" si="105"/>
        <v>0</v>
      </c>
      <c r="AM285" s="3">
        <f t="shared" si="106"/>
        <v>1</v>
      </c>
      <c r="AN285" s="3">
        <f t="shared" si="107"/>
        <v>0</v>
      </c>
    </row>
    <row r="286" spans="1:40" x14ac:dyDescent="0.35">
      <c r="A286" t="s">
        <v>2170</v>
      </c>
      <c r="B286" t="s">
        <v>1955</v>
      </c>
      <c r="C286" t="s">
        <v>51</v>
      </c>
      <c r="D286" t="s">
        <v>547</v>
      </c>
      <c r="E286" s="6">
        <v>31</v>
      </c>
      <c r="F286" s="6">
        <v>86.19</v>
      </c>
      <c r="G286" s="6">
        <v>90.81</v>
      </c>
      <c r="H286" s="6">
        <v>0.94912454599999996</v>
      </c>
      <c r="I286" s="6">
        <v>30.5</v>
      </c>
      <c r="J286" s="6">
        <v>55.14</v>
      </c>
      <c r="K286" s="6">
        <v>89.6</v>
      </c>
      <c r="L286" s="6">
        <f t="shared" si="101"/>
        <v>0</v>
      </c>
      <c r="M286" s="6">
        <f t="shared" si="102"/>
        <v>0</v>
      </c>
      <c r="N286" s="6">
        <f t="shared" si="103"/>
        <v>1</v>
      </c>
      <c r="AA286" t="s">
        <v>2170</v>
      </c>
      <c r="AB286" t="s">
        <v>1955</v>
      </c>
      <c r="AC286" t="s">
        <v>51</v>
      </c>
      <c r="AD286" t="s">
        <v>548</v>
      </c>
      <c r="AE286" s="6">
        <v>24</v>
      </c>
      <c r="AF286" s="6">
        <v>67.22</v>
      </c>
      <c r="AG286" s="6">
        <v>73.7</v>
      </c>
      <c r="AH286" s="6">
        <f t="shared" si="104"/>
        <v>0.91207598371777476</v>
      </c>
      <c r="AI286" s="6">
        <v>23.5</v>
      </c>
      <c r="AJ286" s="6">
        <v>50.41</v>
      </c>
      <c r="AK286" s="6">
        <v>72.459999999999994</v>
      </c>
      <c r="AL286" s="6">
        <f t="shared" si="105"/>
        <v>0</v>
      </c>
      <c r="AM286" s="6">
        <f t="shared" si="106"/>
        <v>0</v>
      </c>
      <c r="AN286" s="6">
        <f t="shared" si="107"/>
        <v>1</v>
      </c>
    </row>
    <row r="287" spans="1:40" x14ac:dyDescent="0.35">
      <c r="A287" t="s">
        <v>2171</v>
      </c>
      <c r="B287" t="s">
        <v>1955</v>
      </c>
      <c r="C287" t="s">
        <v>51</v>
      </c>
      <c r="D287" t="s">
        <v>547</v>
      </c>
      <c r="E287" s="6">
        <v>29.5</v>
      </c>
      <c r="F287" s="6">
        <v>71</v>
      </c>
      <c r="G287" s="6">
        <v>87.18</v>
      </c>
      <c r="H287" s="6">
        <v>0.81440697399999995</v>
      </c>
      <c r="I287" s="6">
        <v>29</v>
      </c>
      <c r="J287" s="6">
        <v>60.11</v>
      </c>
      <c r="K287" s="6">
        <v>85.96</v>
      </c>
      <c r="L287" s="6">
        <f t="shared" si="101"/>
        <v>0</v>
      </c>
      <c r="M287" s="6">
        <f t="shared" si="102"/>
        <v>0</v>
      </c>
      <c r="N287" s="6">
        <f t="shared" si="103"/>
        <v>1</v>
      </c>
      <c r="AA287" t="s">
        <v>2171</v>
      </c>
      <c r="AB287" t="s">
        <v>1955</v>
      </c>
      <c r="AC287" t="s">
        <v>51</v>
      </c>
      <c r="AD287" t="s">
        <v>548</v>
      </c>
      <c r="AE287">
        <v>24</v>
      </c>
      <c r="AF287">
        <v>129.43</v>
      </c>
      <c r="AG287">
        <v>73.7</v>
      </c>
      <c r="AH287">
        <f t="shared" si="104"/>
        <v>1.7561736770691996</v>
      </c>
      <c r="AI287">
        <v>23</v>
      </c>
      <c r="AJ287">
        <v>56.82</v>
      </c>
      <c r="AK287">
        <v>71.22</v>
      </c>
      <c r="AL287" s="3">
        <f t="shared" si="105"/>
        <v>1</v>
      </c>
      <c r="AM287" s="3">
        <f t="shared" si="106"/>
        <v>0</v>
      </c>
      <c r="AN287" s="3">
        <f t="shared" si="107"/>
        <v>0</v>
      </c>
    </row>
    <row r="288" spans="1:40" x14ac:dyDescent="0.35">
      <c r="A288" t="s">
        <v>2172</v>
      </c>
      <c r="B288" t="s">
        <v>1955</v>
      </c>
      <c r="C288" t="s">
        <v>51</v>
      </c>
      <c r="D288" t="s">
        <v>547</v>
      </c>
      <c r="E288" s="6">
        <v>26</v>
      </c>
      <c r="F288" s="6">
        <v>77.06</v>
      </c>
      <c r="G288" s="6">
        <v>78.63</v>
      </c>
      <c r="H288" s="6">
        <v>0.98003306599999995</v>
      </c>
      <c r="I288" s="6">
        <v>25.5</v>
      </c>
      <c r="J288" s="6">
        <v>62.35</v>
      </c>
      <c r="K288" s="6">
        <v>77.400000000000006</v>
      </c>
      <c r="L288" s="6">
        <f t="shared" si="101"/>
        <v>0</v>
      </c>
      <c r="M288" s="6">
        <f t="shared" si="102"/>
        <v>0</v>
      </c>
      <c r="N288" s="6">
        <f t="shared" si="103"/>
        <v>1</v>
      </c>
      <c r="AA288" t="s">
        <v>2172</v>
      </c>
      <c r="AB288" t="s">
        <v>1955</v>
      </c>
      <c r="AC288" t="s">
        <v>51</v>
      </c>
      <c r="AD288" t="s">
        <v>548</v>
      </c>
      <c r="AE288" s="6">
        <v>24</v>
      </c>
      <c r="AF288" s="6">
        <v>62.54</v>
      </c>
      <c r="AG288" s="6">
        <v>73.7</v>
      </c>
      <c r="AH288" s="6">
        <f t="shared" si="104"/>
        <v>0.8485753052917232</v>
      </c>
      <c r="AI288" s="6">
        <v>23.5</v>
      </c>
      <c r="AJ288" s="6">
        <v>59.12</v>
      </c>
      <c r="AK288" s="6">
        <v>72.459999999999994</v>
      </c>
      <c r="AL288" s="6">
        <f t="shared" si="105"/>
        <v>0</v>
      </c>
      <c r="AM288" s="6">
        <f t="shared" si="106"/>
        <v>0</v>
      </c>
      <c r="AN288" s="6">
        <f t="shared" si="107"/>
        <v>1</v>
      </c>
    </row>
    <row r="289" spans="1:40" x14ac:dyDescent="0.35">
      <c r="A289" t="s">
        <v>2173</v>
      </c>
      <c r="B289" t="s">
        <v>1955</v>
      </c>
      <c r="C289" t="s">
        <v>51</v>
      </c>
      <c r="D289" t="s">
        <v>547</v>
      </c>
      <c r="E289" s="6">
        <v>24.5</v>
      </c>
      <c r="F289" s="6">
        <v>60.93</v>
      </c>
      <c r="G289" s="6">
        <v>74.930000000000007</v>
      </c>
      <c r="H289" s="6">
        <v>0.81315894799999999</v>
      </c>
      <c r="I289" s="6">
        <v>24</v>
      </c>
      <c r="J289" s="6">
        <v>58.37</v>
      </c>
      <c r="K289" s="6">
        <v>73.7</v>
      </c>
      <c r="L289" s="6">
        <f t="shared" si="101"/>
        <v>0</v>
      </c>
      <c r="M289" s="6">
        <f t="shared" si="102"/>
        <v>0</v>
      </c>
      <c r="N289" s="6">
        <f t="shared" si="103"/>
        <v>1</v>
      </c>
      <c r="AA289" t="s">
        <v>2173</v>
      </c>
      <c r="AB289" t="s">
        <v>1955</v>
      </c>
      <c r="AC289" t="s">
        <v>51</v>
      </c>
      <c r="AD289" t="s">
        <v>548</v>
      </c>
      <c r="AE289" s="6">
        <v>25.5</v>
      </c>
      <c r="AF289" s="6">
        <v>74.78</v>
      </c>
      <c r="AG289" s="6">
        <v>77.400000000000006</v>
      </c>
      <c r="AH289" s="6">
        <f t="shared" si="104"/>
        <v>0.96614987080103354</v>
      </c>
      <c r="AI289" s="6">
        <v>25</v>
      </c>
      <c r="AJ289" s="6">
        <v>45.64</v>
      </c>
      <c r="AK289" s="6">
        <v>76.17</v>
      </c>
      <c r="AL289" s="6">
        <f t="shared" si="105"/>
        <v>0</v>
      </c>
      <c r="AM289" s="6">
        <f t="shared" si="106"/>
        <v>0</v>
      </c>
      <c r="AN289" s="6">
        <f t="shared" si="107"/>
        <v>1</v>
      </c>
    </row>
    <row r="290" spans="1:40" x14ac:dyDescent="0.35">
      <c r="A290" t="s">
        <v>2174</v>
      </c>
      <c r="B290" t="s">
        <v>1955</v>
      </c>
      <c r="C290" t="s">
        <v>51</v>
      </c>
      <c r="D290" t="s">
        <v>547</v>
      </c>
      <c r="E290" s="6">
        <v>33.5</v>
      </c>
      <c r="F290" s="6">
        <v>89.52</v>
      </c>
      <c r="G290" s="6">
        <v>96.84</v>
      </c>
      <c r="H290" s="6">
        <v>0.92441139999999999</v>
      </c>
      <c r="I290" s="6">
        <v>33</v>
      </c>
      <c r="J290" s="6">
        <v>63.67</v>
      </c>
      <c r="K290" s="6">
        <v>95.64</v>
      </c>
      <c r="L290" s="6">
        <f t="shared" si="101"/>
        <v>0</v>
      </c>
      <c r="M290" s="6">
        <f t="shared" si="102"/>
        <v>0</v>
      </c>
      <c r="N290" s="6">
        <f t="shared" si="103"/>
        <v>1</v>
      </c>
      <c r="AA290" t="s">
        <v>2174</v>
      </c>
      <c r="AB290" t="s">
        <v>1955</v>
      </c>
      <c r="AC290" t="s">
        <v>51</v>
      </c>
      <c r="AD290" t="s">
        <v>548</v>
      </c>
      <c r="AE290">
        <v>24</v>
      </c>
      <c r="AF290">
        <v>79.47</v>
      </c>
      <c r="AG290">
        <v>73.7</v>
      </c>
      <c r="AH290">
        <f t="shared" si="104"/>
        <v>1.0782903663500678</v>
      </c>
      <c r="AI290">
        <v>23.5</v>
      </c>
      <c r="AJ290">
        <v>49.01</v>
      </c>
      <c r="AK290">
        <v>72.459999999999994</v>
      </c>
      <c r="AL290" s="3">
        <f t="shared" si="105"/>
        <v>0</v>
      </c>
      <c r="AM290" s="3">
        <f t="shared" si="106"/>
        <v>1</v>
      </c>
      <c r="AN290" s="3">
        <f t="shared" si="107"/>
        <v>0</v>
      </c>
    </row>
    <row r="291" spans="1:40" x14ac:dyDescent="0.35">
      <c r="A291" t="s">
        <v>2175</v>
      </c>
      <c r="B291" t="s">
        <v>1955</v>
      </c>
      <c r="C291" t="s">
        <v>51</v>
      </c>
      <c r="D291" t="s">
        <v>547</v>
      </c>
      <c r="E291" s="6">
        <v>19.5</v>
      </c>
      <c r="F291" s="6">
        <v>49.43</v>
      </c>
      <c r="G291" s="6">
        <v>62.44</v>
      </c>
      <c r="H291" s="6">
        <v>0.79163997399999997</v>
      </c>
      <c r="I291" s="6">
        <v>19</v>
      </c>
      <c r="J291" s="6">
        <v>24.65</v>
      </c>
      <c r="K291" s="6">
        <v>61.18</v>
      </c>
      <c r="L291" s="6">
        <f t="shared" si="101"/>
        <v>0</v>
      </c>
      <c r="M291" s="6">
        <f t="shared" si="102"/>
        <v>0</v>
      </c>
      <c r="N291" s="6">
        <f t="shared" si="103"/>
        <v>1</v>
      </c>
      <c r="AA291" t="s">
        <v>2175</v>
      </c>
      <c r="AB291" t="s">
        <v>1955</v>
      </c>
      <c r="AC291" t="s">
        <v>51</v>
      </c>
      <c r="AD291" t="s">
        <v>548</v>
      </c>
      <c r="AE291">
        <v>23.5</v>
      </c>
      <c r="AF291">
        <v>104.61</v>
      </c>
      <c r="AG291">
        <v>72.459999999999994</v>
      </c>
      <c r="AH291">
        <f t="shared" si="104"/>
        <v>1.4436930720397463</v>
      </c>
      <c r="AI291">
        <v>26</v>
      </c>
      <c r="AJ291">
        <v>80.27</v>
      </c>
      <c r="AK291">
        <v>78.63</v>
      </c>
      <c r="AL291" s="3">
        <f t="shared" si="105"/>
        <v>0</v>
      </c>
      <c r="AM291" s="3">
        <f t="shared" si="106"/>
        <v>1</v>
      </c>
      <c r="AN291" s="3">
        <f t="shared" si="107"/>
        <v>0</v>
      </c>
    </row>
    <row r="292" spans="1:40" x14ac:dyDescent="0.35">
      <c r="A292" t="s">
        <v>2176</v>
      </c>
      <c r="B292" t="s">
        <v>1955</v>
      </c>
      <c r="C292" t="s">
        <v>51</v>
      </c>
      <c r="D292" t="s">
        <v>547</v>
      </c>
      <c r="E292">
        <v>30.5</v>
      </c>
      <c r="F292">
        <v>106.81</v>
      </c>
      <c r="G292">
        <v>89.6</v>
      </c>
      <c r="H292">
        <v>1.1920758929999999</v>
      </c>
      <c r="I292">
        <v>30</v>
      </c>
      <c r="J292">
        <v>71.23</v>
      </c>
      <c r="K292">
        <v>88.39</v>
      </c>
      <c r="L292" s="3">
        <f t="shared" si="101"/>
        <v>0</v>
      </c>
      <c r="M292" s="3">
        <f t="shared" si="102"/>
        <v>1</v>
      </c>
      <c r="N292" s="3">
        <f t="shared" si="103"/>
        <v>0</v>
      </c>
      <c r="AA292" t="s">
        <v>2176</v>
      </c>
      <c r="AB292" t="s">
        <v>1955</v>
      </c>
      <c r="AC292" t="s">
        <v>51</v>
      </c>
      <c r="AD292" t="s">
        <v>548</v>
      </c>
      <c r="AE292" s="6">
        <v>21.5</v>
      </c>
      <c r="AF292" s="6">
        <v>58.09</v>
      </c>
      <c r="AG292" s="6">
        <v>67.47</v>
      </c>
      <c r="AH292" s="6">
        <f t="shared" si="104"/>
        <v>0.86097524825848537</v>
      </c>
      <c r="AI292" s="6">
        <v>21</v>
      </c>
      <c r="AJ292" s="6">
        <v>44.94</v>
      </c>
      <c r="AK292" s="6">
        <v>66.22</v>
      </c>
      <c r="AL292" s="6">
        <f t="shared" si="105"/>
        <v>0</v>
      </c>
      <c r="AM292" s="6">
        <f t="shared" si="106"/>
        <v>0</v>
      </c>
      <c r="AN292" s="6">
        <f t="shared" si="107"/>
        <v>1</v>
      </c>
    </row>
    <row r="293" spans="1:40" x14ac:dyDescent="0.35">
      <c r="A293" t="s">
        <v>2177</v>
      </c>
      <c r="B293" t="s">
        <v>1955</v>
      </c>
      <c r="C293" t="s">
        <v>51</v>
      </c>
      <c r="D293" t="s">
        <v>547</v>
      </c>
      <c r="E293" s="6">
        <v>15</v>
      </c>
      <c r="F293" s="6">
        <v>47.08</v>
      </c>
      <c r="G293" s="6">
        <v>50.91</v>
      </c>
      <c r="H293" s="6">
        <v>0.92476920100000004</v>
      </c>
      <c r="I293" s="6">
        <v>15</v>
      </c>
      <c r="J293" s="6">
        <v>47.08</v>
      </c>
      <c r="K293" s="6">
        <v>50.91</v>
      </c>
      <c r="L293" s="6">
        <f t="shared" si="101"/>
        <v>0</v>
      </c>
      <c r="M293" s="6">
        <f t="shared" si="102"/>
        <v>0</v>
      </c>
      <c r="N293" s="6">
        <f t="shared" si="103"/>
        <v>1</v>
      </c>
      <c r="AA293" t="s">
        <v>2177</v>
      </c>
      <c r="AB293" t="s">
        <v>1955</v>
      </c>
      <c r="AC293" t="s">
        <v>51</v>
      </c>
      <c r="AD293" t="s">
        <v>548</v>
      </c>
      <c r="AE293">
        <v>23.5</v>
      </c>
      <c r="AF293">
        <v>87.52</v>
      </c>
      <c r="AG293">
        <v>72.459999999999994</v>
      </c>
      <c r="AH293">
        <f t="shared" si="104"/>
        <v>1.2078388076179962</v>
      </c>
      <c r="AI293">
        <v>23</v>
      </c>
      <c r="AJ293">
        <v>69.430000000000007</v>
      </c>
      <c r="AK293">
        <v>71.22</v>
      </c>
      <c r="AL293" s="3">
        <f t="shared" si="105"/>
        <v>0</v>
      </c>
      <c r="AM293" s="3">
        <f t="shared" si="106"/>
        <v>1</v>
      </c>
      <c r="AN293" s="3">
        <f t="shared" si="107"/>
        <v>0</v>
      </c>
    </row>
    <row r="294" spans="1:40" x14ac:dyDescent="0.35">
      <c r="A294" t="s">
        <v>2178</v>
      </c>
      <c r="B294" t="s">
        <v>1955</v>
      </c>
      <c r="C294" t="s">
        <v>51</v>
      </c>
      <c r="D294" t="s">
        <v>547</v>
      </c>
      <c r="E294">
        <v>25.5</v>
      </c>
      <c r="F294">
        <v>99.39</v>
      </c>
      <c r="G294">
        <v>77.400000000000006</v>
      </c>
      <c r="H294">
        <v>1.2841085270000001</v>
      </c>
      <c r="I294">
        <v>25</v>
      </c>
      <c r="J294">
        <v>56.71</v>
      </c>
      <c r="K294">
        <v>76.17</v>
      </c>
      <c r="L294" s="3">
        <f t="shared" si="101"/>
        <v>0</v>
      </c>
      <c r="M294" s="3">
        <f t="shared" si="102"/>
        <v>1</v>
      </c>
      <c r="N294" s="3">
        <f t="shared" si="103"/>
        <v>0</v>
      </c>
      <c r="AA294" t="s">
        <v>2178</v>
      </c>
      <c r="AB294" t="s">
        <v>1955</v>
      </c>
      <c r="AC294" t="s">
        <v>51</v>
      </c>
      <c r="AD294" t="s">
        <v>548</v>
      </c>
      <c r="AE294">
        <v>23</v>
      </c>
      <c r="AF294">
        <v>83.27</v>
      </c>
      <c r="AG294">
        <v>71.22</v>
      </c>
      <c r="AH294">
        <f t="shared" si="104"/>
        <v>1.169194046616119</v>
      </c>
      <c r="AI294">
        <v>24</v>
      </c>
      <c r="AJ294">
        <v>80.459999999999994</v>
      </c>
      <c r="AK294">
        <v>73.7</v>
      </c>
      <c r="AL294" s="3">
        <f t="shared" si="105"/>
        <v>0</v>
      </c>
      <c r="AM294" s="3">
        <f t="shared" si="106"/>
        <v>1</v>
      </c>
      <c r="AN294" s="3">
        <f t="shared" si="107"/>
        <v>0</v>
      </c>
    </row>
    <row r="295" spans="1:40" x14ac:dyDescent="0.35">
      <c r="A295" t="s">
        <v>2179</v>
      </c>
      <c r="B295" t="s">
        <v>1955</v>
      </c>
      <c r="C295" t="s">
        <v>51</v>
      </c>
      <c r="D295" t="s">
        <v>547</v>
      </c>
      <c r="E295" s="6">
        <v>16</v>
      </c>
      <c r="F295" s="6">
        <v>39.85</v>
      </c>
      <c r="G295" s="6">
        <v>53.5</v>
      </c>
      <c r="H295" s="6">
        <v>0.74485981300000004</v>
      </c>
      <c r="I295" s="6">
        <v>15.5</v>
      </c>
      <c r="J295" s="6">
        <v>23.91</v>
      </c>
      <c r="K295" s="6">
        <v>52.21</v>
      </c>
      <c r="L295" s="6">
        <f t="shared" si="101"/>
        <v>0</v>
      </c>
      <c r="M295" s="6">
        <f t="shared" si="102"/>
        <v>0</v>
      </c>
      <c r="N295" s="6">
        <f t="shared" si="103"/>
        <v>1</v>
      </c>
      <c r="AA295" t="s">
        <v>2179</v>
      </c>
      <c r="AB295" t="s">
        <v>1955</v>
      </c>
      <c r="AC295" t="s">
        <v>51</v>
      </c>
      <c r="AD295" t="s">
        <v>548</v>
      </c>
      <c r="AE295" s="6">
        <v>24</v>
      </c>
      <c r="AF295" s="6">
        <v>72.41</v>
      </c>
      <c r="AG295" s="6">
        <v>73.7</v>
      </c>
      <c r="AH295" s="6">
        <f t="shared" si="104"/>
        <v>0.98249660786974213</v>
      </c>
      <c r="AI295" s="6">
        <v>23.5</v>
      </c>
      <c r="AJ295" s="6">
        <v>34.380000000000003</v>
      </c>
      <c r="AK295" s="6">
        <v>72.459999999999994</v>
      </c>
      <c r="AL295" s="6">
        <f t="shared" si="105"/>
        <v>0</v>
      </c>
      <c r="AM295" s="6">
        <f t="shared" si="106"/>
        <v>0</v>
      </c>
      <c r="AN295" s="6">
        <f t="shared" si="107"/>
        <v>1</v>
      </c>
    </row>
    <row r="296" spans="1:40" x14ac:dyDescent="0.35">
      <c r="A296" t="s">
        <v>2180</v>
      </c>
      <c r="B296" t="s">
        <v>1955</v>
      </c>
      <c r="C296" t="s">
        <v>51</v>
      </c>
      <c r="D296" t="s">
        <v>134</v>
      </c>
      <c r="E296">
        <v>17.5</v>
      </c>
      <c r="F296">
        <v>63.84</v>
      </c>
      <c r="G296">
        <v>57.36</v>
      </c>
      <c r="H296">
        <v>1.112970711</v>
      </c>
      <c r="I296">
        <v>17</v>
      </c>
      <c r="J296">
        <v>45.64</v>
      </c>
      <c r="K296">
        <v>56.08</v>
      </c>
      <c r="L296" s="3">
        <f t="shared" si="101"/>
        <v>0</v>
      </c>
      <c r="M296" s="3">
        <f t="shared" si="102"/>
        <v>1</v>
      </c>
      <c r="N296" s="3">
        <f t="shared" si="103"/>
        <v>0</v>
      </c>
      <c r="AA296" t="s">
        <v>2180</v>
      </c>
      <c r="AB296" t="s">
        <v>1955</v>
      </c>
      <c r="AC296" t="s">
        <v>51</v>
      </c>
      <c r="AD296" t="s">
        <v>135</v>
      </c>
      <c r="AE296" s="6">
        <v>24.5</v>
      </c>
      <c r="AF296" s="6">
        <v>69.33</v>
      </c>
      <c r="AG296" s="6">
        <v>74.930000000000007</v>
      </c>
      <c r="AH296" s="6">
        <f t="shared" si="104"/>
        <v>0.9252635793407179</v>
      </c>
      <c r="AI296" s="6">
        <v>24</v>
      </c>
      <c r="AJ296" s="6">
        <v>49.58</v>
      </c>
      <c r="AK296" s="6">
        <v>73.7</v>
      </c>
      <c r="AL296" s="6">
        <f t="shared" si="105"/>
        <v>0</v>
      </c>
      <c r="AM296" s="6">
        <f t="shared" si="106"/>
        <v>0</v>
      </c>
      <c r="AN296" s="6">
        <f t="shared" si="107"/>
        <v>1</v>
      </c>
    </row>
    <row r="297" spans="1:40" x14ac:dyDescent="0.35">
      <c r="A297" t="s">
        <v>2181</v>
      </c>
      <c r="B297" t="s">
        <v>1955</v>
      </c>
      <c r="C297" t="s">
        <v>51</v>
      </c>
      <c r="D297" t="s">
        <v>134</v>
      </c>
      <c r="E297" s="6">
        <v>15</v>
      </c>
      <c r="F297" s="6">
        <v>37.630000000000003</v>
      </c>
      <c r="G297" s="6">
        <v>50.91</v>
      </c>
      <c r="H297" s="6">
        <v>0.73914751499999998</v>
      </c>
      <c r="I297" s="6">
        <v>15</v>
      </c>
      <c r="J297" s="6">
        <v>37.630000000000003</v>
      </c>
      <c r="K297" s="6">
        <v>50.91</v>
      </c>
      <c r="L297" s="6">
        <f t="shared" si="101"/>
        <v>0</v>
      </c>
      <c r="M297" s="6">
        <f t="shared" si="102"/>
        <v>0</v>
      </c>
      <c r="N297" s="6">
        <f t="shared" si="103"/>
        <v>1</v>
      </c>
      <c r="AA297" t="s">
        <v>2181</v>
      </c>
      <c r="AB297" t="s">
        <v>1955</v>
      </c>
      <c r="AC297" t="s">
        <v>51</v>
      </c>
      <c r="AD297" t="s">
        <v>135</v>
      </c>
      <c r="AE297">
        <v>23.5</v>
      </c>
      <c r="AF297">
        <v>138.69</v>
      </c>
      <c r="AG297">
        <v>72.459999999999994</v>
      </c>
      <c r="AH297">
        <f t="shared" si="104"/>
        <v>1.9140215291195144</v>
      </c>
      <c r="AI297">
        <v>21.5</v>
      </c>
      <c r="AJ297">
        <v>57.28</v>
      </c>
      <c r="AK297">
        <v>67.47</v>
      </c>
      <c r="AL297" s="3">
        <f t="shared" si="105"/>
        <v>1</v>
      </c>
      <c r="AM297" s="3">
        <f t="shared" si="106"/>
        <v>0</v>
      </c>
      <c r="AN297" s="3">
        <f t="shared" si="107"/>
        <v>0</v>
      </c>
    </row>
    <row r="298" spans="1:40" x14ac:dyDescent="0.35">
      <c r="A298" t="s">
        <v>2182</v>
      </c>
      <c r="B298" t="s">
        <v>1955</v>
      </c>
      <c r="C298" t="s">
        <v>51</v>
      </c>
      <c r="D298" t="s">
        <v>134</v>
      </c>
      <c r="E298" s="6">
        <v>16.5</v>
      </c>
      <c r="F298" s="6">
        <v>48.25</v>
      </c>
      <c r="G298" s="6">
        <v>54.79</v>
      </c>
      <c r="H298" s="6">
        <v>0.88063515199999998</v>
      </c>
      <c r="I298" s="6">
        <v>16</v>
      </c>
      <c r="J298" s="6">
        <v>25.84</v>
      </c>
      <c r="K298" s="6">
        <v>53.5</v>
      </c>
      <c r="L298" s="6">
        <f t="shared" si="101"/>
        <v>0</v>
      </c>
      <c r="M298" s="6">
        <f t="shared" si="102"/>
        <v>0</v>
      </c>
      <c r="N298" s="6">
        <f t="shared" si="103"/>
        <v>1</v>
      </c>
      <c r="AA298" t="s">
        <v>2182</v>
      </c>
      <c r="AB298" t="s">
        <v>1955</v>
      </c>
      <c r="AC298" t="s">
        <v>51</v>
      </c>
      <c r="AD298" t="s">
        <v>135</v>
      </c>
      <c r="AE298">
        <v>24</v>
      </c>
      <c r="AF298">
        <v>150.86000000000001</v>
      </c>
      <c r="AG298">
        <v>73.7</v>
      </c>
      <c r="AH298">
        <f t="shared" si="104"/>
        <v>2.0469470827679785</v>
      </c>
      <c r="AI298">
        <v>22</v>
      </c>
      <c r="AJ298">
        <v>64.5</v>
      </c>
      <c r="AK298">
        <v>68.72</v>
      </c>
      <c r="AL298" s="3">
        <f t="shared" si="105"/>
        <v>1</v>
      </c>
      <c r="AM298" s="3">
        <f t="shared" si="106"/>
        <v>0</v>
      </c>
      <c r="AN298" s="3">
        <f t="shared" si="107"/>
        <v>0</v>
      </c>
    </row>
    <row r="299" spans="1:40" x14ac:dyDescent="0.35">
      <c r="A299" t="s">
        <v>2183</v>
      </c>
      <c r="B299" t="s">
        <v>1955</v>
      </c>
      <c r="C299" t="s">
        <v>51</v>
      </c>
      <c r="D299" t="s">
        <v>134</v>
      </c>
      <c r="E299" s="6">
        <v>21.5</v>
      </c>
      <c r="F299" s="6">
        <v>55.28</v>
      </c>
      <c r="G299" s="6">
        <v>67.47</v>
      </c>
      <c r="H299" s="6">
        <v>0.81932710799999997</v>
      </c>
      <c r="I299" s="6">
        <v>21</v>
      </c>
      <c r="J299" s="6">
        <v>36.68</v>
      </c>
      <c r="K299" s="6">
        <v>66.22</v>
      </c>
      <c r="L299" s="6">
        <f t="shared" si="101"/>
        <v>0</v>
      </c>
      <c r="M299" s="6">
        <f t="shared" si="102"/>
        <v>0</v>
      </c>
      <c r="N299" s="6">
        <f t="shared" si="103"/>
        <v>1</v>
      </c>
      <c r="AA299" t="s">
        <v>2183</v>
      </c>
      <c r="AB299" t="s">
        <v>1955</v>
      </c>
      <c r="AC299" t="s">
        <v>51</v>
      </c>
      <c r="AD299" t="s">
        <v>135</v>
      </c>
      <c r="AE299">
        <v>25</v>
      </c>
      <c r="AF299">
        <v>78.98</v>
      </c>
      <c r="AG299">
        <v>76.17</v>
      </c>
      <c r="AH299">
        <f t="shared" si="104"/>
        <v>1.0368911645004595</v>
      </c>
      <c r="AI299">
        <v>24.5</v>
      </c>
      <c r="AJ299">
        <v>57.35</v>
      </c>
      <c r="AK299">
        <v>74.930000000000007</v>
      </c>
      <c r="AL299" s="3">
        <f t="shared" si="105"/>
        <v>0</v>
      </c>
      <c r="AM299" s="3">
        <f t="shared" si="106"/>
        <v>1</v>
      </c>
      <c r="AN299" s="3">
        <f t="shared" si="107"/>
        <v>0</v>
      </c>
    </row>
    <row r="300" spans="1:40" x14ac:dyDescent="0.35">
      <c r="A300" t="s">
        <v>2184</v>
      </c>
      <c r="B300" t="s">
        <v>1955</v>
      </c>
      <c r="C300" t="s">
        <v>51</v>
      </c>
      <c r="D300" t="s">
        <v>134</v>
      </c>
      <c r="E300" s="6">
        <v>15</v>
      </c>
      <c r="F300" s="6">
        <v>45.45</v>
      </c>
      <c r="G300" s="6">
        <v>50.91</v>
      </c>
      <c r="H300" s="6">
        <v>0.89275191499999995</v>
      </c>
      <c r="I300" s="6">
        <v>15</v>
      </c>
      <c r="J300" s="6">
        <v>45.45</v>
      </c>
      <c r="K300" s="6">
        <v>50.91</v>
      </c>
      <c r="L300" s="6">
        <f t="shared" si="101"/>
        <v>0</v>
      </c>
      <c r="M300" s="6">
        <f t="shared" si="102"/>
        <v>0</v>
      </c>
      <c r="N300" s="6">
        <f t="shared" si="103"/>
        <v>1</v>
      </c>
      <c r="AA300" t="s">
        <v>2184</v>
      </c>
      <c r="AB300" t="s">
        <v>1955</v>
      </c>
      <c r="AC300" t="s">
        <v>51</v>
      </c>
      <c r="AD300" t="s">
        <v>135</v>
      </c>
      <c r="AE300" s="6">
        <v>24.5</v>
      </c>
      <c r="AF300" s="6">
        <v>66.709999999999994</v>
      </c>
      <c r="AG300" s="6">
        <v>74.930000000000007</v>
      </c>
      <c r="AH300" s="6">
        <f t="shared" si="104"/>
        <v>0.89029761110369665</v>
      </c>
      <c r="AI300" s="6">
        <v>24</v>
      </c>
      <c r="AJ300" s="6">
        <v>50.53</v>
      </c>
      <c r="AK300" s="6">
        <v>73.7</v>
      </c>
      <c r="AL300" s="6">
        <f t="shared" si="105"/>
        <v>0</v>
      </c>
      <c r="AM300" s="6">
        <f t="shared" si="106"/>
        <v>0</v>
      </c>
      <c r="AN300" s="6">
        <f t="shared" si="107"/>
        <v>1</v>
      </c>
    </row>
    <row r="301" spans="1:40" x14ac:dyDescent="0.35">
      <c r="A301" t="s">
        <v>2185</v>
      </c>
      <c r="B301" t="s">
        <v>1955</v>
      </c>
      <c r="C301" t="s">
        <v>51</v>
      </c>
      <c r="D301" t="s">
        <v>134</v>
      </c>
      <c r="E301" s="6">
        <v>17.5</v>
      </c>
      <c r="F301" s="6">
        <v>51.27</v>
      </c>
      <c r="G301" s="6">
        <v>57.36</v>
      </c>
      <c r="H301" s="6">
        <v>0.89382845200000005</v>
      </c>
      <c r="I301" s="6">
        <v>17</v>
      </c>
      <c r="J301" s="6">
        <v>36.520000000000003</v>
      </c>
      <c r="K301" s="6">
        <v>56.08</v>
      </c>
      <c r="L301" s="6">
        <f t="shared" si="101"/>
        <v>0</v>
      </c>
      <c r="M301" s="6">
        <f t="shared" si="102"/>
        <v>0</v>
      </c>
      <c r="N301" s="6">
        <f t="shared" si="103"/>
        <v>1</v>
      </c>
      <c r="AA301" t="s">
        <v>2185</v>
      </c>
      <c r="AB301" t="s">
        <v>1955</v>
      </c>
      <c r="AC301" t="s">
        <v>51</v>
      </c>
      <c r="AD301" t="s">
        <v>135</v>
      </c>
      <c r="AE301">
        <v>24</v>
      </c>
      <c r="AF301">
        <v>114.35</v>
      </c>
      <c r="AG301">
        <v>73.7</v>
      </c>
      <c r="AH301">
        <f t="shared" si="104"/>
        <v>1.5515603799185886</v>
      </c>
      <c r="AI301">
        <v>22.5</v>
      </c>
      <c r="AJ301">
        <v>68.8</v>
      </c>
      <c r="AK301">
        <v>69.97</v>
      </c>
      <c r="AL301" s="3">
        <f t="shared" si="105"/>
        <v>1</v>
      </c>
      <c r="AM301" s="3">
        <f t="shared" si="106"/>
        <v>0</v>
      </c>
      <c r="AN301" s="3">
        <f t="shared" si="107"/>
        <v>0</v>
      </c>
    </row>
    <row r="302" spans="1:40" x14ac:dyDescent="0.35">
      <c r="A302" t="s">
        <v>2186</v>
      </c>
      <c r="B302" t="s">
        <v>1955</v>
      </c>
      <c r="C302" t="s">
        <v>51</v>
      </c>
      <c r="D302" t="s">
        <v>134</v>
      </c>
      <c r="E302" s="6">
        <v>17</v>
      </c>
      <c r="F302" s="6">
        <v>44.58</v>
      </c>
      <c r="G302" s="6">
        <v>56.08</v>
      </c>
      <c r="H302" s="6">
        <v>0.79493580600000002</v>
      </c>
      <c r="I302" s="6">
        <v>16.5</v>
      </c>
      <c r="J302" s="6">
        <v>25.07</v>
      </c>
      <c r="K302" s="6">
        <v>54.79</v>
      </c>
      <c r="L302" s="6">
        <f t="shared" si="101"/>
        <v>0</v>
      </c>
      <c r="M302" s="6">
        <f t="shared" si="102"/>
        <v>0</v>
      </c>
      <c r="N302" s="6">
        <f t="shared" si="103"/>
        <v>1</v>
      </c>
      <c r="AA302" t="s">
        <v>2186</v>
      </c>
      <c r="AB302" t="s">
        <v>1955</v>
      </c>
      <c r="AC302" t="s">
        <v>51</v>
      </c>
      <c r="AD302" t="s">
        <v>135</v>
      </c>
      <c r="AE302">
        <v>24</v>
      </c>
      <c r="AF302">
        <v>98.13</v>
      </c>
      <c r="AG302">
        <v>73.7</v>
      </c>
      <c r="AH302">
        <f t="shared" si="104"/>
        <v>1.3314789687924016</v>
      </c>
      <c r="AI302">
        <v>25</v>
      </c>
      <c r="AJ302">
        <v>80.27</v>
      </c>
      <c r="AK302">
        <v>76.17</v>
      </c>
      <c r="AL302" s="3">
        <f t="shared" si="105"/>
        <v>0</v>
      </c>
      <c r="AM302" s="3">
        <f t="shared" si="106"/>
        <v>1</v>
      </c>
      <c r="AN302" s="3">
        <f t="shared" si="107"/>
        <v>0</v>
      </c>
    </row>
    <row r="303" spans="1:40" x14ac:dyDescent="0.35">
      <c r="A303" t="s">
        <v>2187</v>
      </c>
      <c r="B303" t="s">
        <v>1955</v>
      </c>
      <c r="C303" t="s">
        <v>51</v>
      </c>
      <c r="D303" t="s">
        <v>134</v>
      </c>
      <c r="E303" s="6">
        <v>19</v>
      </c>
      <c r="F303" s="6">
        <v>51.4</v>
      </c>
      <c r="G303" s="6">
        <v>61.18</v>
      </c>
      <c r="H303" s="6">
        <v>0.84014383800000003</v>
      </c>
      <c r="I303" s="6">
        <v>18.5</v>
      </c>
      <c r="J303" s="6">
        <v>18.97</v>
      </c>
      <c r="K303" s="6">
        <v>59.91</v>
      </c>
      <c r="L303" s="6">
        <f t="shared" si="101"/>
        <v>0</v>
      </c>
      <c r="M303" s="6">
        <f t="shared" si="102"/>
        <v>0</v>
      </c>
      <c r="N303" s="6">
        <f t="shared" si="103"/>
        <v>1</v>
      </c>
      <c r="AA303" t="s">
        <v>2187</v>
      </c>
      <c r="AB303" t="s">
        <v>1955</v>
      </c>
      <c r="AC303" t="s">
        <v>51</v>
      </c>
      <c r="AD303" t="s">
        <v>135</v>
      </c>
      <c r="AE303">
        <v>24</v>
      </c>
      <c r="AF303">
        <v>146.85</v>
      </c>
      <c r="AG303">
        <v>73.7</v>
      </c>
      <c r="AH303">
        <f t="shared" si="104"/>
        <v>1.9925373134328357</v>
      </c>
      <c r="AI303">
        <v>22</v>
      </c>
      <c r="AJ303">
        <v>68.569999999999993</v>
      </c>
      <c r="AK303">
        <v>68.72</v>
      </c>
      <c r="AL303" s="3">
        <f t="shared" si="105"/>
        <v>1</v>
      </c>
      <c r="AM303" s="3">
        <f t="shared" si="106"/>
        <v>0</v>
      </c>
      <c r="AN303" s="3">
        <f t="shared" si="107"/>
        <v>0</v>
      </c>
    </row>
    <row r="304" spans="1:40" x14ac:dyDescent="0.35">
      <c r="A304" t="s">
        <v>2188</v>
      </c>
      <c r="B304" t="s">
        <v>1955</v>
      </c>
      <c r="C304" t="s">
        <v>51</v>
      </c>
      <c r="D304" t="s">
        <v>134</v>
      </c>
      <c r="E304" s="6">
        <v>29.5</v>
      </c>
      <c r="F304" s="6">
        <v>82.72</v>
      </c>
      <c r="G304" s="6">
        <v>87.18</v>
      </c>
      <c r="H304" s="6">
        <v>0.94884147699999999</v>
      </c>
      <c r="I304" s="6">
        <v>29</v>
      </c>
      <c r="J304" s="6">
        <v>60.99</v>
      </c>
      <c r="K304" s="6">
        <v>85.96</v>
      </c>
      <c r="L304" s="6">
        <f t="shared" si="101"/>
        <v>0</v>
      </c>
      <c r="M304" s="6">
        <f t="shared" si="102"/>
        <v>0</v>
      </c>
      <c r="N304" s="6">
        <f t="shared" si="103"/>
        <v>1</v>
      </c>
      <c r="AA304" t="s">
        <v>2188</v>
      </c>
      <c r="AB304" t="s">
        <v>1955</v>
      </c>
      <c r="AC304" t="s">
        <v>51</v>
      </c>
      <c r="AD304" t="s">
        <v>135</v>
      </c>
      <c r="AE304">
        <v>24</v>
      </c>
      <c r="AF304">
        <v>93.77</v>
      </c>
      <c r="AG304">
        <v>73.7</v>
      </c>
      <c r="AH304">
        <f t="shared" si="104"/>
        <v>1.2723202170963364</v>
      </c>
      <c r="AI304">
        <v>25.5</v>
      </c>
      <c r="AJ304">
        <v>84.04</v>
      </c>
      <c r="AK304">
        <v>77.400000000000006</v>
      </c>
      <c r="AL304" s="3">
        <f t="shared" si="105"/>
        <v>0</v>
      </c>
      <c r="AM304" s="3">
        <f t="shared" si="106"/>
        <v>1</v>
      </c>
      <c r="AN304" s="3">
        <f t="shared" si="107"/>
        <v>0</v>
      </c>
    </row>
    <row r="305" spans="1:40" x14ac:dyDescent="0.35">
      <c r="A305" t="s">
        <v>2189</v>
      </c>
      <c r="B305" t="s">
        <v>1955</v>
      </c>
      <c r="C305" t="s">
        <v>51</v>
      </c>
      <c r="D305" t="s">
        <v>134</v>
      </c>
      <c r="E305" s="6">
        <v>33.5</v>
      </c>
      <c r="F305" s="6">
        <v>87.11</v>
      </c>
      <c r="G305" s="6">
        <v>96.84</v>
      </c>
      <c r="H305" s="6">
        <v>0.89952498999999997</v>
      </c>
      <c r="I305" s="6">
        <v>33</v>
      </c>
      <c r="J305" s="6">
        <v>52.5</v>
      </c>
      <c r="K305" s="6">
        <v>95.64</v>
      </c>
      <c r="L305" s="6">
        <f t="shared" si="101"/>
        <v>0</v>
      </c>
      <c r="M305" s="6">
        <f t="shared" si="102"/>
        <v>0</v>
      </c>
      <c r="N305" s="6">
        <f t="shared" si="103"/>
        <v>1</v>
      </c>
      <c r="AA305" t="s">
        <v>2189</v>
      </c>
      <c r="AB305" t="s">
        <v>1955</v>
      </c>
      <c r="AC305" t="s">
        <v>51</v>
      </c>
      <c r="AD305" t="s">
        <v>135</v>
      </c>
      <c r="AE305">
        <v>24</v>
      </c>
      <c r="AF305">
        <v>93.96</v>
      </c>
      <c r="AG305">
        <v>73.7</v>
      </c>
      <c r="AH305">
        <f t="shared" si="104"/>
        <v>1.2748982360922658</v>
      </c>
      <c r="AI305">
        <v>25.5</v>
      </c>
      <c r="AJ305">
        <v>93.5</v>
      </c>
      <c r="AK305">
        <v>77.400000000000006</v>
      </c>
      <c r="AL305" s="3">
        <f t="shared" si="105"/>
        <v>0</v>
      </c>
      <c r="AM305" s="3">
        <f t="shared" si="106"/>
        <v>1</v>
      </c>
      <c r="AN305" s="3">
        <f t="shared" si="107"/>
        <v>0</v>
      </c>
    </row>
    <row r="306" spans="1:40" x14ac:dyDescent="0.35">
      <c r="A306" t="s">
        <v>2190</v>
      </c>
      <c r="B306" t="s">
        <v>1955</v>
      </c>
      <c r="C306" t="s">
        <v>51</v>
      </c>
      <c r="D306" t="s">
        <v>134</v>
      </c>
      <c r="E306" s="6">
        <v>19</v>
      </c>
      <c r="F306" s="6">
        <v>44.79</v>
      </c>
      <c r="G306" s="6">
        <v>61.18</v>
      </c>
      <c r="H306" s="6">
        <v>0.73210199399999998</v>
      </c>
      <c r="I306" s="6">
        <v>18.5</v>
      </c>
      <c r="J306" s="6">
        <v>35.200000000000003</v>
      </c>
      <c r="K306" s="6">
        <v>59.91</v>
      </c>
      <c r="L306" s="6">
        <f t="shared" si="101"/>
        <v>0</v>
      </c>
      <c r="M306" s="6">
        <f t="shared" si="102"/>
        <v>0</v>
      </c>
      <c r="N306" s="6">
        <f t="shared" si="103"/>
        <v>1</v>
      </c>
      <c r="AA306" t="s">
        <v>2190</v>
      </c>
      <c r="AB306" t="s">
        <v>1955</v>
      </c>
      <c r="AC306" t="s">
        <v>51</v>
      </c>
      <c r="AD306" t="s">
        <v>135</v>
      </c>
      <c r="AE306">
        <v>24</v>
      </c>
      <c r="AF306">
        <v>118.19</v>
      </c>
      <c r="AG306">
        <v>73.7</v>
      </c>
      <c r="AH306">
        <f t="shared" si="104"/>
        <v>1.6036635006784259</v>
      </c>
      <c r="AI306">
        <v>23</v>
      </c>
      <c r="AJ306">
        <v>51.61</v>
      </c>
      <c r="AK306">
        <v>71.22</v>
      </c>
      <c r="AL306" s="3">
        <f t="shared" si="105"/>
        <v>1</v>
      </c>
      <c r="AM306" s="3">
        <f t="shared" si="106"/>
        <v>0</v>
      </c>
      <c r="AN306" s="3">
        <f t="shared" si="107"/>
        <v>0</v>
      </c>
    </row>
    <row r="307" spans="1:40" x14ac:dyDescent="0.35">
      <c r="A307" t="s">
        <v>2191</v>
      </c>
      <c r="B307" t="s">
        <v>1955</v>
      </c>
      <c r="C307" t="s">
        <v>51</v>
      </c>
      <c r="D307" t="s">
        <v>134</v>
      </c>
      <c r="E307" s="6">
        <v>28</v>
      </c>
      <c r="F307" s="6">
        <v>82.15</v>
      </c>
      <c r="G307" s="6">
        <v>83.53</v>
      </c>
      <c r="H307" s="6">
        <v>0.98347899000000005</v>
      </c>
      <c r="I307" s="6">
        <v>27.5</v>
      </c>
      <c r="J307" s="6">
        <v>70.28</v>
      </c>
      <c r="K307" s="6">
        <v>82.3</v>
      </c>
      <c r="L307" s="6">
        <f t="shared" si="101"/>
        <v>0</v>
      </c>
      <c r="M307" s="6">
        <f t="shared" si="102"/>
        <v>0</v>
      </c>
      <c r="N307" s="6">
        <f t="shared" si="103"/>
        <v>1</v>
      </c>
      <c r="AA307" t="s">
        <v>2191</v>
      </c>
      <c r="AB307" t="s">
        <v>1955</v>
      </c>
      <c r="AC307" t="s">
        <v>51</v>
      </c>
      <c r="AD307" t="s">
        <v>135</v>
      </c>
      <c r="AE307">
        <v>25.5</v>
      </c>
      <c r="AF307">
        <v>101.05</v>
      </c>
      <c r="AG307">
        <v>77.400000000000006</v>
      </c>
      <c r="AH307">
        <f t="shared" si="104"/>
        <v>1.3055555555555554</v>
      </c>
      <c r="AI307">
        <v>23</v>
      </c>
      <c r="AJ307">
        <v>66.69</v>
      </c>
      <c r="AK307">
        <v>71.22</v>
      </c>
      <c r="AL307" s="3">
        <f t="shared" si="105"/>
        <v>0</v>
      </c>
      <c r="AM307" s="3">
        <f t="shared" si="106"/>
        <v>1</v>
      </c>
      <c r="AN307" s="3">
        <f t="shared" si="107"/>
        <v>0</v>
      </c>
    </row>
    <row r="308" spans="1:40" x14ac:dyDescent="0.35">
      <c r="A308" t="s">
        <v>2192</v>
      </c>
      <c r="B308" t="s">
        <v>1955</v>
      </c>
      <c r="C308" t="s">
        <v>51</v>
      </c>
      <c r="D308" t="s">
        <v>134</v>
      </c>
      <c r="E308" s="6">
        <v>17.5</v>
      </c>
      <c r="F308" s="6">
        <v>44.15</v>
      </c>
      <c r="G308" s="6">
        <v>57.36</v>
      </c>
      <c r="H308" s="6">
        <v>0.76970013900000001</v>
      </c>
      <c r="I308" s="6">
        <v>17</v>
      </c>
      <c r="J308" s="6">
        <v>36.6</v>
      </c>
      <c r="K308" s="6">
        <v>56.08</v>
      </c>
      <c r="L308" s="6">
        <f t="shared" si="101"/>
        <v>0</v>
      </c>
      <c r="M308" s="6">
        <f t="shared" si="102"/>
        <v>0</v>
      </c>
      <c r="N308" s="6">
        <f t="shared" si="103"/>
        <v>1</v>
      </c>
      <c r="AA308" t="s">
        <v>2192</v>
      </c>
      <c r="AB308" t="s">
        <v>1955</v>
      </c>
      <c r="AC308" t="s">
        <v>51</v>
      </c>
      <c r="AD308" t="s">
        <v>135</v>
      </c>
      <c r="AE308">
        <v>24</v>
      </c>
      <c r="AF308">
        <v>130.9</v>
      </c>
      <c r="AG308">
        <v>73.7</v>
      </c>
      <c r="AH308">
        <f t="shared" si="104"/>
        <v>1.7761194029850746</v>
      </c>
      <c r="AI308">
        <v>22.5</v>
      </c>
      <c r="AJ308">
        <v>65.62</v>
      </c>
      <c r="AK308">
        <v>69.97</v>
      </c>
      <c r="AL308" s="3">
        <f t="shared" si="105"/>
        <v>1</v>
      </c>
      <c r="AM308" s="3">
        <f t="shared" si="106"/>
        <v>0</v>
      </c>
      <c r="AN308" s="3">
        <f t="shared" si="107"/>
        <v>0</v>
      </c>
    </row>
    <row r="309" spans="1:40" x14ac:dyDescent="0.35">
      <c r="A309" t="s">
        <v>2193</v>
      </c>
      <c r="B309" t="s">
        <v>1955</v>
      </c>
      <c r="C309" t="s">
        <v>51</v>
      </c>
      <c r="D309" t="s">
        <v>134</v>
      </c>
      <c r="E309">
        <v>18</v>
      </c>
      <c r="F309">
        <v>60.2</v>
      </c>
      <c r="G309">
        <v>58.64</v>
      </c>
      <c r="H309">
        <v>1.026603001</v>
      </c>
      <c r="I309">
        <v>17.5</v>
      </c>
      <c r="J309">
        <v>33.32</v>
      </c>
      <c r="K309">
        <v>57.36</v>
      </c>
      <c r="L309" s="3">
        <f t="shared" si="101"/>
        <v>0</v>
      </c>
      <c r="M309" s="3">
        <f t="shared" si="102"/>
        <v>1</v>
      </c>
      <c r="N309" s="3">
        <f t="shared" si="103"/>
        <v>0</v>
      </c>
      <c r="AA309" t="s">
        <v>2193</v>
      </c>
      <c r="AB309" t="s">
        <v>1955</v>
      </c>
      <c r="AC309" t="s">
        <v>51</v>
      </c>
      <c r="AD309" t="s">
        <v>135</v>
      </c>
      <c r="AE309">
        <v>24</v>
      </c>
      <c r="AF309">
        <v>137.66</v>
      </c>
      <c r="AG309">
        <v>73.7</v>
      </c>
      <c r="AH309">
        <f t="shared" si="104"/>
        <v>1.8678426051560379</v>
      </c>
      <c r="AI309">
        <v>22</v>
      </c>
      <c r="AJ309">
        <v>65.540000000000006</v>
      </c>
      <c r="AK309">
        <v>68.72</v>
      </c>
      <c r="AL309" s="3">
        <f t="shared" si="105"/>
        <v>1</v>
      </c>
      <c r="AM309" s="3">
        <f t="shared" si="106"/>
        <v>0</v>
      </c>
      <c r="AN309" s="3">
        <f t="shared" si="107"/>
        <v>0</v>
      </c>
    </row>
    <row r="310" spans="1:40" x14ac:dyDescent="0.35">
      <c r="A310" t="s">
        <v>2194</v>
      </c>
      <c r="B310" t="s">
        <v>1955</v>
      </c>
      <c r="C310" t="s">
        <v>51</v>
      </c>
      <c r="D310" t="s">
        <v>134</v>
      </c>
      <c r="E310" s="6">
        <v>27.5</v>
      </c>
      <c r="F310" s="6">
        <v>63.02</v>
      </c>
      <c r="G310" s="6">
        <v>82.3</v>
      </c>
      <c r="H310" s="6">
        <v>0.76573511500000002</v>
      </c>
      <c r="I310" s="6">
        <v>27</v>
      </c>
      <c r="J310" s="6">
        <v>52.51</v>
      </c>
      <c r="K310" s="6">
        <v>81.08</v>
      </c>
      <c r="L310" s="6">
        <f t="shared" si="101"/>
        <v>0</v>
      </c>
      <c r="M310" s="6">
        <f t="shared" si="102"/>
        <v>0</v>
      </c>
      <c r="N310" s="6">
        <f t="shared" si="103"/>
        <v>1</v>
      </c>
      <c r="AA310" t="s">
        <v>2194</v>
      </c>
      <c r="AB310" t="s">
        <v>1955</v>
      </c>
      <c r="AC310" t="s">
        <v>51</v>
      </c>
      <c r="AD310" t="s">
        <v>135</v>
      </c>
      <c r="AE310" s="6">
        <v>23.5</v>
      </c>
      <c r="AF310" s="6">
        <v>67.069999999999993</v>
      </c>
      <c r="AG310" s="6">
        <v>72.459999999999994</v>
      </c>
      <c r="AH310" s="6">
        <f t="shared" si="104"/>
        <v>0.92561413193486064</v>
      </c>
      <c r="AI310" s="6">
        <v>23</v>
      </c>
      <c r="AJ310" s="6">
        <v>49.23</v>
      </c>
      <c r="AK310" s="6">
        <v>71.22</v>
      </c>
      <c r="AL310" s="6">
        <f t="shared" si="105"/>
        <v>0</v>
      </c>
      <c r="AM310" s="6">
        <f t="shared" si="106"/>
        <v>0</v>
      </c>
      <c r="AN310" s="6">
        <f t="shared" si="107"/>
        <v>1</v>
      </c>
    </row>
    <row r="311" spans="1:40" x14ac:dyDescent="0.35">
      <c r="A311" t="s">
        <v>2195</v>
      </c>
      <c r="B311" t="s">
        <v>1955</v>
      </c>
      <c r="C311" t="s">
        <v>51</v>
      </c>
      <c r="D311" t="s">
        <v>134</v>
      </c>
      <c r="E311" s="6">
        <v>19.5</v>
      </c>
      <c r="F311" s="6">
        <v>52.59</v>
      </c>
      <c r="G311" s="6">
        <v>62.44</v>
      </c>
      <c r="H311" s="6">
        <v>0.84224855899999995</v>
      </c>
      <c r="I311" s="6">
        <v>19</v>
      </c>
      <c r="J311" s="6">
        <v>30.6</v>
      </c>
      <c r="K311" s="6">
        <v>61.18</v>
      </c>
      <c r="L311" s="6">
        <f t="shared" si="101"/>
        <v>0</v>
      </c>
      <c r="M311" s="6">
        <f t="shared" si="102"/>
        <v>0</v>
      </c>
      <c r="N311" s="6">
        <f t="shared" si="103"/>
        <v>1</v>
      </c>
      <c r="AA311" t="s">
        <v>2195</v>
      </c>
      <c r="AB311" t="s">
        <v>1955</v>
      </c>
      <c r="AC311" t="s">
        <v>51</v>
      </c>
      <c r="AD311" t="s">
        <v>135</v>
      </c>
      <c r="AE311">
        <v>24</v>
      </c>
      <c r="AF311">
        <v>89.94</v>
      </c>
      <c r="AG311">
        <v>73.7</v>
      </c>
      <c r="AH311">
        <f t="shared" si="104"/>
        <v>1.2203527815468114</v>
      </c>
      <c r="AI311">
        <v>23</v>
      </c>
      <c r="AJ311">
        <v>62.6</v>
      </c>
      <c r="AK311">
        <v>71.22</v>
      </c>
      <c r="AL311" s="3">
        <f t="shared" si="105"/>
        <v>0</v>
      </c>
      <c r="AM311" s="3">
        <f t="shared" si="106"/>
        <v>1</v>
      </c>
      <c r="AN311" s="3">
        <f t="shared" si="107"/>
        <v>0</v>
      </c>
    </row>
    <row r="312" spans="1:40" x14ac:dyDescent="0.35">
      <c r="A312" t="s">
        <v>2196</v>
      </c>
      <c r="B312" t="s">
        <v>1955</v>
      </c>
      <c r="C312" t="s">
        <v>51</v>
      </c>
      <c r="D312" t="s">
        <v>134</v>
      </c>
      <c r="E312" s="6">
        <v>26.5</v>
      </c>
      <c r="F312" s="6">
        <v>73.78</v>
      </c>
      <c r="G312" s="6">
        <v>79.86</v>
      </c>
      <c r="H312" s="6">
        <v>0.92386676700000003</v>
      </c>
      <c r="I312" s="6">
        <v>26</v>
      </c>
      <c r="J312" s="6">
        <v>62.33</v>
      </c>
      <c r="K312" s="6">
        <v>78.63</v>
      </c>
      <c r="L312" s="6">
        <f t="shared" si="101"/>
        <v>0</v>
      </c>
      <c r="M312" s="6">
        <f t="shared" si="102"/>
        <v>0</v>
      </c>
      <c r="N312" s="6">
        <f t="shared" si="103"/>
        <v>1</v>
      </c>
      <c r="AA312" t="s">
        <v>2196</v>
      </c>
      <c r="AB312" t="s">
        <v>1955</v>
      </c>
      <c r="AC312" t="s">
        <v>51</v>
      </c>
      <c r="AD312" t="s">
        <v>135</v>
      </c>
      <c r="AE312">
        <v>24</v>
      </c>
      <c r="AF312">
        <v>104.5</v>
      </c>
      <c r="AG312">
        <v>73.7</v>
      </c>
      <c r="AH312">
        <f t="shared" si="104"/>
        <v>1.4179104477611939</v>
      </c>
      <c r="AI312">
        <v>22.5</v>
      </c>
      <c r="AJ312">
        <v>54.14</v>
      </c>
      <c r="AK312">
        <v>69.97</v>
      </c>
      <c r="AL312" s="3">
        <f t="shared" si="105"/>
        <v>0</v>
      </c>
      <c r="AM312" s="3">
        <f t="shared" si="106"/>
        <v>1</v>
      </c>
      <c r="AN312" s="3">
        <f t="shared" si="107"/>
        <v>0</v>
      </c>
    </row>
    <row r="313" spans="1:40" x14ac:dyDescent="0.35">
      <c r="A313" t="s">
        <v>2197</v>
      </c>
      <c r="B313" t="s">
        <v>1955</v>
      </c>
      <c r="C313" t="s">
        <v>51</v>
      </c>
      <c r="D313" t="s">
        <v>134</v>
      </c>
      <c r="E313" s="6">
        <v>33.5</v>
      </c>
      <c r="F313" s="6">
        <v>88.3</v>
      </c>
      <c r="G313" s="6">
        <v>96.84</v>
      </c>
      <c r="H313" s="6">
        <v>0.91181330000000005</v>
      </c>
      <c r="I313" s="6">
        <v>33</v>
      </c>
      <c r="J313" s="6">
        <v>64.69</v>
      </c>
      <c r="K313" s="6">
        <v>95.64</v>
      </c>
      <c r="L313" s="6">
        <f t="shared" si="101"/>
        <v>0</v>
      </c>
      <c r="M313" s="6">
        <f t="shared" si="102"/>
        <v>0</v>
      </c>
      <c r="N313" s="6">
        <f t="shared" si="103"/>
        <v>1</v>
      </c>
      <c r="AA313" t="s">
        <v>2197</v>
      </c>
      <c r="AB313" t="s">
        <v>1955</v>
      </c>
      <c r="AC313" t="s">
        <v>51</v>
      </c>
      <c r="AD313" t="s">
        <v>135</v>
      </c>
      <c r="AE313">
        <v>24</v>
      </c>
      <c r="AF313">
        <v>127.62</v>
      </c>
      <c r="AG313">
        <v>73.7</v>
      </c>
      <c r="AH313">
        <f t="shared" si="104"/>
        <v>1.7316146540027137</v>
      </c>
      <c r="AI313">
        <v>27</v>
      </c>
      <c r="AJ313">
        <v>81.680000000000007</v>
      </c>
      <c r="AK313">
        <v>81.08</v>
      </c>
      <c r="AL313" s="3">
        <f t="shared" si="105"/>
        <v>1</v>
      </c>
      <c r="AM313" s="3">
        <f t="shared" si="106"/>
        <v>0</v>
      </c>
      <c r="AN313" s="3">
        <f t="shared" si="107"/>
        <v>0</v>
      </c>
    </row>
    <row r="314" spans="1:40" x14ac:dyDescent="0.35">
      <c r="A314" t="s">
        <v>2198</v>
      </c>
      <c r="B314" t="s">
        <v>1955</v>
      </c>
      <c r="C314" t="s">
        <v>51</v>
      </c>
      <c r="D314" t="s">
        <v>134</v>
      </c>
      <c r="E314" s="6">
        <v>30.5</v>
      </c>
      <c r="F314" s="6">
        <v>79.290000000000006</v>
      </c>
      <c r="G314" s="6">
        <v>89.6</v>
      </c>
      <c r="H314" s="6">
        <v>0.88493303599999995</v>
      </c>
      <c r="I314" s="6">
        <v>30</v>
      </c>
      <c r="J314" s="6">
        <v>62.32</v>
      </c>
      <c r="K314" s="6">
        <v>88.39</v>
      </c>
      <c r="L314" s="6">
        <f t="shared" si="101"/>
        <v>0</v>
      </c>
      <c r="M314" s="6">
        <f t="shared" si="102"/>
        <v>0</v>
      </c>
      <c r="N314" s="6">
        <f t="shared" si="103"/>
        <v>1</v>
      </c>
      <c r="AA314" t="s">
        <v>2198</v>
      </c>
      <c r="AB314" t="s">
        <v>1955</v>
      </c>
      <c r="AC314" t="s">
        <v>51</v>
      </c>
      <c r="AD314" t="s">
        <v>135</v>
      </c>
      <c r="AE314" s="6">
        <v>23.5</v>
      </c>
      <c r="AF314" s="6">
        <v>68.349999999999994</v>
      </c>
      <c r="AG314" s="6">
        <v>72.459999999999994</v>
      </c>
      <c r="AH314" s="6">
        <f t="shared" si="104"/>
        <v>0.94327905051062655</v>
      </c>
      <c r="AI314" s="6">
        <v>23</v>
      </c>
      <c r="AJ314" s="6">
        <v>64.77</v>
      </c>
      <c r="AK314" s="6">
        <v>71.22</v>
      </c>
      <c r="AL314" s="6">
        <f t="shared" si="105"/>
        <v>0</v>
      </c>
      <c r="AM314" s="6">
        <f t="shared" si="106"/>
        <v>0</v>
      </c>
      <c r="AN314" s="6">
        <f t="shared" si="107"/>
        <v>1</v>
      </c>
    </row>
    <row r="315" spans="1:40" x14ac:dyDescent="0.35">
      <c r="A315" t="s">
        <v>2199</v>
      </c>
      <c r="B315" t="s">
        <v>1955</v>
      </c>
      <c r="C315" t="s">
        <v>51</v>
      </c>
      <c r="D315" t="s">
        <v>134</v>
      </c>
      <c r="E315" s="6">
        <v>20.5</v>
      </c>
      <c r="F315" s="6">
        <v>60.8</v>
      </c>
      <c r="G315" s="6">
        <v>64.97</v>
      </c>
      <c r="H315" s="6">
        <v>0.93581653099999995</v>
      </c>
      <c r="I315" s="6">
        <v>20</v>
      </c>
      <c r="J315" s="6">
        <v>35.96</v>
      </c>
      <c r="K315" s="6">
        <v>63.71</v>
      </c>
      <c r="L315" s="6">
        <f t="shared" si="101"/>
        <v>0</v>
      </c>
      <c r="M315" s="6">
        <f t="shared" si="102"/>
        <v>0</v>
      </c>
      <c r="N315" s="6">
        <f t="shared" si="103"/>
        <v>1</v>
      </c>
      <c r="AA315" t="s">
        <v>2199</v>
      </c>
      <c r="AB315" t="s">
        <v>1955</v>
      </c>
      <c r="AC315" t="s">
        <v>51</v>
      </c>
      <c r="AD315" t="s">
        <v>135</v>
      </c>
      <c r="AE315">
        <v>23</v>
      </c>
      <c r="AF315">
        <v>98.15</v>
      </c>
      <c r="AG315">
        <v>71.22</v>
      </c>
      <c r="AH315">
        <f t="shared" si="104"/>
        <v>1.3781241224375176</v>
      </c>
      <c r="AI315">
        <v>22.5</v>
      </c>
      <c r="AJ315">
        <v>69.569999999999993</v>
      </c>
      <c r="AK315">
        <v>69.97</v>
      </c>
      <c r="AL315" s="3">
        <f t="shared" si="105"/>
        <v>0</v>
      </c>
      <c r="AM315" s="3">
        <f t="shared" si="106"/>
        <v>1</v>
      </c>
      <c r="AN315" s="3">
        <f t="shared" si="107"/>
        <v>0</v>
      </c>
    </row>
    <row r="316" spans="1:40" x14ac:dyDescent="0.35">
      <c r="A316" t="s">
        <v>2200</v>
      </c>
      <c r="B316" t="s">
        <v>1955</v>
      </c>
      <c r="C316" t="s">
        <v>51</v>
      </c>
      <c r="D316" t="s">
        <v>134</v>
      </c>
      <c r="E316" s="6">
        <v>17</v>
      </c>
      <c r="F316" s="6">
        <v>52.04</v>
      </c>
      <c r="G316" s="6">
        <v>56.08</v>
      </c>
      <c r="H316" s="6">
        <v>0.92796005699999995</v>
      </c>
      <c r="I316" s="6">
        <v>16.5</v>
      </c>
      <c r="J316" s="6">
        <v>31.23</v>
      </c>
      <c r="K316" s="6">
        <v>54.79</v>
      </c>
      <c r="L316" s="6">
        <f t="shared" si="101"/>
        <v>0</v>
      </c>
      <c r="M316" s="6">
        <f t="shared" si="102"/>
        <v>0</v>
      </c>
      <c r="N316" s="6">
        <f t="shared" si="103"/>
        <v>1</v>
      </c>
      <c r="AA316" t="s">
        <v>2200</v>
      </c>
      <c r="AB316" t="s">
        <v>1955</v>
      </c>
      <c r="AC316" t="s">
        <v>51</v>
      </c>
      <c r="AD316" t="s">
        <v>135</v>
      </c>
      <c r="AE316" s="6">
        <v>21.5</v>
      </c>
      <c r="AF316" s="6">
        <v>61.86</v>
      </c>
      <c r="AG316" s="6">
        <v>67.47</v>
      </c>
      <c r="AH316" s="6">
        <f t="shared" si="104"/>
        <v>0.91685193419297462</v>
      </c>
      <c r="AI316" s="6">
        <v>21</v>
      </c>
      <c r="AJ316" s="6">
        <v>50.51</v>
      </c>
      <c r="AK316" s="6">
        <v>66.22</v>
      </c>
      <c r="AL316" s="6">
        <f t="shared" si="105"/>
        <v>0</v>
      </c>
      <c r="AM316" s="6">
        <f t="shared" si="106"/>
        <v>0</v>
      </c>
      <c r="AN316" s="6">
        <f t="shared" si="107"/>
        <v>1</v>
      </c>
    </row>
    <row r="317" spans="1:40" x14ac:dyDescent="0.35">
      <c r="A317" t="s">
        <v>2201</v>
      </c>
      <c r="B317" t="s">
        <v>1955</v>
      </c>
      <c r="C317" t="s">
        <v>51</v>
      </c>
      <c r="D317" t="s">
        <v>134</v>
      </c>
      <c r="E317" s="6">
        <v>34.5</v>
      </c>
      <c r="F317" s="6">
        <v>88.07</v>
      </c>
      <c r="G317" s="6">
        <v>99.24</v>
      </c>
      <c r="H317" s="6">
        <v>0.88744457899999996</v>
      </c>
      <c r="I317" s="6">
        <v>34</v>
      </c>
      <c r="J317" s="6">
        <v>53.45</v>
      </c>
      <c r="K317" s="6">
        <v>98.04</v>
      </c>
      <c r="L317" s="6">
        <f t="shared" si="101"/>
        <v>0</v>
      </c>
      <c r="M317" s="6">
        <f t="shared" si="102"/>
        <v>0</v>
      </c>
      <c r="N317" s="6">
        <f t="shared" si="103"/>
        <v>1</v>
      </c>
      <c r="AA317" t="s">
        <v>2201</v>
      </c>
      <c r="AB317" t="s">
        <v>1955</v>
      </c>
      <c r="AC317" t="s">
        <v>51</v>
      </c>
      <c r="AD317" t="s">
        <v>135</v>
      </c>
      <c r="AE317">
        <v>23.5</v>
      </c>
      <c r="AF317">
        <v>84.56</v>
      </c>
      <c r="AG317">
        <v>72.459999999999994</v>
      </c>
      <c r="AH317">
        <f t="shared" si="104"/>
        <v>1.1669886834115375</v>
      </c>
      <c r="AI317">
        <v>25</v>
      </c>
      <c r="AJ317">
        <v>77.11</v>
      </c>
      <c r="AK317">
        <v>76.17</v>
      </c>
      <c r="AL317" s="3">
        <f t="shared" si="105"/>
        <v>0</v>
      </c>
      <c r="AM317" s="3">
        <f t="shared" si="106"/>
        <v>1</v>
      </c>
      <c r="AN317" s="3">
        <f t="shared" si="107"/>
        <v>0</v>
      </c>
    </row>
    <row r="318" spans="1:40" x14ac:dyDescent="0.35">
      <c r="A318" t="s">
        <v>2202</v>
      </c>
      <c r="B318" t="s">
        <v>1955</v>
      </c>
      <c r="C318" t="s">
        <v>51</v>
      </c>
      <c r="D318" t="s">
        <v>134</v>
      </c>
      <c r="E318" s="6">
        <v>17</v>
      </c>
      <c r="F318" s="6">
        <v>42.2</v>
      </c>
      <c r="G318" s="6">
        <v>56.08</v>
      </c>
      <c r="H318" s="6">
        <v>0.75249643399999999</v>
      </c>
      <c r="I318" s="6">
        <v>16.5</v>
      </c>
      <c r="J318" s="6">
        <v>24.43</v>
      </c>
      <c r="K318" s="6">
        <v>54.79</v>
      </c>
      <c r="L318" s="6">
        <f t="shared" si="101"/>
        <v>0</v>
      </c>
      <c r="M318" s="6">
        <f t="shared" si="102"/>
        <v>0</v>
      </c>
      <c r="N318" s="6">
        <f t="shared" si="103"/>
        <v>1</v>
      </c>
      <c r="AA318" t="s">
        <v>2202</v>
      </c>
      <c r="AB318" t="s">
        <v>1955</v>
      </c>
      <c r="AC318" t="s">
        <v>51</v>
      </c>
      <c r="AD318" t="s">
        <v>135</v>
      </c>
      <c r="AE318">
        <v>26</v>
      </c>
      <c r="AF318">
        <v>117.75</v>
      </c>
      <c r="AG318">
        <v>78.63</v>
      </c>
      <c r="AH318">
        <f t="shared" si="104"/>
        <v>1.4975200305227014</v>
      </c>
      <c r="AI318">
        <v>22.5</v>
      </c>
      <c r="AJ318">
        <v>63.33</v>
      </c>
      <c r="AK318">
        <v>69.97</v>
      </c>
      <c r="AL318" s="3">
        <f t="shared" si="105"/>
        <v>0</v>
      </c>
      <c r="AM318" s="3">
        <f t="shared" si="106"/>
        <v>1</v>
      </c>
      <c r="AN318" s="3">
        <f t="shared" si="107"/>
        <v>0</v>
      </c>
    </row>
    <row r="319" spans="1:40" x14ac:dyDescent="0.35">
      <c r="A319" t="s">
        <v>2203</v>
      </c>
      <c r="B319" t="s">
        <v>1863</v>
      </c>
      <c r="C319" t="s">
        <v>51</v>
      </c>
      <c r="D319" t="s">
        <v>134</v>
      </c>
      <c r="E319">
        <v>24</v>
      </c>
      <c r="F319">
        <v>159.47</v>
      </c>
      <c r="G319">
        <v>73.7</v>
      </c>
      <c r="H319">
        <v>2.1637720489999999</v>
      </c>
      <c r="I319">
        <v>23</v>
      </c>
      <c r="J319">
        <v>70.959999999999994</v>
      </c>
      <c r="K319">
        <v>71.22</v>
      </c>
      <c r="L319" s="3">
        <f t="shared" si="101"/>
        <v>1</v>
      </c>
      <c r="M319" s="3">
        <f t="shared" si="102"/>
        <v>0</v>
      </c>
      <c r="N319" s="3">
        <f t="shared" si="103"/>
        <v>0</v>
      </c>
      <c r="AA319" t="s">
        <v>2203</v>
      </c>
      <c r="AB319" t="s">
        <v>1863</v>
      </c>
      <c r="AC319" t="s">
        <v>51</v>
      </c>
      <c r="AD319" t="s">
        <v>135</v>
      </c>
      <c r="AE319">
        <v>24</v>
      </c>
      <c r="AF319">
        <v>191.67</v>
      </c>
      <c r="AG319">
        <v>73.7</v>
      </c>
      <c r="AH319">
        <f t="shared" si="104"/>
        <v>2.6006784260515601</v>
      </c>
      <c r="AI319">
        <v>21.5</v>
      </c>
      <c r="AJ319">
        <v>47.44</v>
      </c>
      <c r="AK319">
        <v>67.47</v>
      </c>
      <c r="AL319" s="3">
        <f t="shared" si="105"/>
        <v>1</v>
      </c>
      <c r="AM319" s="3">
        <f t="shared" si="106"/>
        <v>0</v>
      </c>
      <c r="AN319" s="3">
        <f t="shared" si="107"/>
        <v>0</v>
      </c>
    </row>
    <row r="320" spans="1:40" x14ac:dyDescent="0.35">
      <c r="A320" t="s">
        <v>2204</v>
      </c>
      <c r="B320" t="s">
        <v>1863</v>
      </c>
      <c r="C320" t="s">
        <v>51</v>
      </c>
      <c r="D320" t="s">
        <v>134</v>
      </c>
      <c r="E320">
        <v>23.5</v>
      </c>
      <c r="F320">
        <v>120.87</v>
      </c>
      <c r="G320">
        <v>72.459999999999994</v>
      </c>
      <c r="H320">
        <v>1.6680927409999999</v>
      </c>
      <c r="I320">
        <v>22</v>
      </c>
      <c r="J320">
        <v>66.39</v>
      </c>
      <c r="K320">
        <v>68.72</v>
      </c>
      <c r="L320" s="3">
        <f t="shared" si="101"/>
        <v>1</v>
      </c>
      <c r="M320" s="3">
        <f t="shared" si="102"/>
        <v>0</v>
      </c>
      <c r="N320" s="3">
        <f t="shared" si="103"/>
        <v>0</v>
      </c>
      <c r="AA320" t="s">
        <v>2204</v>
      </c>
      <c r="AB320" t="s">
        <v>1863</v>
      </c>
      <c r="AC320" t="s">
        <v>51</v>
      </c>
      <c r="AD320" t="s">
        <v>135</v>
      </c>
      <c r="AE320">
        <v>24</v>
      </c>
      <c r="AF320">
        <v>164.68</v>
      </c>
      <c r="AG320">
        <v>73.7</v>
      </c>
      <c r="AH320">
        <f t="shared" si="104"/>
        <v>2.2344640434192673</v>
      </c>
      <c r="AI320">
        <v>21.5</v>
      </c>
      <c r="AJ320">
        <v>55.29</v>
      </c>
      <c r="AK320">
        <v>67.47</v>
      </c>
      <c r="AL320" s="3">
        <f t="shared" si="105"/>
        <v>1</v>
      </c>
      <c r="AM320" s="3">
        <f t="shared" si="106"/>
        <v>0</v>
      </c>
      <c r="AN320" s="3">
        <f t="shared" si="107"/>
        <v>0</v>
      </c>
    </row>
    <row r="321" spans="1:40" x14ac:dyDescent="0.35">
      <c r="A321" t="s">
        <v>2205</v>
      </c>
      <c r="B321" t="s">
        <v>1863</v>
      </c>
      <c r="C321" t="s">
        <v>51</v>
      </c>
      <c r="D321" t="s">
        <v>134</v>
      </c>
      <c r="E321">
        <v>23.5</v>
      </c>
      <c r="F321">
        <v>112.67</v>
      </c>
      <c r="G321">
        <v>72.459999999999994</v>
      </c>
      <c r="H321">
        <v>1.554926856</v>
      </c>
      <c r="I321">
        <v>22.5</v>
      </c>
      <c r="J321">
        <v>68.010000000000005</v>
      </c>
      <c r="K321">
        <v>69.97</v>
      </c>
      <c r="L321" s="3">
        <f t="shared" si="101"/>
        <v>1</v>
      </c>
      <c r="M321" s="3">
        <f t="shared" si="102"/>
        <v>0</v>
      </c>
      <c r="N321" s="3">
        <f t="shared" si="103"/>
        <v>0</v>
      </c>
      <c r="AA321" t="s">
        <v>2205</v>
      </c>
      <c r="AB321" t="s">
        <v>1863</v>
      </c>
      <c r="AC321" t="s">
        <v>51</v>
      </c>
      <c r="AD321" t="s">
        <v>135</v>
      </c>
      <c r="AE321">
        <v>24</v>
      </c>
      <c r="AF321">
        <v>154.61000000000001</v>
      </c>
      <c r="AG321">
        <v>73.7</v>
      </c>
      <c r="AH321">
        <f t="shared" si="104"/>
        <v>2.097829036635007</v>
      </c>
      <c r="AI321">
        <v>21.5</v>
      </c>
      <c r="AJ321">
        <v>47.4</v>
      </c>
      <c r="AK321">
        <v>67.47</v>
      </c>
      <c r="AL321" s="3">
        <f t="shared" si="105"/>
        <v>1</v>
      </c>
      <c r="AM321" s="3">
        <f t="shared" si="106"/>
        <v>0</v>
      </c>
      <c r="AN321" s="3">
        <f t="shared" si="107"/>
        <v>0</v>
      </c>
    </row>
    <row r="322" spans="1:40" x14ac:dyDescent="0.35">
      <c r="A322" t="s">
        <v>2206</v>
      </c>
      <c r="B322" t="s">
        <v>1863</v>
      </c>
      <c r="C322" t="s">
        <v>51</v>
      </c>
      <c r="D322" t="s">
        <v>134</v>
      </c>
      <c r="E322" s="6">
        <v>23.5</v>
      </c>
      <c r="F322" s="6">
        <v>49.85</v>
      </c>
      <c r="G322" s="6">
        <v>72.459999999999994</v>
      </c>
      <c r="H322" s="6">
        <v>0.68796577400000003</v>
      </c>
      <c r="I322" s="6">
        <v>23</v>
      </c>
      <c r="J322" s="6">
        <v>36.64</v>
      </c>
      <c r="K322" s="6">
        <v>71.22</v>
      </c>
      <c r="L322" s="6">
        <f t="shared" ref="L322:L385" si="108">IF(H322&gt;1.5,1,0)</f>
        <v>0</v>
      </c>
      <c r="M322" s="6">
        <f t="shared" ref="M322:M385" si="109">IF((AND(H322&gt;1,H322&lt;1.5)),1,0)</f>
        <v>0</v>
      </c>
      <c r="N322" s="6">
        <f t="shared" ref="N322:N385" si="110">IF(H322&lt;1,1,0)</f>
        <v>1</v>
      </c>
      <c r="AA322" t="s">
        <v>2206</v>
      </c>
      <c r="AB322" t="s">
        <v>1863</v>
      </c>
      <c r="AC322" t="s">
        <v>51</v>
      </c>
      <c r="AD322" t="s">
        <v>135</v>
      </c>
      <c r="AE322">
        <v>24</v>
      </c>
      <c r="AF322">
        <v>135.74</v>
      </c>
      <c r="AG322">
        <v>73.7</v>
      </c>
      <c r="AH322">
        <f t="shared" ref="AH322:AH385" si="111">AF322/AG322</f>
        <v>1.8417910447761194</v>
      </c>
      <c r="AI322">
        <v>22</v>
      </c>
      <c r="AJ322">
        <v>53.07</v>
      </c>
      <c r="AK322">
        <v>68.72</v>
      </c>
      <c r="AL322" s="3">
        <f t="shared" ref="AL322:AL385" si="112">IF(AH322&gt;1.5,1,0)</f>
        <v>1</v>
      </c>
      <c r="AM322" s="3">
        <f t="shared" ref="AM322:AM385" si="113">IF((AND(AH322&gt;1,AH322&lt;1.5)),1,0)</f>
        <v>0</v>
      </c>
      <c r="AN322" s="3">
        <f t="shared" ref="AN322:AN385" si="114">IF(AH322&lt;1,1,0)</f>
        <v>0</v>
      </c>
    </row>
    <row r="323" spans="1:40" x14ac:dyDescent="0.35">
      <c r="A323" t="s">
        <v>2207</v>
      </c>
      <c r="B323" t="s">
        <v>1863</v>
      </c>
      <c r="C323" t="s">
        <v>51</v>
      </c>
      <c r="D323" t="s">
        <v>134</v>
      </c>
      <c r="E323">
        <v>24</v>
      </c>
      <c r="F323">
        <v>157.68</v>
      </c>
      <c r="G323">
        <v>73.7</v>
      </c>
      <c r="H323">
        <v>2.1394843959999998</v>
      </c>
      <c r="I323">
        <v>22.5</v>
      </c>
      <c r="J323">
        <v>62.04</v>
      </c>
      <c r="K323">
        <v>69.97</v>
      </c>
      <c r="L323" s="3">
        <f t="shared" si="108"/>
        <v>1</v>
      </c>
      <c r="M323" s="3">
        <f t="shared" si="109"/>
        <v>0</v>
      </c>
      <c r="N323" s="3">
        <f t="shared" si="110"/>
        <v>0</v>
      </c>
      <c r="AA323" t="s">
        <v>2207</v>
      </c>
      <c r="AB323" t="s">
        <v>1863</v>
      </c>
      <c r="AC323" t="s">
        <v>51</v>
      </c>
      <c r="AD323" t="s">
        <v>135</v>
      </c>
      <c r="AE323">
        <v>24</v>
      </c>
      <c r="AF323">
        <v>166.25</v>
      </c>
      <c r="AG323">
        <v>73.7</v>
      </c>
      <c r="AH323">
        <f t="shared" si="111"/>
        <v>2.255766621438263</v>
      </c>
      <c r="AI323">
        <v>22</v>
      </c>
      <c r="AJ323">
        <v>61.57</v>
      </c>
      <c r="AK323">
        <v>68.72</v>
      </c>
      <c r="AL323" s="3">
        <f t="shared" si="112"/>
        <v>1</v>
      </c>
      <c r="AM323" s="3">
        <f t="shared" si="113"/>
        <v>0</v>
      </c>
      <c r="AN323" s="3">
        <f t="shared" si="114"/>
        <v>0</v>
      </c>
    </row>
    <row r="324" spans="1:40" x14ac:dyDescent="0.35">
      <c r="A324" t="s">
        <v>2208</v>
      </c>
      <c r="B324" t="s">
        <v>1863</v>
      </c>
      <c r="C324" t="s">
        <v>51</v>
      </c>
      <c r="D324" t="s">
        <v>134</v>
      </c>
      <c r="E324">
        <v>25</v>
      </c>
      <c r="F324">
        <v>125.73</v>
      </c>
      <c r="G324">
        <v>76.17</v>
      </c>
      <c r="H324">
        <v>1.6506498620000001</v>
      </c>
      <c r="I324">
        <v>23.5</v>
      </c>
      <c r="J324">
        <v>66.66</v>
      </c>
      <c r="K324">
        <v>72.459999999999994</v>
      </c>
      <c r="L324" s="3">
        <f t="shared" si="108"/>
        <v>1</v>
      </c>
      <c r="M324" s="3">
        <f t="shared" si="109"/>
        <v>0</v>
      </c>
      <c r="N324" s="3">
        <f t="shared" si="110"/>
        <v>0</v>
      </c>
      <c r="AA324" t="s">
        <v>2208</v>
      </c>
      <c r="AB324" t="s">
        <v>1863</v>
      </c>
      <c r="AC324" t="s">
        <v>51</v>
      </c>
      <c r="AD324" t="s">
        <v>135</v>
      </c>
      <c r="AE324">
        <v>24</v>
      </c>
      <c r="AF324">
        <v>152.09</v>
      </c>
      <c r="AG324">
        <v>73.7</v>
      </c>
      <c r="AH324">
        <f t="shared" si="111"/>
        <v>2.0636363636363635</v>
      </c>
      <c r="AI324">
        <v>21.5</v>
      </c>
      <c r="AJ324">
        <v>47.11</v>
      </c>
      <c r="AK324">
        <v>67.47</v>
      </c>
      <c r="AL324" s="3">
        <f t="shared" si="112"/>
        <v>1</v>
      </c>
      <c r="AM324" s="3">
        <f t="shared" si="113"/>
        <v>0</v>
      </c>
      <c r="AN324" s="3">
        <f t="shared" si="114"/>
        <v>0</v>
      </c>
    </row>
    <row r="325" spans="1:40" x14ac:dyDescent="0.35">
      <c r="A325" t="s">
        <v>2209</v>
      </c>
      <c r="B325" t="s">
        <v>1863</v>
      </c>
      <c r="C325" t="s">
        <v>51</v>
      </c>
      <c r="D325" t="s">
        <v>134</v>
      </c>
      <c r="E325">
        <v>24.5</v>
      </c>
      <c r="F325">
        <v>103.07</v>
      </c>
      <c r="G325">
        <v>74.930000000000007</v>
      </c>
      <c r="H325">
        <v>1.3755505139999999</v>
      </c>
      <c r="I325">
        <v>23.5</v>
      </c>
      <c r="J325">
        <v>59.43</v>
      </c>
      <c r="K325">
        <v>72.459999999999994</v>
      </c>
      <c r="L325" s="3">
        <f t="shared" si="108"/>
        <v>0</v>
      </c>
      <c r="M325" s="3">
        <f t="shared" si="109"/>
        <v>1</v>
      </c>
      <c r="N325" s="3">
        <f t="shared" si="110"/>
        <v>0</v>
      </c>
      <c r="AA325" t="s">
        <v>2209</v>
      </c>
      <c r="AB325" t="s">
        <v>1863</v>
      </c>
      <c r="AC325" t="s">
        <v>51</v>
      </c>
      <c r="AD325" t="s">
        <v>135</v>
      </c>
      <c r="AE325">
        <v>24</v>
      </c>
      <c r="AF325">
        <v>150.81</v>
      </c>
      <c r="AG325">
        <v>73.7</v>
      </c>
      <c r="AH325">
        <f t="shared" si="111"/>
        <v>2.0462686567164177</v>
      </c>
      <c r="AI325">
        <v>22</v>
      </c>
      <c r="AJ325">
        <v>54.37</v>
      </c>
      <c r="AK325">
        <v>68.72</v>
      </c>
      <c r="AL325" s="3">
        <f t="shared" si="112"/>
        <v>1</v>
      </c>
      <c r="AM325" s="3">
        <f t="shared" si="113"/>
        <v>0</v>
      </c>
      <c r="AN325" s="3">
        <f t="shared" si="114"/>
        <v>0</v>
      </c>
    </row>
    <row r="326" spans="1:40" x14ac:dyDescent="0.35">
      <c r="A326" t="s">
        <v>2210</v>
      </c>
      <c r="B326" t="s">
        <v>1863</v>
      </c>
      <c r="C326" t="s">
        <v>51</v>
      </c>
      <c r="D326" t="s">
        <v>134</v>
      </c>
      <c r="E326">
        <v>23.5</v>
      </c>
      <c r="F326">
        <v>114.65</v>
      </c>
      <c r="G326">
        <v>72.459999999999994</v>
      </c>
      <c r="H326">
        <v>1.582252277</v>
      </c>
      <c r="I326">
        <v>21.5</v>
      </c>
      <c r="J326">
        <v>61.95</v>
      </c>
      <c r="K326">
        <v>67.47</v>
      </c>
      <c r="L326" s="3">
        <f t="shared" si="108"/>
        <v>1</v>
      </c>
      <c r="M326" s="3">
        <f t="shared" si="109"/>
        <v>0</v>
      </c>
      <c r="N326" s="3">
        <f t="shared" si="110"/>
        <v>0</v>
      </c>
      <c r="AA326" t="s">
        <v>2210</v>
      </c>
      <c r="AB326" t="s">
        <v>1863</v>
      </c>
      <c r="AC326" t="s">
        <v>51</v>
      </c>
      <c r="AD326" t="s">
        <v>135</v>
      </c>
      <c r="AE326">
        <v>24</v>
      </c>
      <c r="AF326">
        <v>145.44</v>
      </c>
      <c r="AG326">
        <v>73.7</v>
      </c>
      <c r="AH326">
        <f t="shared" si="111"/>
        <v>1.9734056987788331</v>
      </c>
      <c r="AI326">
        <v>22</v>
      </c>
      <c r="AJ326">
        <v>67.59</v>
      </c>
      <c r="AK326">
        <v>68.72</v>
      </c>
      <c r="AL326" s="3">
        <f t="shared" si="112"/>
        <v>1</v>
      </c>
      <c r="AM326" s="3">
        <f t="shared" si="113"/>
        <v>0</v>
      </c>
      <c r="AN326" s="3">
        <f t="shared" si="114"/>
        <v>0</v>
      </c>
    </row>
    <row r="327" spans="1:40" x14ac:dyDescent="0.35">
      <c r="A327" t="s">
        <v>2211</v>
      </c>
      <c r="B327" t="s">
        <v>1863</v>
      </c>
      <c r="C327" t="s">
        <v>51</v>
      </c>
      <c r="D327" t="s">
        <v>134</v>
      </c>
      <c r="E327" s="6">
        <v>23.5</v>
      </c>
      <c r="F327" s="6">
        <v>64.959999999999994</v>
      </c>
      <c r="G327" s="6">
        <v>72.459999999999994</v>
      </c>
      <c r="H327" s="6">
        <v>0.89649461799999997</v>
      </c>
      <c r="I327" s="6">
        <v>23</v>
      </c>
      <c r="J327" s="6">
        <v>60.43</v>
      </c>
      <c r="K327" s="6">
        <v>71.22</v>
      </c>
      <c r="L327" s="6">
        <f t="shared" si="108"/>
        <v>0</v>
      </c>
      <c r="M327" s="6">
        <f t="shared" si="109"/>
        <v>0</v>
      </c>
      <c r="N327" s="6">
        <f t="shared" si="110"/>
        <v>1</v>
      </c>
      <c r="AA327" t="s">
        <v>2211</v>
      </c>
      <c r="AB327" t="s">
        <v>1863</v>
      </c>
      <c r="AC327" t="s">
        <v>51</v>
      </c>
      <c r="AD327" t="s">
        <v>135</v>
      </c>
      <c r="AE327">
        <v>25</v>
      </c>
      <c r="AF327">
        <v>90.45</v>
      </c>
      <c r="AG327">
        <v>76.17</v>
      </c>
      <c r="AH327">
        <f t="shared" si="111"/>
        <v>1.1874753840094525</v>
      </c>
      <c r="AI327">
        <v>23</v>
      </c>
      <c r="AJ327">
        <v>77.900000000000006</v>
      </c>
      <c r="AK327">
        <v>71.22</v>
      </c>
      <c r="AL327" s="3">
        <f t="shared" si="112"/>
        <v>0</v>
      </c>
      <c r="AM327" s="3">
        <f t="shared" si="113"/>
        <v>1</v>
      </c>
      <c r="AN327" s="3">
        <f t="shared" si="114"/>
        <v>0</v>
      </c>
    </row>
    <row r="328" spans="1:40" x14ac:dyDescent="0.35">
      <c r="A328" t="s">
        <v>2212</v>
      </c>
      <c r="B328" t="s">
        <v>1863</v>
      </c>
      <c r="C328" t="s">
        <v>51</v>
      </c>
      <c r="D328" t="s">
        <v>134</v>
      </c>
      <c r="E328">
        <v>23.5</v>
      </c>
      <c r="F328">
        <v>138.4</v>
      </c>
      <c r="G328">
        <v>72.459999999999994</v>
      </c>
      <c r="H328">
        <v>1.910019321</v>
      </c>
      <c r="I328">
        <v>21.5</v>
      </c>
      <c r="J328">
        <v>60.5</v>
      </c>
      <c r="K328">
        <v>67.47</v>
      </c>
      <c r="L328" s="3">
        <f t="shared" si="108"/>
        <v>1</v>
      </c>
      <c r="M328" s="3">
        <f t="shared" si="109"/>
        <v>0</v>
      </c>
      <c r="N328" s="3">
        <f t="shared" si="110"/>
        <v>0</v>
      </c>
      <c r="AA328" t="s">
        <v>2212</v>
      </c>
      <c r="AB328" t="s">
        <v>1863</v>
      </c>
      <c r="AC328" t="s">
        <v>51</v>
      </c>
      <c r="AD328" t="s">
        <v>135</v>
      </c>
      <c r="AE328">
        <v>24</v>
      </c>
      <c r="AF328">
        <v>134.78</v>
      </c>
      <c r="AG328">
        <v>73.7</v>
      </c>
      <c r="AH328">
        <f t="shared" si="111"/>
        <v>1.8287652645861601</v>
      </c>
      <c r="AI328">
        <v>22.5</v>
      </c>
      <c r="AJ328">
        <v>66.39</v>
      </c>
      <c r="AK328">
        <v>69.97</v>
      </c>
      <c r="AL328" s="3">
        <f t="shared" si="112"/>
        <v>1</v>
      </c>
      <c r="AM328" s="3">
        <f t="shared" si="113"/>
        <v>0</v>
      </c>
      <c r="AN328" s="3">
        <f t="shared" si="114"/>
        <v>0</v>
      </c>
    </row>
    <row r="329" spans="1:40" x14ac:dyDescent="0.35">
      <c r="A329" t="s">
        <v>2213</v>
      </c>
      <c r="B329" t="s">
        <v>1863</v>
      </c>
      <c r="C329" t="s">
        <v>51</v>
      </c>
      <c r="D329" t="s">
        <v>134</v>
      </c>
      <c r="E329">
        <v>24</v>
      </c>
      <c r="F329">
        <v>169.58</v>
      </c>
      <c r="G329">
        <v>73.7</v>
      </c>
      <c r="H329">
        <v>2.3009497959999998</v>
      </c>
      <c r="I329">
        <v>22.5</v>
      </c>
      <c r="J329">
        <v>69.23</v>
      </c>
      <c r="K329">
        <v>69.97</v>
      </c>
      <c r="L329" s="3">
        <f t="shared" si="108"/>
        <v>1</v>
      </c>
      <c r="M329" s="3">
        <f t="shared" si="109"/>
        <v>0</v>
      </c>
      <c r="N329" s="3">
        <f t="shared" si="110"/>
        <v>0</v>
      </c>
      <c r="AA329" t="s">
        <v>2213</v>
      </c>
      <c r="AB329" t="s">
        <v>1863</v>
      </c>
      <c r="AC329" t="s">
        <v>51</v>
      </c>
      <c r="AD329" t="s">
        <v>135</v>
      </c>
      <c r="AE329">
        <v>24</v>
      </c>
      <c r="AF329">
        <v>165.14</v>
      </c>
      <c r="AG329">
        <v>73.7</v>
      </c>
      <c r="AH329">
        <f t="shared" si="111"/>
        <v>2.2407055630936226</v>
      </c>
      <c r="AI329">
        <v>22</v>
      </c>
      <c r="AJ329">
        <v>66.73</v>
      </c>
      <c r="AK329">
        <v>68.72</v>
      </c>
      <c r="AL329" s="3">
        <f t="shared" si="112"/>
        <v>1</v>
      </c>
      <c r="AM329" s="3">
        <f t="shared" si="113"/>
        <v>0</v>
      </c>
      <c r="AN329" s="3">
        <f t="shared" si="114"/>
        <v>0</v>
      </c>
    </row>
    <row r="330" spans="1:40" x14ac:dyDescent="0.35">
      <c r="A330" t="s">
        <v>2214</v>
      </c>
      <c r="B330" t="s">
        <v>1863</v>
      </c>
      <c r="C330" t="s">
        <v>51</v>
      </c>
      <c r="D330" t="s">
        <v>134</v>
      </c>
      <c r="E330">
        <v>24</v>
      </c>
      <c r="F330">
        <v>118.7</v>
      </c>
      <c r="G330">
        <v>73.7</v>
      </c>
      <c r="H330">
        <v>1.6105834459999999</v>
      </c>
      <c r="I330">
        <v>22</v>
      </c>
      <c r="J330">
        <v>55.45</v>
      </c>
      <c r="K330">
        <v>68.72</v>
      </c>
      <c r="L330" s="3">
        <f t="shared" si="108"/>
        <v>1</v>
      </c>
      <c r="M330" s="3">
        <f t="shared" si="109"/>
        <v>0</v>
      </c>
      <c r="N330" s="3">
        <f t="shared" si="110"/>
        <v>0</v>
      </c>
      <c r="AA330" t="s">
        <v>2214</v>
      </c>
      <c r="AB330" t="s">
        <v>1863</v>
      </c>
      <c r="AC330" t="s">
        <v>51</v>
      </c>
      <c r="AD330" t="s">
        <v>135</v>
      </c>
      <c r="AE330">
        <v>24</v>
      </c>
      <c r="AF330">
        <v>127.03</v>
      </c>
      <c r="AG330">
        <v>73.7</v>
      </c>
      <c r="AH330">
        <f t="shared" si="111"/>
        <v>1.7236092265943013</v>
      </c>
      <c r="AI330">
        <v>22.5</v>
      </c>
      <c r="AJ330">
        <v>49.98</v>
      </c>
      <c r="AK330">
        <v>69.97</v>
      </c>
      <c r="AL330" s="3">
        <f t="shared" si="112"/>
        <v>1</v>
      </c>
      <c r="AM330" s="3">
        <f t="shared" si="113"/>
        <v>0</v>
      </c>
      <c r="AN330" s="3">
        <f t="shared" si="114"/>
        <v>0</v>
      </c>
    </row>
    <row r="331" spans="1:40" x14ac:dyDescent="0.35">
      <c r="A331" t="s">
        <v>2215</v>
      </c>
      <c r="B331" t="s">
        <v>1863</v>
      </c>
      <c r="C331" t="s">
        <v>51</v>
      </c>
      <c r="D331" t="s">
        <v>134</v>
      </c>
      <c r="E331">
        <v>23.5</v>
      </c>
      <c r="F331">
        <v>178.38</v>
      </c>
      <c r="G331">
        <v>72.459999999999994</v>
      </c>
      <c r="H331">
        <v>2.461772012</v>
      </c>
      <c r="I331">
        <v>21.5</v>
      </c>
      <c r="J331">
        <v>48.16</v>
      </c>
      <c r="K331">
        <v>67.47</v>
      </c>
      <c r="L331" s="3">
        <f t="shared" si="108"/>
        <v>1</v>
      </c>
      <c r="M331" s="3">
        <f t="shared" si="109"/>
        <v>0</v>
      </c>
      <c r="N331" s="3">
        <f t="shared" si="110"/>
        <v>0</v>
      </c>
      <c r="AA331" t="s">
        <v>2215</v>
      </c>
      <c r="AB331" t="s">
        <v>1863</v>
      </c>
      <c r="AC331" t="s">
        <v>51</v>
      </c>
      <c r="AD331" t="s">
        <v>135</v>
      </c>
      <c r="AE331">
        <v>24</v>
      </c>
      <c r="AF331">
        <v>174.6</v>
      </c>
      <c r="AG331">
        <v>73.7</v>
      </c>
      <c r="AH331">
        <f t="shared" si="111"/>
        <v>2.3690637720488463</v>
      </c>
      <c r="AI331">
        <v>22</v>
      </c>
      <c r="AJ331">
        <v>63.12</v>
      </c>
      <c r="AK331">
        <v>68.72</v>
      </c>
      <c r="AL331" s="3">
        <f t="shared" si="112"/>
        <v>1</v>
      </c>
      <c r="AM331" s="3">
        <f t="shared" si="113"/>
        <v>0</v>
      </c>
      <c r="AN331" s="3">
        <f t="shared" si="114"/>
        <v>0</v>
      </c>
    </row>
    <row r="332" spans="1:40" x14ac:dyDescent="0.35">
      <c r="A332" t="s">
        <v>2216</v>
      </c>
      <c r="B332" t="s">
        <v>1887</v>
      </c>
      <c r="C332" t="s">
        <v>51</v>
      </c>
      <c r="D332" t="s">
        <v>134</v>
      </c>
      <c r="E332">
        <v>26</v>
      </c>
      <c r="F332">
        <v>82.1</v>
      </c>
      <c r="G332">
        <v>78.63</v>
      </c>
      <c r="H332">
        <v>1.0441307390000001</v>
      </c>
      <c r="I332">
        <v>24.5</v>
      </c>
      <c r="J332">
        <v>77.180000000000007</v>
      </c>
      <c r="K332">
        <v>74.930000000000007</v>
      </c>
      <c r="L332" s="3">
        <f t="shared" si="108"/>
        <v>0</v>
      </c>
      <c r="M332" s="3">
        <f t="shared" si="109"/>
        <v>1</v>
      </c>
      <c r="N332" s="3">
        <f t="shared" si="110"/>
        <v>0</v>
      </c>
      <c r="AA332" t="s">
        <v>2216</v>
      </c>
      <c r="AB332" t="s">
        <v>1887</v>
      </c>
      <c r="AC332" t="s">
        <v>51</v>
      </c>
      <c r="AD332" t="s">
        <v>135</v>
      </c>
      <c r="AE332">
        <v>24</v>
      </c>
      <c r="AF332">
        <v>139.66</v>
      </c>
      <c r="AG332">
        <v>73.7</v>
      </c>
      <c r="AH332">
        <f t="shared" si="111"/>
        <v>1.894979647218453</v>
      </c>
      <c r="AI332">
        <v>22.5</v>
      </c>
      <c r="AJ332">
        <v>55.52</v>
      </c>
      <c r="AK332">
        <v>69.97</v>
      </c>
      <c r="AL332" s="3">
        <f t="shared" si="112"/>
        <v>1</v>
      </c>
      <c r="AM332" s="3">
        <f t="shared" si="113"/>
        <v>0</v>
      </c>
      <c r="AN332" s="3">
        <f t="shared" si="114"/>
        <v>0</v>
      </c>
    </row>
    <row r="333" spans="1:40" x14ac:dyDescent="0.35">
      <c r="A333" t="s">
        <v>2217</v>
      </c>
      <c r="B333" t="s">
        <v>1887</v>
      </c>
      <c r="C333" t="s">
        <v>51</v>
      </c>
      <c r="D333" t="s">
        <v>134</v>
      </c>
      <c r="E333">
        <v>24</v>
      </c>
      <c r="F333">
        <v>102.18</v>
      </c>
      <c r="G333">
        <v>73.7</v>
      </c>
      <c r="H333">
        <v>1.3864314790000001</v>
      </c>
      <c r="I333">
        <v>22.5</v>
      </c>
      <c r="J333">
        <v>69.17</v>
      </c>
      <c r="K333">
        <v>69.97</v>
      </c>
      <c r="L333" s="3">
        <f t="shared" si="108"/>
        <v>0</v>
      </c>
      <c r="M333" s="3">
        <f t="shared" si="109"/>
        <v>1</v>
      </c>
      <c r="N333" s="3">
        <f t="shared" si="110"/>
        <v>0</v>
      </c>
      <c r="AA333" t="s">
        <v>2217</v>
      </c>
      <c r="AB333" t="s">
        <v>1887</v>
      </c>
      <c r="AC333" t="s">
        <v>51</v>
      </c>
      <c r="AD333" t="s">
        <v>135</v>
      </c>
      <c r="AE333">
        <v>24</v>
      </c>
      <c r="AF333">
        <v>150.66</v>
      </c>
      <c r="AG333">
        <v>73.7</v>
      </c>
      <c r="AH333">
        <f t="shared" si="111"/>
        <v>2.0442333785617368</v>
      </c>
      <c r="AI333">
        <v>22.5</v>
      </c>
      <c r="AJ333">
        <v>53.5</v>
      </c>
      <c r="AK333">
        <v>69.97</v>
      </c>
      <c r="AL333" s="3">
        <f t="shared" si="112"/>
        <v>1</v>
      </c>
      <c r="AM333" s="3">
        <f t="shared" si="113"/>
        <v>0</v>
      </c>
      <c r="AN333" s="3">
        <f t="shared" si="114"/>
        <v>0</v>
      </c>
    </row>
    <row r="334" spans="1:40" x14ac:dyDescent="0.35">
      <c r="A334" t="s">
        <v>2218</v>
      </c>
      <c r="B334" t="s">
        <v>1887</v>
      </c>
      <c r="C334" t="s">
        <v>51</v>
      </c>
      <c r="D334" t="s">
        <v>134</v>
      </c>
      <c r="E334">
        <v>24</v>
      </c>
      <c r="F334">
        <v>123.44</v>
      </c>
      <c r="G334">
        <v>73.7</v>
      </c>
      <c r="H334">
        <v>1.674898236</v>
      </c>
      <c r="I334">
        <v>23</v>
      </c>
      <c r="J334">
        <v>67.31</v>
      </c>
      <c r="K334">
        <v>71.22</v>
      </c>
      <c r="L334" s="3">
        <f t="shared" si="108"/>
        <v>1</v>
      </c>
      <c r="M334" s="3">
        <f t="shared" si="109"/>
        <v>0</v>
      </c>
      <c r="N334" s="3">
        <f t="shared" si="110"/>
        <v>0</v>
      </c>
      <c r="AA334" t="s">
        <v>2218</v>
      </c>
      <c r="AB334" t="s">
        <v>1887</v>
      </c>
      <c r="AC334" t="s">
        <v>51</v>
      </c>
      <c r="AD334" t="s">
        <v>135</v>
      </c>
      <c r="AE334">
        <v>24</v>
      </c>
      <c r="AF334">
        <v>169.23</v>
      </c>
      <c r="AG334">
        <v>73.7</v>
      </c>
      <c r="AH334">
        <f t="shared" si="111"/>
        <v>2.2962008141112618</v>
      </c>
      <c r="AI334">
        <v>16</v>
      </c>
      <c r="AJ334">
        <v>66.53</v>
      </c>
      <c r="AK334">
        <v>53.5</v>
      </c>
      <c r="AL334" s="3">
        <f t="shared" si="112"/>
        <v>1</v>
      </c>
      <c r="AM334" s="3">
        <f t="shared" si="113"/>
        <v>0</v>
      </c>
      <c r="AN334" s="3">
        <f t="shared" si="114"/>
        <v>0</v>
      </c>
    </row>
    <row r="335" spans="1:40" x14ac:dyDescent="0.35">
      <c r="A335" t="s">
        <v>2219</v>
      </c>
      <c r="B335" t="s">
        <v>1887</v>
      </c>
      <c r="C335" t="s">
        <v>51</v>
      </c>
      <c r="D335" t="s">
        <v>134</v>
      </c>
      <c r="E335">
        <v>24</v>
      </c>
      <c r="F335">
        <v>121.37</v>
      </c>
      <c r="G335">
        <v>73.7</v>
      </c>
      <c r="H335">
        <v>1.6468113980000001</v>
      </c>
      <c r="I335">
        <v>22.5</v>
      </c>
      <c r="J335">
        <v>58.53</v>
      </c>
      <c r="K335">
        <v>69.97</v>
      </c>
      <c r="L335" s="3">
        <f t="shared" si="108"/>
        <v>1</v>
      </c>
      <c r="M335" s="3">
        <f t="shared" si="109"/>
        <v>0</v>
      </c>
      <c r="N335" s="3">
        <f t="shared" si="110"/>
        <v>0</v>
      </c>
      <c r="AA335" t="s">
        <v>2219</v>
      </c>
      <c r="AB335" t="s">
        <v>1887</v>
      </c>
      <c r="AC335" t="s">
        <v>51</v>
      </c>
      <c r="AD335" t="s">
        <v>135</v>
      </c>
      <c r="AE335">
        <v>24</v>
      </c>
      <c r="AF335">
        <v>125.42</v>
      </c>
      <c r="AG335">
        <v>73.7</v>
      </c>
      <c r="AH335">
        <f t="shared" si="111"/>
        <v>1.7017639077340569</v>
      </c>
      <c r="AI335">
        <v>22.5</v>
      </c>
      <c r="AJ335">
        <v>56.05</v>
      </c>
      <c r="AK335">
        <v>69.97</v>
      </c>
      <c r="AL335" s="3">
        <f t="shared" si="112"/>
        <v>1</v>
      </c>
      <c r="AM335" s="3">
        <f t="shared" si="113"/>
        <v>0</v>
      </c>
      <c r="AN335" s="3">
        <f t="shared" si="114"/>
        <v>0</v>
      </c>
    </row>
    <row r="336" spans="1:40" x14ac:dyDescent="0.35">
      <c r="A336" t="s">
        <v>2220</v>
      </c>
      <c r="B336" t="s">
        <v>1887</v>
      </c>
      <c r="C336" t="s">
        <v>51</v>
      </c>
      <c r="D336" t="s">
        <v>134</v>
      </c>
      <c r="E336">
        <v>23.5</v>
      </c>
      <c r="F336">
        <v>79.760000000000005</v>
      </c>
      <c r="G336">
        <v>72.459999999999994</v>
      </c>
      <c r="H336">
        <v>1.1007452390000001</v>
      </c>
      <c r="I336">
        <v>22.5</v>
      </c>
      <c r="J336">
        <v>59.74</v>
      </c>
      <c r="K336">
        <v>69.97</v>
      </c>
      <c r="L336" s="3">
        <f t="shared" si="108"/>
        <v>0</v>
      </c>
      <c r="M336" s="3">
        <f t="shared" si="109"/>
        <v>1</v>
      </c>
      <c r="N336" s="3">
        <f t="shared" si="110"/>
        <v>0</v>
      </c>
      <c r="AA336" t="s">
        <v>2220</v>
      </c>
      <c r="AB336" t="s">
        <v>1887</v>
      </c>
      <c r="AC336" t="s">
        <v>51</v>
      </c>
      <c r="AD336" t="s">
        <v>135</v>
      </c>
      <c r="AE336">
        <v>24</v>
      </c>
      <c r="AF336">
        <v>151.09</v>
      </c>
      <c r="AG336">
        <v>73.7</v>
      </c>
      <c r="AH336">
        <f t="shared" si="111"/>
        <v>2.0500678426051562</v>
      </c>
      <c r="AI336">
        <v>22.5</v>
      </c>
      <c r="AJ336">
        <v>62.66</v>
      </c>
      <c r="AK336">
        <v>69.97</v>
      </c>
      <c r="AL336" s="3">
        <f t="shared" si="112"/>
        <v>1</v>
      </c>
      <c r="AM336" s="3">
        <f t="shared" si="113"/>
        <v>0</v>
      </c>
      <c r="AN336" s="3">
        <f t="shared" si="114"/>
        <v>0</v>
      </c>
    </row>
    <row r="337" spans="1:40" x14ac:dyDescent="0.35">
      <c r="A337" t="s">
        <v>2221</v>
      </c>
      <c r="B337" t="s">
        <v>1887</v>
      </c>
      <c r="C337" t="s">
        <v>51</v>
      </c>
      <c r="D337" t="s">
        <v>134</v>
      </c>
      <c r="E337">
        <v>23.5</v>
      </c>
      <c r="F337">
        <v>75.099999999999994</v>
      </c>
      <c r="G337">
        <v>72.459999999999994</v>
      </c>
      <c r="H337">
        <v>1.036433895</v>
      </c>
      <c r="I337">
        <v>23</v>
      </c>
      <c r="J337">
        <v>67.55</v>
      </c>
      <c r="K337">
        <v>71.22</v>
      </c>
      <c r="L337" s="3">
        <f t="shared" si="108"/>
        <v>0</v>
      </c>
      <c r="M337" s="3">
        <f t="shared" si="109"/>
        <v>1</v>
      </c>
      <c r="N337" s="3">
        <f t="shared" si="110"/>
        <v>0</v>
      </c>
      <c r="AA337" t="s">
        <v>2221</v>
      </c>
      <c r="AB337" t="s">
        <v>1887</v>
      </c>
      <c r="AC337" t="s">
        <v>51</v>
      </c>
      <c r="AD337" t="s">
        <v>135</v>
      </c>
      <c r="AE337">
        <v>24</v>
      </c>
      <c r="AF337">
        <v>169.74</v>
      </c>
      <c r="AG337">
        <v>73.7</v>
      </c>
      <c r="AH337">
        <f t="shared" si="111"/>
        <v>2.3031207598371779</v>
      </c>
      <c r="AI337">
        <v>22</v>
      </c>
      <c r="AJ337">
        <v>66.11</v>
      </c>
      <c r="AK337">
        <v>68.72</v>
      </c>
      <c r="AL337" s="3">
        <f t="shared" si="112"/>
        <v>1</v>
      </c>
      <c r="AM337" s="3">
        <f t="shared" si="113"/>
        <v>0</v>
      </c>
      <c r="AN337" s="3">
        <f t="shared" si="114"/>
        <v>0</v>
      </c>
    </row>
    <row r="338" spans="1:40" x14ac:dyDescent="0.35">
      <c r="A338" t="s">
        <v>2222</v>
      </c>
      <c r="B338" t="s">
        <v>1887</v>
      </c>
      <c r="C338" t="s">
        <v>51</v>
      </c>
      <c r="D338" t="s">
        <v>134</v>
      </c>
      <c r="E338">
        <v>25</v>
      </c>
      <c r="F338">
        <v>100.23</v>
      </c>
      <c r="G338">
        <v>76.17</v>
      </c>
      <c r="H338">
        <v>1.3158723910000001</v>
      </c>
      <c r="I338">
        <v>24</v>
      </c>
      <c r="J338">
        <v>50.23</v>
      </c>
      <c r="K338">
        <v>73.7</v>
      </c>
      <c r="L338" s="3">
        <f t="shared" si="108"/>
        <v>0</v>
      </c>
      <c r="M338" s="3">
        <f t="shared" si="109"/>
        <v>1</v>
      </c>
      <c r="N338" s="3">
        <f t="shared" si="110"/>
        <v>0</v>
      </c>
      <c r="AA338" t="s">
        <v>2222</v>
      </c>
      <c r="AB338" t="s">
        <v>1887</v>
      </c>
      <c r="AC338" t="s">
        <v>51</v>
      </c>
      <c r="AD338" t="s">
        <v>135</v>
      </c>
      <c r="AE338">
        <v>24</v>
      </c>
      <c r="AF338">
        <v>131.11000000000001</v>
      </c>
      <c r="AG338">
        <v>73.7</v>
      </c>
      <c r="AH338">
        <f t="shared" si="111"/>
        <v>1.7789687924016284</v>
      </c>
      <c r="AI338">
        <v>22</v>
      </c>
      <c r="AJ338">
        <v>63.89</v>
      </c>
      <c r="AK338">
        <v>68.72</v>
      </c>
      <c r="AL338" s="3">
        <f t="shared" si="112"/>
        <v>1</v>
      </c>
      <c r="AM338" s="3">
        <f t="shared" si="113"/>
        <v>0</v>
      </c>
      <c r="AN338" s="3">
        <f t="shared" si="114"/>
        <v>0</v>
      </c>
    </row>
    <row r="339" spans="1:40" x14ac:dyDescent="0.35">
      <c r="A339" t="s">
        <v>2223</v>
      </c>
      <c r="B339" t="s">
        <v>1887</v>
      </c>
      <c r="C339" t="s">
        <v>51</v>
      </c>
      <c r="D339" t="s">
        <v>134</v>
      </c>
      <c r="E339">
        <v>23</v>
      </c>
      <c r="F339">
        <v>82.41</v>
      </c>
      <c r="G339">
        <v>71.22</v>
      </c>
      <c r="H339">
        <v>1.1571187869999999</v>
      </c>
      <c r="I339">
        <v>22</v>
      </c>
      <c r="J339">
        <v>59.63</v>
      </c>
      <c r="K339">
        <v>68.72</v>
      </c>
      <c r="L339" s="3">
        <f t="shared" si="108"/>
        <v>0</v>
      </c>
      <c r="M339" s="3">
        <f t="shared" si="109"/>
        <v>1</v>
      </c>
      <c r="N339" s="3">
        <f t="shared" si="110"/>
        <v>0</v>
      </c>
      <c r="AA339" t="s">
        <v>2223</v>
      </c>
      <c r="AB339" t="s">
        <v>1887</v>
      </c>
      <c r="AC339" t="s">
        <v>51</v>
      </c>
      <c r="AD339" t="s">
        <v>135</v>
      </c>
      <c r="AE339">
        <v>24</v>
      </c>
      <c r="AF339">
        <v>116.15</v>
      </c>
      <c r="AG339">
        <v>73.7</v>
      </c>
      <c r="AH339">
        <f t="shared" si="111"/>
        <v>1.5759837177747626</v>
      </c>
      <c r="AI339">
        <v>23</v>
      </c>
      <c r="AJ339">
        <v>65</v>
      </c>
      <c r="AK339">
        <v>71.22</v>
      </c>
      <c r="AL339" s="3">
        <f t="shared" si="112"/>
        <v>1</v>
      </c>
      <c r="AM339" s="3">
        <f t="shared" si="113"/>
        <v>0</v>
      </c>
      <c r="AN339" s="3">
        <f t="shared" si="114"/>
        <v>0</v>
      </c>
    </row>
    <row r="340" spans="1:40" x14ac:dyDescent="0.35">
      <c r="A340" t="s">
        <v>2224</v>
      </c>
      <c r="B340" t="s">
        <v>1887</v>
      </c>
      <c r="C340" t="s">
        <v>51</v>
      </c>
      <c r="D340" t="s">
        <v>134</v>
      </c>
      <c r="E340">
        <v>24</v>
      </c>
      <c r="F340">
        <v>128.07</v>
      </c>
      <c r="G340">
        <v>73.7</v>
      </c>
      <c r="H340">
        <v>1.7377204879999999</v>
      </c>
      <c r="I340">
        <v>22.5</v>
      </c>
      <c r="J340">
        <v>69.23</v>
      </c>
      <c r="K340">
        <v>69.97</v>
      </c>
      <c r="L340" s="3">
        <f t="shared" si="108"/>
        <v>1</v>
      </c>
      <c r="M340" s="3">
        <f t="shared" si="109"/>
        <v>0</v>
      </c>
      <c r="N340" s="3">
        <f t="shared" si="110"/>
        <v>0</v>
      </c>
      <c r="AA340" t="s">
        <v>2224</v>
      </c>
      <c r="AB340" t="s">
        <v>1887</v>
      </c>
      <c r="AC340" t="s">
        <v>51</v>
      </c>
      <c r="AD340" t="s">
        <v>135</v>
      </c>
      <c r="AE340">
        <v>24</v>
      </c>
      <c r="AF340">
        <v>175.69</v>
      </c>
      <c r="AG340">
        <v>73.7</v>
      </c>
      <c r="AH340">
        <f t="shared" si="111"/>
        <v>2.3838534599728627</v>
      </c>
      <c r="AI340">
        <v>16</v>
      </c>
      <c r="AJ340">
        <v>63.89</v>
      </c>
      <c r="AK340">
        <v>53.5</v>
      </c>
      <c r="AL340" s="3">
        <f t="shared" si="112"/>
        <v>1</v>
      </c>
      <c r="AM340" s="3">
        <f t="shared" si="113"/>
        <v>0</v>
      </c>
      <c r="AN340" s="3">
        <f t="shared" si="114"/>
        <v>0</v>
      </c>
    </row>
    <row r="341" spans="1:40" x14ac:dyDescent="0.35">
      <c r="A341" t="s">
        <v>2225</v>
      </c>
      <c r="B341" t="s">
        <v>1887</v>
      </c>
      <c r="C341" t="s">
        <v>51</v>
      </c>
      <c r="D341" t="s">
        <v>134</v>
      </c>
      <c r="E341">
        <v>24</v>
      </c>
      <c r="F341">
        <v>107.71</v>
      </c>
      <c r="G341">
        <v>73.7</v>
      </c>
      <c r="H341">
        <v>1.4614654</v>
      </c>
      <c r="I341">
        <v>23</v>
      </c>
      <c r="J341">
        <v>68.650000000000006</v>
      </c>
      <c r="K341">
        <v>71.22</v>
      </c>
      <c r="L341" s="3">
        <f t="shared" si="108"/>
        <v>0</v>
      </c>
      <c r="M341" s="3">
        <f t="shared" si="109"/>
        <v>1</v>
      </c>
      <c r="N341" s="3">
        <f t="shared" si="110"/>
        <v>0</v>
      </c>
      <c r="AA341" t="s">
        <v>2225</v>
      </c>
      <c r="AB341" t="s">
        <v>1887</v>
      </c>
      <c r="AC341" t="s">
        <v>51</v>
      </c>
      <c r="AD341" t="s">
        <v>135</v>
      </c>
      <c r="AE341">
        <v>24</v>
      </c>
      <c r="AF341">
        <v>152.25</v>
      </c>
      <c r="AG341">
        <v>73.7</v>
      </c>
      <c r="AH341">
        <f t="shared" si="111"/>
        <v>2.0658073270013566</v>
      </c>
      <c r="AI341">
        <v>23</v>
      </c>
      <c r="AJ341">
        <v>65.08</v>
      </c>
      <c r="AK341">
        <v>71.22</v>
      </c>
      <c r="AL341" s="3">
        <f t="shared" si="112"/>
        <v>1</v>
      </c>
      <c r="AM341" s="3">
        <f t="shared" si="113"/>
        <v>0</v>
      </c>
      <c r="AN341" s="3">
        <f t="shared" si="114"/>
        <v>0</v>
      </c>
    </row>
    <row r="342" spans="1:40" x14ac:dyDescent="0.35">
      <c r="A342" t="s">
        <v>2226</v>
      </c>
      <c r="B342" t="s">
        <v>1887</v>
      </c>
      <c r="C342" t="s">
        <v>51</v>
      </c>
      <c r="D342" t="s">
        <v>134</v>
      </c>
      <c r="E342">
        <v>24.5</v>
      </c>
      <c r="F342">
        <v>92.47</v>
      </c>
      <c r="G342">
        <v>74.930000000000007</v>
      </c>
      <c r="H342">
        <v>1.234085146</v>
      </c>
      <c r="I342">
        <v>23</v>
      </c>
      <c r="J342">
        <v>51.31</v>
      </c>
      <c r="K342">
        <v>71.22</v>
      </c>
      <c r="L342" s="3">
        <f t="shared" si="108"/>
        <v>0</v>
      </c>
      <c r="M342" s="3">
        <f t="shared" si="109"/>
        <v>1</v>
      </c>
      <c r="N342" s="3">
        <f t="shared" si="110"/>
        <v>0</v>
      </c>
      <c r="AA342" t="s">
        <v>2226</v>
      </c>
      <c r="AB342" t="s">
        <v>1887</v>
      </c>
      <c r="AC342" t="s">
        <v>51</v>
      </c>
      <c r="AD342" t="s">
        <v>135</v>
      </c>
      <c r="AE342">
        <v>24</v>
      </c>
      <c r="AF342">
        <v>158.91</v>
      </c>
      <c r="AG342">
        <v>73.7</v>
      </c>
      <c r="AH342">
        <f t="shared" si="111"/>
        <v>2.1561736770691993</v>
      </c>
      <c r="AI342">
        <v>22.5</v>
      </c>
      <c r="AJ342">
        <v>63.68</v>
      </c>
      <c r="AK342">
        <v>69.97</v>
      </c>
      <c r="AL342" s="3">
        <f t="shared" si="112"/>
        <v>1</v>
      </c>
      <c r="AM342" s="3">
        <f t="shared" si="113"/>
        <v>0</v>
      </c>
      <c r="AN342" s="3">
        <f t="shared" si="114"/>
        <v>0</v>
      </c>
    </row>
    <row r="343" spans="1:40" x14ac:dyDescent="0.35">
      <c r="A343" t="s">
        <v>2227</v>
      </c>
      <c r="B343" t="s">
        <v>1887</v>
      </c>
      <c r="C343" t="s">
        <v>51</v>
      </c>
      <c r="D343" t="s">
        <v>134</v>
      </c>
      <c r="E343" s="6">
        <v>24.5</v>
      </c>
      <c r="F343" s="6">
        <v>73.489999999999995</v>
      </c>
      <c r="G343" s="6">
        <v>74.930000000000007</v>
      </c>
      <c r="H343" s="6">
        <v>0.98078206300000004</v>
      </c>
      <c r="I343" s="6">
        <v>24</v>
      </c>
      <c r="J343" s="6">
        <v>63.34</v>
      </c>
      <c r="K343" s="6">
        <v>73.7</v>
      </c>
      <c r="L343" s="6">
        <f t="shared" si="108"/>
        <v>0</v>
      </c>
      <c r="M343" s="6">
        <f t="shared" si="109"/>
        <v>0</v>
      </c>
      <c r="N343" s="6">
        <f t="shared" si="110"/>
        <v>1</v>
      </c>
      <c r="AA343" t="s">
        <v>2227</v>
      </c>
      <c r="AB343" t="s">
        <v>1887</v>
      </c>
      <c r="AC343" t="s">
        <v>51</v>
      </c>
      <c r="AD343" t="s">
        <v>135</v>
      </c>
      <c r="AE343">
        <v>24</v>
      </c>
      <c r="AF343">
        <v>136.22999999999999</v>
      </c>
      <c r="AG343">
        <v>73.7</v>
      </c>
      <c r="AH343">
        <f t="shared" si="111"/>
        <v>1.8484396200814108</v>
      </c>
      <c r="AI343">
        <v>23</v>
      </c>
      <c r="AJ343">
        <v>69.430000000000007</v>
      </c>
      <c r="AK343">
        <v>71.22</v>
      </c>
      <c r="AL343" s="3">
        <f t="shared" si="112"/>
        <v>1</v>
      </c>
      <c r="AM343" s="3">
        <f t="shared" si="113"/>
        <v>0</v>
      </c>
      <c r="AN343" s="3">
        <f t="shared" si="114"/>
        <v>0</v>
      </c>
    </row>
    <row r="344" spans="1:40" x14ac:dyDescent="0.35">
      <c r="A344" t="s">
        <v>2228</v>
      </c>
      <c r="B344" t="s">
        <v>1887</v>
      </c>
      <c r="C344" t="s">
        <v>51</v>
      </c>
      <c r="D344" t="s">
        <v>134</v>
      </c>
      <c r="E344">
        <v>24.5</v>
      </c>
      <c r="F344">
        <v>89.61</v>
      </c>
      <c r="G344">
        <v>74.930000000000007</v>
      </c>
      <c r="H344">
        <v>1.195916188</v>
      </c>
      <c r="I344">
        <v>22.5</v>
      </c>
      <c r="J344">
        <v>65.78</v>
      </c>
      <c r="K344">
        <v>69.97</v>
      </c>
      <c r="L344" s="3">
        <f t="shared" si="108"/>
        <v>0</v>
      </c>
      <c r="M344" s="3">
        <f t="shared" si="109"/>
        <v>1</v>
      </c>
      <c r="N344" s="3">
        <f t="shared" si="110"/>
        <v>0</v>
      </c>
      <c r="AA344" t="s">
        <v>2228</v>
      </c>
      <c r="AB344" t="s">
        <v>1887</v>
      </c>
      <c r="AC344" t="s">
        <v>51</v>
      </c>
      <c r="AD344" t="s">
        <v>135</v>
      </c>
      <c r="AE344">
        <v>24</v>
      </c>
      <c r="AF344">
        <v>136.96</v>
      </c>
      <c r="AG344">
        <v>73.7</v>
      </c>
      <c r="AH344">
        <f t="shared" si="111"/>
        <v>1.8583446404341928</v>
      </c>
      <c r="AI344">
        <v>16</v>
      </c>
      <c r="AJ344">
        <v>55.56</v>
      </c>
      <c r="AK344">
        <v>53.5</v>
      </c>
      <c r="AL344" s="3">
        <f t="shared" si="112"/>
        <v>1</v>
      </c>
      <c r="AM344" s="3">
        <f t="shared" si="113"/>
        <v>0</v>
      </c>
      <c r="AN344" s="3">
        <f t="shared" si="114"/>
        <v>0</v>
      </c>
    </row>
    <row r="345" spans="1:40" x14ac:dyDescent="0.35">
      <c r="A345" t="s">
        <v>2229</v>
      </c>
      <c r="B345" t="s">
        <v>1887</v>
      </c>
      <c r="C345" t="s">
        <v>51</v>
      </c>
      <c r="D345" t="s">
        <v>134</v>
      </c>
      <c r="E345">
        <v>24</v>
      </c>
      <c r="F345">
        <v>95.82</v>
      </c>
      <c r="G345">
        <v>73.7</v>
      </c>
      <c r="H345">
        <v>1.3001356850000001</v>
      </c>
      <c r="I345">
        <v>23.5</v>
      </c>
      <c r="J345">
        <v>55.22</v>
      </c>
      <c r="K345">
        <v>72.459999999999994</v>
      </c>
      <c r="L345" s="3">
        <f t="shared" si="108"/>
        <v>0</v>
      </c>
      <c r="M345" s="3">
        <f t="shared" si="109"/>
        <v>1</v>
      </c>
      <c r="N345" s="3">
        <f t="shared" si="110"/>
        <v>0</v>
      </c>
      <c r="AA345" t="s">
        <v>2229</v>
      </c>
      <c r="AB345" t="s">
        <v>1887</v>
      </c>
      <c r="AC345" t="s">
        <v>51</v>
      </c>
      <c r="AD345" t="s">
        <v>135</v>
      </c>
      <c r="AE345">
        <v>24</v>
      </c>
      <c r="AF345">
        <v>156.97</v>
      </c>
      <c r="AG345">
        <v>73.7</v>
      </c>
      <c r="AH345">
        <f t="shared" si="111"/>
        <v>2.1298507462686564</v>
      </c>
      <c r="AI345">
        <v>16</v>
      </c>
      <c r="AJ345">
        <v>54</v>
      </c>
      <c r="AK345">
        <v>53.5</v>
      </c>
      <c r="AL345" s="3">
        <f t="shared" si="112"/>
        <v>1</v>
      </c>
      <c r="AM345" s="3">
        <f t="shared" si="113"/>
        <v>0</v>
      </c>
      <c r="AN345" s="3">
        <f t="shared" si="114"/>
        <v>0</v>
      </c>
    </row>
    <row r="346" spans="1:40" x14ac:dyDescent="0.35">
      <c r="A346" t="s">
        <v>2230</v>
      </c>
      <c r="B346" t="s">
        <v>1887</v>
      </c>
      <c r="C346" t="s">
        <v>51</v>
      </c>
      <c r="D346" t="s">
        <v>134</v>
      </c>
      <c r="E346">
        <v>22.5</v>
      </c>
      <c r="F346">
        <v>72.849999999999994</v>
      </c>
      <c r="G346">
        <v>69.97</v>
      </c>
      <c r="H346">
        <v>1.0411604969999999</v>
      </c>
      <c r="I346">
        <v>23.5</v>
      </c>
      <c r="J346">
        <v>73.45</v>
      </c>
      <c r="K346">
        <v>72.459999999999994</v>
      </c>
      <c r="L346" s="3">
        <f t="shared" si="108"/>
        <v>0</v>
      </c>
      <c r="M346" s="3">
        <f t="shared" si="109"/>
        <v>1</v>
      </c>
      <c r="N346" s="3">
        <f t="shared" si="110"/>
        <v>0</v>
      </c>
      <c r="AA346" t="s">
        <v>2230</v>
      </c>
      <c r="AB346" t="s">
        <v>1887</v>
      </c>
      <c r="AC346" t="s">
        <v>51</v>
      </c>
      <c r="AD346" t="s">
        <v>135</v>
      </c>
      <c r="AE346">
        <v>24</v>
      </c>
      <c r="AF346">
        <v>118.26</v>
      </c>
      <c r="AG346">
        <v>73.7</v>
      </c>
      <c r="AH346">
        <f t="shared" si="111"/>
        <v>1.6046132971506106</v>
      </c>
      <c r="AI346">
        <v>22</v>
      </c>
      <c r="AJ346">
        <v>57.2</v>
      </c>
      <c r="AK346">
        <v>68.72</v>
      </c>
      <c r="AL346" s="3">
        <f t="shared" si="112"/>
        <v>1</v>
      </c>
      <c r="AM346" s="3">
        <f t="shared" si="113"/>
        <v>0</v>
      </c>
      <c r="AN346" s="3">
        <f t="shared" si="114"/>
        <v>0</v>
      </c>
    </row>
    <row r="347" spans="1:40" x14ac:dyDescent="0.35">
      <c r="A347" t="s">
        <v>2231</v>
      </c>
      <c r="B347" t="s">
        <v>1887</v>
      </c>
      <c r="C347" t="s">
        <v>51</v>
      </c>
      <c r="D347" t="s">
        <v>134</v>
      </c>
      <c r="E347">
        <v>24</v>
      </c>
      <c r="F347">
        <v>96.02</v>
      </c>
      <c r="G347">
        <v>73.7</v>
      </c>
      <c r="H347">
        <v>1.3028493889999999</v>
      </c>
      <c r="I347">
        <v>23</v>
      </c>
      <c r="J347">
        <v>60.75</v>
      </c>
      <c r="K347">
        <v>71.22</v>
      </c>
      <c r="L347" s="3">
        <f t="shared" si="108"/>
        <v>0</v>
      </c>
      <c r="M347" s="3">
        <f t="shared" si="109"/>
        <v>1</v>
      </c>
      <c r="N347" s="3">
        <f t="shared" si="110"/>
        <v>0</v>
      </c>
      <c r="AA347" t="s">
        <v>2231</v>
      </c>
      <c r="AB347" t="s">
        <v>1887</v>
      </c>
      <c r="AC347" t="s">
        <v>51</v>
      </c>
      <c r="AD347" t="s">
        <v>135</v>
      </c>
      <c r="AE347">
        <v>24</v>
      </c>
      <c r="AF347">
        <v>170.57</v>
      </c>
      <c r="AG347">
        <v>73.7</v>
      </c>
      <c r="AH347">
        <f t="shared" si="111"/>
        <v>2.3143826322930798</v>
      </c>
      <c r="AI347">
        <v>16</v>
      </c>
      <c r="AJ347">
        <v>63.18</v>
      </c>
      <c r="AK347">
        <v>53.5</v>
      </c>
      <c r="AL347" s="3">
        <f t="shared" si="112"/>
        <v>1</v>
      </c>
      <c r="AM347" s="3">
        <f t="shared" si="113"/>
        <v>0</v>
      </c>
      <c r="AN347" s="3">
        <f t="shared" si="114"/>
        <v>0</v>
      </c>
    </row>
    <row r="348" spans="1:40" x14ac:dyDescent="0.35">
      <c r="A348" t="s">
        <v>2232</v>
      </c>
      <c r="B348" t="s">
        <v>1887</v>
      </c>
      <c r="C348" t="s">
        <v>51</v>
      </c>
      <c r="D348" t="s">
        <v>134</v>
      </c>
      <c r="E348">
        <v>24</v>
      </c>
      <c r="F348">
        <v>112.01</v>
      </c>
      <c r="G348">
        <v>73.7</v>
      </c>
      <c r="H348">
        <v>1.5198100409999999</v>
      </c>
      <c r="I348">
        <v>23</v>
      </c>
      <c r="J348">
        <v>60.5</v>
      </c>
      <c r="K348">
        <v>71.22</v>
      </c>
      <c r="L348" s="3">
        <f t="shared" si="108"/>
        <v>1</v>
      </c>
      <c r="M348" s="3">
        <f t="shared" si="109"/>
        <v>0</v>
      </c>
      <c r="N348" s="3">
        <f t="shared" si="110"/>
        <v>0</v>
      </c>
      <c r="AA348" t="s">
        <v>2232</v>
      </c>
      <c r="AB348" t="s">
        <v>1887</v>
      </c>
      <c r="AC348" t="s">
        <v>51</v>
      </c>
      <c r="AD348" t="s">
        <v>135</v>
      </c>
      <c r="AE348">
        <v>24</v>
      </c>
      <c r="AF348">
        <v>110.65</v>
      </c>
      <c r="AG348">
        <v>73.7</v>
      </c>
      <c r="AH348">
        <f t="shared" si="111"/>
        <v>1.5013568521031209</v>
      </c>
      <c r="AI348">
        <v>23</v>
      </c>
      <c r="AJ348">
        <v>50.51</v>
      </c>
      <c r="AK348">
        <v>71.22</v>
      </c>
      <c r="AL348" s="3">
        <f t="shared" si="112"/>
        <v>1</v>
      </c>
      <c r="AM348" s="3">
        <f t="shared" si="113"/>
        <v>0</v>
      </c>
      <c r="AN348" s="3">
        <f t="shared" si="114"/>
        <v>0</v>
      </c>
    </row>
    <row r="349" spans="1:40" x14ac:dyDescent="0.35">
      <c r="A349" t="s">
        <v>2233</v>
      </c>
      <c r="B349" t="s">
        <v>1887</v>
      </c>
      <c r="C349" t="s">
        <v>51</v>
      </c>
      <c r="D349" t="s">
        <v>134</v>
      </c>
      <c r="E349">
        <v>24</v>
      </c>
      <c r="F349">
        <v>94.11</v>
      </c>
      <c r="G349">
        <v>73.7</v>
      </c>
      <c r="H349">
        <v>1.276933514</v>
      </c>
      <c r="I349">
        <v>22.5</v>
      </c>
      <c r="J349">
        <v>51.44</v>
      </c>
      <c r="K349">
        <v>69.97</v>
      </c>
      <c r="L349" s="3">
        <f t="shared" si="108"/>
        <v>0</v>
      </c>
      <c r="M349" s="3">
        <f t="shared" si="109"/>
        <v>1</v>
      </c>
      <c r="N349" s="3">
        <f t="shared" si="110"/>
        <v>0</v>
      </c>
      <c r="AA349" t="s">
        <v>2233</v>
      </c>
      <c r="AB349" t="s">
        <v>1887</v>
      </c>
      <c r="AC349" t="s">
        <v>51</v>
      </c>
      <c r="AD349" t="s">
        <v>135</v>
      </c>
      <c r="AE349">
        <v>24</v>
      </c>
      <c r="AF349">
        <v>149.34</v>
      </c>
      <c r="AG349">
        <v>73.7</v>
      </c>
      <c r="AH349">
        <f t="shared" si="111"/>
        <v>2.0263229308005428</v>
      </c>
      <c r="AI349">
        <v>16</v>
      </c>
      <c r="AJ349">
        <v>54.51</v>
      </c>
      <c r="AK349">
        <v>53.5</v>
      </c>
      <c r="AL349" s="3">
        <f t="shared" si="112"/>
        <v>1</v>
      </c>
      <c r="AM349" s="3">
        <f t="shared" si="113"/>
        <v>0</v>
      </c>
      <c r="AN349" s="3">
        <f t="shared" si="114"/>
        <v>0</v>
      </c>
    </row>
    <row r="350" spans="1:40" x14ac:dyDescent="0.35">
      <c r="A350" t="s">
        <v>2234</v>
      </c>
      <c r="B350" t="s">
        <v>1887</v>
      </c>
      <c r="C350" t="s">
        <v>51</v>
      </c>
      <c r="D350" t="s">
        <v>134</v>
      </c>
      <c r="E350">
        <v>24</v>
      </c>
      <c r="F350">
        <v>93.85</v>
      </c>
      <c r="G350">
        <v>73.7</v>
      </c>
      <c r="H350">
        <v>1.273405699</v>
      </c>
      <c r="I350">
        <v>22</v>
      </c>
      <c r="J350">
        <v>61.01</v>
      </c>
      <c r="K350">
        <v>68.72</v>
      </c>
      <c r="L350" s="3">
        <f t="shared" si="108"/>
        <v>0</v>
      </c>
      <c r="M350" s="3">
        <f t="shared" si="109"/>
        <v>1</v>
      </c>
      <c r="N350" s="3">
        <f t="shared" si="110"/>
        <v>0</v>
      </c>
      <c r="AA350" t="s">
        <v>2234</v>
      </c>
      <c r="AB350" t="s">
        <v>1887</v>
      </c>
      <c r="AC350" t="s">
        <v>51</v>
      </c>
      <c r="AD350" t="s">
        <v>135</v>
      </c>
      <c r="AE350">
        <v>24</v>
      </c>
      <c r="AF350">
        <v>154.63</v>
      </c>
      <c r="AG350">
        <v>73.7</v>
      </c>
      <c r="AH350">
        <f t="shared" si="111"/>
        <v>2.0981004070556306</v>
      </c>
      <c r="AI350">
        <v>22.5</v>
      </c>
      <c r="AJ350">
        <v>60.19</v>
      </c>
      <c r="AK350">
        <v>69.97</v>
      </c>
      <c r="AL350" s="3">
        <f t="shared" si="112"/>
        <v>1</v>
      </c>
      <c r="AM350" s="3">
        <f t="shared" si="113"/>
        <v>0</v>
      </c>
      <c r="AN350" s="3">
        <f t="shared" si="114"/>
        <v>0</v>
      </c>
    </row>
    <row r="351" spans="1:40" x14ac:dyDescent="0.35">
      <c r="A351" t="s">
        <v>2235</v>
      </c>
      <c r="B351" t="s">
        <v>1887</v>
      </c>
      <c r="C351" t="s">
        <v>51</v>
      </c>
      <c r="D351" t="s">
        <v>134</v>
      </c>
      <c r="E351">
        <v>23</v>
      </c>
      <c r="F351">
        <v>77.290000000000006</v>
      </c>
      <c r="G351">
        <v>71.22</v>
      </c>
      <c r="H351">
        <v>1.085228868</v>
      </c>
      <c r="I351">
        <v>22.5</v>
      </c>
      <c r="J351">
        <v>53.7</v>
      </c>
      <c r="K351">
        <v>69.97</v>
      </c>
      <c r="L351" s="3">
        <f t="shared" si="108"/>
        <v>0</v>
      </c>
      <c r="M351" s="3">
        <f t="shared" si="109"/>
        <v>1</v>
      </c>
      <c r="N351" s="3">
        <f t="shared" si="110"/>
        <v>0</v>
      </c>
      <c r="AA351" t="s">
        <v>2235</v>
      </c>
      <c r="AB351" t="s">
        <v>1887</v>
      </c>
      <c r="AC351" t="s">
        <v>51</v>
      </c>
      <c r="AD351" t="s">
        <v>135</v>
      </c>
      <c r="AE351">
        <v>24</v>
      </c>
      <c r="AF351">
        <v>147.6</v>
      </c>
      <c r="AG351">
        <v>73.7</v>
      </c>
      <c r="AH351">
        <f t="shared" si="111"/>
        <v>2.0027137042062413</v>
      </c>
      <c r="AI351">
        <v>22.5</v>
      </c>
      <c r="AJ351">
        <v>58.42</v>
      </c>
      <c r="AK351">
        <v>69.97</v>
      </c>
      <c r="AL351" s="3">
        <f t="shared" si="112"/>
        <v>1</v>
      </c>
      <c r="AM351" s="3">
        <f t="shared" si="113"/>
        <v>0</v>
      </c>
      <c r="AN351" s="3">
        <f t="shared" si="114"/>
        <v>0</v>
      </c>
    </row>
    <row r="352" spans="1:40" x14ac:dyDescent="0.35">
      <c r="A352" t="s">
        <v>2236</v>
      </c>
      <c r="B352" t="s">
        <v>1887</v>
      </c>
      <c r="C352" t="s">
        <v>51</v>
      </c>
      <c r="D352" t="s">
        <v>134</v>
      </c>
      <c r="E352">
        <v>24</v>
      </c>
      <c r="F352">
        <v>82.1</v>
      </c>
      <c r="G352">
        <v>73.7</v>
      </c>
      <c r="H352">
        <v>1.1139755769999999</v>
      </c>
      <c r="I352">
        <v>22.5</v>
      </c>
      <c r="J352">
        <v>72.8</v>
      </c>
      <c r="K352">
        <v>69.97</v>
      </c>
      <c r="L352" s="3">
        <f t="shared" si="108"/>
        <v>0</v>
      </c>
      <c r="M352" s="3">
        <f t="shared" si="109"/>
        <v>1</v>
      </c>
      <c r="N352" s="3">
        <f t="shared" si="110"/>
        <v>0</v>
      </c>
      <c r="AA352" t="s">
        <v>2236</v>
      </c>
      <c r="AB352" t="s">
        <v>1887</v>
      </c>
      <c r="AC352" t="s">
        <v>51</v>
      </c>
      <c r="AD352" t="s">
        <v>135</v>
      </c>
      <c r="AE352">
        <v>24</v>
      </c>
      <c r="AF352">
        <v>121.35</v>
      </c>
      <c r="AG352">
        <v>73.7</v>
      </c>
      <c r="AH352">
        <f t="shared" si="111"/>
        <v>1.6465400271370418</v>
      </c>
      <c r="AI352">
        <v>23</v>
      </c>
      <c r="AJ352">
        <v>62.9</v>
      </c>
      <c r="AK352">
        <v>71.22</v>
      </c>
      <c r="AL352" s="3">
        <f t="shared" si="112"/>
        <v>1</v>
      </c>
      <c r="AM352" s="3">
        <f t="shared" si="113"/>
        <v>0</v>
      </c>
      <c r="AN352" s="3">
        <f t="shared" si="114"/>
        <v>0</v>
      </c>
    </row>
    <row r="353" spans="1:40" x14ac:dyDescent="0.35">
      <c r="A353" t="s">
        <v>2237</v>
      </c>
      <c r="B353" t="s">
        <v>1887</v>
      </c>
      <c r="C353" t="s">
        <v>51</v>
      </c>
      <c r="D353" t="s">
        <v>134</v>
      </c>
      <c r="E353">
        <v>26.5</v>
      </c>
      <c r="F353">
        <v>93.98</v>
      </c>
      <c r="G353">
        <v>79.86</v>
      </c>
      <c r="H353">
        <v>1.176809416</v>
      </c>
      <c r="I353">
        <v>26</v>
      </c>
      <c r="J353">
        <v>54.94</v>
      </c>
      <c r="K353">
        <v>78.63</v>
      </c>
      <c r="L353" s="3">
        <f t="shared" si="108"/>
        <v>0</v>
      </c>
      <c r="M353" s="3">
        <f t="shared" si="109"/>
        <v>1</v>
      </c>
      <c r="N353" s="3">
        <f t="shared" si="110"/>
        <v>0</v>
      </c>
      <c r="AA353" t="s">
        <v>2237</v>
      </c>
      <c r="AB353" t="s">
        <v>1887</v>
      </c>
      <c r="AC353" t="s">
        <v>51</v>
      </c>
      <c r="AD353" t="s">
        <v>135</v>
      </c>
      <c r="AE353">
        <v>24</v>
      </c>
      <c r="AF353">
        <v>94.48</v>
      </c>
      <c r="AG353">
        <v>73.7</v>
      </c>
      <c r="AH353">
        <f t="shared" si="111"/>
        <v>1.281953867028494</v>
      </c>
      <c r="AI353">
        <v>16</v>
      </c>
      <c r="AJ353">
        <v>57.07</v>
      </c>
      <c r="AK353">
        <v>53.5</v>
      </c>
      <c r="AL353" s="3">
        <f t="shared" si="112"/>
        <v>0</v>
      </c>
      <c r="AM353" s="3">
        <f t="shared" si="113"/>
        <v>1</v>
      </c>
      <c r="AN353" s="3">
        <f t="shared" si="114"/>
        <v>0</v>
      </c>
    </row>
    <row r="354" spans="1:40" x14ac:dyDescent="0.35">
      <c r="A354" t="s">
        <v>2238</v>
      </c>
      <c r="B354" t="s">
        <v>1887</v>
      </c>
      <c r="C354" t="s">
        <v>51</v>
      </c>
      <c r="D354" t="s">
        <v>134</v>
      </c>
      <c r="E354">
        <v>24.5</v>
      </c>
      <c r="F354">
        <v>120.38</v>
      </c>
      <c r="G354">
        <v>74.930000000000007</v>
      </c>
      <c r="H354">
        <v>1.6065661280000001</v>
      </c>
      <c r="I354">
        <v>23.5</v>
      </c>
      <c r="J354">
        <v>48.23</v>
      </c>
      <c r="K354">
        <v>72.459999999999994</v>
      </c>
      <c r="L354" s="3">
        <f t="shared" si="108"/>
        <v>1</v>
      </c>
      <c r="M354" s="3">
        <f t="shared" si="109"/>
        <v>0</v>
      </c>
      <c r="N354" s="3">
        <f t="shared" si="110"/>
        <v>0</v>
      </c>
      <c r="AA354" t="s">
        <v>2238</v>
      </c>
      <c r="AB354" t="s">
        <v>1887</v>
      </c>
      <c r="AC354" t="s">
        <v>51</v>
      </c>
      <c r="AD354" t="s">
        <v>135</v>
      </c>
      <c r="AE354">
        <v>24</v>
      </c>
      <c r="AF354">
        <v>137.65</v>
      </c>
      <c r="AG354">
        <v>73.7</v>
      </c>
      <c r="AH354">
        <f t="shared" si="111"/>
        <v>1.8677069199457259</v>
      </c>
      <c r="AI354">
        <v>16</v>
      </c>
      <c r="AJ354">
        <v>55.68</v>
      </c>
      <c r="AK354">
        <v>53.5</v>
      </c>
      <c r="AL354" s="3">
        <f t="shared" si="112"/>
        <v>1</v>
      </c>
      <c r="AM354" s="3">
        <f t="shared" si="113"/>
        <v>0</v>
      </c>
      <c r="AN354" s="3">
        <f t="shared" si="114"/>
        <v>0</v>
      </c>
    </row>
    <row r="355" spans="1:40" x14ac:dyDescent="0.35">
      <c r="A355" t="s">
        <v>2239</v>
      </c>
      <c r="B355" t="s">
        <v>1887</v>
      </c>
      <c r="C355" t="s">
        <v>51</v>
      </c>
      <c r="D355" t="s">
        <v>134</v>
      </c>
      <c r="E355" s="6">
        <v>24</v>
      </c>
      <c r="F355" s="6">
        <v>50.89</v>
      </c>
      <c r="G355" s="6">
        <v>73.7</v>
      </c>
      <c r="H355" s="6">
        <v>0.69050203499999996</v>
      </c>
      <c r="I355" s="6">
        <v>23.5</v>
      </c>
      <c r="J355" s="6">
        <v>42.71</v>
      </c>
      <c r="K355" s="6">
        <v>72.459999999999994</v>
      </c>
      <c r="L355" s="6">
        <f t="shared" si="108"/>
        <v>0</v>
      </c>
      <c r="M355" s="6">
        <f t="shared" si="109"/>
        <v>0</v>
      </c>
      <c r="N355" s="6">
        <f t="shared" si="110"/>
        <v>1</v>
      </c>
      <c r="AA355" t="s">
        <v>2239</v>
      </c>
      <c r="AB355" t="s">
        <v>1887</v>
      </c>
      <c r="AC355" t="s">
        <v>51</v>
      </c>
      <c r="AD355" t="s">
        <v>135</v>
      </c>
      <c r="AE355">
        <v>24</v>
      </c>
      <c r="AF355">
        <v>168.75</v>
      </c>
      <c r="AG355">
        <v>73.7</v>
      </c>
      <c r="AH355">
        <f t="shared" si="111"/>
        <v>2.289687924016282</v>
      </c>
      <c r="AI355">
        <v>22.5</v>
      </c>
      <c r="AJ355">
        <v>55.64</v>
      </c>
      <c r="AK355">
        <v>69.97</v>
      </c>
      <c r="AL355" s="3">
        <f t="shared" si="112"/>
        <v>1</v>
      </c>
      <c r="AM355" s="3">
        <f t="shared" si="113"/>
        <v>0</v>
      </c>
      <c r="AN355" s="3">
        <f t="shared" si="114"/>
        <v>0</v>
      </c>
    </row>
    <row r="356" spans="1:40" x14ac:dyDescent="0.35">
      <c r="A356" t="s">
        <v>2240</v>
      </c>
      <c r="B356" t="s">
        <v>1887</v>
      </c>
      <c r="C356" t="s">
        <v>51</v>
      </c>
      <c r="D356" t="s">
        <v>134</v>
      </c>
      <c r="E356">
        <v>23.5</v>
      </c>
      <c r="F356">
        <v>98.27</v>
      </c>
      <c r="G356">
        <v>72.459999999999994</v>
      </c>
      <c r="H356">
        <v>1.3561965220000001</v>
      </c>
      <c r="I356">
        <v>22</v>
      </c>
      <c r="J356">
        <v>66.48</v>
      </c>
      <c r="K356">
        <v>68.72</v>
      </c>
      <c r="L356" s="3">
        <f t="shared" si="108"/>
        <v>0</v>
      </c>
      <c r="M356" s="3">
        <f t="shared" si="109"/>
        <v>1</v>
      </c>
      <c r="N356" s="3">
        <f t="shared" si="110"/>
        <v>0</v>
      </c>
      <c r="AA356" t="s">
        <v>2240</v>
      </c>
      <c r="AB356" t="s">
        <v>1887</v>
      </c>
      <c r="AC356" t="s">
        <v>51</v>
      </c>
      <c r="AD356" t="s">
        <v>135</v>
      </c>
      <c r="AE356">
        <v>24</v>
      </c>
      <c r="AF356">
        <v>134.74</v>
      </c>
      <c r="AG356">
        <v>73.7</v>
      </c>
      <c r="AH356">
        <f t="shared" si="111"/>
        <v>1.8282225237449119</v>
      </c>
      <c r="AI356">
        <v>22</v>
      </c>
      <c r="AJ356">
        <v>64.680000000000007</v>
      </c>
      <c r="AK356">
        <v>68.72</v>
      </c>
      <c r="AL356" s="3">
        <f t="shared" si="112"/>
        <v>1</v>
      </c>
      <c r="AM356" s="3">
        <f t="shared" si="113"/>
        <v>0</v>
      </c>
      <c r="AN356" s="3">
        <f t="shared" si="114"/>
        <v>0</v>
      </c>
    </row>
    <row r="357" spans="1:40" x14ac:dyDescent="0.35">
      <c r="A357" t="s">
        <v>2241</v>
      </c>
      <c r="B357" t="s">
        <v>1918</v>
      </c>
      <c r="C357" t="s">
        <v>51</v>
      </c>
      <c r="D357" t="s">
        <v>134</v>
      </c>
      <c r="E357" s="6">
        <v>18</v>
      </c>
      <c r="F357" s="6">
        <v>41.68</v>
      </c>
      <c r="G357" s="6">
        <v>58.64</v>
      </c>
      <c r="H357" s="6">
        <v>0.71077762600000005</v>
      </c>
      <c r="I357" s="6">
        <v>17.5</v>
      </c>
      <c r="J357" s="6">
        <v>26.89</v>
      </c>
      <c r="K357" s="6">
        <v>57.36</v>
      </c>
      <c r="L357" s="6">
        <f t="shared" si="108"/>
        <v>0</v>
      </c>
      <c r="M357" s="6">
        <f t="shared" si="109"/>
        <v>0</v>
      </c>
      <c r="N357" s="6">
        <f t="shared" si="110"/>
        <v>1</v>
      </c>
      <c r="AA357" t="s">
        <v>2241</v>
      </c>
      <c r="AB357" t="s">
        <v>1918</v>
      </c>
      <c r="AC357" t="s">
        <v>51</v>
      </c>
      <c r="AD357" t="s">
        <v>135</v>
      </c>
      <c r="AE357" s="6">
        <v>24</v>
      </c>
      <c r="AF357" s="6">
        <v>71.349999999999994</v>
      </c>
      <c r="AG357" s="6">
        <v>73.7</v>
      </c>
      <c r="AH357" s="6">
        <f t="shared" si="111"/>
        <v>0.96811397557666201</v>
      </c>
      <c r="AI357" s="6">
        <v>23.5</v>
      </c>
      <c r="AJ357" s="6">
        <v>68.86</v>
      </c>
      <c r="AK357" s="6">
        <v>72.459999999999994</v>
      </c>
      <c r="AL357" s="6">
        <f t="shared" si="112"/>
        <v>0</v>
      </c>
      <c r="AM357" s="6">
        <f t="shared" si="113"/>
        <v>0</v>
      </c>
      <c r="AN357" s="6">
        <f t="shared" si="114"/>
        <v>1</v>
      </c>
    </row>
    <row r="358" spans="1:40" x14ac:dyDescent="0.35">
      <c r="A358" t="s">
        <v>2242</v>
      </c>
      <c r="B358" t="s">
        <v>1918</v>
      </c>
      <c r="C358" t="s">
        <v>51</v>
      </c>
      <c r="D358" t="s">
        <v>134</v>
      </c>
      <c r="E358" s="6">
        <v>26.5</v>
      </c>
      <c r="F358" s="6">
        <v>76.099999999999994</v>
      </c>
      <c r="G358" s="6">
        <v>79.86</v>
      </c>
      <c r="H358" s="6">
        <v>0.95291760599999997</v>
      </c>
      <c r="I358" s="6">
        <v>26</v>
      </c>
      <c r="J358" s="6">
        <v>73.31</v>
      </c>
      <c r="K358" s="6">
        <v>78.63</v>
      </c>
      <c r="L358" s="6">
        <f t="shared" si="108"/>
        <v>0</v>
      </c>
      <c r="M358" s="6">
        <f t="shared" si="109"/>
        <v>0</v>
      </c>
      <c r="N358" s="6">
        <f t="shared" si="110"/>
        <v>1</v>
      </c>
      <c r="AA358" t="s">
        <v>2242</v>
      </c>
      <c r="AB358" t="s">
        <v>1918</v>
      </c>
      <c r="AC358" t="s">
        <v>51</v>
      </c>
      <c r="AD358" t="s">
        <v>135</v>
      </c>
      <c r="AE358">
        <v>24</v>
      </c>
      <c r="AF358">
        <v>111.33</v>
      </c>
      <c r="AG358">
        <v>73.7</v>
      </c>
      <c r="AH358">
        <f t="shared" si="111"/>
        <v>1.5105834464043419</v>
      </c>
      <c r="AI358">
        <v>23.5</v>
      </c>
      <c r="AJ358">
        <v>72.36</v>
      </c>
      <c r="AK358">
        <v>72.459999999999994</v>
      </c>
      <c r="AL358" s="3">
        <f t="shared" si="112"/>
        <v>1</v>
      </c>
      <c r="AM358" s="3">
        <f t="shared" si="113"/>
        <v>0</v>
      </c>
      <c r="AN358" s="3">
        <f t="shared" si="114"/>
        <v>0</v>
      </c>
    </row>
    <row r="359" spans="1:40" x14ac:dyDescent="0.35">
      <c r="A359" t="s">
        <v>2243</v>
      </c>
      <c r="B359" t="s">
        <v>1918</v>
      </c>
      <c r="C359" t="s">
        <v>51</v>
      </c>
      <c r="D359" t="s">
        <v>134</v>
      </c>
      <c r="E359" s="6">
        <v>20</v>
      </c>
      <c r="F359" s="6">
        <v>53.65</v>
      </c>
      <c r="G359" s="6">
        <v>63.71</v>
      </c>
      <c r="H359" s="6">
        <v>0.84209700200000004</v>
      </c>
      <c r="I359" s="6">
        <v>19.5</v>
      </c>
      <c r="J359" s="6">
        <v>42.22</v>
      </c>
      <c r="K359" s="6">
        <v>62.44</v>
      </c>
      <c r="L359" s="6">
        <f t="shared" si="108"/>
        <v>0</v>
      </c>
      <c r="M359" s="6">
        <f t="shared" si="109"/>
        <v>0</v>
      </c>
      <c r="N359" s="6">
        <f t="shared" si="110"/>
        <v>1</v>
      </c>
      <c r="AA359" t="s">
        <v>2243</v>
      </c>
      <c r="AB359" t="s">
        <v>1918</v>
      </c>
      <c r="AC359" t="s">
        <v>51</v>
      </c>
      <c r="AD359" t="s">
        <v>135</v>
      </c>
      <c r="AE359">
        <v>24</v>
      </c>
      <c r="AF359">
        <v>140.54</v>
      </c>
      <c r="AG359">
        <v>73.7</v>
      </c>
      <c r="AH359">
        <f t="shared" si="111"/>
        <v>1.9069199457259156</v>
      </c>
      <c r="AI359">
        <v>22.5</v>
      </c>
      <c r="AJ359">
        <v>55.3</v>
      </c>
      <c r="AK359">
        <v>69.97</v>
      </c>
      <c r="AL359" s="3">
        <f t="shared" si="112"/>
        <v>1</v>
      </c>
      <c r="AM359" s="3">
        <f t="shared" si="113"/>
        <v>0</v>
      </c>
      <c r="AN359" s="3">
        <f t="shared" si="114"/>
        <v>0</v>
      </c>
    </row>
    <row r="360" spans="1:40" x14ac:dyDescent="0.35">
      <c r="A360" t="s">
        <v>2244</v>
      </c>
      <c r="B360" t="s">
        <v>1918</v>
      </c>
      <c r="C360" t="s">
        <v>51</v>
      </c>
      <c r="D360" t="s">
        <v>134</v>
      </c>
      <c r="E360" s="6">
        <v>24</v>
      </c>
      <c r="F360" s="6">
        <v>58.86</v>
      </c>
      <c r="G360" s="6">
        <v>73.7</v>
      </c>
      <c r="H360" s="6">
        <v>0.79864314800000002</v>
      </c>
      <c r="I360" s="6">
        <v>23.5</v>
      </c>
      <c r="J360" s="6">
        <v>49.3</v>
      </c>
      <c r="K360" s="6">
        <v>72.459999999999994</v>
      </c>
      <c r="L360" s="6">
        <f t="shared" si="108"/>
        <v>0</v>
      </c>
      <c r="M360" s="6">
        <f t="shared" si="109"/>
        <v>0</v>
      </c>
      <c r="N360" s="6">
        <f t="shared" si="110"/>
        <v>1</v>
      </c>
      <c r="AA360" t="s">
        <v>2244</v>
      </c>
      <c r="AB360" t="s">
        <v>1918</v>
      </c>
      <c r="AC360" t="s">
        <v>51</v>
      </c>
      <c r="AD360" t="s">
        <v>135</v>
      </c>
      <c r="AE360">
        <v>24</v>
      </c>
      <c r="AF360">
        <v>81.83</v>
      </c>
      <c r="AG360">
        <v>73.7</v>
      </c>
      <c r="AH360">
        <f t="shared" si="111"/>
        <v>1.1103120759837177</v>
      </c>
      <c r="AI360">
        <v>26</v>
      </c>
      <c r="AJ360">
        <v>80.150000000000006</v>
      </c>
      <c r="AK360">
        <v>78.63</v>
      </c>
      <c r="AL360" s="3">
        <f t="shared" si="112"/>
        <v>0</v>
      </c>
      <c r="AM360" s="3">
        <f t="shared" si="113"/>
        <v>1</v>
      </c>
      <c r="AN360" s="3">
        <f t="shared" si="114"/>
        <v>0</v>
      </c>
    </row>
    <row r="361" spans="1:40" x14ac:dyDescent="0.35">
      <c r="A361" t="s">
        <v>2245</v>
      </c>
      <c r="B361" t="s">
        <v>1918</v>
      </c>
      <c r="C361" t="s">
        <v>51</v>
      </c>
      <c r="D361" t="s">
        <v>134</v>
      </c>
      <c r="E361">
        <v>26.5</v>
      </c>
      <c r="F361">
        <v>86.84</v>
      </c>
      <c r="G361">
        <v>79.86</v>
      </c>
      <c r="H361">
        <v>1.0874029549999999</v>
      </c>
      <c r="I361">
        <v>26</v>
      </c>
      <c r="J361">
        <v>64.849999999999994</v>
      </c>
      <c r="K361">
        <v>78.63</v>
      </c>
      <c r="L361" s="3">
        <f t="shared" si="108"/>
        <v>0</v>
      </c>
      <c r="M361" s="3">
        <f t="shared" si="109"/>
        <v>1</v>
      </c>
      <c r="N361" s="3">
        <f t="shared" si="110"/>
        <v>0</v>
      </c>
      <c r="AA361" t="s">
        <v>2245</v>
      </c>
      <c r="AB361" t="s">
        <v>1918</v>
      </c>
      <c r="AC361" t="s">
        <v>51</v>
      </c>
      <c r="AD361" t="s">
        <v>135</v>
      </c>
      <c r="AE361">
        <v>24</v>
      </c>
      <c r="AF361">
        <v>117.29</v>
      </c>
      <c r="AG361">
        <v>73.7</v>
      </c>
      <c r="AH361">
        <f t="shared" si="111"/>
        <v>1.5914518317503392</v>
      </c>
      <c r="AI361">
        <v>22</v>
      </c>
      <c r="AJ361">
        <v>64.22</v>
      </c>
      <c r="AK361">
        <v>68.72</v>
      </c>
      <c r="AL361" s="3">
        <f t="shared" si="112"/>
        <v>1</v>
      </c>
      <c r="AM361" s="3">
        <f t="shared" si="113"/>
        <v>0</v>
      </c>
      <c r="AN361" s="3">
        <f t="shared" si="114"/>
        <v>0</v>
      </c>
    </row>
    <row r="362" spans="1:40" x14ac:dyDescent="0.35">
      <c r="A362" t="s">
        <v>2246</v>
      </c>
      <c r="B362" t="s">
        <v>1918</v>
      </c>
      <c r="C362" t="s">
        <v>51</v>
      </c>
      <c r="D362" t="s">
        <v>134</v>
      </c>
      <c r="E362">
        <v>33.5</v>
      </c>
      <c r="F362">
        <v>98.06</v>
      </c>
      <c r="G362">
        <v>96.84</v>
      </c>
      <c r="H362">
        <v>1.0125980999999999</v>
      </c>
      <c r="I362">
        <v>33</v>
      </c>
      <c r="J362">
        <v>71.040000000000006</v>
      </c>
      <c r="K362">
        <v>95.64</v>
      </c>
      <c r="L362" s="3">
        <f t="shared" si="108"/>
        <v>0</v>
      </c>
      <c r="M362" s="3">
        <f t="shared" si="109"/>
        <v>1</v>
      </c>
      <c r="N362" s="3">
        <f t="shared" si="110"/>
        <v>0</v>
      </c>
      <c r="AA362" t="s">
        <v>2246</v>
      </c>
      <c r="AB362" t="s">
        <v>1918</v>
      </c>
      <c r="AC362" t="s">
        <v>51</v>
      </c>
      <c r="AD362" t="s">
        <v>135</v>
      </c>
      <c r="AE362">
        <v>24</v>
      </c>
      <c r="AF362">
        <v>137.72999999999999</v>
      </c>
      <c r="AG362">
        <v>73.7</v>
      </c>
      <c r="AH362">
        <f t="shared" si="111"/>
        <v>1.8687924016282222</v>
      </c>
      <c r="AI362">
        <v>22.5</v>
      </c>
      <c r="AJ362">
        <v>58.91</v>
      </c>
      <c r="AK362">
        <v>69.97</v>
      </c>
      <c r="AL362" s="3">
        <f t="shared" si="112"/>
        <v>1</v>
      </c>
      <c r="AM362" s="3">
        <f t="shared" si="113"/>
        <v>0</v>
      </c>
      <c r="AN362" s="3">
        <f t="shared" si="114"/>
        <v>0</v>
      </c>
    </row>
    <row r="363" spans="1:40" x14ac:dyDescent="0.35">
      <c r="A363" t="s">
        <v>2247</v>
      </c>
      <c r="B363" t="s">
        <v>1918</v>
      </c>
      <c r="C363" t="s">
        <v>51</v>
      </c>
      <c r="D363" t="s">
        <v>134</v>
      </c>
      <c r="E363" s="6">
        <v>22</v>
      </c>
      <c r="F363" s="6">
        <v>58.54</v>
      </c>
      <c r="G363" s="6">
        <v>68.72</v>
      </c>
      <c r="H363" s="6">
        <v>0.85186263100000004</v>
      </c>
      <c r="I363" s="6">
        <v>21.5</v>
      </c>
      <c r="J363" s="6">
        <v>41.1</v>
      </c>
      <c r="K363" s="6">
        <v>67.47</v>
      </c>
      <c r="L363" s="6">
        <f t="shared" si="108"/>
        <v>0</v>
      </c>
      <c r="M363" s="6">
        <f t="shared" si="109"/>
        <v>0</v>
      </c>
      <c r="N363" s="6">
        <f t="shared" si="110"/>
        <v>1</v>
      </c>
      <c r="AA363" t="s">
        <v>2247</v>
      </c>
      <c r="AB363" t="s">
        <v>1918</v>
      </c>
      <c r="AC363" t="s">
        <v>51</v>
      </c>
      <c r="AD363" t="s">
        <v>135</v>
      </c>
      <c r="AE363">
        <v>24</v>
      </c>
      <c r="AF363">
        <v>116.21</v>
      </c>
      <c r="AG363">
        <v>73.7</v>
      </c>
      <c r="AH363">
        <f t="shared" si="111"/>
        <v>1.5767978290366349</v>
      </c>
      <c r="AI363">
        <v>22.5</v>
      </c>
      <c r="AJ363">
        <v>54.57</v>
      </c>
      <c r="AK363">
        <v>69.97</v>
      </c>
      <c r="AL363" s="3">
        <f t="shared" si="112"/>
        <v>1</v>
      </c>
      <c r="AM363" s="3">
        <f t="shared" si="113"/>
        <v>0</v>
      </c>
      <c r="AN363" s="3">
        <f t="shared" si="114"/>
        <v>0</v>
      </c>
    </row>
    <row r="364" spans="1:40" x14ac:dyDescent="0.35">
      <c r="A364" t="s">
        <v>2248</v>
      </c>
      <c r="B364" t="s">
        <v>1918</v>
      </c>
      <c r="C364" t="s">
        <v>51</v>
      </c>
      <c r="D364" t="s">
        <v>134</v>
      </c>
      <c r="E364" s="6">
        <v>15</v>
      </c>
      <c r="F364" s="6">
        <v>34.270000000000003</v>
      </c>
      <c r="G364" s="6">
        <v>50.91</v>
      </c>
      <c r="H364" s="6">
        <v>0.67314869399999999</v>
      </c>
      <c r="I364" s="6">
        <v>15</v>
      </c>
      <c r="J364" s="6">
        <v>34.270000000000003</v>
      </c>
      <c r="K364" s="6">
        <v>50.91</v>
      </c>
      <c r="L364" s="6">
        <f t="shared" si="108"/>
        <v>0</v>
      </c>
      <c r="M364" s="6">
        <f t="shared" si="109"/>
        <v>0</v>
      </c>
      <c r="N364" s="6">
        <f t="shared" si="110"/>
        <v>1</v>
      </c>
      <c r="AA364" t="s">
        <v>2248</v>
      </c>
      <c r="AB364" t="s">
        <v>1918</v>
      </c>
      <c r="AC364" t="s">
        <v>51</v>
      </c>
      <c r="AD364" t="s">
        <v>135</v>
      </c>
      <c r="AE364">
        <v>24</v>
      </c>
      <c r="AF364">
        <v>91.11</v>
      </c>
      <c r="AG364">
        <v>73.7</v>
      </c>
      <c r="AH364">
        <f t="shared" si="111"/>
        <v>1.2362279511533243</v>
      </c>
      <c r="AI364">
        <v>23</v>
      </c>
      <c r="AJ364">
        <v>59.68</v>
      </c>
      <c r="AK364">
        <v>71.22</v>
      </c>
      <c r="AL364" s="3">
        <f t="shared" si="112"/>
        <v>0</v>
      </c>
      <c r="AM364" s="3">
        <f t="shared" si="113"/>
        <v>1</v>
      </c>
      <c r="AN364" s="3">
        <f t="shared" si="114"/>
        <v>0</v>
      </c>
    </row>
    <row r="365" spans="1:40" x14ac:dyDescent="0.35">
      <c r="A365" t="s">
        <v>2249</v>
      </c>
      <c r="B365" t="s">
        <v>1918</v>
      </c>
      <c r="C365" t="s">
        <v>51</v>
      </c>
      <c r="D365" t="s">
        <v>134</v>
      </c>
      <c r="E365">
        <v>20</v>
      </c>
      <c r="F365">
        <v>74.19</v>
      </c>
      <c r="G365">
        <v>63.71</v>
      </c>
      <c r="H365">
        <v>1.16449537</v>
      </c>
      <c r="I365">
        <v>19.5</v>
      </c>
      <c r="J365">
        <v>42.04</v>
      </c>
      <c r="K365">
        <v>62.44</v>
      </c>
      <c r="L365" s="3">
        <f t="shared" si="108"/>
        <v>0</v>
      </c>
      <c r="M365" s="3">
        <f t="shared" si="109"/>
        <v>1</v>
      </c>
      <c r="N365" s="3">
        <f t="shared" si="110"/>
        <v>0</v>
      </c>
      <c r="AA365" t="s">
        <v>2249</v>
      </c>
      <c r="AB365" t="s">
        <v>1918</v>
      </c>
      <c r="AC365" t="s">
        <v>51</v>
      </c>
      <c r="AD365" t="s">
        <v>135</v>
      </c>
      <c r="AE365">
        <v>24</v>
      </c>
      <c r="AF365">
        <v>127.6</v>
      </c>
      <c r="AG365">
        <v>73.7</v>
      </c>
      <c r="AH365">
        <f t="shared" si="111"/>
        <v>1.7313432835820894</v>
      </c>
      <c r="AI365">
        <v>22</v>
      </c>
      <c r="AJ365">
        <v>50.62</v>
      </c>
      <c r="AK365">
        <v>68.72</v>
      </c>
      <c r="AL365" s="3">
        <f t="shared" si="112"/>
        <v>1</v>
      </c>
      <c r="AM365" s="3">
        <f t="shared" si="113"/>
        <v>0</v>
      </c>
      <c r="AN365" s="3">
        <f t="shared" si="114"/>
        <v>0</v>
      </c>
    </row>
    <row r="366" spans="1:40" x14ac:dyDescent="0.35">
      <c r="A366" t="s">
        <v>2250</v>
      </c>
      <c r="B366" t="s">
        <v>1918</v>
      </c>
      <c r="C366" t="s">
        <v>51</v>
      </c>
      <c r="D366" t="s">
        <v>134</v>
      </c>
      <c r="E366">
        <v>26.5</v>
      </c>
      <c r="F366">
        <v>84.51</v>
      </c>
      <c r="G366">
        <v>79.86</v>
      </c>
      <c r="H366">
        <v>1.0582268969999999</v>
      </c>
      <c r="I366">
        <v>25.5</v>
      </c>
      <c r="J366">
        <v>79.95</v>
      </c>
      <c r="K366">
        <v>77.400000000000006</v>
      </c>
      <c r="L366" s="3">
        <f t="shared" si="108"/>
        <v>0</v>
      </c>
      <c r="M366" s="3">
        <f t="shared" si="109"/>
        <v>1</v>
      </c>
      <c r="N366" s="3">
        <f t="shared" si="110"/>
        <v>0</v>
      </c>
      <c r="AA366" t="s">
        <v>2250</v>
      </c>
      <c r="AB366" t="s">
        <v>1918</v>
      </c>
      <c r="AC366" t="s">
        <v>51</v>
      </c>
      <c r="AD366" t="s">
        <v>135</v>
      </c>
      <c r="AE366">
        <v>24</v>
      </c>
      <c r="AF366">
        <v>160.85</v>
      </c>
      <c r="AG366">
        <v>73.7</v>
      </c>
      <c r="AH366">
        <f t="shared" si="111"/>
        <v>2.1824966078697421</v>
      </c>
      <c r="AI366">
        <v>22.5</v>
      </c>
      <c r="AJ366">
        <v>56.46</v>
      </c>
      <c r="AK366">
        <v>69.97</v>
      </c>
      <c r="AL366" s="3">
        <f t="shared" si="112"/>
        <v>1</v>
      </c>
      <c r="AM366" s="3">
        <f t="shared" si="113"/>
        <v>0</v>
      </c>
      <c r="AN366" s="3">
        <f t="shared" si="114"/>
        <v>0</v>
      </c>
    </row>
    <row r="367" spans="1:40" x14ac:dyDescent="0.35">
      <c r="A367" t="s">
        <v>2251</v>
      </c>
      <c r="B367" t="s">
        <v>1918</v>
      </c>
      <c r="C367" t="s">
        <v>51</v>
      </c>
      <c r="D367" t="s">
        <v>134</v>
      </c>
      <c r="E367">
        <v>20</v>
      </c>
      <c r="F367">
        <v>73.790000000000006</v>
      </c>
      <c r="G367">
        <v>63.71</v>
      </c>
      <c r="H367">
        <v>1.1582169200000001</v>
      </c>
      <c r="I367">
        <v>19</v>
      </c>
      <c r="J367">
        <v>68.02</v>
      </c>
      <c r="K367">
        <v>61.18</v>
      </c>
      <c r="L367" s="3">
        <f t="shared" si="108"/>
        <v>0</v>
      </c>
      <c r="M367" s="3">
        <f t="shared" si="109"/>
        <v>1</v>
      </c>
      <c r="N367" s="3">
        <f t="shared" si="110"/>
        <v>0</v>
      </c>
      <c r="AA367" t="s">
        <v>2251</v>
      </c>
      <c r="AB367" t="s">
        <v>1918</v>
      </c>
      <c r="AC367" t="s">
        <v>51</v>
      </c>
      <c r="AD367" t="s">
        <v>135</v>
      </c>
      <c r="AE367">
        <v>24</v>
      </c>
      <c r="AF367">
        <v>146.94999999999999</v>
      </c>
      <c r="AG367">
        <v>73.7</v>
      </c>
      <c r="AH367">
        <f t="shared" si="111"/>
        <v>1.9938941655359563</v>
      </c>
      <c r="AI367">
        <v>22</v>
      </c>
      <c r="AJ367">
        <v>58.91</v>
      </c>
      <c r="AK367">
        <v>68.72</v>
      </c>
      <c r="AL367" s="3">
        <f t="shared" si="112"/>
        <v>1</v>
      </c>
      <c r="AM367" s="3">
        <f t="shared" si="113"/>
        <v>0</v>
      </c>
      <c r="AN367" s="3">
        <f t="shared" si="114"/>
        <v>0</v>
      </c>
    </row>
    <row r="368" spans="1:40" x14ac:dyDescent="0.35">
      <c r="A368" t="s">
        <v>2252</v>
      </c>
      <c r="B368" t="s">
        <v>1918</v>
      </c>
      <c r="C368" t="s">
        <v>51</v>
      </c>
      <c r="D368" t="s">
        <v>134</v>
      </c>
      <c r="E368" s="6">
        <v>21.5</v>
      </c>
      <c r="F368" s="6">
        <v>57.92</v>
      </c>
      <c r="G368" s="6">
        <v>67.47</v>
      </c>
      <c r="H368" s="6">
        <v>0.85845561000000004</v>
      </c>
      <c r="I368" s="6">
        <v>21</v>
      </c>
      <c r="J368" s="6">
        <v>38.1</v>
      </c>
      <c r="K368" s="6">
        <v>66.22</v>
      </c>
      <c r="L368" s="6">
        <f t="shared" si="108"/>
        <v>0</v>
      </c>
      <c r="M368" s="6">
        <f t="shared" si="109"/>
        <v>0</v>
      </c>
      <c r="N368" s="6">
        <f t="shared" si="110"/>
        <v>1</v>
      </c>
      <c r="AA368" t="s">
        <v>2252</v>
      </c>
      <c r="AB368" t="s">
        <v>1918</v>
      </c>
      <c r="AC368" t="s">
        <v>51</v>
      </c>
      <c r="AD368" t="s">
        <v>135</v>
      </c>
      <c r="AE368">
        <v>24</v>
      </c>
      <c r="AF368">
        <v>115.51</v>
      </c>
      <c r="AG368">
        <v>73.7</v>
      </c>
      <c r="AH368">
        <f t="shared" si="111"/>
        <v>1.5672998643147897</v>
      </c>
      <c r="AI368">
        <v>22.5</v>
      </c>
      <c r="AJ368">
        <v>61.87</v>
      </c>
      <c r="AK368">
        <v>69.97</v>
      </c>
      <c r="AL368" s="3">
        <f t="shared" si="112"/>
        <v>1</v>
      </c>
      <c r="AM368" s="3">
        <f t="shared" si="113"/>
        <v>0</v>
      </c>
      <c r="AN368" s="3">
        <f t="shared" si="114"/>
        <v>0</v>
      </c>
    </row>
    <row r="369" spans="1:40" x14ac:dyDescent="0.35">
      <c r="A369" t="s">
        <v>2253</v>
      </c>
      <c r="B369" t="s">
        <v>1918</v>
      </c>
      <c r="C369" t="s">
        <v>51</v>
      </c>
      <c r="D369" t="s">
        <v>134</v>
      </c>
      <c r="E369">
        <v>24.5</v>
      </c>
      <c r="F369">
        <v>79.900000000000006</v>
      </c>
      <c r="G369">
        <v>74.930000000000007</v>
      </c>
      <c r="H369">
        <v>1.0663285730000001</v>
      </c>
      <c r="I369">
        <v>24</v>
      </c>
      <c r="J369">
        <v>42.37</v>
      </c>
      <c r="K369">
        <v>73.7</v>
      </c>
      <c r="L369" s="3">
        <f t="shared" si="108"/>
        <v>0</v>
      </c>
      <c r="M369" s="3">
        <f t="shared" si="109"/>
        <v>1</v>
      </c>
      <c r="N369" s="3">
        <f t="shared" si="110"/>
        <v>0</v>
      </c>
      <c r="AA369" t="s">
        <v>2253</v>
      </c>
      <c r="AB369" t="s">
        <v>1918</v>
      </c>
      <c r="AC369" t="s">
        <v>51</v>
      </c>
      <c r="AD369" t="s">
        <v>135</v>
      </c>
      <c r="AE369">
        <v>24</v>
      </c>
      <c r="AF369">
        <v>173.25</v>
      </c>
      <c r="AG369">
        <v>73.7</v>
      </c>
      <c r="AH369">
        <f t="shared" si="111"/>
        <v>2.3507462686567164</v>
      </c>
      <c r="AI369">
        <v>22.5</v>
      </c>
      <c r="AJ369">
        <v>67.099999999999994</v>
      </c>
      <c r="AK369">
        <v>69.97</v>
      </c>
      <c r="AL369" s="3">
        <f t="shared" si="112"/>
        <v>1</v>
      </c>
      <c r="AM369" s="3">
        <f t="shared" si="113"/>
        <v>0</v>
      </c>
      <c r="AN369" s="3">
        <f t="shared" si="114"/>
        <v>0</v>
      </c>
    </row>
    <row r="370" spans="1:40" x14ac:dyDescent="0.35">
      <c r="A370" t="s">
        <v>2254</v>
      </c>
      <c r="B370" t="s">
        <v>1918</v>
      </c>
      <c r="C370" t="s">
        <v>51</v>
      </c>
      <c r="D370" t="s">
        <v>134</v>
      </c>
      <c r="E370" s="6">
        <v>15.5</v>
      </c>
      <c r="F370" s="6">
        <v>48.87</v>
      </c>
      <c r="G370" s="6">
        <v>52.21</v>
      </c>
      <c r="H370" s="6">
        <v>0.93602758100000005</v>
      </c>
      <c r="I370" s="6">
        <v>15</v>
      </c>
      <c r="J370" s="6">
        <v>21.56</v>
      </c>
      <c r="K370" s="6">
        <v>50.91</v>
      </c>
      <c r="L370" s="6">
        <f t="shared" si="108"/>
        <v>0</v>
      </c>
      <c r="M370" s="6">
        <f t="shared" si="109"/>
        <v>0</v>
      </c>
      <c r="N370" s="6">
        <f t="shared" si="110"/>
        <v>1</v>
      </c>
      <c r="AA370" t="s">
        <v>2254</v>
      </c>
      <c r="AB370" t="s">
        <v>1918</v>
      </c>
      <c r="AC370" t="s">
        <v>51</v>
      </c>
      <c r="AD370" t="s">
        <v>135</v>
      </c>
      <c r="AE370">
        <v>24</v>
      </c>
      <c r="AF370">
        <v>120.69</v>
      </c>
      <c r="AG370">
        <v>73.7</v>
      </c>
      <c r="AH370">
        <f t="shared" si="111"/>
        <v>1.6375848032564448</v>
      </c>
      <c r="AI370">
        <v>22.5</v>
      </c>
      <c r="AJ370">
        <v>63.17</v>
      </c>
      <c r="AK370">
        <v>69.97</v>
      </c>
      <c r="AL370" s="3">
        <f t="shared" si="112"/>
        <v>1</v>
      </c>
      <c r="AM370" s="3">
        <f t="shared" si="113"/>
        <v>0</v>
      </c>
      <c r="AN370" s="3">
        <f t="shared" si="114"/>
        <v>0</v>
      </c>
    </row>
    <row r="371" spans="1:40" x14ac:dyDescent="0.35">
      <c r="A371" t="s">
        <v>2255</v>
      </c>
      <c r="B371" t="s">
        <v>1918</v>
      </c>
      <c r="C371" t="s">
        <v>51</v>
      </c>
      <c r="D371" t="s">
        <v>134</v>
      </c>
      <c r="E371" s="6">
        <v>19.5</v>
      </c>
      <c r="F371" s="6">
        <v>60.08</v>
      </c>
      <c r="G371" s="6">
        <v>62.44</v>
      </c>
      <c r="H371" s="6">
        <v>0.96220371599999999</v>
      </c>
      <c r="I371" s="6">
        <v>19</v>
      </c>
      <c r="J371" s="6">
        <v>49.32</v>
      </c>
      <c r="K371" s="6">
        <v>61.18</v>
      </c>
      <c r="L371" s="6">
        <f t="shared" si="108"/>
        <v>0</v>
      </c>
      <c r="M371" s="6">
        <f t="shared" si="109"/>
        <v>0</v>
      </c>
      <c r="N371" s="6">
        <f t="shared" si="110"/>
        <v>1</v>
      </c>
      <c r="AA371" t="s">
        <v>2255</v>
      </c>
      <c r="AB371" t="s">
        <v>1918</v>
      </c>
      <c r="AC371" t="s">
        <v>51</v>
      </c>
      <c r="AD371" t="s">
        <v>135</v>
      </c>
      <c r="AE371">
        <v>24</v>
      </c>
      <c r="AF371">
        <v>140.34</v>
      </c>
      <c r="AG371">
        <v>73.7</v>
      </c>
      <c r="AH371">
        <f t="shared" si="111"/>
        <v>1.9042062415196743</v>
      </c>
      <c r="AI371">
        <v>22.5</v>
      </c>
      <c r="AJ371">
        <v>67.400000000000006</v>
      </c>
      <c r="AK371">
        <v>69.97</v>
      </c>
      <c r="AL371" s="3">
        <f t="shared" si="112"/>
        <v>1</v>
      </c>
      <c r="AM371" s="3">
        <f t="shared" si="113"/>
        <v>0</v>
      </c>
      <c r="AN371" s="3">
        <f t="shared" si="114"/>
        <v>0</v>
      </c>
    </row>
    <row r="372" spans="1:40" x14ac:dyDescent="0.35">
      <c r="A372" t="s">
        <v>2256</v>
      </c>
      <c r="B372" t="s">
        <v>1918</v>
      </c>
      <c r="C372" t="s">
        <v>51</v>
      </c>
      <c r="D372" t="s">
        <v>134</v>
      </c>
      <c r="E372" s="6">
        <v>19.5</v>
      </c>
      <c r="F372" s="6">
        <v>57.29</v>
      </c>
      <c r="G372" s="6">
        <v>62.44</v>
      </c>
      <c r="H372" s="6">
        <v>0.91752082000000001</v>
      </c>
      <c r="I372" s="6">
        <v>19</v>
      </c>
      <c r="J372" s="6">
        <v>55.84</v>
      </c>
      <c r="K372" s="6">
        <v>61.18</v>
      </c>
      <c r="L372" s="6">
        <f t="shared" si="108"/>
        <v>0</v>
      </c>
      <c r="M372" s="6">
        <f t="shared" si="109"/>
        <v>0</v>
      </c>
      <c r="N372" s="6">
        <f t="shared" si="110"/>
        <v>1</v>
      </c>
      <c r="AA372" t="s">
        <v>2256</v>
      </c>
      <c r="AB372" t="s">
        <v>1918</v>
      </c>
      <c r="AC372" t="s">
        <v>51</v>
      </c>
      <c r="AD372" t="s">
        <v>135</v>
      </c>
      <c r="AE372">
        <v>24</v>
      </c>
      <c r="AF372">
        <v>113.51</v>
      </c>
      <c r="AG372">
        <v>73.7</v>
      </c>
      <c r="AH372">
        <f t="shared" si="111"/>
        <v>1.5401628222523744</v>
      </c>
      <c r="AI372">
        <v>22.5</v>
      </c>
      <c r="AJ372">
        <v>60.73</v>
      </c>
      <c r="AK372">
        <v>69.97</v>
      </c>
      <c r="AL372" s="3">
        <f t="shared" si="112"/>
        <v>1</v>
      </c>
      <c r="AM372" s="3">
        <f t="shared" si="113"/>
        <v>0</v>
      </c>
      <c r="AN372" s="3">
        <f t="shared" si="114"/>
        <v>0</v>
      </c>
    </row>
    <row r="373" spans="1:40" x14ac:dyDescent="0.35">
      <c r="A373" t="s">
        <v>2257</v>
      </c>
      <c r="B373" t="s">
        <v>1918</v>
      </c>
      <c r="C373" t="s">
        <v>51</v>
      </c>
      <c r="D373" t="s">
        <v>134</v>
      </c>
      <c r="E373">
        <v>26</v>
      </c>
      <c r="F373">
        <v>109.94</v>
      </c>
      <c r="G373">
        <v>78.63</v>
      </c>
      <c r="H373">
        <v>1.3981940740000001</v>
      </c>
      <c r="I373">
        <v>24</v>
      </c>
      <c r="J373">
        <v>58.56</v>
      </c>
      <c r="K373">
        <v>73.7</v>
      </c>
      <c r="L373" s="3">
        <f t="shared" si="108"/>
        <v>0</v>
      </c>
      <c r="M373" s="3">
        <f t="shared" si="109"/>
        <v>1</v>
      </c>
      <c r="N373" s="3">
        <f t="shared" si="110"/>
        <v>0</v>
      </c>
      <c r="AA373" t="s">
        <v>2257</v>
      </c>
      <c r="AB373" t="s">
        <v>1918</v>
      </c>
      <c r="AC373" t="s">
        <v>51</v>
      </c>
      <c r="AD373" t="s">
        <v>135</v>
      </c>
      <c r="AE373">
        <v>24</v>
      </c>
      <c r="AF373">
        <v>150.24</v>
      </c>
      <c r="AG373">
        <v>73.7</v>
      </c>
      <c r="AH373">
        <f t="shared" si="111"/>
        <v>2.0385345997286297</v>
      </c>
      <c r="AI373">
        <v>23</v>
      </c>
      <c r="AJ373">
        <v>67.7</v>
      </c>
      <c r="AK373">
        <v>71.22</v>
      </c>
      <c r="AL373" s="3">
        <f t="shared" si="112"/>
        <v>1</v>
      </c>
      <c r="AM373" s="3">
        <f t="shared" si="113"/>
        <v>0</v>
      </c>
      <c r="AN373" s="3">
        <f t="shared" si="114"/>
        <v>0</v>
      </c>
    </row>
    <row r="374" spans="1:40" x14ac:dyDescent="0.35">
      <c r="A374" t="s">
        <v>2258</v>
      </c>
      <c r="B374" t="s">
        <v>1918</v>
      </c>
      <c r="C374" t="s">
        <v>51</v>
      </c>
      <c r="D374" t="s">
        <v>134</v>
      </c>
      <c r="E374">
        <v>25.5</v>
      </c>
      <c r="F374">
        <v>87.39</v>
      </c>
      <c r="G374">
        <v>77.400000000000006</v>
      </c>
      <c r="H374">
        <v>1.1290697670000001</v>
      </c>
      <c r="I374">
        <v>24</v>
      </c>
      <c r="J374">
        <v>75.12</v>
      </c>
      <c r="K374">
        <v>73.7</v>
      </c>
      <c r="L374" s="3">
        <f t="shared" si="108"/>
        <v>0</v>
      </c>
      <c r="M374" s="3">
        <f t="shared" si="109"/>
        <v>1</v>
      </c>
      <c r="N374" s="3">
        <f t="shared" si="110"/>
        <v>0</v>
      </c>
      <c r="AA374" t="s">
        <v>2258</v>
      </c>
      <c r="AB374" t="s">
        <v>1918</v>
      </c>
      <c r="AC374" t="s">
        <v>51</v>
      </c>
      <c r="AD374" t="s">
        <v>135</v>
      </c>
      <c r="AE374">
        <v>24</v>
      </c>
      <c r="AF374">
        <v>149.30000000000001</v>
      </c>
      <c r="AG374">
        <v>73.7</v>
      </c>
      <c r="AH374">
        <f t="shared" si="111"/>
        <v>2.0257801899592947</v>
      </c>
      <c r="AI374">
        <v>22.5</v>
      </c>
      <c r="AJ374">
        <v>48.42</v>
      </c>
      <c r="AK374">
        <v>69.97</v>
      </c>
      <c r="AL374" s="3">
        <f t="shared" si="112"/>
        <v>1</v>
      </c>
      <c r="AM374" s="3">
        <f t="shared" si="113"/>
        <v>0</v>
      </c>
      <c r="AN374" s="3">
        <f t="shared" si="114"/>
        <v>0</v>
      </c>
    </row>
    <row r="375" spans="1:40" x14ac:dyDescent="0.35">
      <c r="A375" t="s">
        <v>2259</v>
      </c>
      <c r="B375" t="s">
        <v>1918</v>
      </c>
      <c r="C375" t="s">
        <v>51</v>
      </c>
      <c r="D375" t="s">
        <v>134</v>
      </c>
      <c r="E375" s="6">
        <v>25</v>
      </c>
      <c r="F375" s="6">
        <v>72.12</v>
      </c>
      <c r="G375" s="6">
        <v>76.17</v>
      </c>
      <c r="H375" s="6">
        <v>0.94682946000000001</v>
      </c>
      <c r="I375" s="6">
        <v>24.5</v>
      </c>
      <c r="J375" s="6">
        <v>54.03</v>
      </c>
      <c r="K375" s="6">
        <v>74.930000000000007</v>
      </c>
      <c r="L375" s="6">
        <f t="shared" si="108"/>
        <v>0</v>
      </c>
      <c r="M375" s="6">
        <f t="shared" si="109"/>
        <v>0</v>
      </c>
      <c r="N375" s="6">
        <f t="shared" si="110"/>
        <v>1</v>
      </c>
      <c r="AA375" t="s">
        <v>2259</v>
      </c>
      <c r="AB375" t="s">
        <v>1918</v>
      </c>
      <c r="AC375" t="s">
        <v>51</v>
      </c>
      <c r="AD375" t="s">
        <v>135</v>
      </c>
      <c r="AE375">
        <v>24</v>
      </c>
      <c r="AF375">
        <v>164.23</v>
      </c>
      <c r="AG375">
        <v>73.7</v>
      </c>
      <c r="AH375">
        <f t="shared" si="111"/>
        <v>2.2283582089552239</v>
      </c>
      <c r="AI375">
        <v>23</v>
      </c>
      <c r="AJ375">
        <v>70.2</v>
      </c>
      <c r="AK375">
        <v>71.22</v>
      </c>
      <c r="AL375" s="3">
        <f t="shared" si="112"/>
        <v>1</v>
      </c>
      <c r="AM375" s="3">
        <f t="shared" si="113"/>
        <v>0</v>
      </c>
      <c r="AN375" s="3">
        <f t="shared" si="114"/>
        <v>0</v>
      </c>
    </row>
    <row r="376" spans="1:40" x14ac:dyDescent="0.35">
      <c r="A376" t="s">
        <v>2260</v>
      </c>
      <c r="B376" t="s">
        <v>1918</v>
      </c>
      <c r="C376" t="s">
        <v>51</v>
      </c>
      <c r="D376" t="s">
        <v>134</v>
      </c>
      <c r="E376" s="6">
        <v>30</v>
      </c>
      <c r="F376" s="6">
        <v>78.52</v>
      </c>
      <c r="G376" s="6">
        <v>88.39</v>
      </c>
      <c r="H376" s="6">
        <v>0.88833578499999999</v>
      </c>
      <c r="I376" s="6">
        <v>29.5</v>
      </c>
      <c r="J376" s="6">
        <v>59.82</v>
      </c>
      <c r="K376" s="6">
        <v>87.18</v>
      </c>
      <c r="L376" s="6">
        <f t="shared" si="108"/>
        <v>0</v>
      </c>
      <c r="M376" s="6">
        <f t="shared" si="109"/>
        <v>0</v>
      </c>
      <c r="N376" s="6">
        <f t="shared" si="110"/>
        <v>1</v>
      </c>
      <c r="AA376" t="s">
        <v>2260</v>
      </c>
      <c r="AB376" t="s">
        <v>1918</v>
      </c>
      <c r="AC376" t="s">
        <v>51</v>
      </c>
      <c r="AD376" t="s">
        <v>135</v>
      </c>
      <c r="AE376">
        <v>24</v>
      </c>
      <c r="AF376">
        <v>126.77</v>
      </c>
      <c r="AG376">
        <v>73.7</v>
      </c>
      <c r="AH376">
        <f t="shared" si="111"/>
        <v>1.7200814111261871</v>
      </c>
      <c r="AI376">
        <v>22.5</v>
      </c>
      <c r="AJ376">
        <v>60.41</v>
      </c>
      <c r="AK376">
        <v>69.97</v>
      </c>
      <c r="AL376" s="3">
        <f t="shared" si="112"/>
        <v>1</v>
      </c>
      <c r="AM376" s="3">
        <f t="shared" si="113"/>
        <v>0</v>
      </c>
      <c r="AN376" s="3">
        <f t="shared" si="114"/>
        <v>0</v>
      </c>
    </row>
    <row r="377" spans="1:40" x14ac:dyDescent="0.35">
      <c r="A377" t="s">
        <v>2261</v>
      </c>
      <c r="B377" t="s">
        <v>1918</v>
      </c>
      <c r="C377" t="s">
        <v>51</v>
      </c>
      <c r="D377" t="s">
        <v>134</v>
      </c>
      <c r="E377" s="6">
        <v>17.5</v>
      </c>
      <c r="F377" s="6">
        <v>47.19</v>
      </c>
      <c r="G377" s="6">
        <v>57.36</v>
      </c>
      <c r="H377" s="6">
        <v>0.82269874499999995</v>
      </c>
      <c r="I377" s="6">
        <v>17</v>
      </c>
      <c r="J377" s="6">
        <v>20.059999999999999</v>
      </c>
      <c r="K377" s="6">
        <v>56.08</v>
      </c>
      <c r="L377" s="6">
        <f t="shared" si="108"/>
        <v>0</v>
      </c>
      <c r="M377" s="6">
        <f t="shared" si="109"/>
        <v>0</v>
      </c>
      <c r="N377" s="6">
        <f t="shared" si="110"/>
        <v>1</v>
      </c>
      <c r="AA377" t="s">
        <v>2261</v>
      </c>
      <c r="AB377" t="s">
        <v>1918</v>
      </c>
      <c r="AC377" t="s">
        <v>51</v>
      </c>
      <c r="AD377" t="s">
        <v>135</v>
      </c>
      <c r="AE377">
        <v>24</v>
      </c>
      <c r="AF377">
        <v>119.01</v>
      </c>
      <c r="AG377">
        <v>73.7</v>
      </c>
      <c r="AH377">
        <f t="shared" si="111"/>
        <v>1.6147896879240162</v>
      </c>
      <c r="AI377">
        <v>22.5</v>
      </c>
      <c r="AJ377">
        <v>53.28</v>
      </c>
      <c r="AK377">
        <v>69.97</v>
      </c>
      <c r="AL377" s="3">
        <f t="shared" si="112"/>
        <v>1</v>
      </c>
      <c r="AM377" s="3">
        <f t="shared" si="113"/>
        <v>0</v>
      </c>
      <c r="AN377" s="3">
        <f t="shared" si="114"/>
        <v>0</v>
      </c>
    </row>
    <row r="378" spans="1:40" x14ac:dyDescent="0.35">
      <c r="A378" t="s">
        <v>2262</v>
      </c>
      <c r="B378" t="s">
        <v>1918</v>
      </c>
      <c r="C378" t="s">
        <v>51</v>
      </c>
      <c r="D378" t="s">
        <v>134</v>
      </c>
      <c r="E378" s="6">
        <v>24</v>
      </c>
      <c r="F378" s="6">
        <v>70.040000000000006</v>
      </c>
      <c r="G378" s="6">
        <v>73.7</v>
      </c>
      <c r="H378" s="6">
        <v>0.95033921300000002</v>
      </c>
      <c r="I378" s="6">
        <v>23.5</v>
      </c>
      <c r="J378" s="6">
        <v>58.4</v>
      </c>
      <c r="K378" s="6">
        <v>72.459999999999994</v>
      </c>
      <c r="L378" s="6">
        <f t="shared" si="108"/>
        <v>0</v>
      </c>
      <c r="M378" s="6">
        <f t="shared" si="109"/>
        <v>0</v>
      </c>
      <c r="N378" s="6">
        <f t="shared" si="110"/>
        <v>1</v>
      </c>
      <c r="AA378" t="s">
        <v>2262</v>
      </c>
      <c r="AB378" t="s">
        <v>1918</v>
      </c>
      <c r="AC378" t="s">
        <v>51</v>
      </c>
      <c r="AD378" t="s">
        <v>135</v>
      </c>
      <c r="AE378">
        <v>24</v>
      </c>
      <c r="AF378">
        <v>101.14</v>
      </c>
      <c r="AG378">
        <v>73.7</v>
      </c>
      <c r="AH378">
        <f t="shared" si="111"/>
        <v>1.3723202170963364</v>
      </c>
      <c r="AI378">
        <v>23</v>
      </c>
      <c r="AJ378">
        <v>58.7</v>
      </c>
      <c r="AK378">
        <v>71.22</v>
      </c>
      <c r="AL378" s="3">
        <f t="shared" si="112"/>
        <v>0</v>
      </c>
      <c r="AM378" s="3">
        <f t="shared" si="113"/>
        <v>1</v>
      </c>
      <c r="AN378" s="3">
        <f t="shared" si="114"/>
        <v>0</v>
      </c>
    </row>
    <row r="379" spans="1:40" x14ac:dyDescent="0.35">
      <c r="A379" t="s">
        <v>2263</v>
      </c>
      <c r="B379" t="s">
        <v>1918</v>
      </c>
      <c r="C379" t="s">
        <v>51</v>
      </c>
      <c r="D379" t="s">
        <v>134</v>
      </c>
      <c r="E379" s="6">
        <v>26.5</v>
      </c>
      <c r="F379" s="6">
        <v>78.95</v>
      </c>
      <c r="G379" s="6">
        <v>79.86</v>
      </c>
      <c r="H379" s="6">
        <v>0.98860505899999995</v>
      </c>
      <c r="I379" s="6">
        <v>26</v>
      </c>
      <c r="J379" s="6">
        <v>65.680000000000007</v>
      </c>
      <c r="K379" s="6">
        <v>78.63</v>
      </c>
      <c r="L379" s="6">
        <f t="shared" si="108"/>
        <v>0</v>
      </c>
      <c r="M379" s="6">
        <f t="shared" si="109"/>
        <v>0</v>
      </c>
      <c r="N379" s="6">
        <f t="shared" si="110"/>
        <v>1</v>
      </c>
      <c r="AA379" t="s">
        <v>2263</v>
      </c>
      <c r="AB379" t="s">
        <v>1918</v>
      </c>
      <c r="AC379" t="s">
        <v>51</v>
      </c>
      <c r="AD379" t="s">
        <v>135</v>
      </c>
      <c r="AE379" s="6">
        <v>16</v>
      </c>
      <c r="AF379" s="6">
        <v>49.82</v>
      </c>
      <c r="AG379" s="6">
        <v>53.5</v>
      </c>
      <c r="AH379" s="6">
        <f t="shared" si="111"/>
        <v>0.93121495327102799</v>
      </c>
      <c r="AI379" s="6">
        <v>15.5</v>
      </c>
      <c r="AJ379" s="6">
        <v>46.17</v>
      </c>
      <c r="AK379" s="6">
        <v>52.21</v>
      </c>
      <c r="AL379" s="6">
        <f t="shared" si="112"/>
        <v>0</v>
      </c>
      <c r="AM379" s="6">
        <f t="shared" si="113"/>
        <v>0</v>
      </c>
      <c r="AN379" s="6">
        <f t="shared" si="114"/>
        <v>1</v>
      </c>
    </row>
    <row r="380" spans="1:40" x14ac:dyDescent="0.35">
      <c r="A380" t="s">
        <v>2264</v>
      </c>
      <c r="B380" t="s">
        <v>1918</v>
      </c>
      <c r="C380" t="s">
        <v>51</v>
      </c>
      <c r="D380" t="s">
        <v>134</v>
      </c>
      <c r="E380" s="6">
        <v>17</v>
      </c>
      <c r="F380" s="6">
        <v>36.5</v>
      </c>
      <c r="G380" s="6">
        <v>56.08</v>
      </c>
      <c r="H380" s="6">
        <v>0.65085592000000003</v>
      </c>
      <c r="I380" s="6">
        <v>16.5</v>
      </c>
      <c r="J380" s="6">
        <v>25.15</v>
      </c>
      <c r="K380" s="6">
        <v>54.79</v>
      </c>
      <c r="L380" s="6">
        <f t="shared" si="108"/>
        <v>0</v>
      </c>
      <c r="M380" s="6">
        <f t="shared" si="109"/>
        <v>0</v>
      </c>
      <c r="N380" s="6">
        <f t="shared" si="110"/>
        <v>1</v>
      </c>
      <c r="AA380" t="s">
        <v>2264</v>
      </c>
      <c r="AB380" t="s">
        <v>1918</v>
      </c>
      <c r="AC380" t="s">
        <v>51</v>
      </c>
      <c r="AD380" t="s">
        <v>135</v>
      </c>
      <c r="AE380">
        <v>25</v>
      </c>
      <c r="AF380">
        <v>97.61</v>
      </c>
      <c r="AG380">
        <v>76.17</v>
      </c>
      <c r="AH380">
        <f t="shared" si="111"/>
        <v>1.2814756465800183</v>
      </c>
      <c r="AI380">
        <v>23</v>
      </c>
      <c r="AJ380">
        <v>56.54</v>
      </c>
      <c r="AK380">
        <v>71.22</v>
      </c>
      <c r="AL380" s="3">
        <f t="shared" si="112"/>
        <v>0</v>
      </c>
      <c r="AM380" s="3">
        <f t="shared" si="113"/>
        <v>1</v>
      </c>
      <c r="AN380" s="3">
        <f t="shared" si="114"/>
        <v>0</v>
      </c>
    </row>
    <row r="381" spans="1:40" x14ac:dyDescent="0.35">
      <c r="A381" t="s">
        <v>2265</v>
      </c>
      <c r="B381" t="s">
        <v>1918</v>
      </c>
      <c r="C381" t="s">
        <v>51</v>
      </c>
      <c r="D381" t="s">
        <v>134</v>
      </c>
      <c r="E381" s="6">
        <v>16.5</v>
      </c>
      <c r="F381" s="6">
        <v>28.89</v>
      </c>
      <c r="G381" s="6">
        <v>54.79</v>
      </c>
      <c r="H381" s="6">
        <v>0.527286001</v>
      </c>
      <c r="I381" s="6">
        <v>16</v>
      </c>
      <c r="J381" s="6">
        <v>15.69</v>
      </c>
      <c r="K381" s="6">
        <v>53.5</v>
      </c>
      <c r="L381" s="6">
        <f t="shared" si="108"/>
        <v>0</v>
      </c>
      <c r="M381" s="6">
        <f t="shared" si="109"/>
        <v>0</v>
      </c>
      <c r="N381" s="6">
        <f t="shared" si="110"/>
        <v>1</v>
      </c>
      <c r="AA381" t="s">
        <v>2265</v>
      </c>
      <c r="AB381" t="s">
        <v>1918</v>
      </c>
      <c r="AC381" t="s">
        <v>51</v>
      </c>
      <c r="AD381" t="s">
        <v>135</v>
      </c>
      <c r="AE381">
        <v>24</v>
      </c>
      <c r="AF381">
        <v>142.85</v>
      </c>
      <c r="AG381">
        <v>73.7</v>
      </c>
      <c r="AH381">
        <f t="shared" si="111"/>
        <v>1.9382632293080053</v>
      </c>
      <c r="AI381">
        <v>22</v>
      </c>
      <c r="AJ381">
        <v>55.52</v>
      </c>
      <c r="AK381">
        <v>68.72</v>
      </c>
      <c r="AL381" s="3">
        <f t="shared" si="112"/>
        <v>1</v>
      </c>
      <c r="AM381" s="3">
        <f t="shared" si="113"/>
        <v>0</v>
      </c>
      <c r="AN381" s="3">
        <f t="shared" si="114"/>
        <v>0</v>
      </c>
    </row>
    <row r="382" spans="1:40" x14ac:dyDescent="0.35">
      <c r="A382" t="s">
        <v>2266</v>
      </c>
      <c r="B382" t="s">
        <v>1918</v>
      </c>
      <c r="C382" t="s">
        <v>51</v>
      </c>
      <c r="D382" t="s">
        <v>134</v>
      </c>
      <c r="E382" s="6">
        <v>25</v>
      </c>
      <c r="F382" s="6">
        <v>70.400000000000006</v>
      </c>
      <c r="G382" s="6">
        <v>76.17</v>
      </c>
      <c r="H382" s="6">
        <v>0.92424839199999997</v>
      </c>
      <c r="I382" s="6">
        <v>24.5</v>
      </c>
      <c r="J382" s="6">
        <v>59.75</v>
      </c>
      <c r="K382" s="6">
        <v>74.930000000000007</v>
      </c>
      <c r="L382" s="6">
        <f t="shared" si="108"/>
        <v>0</v>
      </c>
      <c r="M382" s="6">
        <f t="shared" si="109"/>
        <v>0</v>
      </c>
      <c r="N382" s="6">
        <f t="shared" si="110"/>
        <v>1</v>
      </c>
      <c r="AA382" t="s">
        <v>2266</v>
      </c>
      <c r="AB382" t="s">
        <v>1918</v>
      </c>
      <c r="AC382" t="s">
        <v>51</v>
      </c>
      <c r="AD382" t="s">
        <v>135</v>
      </c>
      <c r="AE382">
        <v>24</v>
      </c>
      <c r="AF382">
        <v>143.08000000000001</v>
      </c>
      <c r="AG382">
        <v>73.7</v>
      </c>
      <c r="AH382">
        <f t="shared" si="111"/>
        <v>1.9413839891451832</v>
      </c>
      <c r="AI382">
        <v>22.5</v>
      </c>
      <c r="AJ382">
        <v>51.4</v>
      </c>
      <c r="AK382">
        <v>69.97</v>
      </c>
      <c r="AL382" s="3">
        <f t="shared" si="112"/>
        <v>1</v>
      </c>
      <c r="AM382" s="3">
        <f t="shared" si="113"/>
        <v>0</v>
      </c>
      <c r="AN382" s="3">
        <f t="shared" si="114"/>
        <v>0</v>
      </c>
    </row>
    <row r="383" spans="1:40" x14ac:dyDescent="0.35">
      <c r="A383" t="s">
        <v>2267</v>
      </c>
      <c r="B383" t="s">
        <v>1918</v>
      </c>
      <c r="C383" t="s">
        <v>51</v>
      </c>
      <c r="D383" t="s">
        <v>134</v>
      </c>
      <c r="E383" s="6">
        <v>33.5</v>
      </c>
      <c r="F383" s="6">
        <v>87.15</v>
      </c>
      <c r="G383" s="6">
        <v>96.84</v>
      </c>
      <c r="H383" s="6">
        <v>0.89993804200000005</v>
      </c>
      <c r="I383" s="6">
        <v>33</v>
      </c>
      <c r="J383" s="6">
        <v>64.709999999999994</v>
      </c>
      <c r="K383" s="6">
        <v>95.64</v>
      </c>
      <c r="L383" s="6">
        <f t="shared" si="108"/>
        <v>0</v>
      </c>
      <c r="M383" s="6">
        <f t="shared" si="109"/>
        <v>0</v>
      </c>
      <c r="N383" s="6">
        <f t="shared" si="110"/>
        <v>1</v>
      </c>
      <c r="AA383" t="s">
        <v>2267</v>
      </c>
      <c r="AB383" t="s">
        <v>1918</v>
      </c>
      <c r="AC383" t="s">
        <v>51</v>
      </c>
      <c r="AD383" t="s">
        <v>135</v>
      </c>
      <c r="AE383">
        <v>24</v>
      </c>
      <c r="AF383">
        <v>116.92</v>
      </c>
      <c r="AG383">
        <v>73.7</v>
      </c>
      <c r="AH383">
        <f t="shared" si="111"/>
        <v>1.5864314789687923</v>
      </c>
      <c r="AI383">
        <v>23</v>
      </c>
      <c r="AJ383">
        <v>64.290000000000006</v>
      </c>
      <c r="AK383">
        <v>71.22</v>
      </c>
      <c r="AL383" s="3">
        <f t="shared" si="112"/>
        <v>1</v>
      </c>
      <c r="AM383" s="3">
        <f t="shared" si="113"/>
        <v>0</v>
      </c>
      <c r="AN383" s="3">
        <f t="shared" si="114"/>
        <v>0</v>
      </c>
    </row>
    <row r="384" spans="1:40" x14ac:dyDescent="0.35">
      <c r="A384" t="s">
        <v>2268</v>
      </c>
      <c r="B384" t="s">
        <v>1945</v>
      </c>
      <c r="C384" t="s">
        <v>51</v>
      </c>
      <c r="D384" t="s">
        <v>134</v>
      </c>
      <c r="E384" s="6">
        <v>25.5</v>
      </c>
      <c r="F384" s="6">
        <v>68.67</v>
      </c>
      <c r="G384" s="6">
        <v>77.400000000000006</v>
      </c>
      <c r="H384" s="6">
        <f t="shared" ref="H384:H447" si="115">F384/G384</f>
        <v>0.88720930232558137</v>
      </c>
      <c r="I384" s="6">
        <v>25</v>
      </c>
      <c r="J384" s="6">
        <v>52.13</v>
      </c>
      <c r="K384" s="6">
        <v>76.17</v>
      </c>
      <c r="L384" s="6">
        <f t="shared" si="108"/>
        <v>0</v>
      </c>
      <c r="M384" s="6">
        <f t="shared" si="109"/>
        <v>0</v>
      </c>
      <c r="N384" s="6">
        <f t="shared" si="110"/>
        <v>1</v>
      </c>
      <c r="AA384" t="s">
        <v>2268</v>
      </c>
      <c r="AB384" t="s">
        <v>1945</v>
      </c>
      <c r="AC384" t="s">
        <v>51</v>
      </c>
      <c r="AD384" t="s">
        <v>135</v>
      </c>
      <c r="AE384">
        <v>24</v>
      </c>
      <c r="AF384">
        <v>81.150000000000006</v>
      </c>
      <c r="AG384">
        <v>73.7</v>
      </c>
      <c r="AH384">
        <f t="shared" si="111"/>
        <v>1.1010854816824966</v>
      </c>
      <c r="AI384">
        <v>23</v>
      </c>
      <c r="AJ384">
        <v>76.77</v>
      </c>
      <c r="AK384">
        <v>71.22</v>
      </c>
      <c r="AL384" s="3">
        <f t="shared" si="112"/>
        <v>0</v>
      </c>
      <c r="AM384" s="3">
        <f t="shared" si="113"/>
        <v>1</v>
      </c>
      <c r="AN384" s="3">
        <f t="shared" si="114"/>
        <v>0</v>
      </c>
    </row>
    <row r="385" spans="1:40" x14ac:dyDescent="0.35">
      <c r="A385" t="s">
        <v>2269</v>
      </c>
      <c r="B385" t="s">
        <v>1945</v>
      </c>
      <c r="C385" t="s">
        <v>51</v>
      </c>
      <c r="D385" t="s">
        <v>134</v>
      </c>
      <c r="E385" s="6">
        <v>26.5</v>
      </c>
      <c r="F385" s="6">
        <v>66.3</v>
      </c>
      <c r="G385" s="6">
        <v>79.86</v>
      </c>
      <c r="H385" s="6">
        <f t="shared" si="115"/>
        <v>0.83020285499624336</v>
      </c>
      <c r="I385" s="6">
        <v>26</v>
      </c>
      <c r="J385" s="6">
        <v>50.8</v>
      </c>
      <c r="K385" s="6">
        <v>78.63</v>
      </c>
      <c r="L385" s="6">
        <f t="shared" si="108"/>
        <v>0</v>
      </c>
      <c r="M385" s="6">
        <f t="shared" si="109"/>
        <v>0</v>
      </c>
      <c r="N385" s="6">
        <f t="shared" si="110"/>
        <v>1</v>
      </c>
      <c r="AA385" t="s">
        <v>2269</v>
      </c>
      <c r="AB385" t="s">
        <v>1945</v>
      </c>
      <c r="AC385" t="s">
        <v>51</v>
      </c>
      <c r="AD385" t="s">
        <v>135</v>
      </c>
      <c r="AE385">
        <v>24</v>
      </c>
      <c r="AF385">
        <v>91.1</v>
      </c>
      <c r="AG385">
        <v>73.7</v>
      </c>
      <c r="AH385">
        <f t="shared" si="111"/>
        <v>1.236092265943012</v>
      </c>
      <c r="AI385">
        <v>23</v>
      </c>
      <c r="AJ385">
        <v>62.55</v>
      </c>
      <c r="AK385">
        <v>71.22</v>
      </c>
      <c r="AL385" s="3">
        <f t="shared" si="112"/>
        <v>0</v>
      </c>
      <c r="AM385" s="3">
        <f t="shared" si="113"/>
        <v>1</v>
      </c>
      <c r="AN385" s="3">
        <f t="shared" si="114"/>
        <v>0</v>
      </c>
    </row>
    <row r="386" spans="1:40" x14ac:dyDescent="0.35">
      <c r="A386" t="s">
        <v>2270</v>
      </c>
      <c r="B386" t="s">
        <v>1945</v>
      </c>
      <c r="C386" t="s">
        <v>51</v>
      </c>
      <c r="D386" t="s">
        <v>134</v>
      </c>
      <c r="E386" s="6">
        <v>16</v>
      </c>
      <c r="F386" s="6">
        <v>45.57</v>
      </c>
      <c r="G386" s="6">
        <v>53.5</v>
      </c>
      <c r="H386" s="6">
        <f t="shared" si="115"/>
        <v>0.85177570093457944</v>
      </c>
      <c r="I386" s="6">
        <v>15.5</v>
      </c>
      <c r="J386" s="6">
        <v>31.09</v>
      </c>
      <c r="K386" s="6">
        <v>52.21</v>
      </c>
      <c r="L386" s="6">
        <f t="shared" ref="L386:L409" si="116">IF(H386&gt;1.5,1,0)</f>
        <v>0</v>
      </c>
      <c r="M386" s="6">
        <f t="shared" ref="M386:M409" si="117">IF((AND(H386&gt;1,H386&lt;1.5)),1,0)</f>
        <v>0</v>
      </c>
      <c r="N386" s="6">
        <f t="shared" ref="N386:N409" si="118">IF(H386&lt;1,1,0)</f>
        <v>1</v>
      </c>
      <c r="AA386" t="s">
        <v>2270</v>
      </c>
      <c r="AB386" t="s">
        <v>1945</v>
      </c>
      <c r="AC386" t="s">
        <v>51</v>
      </c>
      <c r="AD386" t="s">
        <v>135</v>
      </c>
      <c r="AE386">
        <v>23.5</v>
      </c>
      <c r="AF386">
        <v>88.46</v>
      </c>
      <c r="AG386">
        <v>72.459999999999994</v>
      </c>
      <c r="AH386">
        <f t="shared" ref="AH386:AH449" si="119">AF386/AG386</f>
        <v>1.2208114821970744</v>
      </c>
      <c r="AI386">
        <v>23</v>
      </c>
      <c r="AJ386">
        <v>66.83</v>
      </c>
      <c r="AK386">
        <v>71.22</v>
      </c>
      <c r="AL386" s="3">
        <f t="shared" ref="AL386:AL449" si="120">IF(AH386&gt;1.5,1,0)</f>
        <v>0</v>
      </c>
      <c r="AM386" s="3">
        <f t="shared" ref="AM386:AM449" si="121">IF((AND(AH386&gt;1,AH386&lt;1.5)),1,0)</f>
        <v>1</v>
      </c>
      <c r="AN386" s="3">
        <f t="shared" ref="AN386:AN449" si="122">IF(AH386&lt;1,1,0)</f>
        <v>0</v>
      </c>
    </row>
    <row r="387" spans="1:40" x14ac:dyDescent="0.35">
      <c r="A387" t="s">
        <v>2271</v>
      </c>
      <c r="B387" t="s">
        <v>1945</v>
      </c>
      <c r="C387" t="s">
        <v>51</v>
      </c>
      <c r="D387" t="s">
        <v>134</v>
      </c>
      <c r="E387">
        <v>23.5</v>
      </c>
      <c r="F387">
        <v>103.78</v>
      </c>
      <c r="G387">
        <v>72.459999999999994</v>
      </c>
      <c r="H387">
        <f t="shared" si="115"/>
        <v>1.432238476400773</v>
      </c>
      <c r="I387">
        <v>22</v>
      </c>
      <c r="J387">
        <v>51.17</v>
      </c>
      <c r="K387">
        <v>68.72</v>
      </c>
      <c r="L387" s="3">
        <f t="shared" si="116"/>
        <v>0</v>
      </c>
      <c r="M387" s="3">
        <f t="shared" si="117"/>
        <v>1</v>
      </c>
      <c r="N387" s="3">
        <f t="shared" si="118"/>
        <v>0</v>
      </c>
      <c r="AA387" t="s">
        <v>2271</v>
      </c>
      <c r="AB387" t="s">
        <v>1945</v>
      </c>
      <c r="AC387" t="s">
        <v>51</v>
      </c>
      <c r="AD387" t="s">
        <v>135</v>
      </c>
      <c r="AE387">
        <v>24</v>
      </c>
      <c r="AF387">
        <v>103</v>
      </c>
      <c r="AG387">
        <v>73.7</v>
      </c>
      <c r="AH387">
        <f t="shared" si="119"/>
        <v>1.3975576662143825</v>
      </c>
      <c r="AI387">
        <v>22</v>
      </c>
      <c r="AJ387">
        <v>68.569999999999993</v>
      </c>
      <c r="AK387">
        <v>68.72</v>
      </c>
      <c r="AL387" s="3">
        <f t="shared" si="120"/>
        <v>0</v>
      </c>
      <c r="AM387" s="3">
        <f t="shared" si="121"/>
        <v>1</v>
      </c>
      <c r="AN387" s="3">
        <f t="shared" si="122"/>
        <v>0</v>
      </c>
    </row>
    <row r="388" spans="1:40" x14ac:dyDescent="0.35">
      <c r="A388" t="s">
        <v>2272</v>
      </c>
      <c r="B388" t="s">
        <v>1945</v>
      </c>
      <c r="C388" t="s">
        <v>51</v>
      </c>
      <c r="D388" t="s">
        <v>134</v>
      </c>
      <c r="E388">
        <v>24</v>
      </c>
      <c r="F388">
        <v>100.1</v>
      </c>
      <c r="G388">
        <v>73.7</v>
      </c>
      <c r="H388">
        <f t="shared" si="115"/>
        <v>1.3582089552238805</v>
      </c>
      <c r="I388">
        <v>22</v>
      </c>
      <c r="J388">
        <v>59.65</v>
      </c>
      <c r="K388">
        <v>68.72</v>
      </c>
      <c r="L388" s="3">
        <f t="shared" si="116"/>
        <v>0</v>
      </c>
      <c r="M388" s="3">
        <f t="shared" si="117"/>
        <v>1</v>
      </c>
      <c r="N388" s="3">
        <f t="shared" si="118"/>
        <v>0</v>
      </c>
      <c r="AA388" t="s">
        <v>2272</v>
      </c>
      <c r="AB388" t="s">
        <v>1945</v>
      </c>
      <c r="AC388" t="s">
        <v>51</v>
      </c>
      <c r="AD388" t="s">
        <v>135</v>
      </c>
      <c r="AE388">
        <v>24</v>
      </c>
      <c r="AF388">
        <v>118.66</v>
      </c>
      <c r="AG388">
        <v>73.7</v>
      </c>
      <c r="AH388">
        <f t="shared" si="119"/>
        <v>1.6100407055630934</v>
      </c>
      <c r="AI388">
        <v>22.5</v>
      </c>
      <c r="AJ388">
        <v>58.28</v>
      </c>
      <c r="AK388">
        <v>69.97</v>
      </c>
      <c r="AL388" s="3">
        <f t="shared" si="120"/>
        <v>1</v>
      </c>
      <c r="AM388" s="3">
        <f t="shared" si="121"/>
        <v>0</v>
      </c>
      <c r="AN388" s="3">
        <f t="shared" si="122"/>
        <v>0</v>
      </c>
    </row>
    <row r="389" spans="1:40" x14ac:dyDescent="0.35">
      <c r="A389" t="s">
        <v>2273</v>
      </c>
      <c r="B389" t="s">
        <v>1945</v>
      </c>
      <c r="C389" t="s">
        <v>51</v>
      </c>
      <c r="D389" t="s">
        <v>134</v>
      </c>
      <c r="E389">
        <v>25</v>
      </c>
      <c r="F389">
        <v>96.83</v>
      </c>
      <c r="G389">
        <v>76.17</v>
      </c>
      <c r="H389">
        <f t="shared" si="115"/>
        <v>1.2712353945122752</v>
      </c>
      <c r="I389">
        <v>22.5</v>
      </c>
      <c r="J389">
        <v>54.01</v>
      </c>
      <c r="K389">
        <v>69.97</v>
      </c>
      <c r="L389" s="3">
        <f t="shared" si="116"/>
        <v>0</v>
      </c>
      <c r="M389" s="3">
        <f t="shared" si="117"/>
        <v>1</v>
      </c>
      <c r="N389" s="3">
        <f t="shared" si="118"/>
        <v>0</v>
      </c>
      <c r="AA389" t="s">
        <v>2273</v>
      </c>
      <c r="AB389" t="s">
        <v>1945</v>
      </c>
      <c r="AC389" t="s">
        <v>51</v>
      </c>
      <c r="AD389" t="s">
        <v>135</v>
      </c>
      <c r="AE389">
        <v>23.5</v>
      </c>
      <c r="AF389">
        <v>95.34</v>
      </c>
      <c r="AG389">
        <v>72.459999999999994</v>
      </c>
      <c r="AH389">
        <f t="shared" si="119"/>
        <v>1.3157604195418164</v>
      </c>
      <c r="AI389">
        <v>22</v>
      </c>
      <c r="AJ389">
        <v>63.96</v>
      </c>
      <c r="AK389">
        <v>68.72</v>
      </c>
      <c r="AL389" s="3">
        <f t="shared" si="120"/>
        <v>0</v>
      </c>
      <c r="AM389" s="3">
        <f t="shared" si="121"/>
        <v>1</v>
      </c>
      <c r="AN389" s="3">
        <f t="shared" si="122"/>
        <v>0</v>
      </c>
    </row>
    <row r="390" spans="1:40" x14ac:dyDescent="0.35">
      <c r="A390" t="s">
        <v>2274</v>
      </c>
      <c r="B390" t="s">
        <v>1945</v>
      </c>
      <c r="C390" t="s">
        <v>51</v>
      </c>
      <c r="D390" t="s">
        <v>134</v>
      </c>
      <c r="E390">
        <v>24</v>
      </c>
      <c r="F390">
        <v>87.85</v>
      </c>
      <c r="G390">
        <v>73.7</v>
      </c>
      <c r="H390">
        <f t="shared" si="115"/>
        <v>1.1919945725915875</v>
      </c>
      <c r="I390">
        <v>23</v>
      </c>
      <c r="J390">
        <v>70.510000000000005</v>
      </c>
      <c r="K390">
        <v>71.22</v>
      </c>
      <c r="L390" s="3">
        <f t="shared" si="116"/>
        <v>0</v>
      </c>
      <c r="M390" s="3">
        <f t="shared" si="117"/>
        <v>1</v>
      </c>
      <c r="N390" s="3">
        <f t="shared" si="118"/>
        <v>0</v>
      </c>
      <c r="AA390" t="s">
        <v>2274</v>
      </c>
      <c r="AB390" t="s">
        <v>1945</v>
      </c>
      <c r="AC390" t="s">
        <v>51</v>
      </c>
      <c r="AD390" t="s">
        <v>135</v>
      </c>
      <c r="AE390">
        <v>23.5</v>
      </c>
      <c r="AF390">
        <v>120.18</v>
      </c>
      <c r="AG390">
        <v>72.459999999999994</v>
      </c>
      <c r="AH390">
        <f t="shared" si="119"/>
        <v>1.6585702456527742</v>
      </c>
      <c r="AI390">
        <v>22.5</v>
      </c>
      <c r="AJ390">
        <v>59.56</v>
      </c>
      <c r="AK390">
        <v>69.97</v>
      </c>
      <c r="AL390" s="3">
        <f t="shared" si="120"/>
        <v>1</v>
      </c>
      <c r="AM390" s="3">
        <f t="shared" si="121"/>
        <v>0</v>
      </c>
      <c r="AN390" s="3">
        <f t="shared" si="122"/>
        <v>0</v>
      </c>
    </row>
    <row r="391" spans="1:40" x14ac:dyDescent="0.35">
      <c r="A391" t="s">
        <v>2275</v>
      </c>
      <c r="B391" t="s">
        <v>1945</v>
      </c>
      <c r="C391" t="s">
        <v>51</v>
      </c>
      <c r="D391" t="s">
        <v>134</v>
      </c>
      <c r="E391">
        <v>24</v>
      </c>
      <c r="F391">
        <v>94.19</v>
      </c>
      <c r="G391">
        <v>73.7</v>
      </c>
      <c r="H391">
        <f t="shared" si="115"/>
        <v>1.2780189959294437</v>
      </c>
      <c r="I391">
        <v>25</v>
      </c>
      <c r="J391">
        <v>84.58</v>
      </c>
      <c r="K391">
        <v>76.17</v>
      </c>
      <c r="L391" s="3">
        <f t="shared" si="116"/>
        <v>0</v>
      </c>
      <c r="M391" s="3">
        <f t="shared" si="117"/>
        <v>1</v>
      </c>
      <c r="N391" s="3">
        <f t="shared" si="118"/>
        <v>0</v>
      </c>
      <c r="AA391" t="s">
        <v>2275</v>
      </c>
      <c r="AB391" t="s">
        <v>1945</v>
      </c>
      <c r="AC391" t="s">
        <v>51</v>
      </c>
      <c r="AD391" t="s">
        <v>135</v>
      </c>
      <c r="AE391">
        <v>24</v>
      </c>
      <c r="AF391">
        <v>156.22</v>
      </c>
      <c r="AG391">
        <v>73.7</v>
      </c>
      <c r="AH391">
        <f t="shared" si="119"/>
        <v>2.1196743554952509</v>
      </c>
      <c r="AI391">
        <v>22</v>
      </c>
      <c r="AJ391">
        <v>59.58</v>
      </c>
      <c r="AK391">
        <v>68.72</v>
      </c>
      <c r="AL391" s="3">
        <f t="shared" si="120"/>
        <v>1</v>
      </c>
      <c r="AM391" s="3">
        <f t="shared" si="121"/>
        <v>0</v>
      </c>
      <c r="AN391" s="3">
        <f t="shared" si="122"/>
        <v>0</v>
      </c>
    </row>
    <row r="392" spans="1:40" x14ac:dyDescent="0.35">
      <c r="A392" t="s">
        <v>2276</v>
      </c>
      <c r="B392" t="s">
        <v>1945</v>
      </c>
      <c r="C392" t="s">
        <v>51</v>
      </c>
      <c r="D392" t="s">
        <v>134</v>
      </c>
      <c r="E392">
        <v>23</v>
      </c>
      <c r="F392">
        <v>88.19</v>
      </c>
      <c r="G392">
        <v>71.22</v>
      </c>
      <c r="H392">
        <f t="shared" si="115"/>
        <v>1.2382757652344847</v>
      </c>
      <c r="I392">
        <v>25.5</v>
      </c>
      <c r="J392">
        <v>88.64</v>
      </c>
      <c r="K392">
        <v>77.400000000000006</v>
      </c>
      <c r="L392" s="3">
        <f t="shared" si="116"/>
        <v>0</v>
      </c>
      <c r="M392" s="3">
        <f t="shared" si="117"/>
        <v>1</v>
      </c>
      <c r="N392" s="3">
        <f t="shared" si="118"/>
        <v>0</v>
      </c>
      <c r="AA392" t="s">
        <v>2276</v>
      </c>
      <c r="AB392" t="s">
        <v>1945</v>
      </c>
      <c r="AC392" t="s">
        <v>51</v>
      </c>
      <c r="AD392" t="s">
        <v>135</v>
      </c>
      <c r="AE392">
        <v>24</v>
      </c>
      <c r="AF392">
        <v>155.69999999999999</v>
      </c>
      <c r="AG392">
        <v>73.7</v>
      </c>
      <c r="AH392">
        <f t="shared" si="119"/>
        <v>2.1126187245590229</v>
      </c>
      <c r="AI392">
        <v>21.5</v>
      </c>
      <c r="AJ392">
        <v>52.27</v>
      </c>
      <c r="AK392">
        <v>67.47</v>
      </c>
      <c r="AL392" s="3">
        <f t="shared" si="120"/>
        <v>1</v>
      </c>
      <c r="AM392" s="3">
        <f t="shared" si="121"/>
        <v>0</v>
      </c>
      <c r="AN392" s="3">
        <f t="shared" si="122"/>
        <v>0</v>
      </c>
    </row>
    <row r="393" spans="1:40" x14ac:dyDescent="0.35">
      <c r="A393" t="s">
        <v>2277</v>
      </c>
      <c r="B393" t="s">
        <v>1945</v>
      </c>
      <c r="C393" t="s">
        <v>51</v>
      </c>
      <c r="D393" t="s">
        <v>134</v>
      </c>
      <c r="E393" s="6">
        <v>21.5</v>
      </c>
      <c r="F393" s="6">
        <v>57.86</v>
      </c>
      <c r="G393" s="6">
        <v>67.47</v>
      </c>
      <c r="H393" s="6">
        <f t="shared" si="115"/>
        <v>0.85756632577441827</v>
      </c>
      <c r="I393" s="6">
        <v>21</v>
      </c>
      <c r="J393" s="6">
        <v>37.72</v>
      </c>
      <c r="K393" s="6">
        <v>66.22</v>
      </c>
      <c r="L393" s="6">
        <f t="shared" si="116"/>
        <v>0</v>
      </c>
      <c r="M393" s="6">
        <f t="shared" si="117"/>
        <v>0</v>
      </c>
      <c r="N393" s="6">
        <f t="shared" si="118"/>
        <v>1</v>
      </c>
      <c r="AA393" t="s">
        <v>2277</v>
      </c>
      <c r="AB393" t="s">
        <v>1945</v>
      </c>
      <c r="AC393" t="s">
        <v>51</v>
      </c>
      <c r="AD393" t="s">
        <v>135</v>
      </c>
      <c r="AE393">
        <v>24</v>
      </c>
      <c r="AF393">
        <v>106.93</v>
      </c>
      <c r="AG393">
        <v>73.7</v>
      </c>
      <c r="AH393">
        <f t="shared" si="119"/>
        <v>1.4508819538670286</v>
      </c>
      <c r="AI393">
        <v>22.5</v>
      </c>
      <c r="AJ393">
        <v>68.91</v>
      </c>
      <c r="AK393">
        <v>69.97</v>
      </c>
      <c r="AL393" s="3">
        <f t="shared" si="120"/>
        <v>0</v>
      </c>
      <c r="AM393" s="3">
        <f t="shared" si="121"/>
        <v>1</v>
      </c>
      <c r="AN393" s="3">
        <f t="shared" si="122"/>
        <v>0</v>
      </c>
    </row>
    <row r="394" spans="1:40" x14ac:dyDescent="0.35">
      <c r="A394" t="s">
        <v>2278</v>
      </c>
      <c r="B394" t="s">
        <v>1945</v>
      </c>
      <c r="C394" t="s">
        <v>51</v>
      </c>
      <c r="D394" t="s">
        <v>134</v>
      </c>
      <c r="E394">
        <v>24</v>
      </c>
      <c r="F394">
        <v>80.900000000000006</v>
      </c>
      <c r="G394">
        <v>73.7</v>
      </c>
      <c r="H394">
        <f t="shared" si="115"/>
        <v>1.0976933514246947</v>
      </c>
      <c r="I394">
        <v>23</v>
      </c>
      <c r="J394">
        <v>71.23</v>
      </c>
      <c r="K394">
        <v>71.22</v>
      </c>
      <c r="L394" s="3">
        <f t="shared" si="116"/>
        <v>0</v>
      </c>
      <c r="M394" s="3">
        <f t="shared" si="117"/>
        <v>1</v>
      </c>
      <c r="N394" s="3">
        <f t="shared" si="118"/>
        <v>0</v>
      </c>
      <c r="AA394" t="s">
        <v>2278</v>
      </c>
      <c r="AB394" t="s">
        <v>1945</v>
      </c>
      <c r="AC394" t="s">
        <v>51</v>
      </c>
      <c r="AD394" t="s">
        <v>135</v>
      </c>
      <c r="AE394">
        <v>23.5</v>
      </c>
      <c r="AF394">
        <v>108.35</v>
      </c>
      <c r="AG394">
        <v>72.459999999999994</v>
      </c>
      <c r="AH394">
        <f t="shared" si="119"/>
        <v>1.4953077560033121</v>
      </c>
      <c r="AI394">
        <v>22</v>
      </c>
      <c r="AJ394">
        <v>62.45</v>
      </c>
      <c r="AK394">
        <v>68.72</v>
      </c>
      <c r="AL394" s="3">
        <f t="shared" si="120"/>
        <v>0</v>
      </c>
      <c r="AM394" s="3">
        <f t="shared" si="121"/>
        <v>1</v>
      </c>
      <c r="AN394" s="3">
        <f t="shared" si="122"/>
        <v>0</v>
      </c>
    </row>
    <row r="395" spans="1:40" x14ac:dyDescent="0.35">
      <c r="A395" t="s">
        <v>2279</v>
      </c>
      <c r="B395" t="s">
        <v>1945</v>
      </c>
      <c r="C395" t="s">
        <v>51</v>
      </c>
      <c r="D395" t="s">
        <v>134</v>
      </c>
      <c r="E395" s="6">
        <v>33</v>
      </c>
      <c r="F395" s="6">
        <v>84.2</v>
      </c>
      <c r="G395" s="6">
        <v>95.64</v>
      </c>
      <c r="H395" s="6">
        <f t="shared" si="115"/>
        <v>0.88038477624424927</v>
      </c>
      <c r="I395" s="6">
        <v>32.5</v>
      </c>
      <c r="J395" s="6">
        <v>63.93</v>
      </c>
      <c r="K395" s="6">
        <v>94.43</v>
      </c>
      <c r="L395" s="6">
        <f t="shared" si="116"/>
        <v>0</v>
      </c>
      <c r="M395" s="6">
        <f t="shared" si="117"/>
        <v>0</v>
      </c>
      <c r="N395" s="6">
        <f t="shared" si="118"/>
        <v>1</v>
      </c>
      <c r="AA395" t="s">
        <v>2279</v>
      </c>
      <c r="AB395" t="s">
        <v>1945</v>
      </c>
      <c r="AC395" t="s">
        <v>51</v>
      </c>
      <c r="AD395" t="s">
        <v>135</v>
      </c>
      <c r="AE395">
        <v>23</v>
      </c>
      <c r="AF395">
        <v>97.77</v>
      </c>
      <c r="AG395">
        <v>71.22</v>
      </c>
      <c r="AH395">
        <f t="shared" si="119"/>
        <v>1.3727885425442292</v>
      </c>
      <c r="AI395">
        <v>21</v>
      </c>
      <c r="AJ395">
        <v>54.81</v>
      </c>
      <c r="AK395">
        <v>66.22</v>
      </c>
      <c r="AL395" s="3">
        <f t="shared" si="120"/>
        <v>0</v>
      </c>
      <c r="AM395" s="3">
        <f t="shared" si="121"/>
        <v>1</v>
      </c>
      <c r="AN395" s="3">
        <f t="shared" si="122"/>
        <v>0</v>
      </c>
    </row>
    <row r="396" spans="1:40" x14ac:dyDescent="0.35">
      <c r="A396" t="s">
        <v>2280</v>
      </c>
      <c r="B396" t="s">
        <v>1945</v>
      </c>
      <c r="C396" t="s">
        <v>51</v>
      </c>
      <c r="D396" t="s">
        <v>134</v>
      </c>
      <c r="E396">
        <v>25.5</v>
      </c>
      <c r="F396">
        <v>84.21</v>
      </c>
      <c r="G396">
        <v>77.400000000000006</v>
      </c>
      <c r="H396">
        <f t="shared" si="115"/>
        <v>1.0879844961240308</v>
      </c>
      <c r="I396">
        <v>25</v>
      </c>
      <c r="J396">
        <v>73.209999999999994</v>
      </c>
      <c r="K396">
        <v>76.17</v>
      </c>
      <c r="L396" s="3">
        <f t="shared" si="116"/>
        <v>0</v>
      </c>
      <c r="M396" s="3">
        <f t="shared" si="117"/>
        <v>1</v>
      </c>
      <c r="N396" s="3">
        <f t="shared" si="118"/>
        <v>0</v>
      </c>
      <c r="AA396" t="s">
        <v>2280</v>
      </c>
      <c r="AB396" t="s">
        <v>1945</v>
      </c>
      <c r="AC396" t="s">
        <v>51</v>
      </c>
      <c r="AD396" t="s">
        <v>135</v>
      </c>
      <c r="AE396">
        <v>23.5</v>
      </c>
      <c r="AF396">
        <v>121.4</v>
      </c>
      <c r="AG396">
        <v>72.459999999999994</v>
      </c>
      <c r="AH396">
        <f t="shared" si="119"/>
        <v>1.675407121170301</v>
      </c>
      <c r="AI396">
        <v>21</v>
      </c>
      <c r="AJ396">
        <v>52.22</v>
      </c>
      <c r="AK396">
        <v>66.22</v>
      </c>
      <c r="AL396" s="3">
        <f t="shared" si="120"/>
        <v>1</v>
      </c>
      <c r="AM396" s="3">
        <f t="shared" si="121"/>
        <v>0</v>
      </c>
      <c r="AN396" s="3">
        <f t="shared" si="122"/>
        <v>0</v>
      </c>
    </row>
    <row r="397" spans="1:40" x14ac:dyDescent="0.35">
      <c r="A397" t="s">
        <v>2281</v>
      </c>
      <c r="B397" t="s">
        <v>1945</v>
      </c>
      <c r="C397" t="s">
        <v>51</v>
      </c>
      <c r="D397" t="s">
        <v>134</v>
      </c>
      <c r="E397" s="6">
        <v>24</v>
      </c>
      <c r="F397" s="6">
        <v>70.819999999999993</v>
      </c>
      <c r="G397" s="6">
        <v>73.7</v>
      </c>
      <c r="H397" s="6">
        <f t="shared" si="115"/>
        <v>0.96092265943012201</v>
      </c>
      <c r="I397" s="6">
        <v>23.5</v>
      </c>
      <c r="J397" s="6">
        <v>51.51</v>
      </c>
      <c r="K397" s="6">
        <v>72.459999999999994</v>
      </c>
      <c r="L397" s="6">
        <f t="shared" si="116"/>
        <v>0</v>
      </c>
      <c r="M397" s="6">
        <f t="shared" si="117"/>
        <v>0</v>
      </c>
      <c r="N397" s="6">
        <f t="shared" si="118"/>
        <v>1</v>
      </c>
      <c r="AA397" t="s">
        <v>2281</v>
      </c>
      <c r="AB397" t="s">
        <v>1945</v>
      </c>
      <c r="AC397" t="s">
        <v>51</v>
      </c>
      <c r="AD397" t="s">
        <v>135</v>
      </c>
      <c r="AE397">
        <v>24</v>
      </c>
      <c r="AF397">
        <v>87.02</v>
      </c>
      <c r="AG397">
        <v>73.7</v>
      </c>
      <c r="AH397">
        <f t="shared" si="119"/>
        <v>1.1807327001356851</v>
      </c>
      <c r="AI397">
        <v>26</v>
      </c>
      <c r="AJ397">
        <v>78.72</v>
      </c>
      <c r="AK397">
        <v>78.63</v>
      </c>
      <c r="AL397" s="3">
        <f t="shared" si="120"/>
        <v>0</v>
      </c>
      <c r="AM397" s="3">
        <f t="shared" si="121"/>
        <v>1</v>
      </c>
      <c r="AN397" s="3">
        <f t="shared" si="122"/>
        <v>0</v>
      </c>
    </row>
    <row r="398" spans="1:40" x14ac:dyDescent="0.35">
      <c r="A398" t="s">
        <v>2282</v>
      </c>
      <c r="B398" t="s">
        <v>1945</v>
      </c>
      <c r="C398" t="s">
        <v>51</v>
      </c>
      <c r="D398" t="s">
        <v>134</v>
      </c>
      <c r="E398">
        <v>24.5</v>
      </c>
      <c r="F398">
        <v>103.9</v>
      </c>
      <c r="G398">
        <v>74.930000000000007</v>
      </c>
      <c r="H398">
        <f t="shared" si="115"/>
        <v>1.3866275190177499</v>
      </c>
      <c r="I398">
        <v>26</v>
      </c>
      <c r="J398">
        <v>80.209999999999994</v>
      </c>
      <c r="K398">
        <v>78.63</v>
      </c>
      <c r="L398" s="3">
        <f t="shared" si="116"/>
        <v>0</v>
      </c>
      <c r="M398" s="3">
        <f t="shared" si="117"/>
        <v>1</v>
      </c>
      <c r="N398" s="3">
        <f t="shared" si="118"/>
        <v>0</v>
      </c>
      <c r="AA398" t="s">
        <v>2282</v>
      </c>
      <c r="AB398" t="s">
        <v>1945</v>
      </c>
      <c r="AC398" t="s">
        <v>51</v>
      </c>
      <c r="AD398" t="s">
        <v>135</v>
      </c>
      <c r="AE398">
        <v>24</v>
      </c>
      <c r="AF398">
        <v>87.1</v>
      </c>
      <c r="AG398">
        <v>73.7</v>
      </c>
      <c r="AH398">
        <f t="shared" si="119"/>
        <v>1.1818181818181817</v>
      </c>
      <c r="AI398">
        <v>22.5</v>
      </c>
      <c r="AJ398">
        <v>82.34</v>
      </c>
      <c r="AK398">
        <v>69.97</v>
      </c>
      <c r="AL398" s="3">
        <f t="shared" si="120"/>
        <v>0</v>
      </c>
      <c r="AM398" s="3">
        <f t="shared" si="121"/>
        <v>1</v>
      </c>
      <c r="AN398" s="3">
        <f t="shared" si="122"/>
        <v>0</v>
      </c>
    </row>
    <row r="399" spans="1:40" x14ac:dyDescent="0.35">
      <c r="A399" t="s">
        <v>2283</v>
      </c>
      <c r="B399" t="s">
        <v>1945</v>
      </c>
      <c r="C399" t="s">
        <v>51</v>
      </c>
      <c r="D399" t="s">
        <v>134</v>
      </c>
      <c r="E399">
        <v>24</v>
      </c>
      <c r="F399">
        <v>87.04</v>
      </c>
      <c r="G399">
        <v>73.7</v>
      </c>
      <c r="H399">
        <f t="shared" si="115"/>
        <v>1.1810040705563094</v>
      </c>
      <c r="I399">
        <v>23.5</v>
      </c>
      <c r="J399">
        <v>64.62</v>
      </c>
      <c r="K399">
        <v>72.459999999999994</v>
      </c>
      <c r="L399" s="3">
        <f t="shared" si="116"/>
        <v>0</v>
      </c>
      <c r="M399" s="3">
        <f t="shared" si="117"/>
        <v>1</v>
      </c>
      <c r="N399" s="3">
        <f t="shared" si="118"/>
        <v>0</v>
      </c>
      <c r="AA399" t="s">
        <v>2283</v>
      </c>
      <c r="AB399" t="s">
        <v>1945</v>
      </c>
      <c r="AC399" t="s">
        <v>51</v>
      </c>
      <c r="AD399" t="s">
        <v>135</v>
      </c>
      <c r="AE399">
        <v>24</v>
      </c>
      <c r="AF399">
        <v>108.44</v>
      </c>
      <c r="AG399">
        <v>73.7</v>
      </c>
      <c r="AH399">
        <f t="shared" si="119"/>
        <v>1.4713704206241518</v>
      </c>
      <c r="AI399">
        <v>27</v>
      </c>
      <c r="AJ399">
        <v>86.27</v>
      </c>
      <c r="AK399">
        <v>81.08</v>
      </c>
      <c r="AL399" s="3">
        <f t="shared" si="120"/>
        <v>0</v>
      </c>
      <c r="AM399" s="3">
        <f t="shared" si="121"/>
        <v>1</v>
      </c>
      <c r="AN399" s="3">
        <f t="shared" si="122"/>
        <v>0</v>
      </c>
    </row>
    <row r="400" spans="1:40" x14ac:dyDescent="0.35">
      <c r="A400" t="s">
        <v>2284</v>
      </c>
      <c r="B400" t="s">
        <v>1945</v>
      </c>
      <c r="C400" t="s">
        <v>51</v>
      </c>
      <c r="D400" t="s">
        <v>134</v>
      </c>
      <c r="E400" s="6">
        <v>23</v>
      </c>
      <c r="F400" s="6">
        <v>69.42</v>
      </c>
      <c r="G400" s="6">
        <v>71.22</v>
      </c>
      <c r="H400" s="6">
        <f t="shared" si="115"/>
        <v>0.97472620050547598</v>
      </c>
      <c r="I400" s="6">
        <v>22.5</v>
      </c>
      <c r="J400" s="6">
        <v>50.19</v>
      </c>
      <c r="K400" s="6">
        <v>69.97</v>
      </c>
      <c r="L400" s="6">
        <f t="shared" si="116"/>
        <v>0</v>
      </c>
      <c r="M400" s="6">
        <f t="shared" si="117"/>
        <v>0</v>
      </c>
      <c r="N400" s="6">
        <f t="shared" si="118"/>
        <v>1</v>
      </c>
      <c r="AA400" t="s">
        <v>2284</v>
      </c>
      <c r="AB400" t="s">
        <v>1945</v>
      </c>
      <c r="AC400" t="s">
        <v>51</v>
      </c>
      <c r="AD400" t="s">
        <v>135</v>
      </c>
      <c r="AE400">
        <v>24</v>
      </c>
      <c r="AF400">
        <v>84.46</v>
      </c>
      <c r="AG400">
        <v>73.7</v>
      </c>
      <c r="AH400">
        <f t="shared" si="119"/>
        <v>1.1459972862957937</v>
      </c>
      <c r="AI400">
        <v>22.5</v>
      </c>
      <c r="AJ400">
        <v>63.83</v>
      </c>
      <c r="AK400">
        <v>69.97</v>
      </c>
      <c r="AL400" s="3">
        <f t="shared" si="120"/>
        <v>0</v>
      </c>
      <c r="AM400" s="3">
        <f t="shared" si="121"/>
        <v>1</v>
      </c>
      <c r="AN400" s="3">
        <f t="shared" si="122"/>
        <v>0</v>
      </c>
    </row>
    <row r="401" spans="1:40" x14ac:dyDescent="0.35">
      <c r="A401" t="s">
        <v>2285</v>
      </c>
      <c r="B401" t="s">
        <v>1945</v>
      </c>
      <c r="C401" t="s">
        <v>51</v>
      </c>
      <c r="D401" t="s">
        <v>134</v>
      </c>
      <c r="E401" s="6">
        <v>27</v>
      </c>
      <c r="F401" s="6">
        <v>71.28</v>
      </c>
      <c r="G401" s="6">
        <v>81.08</v>
      </c>
      <c r="H401" s="6">
        <f t="shared" si="115"/>
        <v>0.87913172175629006</v>
      </c>
      <c r="I401" s="6">
        <v>26.5</v>
      </c>
      <c r="J401" s="6">
        <v>40.9</v>
      </c>
      <c r="K401" s="6">
        <v>79.86</v>
      </c>
      <c r="L401" s="6">
        <f t="shared" si="116"/>
        <v>0</v>
      </c>
      <c r="M401" s="6">
        <f t="shared" si="117"/>
        <v>0</v>
      </c>
      <c r="N401" s="6">
        <f t="shared" si="118"/>
        <v>1</v>
      </c>
      <c r="AA401" t="s">
        <v>2285</v>
      </c>
      <c r="AB401" t="s">
        <v>1945</v>
      </c>
      <c r="AC401" t="s">
        <v>51</v>
      </c>
      <c r="AD401" t="s">
        <v>135</v>
      </c>
      <c r="AE401" s="6">
        <v>24</v>
      </c>
      <c r="AF401" s="6">
        <v>68.239999999999995</v>
      </c>
      <c r="AG401" s="6">
        <v>73.7</v>
      </c>
      <c r="AH401" s="6">
        <f t="shared" si="119"/>
        <v>0.92591587516960638</v>
      </c>
      <c r="AI401" s="6">
        <v>23.5</v>
      </c>
      <c r="AJ401" s="6">
        <v>50.42</v>
      </c>
      <c r="AK401" s="6">
        <v>72.459999999999994</v>
      </c>
      <c r="AL401" s="6">
        <f t="shared" si="120"/>
        <v>0</v>
      </c>
      <c r="AM401" s="6">
        <f t="shared" si="121"/>
        <v>0</v>
      </c>
      <c r="AN401" s="6">
        <f t="shared" si="122"/>
        <v>1</v>
      </c>
    </row>
    <row r="402" spans="1:40" x14ac:dyDescent="0.35">
      <c r="A402" t="s">
        <v>2286</v>
      </c>
      <c r="B402" t="s">
        <v>1945</v>
      </c>
      <c r="C402" t="s">
        <v>51</v>
      </c>
      <c r="D402" t="s">
        <v>134</v>
      </c>
      <c r="E402" s="6">
        <v>24</v>
      </c>
      <c r="F402" s="6">
        <v>69.81</v>
      </c>
      <c r="G402" s="6">
        <v>73.7</v>
      </c>
      <c r="H402" s="6">
        <f t="shared" si="115"/>
        <v>0.94721845318860243</v>
      </c>
      <c r="I402" s="6">
        <v>23.5</v>
      </c>
      <c r="J402" s="6">
        <v>61.27</v>
      </c>
      <c r="K402" s="6">
        <v>72.459999999999994</v>
      </c>
      <c r="L402" s="6">
        <f t="shared" si="116"/>
        <v>0</v>
      </c>
      <c r="M402" s="6">
        <f t="shared" si="117"/>
        <v>0</v>
      </c>
      <c r="N402" s="6">
        <f t="shared" si="118"/>
        <v>1</v>
      </c>
      <c r="AA402" t="s">
        <v>2286</v>
      </c>
      <c r="AB402" t="s">
        <v>1945</v>
      </c>
      <c r="AC402" t="s">
        <v>51</v>
      </c>
      <c r="AD402" t="s">
        <v>135</v>
      </c>
      <c r="AE402">
        <v>23.5</v>
      </c>
      <c r="AF402">
        <v>81.650000000000006</v>
      </c>
      <c r="AG402">
        <v>72.459999999999994</v>
      </c>
      <c r="AH402">
        <f t="shared" si="119"/>
        <v>1.1268285950869448</v>
      </c>
      <c r="AI402">
        <v>22.5</v>
      </c>
      <c r="AJ402">
        <v>76.89</v>
      </c>
      <c r="AK402">
        <v>69.97</v>
      </c>
      <c r="AL402" s="3">
        <f t="shared" si="120"/>
        <v>0</v>
      </c>
      <c r="AM402" s="3">
        <f t="shared" si="121"/>
        <v>1</v>
      </c>
      <c r="AN402" s="3">
        <f t="shared" si="122"/>
        <v>0</v>
      </c>
    </row>
    <row r="403" spans="1:40" x14ac:dyDescent="0.35">
      <c r="A403" t="s">
        <v>2287</v>
      </c>
      <c r="B403" t="s">
        <v>1945</v>
      </c>
      <c r="C403" t="s">
        <v>51</v>
      </c>
      <c r="D403" t="s">
        <v>134</v>
      </c>
      <c r="E403" s="6">
        <v>26.5</v>
      </c>
      <c r="F403" s="6">
        <v>72.45</v>
      </c>
      <c r="G403" s="6">
        <v>79.86</v>
      </c>
      <c r="H403" s="6">
        <f t="shared" si="115"/>
        <v>0.90721262208865516</v>
      </c>
      <c r="I403" s="6">
        <v>26</v>
      </c>
      <c r="J403" s="6">
        <v>50.64</v>
      </c>
      <c r="K403" s="6">
        <v>78.63</v>
      </c>
      <c r="L403" s="6">
        <f t="shared" si="116"/>
        <v>0</v>
      </c>
      <c r="M403" s="6">
        <f t="shared" si="117"/>
        <v>0</v>
      </c>
      <c r="N403" s="6">
        <f t="shared" si="118"/>
        <v>1</v>
      </c>
      <c r="AA403" t="s">
        <v>2287</v>
      </c>
      <c r="AB403" t="s">
        <v>1945</v>
      </c>
      <c r="AC403" t="s">
        <v>51</v>
      </c>
      <c r="AD403" t="s">
        <v>135</v>
      </c>
      <c r="AE403">
        <v>24.5</v>
      </c>
      <c r="AF403">
        <v>129.29</v>
      </c>
      <c r="AG403">
        <v>74.930000000000007</v>
      </c>
      <c r="AH403">
        <f t="shared" si="119"/>
        <v>1.7254771119711729</v>
      </c>
      <c r="AI403">
        <v>22</v>
      </c>
      <c r="AJ403">
        <v>61.83</v>
      </c>
      <c r="AK403">
        <v>68.72</v>
      </c>
      <c r="AL403" s="3">
        <f t="shared" si="120"/>
        <v>1</v>
      </c>
      <c r="AM403" s="3">
        <f t="shared" si="121"/>
        <v>0</v>
      </c>
      <c r="AN403" s="3">
        <f t="shared" si="122"/>
        <v>0</v>
      </c>
    </row>
    <row r="404" spans="1:40" x14ac:dyDescent="0.35">
      <c r="A404" t="s">
        <v>2288</v>
      </c>
      <c r="B404" t="s">
        <v>1945</v>
      </c>
      <c r="C404" t="s">
        <v>51</v>
      </c>
      <c r="D404" t="s">
        <v>134</v>
      </c>
      <c r="E404" s="6">
        <v>15</v>
      </c>
      <c r="F404" s="6">
        <v>45.96</v>
      </c>
      <c r="G404" s="6">
        <v>50.91</v>
      </c>
      <c r="H404" s="6">
        <f t="shared" si="115"/>
        <v>0.90276959340011798</v>
      </c>
      <c r="I404" s="6">
        <v>15</v>
      </c>
      <c r="J404" s="6">
        <v>45.96</v>
      </c>
      <c r="K404" s="6">
        <v>50.91</v>
      </c>
      <c r="L404" s="6">
        <f t="shared" si="116"/>
        <v>0</v>
      </c>
      <c r="M404" s="6">
        <f t="shared" si="117"/>
        <v>0</v>
      </c>
      <c r="N404" s="6">
        <f t="shared" si="118"/>
        <v>1</v>
      </c>
      <c r="AA404" t="s">
        <v>2288</v>
      </c>
      <c r="AB404" t="s">
        <v>1945</v>
      </c>
      <c r="AC404" t="s">
        <v>51</v>
      </c>
      <c r="AD404" t="s">
        <v>135</v>
      </c>
      <c r="AE404">
        <v>24</v>
      </c>
      <c r="AF404">
        <v>77.72</v>
      </c>
      <c r="AG404">
        <v>73.7</v>
      </c>
      <c r="AH404">
        <f t="shared" si="119"/>
        <v>1.0545454545454545</v>
      </c>
      <c r="AI404">
        <v>23</v>
      </c>
      <c r="AJ404">
        <v>53.49</v>
      </c>
      <c r="AK404">
        <v>71.22</v>
      </c>
      <c r="AL404" s="3">
        <f t="shared" si="120"/>
        <v>0</v>
      </c>
      <c r="AM404" s="3">
        <f t="shared" si="121"/>
        <v>1</v>
      </c>
      <c r="AN404" s="3">
        <f t="shared" si="122"/>
        <v>0</v>
      </c>
    </row>
    <row r="405" spans="1:40" x14ac:dyDescent="0.35">
      <c r="A405" t="s">
        <v>2289</v>
      </c>
      <c r="B405" t="s">
        <v>1945</v>
      </c>
      <c r="C405" t="s">
        <v>51</v>
      </c>
      <c r="D405" t="s">
        <v>134</v>
      </c>
      <c r="E405" s="6">
        <v>15.5</v>
      </c>
      <c r="F405" s="6">
        <v>47.54</v>
      </c>
      <c r="G405" s="6">
        <v>52.21</v>
      </c>
      <c r="H405" s="6">
        <f t="shared" si="115"/>
        <v>0.9105535338057843</v>
      </c>
      <c r="I405" s="6">
        <v>15</v>
      </c>
      <c r="J405" s="6">
        <v>24.31</v>
      </c>
      <c r="K405" s="6">
        <v>50.91</v>
      </c>
      <c r="L405" s="6">
        <f t="shared" si="116"/>
        <v>0</v>
      </c>
      <c r="M405" s="6">
        <f t="shared" si="117"/>
        <v>0</v>
      </c>
      <c r="N405" s="6">
        <f t="shared" si="118"/>
        <v>1</v>
      </c>
      <c r="AA405" t="s">
        <v>2289</v>
      </c>
      <c r="AB405" t="s">
        <v>1945</v>
      </c>
      <c r="AC405" t="s">
        <v>51</v>
      </c>
      <c r="AD405" t="s">
        <v>135</v>
      </c>
      <c r="AE405">
        <v>23.5</v>
      </c>
      <c r="AF405">
        <v>93.36</v>
      </c>
      <c r="AG405">
        <v>72.459999999999994</v>
      </c>
      <c r="AH405">
        <f t="shared" si="119"/>
        <v>1.2884349986199284</v>
      </c>
      <c r="AI405">
        <v>22.5</v>
      </c>
      <c r="AJ405">
        <v>62.82</v>
      </c>
      <c r="AK405">
        <v>69.97</v>
      </c>
      <c r="AL405" s="3">
        <f t="shared" si="120"/>
        <v>0</v>
      </c>
      <c r="AM405" s="3">
        <f t="shared" si="121"/>
        <v>1</v>
      </c>
      <c r="AN405" s="3">
        <f t="shared" si="122"/>
        <v>0</v>
      </c>
    </row>
    <row r="406" spans="1:40" x14ac:dyDescent="0.35">
      <c r="A406" t="s">
        <v>2290</v>
      </c>
      <c r="B406" t="s">
        <v>1945</v>
      </c>
      <c r="C406" t="s">
        <v>51</v>
      </c>
      <c r="D406" t="s">
        <v>134</v>
      </c>
      <c r="E406" s="6">
        <v>23.5</v>
      </c>
      <c r="F406" s="6">
        <v>66.08</v>
      </c>
      <c r="G406" s="6">
        <v>72.459999999999994</v>
      </c>
      <c r="H406" s="6">
        <f t="shared" si="115"/>
        <v>0.91195142147391672</v>
      </c>
      <c r="I406" s="6">
        <v>23</v>
      </c>
      <c r="J406" s="6">
        <v>43.28</v>
      </c>
      <c r="K406" s="6">
        <v>71.22</v>
      </c>
      <c r="L406" s="6">
        <f t="shared" si="116"/>
        <v>0</v>
      </c>
      <c r="M406" s="6">
        <f t="shared" si="117"/>
        <v>0</v>
      </c>
      <c r="N406" s="6">
        <f t="shared" si="118"/>
        <v>1</v>
      </c>
      <c r="AA406" t="s">
        <v>2290</v>
      </c>
      <c r="AB406" t="s">
        <v>1945</v>
      </c>
      <c r="AC406" t="s">
        <v>51</v>
      </c>
      <c r="AD406" t="s">
        <v>135</v>
      </c>
      <c r="AE406" s="6">
        <v>24</v>
      </c>
      <c r="AF406" s="6">
        <v>72.739999999999995</v>
      </c>
      <c r="AG406" s="6">
        <v>73.7</v>
      </c>
      <c r="AH406" s="6">
        <f t="shared" si="119"/>
        <v>0.98697421981004063</v>
      </c>
      <c r="AI406" s="6">
        <v>23.5</v>
      </c>
      <c r="AJ406" s="6">
        <v>45.71</v>
      </c>
      <c r="AK406" s="6">
        <v>72.459999999999994</v>
      </c>
      <c r="AL406" s="6">
        <f t="shared" si="120"/>
        <v>0</v>
      </c>
      <c r="AM406" s="6">
        <f t="shared" si="121"/>
        <v>0</v>
      </c>
      <c r="AN406" s="6">
        <f t="shared" si="122"/>
        <v>1</v>
      </c>
    </row>
    <row r="407" spans="1:40" x14ac:dyDescent="0.35">
      <c r="A407" t="s">
        <v>2291</v>
      </c>
      <c r="B407" t="s">
        <v>1945</v>
      </c>
      <c r="C407" t="s">
        <v>51</v>
      </c>
      <c r="D407" t="s">
        <v>134</v>
      </c>
      <c r="E407">
        <v>24</v>
      </c>
      <c r="F407">
        <v>83.92</v>
      </c>
      <c r="G407">
        <v>73.7</v>
      </c>
      <c r="H407">
        <f t="shared" si="115"/>
        <v>1.1386702849389416</v>
      </c>
      <c r="I407">
        <v>23</v>
      </c>
      <c r="J407">
        <v>67.36</v>
      </c>
      <c r="K407">
        <v>71.22</v>
      </c>
      <c r="L407" s="3">
        <f t="shared" si="116"/>
        <v>0</v>
      </c>
      <c r="M407" s="3">
        <f t="shared" si="117"/>
        <v>1</v>
      </c>
      <c r="N407" s="3">
        <f t="shared" si="118"/>
        <v>0</v>
      </c>
      <c r="AA407" t="s">
        <v>2291</v>
      </c>
      <c r="AB407" t="s">
        <v>1945</v>
      </c>
      <c r="AC407" t="s">
        <v>51</v>
      </c>
      <c r="AD407" t="s">
        <v>135</v>
      </c>
      <c r="AE407">
        <v>24</v>
      </c>
      <c r="AF407">
        <v>133.18</v>
      </c>
      <c r="AG407">
        <v>73.7</v>
      </c>
      <c r="AH407">
        <f t="shared" si="119"/>
        <v>1.807055630936228</v>
      </c>
      <c r="AI407">
        <v>22</v>
      </c>
      <c r="AJ407">
        <v>63.76</v>
      </c>
      <c r="AK407">
        <v>68.72</v>
      </c>
      <c r="AL407" s="3">
        <f t="shared" si="120"/>
        <v>1</v>
      </c>
      <c r="AM407" s="3">
        <f t="shared" si="121"/>
        <v>0</v>
      </c>
      <c r="AN407" s="3">
        <f t="shared" si="122"/>
        <v>0</v>
      </c>
    </row>
    <row r="408" spans="1:40" x14ac:dyDescent="0.35">
      <c r="A408" t="s">
        <v>2292</v>
      </c>
      <c r="B408" t="s">
        <v>1945</v>
      </c>
      <c r="C408" t="s">
        <v>51</v>
      </c>
      <c r="D408" t="s">
        <v>134</v>
      </c>
      <c r="E408" s="6">
        <v>22.5</v>
      </c>
      <c r="F408" s="6">
        <v>64.569999999999993</v>
      </c>
      <c r="G408" s="6">
        <v>69.97</v>
      </c>
      <c r="H408" s="6">
        <f t="shared" si="115"/>
        <v>0.92282406745748169</v>
      </c>
      <c r="I408" s="6">
        <v>22</v>
      </c>
      <c r="J408" s="6">
        <v>46.92</v>
      </c>
      <c r="K408" s="6">
        <v>68.72</v>
      </c>
      <c r="L408" s="6">
        <f t="shared" si="116"/>
        <v>0</v>
      </c>
      <c r="M408" s="6">
        <f t="shared" si="117"/>
        <v>0</v>
      </c>
      <c r="N408" s="6">
        <f t="shared" si="118"/>
        <v>1</v>
      </c>
      <c r="AA408" t="s">
        <v>2292</v>
      </c>
      <c r="AB408" t="s">
        <v>1945</v>
      </c>
      <c r="AC408" t="s">
        <v>51</v>
      </c>
      <c r="AD408" t="s">
        <v>135</v>
      </c>
      <c r="AE408">
        <v>24</v>
      </c>
      <c r="AF408">
        <v>111.28</v>
      </c>
      <c r="AG408">
        <v>73.7</v>
      </c>
      <c r="AH408">
        <f t="shared" si="119"/>
        <v>1.5099050203527815</v>
      </c>
      <c r="AI408">
        <v>21.5</v>
      </c>
      <c r="AJ408">
        <v>58.66</v>
      </c>
      <c r="AK408">
        <v>67.47</v>
      </c>
      <c r="AL408" s="3">
        <f t="shared" si="120"/>
        <v>1</v>
      </c>
      <c r="AM408" s="3">
        <f t="shared" si="121"/>
        <v>0</v>
      </c>
      <c r="AN408" s="3">
        <f t="shared" si="122"/>
        <v>0</v>
      </c>
    </row>
    <row r="409" spans="1:40" x14ac:dyDescent="0.35">
      <c r="A409" t="s">
        <v>2293</v>
      </c>
      <c r="B409" t="s">
        <v>1945</v>
      </c>
      <c r="C409" t="s">
        <v>51</v>
      </c>
      <c r="D409" t="s">
        <v>134</v>
      </c>
      <c r="E409">
        <v>23.5</v>
      </c>
      <c r="F409">
        <v>75.16</v>
      </c>
      <c r="G409">
        <v>72.459999999999994</v>
      </c>
      <c r="H409">
        <f t="shared" si="115"/>
        <v>1.0372619376207564</v>
      </c>
      <c r="I409">
        <v>23</v>
      </c>
      <c r="J409">
        <v>64.2</v>
      </c>
      <c r="K409">
        <v>71.22</v>
      </c>
      <c r="L409" s="3">
        <f t="shared" si="116"/>
        <v>0</v>
      </c>
      <c r="M409" s="3">
        <f t="shared" si="117"/>
        <v>1</v>
      </c>
      <c r="N409" s="3">
        <f t="shared" si="118"/>
        <v>0</v>
      </c>
      <c r="AA409" t="s">
        <v>2293</v>
      </c>
      <c r="AB409" t="s">
        <v>1945</v>
      </c>
      <c r="AC409" t="s">
        <v>51</v>
      </c>
      <c r="AD409" t="s">
        <v>135</v>
      </c>
      <c r="AE409">
        <v>22.5</v>
      </c>
      <c r="AF409">
        <v>83.94</v>
      </c>
      <c r="AG409">
        <v>69.97</v>
      </c>
      <c r="AH409">
        <f t="shared" si="119"/>
        <v>1.1996569958553667</v>
      </c>
      <c r="AI409">
        <v>24</v>
      </c>
      <c r="AJ409">
        <v>85.13</v>
      </c>
      <c r="AK409">
        <v>73.7</v>
      </c>
      <c r="AL409" s="3">
        <f t="shared" si="120"/>
        <v>0</v>
      </c>
      <c r="AM409" s="3">
        <f t="shared" si="121"/>
        <v>1</v>
      </c>
      <c r="AN409" s="3">
        <f t="shared" si="122"/>
        <v>0</v>
      </c>
    </row>
    <row r="410" spans="1:40" x14ac:dyDescent="0.35">
      <c r="A410" t="s">
        <v>2294</v>
      </c>
      <c r="B410" t="s">
        <v>1945</v>
      </c>
      <c r="C410" t="s">
        <v>51</v>
      </c>
      <c r="D410" t="s">
        <v>134</v>
      </c>
      <c r="E410" s="6">
        <v>24.5</v>
      </c>
      <c r="F410" s="6">
        <v>74.89</v>
      </c>
      <c r="G410" s="6">
        <v>74.930000000000007</v>
      </c>
      <c r="H410" s="6">
        <f t="shared" si="115"/>
        <v>0.99946616842386216</v>
      </c>
      <c r="I410" s="6">
        <v>24</v>
      </c>
      <c r="J410" s="6">
        <v>64.540000000000006</v>
      </c>
      <c r="K410" s="6">
        <v>73.7</v>
      </c>
      <c r="L410" s="6">
        <f>IF(H410&gt;1.5,1,0)</f>
        <v>0</v>
      </c>
      <c r="M410" s="6">
        <f>IF((AND(H410&gt;1,H410&lt;1.5)),1,0)</f>
        <v>0</v>
      </c>
      <c r="N410" s="6">
        <f>IF(H410&lt;1,1,0)</f>
        <v>1</v>
      </c>
      <c r="AA410" t="s">
        <v>2294</v>
      </c>
      <c r="AB410" t="s">
        <v>1945</v>
      </c>
      <c r="AC410" t="s">
        <v>51</v>
      </c>
      <c r="AD410" t="s">
        <v>135</v>
      </c>
      <c r="AE410">
        <v>24.5</v>
      </c>
      <c r="AF410">
        <v>76.89</v>
      </c>
      <c r="AG410">
        <v>74.930000000000007</v>
      </c>
      <c r="AH410">
        <f t="shared" si="119"/>
        <v>1.0261577472307486</v>
      </c>
      <c r="AI410">
        <v>24</v>
      </c>
      <c r="AJ410">
        <v>71.650000000000006</v>
      </c>
      <c r="AK410">
        <v>73.7</v>
      </c>
      <c r="AL410" s="3">
        <f t="shared" si="120"/>
        <v>0</v>
      </c>
      <c r="AM410" s="3">
        <f t="shared" si="121"/>
        <v>1</v>
      </c>
      <c r="AN410" s="3">
        <f t="shared" si="122"/>
        <v>0</v>
      </c>
    </row>
    <row r="411" spans="1:40" x14ac:dyDescent="0.35">
      <c r="A411" t="s">
        <v>2295</v>
      </c>
      <c r="B411" t="s">
        <v>2296</v>
      </c>
      <c r="C411" t="s">
        <v>16</v>
      </c>
      <c r="D411" t="s">
        <v>17</v>
      </c>
      <c r="E411">
        <v>23.5</v>
      </c>
      <c r="F411">
        <v>131.19999999999999</v>
      </c>
      <c r="G411">
        <v>72.459999999999994</v>
      </c>
      <c r="H411">
        <f t="shared" si="115"/>
        <v>1.8106541540160088</v>
      </c>
      <c r="I411">
        <f t="shared" ref="I411:I474" si="123">IF(H411&lt;1,0,IF(H411&lt;1.5,0,1))</f>
        <v>1</v>
      </c>
      <c r="J411">
        <f t="shared" ref="J411:J474" si="124">IF(H411&lt;1,0,IF(H411&lt;1.5,1,0))</f>
        <v>0</v>
      </c>
      <c r="K411">
        <f t="shared" ref="K411:K474" si="125">IF(H411&lt;1,1,0)</f>
        <v>0</v>
      </c>
      <c r="L411" s="3">
        <f t="shared" ref="L411:L474" si="126">IF(H411&gt;1.5,1,0)</f>
        <v>1</v>
      </c>
      <c r="M411" s="3">
        <f t="shared" ref="M411:M474" si="127">IF((AND(H411&gt;1,H411&lt;1.5)),1,0)</f>
        <v>0</v>
      </c>
      <c r="N411" s="3">
        <f t="shared" ref="N411:N474" si="128">IF(H411&lt;1,1,0)</f>
        <v>0</v>
      </c>
      <c r="AA411" t="s">
        <v>2295</v>
      </c>
      <c r="AB411" t="s">
        <v>2296</v>
      </c>
      <c r="AC411" t="s">
        <v>16</v>
      </c>
      <c r="AD411" t="s">
        <v>18</v>
      </c>
      <c r="AE411">
        <v>24</v>
      </c>
      <c r="AF411">
        <v>91.27</v>
      </c>
      <c r="AG411">
        <v>73.7</v>
      </c>
      <c r="AH411">
        <f t="shared" si="119"/>
        <v>1.2383989145183174</v>
      </c>
      <c r="AI411">
        <v>23.5</v>
      </c>
      <c r="AJ411">
        <v>63.82</v>
      </c>
      <c r="AK411">
        <v>72.459999999999994</v>
      </c>
      <c r="AL411" s="3">
        <f t="shared" si="120"/>
        <v>0</v>
      </c>
      <c r="AM411" s="3">
        <f t="shared" si="121"/>
        <v>1</v>
      </c>
      <c r="AN411" s="3">
        <f t="shared" si="122"/>
        <v>0</v>
      </c>
    </row>
    <row r="412" spans="1:40" x14ac:dyDescent="0.35">
      <c r="A412" t="s">
        <v>2297</v>
      </c>
      <c r="B412" t="s">
        <v>2298</v>
      </c>
      <c r="C412" t="s">
        <v>16</v>
      </c>
      <c r="D412" t="s">
        <v>17</v>
      </c>
      <c r="E412">
        <v>24</v>
      </c>
      <c r="F412">
        <v>221.82</v>
      </c>
      <c r="G412">
        <v>73.7</v>
      </c>
      <c r="H412">
        <f t="shared" si="115"/>
        <v>3.0097693351424692</v>
      </c>
      <c r="I412">
        <f t="shared" si="123"/>
        <v>1</v>
      </c>
      <c r="J412">
        <f t="shared" si="124"/>
        <v>0</v>
      </c>
      <c r="K412">
        <f t="shared" si="125"/>
        <v>0</v>
      </c>
      <c r="L412" s="3">
        <f t="shared" si="126"/>
        <v>1</v>
      </c>
      <c r="M412" s="3">
        <f t="shared" si="127"/>
        <v>0</v>
      </c>
      <c r="N412" s="3">
        <f t="shared" si="128"/>
        <v>0</v>
      </c>
      <c r="AA412" t="s">
        <v>2297</v>
      </c>
      <c r="AB412" t="s">
        <v>2298</v>
      </c>
      <c r="AC412" t="s">
        <v>16</v>
      </c>
      <c r="AD412" t="s">
        <v>18</v>
      </c>
      <c r="AE412">
        <v>24</v>
      </c>
      <c r="AF412">
        <v>150.97999999999999</v>
      </c>
      <c r="AG412">
        <v>73.7</v>
      </c>
      <c r="AH412">
        <f t="shared" si="119"/>
        <v>2.048575305291723</v>
      </c>
      <c r="AI412">
        <v>23</v>
      </c>
      <c r="AJ412">
        <v>68.81</v>
      </c>
      <c r="AK412">
        <v>71.22</v>
      </c>
      <c r="AL412" s="3">
        <f t="shared" si="120"/>
        <v>1</v>
      </c>
      <c r="AM412" s="3">
        <f t="shared" si="121"/>
        <v>0</v>
      </c>
      <c r="AN412" s="3">
        <f t="shared" si="122"/>
        <v>0</v>
      </c>
    </row>
    <row r="413" spans="1:40" x14ac:dyDescent="0.35">
      <c r="A413" t="s">
        <v>2299</v>
      </c>
      <c r="B413" t="s">
        <v>2298</v>
      </c>
      <c r="C413" t="s">
        <v>16</v>
      </c>
      <c r="D413" t="s">
        <v>17</v>
      </c>
      <c r="E413">
        <v>24</v>
      </c>
      <c r="F413">
        <v>207.25</v>
      </c>
      <c r="G413">
        <v>73.7</v>
      </c>
      <c r="H413">
        <f t="shared" si="115"/>
        <v>2.8120759837177745</v>
      </c>
      <c r="I413">
        <f t="shared" si="123"/>
        <v>1</v>
      </c>
      <c r="J413">
        <f t="shared" si="124"/>
        <v>0</v>
      </c>
      <c r="K413">
        <f t="shared" si="125"/>
        <v>0</v>
      </c>
      <c r="L413" s="3">
        <f t="shared" si="126"/>
        <v>1</v>
      </c>
      <c r="M413" s="3">
        <f t="shared" si="127"/>
        <v>0</v>
      </c>
      <c r="N413" s="3">
        <f t="shared" si="128"/>
        <v>0</v>
      </c>
      <c r="AA413" t="s">
        <v>2299</v>
      </c>
      <c r="AB413" t="s">
        <v>2298</v>
      </c>
      <c r="AC413" t="s">
        <v>16</v>
      </c>
      <c r="AD413" t="s">
        <v>18</v>
      </c>
      <c r="AE413">
        <v>24</v>
      </c>
      <c r="AF413">
        <v>138.91999999999999</v>
      </c>
      <c r="AG413">
        <v>73.7</v>
      </c>
      <c r="AH413">
        <f t="shared" si="119"/>
        <v>1.8849389416553592</v>
      </c>
      <c r="AI413">
        <v>22</v>
      </c>
      <c r="AJ413">
        <v>60.9</v>
      </c>
      <c r="AK413">
        <v>68.72</v>
      </c>
      <c r="AL413" s="3">
        <f t="shared" si="120"/>
        <v>1</v>
      </c>
      <c r="AM413" s="3">
        <f t="shared" si="121"/>
        <v>0</v>
      </c>
      <c r="AN413" s="3">
        <f t="shared" si="122"/>
        <v>0</v>
      </c>
    </row>
    <row r="414" spans="1:40" x14ac:dyDescent="0.35">
      <c r="A414" t="s">
        <v>2300</v>
      </c>
      <c r="B414" t="s">
        <v>2298</v>
      </c>
      <c r="C414" t="s">
        <v>16</v>
      </c>
      <c r="D414" t="s">
        <v>17</v>
      </c>
      <c r="E414">
        <v>23.5</v>
      </c>
      <c r="F414">
        <v>151.71</v>
      </c>
      <c r="G414">
        <v>72.459999999999994</v>
      </c>
      <c r="H414">
        <f t="shared" si="115"/>
        <v>2.0937068727573838</v>
      </c>
      <c r="I414">
        <f t="shared" si="123"/>
        <v>1</v>
      </c>
      <c r="J414">
        <f t="shared" si="124"/>
        <v>0</v>
      </c>
      <c r="K414">
        <f t="shared" si="125"/>
        <v>0</v>
      </c>
      <c r="L414" s="3">
        <f t="shared" si="126"/>
        <v>1</v>
      </c>
      <c r="M414" s="3">
        <f t="shared" si="127"/>
        <v>0</v>
      </c>
      <c r="N414" s="3">
        <f t="shared" si="128"/>
        <v>0</v>
      </c>
      <c r="AA414" t="s">
        <v>2300</v>
      </c>
      <c r="AB414" t="s">
        <v>2298</v>
      </c>
      <c r="AC414" t="s">
        <v>16</v>
      </c>
      <c r="AD414" t="s">
        <v>18</v>
      </c>
      <c r="AE414">
        <v>24.5</v>
      </c>
      <c r="AF414">
        <v>118.33</v>
      </c>
      <c r="AG414">
        <v>74.930000000000007</v>
      </c>
      <c r="AH414">
        <f t="shared" si="119"/>
        <v>1.5792072601094354</v>
      </c>
      <c r="AI414">
        <v>23</v>
      </c>
      <c r="AJ414">
        <v>62.31</v>
      </c>
      <c r="AK414">
        <v>71.22</v>
      </c>
      <c r="AL414" s="3">
        <f t="shared" si="120"/>
        <v>1</v>
      </c>
      <c r="AM414" s="3">
        <f t="shared" si="121"/>
        <v>0</v>
      </c>
      <c r="AN414" s="3">
        <f t="shared" si="122"/>
        <v>0</v>
      </c>
    </row>
    <row r="415" spans="1:40" x14ac:dyDescent="0.35">
      <c r="A415" t="s">
        <v>2301</v>
      </c>
      <c r="B415" t="s">
        <v>2298</v>
      </c>
      <c r="C415" t="s">
        <v>16</v>
      </c>
      <c r="D415" t="s">
        <v>17</v>
      </c>
      <c r="E415">
        <v>23</v>
      </c>
      <c r="F415">
        <v>99.71</v>
      </c>
      <c r="G415">
        <v>71.22</v>
      </c>
      <c r="H415">
        <f t="shared" si="115"/>
        <v>1.4000280819994384</v>
      </c>
      <c r="I415">
        <f t="shared" si="123"/>
        <v>0</v>
      </c>
      <c r="J415">
        <f t="shared" si="124"/>
        <v>1</v>
      </c>
      <c r="K415">
        <f t="shared" si="125"/>
        <v>0</v>
      </c>
      <c r="L415" s="3">
        <f t="shared" si="126"/>
        <v>0</v>
      </c>
      <c r="M415" s="3">
        <f t="shared" si="127"/>
        <v>1</v>
      </c>
      <c r="N415" s="3">
        <f t="shared" si="128"/>
        <v>0</v>
      </c>
      <c r="AA415" t="s">
        <v>2301</v>
      </c>
      <c r="AB415" t="s">
        <v>2298</v>
      </c>
      <c r="AC415" t="s">
        <v>16</v>
      </c>
      <c r="AD415" t="s">
        <v>18</v>
      </c>
      <c r="AE415">
        <v>24</v>
      </c>
      <c r="AF415">
        <v>116.03</v>
      </c>
      <c r="AG415">
        <v>73.7</v>
      </c>
      <c r="AH415">
        <f t="shared" si="119"/>
        <v>1.5743554952510177</v>
      </c>
      <c r="AI415">
        <v>23</v>
      </c>
      <c r="AJ415">
        <v>39.049999999999997</v>
      </c>
      <c r="AK415">
        <v>71.22</v>
      </c>
      <c r="AL415" s="3">
        <f t="shared" si="120"/>
        <v>1</v>
      </c>
      <c r="AM415" s="3">
        <f t="shared" si="121"/>
        <v>0</v>
      </c>
      <c r="AN415" s="3">
        <f t="shared" si="122"/>
        <v>0</v>
      </c>
    </row>
    <row r="416" spans="1:40" x14ac:dyDescent="0.35">
      <c r="A416" t="s">
        <v>2302</v>
      </c>
      <c r="B416" t="s">
        <v>2298</v>
      </c>
      <c r="C416" t="s">
        <v>16</v>
      </c>
      <c r="D416" t="s">
        <v>17</v>
      </c>
      <c r="E416">
        <v>23</v>
      </c>
      <c r="F416">
        <v>103.77</v>
      </c>
      <c r="G416">
        <v>71.22</v>
      </c>
      <c r="H416">
        <f t="shared" si="115"/>
        <v>1.4570345408593091</v>
      </c>
      <c r="I416">
        <f t="shared" si="123"/>
        <v>0</v>
      </c>
      <c r="J416">
        <f t="shared" si="124"/>
        <v>1</v>
      </c>
      <c r="K416">
        <f t="shared" si="125"/>
        <v>0</v>
      </c>
      <c r="L416" s="3">
        <f t="shared" si="126"/>
        <v>0</v>
      </c>
      <c r="M416" s="3">
        <f t="shared" si="127"/>
        <v>1</v>
      </c>
      <c r="N416" s="3">
        <f t="shared" si="128"/>
        <v>0</v>
      </c>
      <c r="AA416" t="s">
        <v>2302</v>
      </c>
      <c r="AB416" t="s">
        <v>2298</v>
      </c>
      <c r="AC416" t="s">
        <v>16</v>
      </c>
      <c r="AD416" t="s">
        <v>18</v>
      </c>
      <c r="AE416">
        <v>24</v>
      </c>
      <c r="AF416">
        <v>119.87</v>
      </c>
      <c r="AG416">
        <v>73.7</v>
      </c>
      <c r="AH416">
        <f t="shared" si="119"/>
        <v>1.6264586160108547</v>
      </c>
      <c r="AI416">
        <v>22.5</v>
      </c>
      <c r="AJ416">
        <v>62.09</v>
      </c>
      <c r="AK416">
        <v>69.97</v>
      </c>
      <c r="AL416" s="3">
        <f t="shared" si="120"/>
        <v>1</v>
      </c>
      <c r="AM416" s="3">
        <f t="shared" si="121"/>
        <v>0</v>
      </c>
      <c r="AN416" s="3">
        <f t="shared" si="122"/>
        <v>0</v>
      </c>
    </row>
    <row r="417" spans="1:40" x14ac:dyDescent="0.35">
      <c r="A417" t="s">
        <v>2303</v>
      </c>
      <c r="B417" t="s">
        <v>2298</v>
      </c>
      <c r="C417" t="s">
        <v>16</v>
      </c>
      <c r="D417" t="s">
        <v>17</v>
      </c>
      <c r="E417">
        <v>23.5</v>
      </c>
      <c r="F417">
        <v>177.44</v>
      </c>
      <c r="G417">
        <v>72.459999999999994</v>
      </c>
      <c r="H417">
        <f t="shared" si="115"/>
        <v>2.4487993375655535</v>
      </c>
      <c r="I417">
        <f t="shared" si="123"/>
        <v>1</v>
      </c>
      <c r="J417">
        <f t="shared" si="124"/>
        <v>0</v>
      </c>
      <c r="K417">
        <f t="shared" si="125"/>
        <v>0</v>
      </c>
      <c r="L417" s="3">
        <f t="shared" si="126"/>
        <v>1</v>
      </c>
      <c r="M417" s="3">
        <f t="shared" si="127"/>
        <v>0</v>
      </c>
      <c r="N417" s="3">
        <f t="shared" si="128"/>
        <v>0</v>
      </c>
      <c r="AA417" t="s">
        <v>2303</v>
      </c>
      <c r="AB417" t="s">
        <v>2298</v>
      </c>
      <c r="AC417" t="s">
        <v>16</v>
      </c>
      <c r="AD417" t="s">
        <v>18</v>
      </c>
      <c r="AE417">
        <v>24</v>
      </c>
      <c r="AF417">
        <v>149.6</v>
      </c>
      <c r="AG417">
        <v>73.7</v>
      </c>
      <c r="AH417">
        <f t="shared" si="119"/>
        <v>2.0298507462686564</v>
      </c>
      <c r="AI417">
        <v>16</v>
      </c>
      <c r="AJ417">
        <v>54.96</v>
      </c>
      <c r="AK417">
        <v>53.5</v>
      </c>
      <c r="AL417" s="3">
        <f t="shared" si="120"/>
        <v>1</v>
      </c>
      <c r="AM417" s="3">
        <f t="shared" si="121"/>
        <v>0</v>
      </c>
      <c r="AN417" s="3">
        <f t="shared" si="122"/>
        <v>0</v>
      </c>
    </row>
    <row r="418" spans="1:40" x14ac:dyDescent="0.35">
      <c r="A418" t="s">
        <v>2304</v>
      </c>
      <c r="B418" t="s">
        <v>2298</v>
      </c>
      <c r="C418" t="s">
        <v>16</v>
      </c>
      <c r="D418" t="s">
        <v>17</v>
      </c>
      <c r="E418">
        <v>23.5</v>
      </c>
      <c r="F418">
        <v>154.32</v>
      </c>
      <c r="G418">
        <v>72.459999999999994</v>
      </c>
      <c r="H418">
        <f t="shared" si="115"/>
        <v>2.1297267457907814</v>
      </c>
      <c r="I418">
        <f t="shared" si="123"/>
        <v>1</v>
      </c>
      <c r="J418">
        <f t="shared" si="124"/>
        <v>0</v>
      </c>
      <c r="K418">
        <f t="shared" si="125"/>
        <v>0</v>
      </c>
      <c r="L418" s="3">
        <f t="shared" si="126"/>
        <v>1</v>
      </c>
      <c r="M418" s="3">
        <f t="shared" si="127"/>
        <v>0</v>
      </c>
      <c r="N418" s="3">
        <f t="shared" si="128"/>
        <v>0</v>
      </c>
      <c r="AA418" t="s">
        <v>2304</v>
      </c>
      <c r="AB418" t="s">
        <v>2298</v>
      </c>
      <c r="AC418" t="s">
        <v>16</v>
      </c>
      <c r="AD418" t="s">
        <v>18</v>
      </c>
      <c r="AE418">
        <v>24</v>
      </c>
      <c r="AF418">
        <v>109.36</v>
      </c>
      <c r="AG418">
        <v>73.7</v>
      </c>
      <c r="AH418">
        <f t="shared" si="119"/>
        <v>1.483853459972863</v>
      </c>
      <c r="AI418">
        <v>23.5</v>
      </c>
      <c r="AJ418">
        <v>53.02</v>
      </c>
      <c r="AK418">
        <v>72.459999999999994</v>
      </c>
      <c r="AL418" s="3">
        <f t="shared" si="120"/>
        <v>0</v>
      </c>
      <c r="AM418" s="3">
        <f t="shared" si="121"/>
        <v>1</v>
      </c>
      <c r="AN418" s="3">
        <f t="shared" si="122"/>
        <v>0</v>
      </c>
    </row>
    <row r="419" spans="1:40" x14ac:dyDescent="0.35">
      <c r="A419" t="s">
        <v>2305</v>
      </c>
      <c r="B419" t="s">
        <v>2298</v>
      </c>
      <c r="C419" t="s">
        <v>16</v>
      </c>
      <c r="D419" t="s">
        <v>17</v>
      </c>
      <c r="E419" s="6">
        <v>24</v>
      </c>
      <c r="F419" s="6">
        <v>62.54</v>
      </c>
      <c r="G419" s="6">
        <v>73.7</v>
      </c>
      <c r="H419" s="6">
        <f t="shared" si="115"/>
        <v>0.8485753052917232</v>
      </c>
      <c r="I419" s="6">
        <f t="shared" si="123"/>
        <v>0</v>
      </c>
      <c r="J419" s="6">
        <f t="shared" si="124"/>
        <v>0</v>
      </c>
      <c r="K419" s="6">
        <f t="shared" si="125"/>
        <v>1</v>
      </c>
      <c r="L419" s="6">
        <f t="shared" si="126"/>
        <v>0</v>
      </c>
      <c r="M419" s="6">
        <f t="shared" si="127"/>
        <v>0</v>
      </c>
      <c r="N419" s="6">
        <f t="shared" si="128"/>
        <v>1</v>
      </c>
      <c r="AA419" t="s">
        <v>2305</v>
      </c>
      <c r="AB419" t="s">
        <v>2298</v>
      </c>
      <c r="AC419" t="s">
        <v>16</v>
      </c>
      <c r="AD419" t="s">
        <v>18</v>
      </c>
      <c r="AE419">
        <v>24</v>
      </c>
      <c r="AF419">
        <v>150.16</v>
      </c>
      <c r="AG419">
        <v>73.7</v>
      </c>
      <c r="AH419">
        <f t="shared" si="119"/>
        <v>2.0374491180461329</v>
      </c>
      <c r="AI419">
        <v>22.5</v>
      </c>
      <c r="AJ419">
        <v>54.57</v>
      </c>
      <c r="AK419">
        <v>69.97</v>
      </c>
      <c r="AL419" s="3">
        <f t="shared" si="120"/>
        <v>1</v>
      </c>
      <c r="AM419" s="3">
        <f t="shared" si="121"/>
        <v>0</v>
      </c>
      <c r="AN419" s="3">
        <f t="shared" si="122"/>
        <v>0</v>
      </c>
    </row>
    <row r="420" spans="1:40" x14ac:dyDescent="0.35">
      <c r="A420" t="s">
        <v>2306</v>
      </c>
      <c r="B420" t="s">
        <v>2298</v>
      </c>
      <c r="C420" t="s">
        <v>16</v>
      </c>
      <c r="D420" t="s">
        <v>17</v>
      </c>
      <c r="E420" s="6">
        <v>24.5</v>
      </c>
      <c r="F420" s="6">
        <v>50.21</v>
      </c>
      <c r="G420" s="6">
        <v>74.930000000000007</v>
      </c>
      <c r="H420" s="6">
        <f t="shared" si="115"/>
        <v>0.67009208594688374</v>
      </c>
      <c r="I420" s="6">
        <f t="shared" si="123"/>
        <v>0</v>
      </c>
      <c r="J420" s="6">
        <f t="shared" si="124"/>
        <v>0</v>
      </c>
      <c r="K420" s="6">
        <f t="shared" si="125"/>
        <v>1</v>
      </c>
      <c r="L420" s="6">
        <f t="shared" si="126"/>
        <v>0</v>
      </c>
      <c r="M420" s="6">
        <f t="shared" si="127"/>
        <v>0</v>
      </c>
      <c r="N420" s="6">
        <f t="shared" si="128"/>
        <v>1</v>
      </c>
      <c r="AA420" t="s">
        <v>2306</v>
      </c>
      <c r="AB420" t="s">
        <v>2298</v>
      </c>
      <c r="AC420" t="s">
        <v>16</v>
      </c>
      <c r="AD420" t="s">
        <v>18</v>
      </c>
      <c r="AE420">
        <v>24</v>
      </c>
      <c r="AF420">
        <v>157.61000000000001</v>
      </c>
      <c r="AG420">
        <v>73.7</v>
      </c>
      <c r="AH420">
        <f t="shared" si="119"/>
        <v>2.1385345997286298</v>
      </c>
      <c r="AI420">
        <v>23</v>
      </c>
      <c r="AJ420">
        <v>61.83</v>
      </c>
      <c r="AK420">
        <v>71.22</v>
      </c>
      <c r="AL420" s="3">
        <f t="shared" si="120"/>
        <v>1</v>
      </c>
      <c r="AM420" s="3">
        <f t="shared" si="121"/>
        <v>0</v>
      </c>
      <c r="AN420" s="3">
        <f t="shared" si="122"/>
        <v>0</v>
      </c>
    </row>
    <row r="421" spans="1:40" x14ac:dyDescent="0.35">
      <c r="A421" t="s">
        <v>2307</v>
      </c>
      <c r="B421" t="s">
        <v>2308</v>
      </c>
      <c r="C421" t="s">
        <v>16</v>
      </c>
      <c r="D421" t="s">
        <v>17</v>
      </c>
      <c r="E421">
        <v>24</v>
      </c>
      <c r="F421">
        <v>143.06</v>
      </c>
      <c r="G421">
        <v>73.7</v>
      </c>
      <c r="H421">
        <f t="shared" si="115"/>
        <v>1.9411126187245589</v>
      </c>
      <c r="I421">
        <f t="shared" si="123"/>
        <v>1</v>
      </c>
      <c r="J421">
        <f t="shared" si="124"/>
        <v>0</v>
      </c>
      <c r="K421">
        <f t="shared" si="125"/>
        <v>0</v>
      </c>
      <c r="L421" s="3">
        <f t="shared" si="126"/>
        <v>1</v>
      </c>
      <c r="M421" s="3">
        <f t="shared" si="127"/>
        <v>0</v>
      </c>
      <c r="N421" s="3">
        <f t="shared" si="128"/>
        <v>0</v>
      </c>
      <c r="AA421" t="s">
        <v>2307</v>
      </c>
      <c r="AB421" t="s">
        <v>2308</v>
      </c>
      <c r="AC421" t="s">
        <v>16</v>
      </c>
      <c r="AD421" t="s">
        <v>18</v>
      </c>
      <c r="AE421">
        <v>24</v>
      </c>
      <c r="AF421">
        <v>83.69</v>
      </c>
      <c r="AG421">
        <v>73.7</v>
      </c>
      <c r="AH421">
        <f t="shared" si="119"/>
        <v>1.1355495251017638</v>
      </c>
      <c r="AI421">
        <v>23.5</v>
      </c>
      <c r="AJ421">
        <v>62.44</v>
      </c>
      <c r="AK421">
        <v>72.459999999999994</v>
      </c>
      <c r="AL421" s="3">
        <f t="shared" si="120"/>
        <v>0</v>
      </c>
      <c r="AM421" s="3">
        <f t="shared" si="121"/>
        <v>1</v>
      </c>
      <c r="AN421" s="3">
        <f t="shared" si="122"/>
        <v>0</v>
      </c>
    </row>
    <row r="422" spans="1:40" x14ac:dyDescent="0.35">
      <c r="A422" t="s">
        <v>2309</v>
      </c>
      <c r="B422" t="s">
        <v>2308</v>
      </c>
      <c r="C422" t="s">
        <v>16</v>
      </c>
      <c r="D422" t="s">
        <v>17</v>
      </c>
      <c r="E422">
        <v>24</v>
      </c>
      <c r="F422">
        <v>141.94999999999999</v>
      </c>
      <c r="G422">
        <v>73.7</v>
      </c>
      <c r="H422">
        <f t="shared" si="115"/>
        <v>1.9260515603799184</v>
      </c>
      <c r="I422">
        <f t="shared" si="123"/>
        <v>1</v>
      </c>
      <c r="J422">
        <f t="shared" si="124"/>
        <v>0</v>
      </c>
      <c r="K422">
        <f t="shared" si="125"/>
        <v>0</v>
      </c>
      <c r="L422" s="3">
        <f t="shared" si="126"/>
        <v>1</v>
      </c>
      <c r="M422" s="3">
        <f t="shared" si="127"/>
        <v>0</v>
      </c>
      <c r="N422" s="3">
        <f t="shared" si="128"/>
        <v>0</v>
      </c>
      <c r="AA422" t="s">
        <v>2309</v>
      </c>
      <c r="AB422" t="s">
        <v>2308</v>
      </c>
      <c r="AC422" t="s">
        <v>16</v>
      </c>
      <c r="AD422" t="s">
        <v>18</v>
      </c>
      <c r="AE422">
        <v>24</v>
      </c>
      <c r="AF422">
        <v>101.42</v>
      </c>
      <c r="AG422">
        <v>73.7</v>
      </c>
      <c r="AH422">
        <f t="shared" si="119"/>
        <v>1.3761194029850745</v>
      </c>
      <c r="AI422">
        <v>23</v>
      </c>
      <c r="AJ422">
        <v>47.15</v>
      </c>
      <c r="AK422">
        <v>71.22</v>
      </c>
      <c r="AL422" s="3">
        <f t="shared" si="120"/>
        <v>0</v>
      </c>
      <c r="AM422" s="3">
        <f t="shared" si="121"/>
        <v>1</v>
      </c>
      <c r="AN422" s="3">
        <f t="shared" si="122"/>
        <v>0</v>
      </c>
    </row>
    <row r="423" spans="1:40" x14ac:dyDescent="0.35">
      <c r="A423" t="s">
        <v>2310</v>
      </c>
      <c r="B423" t="s">
        <v>2308</v>
      </c>
      <c r="C423" t="s">
        <v>16</v>
      </c>
      <c r="D423" t="s">
        <v>17</v>
      </c>
      <c r="E423">
        <v>23.5</v>
      </c>
      <c r="F423">
        <v>115.24</v>
      </c>
      <c r="G423">
        <v>72.459999999999994</v>
      </c>
      <c r="H423">
        <f t="shared" si="115"/>
        <v>1.5903947005244274</v>
      </c>
      <c r="I423">
        <f t="shared" si="123"/>
        <v>1</v>
      </c>
      <c r="J423">
        <f t="shared" si="124"/>
        <v>0</v>
      </c>
      <c r="K423">
        <f t="shared" si="125"/>
        <v>0</v>
      </c>
      <c r="L423" s="3">
        <f t="shared" si="126"/>
        <v>1</v>
      </c>
      <c r="M423" s="3">
        <f t="shared" si="127"/>
        <v>0</v>
      </c>
      <c r="N423" s="3">
        <f t="shared" si="128"/>
        <v>0</v>
      </c>
      <c r="AA423" t="s">
        <v>2310</v>
      </c>
      <c r="AB423" t="s">
        <v>2308</v>
      </c>
      <c r="AC423" t="s">
        <v>16</v>
      </c>
      <c r="AD423" t="s">
        <v>18</v>
      </c>
      <c r="AE423">
        <v>24</v>
      </c>
      <c r="AF423">
        <v>146.41</v>
      </c>
      <c r="AG423">
        <v>73.7</v>
      </c>
      <c r="AH423">
        <f t="shared" si="119"/>
        <v>1.9865671641791043</v>
      </c>
      <c r="AI423">
        <v>23</v>
      </c>
      <c r="AJ423">
        <v>61.29</v>
      </c>
      <c r="AK423">
        <v>71.22</v>
      </c>
      <c r="AL423" s="3">
        <f t="shared" si="120"/>
        <v>1</v>
      </c>
      <c r="AM423" s="3">
        <f t="shared" si="121"/>
        <v>0</v>
      </c>
      <c r="AN423" s="3">
        <f t="shared" si="122"/>
        <v>0</v>
      </c>
    </row>
    <row r="424" spans="1:40" x14ac:dyDescent="0.35">
      <c r="A424" t="s">
        <v>2311</v>
      </c>
      <c r="B424" t="s">
        <v>2308</v>
      </c>
      <c r="C424" t="s">
        <v>16</v>
      </c>
      <c r="D424" t="s">
        <v>17</v>
      </c>
      <c r="E424">
        <v>23.5</v>
      </c>
      <c r="F424">
        <v>164.78</v>
      </c>
      <c r="G424">
        <v>72.459999999999994</v>
      </c>
      <c r="H424">
        <f t="shared" si="115"/>
        <v>2.2740822522771187</v>
      </c>
      <c r="I424">
        <f t="shared" si="123"/>
        <v>1</v>
      </c>
      <c r="J424">
        <f t="shared" si="124"/>
        <v>0</v>
      </c>
      <c r="K424">
        <f t="shared" si="125"/>
        <v>0</v>
      </c>
      <c r="L424" s="3">
        <f t="shared" si="126"/>
        <v>1</v>
      </c>
      <c r="M424" s="3">
        <f t="shared" si="127"/>
        <v>0</v>
      </c>
      <c r="N424" s="3">
        <f t="shared" si="128"/>
        <v>0</v>
      </c>
      <c r="AA424" t="s">
        <v>2311</v>
      </c>
      <c r="AB424" t="s">
        <v>2308</v>
      </c>
      <c r="AC424" t="s">
        <v>16</v>
      </c>
      <c r="AD424" t="s">
        <v>18</v>
      </c>
      <c r="AE424">
        <v>24</v>
      </c>
      <c r="AF424">
        <v>95.06</v>
      </c>
      <c r="AG424">
        <v>73.7</v>
      </c>
      <c r="AH424">
        <f t="shared" si="119"/>
        <v>1.2898236092265942</v>
      </c>
      <c r="AI424">
        <v>15.5</v>
      </c>
      <c r="AJ424">
        <v>52.79</v>
      </c>
      <c r="AK424">
        <v>52.21</v>
      </c>
      <c r="AL424" s="3">
        <f t="shared" si="120"/>
        <v>0</v>
      </c>
      <c r="AM424" s="3">
        <f t="shared" si="121"/>
        <v>1</v>
      </c>
      <c r="AN424" s="3">
        <f t="shared" si="122"/>
        <v>0</v>
      </c>
    </row>
    <row r="425" spans="1:40" x14ac:dyDescent="0.35">
      <c r="A425" t="s">
        <v>2312</v>
      </c>
      <c r="B425" t="s">
        <v>2308</v>
      </c>
      <c r="C425" t="s">
        <v>16</v>
      </c>
      <c r="D425" t="s">
        <v>17</v>
      </c>
      <c r="E425">
        <v>23.5</v>
      </c>
      <c r="F425">
        <v>76.31</v>
      </c>
      <c r="G425">
        <v>72.459999999999994</v>
      </c>
      <c r="H425">
        <f t="shared" si="115"/>
        <v>1.0531327629036711</v>
      </c>
      <c r="I425">
        <f t="shared" si="123"/>
        <v>0</v>
      </c>
      <c r="J425">
        <f t="shared" si="124"/>
        <v>1</v>
      </c>
      <c r="K425">
        <f t="shared" si="125"/>
        <v>0</v>
      </c>
      <c r="L425" s="3">
        <f t="shared" si="126"/>
        <v>0</v>
      </c>
      <c r="M425" s="3">
        <f t="shared" si="127"/>
        <v>1</v>
      </c>
      <c r="N425" s="3">
        <f t="shared" si="128"/>
        <v>0</v>
      </c>
      <c r="AA425" t="s">
        <v>2312</v>
      </c>
      <c r="AB425" t="s">
        <v>2308</v>
      </c>
      <c r="AC425" t="s">
        <v>16</v>
      </c>
      <c r="AD425" t="s">
        <v>18</v>
      </c>
      <c r="AE425" s="6">
        <v>24.5</v>
      </c>
      <c r="AF425" s="6">
        <v>74.459999999999994</v>
      </c>
      <c r="AG425" s="6">
        <v>74.930000000000007</v>
      </c>
      <c r="AH425" s="6">
        <f t="shared" si="119"/>
        <v>0.9937274789803815</v>
      </c>
      <c r="AI425" s="6">
        <v>24</v>
      </c>
      <c r="AJ425" s="6">
        <v>60.39</v>
      </c>
      <c r="AK425" s="6">
        <v>73.7</v>
      </c>
      <c r="AL425" s="6">
        <f t="shared" si="120"/>
        <v>0</v>
      </c>
      <c r="AM425" s="6">
        <f t="shared" si="121"/>
        <v>0</v>
      </c>
      <c r="AN425" s="6">
        <f t="shared" si="122"/>
        <v>1</v>
      </c>
    </row>
    <row r="426" spans="1:40" x14ac:dyDescent="0.35">
      <c r="A426" t="s">
        <v>2313</v>
      </c>
      <c r="B426" t="s">
        <v>2308</v>
      </c>
      <c r="C426" t="s">
        <v>16</v>
      </c>
      <c r="D426" t="s">
        <v>17</v>
      </c>
      <c r="E426">
        <v>24</v>
      </c>
      <c r="F426">
        <v>105.62</v>
      </c>
      <c r="G426">
        <v>73.7</v>
      </c>
      <c r="H426">
        <f t="shared" si="115"/>
        <v>1.4331071913161466</v>
      </c>
      <c r="I426">
        <f t="shared" si="123"/>
        <v>0</v>
      </c>
      <c r="J426">
        <f t="shared" si="124"/>
        <v>1</v>
      </c>
      <c r="K426">
        <f t="shared" si="125"/>
        <v>0</v>
      </c>
      <c r="L426" s="3">
        <f t="shared" si="126"/>
        <v>0</v>
      </c>
      <c r="M426" s="3">
        <f t="shared" si="127"/>
        <v>1</v>
      </c>
      <c r="N426" s="3">
        <f t="shared" si="128"/>
        <v>0</v>
      </c>
      <c r="AA426" t="s">
        <v>2313</v>
      </c>
      <c r="AB426" t="s">
        <v>2308</v>
      </c>
      <c r="AC426" t="s">
        <v>16</v>
      </c>
      <c r="AD426" t="s">
        <v>18</v>
      </c>
      <c r="AE426">
        <v>24</v>
      </c>
      <c r="AF426">
        <v>96.34</v>
      </c>
      <c r="AG426">
        <v>73.7</v>
      </c>
      <c r="AH426">
        <f t="shared" si="119"/>
        <v>1.30719131614654</v>
      </c>
      <c r="AI426">
        <v>23.5</v>
      </c>
      <c r="AJ426">
        <v>53.72</v>
      </c>
      <c r="AK426">
        <v>72.459999999999994</v>
      </c>
      <c r="AL426" s="3">
        <f t="shared" si="120"/>
        <v>0</v>
      </c>
      <c r="AM426" s="3">
        <f t="shared" si="121"/>
        <v>1</v>
      </c>
      <c r="AN426" s="3">
        <f t="shared" si="122"/>
        <v>0</v>
      </c>
    </row>
    <row r="427" spans="1:40" x14ac:dyDescent="0.35">
      <c r="A427" t="s">
        <v>2314</v>
      </c>
      <c r="B427" t="s">
        <v>2308</v>
      </c>
      <c r="C427" t="s">
        <v>16</v>
      </c>
      <c r="D427" t="s">
        <v>17</v>
      </c>
      <c r="E427">
        <v>24</v>
      </c>
      <c r="F427">
        <v>99.69</v>
      </c>
      <c r="G427">
        <v>73.7</v>
      </c>
      <c r="H427">
        <f t="shared" si="115"/>
        <v>1.3526458616010855</v>
      </c>
      <c r="I427">
        <f t="shared" si="123"/>
        <v>0</v>
      </c>
      <c r="J427">
        <f t="shared" si="124"/>
        <v>1</v>
      </c>
      <c r="K427">
        <f t="shared" si="125"/>
        <v>0</v>
      </c>
      <c r="L427" s="3">
        <f t="shared" si="126"/>
        <v>0</v>
      </c>
      <c r="M427" s="3">
        <f t="shared" si="127"/>
        <v>1</v>
      </c>
      <c r="N427" s="3">
        <f t="shared" si="128"/>
        <v>0</v>
      </c>
      <c r="AA427" t="s">
        <v>2314</v>
      </c>
      <c r="AB427" t="s">
        <v>2308</v>
      </c>
      <c r="AC427" t="s">
        <v>16</v>
      </c>
      <c r="AD427" t="s">
        <v>18</v>
      </c>
      <c r="AE427">
        <v>24</v>
      </c>
      <c r="AF427">
        <v>147.35</v>
      </c>
      <c r="AG427">
        <v>73.7</v>
      </c>
      <c r="AH427">
        <f t="shared" si="119"/>
        <v>1.9993215739484396</v>
      </c>
      <c r="AI427">
        <v>23.5</v>
      </c>
      <c r="AJ427">
        <v>68.92</v>
      </c>
      <c r="AK427">
        <v>72.459999999999994</v>
      </c>
      <c r="AL427" s="3">
        <f t="shared" si="120"/>
        <v>1</v>
      </c>
      <c r="AM427" s="3">
        <f t="shared" si="121"/>
        <v>0</v>
      </c>
      <c r="AN427" s="3">
        <f t="shared" si="122"/>
        <v>0</v>
      </c>
    </row>
    <row r="428" spans="1:40" x14ac:dyDescent="0.35">
      <c r="A428" t="s">
        <v>2315</v>
      </c>
      <c r="B428" t="s">
        <v>2308</v>
      </c>
      <c r="C428" t="s">
        <v>16</v>
      </c>
      <c r="D428" t="s">
        <v>17</v>
      </c>
      <c r="E428">
        <v>23.5</v>
      </c>
      <c r="F428">
        <v>139.56</v>
      </c>
      <c r="G428">
        <v>72.459999999999994</v>
      </c>
      <c r="H428">
        <f t="shared" si="115"/>
        <v>1.9260281534639803</v>
      </c>
      <c r="I428">
        <f t="shared" si="123"/>
        <v>1</v>
      </c>
      <c r="J428">
        <f t="shared" si="124"/>
        <v>0</v>
      </c>
      <c r="K428">
        <f t="shared" si="125"/>
        <v>0</v>
      </c>
      <c r="L428" s="3">
        <f t="shared" si="126"/>
        <v>1</v>
      </c>
      <c r="M428" s="3">
        <f t="shared" si="127"/>
        <v>0</v>
      </c>
      <c r="N428" s="3">
        <f t="shared" si="128"/>
        <v>0</v>
      </c>
      <c r="AA428" t="s">
        <v>2315</v>
      </c>
      <c r="AB428" t="s">
        <v>2308</v>
      </c>
      <c r="AC428" t="s">
        <v>16</v>
      </c>
      <c r="AD428" t="s">
        <v>18</v>
      </c>
      <c r="AE428">
        <v>24</v>
      </c>
      <c r="AF428">
        <v>105.56</v>
      </c>
      <c r="AG428">
        <v>73.7</v>
      </c>
      <c r="AH428">
        <f t="shared" si="119"/>
        <v>1.4322930800542741</v>
      </c>
      <c r="AI428">
        <v>23.5</v>
      </c>
      <c r="AJ428">
        <v>68.92</v>
      </c>
      <c r="AK428">
        <v>72.459999999999994</v>
      </c>
      <c r="AL428" s="3">
        <f t="shared" si="120"/>
        <v>0</v>
      </c>
      <c r="AM428" s="3">
        <f t="shared" si="121"/>
        <v>1</v>
      </c>
      <c r="AN428" s="3">
        <f t="shared" si="122"/>
        <v>0</v>
      </c>
    </row>
    <row r="429" spans="1:40" x14ac:dyDescent="0.35">
      <c r="A429" t="s">
        <v>2316</v>
      </c>
      <c r="B429" t="s">
        <v>2308</v>
      </c>
      <c r="C429" t="s">
        <v>16</v>
      </c>
      <c r="D429" t="s">
        <v>17</v>
      </c>
      <c r="E429">
        <v>24.5</v>
      </c>
      <c r="F429">
        <v>143.11000000000001</v>
      </c>
      <c r="G429">
        <v>74.930000000000007</v>
      </c>
      <c r="H429">
        <f t="shared" si="115"/>
        <v>1.9099159215267583</v>
      </c>
      <c r="I429">
        <f t="shared" si="123"/>
        <v>1</v>
      </c>
      <c r="J429">
        <f t="shared" si="124"/>
        <v>0</v>
      </c>
      <c r="K429">
        <f t="shared" si="125"/>
        <v>0</v>
      </c>
      <c r="L429" s="3">
        <f t="shared" si="126"/>
        <v>1</v>
      </c>
      <c r="M429" s="3">
        <f t="shared" si="127"/>
        <v>0</v>
      </c>
      <c r="N429" s="3">
        <f t="shared" si="128"/>
        <v>0</v>
      </c>
      <c r="AA429" t="s">
        <v>2316</v>
      </c>
      <c r="AB429" t="s">
        <v>2308</v>
      </c>
      <c r="AC429" t="s">
        <v>16</v>
      </c>
      <c r="AD429" t="s">
        <v>18</v>
      </c>
      <c r="AE429">
        <v>24</v>
      </c>
      <c r="AF429">
        <v>109.27</v>
      </c>
      <c r="AG429">
        <v>73.7</v>
      </c>
      <c r="AH429">
        <f t="shared" si="119"/>
        <v>1.4826322930800542</v>
      </c>
      <c r="AI429">
        <v>23.5</v>
      </c>
      <c r="AJ429">
        <v>55.05</v>
      </c>
      <c r="AK429">
        <v>72.459999999999994</v>
      </c>
      <c r="AL429" s="3">
        <f t="shared" si="120"/>
        <v>0</v>
      </c>
      <c r="AM429" s="3">
        <f t="shared" si="121"/>
        <v>1</v>
      </c>
      <c r="AN429" s="3">
        <f t="shared" si="122"/>
        <v>0</v>
      </c>
    </row>
    <row r="430" spans="1:40" x14ac:dyDescent="0.35">
      <c r="A430" t="s">
        <v>2317</v>
      </c>
      <c r="B430" t="s">
        <v>2308</v>
      </c>
      <c r="C430" t="s">
        <v>16</v>
      </c>
      <c r="D430" t="s">
        <v>17</v>
      </c>
      <c r="E430">
        <v>24</v>
      </c>
      <c r="F430">
        <v>220.97</v>
      </c>
      <c r="G430">
        <v>73.7</v>
      </c>
      <c r="H430">
        <f t="shared" si="115"/>
        <v>2.9982360922659428</v>
      </c>
      <c r="I430">
        <f t="shared" si="123"/>
        <v>1</v>
      </c>
      <c r="J430">
        <f t="shared" si="124"/>
        <v>0</v>
      </c>
      <c r="K430">
        <f t="shared" si="125"/>
        <v>0</v>
      </c>
      <c r="L430" s="3">
        <f t="shared" si="126"/>
        <v>1</v>
      </c>
      <c r="M430" s="3">
        <f t="shared" si="127"/>
        <v>0</v>
      </c>
      <c r="N430" s="3">
        <f t="shared" si="128"/>
        <v>0</v>
      </c>
      <c r="AA430" t="s">
        <v>2317</v>
      </c>
      <c r="AB430" t="s">
        <v>2308</v>
      </c>
      <c r="AC430" t="s">
        <v>16</v>
      </c>
      <c r="AD430" t="s">
        <v>18</v>
      </c>
      <c r="AE430">
        <v>24</v>
      </c>
      <c r="AF430">
        <v>152.79</v>
      </c>
      <c r="AG430">
        <v>73.7</v>
      </c>
      <c r="AH430">
        <f t="shared" si="119"/>
        <v>2.0731343283582087</v>
      </c>
      <c r="AI430">
        <v>18</v>
      </c>
      <c r="AJ430">
        <v>59.68</v>
      </c>
      <c r="AK430">
        <v>58.64</v>
      </c>
      <c r="AL430" s="3">
        <f t="shared" si="120"/>
        <v>1</v>
      </c>
      <c r="AM430" s="3">
        <f t="shared" si="121"/>
        <v>0</v>
      </c>
      <c r="AN430" s="3">
        <f t="shared" si="122"/>
        <v>0</v>
      </c>
    </row>
    <row r="431" spans="1:40" x14ac:dyDescent="0.35">
      <c r="A431" t="s">
        <v>2318</v>
      </c>
      <c r="B431" t="s">
        <v>2308</v>
      </c>
      <c r="C431" t="s">
        <v>16</v>
      </c>
      <c r="D431" t="s">
        <v>17</v>
      </c>
      <c r="E431">
        <v>24</v>
      </c>
      <c r="F431">
        <v>116.85</v>
      </c>
      <c r="G431">
        <v>73.7</v>
      </c>
      <c r="H431">
        <f t="shared" si="115"/>
        <v>1.5854816824966078</v>
      </c>
      <c r="I431">
        <f t="shared" si="123"/>
        <v>1</v>
      </c>
      <c r="J431">
        <f t="shared" si="124"/>
        <v>0</v>
      </c>
      <c r="K431">
        <f t="shared" si="125"/>
        <v>0</v>
      </c>
      <c r="L431" s="3">
        <f t="shared" si="126"/>
        <v>1</v>
      </c>
      <c r="M431" s="3">
        <f t="shared" si="127"/>
        <v>0</v>
      </c>
      <c r="N431" s="3">
        <f t="shared" si="128"/>
        <v>0</v>
      </c>
      <c r="AA431" t="s">
        <v>2318</v>
      </c>
      <c r="AB431" t="s">
        <v>2308</v>
      </c>
      <c r="AC431" t="s">
        <v>16</v>
      </c>
      <c r="AD431" t="s">
        <v>18</v>
      </c>
      <c r="AE431">
        <v>24</v>
      </c>
      <c r="AF431">
        <v>125.23</v>
      </c>
      <c r="AG431">
        <v>73.7</v>
      </c>
      <c r="AH431">
        <f t="shared" si="119"/>
        <v>1.6991858887381275</v>
      </c>
      <c r="AI431">
        <v>23</v>
      </c>
      <c r="AJ431">
        <v>50.57</v>
      </c>
      <c r="AK431">
        <v>71.22</v>
      </c>
      <c r="AL431" s="3">
        <f t="shared" si="120"/>
        <v>1</v>
      </c>
      <c r="AM431" s="3">
        <f t="shared" si="121"/>
        <v>0</v>
      </c>
      <c r="AN431" s="3">
        <f t="shared" si="122"/>
        <v>0</v>
      </c>
    </row>
    <row r="432" spans="1:40" x14ac:dyDescent="0.35">
      <c r="A432" t="s">
        <v>2319</v>
      </c>
      <c r="B432" t="s">
        <v>2308</v>
      </c>
      <c r="C432" t="s">
        <v>16</v>
      </c>
      <c r="D432" t="s">
        <v>17</v>
      </c>
      <c r="E432">
        <v>23.5</v>
      </c>
      <c r="F432">
        <v>109.27</v>
      </c>
      <c r="G432">
        <v>72.459999999999994</v>
      </c>
      <c r="H432">
        <f t="shared" si="115"/>
        <v>1.508004416229644</v>
      </c>
      <c r="I432">
        <f t="shared" si="123"/>
        <v>1</v>
      </c>
      <c r="J432">
        <f t="shared" si="124"/>
        <v>0</v>
      </c>
      <c r="K432">
        <f t="shared" si="125"/>
        <v>0</v>
      </c>
      <c r="L432" s="3">
        <f t="shared" si="126"/>
        <v>1</v>
      </c>
      <c r="M432" s="3">
        <f t="shared" si="127"/>
        <v>0</v>
      </c>
      <c r="N432" s="3">
        <f t="shared" si="128"/>
        <v>0</v>
      </c>
      <c r="AA432" t="s">
        <v>2319</v>
      </c>
      <c r="AB432" t="s">
        <v>2308</v>
      </c>
      <c r="AC432" t="s">
        <v>16</v>
      </c>
      <c r="AD432" t="s">
        <v>18</v>
      </c>
      <c r="AE432">
        <v>24</v>
      </c>
      <c r="AF432">
        <v>115.72</v>
      </c>
      <c r="AG432">
        <v>73.7</v>
      </c>
      <c r="AH432">
        <f t="shared" si="119"/>
        <v>1.5701492537313433</v>
      </c>
      <c r="AI432">
        <v>23.5</v>
      </c>
      <c r="AJ432">
        <v>59.93</v>
      </c>
      <c r="AK432">
        <v>72.459999999999994</v>
      </c>
      <c r="AL432" s="3">
        <f t="shared" si="120"/>
        <v>1</v>
      </c>
      <c r="AM432" s="3">
        <f t="shared" si="121"/>
        <v>0</v>
      </c>
      <c r="AN432" s="3">
        <f t="shared" si="122"/>
        <v>0</v>
      </c>
    </row>
    <row r="433" spans="1:40" x14ac:dyDescent="0.35">
      <c r="A433" t="s">
        <v>2320</v>
      </c>
      <c r="B433" t="s">
        <v>2308</v>
      </c>
      <c r="C433" t="s">
        <v>16</v>
      </c>
      <c r="D433" t="s">
        <v>17</v>
      </c>
      <c r="E433">
        <v>28.5</v>
      </c>
      <c r="F433">
        <v>95.48</v>
      </c>
      <c r="G433">
        <v>84.74</v>
      </c>
      <c r="H433">
        <f t="shared" si="115"/>
        <v>1.1267406183620488</v>
      </c>
      <c r="I433">
        <f t="shared" si="123"/>
        <v>0</v>
      </c>
      <c r="J433">
        <f t="shared" si="124"/>
        <v>1</v>
      </c>
      <c r="K433">
        <f t="shared" si="125"/>
        <v>0</v>
      </c>
      <c r="L433" s="3">
        <f t="shared" si="126"/>
        <v>0</v>
      </c>
      <c r="M433" s="3">
        <f t="shared" si="127"/>
        <v>1</v>
      </c>
      <c r="N433" s="3">
        <f t="shared" si="128"/>
        <v>0</v>
      </c>
      <c r="AA433" t="s">
        <v>2320</v>
      </c>
      <c r="AB433" t="s">
        <v>2308</v>
      </c>
      <c r="AC433" t="s">
        <v>16</v>
      </c>
      <c r="AD433" t="s">
        <v>18</v>
      </c>
      <c r="AE433">
        <v>24</v>
      </c>
      <c r="AF433">
        <v>116.12</v>
      </c>
      <c r="AG433">
        <v>73.7</v>
      </c>
      <c r="AH433">
        <f t="shared" si="119"/>
        <v>1.5755766621438263</v>
      </c>
      <c r="AI433">
        <v>23.5</v>
      </c>
      <c r="AJ433">
        <v>46.92</v>
      </c>
      <c r="AK433">
        <v>72.459999999999994</v>
      </c>
      <c r="AL433" s="3">
        <f t="shared" si="120"/>
        <v>1</v>
      </c>
      <c r="AM433" s="3">
        <f t="shared" si="121"/>
        <v>0</v>
      </c>
      <c r="AN433" s="3">
        <f t="shared" si="122"/>
        <v>0</v>
      </c>
    </row>
    <row r="434" spans="1:40" x14ac:dyDescent="0.35">
      <c r="A434" t="s">
        <v>2321</v>
      </c>
      <c r="B434" t="s">
        <v>2308</v>
      </c>
      <c r="C434" t="s">
        <v>16</v>
      </c>
      <c r="D434" t="s">
        <v>17</v>
      </c>
      <c r="E434">
        <v>24</v>
      </c>
      <c r="F434">
        <v>140.03</v>
      </c>
      <c r="G434">
        <v>73.7</v>
      </c>
      <c r="H434">
        <f t="shared" si="115"/>
        <v>1.9</v>
      </c>
      <c r="I434">
        <f t="shared" si="123"/>
        <v>1</v>
      </c>
      <c r="J434">
        <f t="shared" si="124"/>
        <v>0</v>
      </c>
      <c r="K434">
        <f t="shared" si="125"/>
        <v>0</v>
      </c>
      <c r="L434" s="3">
        <f t="shared" si="126"/>
        <v>1</v>
      </c>
      <c r="M434" s="3">
        <f t="shared" si="127"/>
        <v>0</v>
      </c>
      <c r="N434" s="3">
        <f t="shared" si="128"/>
        <v>0</v>
      </c>
      <c r="AA434" t="s">
        <v>2321</v>
      </c>
      <c r="AB434" t="s">
        <v>2308</v>
      </c>
      <c r="AC434" t="s">
        <v>16</v>
      </c>
      <c r="AD434" t="s">
        <v>18</v>
      </c>
      <c r="AE434">
        <v>24</v>
      </c>
      <c r="AF434">
        <v>107.57</v>
      </c>
      <c r="AG434">
        <v>73.7</v>
      </c>
      <c r="AH434">
        <f t="shared" si="119"/>
        <v>1.4595658073270013</v>
      </c>
      <c r="AI434">
        <v>23</v>
      </c>
      <c r="AJ434">
        <v>64.760000000000005</v>
      </c>
      <c r="AK434">
        <v>71.22</v>
      </c>
      <c r="AL434" s="3">
        <f t="shared" si="120"/>
        <v>0</v>
      </c>
      <c r="AM434" s="3">
        <f t="shared" si="121"/>
        <v>1</v>
      </c>
      <c r="AN434" s="3">
        <f t="shared" si="122"/>
        <v>0</v>
      </c>
    </row>
    <row r="435" spans="1:40" x14ac:dyDescent="0.35">
      <c r="A435" t="s">
        <v>2322</v>
      </c>
      <c r="B435" t="s">
        <v>2308</v>
      </c>
      <c r="C435" t="s">
        <v>16</v>
      </c>
      <c r="D435" t="s">
        <v>17</v>
      </c>
      <c r="E435">
        <v>23.5</v>
      </c>
      <c r="F435">
        <v>197.96</v>
      </c>
      <c r="G435">
        <v>72.459999999999994</v>
      </c>
      <c r="H435">
        <f t="shared" si="115"/>
        <v>2.7319900634833014</v>
      </c>
      <c r="I435">
        <f t="shared" si="123"/>
        <v>1</v>
      </c>
      <c r="J435">
        <f t="shared" si="124"/>
        <v>0</v>
      </c>
      <c r="K435">
        <f t="shared" si="125"/>
        <v>0</v>
      </c>
      <c r="L435" s="3">
        <f t="shared" si="126"/>
        <v>1</v>
      </c>
      <c r="M435" s="3">
        <f t="shared" si="127"/>
        <v>0</v>
      </c>
      <c r="N435" s="3">
        <f t="shared" si="128"/>
        <v>0</v>
      </c>
      <c r="AA435" t="s">
        <v>2322</v>
      </c>
      <c r="AB435" t="s">
        <v>2308</v>
      </c>
      <c r="AC435" t="s">
        <v>16</v>
      </c>
      <c r="AD435" t="s">
        <v>18</v>
      </c>
      <c r="AE435">
        <v>24</v>
      </c>
      <c r="AF435">
        <v>121.34</v>
      </c>
      <c r="AG435">
        <v>73.7</v>
      </c>
      <c r="AH435">
        <f t="shared" si="119"/>
        <v>1.64640434192673</v>
      </c>
      <c r="AI435">
        <v>23.5</v>
      </c>
      <c r="AJ435">
        <v>62.7</v>
      </c>
      <c r="AK435">
        <v>72.459999999999994</v>
      </c>
      <c r="AL435" s="3">
        <f t="shared" si="120"/>
        <v>1</v>
      </c>
      <c r="AM435" s="3">
        <f t="shared" si="121"/>
        <v>0</v>
      </c>
      <c r="AN435" s="3">
        <f t="shared" si="122"/>
        <v>0</v>
      </c>
    </row>
    <row r="436" spans="1:40" x14ac:dyDescent="0.35">
      <c r="A436" t="s">
        <v>2323</v>
      </c>
      <c r="B436" t="s">
        <v>2308</v>
      </c>
      <c r="C436" t="s">
        <v>16</v>
      </c>
      <c r="D436" t="s">
        <v>17</v>
      </c>
      <c r="E436">
        <v>23.5</v>
      </c>
      <c r="F436">
        <v>120.2</v>
      </c>
      <c r="G436">
        <v>72.459999999999994</v>
      </c>
      <c r="H436">
        <f t="shared" si="115"/>
        <v>1.6588462600055205</v>
      </c>
      <c r="I436">
        <f t="shared" si="123"/>
        <v>1</v>
      </c>
      <c r="J436">
        <f t="shared" si="124"/>
        <v>0</v>
      </c>
      <c r="K436">
        <f t="shared" si="125"/>
        <v>0</v>
      </c>
      <c r="L436" s="3">
        <f t="shared" si="126"/>
        <v>1</v>
      </c>
      <c r="M436" s="3">
        <f t="shared" si="127"/>
        <v>0</v>
      </c>
      <c r="N436" s="3">
        <f t="shared" si="128"/>
        <v>0</v>
      </c>
      <c r="AA436" t="s">
        <v>2323</v>
      </c>
      <c r="AB436" t="s">
        <v>2308</v>
      </c>
      <c r="AC436" t="s">
        <v>16</v>
      </c>
      <c r="AD436" t="s">
        <v>18</v>
      </c>
      <c r="AE436">
        <v>24</v>
      </c>
      <c r="AF436">
        <v>120.88</v>
      </c>
      <c r="AG436">
        <v>73.7</v>
      </c>
      <c r="AH436">
        <f t="shared" si="119"/>
        <v>1.6401628222523743</v>
      </c>
      <c r="AI436">
        <v>23</v>
      </c>
      <c r="AJ436">
        <v>48.59</v>
      </c>
      <c r="AK436">
        <v>71.22</v>
      </c>
      <c r="AL436" s="3">
        <f t="shared" si="120"/>
        <v>1</v>
      </c>
      <c r="AM436" s="3">
        <f t="shared" si="121"/>
        <v>0</v>
      </c>
      <c r="AN436" s="3">
        <f t="shared" si="122"/>
        <v>0</v>
      </c>
    </row>
    <row r="437" spans="1:40" x14ac:dyDescent="0.35">
      <c r="A437" t="s">
        <v>2324</v>
      </c>
      <c r="B437" t="s">
        <v>2308</v>
      </c>
      <c r="C437" t="s">
        <v>16</v>
      </c>
      <c r="D437" t="s">
        <v>17</v>
      </c>
      <c r="E437">
        <v>24</v>
      </c>
      <c r="F437">
        <v>114.95</v>
      </c>
      <c r="G437">
        <v>73.7</v>
      </c>
      <c r="H437">
        <f t="shared" si="115"/>
        <v>1.5597014925373134</v>
      </c>
      <c r="I437">
        <f t="shared" si="123"/>
        <v>1</v>
      </c>
      <c r="J437">
        <f t="shared" si="124"/>
        <v>0</v>
      </c>
      <c r="K437">
        <f t="shared" si="125"/>
        <v>0</v>
      </c>
      <c r="L437" s="3">
        <f t="shared" si="126"/>
        <v>1</v>
      </c>
      <c r="M437" s="3">
        <f t="shared" si="127"/>
        <v>0</v>
      </c>
      <c r="N437" s="3">
        <f t="shared" si="128"/>
        <v>0</v>
      </c>
      <c r="AA437" t="s">
        <v>2324</v>
      </c>
      <c r="AB437" t="s">
        <v>2308</v>
      </c>
      <c r="AC437" t="s">
        <v>16</v>
      </c>
      <c r="AD437" t="s">
        <v>18</v>
      </c>
      <c r="AE437">
        <v>24</v>
      </c>
      <c r="AF437">
        <v>116.2</v>
      </c>
      <c r="AG437">
        <v>73.7</v>
      </c>
      <c r="AH437">
        <f t="shared" si="119"/>
        <v>1.5766621438263229</v>
      </c>
      <c r="AI437">
        <v>23</v>
      </c>
      <c r="AJ437">
        <v>56.52</v>
      </c>
      <c r="AK437">
        <v>71.22</v>
      </c>
      <c r="AL437" s="3">
        <f t="shared" si="120"/>
        <v>1</v>
      </c>
      <c r="AM437" s="3">
        <f t="shared" si="121"/>
        <v>0</v>
      </c>
      <c r="AN437" s="3">
        <f t="shared" si="122"/>
        <v>0</v>
      </c>
    </row>
    <row r="438" spans="1:40" x14ac:dyDescent="0.35">
      <c r="A438" t="s">
        <v>2325</v>
      </c>
      <c r="B438" t="s">
        <v>2308</v>
      </c>
      <c r="C438" t="s">
        <v>16</v>
      </c>
      <c r="D438" t="s">
        <v>17</v>
      </c>
      <c r="E438">
        <v>24</v>
      </c>
      <c r="F438">
        <v>155.68</v>
      </c>
      <c r="G438">
        <v>73.7</v>
      </c>
      <c r="H438">
        <f t="shared" si="115"/>
        <v>2.1123473541383988</v>
      </c>
      <c r="I438">
        <f t="shared" si="123"/>
        <v>1</v>
      </c>
      <c r="J438">
        <f t="shared" si="124"/>
        <v>0</v>
      </c>
      <c r="K438">
        <f t="shared" si="125"/>
        <v>0</v>
      </c>
      <c r="L438" s="3">
        <f t="shared" si="126"/>
        <v>1</v>
      </c>
      <c r="M438" s="3">
        <f t="shared" si="127"/>
        <v>0</v>
      </c>
      <c r="N438" s="3">
        <f t="shared" si="128"/>
        <v>0</v>
      </c>
      <c r="AA438" t="s">
        <v>2325</v>
      </c>
      <c r="AB438" t="s">
        <v>2308</v>
      </c>
      <c r="AC438" t="s">
        <v>16</v>
      </c>
      <c r="AD438" t="s">
        <v>18</v>
      </c>
      <c r="AE438">
        <v>24</v>
      </c>
      <c r="AF438">
        <v>105.73</v>
      </c>
      <c r="AG438">
        <v>73.7</v>
      </c>
      <c r="AH438">
        <f t="shared" si="119"/>
        <v>1.4345997286295793</v>
      </c>
      <c r="AI438">
        <v>23.5</v>
      </c>
      <c r="AJ438">
        <v>54.29</v>
      </c>
      <c r="AK438">
        <v>72.459999999999994</v>
      </c>
      <c r="AL438" s="3">
        <f t="shared" si="120"/>
        <v>0</v>
      </c>
      <c r="AM438" s="3">
        <f t="shared" si="121"/>
        <v>1</v>
      </c>
      <c r="AN438" s="3">
        <f t="shared" si="122"/>
        <v>0</v>
      </c>
    </row>
    <row r="439" spans="1:40" x14ac:dyDescent="0.35">
      <c r="A439" t="s">
        <v>2326</v>
      </c>
      <c r="B439" t="s">
        <v>2308</v>
      </c>
      <c r="C439" t="s">
        <v>16</v>
      </c>
      <c r="D439" t="s">
        <v>17</v>
      </c>
      <c r="E439">
        <v>23</v>
      </c>
      <c r="F439">
        <v>81.680000000000007</v>
      </c>
      <c r="G439">
        <v>71.22</v>
      </c>
      <c r="H439">
        <f t="shared" si="115"/>
        <v>1.1468688570626229</v>
      </c>
      <c r="I439">
        <f t="shared" si="123"/>
        <v>0</v>
      </c>
      <c r="J439">
        <f t="shared" si="124"/>
        <v>1</v>
      </c>
      <c r="K439">
        <f t="shared" si="125"/>
        <v>0</v>
      </c>
      <c r="L439" s="3">
        <f t="shared" si="126"/>
        <v>0</v>
      </c>
      <c r="M439" s="3">
        <f t="shared" si="127"/>
        <v>1</v>
      </c>
      <c r="N439" s="3">
        <f t="shared" si="128"/>
        <v>0</v>
      </c>
      <c r="AA439" t="s">
        <v>2326</v>
      </c>
      <c r="AB439" t="s">
        <v>2308</v>
      </c>
      <c r="AC439" t="s">
        <v>16</v>
      </c>
      <c r="AD439" t="s">
        <v>18</v>
      </c>
      <c r="AE439">
        <v>24</v>
      </c>
      <c r="AF439">
        <v>82.79</v>
      </c>
      <c r="AG439">
        <v>73.7</v>
      </c>
      <c r="AH439">
        <f t="shared" si="119"/>
        <v>1.1233378561736771</v>
      </c>
      <c r="AI439">
        <v>23.5</v>
      </c>
      <c r="AJ439">
        <v>56.71</v>
      </c>
      <c r="AK439">
        <v>72.459999999999994</v>
      </c>
      <c r="AL439" s="3">
        <f t="shared" si="120"/>
        <v>0</v>
      </c>
      <c r="AM439" s="3">
        <f t="shared" si="121"/>
        <v>1</v>
      </c>
      <c r="AN439" s="3">
        <f t="shared" si="122"/>
        <v>0</v>
      </c>
    </row>
    <row r="440" spans="1:40" x14ac:dyDescent="0.35">
      <c r="A440" t="s">
        <v>2327</v>
      </c>
      <c r="B440" t="s">
        <v>2308</v>
      </c>
      <c r="C440" t="s">
        <v>16</v>
      </c>
      <c r="D440" t="s">
        <v>17</v>
      </c>
      <c r="E440">
        <v>24</v>
      </c>
      <c r="F440">
        <v>202.4</v>
      </c>
      <c r="G440">
        <v>73.7</v>
      </c>
      <c r="H440">
        <f t="shared" si="115"/>
        <v>2.7462686567164178</v>
      </c>
      <c r="I440">
        <f t="shared" si="123"/>
        <v>1</v>
      </c>
      <c r="J440">
        <f t="shared" si="124"/>
        <v>0</v>
      </c>
      <c r="K440">
        <f t="shared" si="125"/>
        <v>0</v>
      </c>
      <c r="L440" s="3">
        <f t="shared" si="126"/>
        <v>1</v>
      </c>
      <c r="M440" s="3">
        <f t="shared" si="127"/>
        <v>0</v>
      </c>
      <c r="N440" s="3">
        <f t="shared" si="128"/>
        <v>0</v>
      </c>
      <c r="AA440" t="s">
        <v>2327</v>
      </c>
      <c r="AB440" t="s">
        <v>2308</v>
      </c>
      <c r="AC440" t="s">
        <v>16</v>
      </c>
      <c r="AD440" t="s">
        <v>18</v>
      </c>
      <c r="AE440">
        <v>24</v>
      </c>
      <c r="AF440">
        <v>119.04</v>
      </c>
      <c r="AG440">
        <v>73.7</v>
      </c>
      <c r="AH440">
        <f t="shared" si="119"/>
        <v>1.6151967435549526</v>
      </c>
      <c r="AI440">
        <v>23</v>
      </c>
      <c r="AJ440">
        <v>54.54</v>
      </c>
      <c r="AK440">
        <v>71.22</v>
      </c>
      <c r="AL440" s="3">
        <f t="shared" si="120"/>
        <v>1</v>
      </c>
      <c r="AM440" s="3">
        <f t="shared" si="121"/>
        <v>0</v>
      </c>
      <c r="AN440" s="3">
        <f t="shared" si="122"/>
        <v>0</v>
      </c>
    </row>
    <row r="441" spans="1:40" x14ac:dyDescent="0.35">
      <c r="A441" t="s">
        <v>2328</v>
      </c>
      <c r="B441" t="s">
        <v>2308</v>
      </c>
      <c r="C441" t="s">
        <v>16</v>
      </c>
      <c r="D441" t="s">
        <v>17</v>
      </c>
      <c r="E441">
        <v>24</v>
      </c>
      <c r="F441">
        <v>168.95</v>
      </c>
      <c r="G441">
        <v>73.7</v>
      </c>
      <c r="H441">
        <f t="shared" si="115"/>
        <v>2.2924016282225237</v>
      </c>
      <c r="I441">
        <f t="shared" si="123"/>
        <v>1</v>
      </c>
      <c r="J441">
        <f t="shared" si="124"/>
        <v>0</v>
      </c>
      <c r="K441">
        <f t="shared" si="125"/>
        <v>0</v>
      </c>
      <c r="L441" s="3">
        <f t="shared" si="126"/>
        <v>1</v>
      </c>
      <c r="M441" s="3">
        <f t="shared" si="127"/>
        <v>0</v>
      </c>
      <c r="N441" s="3">
        <f t="shared" si="128"/>
        <v>0</v>
      </c>
      <c r="AA441" t="s">
        <v>2328</v>
      </c>
      <c r="AB441" t="s">
        <v>2308</v>
      </c>
      <c r="AC441" t="s">
        <v>16</v>
      </c>
      <c r="AD441" t="s">
        <v>18</v>
      </c>
      <c r="AE441">
        <v>24</v>
      </c>
      <c r="AF441">
        <v>143.51</v>
      </c>
      <c r="AG441">
        <v>73.7</v>
      </c>
      <c r="AH441">
        <f t="shared" si="119"/>
        <v>1.9472184531886023</v>
      </c>
      <c r="AI441">
        <v>18</v>
      </c>
      <c r="AJ441">
        <v>63.22</v>
      </c>
      <c r="AK441">
        <v>58.64</v>
      </c>
      <c r="AL441" s="3">
        <f t="shared" si="120"/>
        <v>1</v>
      </c>
      <c r="AM441" s="3">
        <f t="shared" si="121"/>
        <v>0</v>
      </c>
      <c r="AN441" s="3">
        <f t="shared" si="122"/>
        <v>0</v>
      </c>
    </row>
    <row r="442" spans="1:40" x14ac:dyDescent="0.35">
      <c r="A442" t="s">
        <v>2329</v>
      </c>
      <c r="B442" t="s">
        <v>2308</v>
      </c>
      <c r="C442" t="s">
        <v>16</v>
      </c>
      <c r="D442" t="s">
        <v>17</v>
      </c>
      <c r="E442">
        <v>24</v>
      </c>
      <c r="F442">
        <v>182.61</v>
      </c>
      <c r="G442">
        <v>73.7</v>
      </c>
      <c r="H442">
        <f t="shared" si="115"/>
        <v>2.4777476255088198</v>
      </c>
      <c r="I442">
        <f t="shared" si="123"/>
        <v>1</v>
      </c>
      <c r="J442">
        <f t="shared" si="124"/>
        <v>0</v>
      </c>
      <c r="K442">
        <f t="shared" si="125"/>
        <v>0</v>
      </c>
      <c r="L442" s="3">
        <f t="shared" si="126"/>
        <v>1</v>
      </c>
      <c r="M442" s="3">
        <f t="shared" si="127"/>
        <v>0</v>
      </c>
      <c r="N442" s="3">
        <f t="shared" si="128"/>
        <v>0</v>
      </c>
      <c r="AA442" t="s">
        <v>2329</v>
      </c>
      <c r="AB442" t="s">
        <v>2308</v>
      </c>
      <c r="AC442" t="s">
        <v>16</v>
      </c>
      <c r="AD442" t="s">
        <v>18</v>
      </c>
      <c r="AE442">
        <v>24</v>
      </c>
      <c r="AF442">
        <v>170.88</v>
      </c>
      <c r="AG442">
        <v>73.7</v>
      </c>
      <c r="AH442">
        <f t="shared" si="119"/>
        <v>2.3185888738127542</v>
      </c>
      <c r="AI442">
        <v>23.5</v>
      </c>
      <c r="AJ442">
        <v>70.989999999999995</v>
      </c>
      <c r="AK442">
        <v>72.459999999999994</v>
      </c>
      <c r="AL442" s="3">
        <f t="shared" si="120"/>
        <v>1</v>
      </c>
      <c r="AM442" s="3">
        <f t="shared" si="121"/>
        <v>0</v>
      </c>
      <c r="AN442" s="3">
        <f t="shared" si="122"/>
        <v>0</v>
      </c>
    </row>
    <row r="443" spans="1:40" x14ac:dyDescent="0.35">
      <c r="A443" t="s">
        <v>2330</v>
      </c>
      <c r="B443" t="s">
        <v>2308</v>
      </c>
      <c r="C443" t="s">
        <v>16</v>
      </c>
      <c r="D443" t="s">
        <v>17</v>
      </c>
      <c r="E443">
        <v>24</v>
      </c>
      <c r="F443">
        <v>214.42</v>
      </c>
      <c r="G443">
        <v>73.7</v>
      </c>
      <c r="H443">
        <f t="shared" si="115"/>
        <v>2.9093622795115328</v>
      </c>
      <c r="I443">
        <f t="shared" si="123"/>
        <v>1</v>
      </c>
      <c r="J443">
        <f t="shared" si="124"/>
        <v>0</v>
      </c>
      <c r="K443">
        <f t="shared" si="125"/>
        <v>0</v>
      </c>
      <c r="L443" s="3">
        <f t="shared" si="126"/>
        <v>1</v>
      </c>
      <c r="M443" s="3">
        <f t="shared" si="127"/>
        <v>0</v>
      </c>
      <c r="N443" s="3">
        <f t="shared" si="128"/>
        <v>0</v>
      </c>
      <c r="AA443" t="s">
        <v>2330</v>
      </c>
      <c r="AB443" t="s">
        <v>2308</v>
      </c>
      <c r="AC443" t="s">
        <v>16</v>
      </c>
      <c r="AD443" t="s">
        <v>18</v>
      </c>
      <c r="AE443">
        <v>24</v>
      </c>
      <c r="AF443">
        <v>123.33</v>
      </c>
      <c r="AG443">
        <v>73.7</v>
      </c>
      <c r="AH443">
        <f t="shared" si="119"/>
        <v>1.6734056987788331</v>
      </c>
      <c r="AI443">
        <v>23</v>
      </c>
      <c r="AJ443">
        <v>67.14</v>
      </c>
      <c r="AK443">
        <v>71.22</v>
      </c>
      <c r="AL443" s="3">
        <f t="shared" si="120"/>
        <v>1</v>
      </c>
      <c r="AM443" s="3">
        <f t="shared" si="121"/>
        <v>0</v>
      </c>
      <c r="AN443" s="3">
        <f t="shared" si="122"/>
        <v>0</v>
      </c>
    </row>
    <row r="444" spans="1:40" x14ac:dyDescent="0.35">
      <c r="A444" t="s">
        <v>2331</v>
      </c>
      <c r="B444" t="s">
        <v>2308</v>
      </c>
      <c r="C444" t="s">
        <v>16</v>
      </c>
      <c r="D444" t="s">
        <v>17</v>
      </c>
      <c r="E444">
        <v>24</v>
      </c>
      <c r="F444">
        <v>219.61</v>
      </c>
      <c r="G444">
        <v>73.7</v>
      </c>
      <c r="H444">
        <f t="shared" si="115"/>
        <v>2.9797829036635006</v>
      </c>
      <c r="I444">
        <f t="shared" si="123"/>
        <v>1</v>
      </c>
      <c r="J444">
        <f t="shared" si="124"/>
        <v>0</v>
      </c>
      <c r="K444">
        <f t="shared" si="125"/>
        <v>0</v>
      </c>
      <c r="L444" s="3">
        <f t="shared" si="126"/>
        <v>1</v>
      </c>
      <c r="M444" s="3">
        <f t="shared" si="127"/>
        <v>0</v>
      </c>
      <c r="N444" s="3">
        <f t="shared" si="128"/>
        <v>0</v>
      </c>
      <c r="AA444" t="s">
        <v>2331</v>
      </c>
      <c r="AB444" t="s">
        <v>2308</v>
      </c>
      <c r="AC444" t="s">
        <v>16</v>
      </c>
      <c r="AD444" t="s">
        <v>18</v>
      </c>
      <c r="AE444">
        <v>24</v>
      </c>
      <c r="AF444">
        <v>98.47</v>
      </c>
      <c r="AG444">
        <v>73.7</v>
      </c>
      <c r="AH444">
        <f t="shared" si="119"/>
        <v>1.3360922659430121</v>
      </c>
      <c r="AI444">
        <v>23.5</v>
      </c>
      <c r="AJ444">
        <v>64.78</v>
      </c>
      <c r="AK444">
        <v>72.459999999999994</v>
      </c>
      <c r="AL444" s="3">
        <f t="shared" si="120"/>
        <v>0</v>
      </c>
      <c r="AM444" s="3">
        <f t="shared" si="121"/>
        <v>1</v>
      </c>
      <c r="AN444" s="3">
        <f t="shared" si="122"/>
        <v>0</v>
      </c>
    </row>
    <row r="445" spans="1:40" x14ac:dyDescent="0.35">
      <c r="A445" t="s">
        <v>2332</v>
      </c>
      <c r="B445" t="s">
        <v>2308</v>
      </c>
      <c r="C445" t="s">
        <v>16</v>
      </c>
      <c r="D445" t="s">
        <v>17</v>
      </c>
      <c r="E445">
        <v>24</v>
      </c>
      <c r="F445">
        <v>113.31</v>
      </c>
      <c r="G445">
        <v>73.7</v>
      </c>
      <c r="H445">
        <f t="shared" si="115"/>
        <v>1.5374491180461329</v>
      </c>
      <c r="I445">
        <f t="shared" si="123"/>
        <v>1</v>
      </c>
      <c r="J445">
        <f t="shared" si="124"/>
        <v>0</v>
      </c>
      <c r="K445">
        <f t="shared" si="125"/>
        <v>0</v>
      </c>
      <c r="L445" s="3">
        <f t="shared" si="126"/>
        <v>1</v>
      </c>
      <c r="M445" s="3">
        <f t="shared" si="127"/>
        <v>0</v>
      </c>
      <c r="N445" s="3">
        <f t="shared" si="128"/>
        <v>0</v>
      </c>
      <c r="AA445" t="s">
        <v>2332</v>
      </c>
      <c r="AB445" t="s">
        <v>2308</v>
      </c>
      <c r="AC445" t="s">
        <v>16</v>
      </c>
      <c r="AD445" t="s">
        <v>18</v>
      </c>
      <c r="AE445">
        <v>24</v>
      </c>
      <c r="AF445">
        <v>91.35</v>
      </c>
      <c r="AG445">
        <v>73.7</v>
      </c>
      <c r="AH445">
        <f t="shared" si="119"/>
        <v>1.239484396200814</v>
      </c>
      <c r="AI445">
        <v>23.5</v>
      </c>
      <c r="AJ445">
        <v>60.33</v>
      </c>
      <c r="AK445">
        <v>72.459999999999994</v>
      </c>
      <c r="AL445" s="3">
        <f t="shared" si="120"/>
        <v>0</v>
      </c>
      <c r="AM445" s="3">
        <f t="shared" si="121"/>
        <v>1</v>
      </c>
      <c r="AN445" s="3">
        <f t="shared" si="122"/>
        <v>0</v>
      </c>
    </row>
    <row r="446" spans="1:40" x14ac:dyDescent="0.35">
      <c r="A446" t="s">
        <v>2333</v>
      </c>
      <c r="B446" t="s">
        <v>2308</v>
      </c>
      <c r="C446" t="s">
        <v>16</v>
      </c>
      <c r="D446" t="s">
        <v>17</v>
      </c>
      <c r="E446">
        <v>24</v>
      </c>
      <c r="F446">
        <v>123.87</v>
      </c>
      <c r="G446">
        <v>73.7</v>
      </c>
      <c r="H446">
        <f t="shared" si="115"/>
        <v>1.6807327001356851</v>
      </c>
      <c r="I446">
        <f t="shared" si="123"/>
        <v>1</v>
      </c>
      <c r="J446">
        <f t="shared" si="124"/>
        <v>0</v>
      </c>
      <c r="K446">
        <f t="shared" si="125"/>
        <v>0</v>
      </c>
      <c r="L446" s="3">
        <f t="shared" si="126"/>
        <v>1</v>
      </c>
      <c r="M446" s="3">
        <f t="shared" si="127"/>
        <v>0</v>
      </c>
      <c r="N446" s="3">
        <f t="shared" si="128"/>
        <v>0</v>
      </c>
      <c r="AA446" t="s">
        <v>2333</v>
      </c>
      <c r="AB446" t="s">
        <v>2308</v>
      </c>
      <c r="AC446" t="s">
        <v>16</v>
      </c>
      <c r="AD446" t="s">
        <v>18</v>
      </c>
      <c r="AE446">
        <v>24</v>
      </c>
      <c r="AF446">
        <v>127.51</v>
      </c>
      <c r="AG446">
        <v>73.7</v>
      </c>
      <c r="AH446">
        <f t="shared" si="119"/>
        <v>1.7301221166892808</v>
      </c>
      <c r="AI446">
        <v>23.5</v>
      </c>
      <c r="AJ446">
        <v>68.11</v>
      </c>
      <c r="AK446">
        <v>72.459999999999994</v>
      </c>
      <c r="AL446" s="3">
        <f t="shared" si="120"/>
        <v>1</v>
      </c>
      <c r="AM446" s="3">
        <f t="shared" si="121"/>
        <v>0</v>
      </c>
      <c r="AN446" s="3">
        <f t="shared" si="122"/>
        <v>0</v>
      </c>
    </row>
    <row r="447" spans="1:40" x14ac:dyDescent="0.35">
      <c r="A447" t="s">
        <v>2334</v>
      </c>
      <c r="B447" t="s">
        <v>2308</v>
      </c>
      <c r="C447" t="s">
        <v>16</v>
      </c>
      <c r="D447" t="s">
        <v>17</v>
      </c>
      <c r="E447">
        <v>24.5</v>
      </c>
      <c r="F447">
        <v>100.83</v>
      </c>
      <c r="G447">
        <v>74.930000000000007</v>
      </c>
      <c r="H447">
        <f t="shared" si="115"/>
        <v>1.345655945549179</v>
      </c>
      <c r="I447">
        <f t="shared" si="123"/>
        <v>0</v>
      </c>
      <c r="J447">
        <f t="shared" si="124"/>
        <v>1</v>
      </c>
      <c r="K447">
        <f t="shared" si="125"/>
        <v>0</v>
      </c>
      <c r="L447" s="3">
        <f t="shared" si="126"/>
        <v>0</v>
      </c>
      <c r="M447" s="3">
        <f t="shared" si="127"/>
        <v>1</v>
      </c>
      <c r="N447" s="3">
        <f t="shared" si="128"/>
        <v>0</v>
      </c>
      <c r="AA447" t="s">
        <v>2334</v>
      </c>
      <c r="AB447" t="s">
        <v>2308</v>
      </c>
      <c r="AC447" t="s">
        <v>16</v>
      </c>
      <c r="AD447" t="s">
        <v>18</v>
      </c>
      <c r="AE447">
        <v>24</v>
      </c>
      <c r="AF447">
        <v>93.21</v>
      </c>
      <c r="AG447">
        <v>73.7</v>
      </c>
      <c r="AH447">
        <f t="shared" si="119"/>
        <v>1.26472184531886</v>
      </c>
      <c r="AI447">
        <v>23.5</v>
      </c>
      <c r="AJ447">
        <v>69.92</v>
      </c>
      <c r="AK447">
        <v>72.459999999999994</v>
      </c>
      <c r="AL447" s="3">
        <f t="shared" si="120"/>
        <v>0</v>
      </c>
      <c r="AM447" s="3">
        <f t="shared" si="121"/>
        <v>1</v>
      </c>
      <c r="AN447" s="3">
        <f t="shared" si="122"/>
        <v>0</v>
      </c>
    </row>
    <row r="448" spans="1:40" x14ac:dyDescent="0.35">
      <c r="A448" t="s">
        <v>2335</v>
      </c>
      <c r="B448" t="s">
        <v>2308</v>
      </c>
      <c r="C448" t="s">
        <v>16</v>
      </c>
      <c r="D448" t="s">
        <v>17</v>
      </c>
      <c r="E448">
        <v>24</v>
      </c>
      <c r="F448">
        <v>162.69999999999999</v>
      </c>
      <c r="G448">
        <v>73.7</v>
      </c>
      <c r="H448">
        <f t="shared" ref="H448:H511" si="129">F448/G448</f>
        <v>2.2075983717774759</v>
      </c>
      <c r="I448">
        <f t="shared" si="123"/>
        <v>1</v>
      </c>
      <c r="J448">
        <f t="shared" si="124"/>
        <v>0</v>
      </c>
      <c r="K448">
        <f t="shared" si="125"/>
        <v>0</v>
      </c>
      <c r="L448" s="3">
        <f t="shared" si="126"/>
        <v>1</v>
      </c>
      <c r="M448" s="3">
        <f t="shared" si="127"/>
        <v>0</v>
      </c>
      <c r="N448" s="3">
        <f t="shared" si="128"/>
        <v>0</v>
      </c>
      <c r="AA448" t="s">
        <v>2335</v>
      </c>
      <c r="AB448" t="s">
        <v>2308</v>
      </c>
      <c r="AC448" t="s">
        <v>16</v>
      </c>
      <c r="AD448" t="s">
        <v>18</v>
      </c>
      <c r="AE448">
        <v>24</v>
      </c>
      <c r="AF448">
        <v>118.53</v>
      </c>
      <c r="AG448">
        <v>73.7</v>
      </c>
      <c r="AH448">
        <f t="shared" si="119"/>
        <v>1.6082767978290367</v>
      </c>
      <c r="AI448">
        <v>23</v>
      </c>
      <c r="AJ448">
        <v>62.45</v>
      </c>
      <c r="AK448">
        <v>71.22</v>
      </c>
      <c r="AL448" s="3">
        <f t="shared" si="120"/>
        <v>1</v>
      </c>
      <c r="AM448" s="3">
        <f t="shared" si="121"/>
        <v>0</v>
      </c>
      <c r="AN448" s="3">
        <f t="shared" si="122"/>
        <v>0</v>
      </c>
    </row>
    <row r="449" spans="1:40" x14ac:dyDescent="0.35">
      <c r="A449" t="s">
        <v>2336</v>
      </c>
      <c r="B449" t="s">
        <v>2296</v>
      </c>
      <c r="C449" t="s">
        <v>16</v>
      </c>
      <c r="D449" t="s">
        <v>547</v>
      </c>
      <c r="E449">
        <v>23.5</v>
      </c>
      <c r="F449">
        <v>149.94999999999999</v>
      </c>
      <c r="G449">
        <v>72.459999999999994</v>
      </c>
      <c r="H449">
        <f t="shared" si="129"/>
        <v>2.0694176097157051</v>
      </c>
      <c r="I449">
        <f t="shared" si="123"/>
        <v>1</v>
      </c>
      <c r="J449">
        <f t="shared" si="124"/>
        <v>0</v>
      </c>
      <c r="K449">
        <f t="shared" si="125"/>
        <v>0</v>
      </c>
      <c r="L449" s="3">
        <f t="shared" si="126"/>
        <v>1</v>
      </c>
      <c r="M449" s="3">
        <f t="shared" si="127"/>
        <v>0</v>
      </c>
      <c r="N449" s="3">
        <f t="shared" si="128"/>
        <v>0</v>
      </c>
      <c r="AA449" t="s">
        <v>2336</v>
      </c>
      <c r="AB449" t="s">
        <v>2296</v>
      </c>
      <c r="AC449" t="s">
        <v>16</v>
      </c>
      <c r="AD449" t="s">
        <v>18</v>
      </c>
      <c r="AE449">
        <v>24</v>
      </c>
      <c r="AF449">
        <v>131.28</v>
      </c>
      <c r="AG449">
        <v>73.7</v>
      </c>
      <c r="AH449">
        <f t="shared" si="119"/>
        <v>1.7812754409769334</v>
      </c>
      <c r="AI449">
        <v>23</v>
      </c>
      <c r="AJ449">
        <v>62.86</v>
      </c>
      <c r="AK449">
        <v>71.22</v>
      </c>
      <c r="AL449" s="3">
        <f t="shared" si="120"/>
        <v>1</v>
      </c>
      <c r="AM449" s="3">
        <f t="shared" si="121"/>
        <v>0</v>
      </c>
      <c r="AN449" s="3">
        <f t="shared" si="122"/>
        <v>0</v>
      </c>
    </row>
    <row r="450" spans="1:40" x14ac:dyDescent="0.35">
      <c r="A450" t="s">
        <v>2337</v>
      </c>
      <c r="B450" t="s">
        <v>2296</v>
      </c>
      <c r="C450" t="s">
        <v>16</v>
      </c>
      <c r="D450" t="s">
        <v>547</v>
      </c>
      <c r="E450">
        <v>23.5</v>
      </c>
      <c r="F450">
        <v>166.85</v>
      </c>
      <c r="G450">
        <v>72.459999999999994</v>
      </c>
      <c r="H450">
        <f t="shared" si="129"/>
        <v>2.3026497377863651</v>
      </c>
      <c r="I450">
        <f t="shared" si="123"/>
        <v>1</v>
      </c>
      <c r="J450">
        <f t="shared" si="124"/>
        <v>0</v>
      </c>
      <c r="K450">
        <f t="shared" si="125"/>
        <v>0</v>
      </c>
      <c r="L450" s="3">
        <f t="shared" si="126"/>
        <v>1</v>
      </c>
      <c r="M450" s="3">
        <f t="shared" si="127"/>
        <v>0</v>
      </c>
      <c r="N450" s="3">
        <f t="shared" si="128"/>
        <v>0</v>
      </c>
      <c r="AA450" t="s">
        <v>2337</v>
      </c>
      <c r="AB450" t="s">
        <v>2296</v>
      </c>
      <c r="AC450" t="s">
        <v>16</v>
      </c>
      <c r="AD450" t="s">
        <v>18</v>
      </c>
      <c r="AE450">
        <v>24</v>
      </c>
      <c r="AF450">
        <v>123.04</v>
      </c>
      <c r="AG450">
        <v>73.7</v>
      </c>
      <c r="AH450">
        <f t="shared" ref="AH450:AH513" si="130">AF450/AG450</f>
        <v>1.6694708276797829</v>
      </c>
      <c r="AI450">
        <v>23</v>
      </c>
      <c r="AJ450">
        <v>52.13</v>
      </c>
      <c r="AK450">
        <v>71.22</v>
      </c>
      <c r="AL450" s="3">
        <f t="shared" ref="AL450:AL513" si="131">IF(AH450&gt;1.5,1,0)</f>
        <v>1</v>
      </c>
      <c r="AM450" s="3">
        <f t="shared" ref="AM450:AM513" si="132">IF((AND(AH450&gt;1,AH450&lt;1.5)),1,0)</f>
        <v>0</v>
      </c>
      <c r="AN450" s="3">
        <f t="shared" ref="AN450:AN513" si="133">IF(AH450&lt;1,1,0)</f>
        <v>0</v>
      </c>
    </row>
    <row r="451" spans="1:40" x14ac:dyDescent="0.35">
      <c r="A451" t="s">
        <v>2338</v>
      </c>
      <c r="B451" t="s">
        <v>2298</v>
      </c>
      <c r="C451" t="s">
        <v>16</v>
      </c>
      <c r="D451" t="s">
        <v>547</v>
      </c>
      <c r="E451">
        <v>23.5</v>
      </c>
      <c r="F451">
        <v>130.1</v>
      </c>
      <c r="G451">
        <v>72.459999999999994</v>
      </c>
      <c r="H451">
        <f t="shared" si="129"/>
        <v>1.7954733646149601</v>
      </c>
      <c r="I451">
        <f t="shared" si="123"/>
        <v>1</v>
      </c>
      <c r="J451">
        <f t="shared" si="124"/>
        <v>0</v>
      </c>
      <c r="K451">
        <f t="shared" si="125"/>
        <v>0</v>
      </c>
      <c r="L451" s="3">
        <f t="shared" si="126"/>
        <v>1</v>
      </c>
      <c r="M451" s="3">
        <f t="shared" si="127"/>
        <v>0</v>
      </c>
      <c r="N451" s="3">
        <f t="shared" si="128"/>
        <v>0</v>
      </c>
      <c r="AA451" t="s">
        <v>2338</v>
      </c>
      <c r="AB451" t="s">
        <v>2298</v>
      </c>
      <c r="AC451" t="s">
        <v>16</v>
      </c>
      <c r="AD451" t="s">
        <v>18</v>
      </c>
      <c r="AE451">
        <v>23.5</v>
      </c>
      <c r="AF451">
        <v>87.18</v>
      </c>
      <c r="AG451">
        <v>72.459999999999994</v>
      </c>
      <c r="AH451">
        <f t="shared" si="130"/>
        <v>1.2031465636213086</v>
      </c>
      <c r="AI451">
        <v>23</v>
      </c>
      <c r="AJ451">
        <v>67.319999999999993</v>
      </c>
      <c r="AK451">
        <v>71.22</v>
      </c>
      <c r="AL451" s="3">
        <f t="shared" si="131"/>
        <v>0</v>
      </c>
      <c r="AM451" s="3">
        <f t="shared" si="132"/>
        <v>1</v>
      </c>
      <c r="AN451" s="3">
        <f t="shared" si="133"/>
        <v>0</v>
      </c>
    </row>
    <row r="452" spans="1:40" x14ac:dyDescent="0.35">
      <c r="A452" t="s">
        <v>2339</v>
      </c>
      <c r="B452" t="s">
        <v>2298</v>
      </c>
      <c r="C452" t="s">
        <v>16</v>
      </c>
      <c r="D452" t="s">
        <v>547</v>
      </c>
      <c r="E452">
        <v>23.5</v>
      </c>
      <c r="F452">
        <v>118.38</v>
      </c>
      <c r="G452">
        <v>72.459999999999994</v>
      </c>
      <c r="H452">
        <f t="shared" si="129"/>
        <v>1.6337289539056032</v>
      </c>
      <c r="I452">
        <f t="shared" si="123"/>
        <v>1</v>
      </c>
      <c r="J452">
        <f t="shared" si="124"/>
        <v>0</v>
      </c>
      <c r="K452">
        <f t="shared" si="125"/>
        <v>0</v>
      </c>
      <c r="L452" s="3">
        <f t="shared" si="126"/>
        <v>1</v>
      </c>
      <c r="M452" s="3">
        <f t="shared" si="127"/>
        <v>0</v>
      </c>
      <c r="N452" s="3">
        <f t="shared" si="128"/>
        <v>0</v>
      </c>
      <c r="AA452" t="s">
        <v>2339</v>
      </c>
      <c r="AB452" t="s">
        <v>2298</v>
      </c>
      <c r="AC452" t="s">
        <v>16</v>
      </c>
      <c r="AD452" t="s">
        <v>18</v>
      </c>
      <c r="AE452">
        <v>24</v>
      </c>
      <c r="AF452">
        <v>113.66</v>
      </c>
      <c r="AG452">
        <v>73.7</v>
      </c>
      <c r="AH452">
        <f t="shared" si="130"/>
        <v>1.5421981004070555</v>
      </c>
      <c r="AI452">
        <v>23</v>
      </c>
      <c r="AJ452">
        <v>70.430000000000007</v>
      </c>
      <c r="AK452">
        <v>71.22</v>
      </c>
      <c r="AL452" s="3">
        <f t="shared" si="131"/>
        <v>1</v>
      </c>
      <c r="AM452" s="3">
        <f t="shared" si="132"/>
        <v>0</v>
      </c>
      <c r="AN452" s="3">
        <f t="shared" si="133"/>
        <v>0</v>
      </c>
    </row>
    <row r="453" spans="1:40" x14ac:dyDescent="0.35">
      <c r="A453" t="s">
        <v>2340</v>
      </c>
      <c r="B453" t="s">
        <v>2298</v>
      </c>
      <c r="C453" t="s">
        <v>16</v>
      </c>
      <c r="D453" t="s">
        <v>547</v>
      </c>
      <c r="E453">
        <v>24</v>
      </c>
      <c r="F453">
        <v>186.23</v>
      </c>
      <c r="G453">
        <v>73.7</v>
      </c>
      <c r="H453">
        <f t="shared" si="129"/>
        <v>2.526865671641791</v>
      </c>
      <c r="I453">
        <f t="shared" si="123"/>
        <v>1</v>
      </c>
      <c r="J453">
        <f t="shared" si="124"/>
        <v>0</v>
      </c>
      <c r="K453">
        <f t="shared" si="125"/>
        <v>0</v>
      </c>
      <c r="L453" s="3">
        <f t="shared" si="126"/>
        <v>1</v>
      </c>
      <c r="M453" s="3">
        <f t="shared" si="127"/>
        <v>0</v>
      </c>
      <c r="N453" s="3">
        <f t="shared" si="128"/>
        <v>0</v>
      </c>
      <c r="AA453" t="s">
        <v>2340</v>
      </c>
      <c r="AB453" t="s">
        <v>2298</v>
      </c>
      <c r="AC453" t="s">
        <v>16</v>
      </c>
      <c r="AD453" t="s">
        <v>18</v>
      </c>
      <c r="AE453">
        <v>24</v>
      </c>
      <c r="AF453">
        <v>143.72</v>
      </c>
      <c r="AG453">
        <v>73.7</v>
      </c>
      <c r="AH453">
        <f t="shared" si="130"/>
        <v>1.9500678426051559</v>
      </c>
      <c r="AI453">
        <v>21.5</v>
      </c>
      <c r="AJ453">
        <v>56.22</v>
      </c>
      <c r="AK453">
        <v>67.47</v>
      </c>
      <c r="AL453" s="3">
        <f t="shared" si="131"/>
        <v>1</v>
      </c>
      <c r="AM453" s="3">
        <f t="shared" si="132"/>
        <v>0</v>
      </c>
      <c r="AN453" s="3">
        <f t="shared" si="133"/>
        <v>0</v>
      </c>
    </row>
    <row r="454" spans="1:40" x14ac:dyDescent="0.35">
      <c r="A454" t="s">
        <v>2341</v>
      </c>
      <c r="B454" t="s">
        <v>2298</v>
      </c>
      <c r="C454" t="s">
        <v>16</v>
      </c>
      <c r="D454" t="s">
        <v>547</v>
      </c>
      <c r="E454">
        <v>23.5</v>
      </c>
      <c r="F454">
        <v>167.62</v>
      </c>
      <c r="G454">
        <v>72.459999999999994</v>
      </c>
      <c r="H454">
        <f t="shared" si="129"/>
        <v>2.3132762903670994</v>
      </c>
      <c r="I454">
        <f t="shared" si="123"/>
        <v>1</v>
      </c>
      <c r="J454">
        <f t="shared" si="124"/>
        <v>0</v>
      </c>
      <c r="K454">
        <f t="shared" si="125"/>
        <v>0</v>
      </c>
      <c r="L454" s="3">
        <f t="shared" si="126"/>
        <v>1</v>
      </c>
      <c r="M454" s="3">
        <f t="shared" si="127"/>
        <v>0</v>
      </c>
      <c r="N454" s="3">
        <f t="shared" si="128"/>
        <v>0</v>
      </c>
      <c r="AA454" t="s">
        <v>2341</v>
      </c>
      <c r="AB454" t="s">
        <v>2298</v>
      </c>
      <c r="AC454" t="s">
        <v>16</v>
      </c>
      <c r="AD454" t="s">
        <v>18</v>
      </c>
      <c r="AE454">
        <v>24</v>
      </c>
      <c r="AF454">
        <v>131.56</v>
      </c>
      <c r="AG454">
        <v>73.7</v>
      </c>
      <c r="AH454">
        <f t="shared" si="130"/>
        <v>1.7850746268656716</v>
      </c>
      <c r="AI454">
        <v>22.5</v>
      </c>
      <c r="AJ454">
        <v>52.09</v>
      </c>
      <c r="AK454">
        <v>69.97</v>
      </c>
      <c r="AL454" s="3">
        <f t="shared" si="131"/>
        <v>1</v>
      </c>
      <c r="AM454" s="3">
        <f t="shared" si="132"/>
        <v>0</v>
      </c>
      <c r="AN454" s="3">
        <f t="shared" si="133"/>
        <v>0</v>
      </c>
    </row>
    <row r="455" spans="1:40" x14ac:dyDescent="0.35">
      <c r="A455" t="s">
        <v>2342</v>
      </c>
      <c r="B455" t="s">
        <v>2298</v>
      </c>
      <c r="C455" t="s">
        <v>16</v>
      </c>
      <c r="D455" t="s">
        <v>547</v>
      </c>
      <c r="E455">
        <v>24</v>
      </c>
      <c r="F455">
        <v>177.2</v>
      </c>
      <c r="G455">
        <v>73.7</v>
      </c>
      <c r="H455">
        <f t="shared" si="129"/>
        <v>2.4043419267299861</v>
      </c>
      <c r="I455">
        <f t="shared" si="123"/>
        <v>1</v>
      </c>
      <c r="J455">
        <f t="shared" si="124"/>
        <v>0</v>
      </c>
      <c r="K455">
        <f t="shared" si="125"/>
        <v>0</v>
      </c>
      <c r="L455" s="3">
        <f t="shared" si="126"/>
        <v>1</v>
      </c>
      <c r="M455" s="3">
        <f t="shared" si="127"/>
        <v>0</v>
      </c>
      <c r="N455" s="3">
        <f t="shared" si="128"/>
        <v>0</v>
      </c>
      <c r="AA455" t="s">
        <v>2342</v>
      </c>
      <c r="AB455" t="s">
        <v>2298</v>
      </c>
      <c r="AC455" t="s">
        <v>16</v>
      </c>
      <c r="AD455" t="s">
        <v>18</v>
      </c>
      <c r="AE455">
        <v>24</v>
      </c>
      <c r="AF455">
        <v>127.73</v>
      </c>
      <c r="AG455">
        <v>73.7</v>
      </c>
      <c r="AH455">
        <f t="shared" si="130"/>
        <v>1.7331071913161464</v>
      </c>
      <c r="AI455">
        <v>22.5</v>
      </c>
      <c r="AJ455">
        <v>51.23</v>
      </c>
      <c r="AK455">
        <v>69.97</v>
      </c>
      <c r="AL455" s="3">
        <f t="shared" si="131"/>
        <v>1</v>
      </c>
      <c r="AM455" s="3">
        <f t="shared" si="132"/>
        <v>0</v>
      </c>
      <c r="AN455" s="3">
        <f t="shared" si="133"/>
        <v>0</v>
      </c>
    </row>
    <row r="456" spans="1:40" x14ac:dyDescent="0.35">
      <c r="A456" t="s">
        <v>2343</v>
      </c>
      <c r="B456" t="s">
        <v>2298</v>
      </c>
      <c r="C456" t="s">
        <v>16</v>
      </c>
      <c r="D456" t="s">
        <v>547</v>
      </c>
      <c r="E456">
        <v>22</v>
      </c>
      <c r="F456">
        <v>84.6</v>
      </c>
      <c r="G456">
        <v>68.72</v>
      </c>
      <c r="H456">
        <f t="shared" si="129"/>
        <v>1.2310826542491269</v>
      </c>
      <c r="I456">
        <f t="shared" si="123"/>
        <v>0</v>
      </c>
      <c r="J456">
        <f t="shared" si="124"/>
        <v>1</v>
      </c>
      <c r="K456">
        <f t="shared" si="125"/>
        <v>0</v>
      </c>
      <c r="L456" s="3">
        <f t="shared" si="126"/>
        <v>0</v>
      </c>
      <c r="M456" s="3">
        <f t="shared" si="127"/>
        <v>1</v>
      </c>
      <c r="N456" s="3">
        <f t="shared" si="128"/>
        <v>0</v>
      </c>
      <c r="AA456" t="s">
        <v>2343</v>
      </c>
      <c r="AB456" t="s">
        <v>2298</v>
      </c>
      <c r="AC456" t="s">
        <v>16</v>
      </c>
      <c r="AD456" t="s">
        <v>18</v>
      </c>
      <c r="AE456">
        <v>24</v>
      </c>
      <c r="AF456">
        <v>91.07</v>
      </c>
      <c r="AG456">
        <v>73.7</v>
      </c>
      <c r="AH456">
        <f t="shared" si="130"/>
        <v>1.2356852103120759</v>
      </c>
      <c r="AI456">
        <v>23.5</v>
      </c>
      <c r="AJ456">
        <v>62.06</v>
      </c>
      <c r="AK456">
        <v>72.459999999999994</v>
      </c>
      <c r="AL456" s="3">
        <f t="shared" si="131"/>
        <v>0</v>
      </c>
      <c r="AM456" s="3">
        <f t="shared" si="132"/>
        <v>1</v>
      </c>
      <c r="AN456" s="3">
        <f t="shared" si="133"/>
        <v>0</v>
      </c>
    </row>
    <row r="457" spans="1:40" x14ac:dyDescent="0.35">
      <c r="A457" t="s">
        <v>2344</v>
      </c>
      <c r="B457" t="s">
        <v>2298</v>
      </c>
      <c r="C457" t="s">
        <v>16</v>
      </c>
      <c r="D457" t="s">
        <v>547</v>
      </c>
      <c r="E457">
        <v>23.5</v>
      </c>
      <c r="F457">
        <v>201.66</v>
      </c>
      <c r="G457">
        <v>72.459999999999994</v>
      </c>
      <c r="H457">
        <f t="shared" si="129"/>
        <v>2.7830527187413749</v>
      </c>
      <c r="I457">
        <f t="shared" si="123"/>
        <v>1</v>
      </c>
      <c r="J457">
        <f t="shared" si="124"/>
        <v>0</v>
      </c>
      <c r="K457">
        <f t="shared" si="125"/>
        <v>0</v>
      </c>
      <c r="L457" s="3">
        <f t="shared" si="126"/>
        <v>1</v>
      </c>
      <c r="M457" s="3">
        <f t="shared" si="127"/>
        <v>0</v>
      </c>
      <c r="N457" s="3">
        <f t="shared" si="128"/>
        <v>0</v>
      </c>
      <c r="AA457" t="s">
        <v>2344</v>
      </c>
      <c r="AB457" t="s">
        <v>2298</v>
      </c>
      <c r="AC457" t="s">
        <v>16</v>
      </c>
      <c r="AD457" t="s">
        <v>18</v>
      </c>
      <c r="AE457">
        <v>24</v>
      </c>
      <c r="AF457">
        <v>125.73</v>
      </c>
      <c r="AG457">
        <v>73.7</v>
      </c>
      <c r="AH457">
        <f t="shared" si="130"/>
        <v>1.7059701492537314</v>
      </c>
      <c r="AI457">
        <v>23</v>
      </c>
      <c r="AJ457">
        <v>66.13</v>
      </c>
      <c r="AK457">
        <v>71.22</v>
      </c>
      <c r="AL457" s="3">
        <f t="shared" si="131"/>
        <v>1</v>
      </c>
      <c r="AM457" s="3">
        <f t="shared" si="132"/>
        <v>0</v>
      </c>
      <c r="AN457" s="3">
        <f t="shared" si="133"/>
        <v>0</v>
      </c>
    </row>
    <row r="458" spans="1:40" x14ac:dyDescent="0.35">
      <c r="A458" t="s">
        <v>2345</v>
      </c>
      <c r="B458" t="s">
        <v>2298</v>
      </c>
      <c r="C458" t="s">
        <v>16</v>
      </c>
      <c r="D458" t="s">
        <v>547</v>
      </c>
      <c r="E458">
        <v>23.5</v>
      </c>
      <c r="F458">
        <v>195.65</v>
      </c>
      <c r="G458">
        <v>72.459999999999994</v>
      </c>
      <c r="H458">
        <f t="shared" si="129"/>
        <v>2.700110405741099</v>
      </c>
      <c r="I458">
        <f t="shared" si="123"/>
        <v>1</v>
      </c>
      <c r="J458">
        <f t="shared" si="124"/>
        <v>0</v>
      </c>
      <c r="K458">
        <f t="shared" si="125"/>
        <v>0</v>
      </c>
      <c r="L458" s="3">
        <f t="shared" si="126"/>
        <v>1</v>
      </c>
      <c r="M458" s="3">
        <f t="shared" si="127"/>
        <v>0</v>
      </c>
      <c r="N458" s="3">
        <f t="shared" si="128"/>
        <v>0</v>
      </c>
      <c r="AA458" t="s">
        <v>2345</v>
      </c>
      <c r="AB458" t="s">
        <v>2298</v>
      </c>
      <c r="AC458" t="s">
        <v>16</v>
      </c>
      <c r="AD458" t="s">
        <v>18</v>
      </c>
      <c r="AE458">
        <v>24</v>
      </c>
      <c r="AF458">
        <v>91.66</v>
      </c>
      <c r="AG458">
        <v>73.7</v>
      </c>
      <c r="AH458">
        <f t="shared" si="130"/>
        <v>1.2436906377204884</v>
      </c>
      <c r="AI458">
        <v>23</v>
      </c>
      <c r="AJ458">
        <v>51.74</v>
      </c>
      <c r="AK458">
        <v>71.22</v>
      </c>
      <c r="AL458" s="3">
        <f t="shared" si="131"/>
        <v>0</v>
      </c>
      <c r="AM458" s="3">
        <f t="shared" si="132"/>
        <v>1</v>
      </c>
      <c r="AN458" s="3">
        <f t="shared" si="133"/>
        <v>0</v>
      </c>
    </row>
    <row r="459" spans="1:40" x14ac:dyDescent="0.35">
      <c r="A459" t="s">
        <v>2346</v>
      </c>
      <c r="B459" t="s">
        <v>2296</v>
      </c>
      <c r="C459" t="s">
        <v>16</v>
      </c>
      <c r="D459" t="s">
        <v>134</v>
      </c>
      <c r="E459" s="6">
        <v>20</v>
      </c>
      <c r="F459" s="6">
        <v>59.84</v>
      </c>
      <c r="G459" s="6">
        <v>63.71</v>
      </c>
      <c r="H459" s="6">
        <f t="shared" si="129"/>
        <v>0.93925600376706952</v>
      </c>
      <c r="I459" s="6">
        <f t="shared" si="123"/>
        <v>0</v>
      </c>
      <c r="J459" s="6">
        <f t="shared" si="124"/>
        <v>0</v>
      </c>
      <c r="K459" s="6">
        <f t="shared" si="125"/>
        <v>1</v>
      </c>
      <c r="L459" s="6">
        <f t="shared" si="126"/>
        <v>0</v>
      </c>
      <c r="M459" s="6">
        <f t="shared" si="127"/>
        <v>0</v>
      </c>
      <c r="N459" s="6">
        <f t="shared" si="128"/>
        <v>1</v>
      </c>
      <c r="AA459" t="s">
        <v>2346</v>
      </c>
      <c r="AB459" t="s">
        <v>2298</v>
      </c>
      <c r="AC459" t="s">
        <v>16</v>
      </c>
      <c r="AD459" t="s">
        <v>135</v>
      </c>
      <c r="AE459">
        <v>24</v>
      </c>
      <c r="AF459">
        <v>103.19</v>
      </c>
      <c r="AG459">
        <v>73.7</v>
      </c>
      <c r="AH459">
        <f t="shared" si="130"/>
        <v>1.400135685210312</v>
      </c>
      <c r="AI459">
        <v>22.5</v>
      </c>
      <c r="AJ459">
        <v>62.72</v>
      </c>
      <c r="AK459">
        <v>69.97</v>
      </c>
      <c r="AL459" s="3">
        <f t="shared" si="131"/>
        <v>0</v>
      </c>
      <c r="AM459" s="3">
        <f t="shared" si="132"/>
        <v>1</v>
      </c>
      <c r="AN459" s="3">
        <f t="shared" si="133"/>
        <v>0</v>
      </c>
    </row>
    <row r="460" spans="1:40" x14ac:dyDescent="0.35">
      <c r="A460" t="s">
        <v>2347</v>
      </c>
      <c r="B460" t="s">
        <v>2298</v>
      </c>
      <c r="C460" t="s">
        <v>16</v>
      </c>
      <c r="D460" t="s">
        <v>134</v>
      </c>
      <c r="E460">
        <v>23</v>
      </c>
      <c r="F460">
        <v>118.97</v>
      </c>
      <c r="G460">
        <v>71.22</v>
      </c>
      <c r="H460">
        <f t="shared" si="129"/>
        <v>1.6704577365908453</v>
      </c>
      <c r="I460">
        <f t="shared" si="123"/>
        <v>1</v>
      </c>
      <c r="J460">
        <f t="shared" si="124"/>
        <v>0</v>
      </c>
      <c r="K460">
        <f t="shared" si="125"/>
        <v>0</v>
      </c>
      <c r="L460" s="3">
        <f t="shared" si="126"/>
        <v>1</v>
      </c>
      <c r="M460" s="3">
        <f t="shared" si="127"/>
        <v>0</v>
      </c>
      <c r="N460" s="3">
        <f t="shared" si="128"/>
        <v>0</v>
      </c>
      <c r="AA460" t="s">
        <v>2347</v>
      </c>
      <c r="AB460" t="s">
        <v>2298</v>
      </c>
      <c r="AC460" t="s">
        <v>16</v>
      </c>
      <c r="AD460" t="s">
        <v>135</v>
      </c>
      <c r="AE460">
        <v>24</v>
      </c>
      <c r="AF460">
        <v>186.35</v>
      </c>
      <c r="AG460">
        <v>73.7</v>
      </c>
      <c r="AH460">
        <f t="shared" si="130"/>
        <v>2.5284938941655359</v>
      </c>
      <c r="AI460">
        <v>21.5</v>
      </c>
      <c r="AJ460">
        <v>43.99</v>
      </c>
      <c r="AK460">
        <v>67.47</v>
      </c>
      <c r="AL460" s="3">
        <f t="shared" si="131"/>
        <v>1</v>
      </c>
      <c r="AM460" s="3">
        <f t="shared" si="132"/>
        <v>0</v>
      </c>
      <c r="AN460" s="3">
        <f t="shared" si="133"/>
        <v>0</v>
      </c>
    </row>
    <row r="461" spans="1:40" x14ac:dyDescent="0.35">
      <c r="A461" t="s">
        <v>2348</v>
      </c>
      <c r="B461" t="s">
        <v>2298</v>
      </c>
      <c r="C461" t="s">
        <v>16</v>
      </c>
      <c r="D461" t="s">
        <v>134</v>
      </c>
      <c r="E461">
        <v>23.5</v>
      </c>
      <c r="F461">
        <v>188.05</v>
      </c>
      <c r="G461">
        <v>72.459999999999994</v>
      </c>
      <c r="H461">
        <f t="shared" si="129"/>
        <v>2.5952249516974888</v>
      </c>
      <c r="I461">
        <f t="shared" si="123"/>
        <v>1</v>
      </c>
      <c r="J461">
        <f t="shared" si="124"/>
        <v>0</v>
      </c>
      <c r="K461">
        <f t="shared" si="125"/>
        <v>0</v>
      </c>
      <c r="L461" s="3">
        <f t="shared" si="126"/>
        <v>1</v>
      </c>
      <c r="M461" s="3">
        <f t="shared" si="127"/>
        <v>0</v>
      </c>
      <c r="N461" s="3">
        <f t="shared" si="128"/>
        <v>0</v>
      </c>
      <c r="AA461" t="s">
        <v>2348</v>
      </c>
      <c r="AB461" t="s">
        <v>2298</v>
      </c>
      <c r="AC461" t="s">
        <v>16</v>
      </c>
      <c r="AD461" t="s">
        <v>135</v>
      </c>
      <c r="AE461">
        <v>24</v>
      </c>
      <c r="AF461">
        <v>149.47999999999999</v>
      </c>
      <c r="AG461">
        <v>73.7</v>
      </c>
      <c r="AH461">
        <f t="shared" si="130"/>
        <v>2.0282225237449114</v>
      </c>
      <c r="AI461">
        <v>22.5</v>
      </c>
      <c r="AJ461">
        <v>68.260000000000005</v>
      </c>
      <c r="AK461">
        <v>69.97</v>
      </c>
      <c r="AL461" s="3">
        <f t="shared" si="131"/>
        <v>1</v>
      </c>
      <c r="AM461" s="3">
        <f t="shared" si="132"/>
        <v>0</v>
      </c>
      <c r="AN461" s="3">
        <f t="shared" si="133"/>
        <v>0</v>
      </c>
    </row>
    <row r="462" spans="1:40" x14ac:dyDescent="0.35">
      <c r="A462" t="s">
        <v>2349</v>
      </c>
      <c r="B462" t="s">
        <v>2298</v>
      </c>
      <c r="C462" t="s">
        <v>16</v>
      </c>
      <c r="D462" t="s">
        <v>134</v>
      </c>
      <c r="E462" s="6">
        <v>26.5</v>
      </c>
      <c r="F462" s="6">
        <v>78.41</v>
      </c>
      <c r="G462" s="6">
        <v>79.86</v>
      </c>
      <c r="H462" s="6">
        <f t="shared" si="129"/>
        <v>0.98184322564487847</v>
      </c>
      <c r="I462" s="6">
        <f t="shared" si="123"/>
        <v>0</v>
      </c>
      <c r="J462" s="6">
        <f t="shared" si="124"/>
        <v>0</v>
      </c>
      <c r="K462" s="6">
        <f t="shared" si="125"/>
        <v>1</v>
      </c>
      <c r="L462" s="6">
        <f t="shared" si="126"/>
        <v>0</v>
      </c>
      <c r="M462" s="6">
        <f t="shared" si="127"/>
        <v>0</v>
      </c>
      <c r="N462" s="6">
        <f t="shared" si="128"/>
        <v>1</v>
      </c>
      <c r="AA462" t="s">
        <v>2349</v>
      </c>
      <c r="AB462" t="s">
        <v>2298</v>
      </c>
      <c r="AC462" t="s">
        <v>16</v>
      </c>
      <c r="AD462" t="s">
        <v>135</v>
      </c>
      <c r="AE462">
        <v>24</v>
      </c>
      <c r="AF462">
        <v>155.69999999999999</v>
      </c>
      <c r="AG462">
        <v>73.7</v>
      </c>
      <c r="AH462">
        <f t="shared" si="130"/>
        <v>2.1126187245590229</v>
      </c>
      <c r="AI462">
        <v>22.5</v>
      </c>
      <c r="AJ462">
        <v>66.33</v>
      </c>
      <c r="AK462">
        <v>69.97</v>
      </c>
      <c r="AL462" s="3">
        <f t="shared" si="131"/>
        <v>1</v>
      </c>
      <c r="AM462" s="3">
        <f t="shared" si="132"/>
        <v>0</v>
      </c>
      <c r="AN462" s="3">
        <f t="shared" si="133"/>
        <v>0</v>
      </c>
    </row>
    <row r="463" spans="1:40" x14ac:dyDescent="0.35">
      <c r="A463" t="s">
        <v>2350</v>
      </c>
      <c r="B463" t="s">
        <v>2298</v>
      </c>
      <c r="C463" t="s">
        <v>16</v>
      </c>
      <c r="D463" t="s">
        <v>134</v>
      </c>
      <c r="E463" s="6">
        <v>19.5</v>
      </c>
      <c r="F463" s="6">
        <v>52.37</v>
      </c>
      <c r="G463" s="6">
        <v>62.44</v>
      </c>
      <c r="H463" s="6">
        <f t="shared" si="129"/>
        <v>0.83872517616912234</v>
      </c>
      <c r="I463" s="6">
        <f t="shared" si="123"/>
        <v>0</v>
      </c>
      <c r="J463" s="6">
        <f t="shared" si="124"/>
        <v>0</v>
      </c>
      <c r="K463" s="6">
        <f t="shared" si="125"/>
        <v>1</v>
      </c>
      <c r="L463" s="6">
        <f t="shared" si="126"/>
        <v>0</v>
      </c>
      <c r="M463" s="6">
        <f t="shared" si="127"/>
        <v>0</v>
      </c>
      <c r="N463" s="6">
        <f t="shared" si="128"/>
        <v>1</v>
      </c>
      <c r="AA463" t="s">
        <v>2350</v>
      </c>
      <c r="AB463" t="s">
        <v>2298</v>
      </c>
      <c r="AC463" t="s">
        <v>16</v>
      </c>
      <c r="AD463" t="s">
        <v>135</v>
      </c>
      <c r="AE463">
        <v>24</v>
      </c>
      <c r="AF463">
        <v>142.21</v>
      </c>
      <c r="AG463">
        <v>73.7</v>
      </c>
      <c r="AH463">
        <f t="shared" si="130"/>
        <v>1.9295793758480326</v>
      </c>
      <c r="AI463">
        <v>22.5</v>
      </c>
      <c r="AJ463">
        <v>63.16</v>
      </c>
      <c r="AK463">
        <v>69.97</v>
      </c>
      <c r="AL463" s="3">
        <f t="shared" si="131"/>
        <v>1</v>
      </c>
      <c r="AM463" s="3">
        <f t="shared" si="132"/>
        <v>0</v>
      </c>
      <c r="AN463" s="3">
        <f t="shared" si="133"/>
        <v>0</v>
      </c>
    </row>
    <row r="464" spans="1:40" x14ac:dyDescent="0.35">
      <c r="A464" t="s">
        <v>2351</v>
      </c>
      <c r="B464" t="s">
        <v>2298</v>
      </c>
      <c r="C464" t="s">
        <v>16</v>
      </c>
      <c r="D464" t="s">
        <v>134</v>
      </c>
      <c r="E464">
        <v>25.5</v>
      </c>
      <c r="F464">
        <v>100.28</v>
      </c>
      <c r="G464">
        <v>77.400000000000006</v>
      </c>
      <c r="H464">
        <f t="shared" si="129"/>
        <v>1.2956072351421188</v>
      </c>
      <c r="I464">
        <f t="shared" si="123"/>
        <v>0</v>
      </c>
      <c r="J464">
        <f t="shared" si="124"/>
        <v>1</v>
      </c>
      <c r="K464">
        <f t="shared" si="125"/>
        <v>0</v>
      </c>
      <c r="L464" s="3">
        <f t="shared" si="126"/>
        <v>0</v>
      </c>
      <c r="M464" s="3">
        <f t="shared" si="127"/>
        <v>1</v>
      </c>
      <c r="N464" s="3">
        <f t="shared" si="128"/>
        <v>0</v>
      </c>
      <c r="AA464" t="s">
        <v>2351</v>
      </c>
      <c r="AB464" t="s">
        <v>2298</v>
      </c>
      <c r="AC464" t="s">
        <v>16</v>
      </c>
      <c r="AD464" t="s">
        <v>135</v>
      </c>
      <c r="AE464">
        <v>24</v>
      </c>
      <c r="AF464">
        <v>143.44999999999999</v>
      </c>
      <c r="AG464">
        <v>73.7</v>
      </c>
      <c r="AH464">
        <f t="shared" si="130"/>
        <v>1.9464043419267298</v>
      </c>
      <c r="AI464">
        <v>22.5</v>
      </c>
      <c r="AJ464">
        <v>61.67</v>
      </c>
      <c r="AK464">
        <v>69.97</v>
      </c>
      <c r="AL464" s="3">
        <f t="shared" si="131"/>
        <v>1</v>
      </c>
      <c r="AM464" s="3">
        <f t="shared" si="132"/>
        <v>0</v>
      </c>
      <c r="AN464" s="3">
        <f t="shared" si="133"/>
        <v>0</v>
      </c>
    </row>
    <row r="465" spans="1:40" x14ac:dyDescent="0.35">
      <c r="A465" t="s">
        <v>2352</v>
      </c>
      <c r="B465" t="s">
        <v>2298</v>
      </c>
      <c r="C465" t="s">
        <v>16</v>
      </c>
      <c r="D465" t="s">
        <v>134</v>
      </c>
      <c r="E465" s="6">
        <v>28.5</v>
      </c>
      <c r="F465" s="6">
        <v>67.42</v>
      </c>
      <c r="G465" s="6">
        <v>84.74</v>
      </c>
      <c r="H465" s="6">
        <f t="shared" si="129"/>
        <v>0.79561010148690114</v>
      </c>
      <c r="I465" s="6">
        <f t="shared" si="123"/>
        <v>0</v>
      </c>
      <c r="J465" s="6">
        <f t="shared" si="124"/>
        <v>0</v>
      </c>
      <c r="K465" s="6">
        <f t="shared" si="125"/>
        <v>1</v>
      </c>
      <c r="L465" s="6">
        <f t="shared" si="126"/>
        <v>0</v>
      </c>
      <c r="M465" s="6">
        <f t="shared" si="127"/>
        <v>0</v>
      </c>
      <c r="N465" s="6">
        <f t="shared" si="128"/>
        <v>1</v>
      </c>
      <c r="AA465" t="s">
        <v>2352</v>
      </c>
      <c r="AB465" t="s">
        <v>2298</v>
      </c>
      <c r="AC465" t="s">
        <v>16</v>
      </c>
      <c r="AD465" t="s">
        <v>135</v>
      </c>
      <c r="AE465">
        <v>24</v>
      </c>
      <c r="AF465">
        <v>140.69</v>
      </c>
      <c r="AG465">
        <v>73.7</v>
      </c>
      <c r="AH465">
        <f t="shared" si="130"/>
        <v>1.9089552238805969</v>
      </c>
      <c r="AI465">
        <v>21.5</v>
      </c>
      <c r="AJ465">
        <v>56.72</v>
      </c>
      <c r="AK465">
        <v>67.47</v>
      </c>
      <c r="AL465" s="3">
        <f t="shared" si="131"/>
        <v>1</v>
      </c>
      <c r="AM465" s="3">
        <f t="shared" si="132"/>
        <v>0</v>
      </c>
      <c r="AN465" s="3">
        <f t="shared" si="133"/>
        <v>0</v>
      </c>
    </row>
    <row r="466" spans="1:40" x14ac:dyDescent="0.35">
      <c r="A466" t="s">
        <v>2353</v>
      </c>
      <c r="B466" t="s">
        <v>2298</v>
      </c>
      <c r="C466" t="s">
        <v>16</v>
      </c>
      <c r="D466" t="s">
        <v>134</v>
      </c>
      <c r="E466">
        <v>23.5</v>
      </c>
      <c r="F466">
        <v>103.24</v>
      </c>
      <c r="G466">
        <v>72.459999999999994</v>
      </c>
      <c r="H466">
        <f t="shared" si="129"/>
        <v>1.4247860888766217</v>
      </c>
      <c r="I466">
        <f t="shared" si="123"/>
        <v>0</v>
      </c>
      <c r="J466">
        <f t="shared" si="124"/>
        <v>1</v>
      </c>
      <c r="K466">
        <f t="shared" si="125"/>
        <v>0</v>
      </c>
      <c r="L466" s="3">
        <f t="shared" si="126"/>
        <v>0</v>
      </c>
      <c r="M466" s="3">
        <f t="shared" si="127"/>
        <v>1</v>
      </c>
      <c r="N466" s="3">
        <f t="shared" si="128"/>
        <v>0</v>
      </c>
      <c r="AA466" t="s">
        <v>2353</v>
      </c>
      <c r="AB466" t="s">
        <v>2298</v>
      </c>
      <c r="AC466" t="s">
        <v>16</v>
      </c>
      <c r="AD466" t="s">
        <v>135</v>
      </c>
      <c r="AE466">
        <v>24</v>
      </c>
      <c r="AF466">
        <v>165.75</v>
      </c>
      <c r="AG466">
        <v>73.7</v>
      </c>
      <c r="AH466">
        <f t="shared" si="130"/>
        <v>2.2489823609226591</v>
      </c>
      <c r="AI466">
        <v>22</v>
      </c>
      <c r="AJ466">
        <v>66.89</v>
      </c>
      <c r="AK466">
        <v>68.72</v>
      </c>
      <c r="AL466" s="3">
        <f t="shared" si="131"/>
        <v>1</v>
      </c>
      <c r="AM466" s="3">
        <f t="shared" si="132"/>
        <v>0</v>
      </c>
      <c r="AN466" s="3">
        <f t="shared" si="133"/>
        <v>0</v>
      </c>
    </row>
    <row r="467" spans="1:40" x14ac:dyDescent="0.35">
      <c r="A467" t="s">
        <v>2354</v>
      </c>
      <c r="B467" t="s">
        <v>2298</v>
      </c>
      <c r="C467" t="s">
        <v>16</v>
      </c>
      <c r="D467" t="s">
        <v>134</v>
      </c>
      <c r="E467" s="6">
        <v>28.5</v>
      </c>
      <c r="F467" s="6">
        <v>63.46</v>
      </c>
      <c r="G467" s="6">
        <v>84.74</v>
      </c>
      <c r="H467" s="6">
        <f t="shared" si="129"/>
        <v>0.7488789237668162</v>
      </c>
      <c r="I467" s="6">
        <f t="shared" si="123"/>
        <v>0</v>
      </c>
      <c r="J467" s="6">
        <f t="shared" si="124"/>
        <v>0</v>
      </c>
      <c r="K467" s="6">
        <f t="shared" si="125"/>
        <v>1</v>
      </c>
      <c r="L467" s="6">
        <f t="shared" si="126"/>
        <v>0</v>
      </c>
      <c r="M467" s="6">
        <f t="shared" si="127"/>
        <v>0</v>
      </c>
      <c r="N467" s="6">
        <f t="shared" si="128"/>
        <v>1</v>
      </c>
      <c r="AA467" t="s">
        <v>2354</v>
      </c>
      <c r="AB467" t="s">
        <v>2298</v>
      </c>
      <c r="AC467" t="s">
        <v>16</v>
      </c>
      <c r="AD467" t="s">
        <v>135</v>
      </c>
      <c r="AE467">
        <v>24</v>
      </c>
      <c r="AF467">
        <v>144.44999999999999</v>
      </c>
      <c r="AG467">
        <v>73.7</v>
      </c>
      <c r="AH467">
        <f t="shared" si="130"/>
        <v>1.9599728629579374</v>
      </c>
      <c r="AI467">
        <v>21.5</v>
      </c>
      <c r="AJ467">
        <v>50.2</v>
      </c>
      <c r="AK467">
        <v>67.47</v>
      </c>
      <c r="AL467" s="3">
        <f t="shared" si="131"/>
        <v>1</v>
      </c>
      <c r="AM467" s="3">
        <f t="shared" si="132"/>
        <v>0</v>
      </c>
      <c r="AN467" s="3">
        <f t="shared" si="133"/>
        <v>0</v>
      </c>
    </row>
    <row r="468" spans="1:40" x14ac:dyDescent="0.35">
      <c r="A468" t="s">
        <v>2355</v>
      </c>
      <c r="B468" t="s">
        <v>2298</v>
      </c>
      <c r="C468" t="s">
        <v>16</v>
      </c>
      <c r="D468" t="s">
        <v>134</v>
      </c>
      <c r="E468" s="6">
        <v>23.5</v>
      </c>
      <c r="F468" s="6">
        <v>69.62</v>
      </c>
      <c r="G468" s="6">
        <v>72.459999999999994</v>
      </c>
      <c r="H468" s="6">
        <f t="shared" si="129"/>
        <v>0.96080596191001943</v>
      </c>
      <c r="I468" s="6">
        <f t="shared" si="123"/>
        <v>0</v>
      </c>
      <c r="J468" s="6">
        <f t="shared" si="124"/>
        <v>0</v>
      </c>
      <c r="K468" s="6">
        <f t="shared" si="125"/>
        <v>1</v>
      </c>
      <c r="L468" s="6">
        <f t="shared" si="126"/>
        <v>0</v>
      </c>
      <c r="M468" s="6">
        <f t="shared" si="127"/>
        <v>0</v>
      </c>
      <c r="N468" s="6">
        <f t="shared" si="128"/>
        <v>1</v>
      </c>
      <c r="AA468" t="s">
        <v>2355</v>
      </c>
      <c r="AB468" t="s">
        <v>2298</v>
      </c>
      <c r="AC468" t="s">
        <v>16</v>
      </c>
      <c r="AD468" t="s">
        <v>135</v>
      </c>
      <c r="AE468">
        <v>24</v>
      </c>
      <c r="AF468">
        <v>140.55000000000001</v>
      </c>
      <c r="AG468">
        <v>73.7</v>
      </c>
      <c r="AH468">
        <f t="shared" si="130"/>
        <v>1.9070556309362281</v>
      </c>
      <c r="AI468">
        <v>22</v>
      </c>
      <c r="AJ468">
        <v>67.86</v>
      </c>
      <c r="AK468">
        <v>68.72</v>
      </c>
      <c r="AL468" s="3">
        <f t="shared" si="131"/>
        <v>1</v>
      </c>
      <c r="AM468" s="3">
        <f t="shared" si="132"/>
        <v>0</v>
      </c>
      <c r="AN468" s="3">
        <f t="shared" si="133"/>
        <v>0</v>
      </c>
    </row>
    <row r="469" spans="1:40" x14ac:dyDescent="0.35">
      <c r="A469" t="s">
        <v>2356</v>
      </c>
      <c r="B469" t="s">
        <v>2298</v>
      </c>
      <c r="C469" t="s">
        <v>16</v>
      </c>
      <c r="D469" t="s">
        <v>134</v>
      </c>
      <c r="E469" s="6">
        <v>29</v>
      </c>
      <c r="F469" s="6">
        <v>77.12</v>
      </c>
      <c r="G469" s="6">
        <v>85.96</v>
      </c>
      <c r="H469" s="6">
        <f t="shared" si="129"/>
        <v>0.89716147045137284</v>
      </c>
      <c r="I469" s="6">
        <f t="shared" si="123"/>
        <v>0</v>
      </c>
      <c r="J469" s="6">
        <f t="shared" si="124"/>
        <v>0</v>
      </c>
      <c r="K469" s="6">
        <f t="shared" si="125"/>
        <v>1</v>
      </c>
      <c r="L469" s="6">
        <f t="shared" si="126"/>
        <v>0</v>
      </c>
      <c r="M469" s="6">
        <f t="shared" si="127"/>
        <v>0</v>
      </c>
      <c r="N469" s="6">
        <f t="shared" si="128"/>
        <v>1</v>
      </c>
      <c r="AA469" t="s">
        <v>2356</v>
      </c>
      <c r="AB469" t="s">
        <v>2298</v>
      </c>
      <c r="AC469" t="s">
        <v>16</v>
      </c>
      <c r="AD469" t="s">
        <v>135</v>
      </c>
      <c r="AE469">
        <v>24</v>
      </c>
      <c r="AF469">
        <v>132.46</v>
      </c>
      <c r="AG469">
        <v>73.7</v>
      </c>
      <c r="AH469">
        <f t="shared" si="130"/>
        <v>1.7972862957937585</v>
      </c>
      <c r="AI469">
        <v>22.5</v>
      </c>
      <c r="AJ469">
        <v>62.26</v>
      </c>
      <c r="AK469">
        <v>69.97</v>
      </c>
      <c r="AL469" s="3">
        <f t="shared" si="131"/>
        <v>1</v>
      </c>
      <c r="AM469" s="3">
        <f t="shared" si="132"/>
        <v>0</v>
      </c>
      <c r="AN469" s="3">
        <f t="shared" si="133"/>
        <v>0</v>
      </c>
    </row>
    <row r="470" spans="1:40" x14ac:dyDescent="0.35">
      <c r="A470" t="s">
        <v>2357</v>
      </c>
      <c r="B470" t="s">
        <v>2298</v>
      </c>
      <c r="C470" t="s">
        <v>16</v>
      </c>
      <c r="D470" t="s">
        <v>134</v>
      </c>
      <c r="E470" s="6">
        <v>18.5</v>
      </c>
      <c r="F470" s="6">
        <v>51.6</v>
      </c>
      <c r="G470" s="6">
        <v>59.91</v>
      </c>
      <c r="H470" s="6">
        <f t="shared" si="129"/>
        <v>0.86129193790686032</v>
      </c>
      <c r="I470" s="6">
        <f t="shared" si="123"/>
        <v>0</v>
      </c>
      <c r="J470" s="6">
        <f t="shared" si="124"/>
        <v>0</v>
      </c>
      <c r="K470" s="6">
        <f t="shared" si="125"/>
        <v>1</v>
      </c>
      <c r="L470" s="6">
        <f t="shared" si="126"/>
        <v>0</v>
      </c>
      <c r="M470" s="6">
        <f t="shared" si="127"/>
        <v>0</v>
      </c>
      <c r="N470" s="6">
        <f t="shared" si="128"/>
        <v>1</v>
      </c>
      <c r="AA470" t="s">
        <v>2357</v>
      </c>
      <c r="AB470" t="s">
        <v>2298</v>
      </c>
      <c r="AC470" t="s">
        <v>16</v>
      </c>
      <c r="AD470" t="s">
        <v>135</v>
      </c>
      <c r="AE470">
        <v>24.5</v>
      </c>
      <c r="AF470">
        <v>111.92</v>
      </c>
      <c r="AG470">
        <v>74.930000000000007</v>
      </c>
      <c r="AH470">
        <f t="shared" si="130"/>
        <v>1.4936607500333643</v>
      </c>
      <c r="AI470">
        <v>23.5</v>
      </c>
      <c r="AJ470">
        <v>71.83</v>
      </c>
      <c r="AK470">
        <v>72.459999999999994</v>
      </c>
      <c r="AL470" s="3">
        <f t="shared" si="131"/>
        <v>0</v>
      </c>
      <c r="AM470" s="3">
        <f t="shared" si="132"/>
        <v>1</v>
      </c>
      <c r="AN470" s="3">
        <f t="shared" si="133"/>
        <v>0</v>
      </c>
    </row>
    <row r="471" spans="1:40" x14ac:dyDescent="0.35">
      <c r="A471" t="s">
        <v>2358</v>
      </c>
      <c r="B471" t="s">
        <v>2298</v>
      </c>
      <c r="C471" t="s">
        <v>16</v>
      </c>
      <c r="D471" t="s">
        <v>134</v>
      </c>
      <c r="E471" s="6">
        <v>24.5</v>
      </c>
      <c r="F471" s="6">
        <v>67.03</v>
      </c>
      <c r="G471" s="6">
        <v>74.930000000000007</v>
      </c>
      <c r="H471" s="6">
        <f t="shared" si="129"/>
        <v>0.89456826371279852</v>
      </c>
      <c r="I471" s="6">
        <f t="shared" si="123"/>
        <v>0</v>
      </c>
      <c r="J471" s="6">
        <f t="shared" si="124"/>
        <v>0</v>
      </c>
      <c r="K471" s="6">
        <f t="shared" si="125"/>
        <v>1</v>
      </c>
      <c r="L471" s="6">
        <f t="shared" si="126"/>
        <v>0</v>
      </c>
      <c r="M471" s="6">
        <f t="shared" si="127"/>
        <v>0</v>
      </c>
      <c r="N471" s="6">
        <f t="shared" si="128"/>
        <v>1</v>
      </c>
      <c r="AA471" t="s">
        <v>2358</v>
      </c>
      <c r="AB471" t="s">
        <v>2298</v>
      </c>
      <c r="AC471" t="s">
        <v>16</v>
      </c>
      <c r="AD471" t="s">
        <v>135</v>
      </c>
      <c r="AE471">
        <v>24</v>
      </c>
      <c r="AF471">
        <v>147.97999999999999</v>
      </c>
      <c r="AG471">
        <v>73.7</v>
      </c>
      <c r="AH471">
        <f t="shared" si="130"/>
        <v>2.0078697421981002</v>
      </c>
      <c r="AI471">
        <v>22</v>
      </c>
      <c r="AJ471">
        <v>48.04</v>
      </c>
      <c r="AK471">
        <v>68.72</v>
      </c>
      <c r="AL471" s="3">
        <f t="shared" si="131"/>
        <v>1</v>
      </c>
      <c r="AM471" s="3">
        <f t="shared" si="132"/>
        <v>0</v>
      </c>
      <c r="AN471" s="3">
        <f t="shared" si="133"/>
        <v>0</v>
      </c>
    </row>
    <row r="472" spans="1:40" x14ac:dyDescent="0.35">
      <c r="A472" t="s">
        <v>2359</v>
      </c>
      <c r="B472" t="s">
        <v>2298</v>
      </c>
      <c r="C472" t="s">
        <v>16</v>
      </c>
      <c r="D472" t="s">
        <v>134</v>
      </c>
      <c r="E472">
        <v>23</v>
      </c>
      <c r="F472">
        <v>126.62</v>
      </c>
      <c r="G472">
        <v>71.22</v>
      </c>
      <c r="H472">
        <f t="shared" si="129"/>
        <v>1.7778713844425724</v>
      </c>
      <c r="I472">
        <f t="shared" si="123"/>
        <v>1</v>
      </c>
      <c r="J472">
        <f t="shared" si="124"/>
        <v>0</v>
      </c>
      <c r="K472">
        <f t="shared" si="125"/>
        <v>0</v>
      </c>
      <c r="L472" s="3">
        <f t="shared" si="126"/>
        <v>1</v>
      </c>
      <c r="M472" s="3">
        <f t="shared" si="127"/>
        <v>0</v>
      </c>
      <c r="N472" s="3">
        <f t="shared" si="128"/>
        <v>0</v>
      </c>
      <c r="AA472" t="s">
        <v>2359</v>
      </c>
      <c r="AB472" t="s">
        <v>2298</v>
      </c>
      <c r="AC472" t="s">
        <v>16</v>
      </c>
      <c r="AD472" t="s">
        <v>135</v>
      </c>
      <c r="AE472">
        <v>24</v>
      </c>
      <c r="AF472">
        <v>147.61000000000001</v>
      </c>
      <c r="AG472">
        <v>73.7</v>
      </c>
      <c r="AH472">
        <f t="shared" si="130"/>
        <v>2.0028493894165535</v>
      </c>
      <c r="AI472">
        <v>22.5</v>
      </c>
      <c r="AJ472">
        <v>67.75</v>
      </c>
      <c r="AK472">
        <v>69.97</v>
      </c>
      <c r="AL472" s="3">
        <f t="shared" si="131"/>
        <v>1</v>
      </c>
      <c r="AM472" s="3">
        <f t="shared" si="132"/>
        <v>0</v>
      </c>
      <c r="AN472" s="3">
        <f t="shared" si="133"/>
        <v>0</v>
      </c>
    </row>
    <row r="473" spans="1:40" x14ac:dyDescent="0.35">
      <c r="A473" t="s">
        <v>2360</v>
      </c>
      <c r="B473" t="s">
        <v>2298</v>
      </c>
      <c r="C473" t="s">
        <v>16</v>
      </c>
      <c r="D473" t="s">
        <v>134</v>
      </c>
      <c r="E473" s="6">
        <v>28.5</v>
      </c>
      <c r="F473" s="6">
        <v>84.6</v>
      </c>
      <c r="G473" s="6">
        <v>84.74</v>
      </c>
      <c r="H473" s="6">
        <f t="shared" si="129"/>
        <v>0.99834788765636062</v>
      </c>
      <c r="I473" s="6">
        <f t="shared" si="123"/>
        <v>0</v>
      </c>
      <c r="J473" s="6">
        <f t="shared" si="124"/>
        <v>0</v>
      </c>
      <c r="K473" s="6">
        <f t="shared" si="125"/>
        <v>1</v>
      </c>
      <c r="L473" s="6">
        <f t="shared" si="126"/>
        <v>0</v>
      </c>
      <c r="M473" s="6">
        <f t="shared" si="127"/>
        <v>0</v>
      </c>
      <c r="N473" s="6">
        <f t="shared" si="128"/>
        <v>1</v>
      </c>
      <c r="AA473" t="s">
        <v>2360</v>
      </c>
      <c r="AB473" t="s">
        <v>2298</v>
      </c>
      <c r="AC473" t="s">
        <v>16</v>
      </c>
      <c r="AD473" t="s">
        <v>135</v>
      </c>
      <c r="AE473">
        <v>24</v>
      </c>
      <c r="AF473">
        <v>160.13</v>
      </c>
      <c r="AG473">
        <v>73.7</v>
      </c>
      <c r="AH473">
        <f t="shared" si="130"/>
        <v>2.1727272727272724</v>
      </c>
      <c r="AI473">
        <v>22</v>
      </c>
      <c r="AJ473">
        <v>48.24</v>
      </c>
      <c r="AK473">
        <v>68.72</v>
      </c>
      <c r="AL473" s="3">
        <f t="shared" si="131"/>
        <v>1</v>
      </c>
      <c r="AM473" s="3">
        <f t="shared" si="132"/>
        <v>0</v>
      </c>
      <c r="AN473" s="3">
        <f t="shared" si="133"/>
        <v>0</v>
      </c>
    </row>
    <row r="474" spans="1:40" x14ac:dyDescent="0.35">
      <c r="A474" t="s">
        <v>2361</v>
      </c>
      <c r="B474" t="s">
        <v>2298</v>
      </c>
      <c r="C474" t="s">
        <v>16</v>
      </c>
      <c r="D474" t="s">
        <v>134</v>
      </c>
      <c r="E474" s="6">
        <v>18.5</v>
      </c>
      <c r="F474" s="6">
        <v>49.8</v>
      </c>
      <c r="G474" s="6">
        <v>59.91</v>
      </c>
      <c r="H474" s="6">
        <f t="shared" si="129"/>
        <v>0.83124687030545819</v>
      </c>
      <c r="I474" s="6">
        <f t="shared" si="123"/>
        <v>0</v>
      </c>
      <c r="J474" s="6">
        <f t="shared" si="124"/>
        <v>0</v>
      </c>
      <c r="K474" s="6">
        <f t="shared" si="125"/>
        <v>1</v>
      </c>
      <c r="L474" s="6">
        <f t="shared" si="126"/>
        <v>0</v>
      </c>
      <c r="M474" s="6">
        <f t="shared" si="127"/>
        <v>0</v>
      </c>
      <c r="N474" s="6">
        <f t="shared" si="128"/>
        <v>1</v>
      </c>
      <c r="AA474" t="s">
        <v>2361</v>
      </c>
      <c r="AB474" t="s">
        <v>2298</v>
      </c>
      <c r="AC474" t="s">
        <v>16</v>
      </c>
      <c r="AD474" t="s">
        <v>135</v>
      </c>
      <c r="AE474">
        <v>24</v>
      </c>
      <c r="AF474">
        <v>189.84</v>
      </c>
      <c r="AG474">
        <v>73.7</v>
      </c>
      <c r="AH474">
        <f t="shared" si="130"/>
        <v>2.5758480325644504</v>
      </c>
      <c r="AI474">
        <v>22</v>
      </c>
      <c r="AJ474">
        <v>50.87</v>
      </c>
      <c r="AK474">
        <v>68.72</v>
      </c>
      <c r="AL474" s="3">
        <f t="shared" si="131"/>
        <v>1</v>
      </c>
      <c r="AM474" s="3">
        <f t="shared" si="132"/>
        <v>0</v>
      </c>
      <c r="AN474" s="3">
        <f t="shared" si="133"/>
        <v>0</v>
      </c>
    </row>
    <row r="475" spans="1:40" x14ac:dyDescent="0.35">
      <c r="A475" t="s">
        <v>2362</v>
      </c>
      <c r="B475" t="s">
        <v>2298</v>
      </c>
      <c r="C475" t="s">
        <v>16</v>
      </c>
      <c r="D475" t="s">
        <v>134</v>
      </c>
      <c r="E475">
        <v>23</v>
      </c>
      <c r="F475">
        <v>164.84</v>
      </c>
      <c r="G475">
        <v>71.22</v>
      </c>
      <c r="H475">
        <f t="shared" si="129"/>
        <v>2.3145183937096321</v>
      </c>
      <c r="I475">
        <f t="shared" ref="I475:I538" si="134">IF(H475&lt;1,0,IF(H475&lt;1.5,0,1))</f>
        <v>1</v>
      </c>
      <c r="J475">
        <f t="shared" ref="J475:J538" si="135">IF(H475&lt;1,0,IF(H475&lt;1.5,1,0))</f>
        <v>0</v>
      </c>
      <c r="K475">
        <f t="shared" ref="K475:K538" si="136">IF(H475&lt;1,1,0)</f>
        <v>0</v>
      </c>
      <c r="L475" s="3">
        <f t="shared" ref="L475:L538" si="137">IF(H475&gt;1.5,1,0)</f>
        <v>1</v>
      </c>
      <c r="M475" s="3">
        <f t="shared" ref="M475:M538" si="138">IF((AND(H475&gt;1,H475&lt;1.5)),1,0)</f>
        <v>0</v>
      </c>
      <c r="N475" s="3">
        <f t="shared" ref="N475:N538" si="139">IF(H475&lt;1,1,0)</f>
        <v>0</v>
      </c>
      <c r="AA475" t="s">
        <v>2362</v>
      </c>
      <c r="AB475" t="s">
        <v>2298</v>
      </c>
      <c r="AC475" t="s">
        <v>16</v>
      </c>
      <c r="AD475" t="s">
        <v>135</v>
      </c>
      <c r="AE475">
        <v>24</v>
      </c>
      <c r="AF475">
        <v>199.18</v>
      </c>
      <c r="AG475">
        <v>73.7</v>
      </c>
      <c r="AH475">
        <f t="shared" si="130"/>
        <v>2.7025780189959296</v>
      </c>
      <c r="AI475">
        <v>21.5</v>
      </c>
      <c r="AJ475">
        <v>60.83</v>
      </c>
      <c r="AK475">
        <v>67.47</v>
      </c>
      <c r="AL475" s="3">
        <f t="shared" si="131"/>
        <v>1</v>
      </c>
      <c r="AM475" s="3">
        <f t="shared" si="132"/>
        <v>0</v>
      </c>
      <c r="AN475" s="3">
        <f t="shared" si="133"/>
        <v>0</v>
      </c>
    </row>
    <row r="476" spans="1:40" x14ac:dyDescent="0.35">
      <c r="A476" t="s">
        <v>2363</v>
      </c>
      <c r="B476" t="s">
        <v>2298</v>
      </c>
      <c r="C476" t="s">
        <v>16</v>
      </c>
      <c r="D476" t="s">
        <v>134</v>
      </c>
      <c r="E476">
        <v>22.5</v>
      </c>
      <c r="F476">
        <v>73.87</v>
      </c>
      <c r="G476">
        <v>69.97</v>
      </c>
      <c r="H476">
        <f t="shared" si="129"/>
        <v>1.0557381735029299</v>
      </c>
      <c r="I476">
        <f t="shared" si="134"/>
        <v>0</v>
      </c>
      <c r="J476">
        <f t="shared" si="135"/>
        <v>1</v>
      </c>
      <c r="K476">
        <f t="shared" si="136"/>
        <v>0</v>
      </c>
      <c r="L476" s="3">
        <f t="shared" si="137"/>
        <v>0</v>
      </c>
      <c r="M476" s="3">
        <f t="shared" si="138"/>
        <v>1</v>
      </c>
      <c r="N476" s="3">
        <f t="shared" si="139"/>
        <v>0</v>
      </c>
      <c r="AA476" t="s">
        <v>2363</v>
      </c>
      <c r="AB476" t="s">
        <v>2298</v>
      </c>
      <c r="AC476" t="s">
        <v>16</v>
      </c>
      <c r="AD476" t="s">
        <v>135</v>
      </c>
      <c r="AE476">
        <v>24</v>
      </c>
      <c r="AF476">
        <v>212.7</v>
      </c>
      <c r="AG476">
        <v>73.7</v>
      </c>
      <c r="AH476">
        <f t="shared" si="130"/>
        <v>2.8860244233378558</v>
      </c>
      <c r="AI476">
        <v>21.5</v>
      </c>
      <c r="AJ476">
        <v>57.35</v>
      </c>
      <c r="AK476">
        <v>67.47</v>
      </c>
      <c r="AL476" s="3">
        <f t="shared" si="131"/>
        <v>1</v>
      </c>
      <c r="AM476" s="3">
        <f t="shared" si="132"/>
        <v>0</v>
      </c>
      <c r="AN476" s="3">
        <f t="shared" si="133"/>
        <v>0</v>
      </c>
    </row>
    <row r="477" spans="1:40" x14ac:dyDescent="0.35">
      <c r="A477" t="s">
        <v>2364</v>
      </c>
      <c r="B477" t="s">
        <v>2298</v>
      </c>
      <c r="C477" t="s">
        <v>16</v>
      </c>
      <c r="D477" t="s">
        <v>134</v>
      </c>
      <c r="E477">
        <v>23</v>
      </c>
      <c r="F477">
        <v>127.91</v>
      </c>
      <c r="G477">
        <v>71.22</v>
      </c>
      <c r="H477">
        <f t="shared" si="129"/>
        <v>1.7959842740803145</v>
      </c>
      <c r="I477">
        <f t="shared" si="134"/>
        <v>1</v>
      </c>
      <c r="J477">
        <f t="shared" si="135"/>
        <v>0</v>
      </c>
      <c r="K477">
        <f t="shared" si="136"/>
        <v>0</v>
      </c>
      <c r="L477" s="3">
        <f t="shared" si="137"/>
        <v>1</v>
      </c>
      <c r="M477" s="3">
        <f t="shared" si="138"/>
        <v>0</v>
      </c>
      <c r="N477" s="3">
        <f t="shared" si="139"/>
        <v>0</v>
      </c>
      <c r="AA477" t="s">
        <v>2364</v>
      </c>
      <c r="AB477" t="s">
        <v>2298</v>
      </c>
      <c r="AC477" t="s">
        <v>16</v>
      </c>
      <c r="AD477" t="s">
        <v>135</v>
      </c>
      <c r="AE477">
        <v>24</v>
      </c>
      <c r="AF477">
        <v>166.11</v>
      </c>
      <c r="AG477">
        <v>73.7</v>
      </c>
      <c r="AH477">
        <f t="shared" si="130"/>
        <v>2.2538670284938944</v>
      </c>
      <c r="AI477">
        <v>22</v>
      </c>
      <c r="AJ477">
        <v>66.47</v>
      </c>
      <c r="AK477">
        <v>68.72</v>
      </c>
      <c r="AL477" s="3">
        <f t="shared" si="131"/>
        <v>1</v>
      </c>
      <c r="AM477" s="3">
        <f t="shared" si="132"/>
        <v>0</v>
      </c>
      <c r="AN477" s="3">
        <f t="shared" si="133"/>
        <v>0</v>
      </c>
    </row>
    <row r="478" spans="1:40" x14ac:dyDescent="0.35">
      <c r="A478" t="s">
        <v>2365</v>
      </c>
      <c r="B478" t="s">
        <v>2298</v>
      </c>
      <c r="C478" t="s">
        <v>16</v>
      </c>
      <c r="D478" t="s">
        <v>134</v>
      </c>
      <c r="E478" s="6">
        <v>23</v>
      </c>
      <c r="F478" s="6">
        <v>58</v>
      </c>
      <c r="G478" s="6">
        <v>71.22</v>
      </c>
      <c r="H478" s="6">
        <f t="shared" si="129"/>
        <v>0.8143779837124403</v>
      </c>
      <c r="I478" s="6">
        <f t="shared" si="134"/>
        <v>0</v>
      </c>
      <c r="J478" s="6">
        <f t="shared" si="135"/>
        <v>0</v>
      </c>
      <c r="K478" s="6">
        <f t="shared" si="136"/>
        <v>1</v>
      </c>
      <c r="L478" s="6">
        <f t="shared" si="137"/>
        <v>0</v>
      </c>
      <c r="M478" s="6">
        <f t="shared" si="138"/>
        <v>0</v>
      </c>
      <c r="N478" s="6">
        <f t="shared" si="139"/>
        <v>1</v>
      </c>
      <c r="AA478" t="s">
        <v>2365</v>
      </c>
      <c r="AB478" t="s">
        <v>2298</v>
      </c>
      <c r="AC478" t="s">
        <v>16</v>
      </c>
      <c r="AD478" t="s">
        <v>135</v>
      </c>
      <c r="AE478">
        <v>24</v>
      </c>
      <c r="AF478">
        <v>176.46</v>
      </c>
      <c r="AG478">
        <v>73.7</v>
      </c>
      <c r="AH478">
        <f t="shared" si="130"/>
        <v>2.3943012211668928</v>
      </c>
      <c r="AI478">
        <v>21.5</v>
      </c>
      <c r="AJ478">
        <v>41.48</v>
      </c>
      <c r="AK478">
        <v>67.47</v>
      </c>
      <c r="AL478" s="3">
        <f t="shared" si="131"/>
        <v>1</v>
      </c>
      <c r="AM478" s="3">
        <f t="shared" si="132"/>
        <v>0</v>
      </c>
      <c r="AN478" s="3">
        <f t="shared" si="133"/>
        <v>0</v>
      </c>
    </row>
    <row r="479" spans="1:40" x14ac:dyDescent="0.35">
      <c r="A479" t="s">
        <v>2366</v>
      </c>
      <c r="B479" t="s">
        <v>2298</v>
      </c>
      <c r="C479" t="s">
        <v>16</v>
      </c>
      <c r="D479" t="s">
        <v>134</v>
      </c>
      <c r="E479">
        <v>23.5</v>
      </c>
      <c r="F479">
        <v>84.69</v>
      </c>
      <c r="G479">
        <v>72.459999999999994</v>
      </c>
      <c r="H479">
        <f t="shared" si="129"/>
        <v>1.1687827767043888</v>
      </c>
      <c r="I479">
        <f t="shared" si="134"/>
        <v>0</v>
      </c>
      <c r="J479">
        <f t="shared" si="135"/>
        <v>1</v>
      </c>
      <c r="K479">
        <f t="shared" si="136"/>
        <v>0</v>
      </c>
      <c r="L479" s="3">
        <f t="shared" si="137"/>
        <v>0</v>
      </c>
      <c r="M479" s="3">
        <f t="shared" si="138"/>
        <v>1</v>
      </c>
      <c r="N479" s="3">
        <f t="shared" si="139"/>
        <v>0</v>
      </c>
      <c r="AA479" t="s">
        <v>2366</v>
      </c>
      <c r="AB479" t="s">
        <v>2298</v>
      </c>
      <c r="AC479" t="s">
        <v>16</v>
      </c>
      <c r="AD479" t="s">
        <v>135</v>
      </c>
      <c r="AE479">
        <v>24</v>
      </c>
      <c r="AF479">
        <v>191.07</v>
      </c>
      <c r="AG479">
        <v>73.7</v>
      </c>
      <c r="AH479">
        <f t="shared" si="130"/>
        <v>2.5925373134328358</v>
      </c>
      <c r="AI479">
        <v>22</v>
      </c>
      <c r="AJ479">
        <v>67.37</v>
      </c>
      <c r="AK479">
        <v>68.72</v>
      </c>
      <c r="AL479" s="3">
        <f t="shared" si="131"/>
        <v>1</v>
      </c>
      <c r="AM479" s="3">
        <f t="shared" si="132"/>
        <v>0</v>
      </c>
      <c r="AN479" s="3">
        <f t="shared" si="133"/>
        <v>0</v>
      </c>
    </row>
    <row r="480" spans="1:40" x14ac:dyDescent="0.35">
      <c r="A480" t="s">
        <v>2367</v>
      </c>
      <c r="B480" t="s">
        <v>2298</v>
      </c>
      <c r="C480" t="s">
        <v>16</v>
      </c>
      <c r="D480" t="s">
        <v>134</v>
      </c>
      <c r="E480" s="6">
        <v>21.5</v>
      </c>
      <c r="F480" s="6">
        <v>56.84</v>
      </c>
      <c r="G480" s="6">
        <v>67.47</v>
      </c>
      <c r="H480" s="6">
        <f t="shared" si="129"/>
        <v>0.84244849562768642</v>
      </c>
      <c r="I480" s="6">
        <f t="shared" si="134"/>
        <v>0</v>
      </c>
      <c r="J480" s="6">
        <f t="shared" si="135"/>
        <v>0</v>
      </c>
      <c r="K480" s="6">
        <f t="shared" si="136"/>
        <v>1</v>
      </c>
      <c r="L480" s="6">
        <f t="shared" si="137"/>
        <v>0</v>
      </c>
      <c r="M480" s="6">
        <f t="shared" si="138"/>
        <v>0</v>
      </c>
      <c r="N480" s="6">
        <f t="shared" si="139"/>
        <v>1</v>
      </c>
      <c r="AA480" t="s">
        <v>2367</v>
      </c>
      <c r="AB480" t="s">
        <v>2298</v>
      </c>
      <c r="AC480" t="s">
        <v>16</v>
      </c>
      <c r="AD480" t="s">
        <v>135</v>
      </c>
      <c r="AE480">
        <v>24</v>
      </c>
      <c r="AF480">
        <v>121.31</v>
      </c>
      <c r="AG480">
        <v>73.7</v>
      </c>
      <c r="AH480">
        <f t="shared" si="130"/>
        <v>1.6459972862957937</v>
      </c>
      <c r="AI480">
        <v>21.5</v>
      </c>
      <c r="AJ480">
        <v>57.35</v>
      </c>
      <c r="AK480">
        <v>67.47</v>
      </c>
      <c r="AL480" s="3">
        <f t="shared" si="131"/>
        <v>1</v>
      </c>
      <c r="AM480" s="3">
        <f t="shared" si="132"/>
        <v>0</v>
      </c>
      <c r="AN480" s="3">
        <f t="shared" si="133"/>
        <v>0</v>
      </c>
    </row>
    <row r="481" spans="1:40" x14ac:dyDescent="0.35">
      <c r="A481" t="s">
        <v>2368</v>
      </c>
      <c r="B481" t="s">
        <v>2298</v>
      </c>
      <c r="C481" t="s">
        <v>16</v>
      </c>
      <c r="D481" t="s">
        <v>134</v>
      </c>
      <c r="E481">
        <v>23</v>
      </c>
      <c r="F481">
        <v>111.26</v>
      </c>
      <c r="G481">
        <v>71.22</v>
      </c>
      <c r="H481">
        <f t="shared" si="129"/>
        <v>1.5622016287559675</v>
      </c>
      <c r="I481">
        <f t="shared" si="134"/>
        <v>1</v>
      </c>
      <c r="J481">
        <f t="shared" si="135"/>
        <v>0</v>
      </c>
      <c r="K481">
        <f t="shared" si="136"/>
        <v>0</v>
      </c>
      <c r="L481" s="3">
        <f t="shared" si="137"/>
        <v>1</v>
      </c>
      <c r="M481" s="3">
        <f t="shared" si="138"/>
        <v>0</v>
      </c>
      <c r="N481" s="3">
        <f t="shared" si="139"/>
        <v>0</v>
      </c>
      <c r="AA481" t="s">
        <v>2368</v>
      </c>
      <c r="AB481" t="s">
        <v>2298</v>
      </c>
      <c r="AC481" t="s">
        <v>16</v>
      </c>
      <c r="AD481" t="s">
        <v>135</v>
      </c>
      <c r="AE481">
        <v>24</v>
      </c>
      <c r="AF481">
        <v>178.73</v>
      </c>
      <c r="AG481">
        <v>73.7</v>
      </c>
      <c r="AH481">
        <f t="shared" si="130"/>
        <v>2.4251017639077337</v>
      </c>
      <c r="AI481">
        <v>22</v>
      </c>
      <c r="AJ481">
        <v>54.17</v>
      </c>
      <c r="AK481">
        <v>68.72</v>
      </c>
      <c r="AL481" s="3">
        <f t="shared" si="131"/>
        <v>1</v>
      </c>
      <c r="AM481" s="3">
        <f t="shared" si="132"/>
        <v>0</v>
      </c>
      <c r="AN481" s="3">
        <f t="shared" si="133"/>
        <v>0</v>
      </c>
    </row>
    <row r="482" spans="1:40" x14ac:dyDescent="0.35">
      <c r="A482" t="s">
        <v>2369</v>
      </c>
      <c r="B482" t="s">
        <v>2298</v>
      </c>
      <c r="C482" t="s">
        <v>16</v>
      </c>
      <c r="D482" t="s">
        <v>134</v>
      </c>
      <c r="E482" s="6">
        <v>22.5</v>
      </c>
      <c r="F482" s="6">
        <v>59.34</v>
      </c>
      <c r="G482" s="6">
        <v>69.97</v>
      </c>
      <c r="H482" s="6">
        <f t="shared" si="129"/>
        <v>0.84807774760611698</v>
      </c>
      <c r="I482" s="6">
        <f t="shared" si="134"/>
        <v>0</v>
      </c>
      <c r="J482" s="6">
        <f t="shared" si="135"/>
        <v>0</v>
      </c>
      <c r="K482" s="6">
        <f t="shared" si="136"/>
        <v>1</v>
      </c>
      <c r="L482" s="6">
        <f t="shared" si="137"/>
        <v>0</v>
      </c>
      <c r="M482" s="6">
        <f t="shared" si="138"/>
        <v>0</v>
      </c>
      <c r="N482" s="6">
        <f t="shared" si="139"/>
        <v>1</v>
      </c>
      <c r="AA482" t="s">
        <v>2369</v>
      </c>
      <c r="AB482" t="s">
        <v>2298</v>
      </c>
      <c r="AC482" t="s">
        <v>16</v>
      </c>
      <c r="AD482" t="s">
        <v>135</v>
      </c>
      <c r="AE482">
        <v>24</v>
      </c>
      <c r="AF482">
        <v>174.53</v>
      </c>
      <c r="AG482">
        <v>73.7</v>
      </c>
      <c r="AH482">
        <f t="shared" si="130"/>
        <v>2.3681139755766623</v>
      </c>
      <c r="AI482">
        <v>22.5</v>
      </c>
      <c r="AJ482">
        <v>68.88</v>
      </c>
      <c r="AK482">
        <v>69.97</v>
      </c>
      <c r="AL482" s="3">
        <f t="shared" si="131"/>
        <v>1</v>
      </c>
      <c r="AM482" s="3">
        <f t="shared" si="132"/>
        <v>0</v>
      </c>
      <c r="AN482" s="3">
        <f t="shared" si="133"/>
        <v>0</v>
      </c>
    </row>
    <row r="483" spans="1:40" x14ac:dyDescent="0.35">
      <c r="A483" t="s">
        <v>2370</v>
      </c>
      <c r="B483" t="s">
        <v>2298</v>
      </c>
      <c r="C483" t="s">
        <v>16</v>
      </c>
      <c r="D483" t="s">
        <v>134</v>
      </c>
      <c r="E483">
        <v>23</v>
      </c>
      <c r="F483">
        <v>104.1</v>
      </c>
      <c r="G483">
        <v>71.22</v>
      </c>
      <c r="H483">
        <f t="shared" si="129"/>
        <v>1.4616680707666385</v>
      </c>
      <c r="I483">
        <f t="shared" si="134"/>
        <v>0</v>
      </c>
      <c r="J483">
        <f t="shared" si="135"/>
        <v>1</v>
      </c>
      <c r="K483">
        <f t="shared" si="136"/>
        <v>0</v>
      </c>
      <c r="L483" s="3">
        <f t="shared" si="137"/>
        <v>0</v>
      </c>
      <c r="M483" s="3">
        <f t="shared" si="138"/>
        <v>1</v>
      </c>
      <c r="N483" s="3">
        <f t="shared" si="139"/>
        <v>0</v>
      </c>
      <c r="AA483" t="s">
        <v>2370</v>
      </c>
      <c r="AB483" t="s">
        <v>2298</v>
      </c>
      <c r="AC483" t="s">
        <v>16</v>
      </c>
      <c r="AD483" t="s">
        <v>135</v>
      </c>
      <c r="AE483">
        <v>24</v>
      </c>
      <c r="AF483">
        <v>183.77</v>
      </c>
      <c r="AG483">
        <v>73.7</v>
      </c>
      <c r="AH483">
        <f t="shared" si="130"/>
        <v>2.4934871099050202</v>
      </c>
      <c r="AI483">
        <v>21.5</v>
      </c>
      <c r="AJ483">
        <v>58.8</v>
      </c>
      <c r="AK483">
        <v>67.47</v>
      </c>
      <c r="AL483" s="3">
        <f t="shared" si="131"/>
        <v>1</v>
      </c>
      <c r="AM483" s="3">
        <f t="shared" si="132"/>
        <v>0</v>
      </c>
      <c r="AN483" s="3">
        <f t="shared" si="133"/>
        <v>0</v>
      </c>
    </row>
    <row r="484" spans="1:40" x14ac:dyDescent="0.35">
      <c r="A484" t="s">
        <v>2371</v>
      </c>
      <c r="B484" t="s">
        <v>2308</v>
      </c>
      <c r="C484" t="s">
        <v>16</v>
      </c>
      <c r="D484" t="s">
        <v>134</v>
      </c>
      <c r="E484" s="6">
        <v>15</v>
      </c>
      <c r="F484" s="6">
        <v>36.619999999999997</v>
      </c>
      <c r="G484" s="6">
        <v>50.91</v>
      </c>
      <c r="H484" s="6">
        <f t="shared" si="129"/>
        <v>0.71930858377528972</v>
      </c>
      <c r="I484" s="6">
        <f t="shared" si="134"/>
        <v>0</v>
      </c>
      <c r="J484" s="6">
        <f t="shared" si="135"/>
        <v>0</v>
      </c>
      <c r="K484" s="6">
        <f t="shared" si="136"/>
        <v>1</v>
      </c>
      <c r="L484" s="6">
        <f t="shared" si="137"/>
        <v>0</v>
      </c>
      <c r="M484" s="6">
        <f t="shared" si="138"/>
        <v>0</v>
      </c>
      <c r="N484" s="6">
        <f t="shared" si="139"/>
        <v>1</v>
      </c>
      <c r="AA484" t="s">
        <v>2371</v>
      </c>
      <c r="AB484" t="s">
        <v>2308</v>
      </c>
      <c r="AC484" t="s">
        <v>16</v>
      </c>
      <c r="AD484" t="s">
        <v>135</v>
      </c>
      <c r="AE484">
        <v>24</v>
      </c>
      <c r="AF484">
        <v>132.41</v>
      </c>
      <c r="AG484">
        <v>73.7</v>
      </c>
      <c r="AH484">
        <f t="shared" si="130"/>
        <v>1.7966078697421979</v>
      </c>
      <c r="AI484">
        <v>23</v>
      </c>
      <c r="AJ484">
        <v>51.08</v>
      </c>
      <c r="AK484">
        <v>71.22</v>
      </c>
      <c r="AL484" s="3">
        <f t="shared" si="131"/>
        <v>1</v>
      </c>
      <c r="AM484" s="3">
        <f t="shared" si="132"/>
        <v>0</v>
      </c>
      <c r="AN484" s="3">
        <f t="shared" si="133"/>
        <v>0</v>
      </c>
    </row>
    <row r="485" spans="1:40" x14ac:dyDescent="0.35">
      <c r="A485" t="s">
        <v>2372</v>
      </c>
      <c r="B485" t="s">
        <v>2308</v>
      </c>
      <c r="C485" t="s">
        <v>16</v>
      </c>
      <c r="D485" t="s">
        <v>134</v>
      </c>
      <c r="E485" s="6">
        <v>18</v>
      </c>
      <c r="F485" s="6">
        <v>50.35</v>
      </c>
      <c r="G485" s="6">
        <v>58.64</v>
      </c>
      <c r="H485" s="6">
        <f t="shared" si="129"/>
        <v>0.85862892223738063</v>
      </c>
      <c r="I485" s="6">
        <f t="shared" si="134"/>
        <v>0</v>
      </c>
      <c r="J485" s="6">
        <f t="shared" si="135"/>
        <v>0</v>
      </c>
      <c r="K485" s="6">
        <f t="shared" si="136"/>
        <v>1</v>
      </c>
      <c r="L485" s="6">
        <f t="shared" si="137"/>
        <v>0</v>
      </c>
      <c r="M485" s="6">
        <f t="shared" si="138"/>
        <v>0</v>
      </c>
      <c r="N485" s="6">
        <f t="shared" si="139"/>
        <v>1</v>
      </c>
      <c r="AA485" t="s">
        <v>2372</v>
      </c>
      <c r="AB485" t="s">
        <v>2308</v>
      </c>
      <c r="AC485" t="s">
        <v>16</v>
      </c>
      <c r="AD485" t="s">
        <v>135</v>
      </c>
      <c r="AE485">
        <v>24</v>
      </c>
      <c r="AF485">
        <v>113.19</v>
      </c>
      <c r="AG485">
        <v>73.7</v>
      </c>
      <c r="AH485">
        <f t="shared" si="130"/>
        <v>1.535820895522388</v>
      </c>
      <c r="AI485">
        <v>23.5</v>
      </c>
      <c r="AJ485">
        <v>67.37</v>
      </c>
      <c r="AK485">
        <v>72.459999999999994</v>
      </c>
      <c r="AL485" s="3">
        <f t="shared" si="131"/>
        <v>1</v>
      </c>
      <c r="AM485" s="3">
        <f t="shared" si="132"/>
        <v>0</v>
      </c>
      <c r="AN485" s="3">
        <f t="shared" si="133"/>
        <v>0</v>
      </c>
    </row>
    <row r="486" spans="1:40" x14ac:dyDescent="0.35">
      <c r="A486" t="s">
        <v>2373</v>
      </c>
      <c r="B486" t="s">
        <v>2308</v>
      </c>
      <c r="C486" t="s">
        <v>16</v>
      </c>
      <c r="D486" t="s">
        <v>134</v>
      </c>
      <c r="E486" s="6">
        <v>27</v>
      </c>
      <c r="F486" s="6">
        <v>71.19</v>
      </c>
      <c r="G486" s="6">
        <v>81.08</v>
      </c>
      <c r="H486" s="6">
        <f t="shared" si="129"/>
        <v>0.87802170695609272</v>
      </c>
      <c r="I486" s="6">
        <f t="shared" si="134"/>
        <v>0</v>
      </c>
      <c r="J486" s="6">
        <f t="shared" si="135"/>
        <v>0</v>
      </c>
      <c r="K486" s="6">
        <f t="shared" si="136"/>
        <v>1</v>
      </c>
      <c r="L486" s="6">
        <f t="shared" si="137"/>
        <v>0</v>
      </c>
      <c r="M486" s="6">
        <f t="shared" si="138"/>
        <v>0</v>
      </c>
      <c r="N486" s="6">
        <f t="shared" si="139"/>
        <v>1</v>
      </c>
      <c r="AA486" t="s">
        <v>2373</v>
      </c>
      <c r="AB486" t="s">
        <v>2308</v>
      </c>
      <c r="AC486" t="s">
        <v>16</v>
      </c>
      <c r="AD486" t="s">
        <v>135</v>
      </c>
      <c r="AE486">
        <v>24</v>
      </c>
      <c r="AF486">
        <v>127.64</v>
      </c>
      <c r="AG486">
        <v>73.7</v>
      </c>
      <c r="AH486">
        <f t="shared" si="130"/>
        <v>1.7318860244233378</v>
      </c>
      <c r="AI486">
        <v>22.5</v>
      </c>
      <c r="AJ486">
        <v>69.89</v>
      </c>
      <c r="AK486">
        <v>69.97</v>
      </c>
      <c r="AL486" s="3">
        <f t="shared" si="131"/>
        <v>1</v>
      </c>
      <c r="AM486" s="3">
        <f t="shared" si="132"/>
        <v>0</v>
      </c>
      <c r="AN486" s="3">
        <f t="shared" si="133"/>
        <v>0</v>
      </c>
    </row>
    <row r="487" spans="1:40" x14ac:dyDescent="0.35">
      <c r="A487" t="s">
        <v>2374</v>
      </c>
      <c r="B487" t="s">
        <v>2308</v>
      </c>
      <c r="C487" t="s">
        <v>16</v>
      </c>
      <c r="D487" t="s">
        <v>134</v>
      </c>
      <c r="E487" s="6">
        <v>21</v>
      </c>
      <c r="F487" s="6">
        <v>57.16</v>
      </c>
      <c r="G487" s="6">
        <v>66.22</v>
      </c>
      <c r="H487" s="6">
        <f t="shared" si="129"/>
        <v>0.86318332829960731</v>
      </c>
      <c r="I487" s="6">
        <f t="shared" si="134"/>
        <v>0</v>
      </c>
      <c r="J487" s="6">
        <f t="shared" si="135"/>
        <v>0</v>
      </c>
      <c r="K487" s="6">
        <f t="shared" si="136"/>
        <v>1</v>
      </c>
      <c r="L487" s="6">
        <f t="shared" si="137"/>
        <v>0</v>
      </c>
      <c r="M487" s="6">
        <f t="shared" si="138"/>
        <v>0</v>
      </c>
      <c r="N487" s="6">
        <f t="shared" si="139"/>
        <v>1</v>
      </c>
      <c r="AA487" t="s">
        <v>2374</v>
      </c>
      <c r="AB487" t="s">
        <v>2308</v>
      </c>
      <c r="AC487" t="s">
        <v>16</v>
      </c>
      <c r="AD487" t="s">
        <v>135</v>
      </c>
      <c r="AE487">
        <v>24</v>
      </c>
      <c r="AF487">
        <v>139.16</v>
      </c>
      <c r="AG487">
        <v>73.7</v>
      </c>
      <c r="AH487">
        <f t="shared" si="130"/>
        <v>1.8881953867028494</v>
      </c>
      <c r="AI487">
        <v>23</v>
      </c>
      <c r="AJ487">
        <v>54.18</v>
      </c>
      <c r="AK487">
        <v>71.22</v>
      </c>
      <c r="AL487" s="3">
        <f t="shared" si="131"/>
        <v>1</v>
      </c>
      <c r="AM487" s="3">
        <f t="shared" si="132"/>
        <v>0</v>
      </c>
      <c r="AN487" s="3">
        <f t="shared" si="133"/>
        <v>0</v>
      </c>
    </row>
    <row r="488" spans="1:40" x14ac:dyDescent="0.35">
      <c r="A488" t="s">
        <v>2375</v>
      </c>
      <c r="B488" t="s">
        <v>2308</v>
      </c>
      <c r="C488" t="s">
        <v>16</v>
      </c>
      <c r="D488" t="s">
        <v>134</v>
      </c>
      <c r="E488" s="6">
        <v>23</v>
      </c>
      <c r="F488" s="6">
        <v>62.83</v>
      </c>
      <c r="G488" s="6">
        <v>71.22</v>
      </c>
      <c r="H488" s="6">
        <f t="shared" si="129"/>
        <v>0.8821960123560797</v>
      </c>
      <c r="I488" s="6">
        <f t="shared" si="134"/>
        <v>0</v>
      </c>
      <c r="J488" s="6">
        <f t="shared" si="135"/>
        <v>0</v>
      </c>
      <c r="K488" s="6">
        <f t="shared" si="136"/>
        <v>1</v>
      </c>
      <c r="L488" s="6">
        <f t="shared" si="137"/>
        <v>0</v>
      </c>
      <c r="M488" s="6">
        <f t="shared" si="138"/>
        <v>0</v>
      </c>
      <c r="N488" s="6">
        <f t="shared" si="139"/>
        <v>1</v>
      </c>
      <c r="AA488" t="s">
        <v>2375</v>
      </c>
      <c r="AB488" t="s">
        <v>2308</v>
      </c>
      <c r="AC488" t="s">
        <v>16</v>
      </c>
      <c r="AD488" t="s">
        <v>135</v>
      </c>
      <c r="AE488">
        <v>24</v>
      </c>
      <c r="AF488">
        <v>137.16</v>
      </c>
      <c r="AG488">
        <v>73.7</v>
      </c>
      <c r="AH488">
        <f t="shared" si="130"/>
        <v>1.8610583446404341</v>
      </c>
      <c r="AI488">
        <v>16</v>
      </c>
      <c r="AJ488">
        <v>63.34</v>
      </c>
      <c r="AK488">
        <v>53.5</v>
      </c>
      <c r="AL488" s="3">
        <f t="shared" si="131"/>
        <v>1</v>
      </c>
      <c r="AM488" s="3">
        <f t="shared" si="132"/>
        <v>0</v>
      </c>
      <c r="AN488" s="3">
        <f t="shared" si="133"/>
        <v>0</v>
      </c>
    </row>
    <row r="489" spans="1:40" x14ac:dyDescent="0.35">
      <c r="A489" t="s">
        <v>2376</v>
      </c>
      <c r="B489" t="s">
        <v>2308</v>
      </c>
      <c r="C489" t="s">
        <v>16</v>
      </c>
      <c r="D489" t="s">
        <v>134</v>
      </c>
      <c r="E489">
        <v>24</v>
      </c>
      <c r="F489">
        <v>180.79</v>
      </c>
      <c r="G489">
        <v>73.7</v>
      </c>
      <c r="H489">
        <f t="shared" si="129"/>
        <v>2.4530529172320215</v>
      </c>
      <c r="I489">
        <f t="shared" si="134"/>
        <v>1</v>
      </c>
      <c r="J489">
        <f t="shared" si="135"/>
        <v>0</v>
      </c>
      <c r="K489">
        <f t="shared" si="136"/>
        <v>0</v>
      </c>
      <c r="L489" s="3">
        <f t="shared" si="137"/>
        <v>1</v>
      </c>
      <c r="M489" s="3">
        <f t="shared" si="138"/>
        <v>0</v>
      </c>
      <c r="N489" s="3">
        <f t="shared" si="139"/>
        <v>0</v>
      </c>
      <c r="AA489" t="s">
        <v>2376</v>
      </c>
      <c r="AB489" t="s">
        <v>2308</v>
      </c>
      <c r="AC489" t="s">
        <v>16</v>
      </c>
      <c r="AD489" t="s">
        <v>135</v>
      </c>
      <c r="AE489">
        <v>24</v>
      </c>
      <c r="AF489">
        <v>144.71</v>
      </c>
      <c r="AG489">
        <v>73.7</v>
      </c>
      <c r="AH489">
        <f t="shared" si="130"/>
        <v>1.9635006784260516</v>
      </c>
      <c r="AI489">
        <v>22.5</v>
      </c>
      <c r="AJ489">
        <v>67.23</v>
      </c>
      <c r="AK489">
        <v>69.97</v>
      </c>
      <c r="AL489" s="3">
        <f t="shared" si="131"/>
        <v>1</v>
      </c>
      <c r="AM489" s="3">
        <f t="shared" si="132"/>
        <v>0</v>
      </c>
      <c r="AN489" s="3">
        <f t="shared" si="133"/>
        <v>0</v>
      </c>
    </row>
    <row r="490" spans="1:40" x14ac:dyDescent="0.35">
      <c r="A490" t="s">
        <v>2377</v>
      </c>
      <c r="B490" t="s">
        <v>2308</v>
      </c>
      <c r="C490" t="s">
        <v>16</v>
      </c>
      <c r="D490" t="s">
        <v>134</v>
      </c>
      <c r="E490">
        <v>20</v>
      </c>
      <c r="F490">
        <v>65.150000000000006</v>
      </c>
      <c r="G490">
        <v>63.71</v>
      </c>
      <c r="H490">
        <f t="shared" si="129"/>
        <v>1.0226024172029509</v>
      </c>
      <c r="I490">
        <f t="shared" si="134"/>
        <v>0</v>
      </c>
      <c r="J490">
        <f t="shared" si="135"/>
        <v>1</v>
      </c>
      <c r="K490">
        <f t="shared" si="136"/>
        <v>0</v>
      </c>
      <c r="L490" s="3">
        <f t="shared" si="137"/>
        <v>0</v>
      </c>
      <c r="M490" s="3">
        <f t="shared" si="138"/>
        <v>1</v>
      </c>
      <c r="N490" s="3">
        <f t="shared" si="139"/>
        <v>0</v>
      </c>
      <c r="AA490" t="s">
        <v>2377</v>
      </c>
      <c r="AB490" t="s">
        <v>2308</v>
      </c>
      <c r="AC490" t="s">
        <v>16</v>
      </c>
      <c r="AD490" t="s">
        <v>135</v>
      </c>
      <c r="AE490">
        <v>24</v>
      </c>
      <c r="AF490">
        <v>128.15</v>
      </c>
      <c r="AG490">
        <v>73.7</v>
      </c>
      <c r="AH490">
        <f t="shared" si="130"/>
        <v>1.7388059701492538</v>
      </c>
      <c r="AI490">
        <v>23.5</v>
      </c>
      <c r="AJ490">
        <v>70.56</v>
      </c>
      <c r="AK490">
        <v>72.459999999999994</v>
      </c>
      <c r="AL490" s="3">
        <f t="shared" si="131"/>
        <v>1</v>
      </c>
      <c r="AM490" s="3">
        <f t="shared" si="132"/>
        <v>0</v>
      </c>
      <c r="AN490" s="3">
        <f t="shared" si="133"/>
        <v>0</v>
      </c>
    </row>
    <row r="491" spans="1:40" x14ac:dyDescent="0.35">
      <c r="A491" t="s">
        <v>2378</v>
      </c>
      <c r="B491" t="s">
        <v>2308</v>
      </c>
      <c r="C491" t="s">
        <v>16</v>
      </c>
      <c r="D491" t="s">
        <v>134</v>
      </c>
      <c r="E491">
        <v>23</v>
      </c>
      <c r="F491">
        <v>103.82</v>
      </c>
      <c r="G491">
        <v>71.22</v>
      </c>
      <c r="H491">
        <f t="shared" si="129"/>
        <v>1.4577365908452682</v>
      </c>
      <c r="I491">
        <f t="shared" si="134"/>
        <v>0</v>
      </c>
      <c r="J491">
        <f t="shared" si="135"/>
        <v>1</v>
      </c>
      <c r="K491">
        <f t="shared" si="136"/>
        <v>0</v>
      </c>
      <c r="L491" s="3">
        <f t="shared" si="137"/>
        <v>0</v>
      </c>
      <c r="M491" s="3">
        <f t="shared" si="138"/>
        <v>1</v>
      </c>
      <c r="N491" s="3">
        <f t="shared" si="139"/>
        <v>0</v>
      </c>
      <c r="AA491" t="s">
        <v>2378</v>
      </c>
      <c r="AB491" t="s">
        <v>2308</v>
      </c>
      <c r="AC491" t="s">
        <v>16</v>
      </c>
      <c r="AD491" t="s">
        <v>135</v>
      </c>
      <c r="AE491">
        <v>24</v>
      </c>
      <c r="AF491">
        <v>126.85</v>
      </c>
      <c r="AG491">
        <v>73.7</v>
      </c>
      <c r="AH491">
        <f t="shared" si="130"/>
        <v>1.7211668928086836</v>
      </c>
      <c r="AI491">
        <v>23</v>
      </c>
      <c r="AJ491">
        <v>63.16</v>
      </c>
      <c r="AK491">
        <v>71.22</v>
      </c>
      <c r="AL491" s="3">
        <f t="shared" si="131"/>
        <v>1</v>
      </c>
      <c r="AM491" s="3">
        <f t="shared" si="132"/>
        <v>0</v>
      </c>
      <c r="AN491" s="3">
        <f t="shared" si="133"/>
        <v>0</v>
      </c>
    </row>
    <row r="492" spans="1:40" x14ac:dyDescent="0.35">
      <c r="A492" t="s">
        <v>2379</v>
      </c>
      <c r="B492" t="s">
        <v>2308</v>
      </c>
      <c r="C492" t="s">
        <v>16</v>
      </c>
      <c r="D492" t="s">
        <v>134</v>
      </c>
      <c r="E492" s="6">
        <v>20</v>
      </c>
      <c r="F492" s="6">
        <v>56.01</v>
      </c>
      <c r="G492" s="6">
        <v>63.71</v>
      </c>
      <c r="H492" s="6">
        <f t="shared" si="129"/>
        <v>0.87913985245644322</v>
      </c>
      <c r="I492" s="6">
        <f t="shared" si="134"/>
        <v>0</v>
      </c>
      <c r="J492" s="6">
        <f t="shared" si="135"/>
        <v>0</v>
      </c>
      <c r="K492" s="6">
        <f t="shared" si="136"/>
        <v>1</v>
      </c>
      <c r="L492" s="6">
        <f t="shared" si="137"/>
        <v>0</v>
      </c>
      <c r="M492" s="6">
        <f t="shared" si="138"/>
        <v>0</v>
      </c>
      <c r="N492" s="6">
        <f t="shared" si="139"/>
        <v>1</v>
      </c>
      <c r="AA492" t="s">
        <v>2379</v>
      </c>
      <c r="AB492" t="s">
        <v>2308</v>
      </c>
      <c r="AC492" t="s">
        <v>16</v>
      </c>
      <c r="AD492" t="s">
        <v>135</v>
      </c>
      <c r="AE492">
        <v>24</v>
      </c>
      <c r="AF492">
        <v>108.57</v>
      </c>
      <c r="AG492">
        <v>73.7</v>
      </c>
      <c r="AH492">
        <f t="shared" si="130"/>
        <v>1.4731343283582088</v>
      </c>
      <c r="AI492">
        <v>23.5</v>
      </c>
      <c r="AJ492">
        <v>59.98</v>
      </c>
      <c r="AK492">
        <v>72.459999999999994</v>
      </c>
      <c r="AL492" s="3">
        <f t="shared" si="131"/>
        <v>0</v>
      </c>
      <c r="AM492" s="3">
        <f t="shared" si="132"/>
        <v>1</v>
      </c>
      <c r="AN492" s="3">
        <f t="shared" si="133"/>
        <v>0</v>
      </c>
    </row>
    <row r="493" spans="1:40" x14ac:dyDescent="0.35">
      <c r="A493" t="s">
        <v>2380</v>
      </c>
      <c r="B493" t="s">
        <v>2308</v>
      </c>
      <c r="C493" t="s">
        <v>16</v>
      </c>
      <c r="D493" t="s">
        <v>134</v>
      </c>
      <c r="E493">
        <v>23.5</v>
      </c>
      <c r="F493">
        <v>109.75</v>
      </c>
      <c r="G493">
        <v>72.459999999999994</v>
      </c>
      <c r="H493">
        <f t="shared" si="129"/>
        <v>1.5146287606955564</v>
      </c>
      <c r="I493">
        <f t="shared" si="134"/>
        <v>1</v>
      </c>
      <c r="J493">
        <f t="shared" si="135"/>
        <v>0</v>
      </c>
      <c r="K493">
        <f t="shared" si="136"/>
        <v>0</v>
      </c>
      <c r="L493" s="3">
        <f t="shared" si="137"/>
        <v>1</v>
      </c>
      <c r="M493" s="3">
        <f t="shared" si="138"/>
        <v>0</v>
      </c>
      <c r="N493" s="3">
        <f t="shared" si="139"/>
        <v>0</v>
      </c>
      <c r="AA493" t="s">
        <v>2380</v>
      </c>
      <c r="AB493" t="s">
        <v>2308</v>
      </c>
      <c r="AC493" t="s">
        <v>16</v>
      </c>
      <c r="AD493" t="s">
        <v>135</v>
      </c>
      <c r="AE493">
        <v>24</v>
      </c>
      <c r="AF493">
        <v>143.21</v>
      </c>
      <c r="AG493">
        <v>73.7</v>
      </c>
      <c r="AH493">
        <f t="shared" si="130"/>
        <v>1.9431478968792402</v>
      </c>
      <c r="AI493">
        <v>22.5</v>
      </c>
      <c r="AJ493">
        <v>54.67</v>
      </c>
      <c r="AK493">
        <v>69.97</v>
      </c>
      <c r="AL493" s="3">
        <f t="shared" si="131"/>
        <v>1</v>
      </c>
      <c r="AM493" s="3">
        <f t="shared" si="132"/>
        <v>0</v>
      </c>
      <c r="AN493" s="3">
        <f t="shared" si="133"/>
        <v>0</v>
      </c>
    </row>
    <row r="494" spans="1:40" x14ac:dyDescent="0.35">
      <c r="A494" t="s">
        <v>2381</v>
      </c>
      <c r="B494" t="s">
        <v>2308</v>
      </c>
      <c r="C494" t="s">
        <v>16</v>
      </c>
      <c r="D494" t="s">
        <v>134</v>
      </c>
      <c r="E494" s="6">
        <v>17</v>
      </c>
      <c r="F494" s="6">
        <v>36.090000000000003</v>
      </c>
      <c r="G494" s="6">
        <v>56.08</v>
      </c>
      <c r="H494" s="6">
        <f t="shared" si="129"/>
        <v>0.64354493580599148</v>
      </c>
      <c r="I494" s="6">
        <f t="shared" si="134"/>
        <v>0</v>
      </c>
      <c r="J494" s="6">
        <f t="shared" si="135"/>
        <v>0</v>
      </c>
      <c r="K494" s="6">
        <f t="shared" si="136"/>
        <v>1</v>
      </c>
      <c r="L494" s="6">
        <f t="shared" si="137"/>
        <v>0</v>
      </c>
      <c r="M494" s="6">
        <f t="shared" si="138"/>
        <v>0</v>
      </c>
      <c r="N494" s="6">
        <f t="shared" si="139"/>
        <v>1</v>
      </c>
      <c r="AA494" t="s">
        <v>2381</v>
      </c>
      <c r="AB494" t="s">
        <v>2308</v>
      </c>
      <c r="AC494" t="s">
        <v>16</v>
      </c>
      <c r="AD494" t="s">
        <v>135</v>
      </c>
      <c r="AE494">
        <v>24</v>
      </c>
      <c r="AF494">
        <v>115.69</v>
      </c>
      <c r="AG494">
        <v>73.7</v>
      </c>
      <c r="AH494">
        <f t="shared" si="130"/>
        <v>1.5697421981004069</v>
      </c>
      <c r="AI494">
        <v>23.5</v>
      </c>
      <c r="AJ494">
        <v>69.7</v>
      </c>
      <c r="AK494">
        <v>72.459999999999994</v>
      </c>
      <c r="AL494" s="3">
        <f t="shared" si="131"/>
        <v>1</v>
      </c>
      <c r="AM494" s="3">
        <f t="shared" si="132"/>
        <v>0</v>
      </c>
      <c r="AN494" s="3">
        <f t="shared" si="133"/>
        <v>0</v>
      </c>
    </row>
    <row r="495" spans="1:40" x14ac:dyDescent="0.35">
      <c r="A495" t="s">
        <v>2382</v>
      </c>
      <c r="B495" t="s">
        <v>2308</v>
      </c>
      <c r="C495" t="s">
        <v>16</v>
      </c>
      <c r="D495" t="s">
        <v>134</v>
      </c>
      <c r="E495" s="6">
        <v>19.5</v>
      </c>
      <c r="F495" s="6">
        <v>57.18</v>
      </c>
      <c r="G495" s="6">
        <v>62.44</v>
      </c>
      <c r="H495" s="6">
        <f t="shared" si="129"/>
        <v>0.9157591287636131</v>
      </c>
      <c r="I495" s="6">
        <f t="shared" si="134"/>
        <v>0</v>
      </c>
      <c r="J495" s="6">
        <f t="shared" si="135"/>
        <v>0</v>
      </c>
      <c r="K495" s="6">
        <f t="shared" si="136"/>
        <v>1</v>
      </c>
      <c r="L495" s="6">
        <f t="shared" si="137"/>
        <v>0</v>
      </c>
      <c r="M495" s="6">
        <f t="shared" si="138"/>
        <v>0</v>
      </c>
      <c r="N495" s="6">
        <f t="shared" si="139"/>
        <v>1</v>
      </c>
      <c r="AA495" t="s">
        <v>2382</v>
      </c>
      <c r="AB495" t="s">
        <v>2308</v>
      </c>
      <c r="AC495" t="s">
        <v>16</v>
      </c>
      <c r="AD495" t="s">
        <v>135</v>
      </c>
      <c r="AE495">
        <v>24</v>
      </c>
      <c r="AF495">
        <v>142.58000000000001</v>
      </c>
      <c r="AG495">
        <v>73.7</v>
      </c>
      <c r="AH495">
        <f t="shared" si="130"/>
        <v>1.9345997286295795</v>
      </c>
      <c r="AI495">
        <v>23</v>
      </c>
      <c r="AJ495">
        <v>59.81</v>
      </c>
      <c r="AK495">
        <v>71.22</v>
      </c>
      <c r="AL495" s="3">
        <f t="shared" si="131"/>
        <v>1</v>
      </c>
      <c r="AM495" s="3">
        <f t="shared" si="132"/>
        <v>0</v>
      </c>
      <c r="AN495" s="3">
        <f t="shared" si="133"/>
        <v>0</v>
      </c>
    </row>
    <row r="496" spans="1:40" x14ac:dyDescent="0.35">
      <c r="A496" t="s">
        <v>2383</v>
      </c>
      <c r="B496" t="s">
        <v>2308</v>
      </c>
      <c r="C496" t="s">
        <v>16</v>
      </c>
      <c r="D496" t="s">
        <v>134</v>
      </c>
      <c r="E496">
        <v>24</v>
      </c>
      <c r="F496">
        <v>85.18</v>
      </c>
      <c r="G496">
        <v>73.7</v>
      </c>
      <c r="H496">
        <f t="shared" si="129"/>
        <v>1.1557666214382634</v>
      </c>
      <c r="I496">
        <f t="shared" si="134"/>
        <v>0</v>
      </c>
      <c r="J496">
        <f t="shared" si="135"/>
        <v>1</v>
      </c>
      <c r="K496">
        <f t="shared" si="136"/>
        <v>0</v>
      </c>
      <c r="L496" s="3">
        <f t="shared" si="137"/>
        <v>0</v>
      </c>
      <c r="M496" s="3">
        <f t="shared" si="138"/>
        <v>1</v>
      </c>
      <c r="N496" s="3">
        <f t="shared" si="139"/>
        <v>0</v>
      </c>
      <c r="AA496" t="s">
        <v>2383</v>
      </c>
      <c r="AB496" t="s">
        <v>2308</v>
      </c>
      <c r="AC496" t="s">
        <v>16</v>
      </c>
      <c r="AD496" t="s">
        <v>135</v>
      </c>
      <c r="AE496">
        <v>24</v>
      </c>
      <c r="AF496">
        <v>116.09</v>
      </c>
      <c r="AG496">
        <v>73.7</v>
      </c>
      <c r="AH496">
        <f t="shared" si="130"/>
        <v>1.5751696065128902</v>
      </c>
      <c r="AI496">
        <v>22.5</v>
      </c>
      <c r="AJ496">
        <v>53.69</v>
      </c>
      <c r="AK496">
        <v>69.97</v>
      </c>
      <c r="AL496" s="3">
        <f t="shared" si="131"/>
        <v>1</v>
      </c>
      <c r="AM496" s="3">
        <f t="shared" si="132"/>
        <v>0</v>
      </c>
      <c r="AN496" s="3">
        <f t="shared" si="133"/>
        <v>0</v>
      </c>
    </row>
    <row r="497" spans="1:40" x14ac:dyDescent="0.35">
      <c r="A497" t="s">
        <v>2384</v>
      </c>
      <c r="B497" t="s">
        <v>2308</v>
      </c>
      <c r="C497" t="s">
        <v>16</v>
      </c>
      <c r="D497" t="s">
        <v>134</v>
      </c>
      <c r="E497">
        <v>21.5</v>
      </c>
      <c r="F497">
        <v>68.73</v>
      </c>
      <c r="G497">
        <v>67.47</v>
      </c>
      <c r="H497">
        <f t="shared" si="129"/>
        <v>1.0186749666518453</v>
      </c>
      <c r="I497">
        <f t="shared" si="134"/>
        <v>0</v>
      </c>
      <c r="J497">
        <f t="shared" si="135"/>
        <v>1</v>
      </c>
      <c r="K497">
        <f t="shared" si="136"/>
        <v>0</v>
      </c>
      <c r="L497" s="3">
        <f t="shared" si="137"/>
        <v>0</v>
      </c>
      <c r="M497" s="3">
        <f t="shared" si="138"/>
        <v>1</v>
      </c>
      <c r="N497" s="3">
        <f t="shared" si="139"/>
        <v>0</v>
      </c>
      <c r="AA497" t="s">
        <v>2384</v>
      </c>
      <c r="AB497" t="s">
        <v>2308</v>
      </c>
      <c r="AC497" t="s">
        <v>16</v>
      </c>
      <c r="AD497" t="s">
        <v>135</v>
      </c>
      <c r="AE497">
        <v>24</v>
      </c>
      <c r="AF497">
        <v>140.93</v>
      </c>
      <c r="AG497">
        <v>73.7</v>
      </c>
      <c r="AH497">
        <f t="shared" si="130"/>
        <v>1.9122116689280868</v>
      </c>
      <c r="AI497">
        <v>23</v>
      </c>
      <c r="AJ497">
        <v>67.58</v>
      </c>
      <c r="AK497">
        <v>71.22</v>
      </c>
      <c r="AL497" s="3">
        <f t="shared" si="131"/>
        <v>1</v>
      </c>
      <c r="AM497" s="3">
        <f t="shared" si="132"/>
        <v>0</v>
      </c>
      <c r="AN497" s="3">
        <f t="shared" si="133"/>
        <v>0</v>
      </c>
    </row>
    <row r="498" spans="1:40" x14ac:dyDescent="0.35">
      <c r="A498" t="s">
        <v>2385</v>
      </c>
      <c r="B498" t="s">
        <v>2308</v>
      </c>
      <c r="C498" t="s">
        <v>16</v>
      </c>
      <c r="D498" t="s">
        <v>134</v>
      </c>
      <c r="E498" s="6">
        <v>20.5</v>
      </c>
      <c r="F498" s="6">
        <v>54.49</v>
      </c>
      <c r="G498" s="6">
        <v>64.97</v>
      </c>
      <c r="H498" s="6">
        <f t="shared" si="129"/>
        <v>0.83869478220717264</v>
      </c>
      <c r="I498" s="6">
        <f t="shared" si="134"/>
        <v>0</v>
      </c>
      <c r="J498" s="6">
        <f t="shared" si="135"/>
        <v>0</v>
      </c>
      <c r="K498" s="6">
        <f t="shared" si="136"/>
        <v>1</v>
      </c>
      <c r="L498" s="6">
        <f t="shared" si="137"/>
        <v>0</v>
      </c>
      <c r="M498" s="6">
        <f t="shared" si="138"/>
        <v>0</v>
      </c>
      <c r="N498" s="6">
        <f t="shared" si="139"/>
        <v>1</v>
      </c>
      <c r="AA498" t="s">
        <v>2385</v>
      </c>
      <c r="AB498" t="s">
        <v>2308</v>
      </c>
      <c r="AC498" t="s">
        <v>16</v>
      </c>
      <c r="AD498" t="s">
        <v>135</v>
      </c>
      <c r="AE498">
        <v>24</v>
      </c>
      <c r="AF498">
        <v>149.91999999999999</v>
      </c>
      <c r="AG498">
        <v>73.7</v>
      </c>
      <c r="AH498">
        <f t="shared" si="130"/>
        <v>2.034192672998643</v>
      </c>
      <c r="AI498">
        <v>16</v>
      </c>
      <c r="AJ498">
        <v>57.12</v>
      </c>
      <c r="AK498">
        <v>53.5</v>
      </c>
      <c r="AL498" s="3">
        <f t="shared" si="131"/>
        <v>1</v>
      </c>
      <c r="AM498" s="3">
        <f t="shared" si="132"/>
        <v>0</v>
      </c>
      <c r="AN498" s="3">
        <f t="shared" si="133"/>
        <v>0</v>
      </c>
    </row>
    <row r="499" spans="1:40" x14ac:dyDescent="0.35">
      <c r="A499" t="s">
        <v>2386</v>
      </c>
      <c r="B499" t="s">
        <v>2308</v>
      </c>
      <c r="C499" t="s">
        <v>16</v>
      </c>
      <c r="D499" t="s">
        <v>134</v>
      </c>
      <c r="E499">
        <v>24</v>
      </c>
      <c r="F499">
        <v>90.46</v>
      </c>
      <c r="G499">
        <v>73.7</v>
      </c>
      <c r="H499">
        <f t="shared" si="129"/>
        <v>1.2274084124830391</v>
      </c>
      <c r="I499">
        <f t="shared" si="134"/>
        <v>0</v>
      </c>
      <c r="J499">
        <f t="shared" si="135"/>
        <v>1</v>
      </c>
      <c r="K499">
        <f t="shared" si="136"/>
        <v>0</v>
      </c>
      <c r="L499" s="3">
        <f t="shared" si="137"/>
        <v>0</v>
      </c>
      <c r="M499" s="3">
        <f t="shared" si="138"/>
        <v>1</v>
      </c>
      <c r="N499" s="3">
        <f t="shared" si="139"/>
        <v>0</v>
      </c>
      <c r="AA499" t="s">
        <v>2386</v>
      </c>
      <c r="AB499" t="s">
        <v>2308</v>
      </c>
      <c r="AC499" t="s">
        <v>16</v>
      </c>
      <c r="AD499" t="s">
        <v>135</v>
      </c>
      <c r="AE499">
        <v>24</v>
      </c>
      <c r="AF499">
        <v>126.21</v>
      </c>
      <c r="AG499">
        <v>73.7</v>
      </c>
      <c r="AH499">
        <f t="shared" si="130"/>
        <v>1.7124830393487109</v>
      </c>
      <c r="AI499">
        <v>23</v>
      </c>
      <c r="AJ499">
        <v>67.400000000000006</v>
      </c>
      <c r="AK499">
        <v>71.22</v>
      </c>
      <c r="AL499" s="3">
        <f t="shared" si="131"/>
        <v>1</v>
      </c>
      <c r="AM499" s="3">
        <f t="shared" si="132"/>
        <v>0</v>
      </c>
      <c r="AN499" s="3">
        <f t="shared" si="133"/>
        <v>0</v>
      </c>
    </row>
    <row r="500" spans="1:40" x14ac:dyDescent="0.35">
      <c r="A500" t="s">
        <v>2387</v>
      </c>
      <c r="B500" t="s">
        <v>2308</v>
      </c>
      <c r="C500" t="s">
        <v>16</v>
      </c>
      <c r="D500" t="s">
        <v>134</v>
      </c>
      <c r="E500">
        <v>24</v>
      </c>
      <c r="F500">
        <v>74.64</v>
      </c>
      <c r="G500">
        <v>73.7</v>
      </c>
      <c r="H500">
        <f t="shared" si="129"/>
        <v>1.0127544097693351</v>
      </c>
      <c r="I500">
        <f t="shared" si="134"/>
        <v>0</v>
      </c>
      <c r="J500">
        <f t="shared" si="135"/>
        <v>1</v>
      </c>
      <c r="K500">
        <f t="shared" si="136"/>
        <v>0</v>
      </c>
      <c r="L500" s="3">
        <f t="shared" si="137"/>
        <v>0</v>
      </c>
      <c r="M500" s="3">
        <f t="shared" si="138"/>
        <v>1</v>
      </c>
      <c r="N500" s="3">
        <f t="shared" si="139"/>
        <v>0</v>
      </c>
      <c r="AA500" t="s">
        <v>2387</v>
      </c>
      <c r="AB500" t="s">
        <v>2308</v>
      </c>
      <c r="AC500" t="s">
        <v>16</v>
      </c>
      <c r="AD500" t="s">
        <v>135</v>
      </c>
      <c r="AE500">
        <v>24</v>
      </c>
      <c r="AF500">
        <v>144.34</v>
      </c>
      <c r="AG500">
        <v>73.7</v>
      </c>
      <c r="AH500">
        <f t="shared" si="130"/>
        <v>1.9584803256445047</v>
      </c>
      <c r="AI500">
        <v>16</v>
      </c>
      <c r="AJ500">
        <v>58.11</v>
      </c>
      <c r="AK500">
        <v>53.5</v>
      </c>
      <c r="AL500" s="3">
        <f t="shared" si="131"/>
        <v>1</v>
      </c>
      <c r="AM500" s="3">
        <f t="shared" si="132"/>
        <v>0</v>
      </c>
      <c r="AN500" s="3">
        <f t="shared" si="133"/>
        <v>0</v>
      </c>
    </row>
    <row r="501" spans="1:40" x14ac:dyDescent="0.35">
      <c r="A501" t="s">
        <v>2388</v>
      </c>
      <c r="B501" t="s">
        <v>2308</v>
      </c>
      <c r="C501" t="s">
        <v>16</v>
      </c>
      <c r="D501" t="s">
        <v>134</v>
      </c>
      <c r="E501" s="6">
        <v>21</v>
      </c>
      <c r="F501" s="6">
        <v>40.46</v>
      </c>
      <c r="G501" s="6">
        <v>66.22</v>
      </c>
      <c r="H501" s="6">
        <f t="shared" si="129"/>
        <v>0.61099365750528545</v>
      </c>
      <c r="I501" s="6">
        <f t="shared" si="134"/>
        <v>0</v>
      </c>
      <c r="J501" s="6">
        <f t="shared" si="135"/>
        <v>0</v>
      </c>
      <c r="K501" s="6">
        <f t="shared" si="136"/>
        <v>1</v>
      </c>
      <c r="L501" s="6">
        <f t="shared" si="137"/>
        <v>0</v>
      </c>
      <c r="M501" s="6">
        <f t="shared" si="138"/>
        <v>0</v>
      </c>
      <c r="N501" s="6">
        <f t="shared" si="139"/>
        <v>1</v>
      </c>
      <c r="AA501" t="s">
        <v>2388</v>
      </c>
      <c r="AB501" t="s">
        <v>2308</v>
      </c>
      <c r="AC501" t="s">
        <v>16</v>
      </c>
      <c r="AD501" t="s">
        <v>135</v>
      </c>
      <c r="AE501">
        <v>24</v>
      </c>
      <c r="AF501">
        <v>133.07</v>
      </c>
      <c r="AG501">
        <v>73.7</v>
      </c>
      <c r="AH501">
        <f t="shared" si="130"/>
        <v>1.8055630936227949</v>
      </c>
      <c r="AI501">
        <v>22.5</v>
      </c>
      <c r="AJ501">
        <v>48.85</v>
      </c>
      <c r="AK501">
        <v>69.97</v>
      </c>
      <c r="AL501" s="3">
        <f t="shared" si="131"/>
        <v>1</v>
      </c>
      <c r="AM501" s="3">
        <f t="shared" si="132"/>
        <v>0</v>
      </c>
      <c r="AN501" s="3">
        <f t="shared" si="133"/>
        <v>0</v>
      </c>
    </row>
    <row r="502" spans="1:40" x14ac:dyDescent="0.35">
      <c r="A502" t="s">
        <v>2389</v>
      </c>
      <c r="B502" t="s">
        <v>2308</v>
      </c>
      <c r="C502" t="s">
        <v>16</v>
      </c>
      <c r="D502" t="s">
        <v>134</v>
      </c>
      <c r="E502">
        <v>24.5</v>
      </c>
      <c r="F502">
        <v>84.62</v>
      </c>
      <c r="G502">
        <v>74.930000000000007</v>
      </c>
      <c r="H502">
        <f t="shared" si="129"/>
        <v>1.1293206993193647</v>
      </c>
      <c r="I502">
        <f t="shared" si="134"/>
        <v>0</v>
      </c>
      <c r="J502">
        <f t="shared" si="135"/>
        <v>1</v>
      </c>
      <c r="K502">
        <f t="shared" si="136"/>
        <v>0</v>
      </c>
      <c r="L502" s="3">
        <f t="shared" si="137"/>
        <v>0</v>
      </c>
      <c r="M502" s="3">
        <f t="shared" si="138"/>
        <v>1</v>
      </c>
      <c r="N502" s="3">
        <f t="shared" si="139"/>
        <v>0</v>
      </c>
      <c r="AA502" t="s">
        <v>2389</v>
      </c>
      <c r="AB502" t="s">
        <v>2308</v>
      </c>
      <c r="AC502" t="s">
        <v>16</v>
      </c>
      <c r="AD502" t="s">
        <v>135</v>
      </c>
      <c r="AE502">
        <v>24</v>
      </c>
      <c r="AF502">
        <v>141.33000000000001</v>
      </c>
      <c r="AG502">
        <v>73.7</v>
      </c>
      <c r="AH502">
        <f t="shared" si="130"/>
        <v>1.91763907734057</v>
      </c>
      <c r="AI502">
        <v>23</v>
      </c>
      <c r="AJ502">
        <v>51.97</v>
      </c>
      <c r="AK502">
        <v>71.22</v>
      </c>
      <c r="AL502" s="3">
        <f t="shared" si="131"/>
        <v>1</v>
      </c>
      <c r="AM502" s="3">
        <f t="shared" si="132"/>
        <v>0</v>
      </c>
      <c r="AN502" s="3">
        <f t="shared" si="133"/>
        <v>0</v>
      </c>
    </row>
    <row r="503" spans="1:40" x14ac:dyDescent="0.35">
      <c r="A503" t="s">
        <v>2390</v>
      </c>
      <c r="B503" t="s">
        <v>2308</v>
      </c>
      <c r="C503" t="s">
        <v>16</v>
      </c>
      <c r="D503" t="s">
        <v>134</v>
      </c>
      <c r="E503" s="6">
        <v>26.5</v>
      </c>
      <c r="F503" s="6">
        <v>77.27</v>
      </c>
      <c r="G503" s="6">
        <v>79.86</v>
      </c>
      <c r="H503" s="6">
        <f t="shared" si="129"/>
        <v>0.96756824442774847</v>
      </c>
      <c r="I503" s="6">
        <f t="shared" si="134"/>
        <v>0</v>
      </c>
      <c r="J503" s="6">
        <f t="shared" si="135"/>
        <v>0</v>
      </c>
      <c r="K503" s="6">
        <f t="shared" si="136"/>
        <v>1</v>
      </c>
      <c r="L503" s="6">
        <f t="shared" si="137"/>
        <v>0</v>
      </c>
      <c r="M503" s="6">
        <f t="shared" si="138"/>
        <v>0</v>
      </c>
      <c r="N503" s="6">
        <f t="shared" si="139"/>
        <v>1</v>
      </c>
      <c r="AA503" t="s">
        <v>2390</v>
      </c>
      <c r="AB503" t="s">
        <v>2308</v>
      </c>
      <c r="AC503" t="s">
        <v>16</v>
      </c>
      <c r="AD503" t="s">
        <v>135</v>
      </c>
      <c r="AE503">
        <v>24</v>
      </c>
      <c r="AF503">
        <v>121.33</v>
      </c>
      <c r="AG503">
        <v>73.7</v>
      </c>
      <c r="AH503">
        <f t="shared" si="130"/>
        <v>1.6462686567164178</v>
      </c>
      <c r="AI503">
        <v>23</v>
      </c>
      <c r="AJ503">
        <v>51.6</v>
      </c>
      <c r="AK503">
        <v>71.22</v>
      </c>
      <c r="AL503" s="3">
        <f t="shared" si="131"/>
        <v>1</v>
      </c>
      <c r="AM503" s="3">
        <f t="shared" si="132"/>
        <v>0</v>
      </c>
      <c r="AN503" s="3">
        <f t="shared" si="133"/>
        <v>0</v>
      </c>
    </row>
    <row r="504" spans="1:40" x14ac:dyDescent="0.35">
      <c r="A504" t="s">
        <v>2391</v>
      </c>
      <c r="B504" t="s">
        <v>2308</v>
      </c>
      <c r="C504" t="s">
        <v>16</v>
      </c>
      <c r="D504" t="s">
        <v>134</v>
      </c>
      <c r="E504">
        <v>25</v>
      </c>
      <c r="F504">
        <v>90.83</v>
      </c>
      <c r="G504">
        <v>76.17</v>
      </c>
      <c r="H504">
        <f t="shared" si="129"/>
        <v>1.1924642247604043</v>
      </c>
      <c r="I504">
        <f t="shared" si="134"/>
        <v>0</v>
      </c>
      <c r="J504">
        <f t="shared" si="135"/>
        <v>1</v>
      </c>
      <c r="K504">
        <f t="shared" si="136"/>
        <v>0</v>
      </c>
      <c r="L504" s="3">
        <f t="shared" si="137"/>
        <v>0</v>
      </c>
      <c r="M504" s="3">
        <f t="shared" si="138"/>
        <v>1</v>
      </c>
      <c r="N504" s="3">
        <f t="shared" si="139"/>
        <v>0</v>
      </c>
      <c r="AA504" t="s">
        <v>2391</v>
      </c>
      <c r="AB504" t="s">
        <v>2308</v>
      </c>
      <c r="AC504" t="s">
        <v>16</v>
      </c>
      <c r="AD504" t="s">
        <v>135</v>
      </c>
      <c r="AE504">
        <v>24</v>
      </c>
      <c r="AF504">
        <v>150.83000000000001</v>
      </c>
      <c r="AG504">
        <v>73.7</v>
      </c>
      <c r="AH504">
        <f t="shared" si="130"/>
        <v>2.0465400271370422</v>
      </c>
      <c r="AI504">
        <v>23</v>
      </c>
      <c r="AJ504">
        <v>61.31</v>
      </c>
      <c r="AK504">
        <v>71.22</v>
      </c>
      <c r="AL504" s="3">
        <f t="shared" si="131"/>
        <v>1</v>
      </c>
      <c r="AM504" s="3">
        <f t="shared" si="132"/>
        <v>0</v>
      </c>
      <c r="AN504" s="3">
        <f t="shared" si="133"/>
        <v>0</v>
      </c>
    </row>
    <row r="505" spans="1:40" x14ac:dyDescent="0.35">
      <c r="A505" t="s">
        <v>2392</v>
      </c>
      <c r="B505" t="s">
        <v>2308</v>
      </c>
      <c r="C505" t="s">
        <v>16</v>
      </c>
      <c r="D505" t="s">
        <v>134</v>
      </c>
      <c r="E505">
        <v>21.5</v>
      </c>
      <c r="F505">
        <v>77.010000000000005</v>
      </c>
      <c r="G505">
        <v>67.47</v>
      </c>
      <c r="H505">
        <f t="shared" si="129"/>
        <v>1.1413961760782572</v>
      </c>
      <c r="I505">
        <f t="shared" si="134"/>
        <v>0</v>
      </c>
      <c r="J505">
        <f t="shared" si="135"/>
        <v>1</v>
      </c>
      <c r="K505">
        <f t="shared" si="136"/>
        <v>0</v>
      </c>
      <c r="L505" s="3">
        <f t="shared" si="137"/>
        <v>0</v>
      </c>
      <c r="M505" s="3">
        <f t="shared" si="138"/>
        <v>1</v>
      </c>
      <c r="N505" s="3">
        <f t="shared" si="139"/>
        <v>0</v>
      </c>
      <c r="AA505" t="s">
        <v>2392</v>
      </c>
      <c r="AB505" t="s">
        <v>2308</v>
      </c>
      <c r="AC505" t="s">
        <v>16</v>
      </c>
      <c r="AD505" t="s">
        <v>135</v>
      </c>
      <c r="AE505">
        <v>24</v>
      </c>
      <c r="AF505">
        <v>167.93</v>
      </c>
      <c r="AG505">
        <v>73.7</v>
      </c>
      <c r="AH505">
        <f t="shared" si="130"/>
        <v>2.2785617367706918</v>
      </c>
      <c r="AI505">
        <v>16</v>
      </c>
      <c r="AJ505">
        <v>66.47</v>
      </c>
      <c r="AK505">
        <v>53.5</v>
      </c>
      <c r="AL505" s="3">
        <f t="shared" si="131"/>
        <v>1</v>
      </c>
      <c r="AM505" s="3">
        <f t="shared" si="132"/>
        <v>0</v>
      </c>
      <c r="AN505" s="3">
        <f t="shared" si="133"/>
        <v>0</v>
      </c>
    </row>
    <row r="506" spans="1:40" x14ac:dyDescent="0.35">
      <c r="A506" t="s">
        <v>2393</v>
      </c>
      <c r="B506" t="s">
        <v>2298</v>
      </c>
      <c r="C506" t="s">
        <v>51</v>
      </c>
      <c r="D506" t="s">
        <v>17</v>
      </c>
      <c r="E506">
        <v>24.5</v>
      </c>
      <c r="F506">
        <v>101.27</v>
      </c>
      <c r="G506">
        <v>74.930000000000007</v>
      </c>
      <c r="H506">
        <f t="shared" si="129"/>
        <v>1.3515280928866942</v>
      </c>
      <c r="I506">
        <f t="shared" si="134"/>
        <v>0</v>
      </c>
      <c r="J506">
        <f t="shared" si="135"/>
        <v>1</v>
      </c>
      <c r="K506">
        <f t="shared" si="136"/>
        <v>0</v>
      </c>
      <c r="L506" s="3">
        <f t="shared" si="137"/>
        <v>0</v>
      </c>
      <c r="M506" s="3">
        <f t="shared" si="138"/>
        <v>1</v>
      </c>
      <c r="N506" s="3">
        <f t="shared" si="139"/>
        <v>0</v>
      </c>
      <c r="AA506" t="s">
        <v>2393</v>
      </c>
      <c r="AB506" t="s">
        <v>2298</v>
      </c>
      <c r="AC506" t="s">
        <v>51</v>
      </c>
      <c r="AD506" t="s">
        <v>18</v>
      </c>
      <c r="AE506">
        <v>24.5</v>
      </c>
      <c r="AF506">
        <v>85.52</v>
      </c>
      <c r="AG506">
        <v>74.930000000000007</v>
      </c>
      <c r="AH506">
        <f t="shared" si="130"/>
        <v>1.1413319097824635</v>
      </c>
      <c r="AI506">
        <v>23.5</v>
      </c>
      <c r="AJ506">
        <v>77.75</v>
      </c>
      <c r="AK506">
        <v>72.459999999999994</v>
      </c>
      <c r="AL506" s="3">
        <f t="shared" si="131"/>
        <v>0</v>
      </c>
      <c r="AM506" s="3">
        <f t="shared" si="132"/>
        <v>1</v>
      </c>
      <c r="AN506" s="3">
        <f t="shared" si="133"/>
        <v>0</v>
      </c>
    </row>
    <row r="507" spans="1:40" x14ac:dyDescent="0.35">
      <c r="A507" t="s">
        <v>2394</v>
      </c>
      <c r="B507" t="s">
        <v>2298</v>
      </c>
      <c r="C507" t="s">
        <v>51</v>
      </c>
      <c r="D507" t="s">
        <v>17</v>
      </c>
      <c r="E507">
        <v>24</v>
      </c>
      <c r="F507">
        <v>128.44999999999999</v>
      </c>
      <c r="G507">
        <v>73.7</v>
      </c>
      <c r="H507">
        <f t="shared" si="129"/>
        <v>1.7428765264586157</v>
      </c>
      <c r="I507">
        <f t="shared" si="134"/>
        <v>1</v>
      </c>
      <c r="J507">
        <f t="shared" si="135"/>
        <v>0</v>
      </c>
      <c r="K507">
        <f t="shared" si="136"/>
        <v>0</v>
      </c>
      <c r="L507" s="3">
        <f t="shared" si="137"/>
        <v>1</v>
      </c>
      <c r="M507" s="3">
        <f t="shared" si="138"/>
        <v>0</v>
      </c>
      <c r="N507" s="3">
        <f t="shared" si="139"/>
        <v>0</v>
      </c>
      <c r="AA507" t="s">
        <v>2394</v>
      </c>
      <c r="AB507" t="s">
        <v>2298</v>
      </c>
      <c r="AC507" t="s">
        <v>51</v>
      </c>
      <c r="AD507" t="s">
        <v>18</v>
      </c>
      <c r="AE507">
        <v>24.5</v>
      </c>
      <c r="AF507">
        <v>118.32</v>
      </c>
      <c r="AG507">
        <v>74.930000000000007</v>
      </c>
      <c r="AH507">
        <f t="shared" si="130"/>
        <v>1.5790738022154007</v>
      </c>
      <c r="AI507">
        <v>22</v>
      </c>
      <c r="AJ507">
        <v>61.75</v>
      </c>
      <c r="AK507">
        <v>68.72</v>
      </c>
      <c r="AL507" s="3">
        <f t="shared" si="131"/>
        <v>1</v>
      </c>
      <c r="AM507" s="3">
        <f t="shared" si="132"/>
        <v>0</v>
      </c>
      <c r="AN507" s="3">
        <f t="shared" si="133"/>
        <v>0</v>
      </c>
    </row>
    <row r="508" spans="1:40" x14ac:dyDescent="0.35">
      <c r="A508" t="s">
        <v>2395</v>
      </c>
      <c r="B508" t="s">
        <v>2298</v>
      </c>
      <c r="C508" t="s">
        <v>51</v>
      </c>
      <c r="D508" t="s">
        <v>17</v>
      </c>
      <c r="E508" s="6">
        <v>25.5</v>
      </c>
      <c r="F508" s="6">
        <v>56.99</v>
      </c>
      <c r="G508" s="6">
        <v>77.400000000000006</v>
      </c>
      <c r="H508" s="6">
        <f t="shared" si="129"/>
        <v>0.73630490956072348</v>
      </c>
      <c r="I508" s="6">
        <f t="shared" si="134"/>
        <v>0</v>
      </c>
      <c r="J508" s="6">
        <f t="shared" si="135"/>
        <v>0</v>
      </c>
      <c r="K508" s="6">
        <f t="shared" si="136"/>
        <v>1</v>
      </c>
      <c r="L508" s="6">
        <f t="shared" si="137"/>
        <v>0</v>
      </c>
      <c r="M508" s="6">
        <f t="shared" si="138"/>
        <v>0</v>
      </c>
      <c r="N508" s="6">
        <f t="shared" si="139"/>
        <v>1</v>
      </c>
      <c r="AA508" t="s">
        <v>2395</v>
      </c>
      <c r="AB508" t="s">
        <v>2298</v>
      </c>
      <c r="AC508" t="s">
        <v>51</v>
      </c>
      <c r="AD508" t="s">
        <v>18</v>
      </c>
      <c r="AE508">
        <v>23</v>
      </c>
      <c r="AF508">
        <v>87.84</v>
      </c>
      <c r="AG508">
        <v>71.22</v>
      </c>
      <c r="AH508">
        <f t="shared" si="130"/>
        <v>1.2333614153327717</v>
      </c>
      <c r="AI508">
        <v>22.5</v>
      </c>
      <c r="AJ508">
        <v>61.46</v>
      </c>
      <c r="AK508">
        <v>69.97</v>
      </c>
      <c r="AL508" s="3">
        <f t="shared" si="131"/>
        <v>0</v>
      </c>
      <c r="AM508" s="3">
        <f t="shared" si="132"/>
        <v>1</v>
      </c>
      <c r="AN508" s="3">
        <f t="shared" si="133"/>
        <v>0</v>
      </c>
    </row>
    <row r="509" spans="1:40" x14ac:dyDescent="0.35">
      <c r="A509" t="s">
        <v>2396</v>
      </c>
      <c r="B509" t="s">
        <v>2298</v>
      </c>
      <c r="C509" t="s">
        <v>51</v>
      </c>
      <c r="D509" t="s">
        <v>17</v>
      </c>
      <c r="E509" s="6">
        <v>24.5</v>
      </c>
      <c r="F509" s="6">
        <v>67.55</v>
      </c>
      <c r="G509" s="6">
        <v>74.930000000000007</v>
      </c>
      <c r="H509" s="6">
        <f t="shared" si="129"/>
        <v>0.90150807420258894</v>
      </c>
      <c r="I509" s="6">
        <f t="shared" si="134"/>
        <v>0</v>
      </c>
      <c r="J509" s="6">
        <f t="shared" si="135"/>
        <v>0</v>
      </c>
      <c r="K509" s="6">
        <f t="shared" si="136"/>
        <v>1</v>
      </c>
      <c r="L509" s="6">
        <f t="shared" si="137"/>
        <v>0</v>
      </c>
      <c r="M509" s="6">
        <f t="shared" si="138"/>
        <v>0</v>
      </c>
      <c r="N509" s="6">
        <f t="shared" si="139"/>
        <v>1</v>
      </c>
      <c r="AA509" t="s">
        <v>2396</v>
      </c>
      <c r="AB509" t="s">
        <v>2298</v>
      </c>
      <c r="AC509" t="s">
        <v>51</v>
      </c>
      <c r="AD509" t="s">
        <v>18</v>
      </c>
      <c r="AE509">
        <v>24.5</v>
      </c>
      <c r="AF509">
        <v>108.79</v>
      </c>
      <c r="AG509">
        <v>74.930000000000007</v>
      </c>
      <c r="AH509">
        <f t="shared" si="130"/>
        <v>1.4518884292005871</v>
      </c>
      <c r="AI509">
        <v>23.5</v>
      </c>
      <c r="AJ509">
        <v>47.3</v>
      </c>
      <c r="AK509">
        <v>72.459999999999994</v>
      </c>
      <c r="AL509" s="3">
        <f t="shared" si="131"/>
        <v>0</v>
      </c>
      <c r="AM509" s="3">
        <f t="shared" si="132"/>
        <v>1</v>
      </c>
      <c r="AN509" s="3">
        <f t="shared" si="133"/>
        <v>0</v>
      </c>
    </row>
    <row r="510" spans="1:40" x14ac:dyDescent="0.35">
      <c r="A510" t="s">
        <v>2397</v>
      </c>
      <c r="B510" t="s">
        <v>2298</v>
      </c>
      <c r="C510" t="s">
        <v>51</v>
      </c>
      <c r="D510" t="s">
        <v>17</v>
      </c>
      <c r="E510">
        <v>24.5</v>
      </c>
      <c r="F510">
        <v>100.71</v>
      </c>
      <c r="G510">
        <v>74.930000000000007</v>
      </c>
      <c r="H510">
        <f t="shared" si="129"/>
        <v>1.3440544508207659</v>
      </c>
      <c r="I510">
        <f t="shared" si="134"/>
        <v>0</v>
      </c>
      <c r="J510">
        <f t="shared" si="135"/>
        <v>1</v>
      </c>
      <c r="K510">
        <f t="shared" si="136"/>
        <v>0</v>
      </c>
      <c r="L510" s="3">
        <f t="shared" si="137"/>
        <v>0</v>
      </c>
      <c r="M510" s="3">
        <f t="shared" si="138"/>
        <v>1</v>
      </c>
      <c r="N510" s="3">
        <f t="shared" si="139"/>
        <v>0</v>
      </c>
      <c r="AA510" t="s">
        <v>2397</v>
      </c>
      <c r="AB510" t="s">
        <v>2298</v>
      </c>
      <c r="AC510" t="s">
        <v>51</v>
      </c>
      <c r="AD510" t="s">
        <v>18</v>
      </c>
      <c r="AE510" s="6">
        <v>19</v>
      </c>
      <c r="AF510" s="6">
        <v>37.31</v>
      </c>
      <c r="AG510" s="6">
        <v>61.18</v>
      </c>
      <c r="AH510" s="6">
        <f t="shared" si="130"/>
        <v>0.60983981693363853</v>
      </c>
      <c r="AI510" s="6">
        <v>18.5</v>
      </c>
      <c r="AJ510" s="6">
        <v>36.020000000000003</v>
      </c>
      <c r="AK510" s="6">
        <v>59.91</v>
      </c>
      <c r="AL510" s="6">
        <f t="shared" si="131"/>
        <v>0</v>
      </c>
      <c r="AM510" s="6">
        <f t="shared" si="132"/>
        <v>0</v>
      </c>
      <c r="AN510" s="6">
        <f t="shared" si="133"/>
        <v>1</v>
      </c>
    </row>
    <row r="511" spans="1:40" x14ac:dyDescent="0.35">
      <c r="A511" t="s">
        <v>2398</v>
      </c>
      <c r="B511" t="s">
        <v>2298</v>
      </c>
      <c r="C511" t="s">
        <v>51</v>
      </c>
      <c r="D511" t="s">
        <v>17</v>
      </c>
      <c r="E511">
        <v>24</v>
      </c>
      <c r="F511">
        <v>134.16</v>
      </c>
      <c r="G511">
        <v>73.7</v>
      </c>
      <c r="H511">
        <f t="shared" si="129"/>
        <v>1.8203527815468112</v>
      </c>
      <c r="I511">
        <f t="shared" si="134"/>
        <v>1</v>
      </c>
      <c r="J511">
        <f t="shared" si="135"/>
        <v>0</v>
      </c>
      <c r="K511">
        <f t="shared" si="136"/>
        <v>0</v>
      </c>
      <c r="L511" s="3">
        <f t="shared" si="137"/>
        <v>1</v>
      </c>
      <c r="M511" s="3">
        <f t="shared" si="138"/>
        <v>0</v>
      </c>
      <c r="N511" s="3">
        <f t="shared" si="139"/>
        <v>0</v>
      </c>
      <c r="AA511" t="s">
        <v>2398</v>
      </c>
      <c r="AB511" t="s">
        <v>2298</v>
      </c>
      <c r="AC511" t="s">
        <v>51</v>
      </c>
      <c r="AD511" t="s">
        <v>18</v>
      </c>
      <c r="AE511">
        <v>24.5</v>
      </c>
      <c r="AF511">
        <v>117.07</v>
      </c>
      <c r="AG511">
        <v>74.930000000000007</v>
      </c>
      <c r="AH511">
        <f t="shared" si="130"/>
        <v>1.5623915654610967</v>
      </c>
      <c r="AI511">
        <v>22.5</v>
      </c>
      <c r="AJ511">
        <v>58.49</v>
      </c>
      <c r="AK511">
        <v>69.97</v>
      </c>
      <c r="AL511" s="3">
        <f t="shared" si="131"/>
        <v>1</v>
      </c>
      <c r="AM511" s="3">
        <f t="shared" si="132"/>
        <v>0</v>
      </c>
      <c r="AN511" s="3">
        <f t="shared" si="133"/>
        <v>0</v>
      </c>
    </row>
    <row r="512" spans="1:40" x14ac:dyDescent="0.35">
      <c r="A512" t="s">
        <v>2399</v>
      </c>
      <c r="B512" t="s">
        <v>2298</v>
      </c>
      <c r="C512" t="s">
        <v>51</v>
      </c>
      <c r="D512" t="s">
        <v>17</v>
      </c>
      <c r="E512">
        <v>25</v>
      </c>
      <c r="F512">
        <v>108.31</v>
      </c>
      <c r="G512">
        <v>76.17</v>
      </c>
      <c r="H512">
        <f t="shared" ref="H512:H575" si="140">F512/G512</f>
        <v>1.4219508993041881</v>
      </c>
      <c r="I512">
        <f t="shared" si="134"/>
        <v>0</v>
      </c>
      <c r="J512">
        <f t="shared" si="135"/>
        <v>1</v>
      </c>
      <c r="K512">
        <f t="shared" si="136"/>
        <v>0</v>
      </c>
      <c r="L512" s="3">
        <f t="shared" si="137"/>
        <v>0</v>
      </c>
      <c r="M512" s="3">
        <f t="shared" si="138"/>
        <v>1</v>
      </c>
      <c r="N512" s="3">
        <f t="shared" si="139"/>
        <v>0</v>
      </c>
      <c r="AA512" t="s">
        <v>2399</v>
      </c>
      <c r="AB512" t="s">
        <v>2298</v>
      </c>
      <c r="AC512" t="s">
        <v>51</v>
      </c>
      <c r="AD512" t="s">
        <v>18</v>
      </c>
      <c r="AE512">
        <v>24</v>
      </c>
      <c r="AF512">
        <v>112.37</v>
      </c>
      <c r="AG512">
        <v>73.7</v>
      </c>
      <c r="AH512">
        <f t="shared" si="130"/>
        <v>1.5246947082767979</v>
      </c>
      <c r="AI512">
        <v>23.5</v>
      </c>
      <c r="AJ512">
        <v>71.78</v>
      </c>
      <c r="AK512">
        <v>72.459999999999994</v>
      </c>
      <c r="AL512" s="3">
        <f t="shared" si="131"/>
        <v>1</v>
      </c>
      <c r="AM512" s="3">
        <f t="shared" si="132"/>
        <v>0</v>
      </c>
      <c r="AN512" s="3">
        <f t="shared" si="133"/>
        <v>0</v>
      </c>
    </row>
    <row r="513" spans="1:40" x14ac:dyDescent="0.35">
      <c r="A513" t="s">
        <v>2400</v>
      </c>
      <c r="B513" t="s">
        <v>2298</v>
      </c>
      <c r="C513" t="s">
        <v>51</v>
      </c>
      <c r="D513" t="s">
        <v>17</v>
      </c>
      <c r="E513">
        <v>24</v>
      </c>
      <c r="F513">
        <v>84.37</v>
      </c>
      <c r="G513">
        <v>73.7</v>
      </c>
      <c r="H513">
        <f t="shared" si="140"/>
        <v>1.1447761194029851</v>
      </c>
      <c r="I513">
        <f t="shared" si="134"/>
        <v>0</v>
      </c>
      <c r="J513">
        <f t="shared" si="135"/>
        <v>1</v>
      </c>
      <c r="K513">
        <f t="shared" si="136"/>
        <v>0</v>
      </c>
      <c r="L513" s="3">
        <f t="shared" si="137"/>
        <v>0</v>
      </c>
      <c r="M513" s="3">
        <f t="shared" si="138"/>
        <v>1</v>
      </c>
      <c r="N513" s="3">
        <f t="shared" si="139"/>
        <v>0</v>
      </c>
      <c r="AA513" t="s">
        <v>2400</v>
      </c>
      <c r="AB513" t="s">
        <v>2298</v>
      </c>
      <c r="AC513" t="s">
        <v>51</v>
      </c>
      <c r="AD513" t="s">
        <v>18</v>
      </c>
      <c r="AE513">
        <v>24</v>
      </c>
      <c r="AF513">
        <v>113.98</v>
      </c>
      <c r="AG513">
        <v>73.7</v>
      </c>
      <c r="AH513">
        <f t="shared" si="130"/>
        <v>1.546540027137042</v>
      </c>
      <c r="AI513">
        <v>23</v>
      </c>
      <c r="AJ513">
        <v>67.62</v>
      </c>
      <c r="AK513">
        <v>71.22</v>
      </c>
      <c r="AL513" s="3">
        <f t="shared" si="131"/>
        <v>1</v>
      </c>
      <c r="AM513" s="3">
        <f t="shared" si="132"/>
        <v>0</v>
      </c>
      <c r="AN513" s="3">
        <f t="shared" si="133"/>
        <v>0</v>
      </c>
    </row>
    <row r="514" spans="1:40" x14ac:dyDescent="0.35">
      <c r="A514" t="s">
        <v>2401</v>
      </c>
      <c r="B514" t="s">
        <v>2298</v>
      </c>
      <c r="C514" t="s">
        <v>51</v>
      </c>
      <c r="D514" t="s">
        <v>17</v>
      </c>
      <c r="E514">
        <v>23</v>
      </c>
      <c r="F514">
        <v>85.97</v>
      </c>
      <c r="G514">
        <v>71.22</v>
      </c>
      <c r="H514">
        <f t="shared" si="140"/>
        <v>1.2071047458579052</v>
      </c>
      <c r="I514">
        <f t="shared" si="134"/>
        <v>0</v>
      </c>
      <c r="J514">
        <f t="shared" si="135"/>
        <v>1</v>
      </c>
      <c r="K514">
        <f t="shared" si="136"/>
        <v>0</v>
      </c>
      <c r="L514" s="3">
        <f t="shared" si="137"/>
        <v>0</v>
      </c>
      <c r="M514" s="3">
        <f t="shared" si="138"/>
        <v>1</v>
      </c>
      <c r="N514" s="3">
        <f t="shared" si="139"/>
        <v>0</v>
      </c>
      <c r="AA514" t="s">
        <v>2401</v>
      </c>
      <c r="AB514" t="s">
        <v>2298</v>
      </c>
      <c r="AC514" t="s">
        <v>51</v>
      </c>
      <c r="AD514" t="s">
        <v>18</v>
      </c>
      <c r="AE514">
        <v>24.5</v>
      </c>
      <c r="AF514">
        <v>107.66</v>
      </c>
      <c r="AG514">
        <v>74.930000000000007</v>
      </c>
      <c r="AH514">
        <f t="shared" ref="AH514:AH577" si="141">AF514/AG514</f>
        <v>1.4368076871746962</v>
      </c>
      <c r="AI514">
        <v>23.5</v>
      </c>
      <c r="AJ514">
        <v>69.87</v>
      </c>
      <c r="AK514">
        <v>72.459999999999994</v>
      </c>
      <c r="AL514" s="3">
        <f t="shared" ref="AL514:AL577" si="142">IF(AH514&gt;1.5,1,0)</f>
        <v>0</v>
      </c>
      <c r="AM514" s="3">
        <f t="shared" ref="AM514:AM577" si="143">IF((AND(AH514&gt;1,AH514&lt;1.5)),1,0)</f>
        <v>1</v>
      </c>
      <c r="AN514" s="3">
        <f t="shared" ref="AN514:AN577" si="144">IF(AH514&lt;1,1,0)</f>
        <v>0</v>
      </c>
    </row>
    <row r="515" spans="1:40" x14ac:dyDescent="0.35">
      <c r="A515" t="s">
        <v>2402</v>
      </c>
      <c r="B515" t="s">
        <v>2298</v>
      </c>
      <c r="C515" t="s">
        <v>51</v>
      </c>
      <c r="D515" t="s">
        <v>17</v>
      </c>
      <c r="E515">
        <v>23.5</v>
      </c>
      <c r="F515">
        <v>76.349999999999994</v>
      </c>
      <c r="G515">
        <v>72.459999999999994</v>
      </c>
      <c r="H515">
        <f t="shared" si="140"/>
        <v>1.0536847916091636</v>
      </c>
      <c r="I515">
        <f t="shared" si="134"/>
        <v>0</v>
      </c>
      <c r="J515">
        <f t="shared" si="135"/>
        <v>1</v>
      </c>
      <c r="K515">
        <f t="shared" si="136"/>
        <v>0</v>
      </c>
      <c r="L515" s="3">
        <f t="shared" si="137"/>
        <v>0</v>
      </c>
      <c r="M515" s="3">
        <f t="shared" si="138"/>
        <v>1</v>
      </c>
      <c r="N515" s="3">
        <f t="shared" si="139"/>
        <v>0</v>
      </c>
      <c r="AA515" t="s">
        <v>2402</v>
      </c>
      <c r="AB515" t="s">
        <v>2298</v>
      </c>
      <c r="AC515" t="s">
        <v>51</v>
      </c>
      <c r="AD515" t="s">
        <v>18</v>
      </c>
      <c r="AE515">
        <v>24</v>
      </c>
      <c r="AF515">
        <v>108.14</v>
      </c>
      <c r="AG515">
        <v>73.7</v>
      </c>
      <c r="AH515">
        <f t="shared" si="141"/>
        <v>1.4672998643147896</v>
      </c>
      <c r="AI515">
        <v>22.5</v>
      </c>
      <c r="AJ515">
        <v>56.12</v>
      </c>
      <c r="AK515">
        <v>69.97</v>
      </c>
      <c r="AL515" s="3">
        <f t="shared" si="142"/>
        <v>0</v>
      </c>
      <c r="AM515" s="3">
        <f t="shared" si="143"/>
        <v>1</v>
      </c>
      <c r="AN515" s="3">
        <f t="shared" si="144"/>
        <v>0</v>
      </c>
    </row>
    <row r="516" spans="1:40" x14ac:dyDescent="0.35">
      <c r="A516" t="s">
        <v>2403</v>
      </c>
      <c r="B516" t="s">
        <v>2298</v>
      </c>
      <c r="C516" t="s">
        <v>51</v>
      </c>
      <c r="D516" t="s">
        <v>17</v>
      </c>
      <c r="E516">
        <v>24.5</v>
      </c>
      <c r="F516">
        <v>75.22</v>
      </c>
      <c r="G516">
        <v>74.930000000000007</v>
      </c>
      <c r="H516">
        <f t="shared" si="140"/>
        <v>1.0038702789269984</v>
      </c>
      <c r="I516">
        <f t="shared" si="134"/>
        <v>0</v>
      </c>
      <c r="J516">
        <f t="shared" si="135"/>
        <v>1</v>
      </c>
      <c r="K516">
        <f t="shared" si="136"/>
        <v>0</v>
      </c>
      <c r="L516" s="3">
        <f t="shared" si="137"/>
        <v>0</v>
      </c>
      <c r="M516" s="3">
        <f t="shared" si="138"/>
        <v>1</v>
      </c>
      <c r="N516" s="3">
        <f t="shared" si="139"/>
        <v>0</v>
      </c>
      <c r="AA516" t="s">
        <v>2403</v>
      </c>
      <c r="AB516" t="s">
        <v>2298</v>
      </c>
      <c r="AC516" t="s">
        <v>51</v>
      </c>
      <c r="AD516" t="s">
        <v>18</v>
      </c>
      <c r="AE516">
        <v>24.5</v>
      </c>
      <c r="AF516">
        <v>97.28</v>
      </c>
      <c r="AG516">
        <v>74.930000000000007</v>
      </c>
      <c r="AH516">
        <f t="shared" si="141"/>
        <v>1.2982783931669557</v>
      </c>
      <c r="AI516">
        <v>23</v>
      </c>
      <c r="AJ516">
        <v>59.93</v>
      </c>
      <c r="AK516">
        <v>71.22</v>
      </c>
      <c r="AL516" s="3">
        <f t="shared" si="142"/>
        <v>0</v>
      </c>
      <c r="AM516" s="3">
        <f t="shared" si="143"/>
        <v>1</v>
      </c>
      <c r="AN516" s="3">
        <f t="shared" si="144"/>
        <v>0</v>
      </c>
    </row>
    <row r="517" spans="1:40" x14ac:dyDescent="0.35">
      <c r="A517" t="s">
        <v>2404</v>
      </c>
      <c r="B517" t="s">
        <v>2298</v>
      </c>
      <c r="C517" t="s">
        <v>51</v>
      </c>
      <c r="D517" t="s">
        <v>17</v>
      </c>
      <c r="E517" s="6">
        <v>24</v>
      </c>
      <c r="F517" s="6">
        <v>59.27</v>
      </c>
      <c r="G517" s="6">
        <v>73.7</v>
      </c>
      <c r="H517" s="6">
        <f t="shared" si="140"/>
        <v>0.80420624151967435</v>
      </c>
      <c r="I517" s="6">
        <f t="shared" si="134"/>
        <v>0</v>
      </c>
      <c r="J517" s="6">
        <f t="shared" si="135"/>
        <v>0</v>
      </c>
      <c r="K517" s="6">
        <f t="shared" si="136"/>
        <v>1</v>
      </c>
      <c r="L517" s="6">
        <f t="shared" si="137"/>
        <v>0</v>
      </c>
      <c r="M517" s="6">
        <f t="shared" si="138"/>
        <v>0</v>
      </c>
      <c r="N517" s="6">
        <f t="shared" si="139"/>
        <v>1</v>
      </c>
      <c r="AA517" t="s">
        <v>2404</v>
      </c>
      <c r="AB517" t="s">
        <v>2298</v>
      </c>
      <c r="AC517" t="s">
        <v>51</v>
      </c>
      <c r="AD517" t="s">
        <v>18</v>
      </c>
      <c r="AE517" s="6">
        <v>24.5</v>
      </c>
      <c r="AF517" s="6">
        <v>63.48</v>
      </c>
      <c r="AG517" s="6">
        <v>74.930000000000007</v>
      </c>
      <c r="AH517" s="6">
        <f t="shared" si="141"/>
        <v>0.84719071133057511</v>
      </c>
      <c r="AI517" s="6">
        <v>24</v>
      </c>
      <c r="AJ517" s="6">
        <v>58.11</v>
      </c>
      <c r="AK517" s="6">
        <v>73.7</v>
      </c>
      <c r="AL517" s="6">
        <f t="shared" si="142"/>
        <v>0</v>
      </c>
      <c r="AM517" s="6">
        <f t="shared" si="143"/>
        <v>0</v>
      </c>
      <c r="AN517" s="6">
        <f t="shared" si="144"/>
        <v>1</v>
      </c>
    </row>
    <row r="518" spans="1:40" x14ac:dyDescent="0.35">
      <c r="A518" t="s">
        <v>2405</v>
      </c>
      <c r="B518" t="s">
        <v>2298</v>
      </c>
      <c r="C518" t="s">
        <v>51</v>
      </c>
      <c r="D518" t="s">
        <v>17</v>
      </c>
      <c r="E518">
        <v>24.5</v>
      </c>
      <c r="F518">
        <v>95.62</v>
      </c>
      <c r="G518">
        <v>74.930000000000007</v>
      </c>
      <c r="H518">
        <f t="shared" si="140"/>
        <v>1.2761243827572399</v>
      </c>
      <c r="I518">
        <f t="shared" si="134"/>
        <v>0</v>
      </c>
      <c r="J518">
        <f t="shared" si="135"/>
        <v>1</v>
      </c>
      <c r="K518">
        <f t="shared" si="136"/>
        <v>0</v>
      </c>
      <c r="L518" s="3">
        <f t="shared" si="137"/>
        <v>0</v>
      </c>
      <c r="M518" s="3">
        <f t="shared" si="138"/>
        <v>1</v>
      </c>
      <c r="N518" s="3">
        <f t="shared" si="139"/>
        <v>0</v>
      </c>
      <c r="AA518" t="s">
        <v>2405</v>
      </c>
      <c r="AB518" t="s">
        <v>2298</v>
      </c>
      <c r="AC518" t="s">
        <v>51</v>
      </c>
      <c r="AD518" t="s">
        <v>18</v>
      </c>
      <c r="AE518">
        <v>24</v>
      </c>
      <c r="AF518">
        <v>112.92</v>
      </c>
      <c r="AG518">
        <v>73.7</v>
      </c>
      <c r="AH518">
        <f t="shared" si="141"/>
        <v>1.532157394843962</v>
      </c>
      <c r="AI518">
        <v>27</v>
      </c>
      <c r="AJ518">
        <v>89.22</v>
      </c>
      <c r="AK518">
        <v>81.08</v>
      </c>
      <c r="AL518" s="3">
        <f t="shared" si="142"/>
        <v>1</v>
      </c>
      <c r="AM518" s="3">
        <f t="shared" si="143"/>
        <v>0</v>
      </c>
      <c r="AN518" s="3">
        <f t="shared" si="144"/>
        <v>0</v>
      </c>
    </row>
    <row r="519" spans="1:40" x14ac:dyDescent="0.35">
      <c r="A519" t="s">
        <v>2406</v>
      </c>
      <c r="B519" t="s">
        <v>2308</v>
      </c>
      <c r="C519" t="s">
        <v>51</v>
      </c>
      <c r="D519" t="s">
        <v>17</v>
      </c>
      <c r="E519">
        <v>24</v>
      </c>
      <c r="F519">
        <v>112.57</v>
      </c>
      <c r="G519">
        <v>73.7</v>
      </c>
      <c r="H519">
        <f t="shared" si="140"/>
        <v>1.5274084124830392</v>
      </c>
      <c r="I519">
        <f t="shared" si="134"/>
        <v>1</v>
      </c>
      <c r="J519">
        <f t="shared" si="135"/>
        <v>0</v>
      </c>
      <c r="K519">
        <f t="shared" si="136"/>
        <v>0</v>
      </c>
      <c r="L519" s="3">
        <f t="shared" si="137"/>
        <v>1</v>
      </c>
      <c r="M519" s="3">
        <f t="shared" si="138"/>
        <v>0</v>
      </c>
      <c r="N519" s="3">
        <f t="shared" si="139"/>
        <v>0</v>
      </c>
      <c r="AA519" t="s">
        <v>2406</v>
      </c>
      <c r="AB519" t="s">
        <v>2308</v>
      </c>
      <c r="AC519" t="s">
        <v>51</v>
      </c>
      <c r="AD519" t="s">
        <v>18</v>
      </c>
      <c r="AE519">
        <v>23.5</v>
      </c>
      <c r="AF519">
        <v>101.94</v>
      </c>
      <c r="AG519">
        <v>72.459999999999994</v>
      </c>
      <c r="AH519">
        <f t="shared" si="141"/>
        <v>1.4068451559481094</v>
      </c>
      <c r="AI519">
        <v>22</v>
      </c>
      <c r="AJ519">
        <v>65.67</v>
      </c>
      <c r="AK519">
        <v>68.72</v>
      </c>
      <c r="AL519" s="3">
        <f t="shared" si="142"/>
        <v>0</v>
      </c>
      <c r="AM519" s="3">
        <f t="shared" si="143"/>
        <v>1</v>
      </c>
      <c r="AN519" s="3">
        <f t="shared" si="144"/>
        <v>0</v>
      </c>
    </row>
    <row r="520" spans="1:40" x14ac:dyDescent="0.35">
      <c r="A520" t="s">
        <v>2407</v>
      </c>
      <c r="B520" t="s">
        <v>2308</v>
      </c>
      <c r="C520" t="s">
        <v>51</v>
      </c>
      <c r="D520" t="s">
        <v>17</v>
      </c>
      <c r="E520">
        <v>24</v>
      </c>
      <c r="F520">
        <v>79.02</v>
      </c>
      <c r="G520">
        <v>73.7</v>
      </c>
      <c r="H520">
        <f t="shared" si="140"/>
        <v>1.0721845318860244</v>
      </c>
      <c r="I520">
        <f t="shared" si="134"/>
        <v>0</v>
      </c>
      <c r="J520">
        <f t="shared" si="135"/>
        <v>1</v>
      </c>
      <c r="K520">
        <f t="shared" si="136"/>
        <v>0</v>
      </c>
      <c r="L520" s="3">
        <f t="shared" si="137"/>
        <v>0</v>
      </c>
      <c r="M520" s="3">
        <f t="shared" si="138"/>
        <v>1</v>
      </c>
      <c r="N520" s="3">
        <f t="shared" si="139"/>
        <v>0</v>
      </c>
      <c r="AA520" t="s">
        <v>2407</v>
      </c>
      <c r="AB520" t="s">
        <v>2308</v>
      </c>
      <c r="AC520" t="s">
        <v>51</v>
      </c>
      <c r="AD520" t="s">
        <v>18</v>
      </c>
      <c r="AE520">
        <v>23.5</v>
      </c>
      <c r="AF520">
        <v>79.81</v>
      </c>
      <c r="AG520">
        <v>72.459999999999994</v>
      </c>
      <c r="AH520">
        <f t="shared" si="141"/>
        <v>1.101435274634281</v>
      </c>
      <c r="AI520">
        <v>22.5</v>
      </c>
      <c r="AJ520">
        <v>68.53</v>
      </c>
      <c r="AK520">
        <v>69.97</v>
      </c>
      <c r="AL520" s="3">
        <f t="shared" si="142"/>
        <v>0</v>
      </c>
      <c r="AM520" s="3">
        <f t="shared" si="143"/>
        <v>1</v>
      </c>
      <c r="AN520" s="3">
        <f t="shared" si="144"/>
        <v>0</v>
      </c>
    </row>
    <row r="521" spans="1:40" x14ac:dyDescent="0.35">
      <c r="A521" t="s">
        <v>2408</v>
      </c>
      <c r="B521" t="s">
        <v>2308</v>
      </c>
      <c r="C521" t="s">
        <v>51</v>
      </c>
      <c r="D521" t="s">
        <v>17</v>
      </c>
      <c r="E521">
        <v>24</v>
      </c>
      <c r="F521">
        <v>80.11</v>
      </c>
      <c r="G521">
        <v>73.7</v>
      </c>
      <c r="H521">
        <f t="shared" si="140"/>
        <v>1.0869742198100407</v>
      </c>
      <c r="I521">
        <f t="shared" si="134"/>
        <v>0</v>
      </c>
      <c r="J521">
        <f t="shared" si="135"/>
        <v>1</v>
      </c>
      <c r="K521">
        <f t="shared" si="136"/>
        <v>0</v>
      </c>
      <c r="L521" s="3">
        <f t="shared" si="137"/>
        <v>0</v>
      </c>
      <c r="M521" s="3">
        <f t="shared" si="138"/>
        <v>1</v>
      </c>
      <c r="N521" s="3">
        <f t="shared" si="139"/>
        <v>0</v>
      </c>
      <c r="AA521" t="s">
        <v>2408</v>
      </c>
      <c r="AB521" t="s">
        <v>2308</v>
      </c>
      <c r="AC521" t="s">
        <v>51</v>
      </c>
      <c r="AD521" t="s">
        <v>18</v>
      </c>
      <c r="AE521">
        <v>23</v>
      </c>
      <c r="AF521">
        <v>94.47</v>
      </c>
      <c r="AG521">
        <v>71.22</v>
      </c>
      <c r="AH521">
        <f t="shared" si="141"/>
        <v>1.3264532434709351</v>
      </c>
      <c r="AI521">
        <v>22</v>
      </c>
      <c r="AJ521">
        <v>45.42</v>
      </c>
      <c r="AK521">
        <v>68.72</v>
      </c>
      <c r="AL521" s="3">
        <f t="shared" si="142"/>
        <v>0</v>
      </c>
      <c r="AM521" s="3">
        <f t="shared" si="143"/>
        <v>1</v>
      </c>
      <c r="AN521" s="3">
        <f t="shared" si="144"/>
        <v>0</v>
      </c>
    </row>
    <row r="522" spans="1:40" x14ac:dyDescent="0.35">
      <c r="A522" t="s">
        <v>2409</v>
      </c>
      <c r="B522" t="s">
        <v>2308</v>
      </c>
      <c r="C522" t="s">
        <v>51</v>
      </c>
      <c r="D522" t="s">
        <v>17</v>
      </c>
      <c r="E522">
        <v>23.5</v>
      </c>
      <c r="F522">
        <v>157.57</v>
      </c>
      <c r="G522">
        <v>72.459999999999994</v>
      </c>
      <c r="H522">
        <f t="shared" si="140"/>
        <v>2.1745790781120617</v>
      </c>
      <c r="I522">
        <f t="shared" si="134"/>
        <v>1</v>
      </c>
      <c r="J522">
        <f t="shared" si="135"/>
        <v>0</v>
      </c>
      <c r="K522">
        <f t="shared" si="136"/>
        <v>0</v>
      </c>
      <c r="L522" s="3">
        <f t="shared" si="137"/>
        <v>1</v>
      </c>
      <c r="M522" s="3">
        <f t="shared" si="138"/>
        <v>0</v>
      </c>
      <c r="N522" s="3">
        <f t="shared" si="139"/>
        <v>0</v>
      </c>
      <c r="AA522" t="s">
        <v>2409</v>
      </c>
      <c r="AB522" t="s">
        <v>2308</v>
      </c>
      <c r="AC522" t="s">
        <v>51</v>
      </c>
      <c r="AD522" t="s">
        <v>18</v>
      </c>
      <c r="AE522">
        <v>28</v>
      </c>
      <c r="AF522">
        <v>85.05</v>
      </c>
      <c r="AG522">
        <v>83.53</v>
      </c>
      <c r="AH522">
        <f t="shared" si="141"/>
        <v>1.0181970549503172</v>
      </c>
      <c r="AI522">
        <v>27.5</v>
      </c>
      <c r="AJ522">
        <v>49.41</v>
      </c>
      <c r="AK522">
        <v>82.3</v>
      </c>
      <c r="AL522" s="3">
        <f t="shared" si="142"/>
        <v>0</v>
      </c>
      <c r="AM522" s="3">
        <f t="shared" si="143"/>
        <v>1</v>
      </c>
      <c r="AN522" s="3">
        <f t="shared" si="144"/>
        <v>0</v>
      </c>
    </row>
    <row r="523" spans="1:40" x14ac:dyDescent="0.35">
      <c r="A523" t="s">
        <v>2410</v>
      </c>
      <c r="B523" t="s">
        <v>2308</v>
      </c>
      <c r="C523" t="s">
        <v>51</v>
      </c>
      <c r="D523" t="s">
        <v>17</v>
      </c>
      <c r="E523">
        <v>23.5</v>
      </c>
      <c r="F523">
        <v>152.09</v>
      </c>
      <c r="G523">
        <v>72.459999999999994</v>
      </c>
      <c r="H523">
        <f t="shared" si="140"/>
        <v>2.098951145459564</v>
      </c>
      <c r="I523">
        <f t="shared" si="134"/>
        <v>1</v>
      </c>
      <c r="J523">
        <f t="shared" si="135"/>
        <v>0</v>
      </c>
      <c r="K523">
        <f t="shared" si="136"/>
        <v>0</v>
      </c>
      <c r="L523" s="3">
        <f t="shared" si="137"/>
        <v>1</v>
      </c>
      <c r="M523" s="3">
        <f t="shared" si="138"/>
        <v>0</v>
      </c>
      <c r="N523" s="3">
        <f t="shared" si="139"/>
        <v>0</v>
      </c>
      <c r="AA523" t="s">
        <v>2410</v>
      </c>
      <c r="AB523" t="s">
        <v>2308</v>
      </c>
      <c r="AC523" t="s">
        <v>51</v>
      </c>
      <c r="AD523" t="s">
        <v>18</v>
      </c>
      <c r="AE523">
        <v>23.5</v>
      </c>
      <c r="AF523">
        <v>118.19</v>
      </c>
      <c r="AG523">
        <v>72.459999999999994</v>
      </c>
      <c r="AH523">
        <f t="shared" si="141"/>
        <v>1.6311068175545129</v>
      </c>
      <c r="AI523">
        <v>21.5</v>
      </c>
      <c r="AJ523">
        <v>57.29</v>
      </c>
      <c r="AK523">
        <v>67.47</v>
      </c>
      <c r="AL523" s="3">
        <f t="shared" si="142"/>
        <v>1</v>
      </c>
      <c r="AM523" s="3">
        <f t="shared" si="143"/>
        <v>0</v>
      </c>
      <c r="AN523" s="3">
        <f t="shared" si="144"/>
        <v>0</v>
      </c>
    </row>
    <row r="524" spans="1:40" x14ac:dyDescent="0.35">
      <c r="A524" t="s">
        <v>2411</v>
      </c>
      <c r="B524" t="s">
        <v>2308</v>
      </c>
      <c r="C524" t="s">
        <v>51</v>
      </c>
      <c r="D524" t="s">
        <v>17</v>
      </c>
      <c r="E524">
        <v>24</v>
      </c>
      <c r="F524">
        <v>117.65</v>
      </c>
      <c r="G524">
        <v>73.7</v>
      </c>
      <c r="H524">
        <f t="shared" si="140"/>
        <v>1.5963364993215741</v>
      </c>
      <c r="I524">
        <f t="shared" si="134"/>
        <v>1</v>
      </c>
      <c r="J524">
        <f t="shared" si="135"/>
        <v>0</v>
      </c>
      <c r="K524">
        <f t="shared" si="136"/>
        <v>0</v>
      </c>
      <c r="L524" s="3">
        <f t="shared" si="137"/>
        <v>1</v>
      </c>
      <c r="M524" s="3">
        <f t="shared" si="138"/>
        <v>0</v>
      </c>
      <c r="N524" s="3">
        <f t="shared" si="139"/>
        <v>0</v>
      </c>
      <c r="AA524" t="s">
        <v>2411</v>
      </c>
      <c r="AB524" t="s">
        <v>2308</v>
      </c>
      <c r="AC524" t="s">
        <v>51</v>
      </c>
      <c r="AD524" t="s">
        <v>18</v>
      </c>
      <c r="AE524">
        <v>24</v>
      </c>
      <c r="AF524">
        <v>119.81</v>
      </c>
      <c r="AG524">
        <v>73.7</v>
      </c>
      <c r="AH524">
        <f t="shared" si="141"/>
        <v>1.6256445047489823</v>
      </c>
      <c r="AI524">
        <v>22</v>
      </c>
      <c r="AJ524">
        <v>65.25</v>
      </c>
      <c r="AK524">
        <v>68.72</v>
      </c>
      <c r="AL524" s="3">
        <f t="shared" si="142"/>
        <v>1</v>
      </c>
      <c r="AM524" s="3">
        <f t="shared" si="143"/>
        <v>0</v>
      </c>
      <c r="AN524" s="3">
        <f t="shared" si="144"/>
        <v>0</v>
      </c>
    </row>
    <row r="525" spans="1:40" x14ac:dyDescent="0.35">
      <c r="A525" t="s">
        <v>2412</v>
      </c>
      <c r="B525" t="s">
        <v>2308</v>
      </c>
      <c r="C525" t="s">
        <v>51</v>
      </c>
      <c r="D525" t="s">
        <v>17</v>
      </c>
      <c r="E525" s="6">
        <v>24.5</v>
      </c>
      <c r="F525" s="6">
        <v>72.28</v>
      </c>
      <c r="G525" s="6">
        <v>74.930000000000007</v>
      </c>
      <c r="H525" s="6">
        <f t="shared" si="140"/>
        <v>0.96463365808087542</v>
      </c>
      <c r="I525" s="6">
        <f t="shared" si="134"/>
        <v>0</v>
      </c>
      <c r="J525" s="6">
        <f t="shared" si="135"/>
        <v>0</v>
      </c>
      <c r="K525" s="6">
        <f t="shared" si="136"/>
        <v>1</v>
      </c>
      <c r="L525" s="6">
        <f t="shared" si="137"/>
        <v>0</v>
      </c>
      <c r="M525" s="6">
        <f t="shared" si="138"/>
        <v>0</v>
      </c>
      <c r="N525" s="6">
        <f t="shared" si="139"/>
        <v>1</v>
      </c>
      <c r="AA525" t="s">
        <v>2412</v>
      </c>
      <c r="AB525" t="s">
        <v>2308</v>
      </c>
      <c r="AC525" t="s">
        <v>51</v>
      </c>
      <c r="AD525" t="s">
        <v>18</v>
      </c>
      <c r="AE525">
        <v>23.5</v>
      </c>
      <c r="AF525">
        <v>144.82</v>
      </c>
      <c r="AG525">
        <v>72.459999999999994</v>
      </c>
      <c r="AH525">
        <f t="shared" si="141"/>
        <v>1.9986199282362684</v>
      </c>
      <c r="AI525">
        <v>22</v>
      </c>
      <c r="AJ525">
        <v>57.13</v>
      </c>
      <c r="AK525">
        <v>68.72</v>
      </c>
      <c r="AL525" s="3">
        <f t="shared" si="142"/>
        <v>1</v>
      </c>
      <c r="AM525" s="3">
        <f t="shared" si="143"/>
        <v>0</v>
      </c>
      <c r="AN525" s="3">
        <f t="shared" si="144"/>
        <v>0</v>
      </c>
    </row>
    <row r="526" spans="1:40" x14ac:dyDescent="0.35">
      <c r="A526" t="s">
        <v>2413</v>
      </c>
      <c r="B526" t="s">
        <v>2308</v>
      </c>
      <c r="C526" t="s">
        <v>51</v>
      </c>
      <c r="D526" t="s">
        <v>17</v>
      </c>
      <c r="E526">
        <v>26</v>
      </c>
      <c r="F526">
        <v>84.39</v>
      </c>
      <c r="G526">
        <v>78.63</v>
      </c>
      <c r="H526">
        <f t="shared" si="140"/>
        <v>1.0732544830217474</v>
      </c>
      <c r="I526">
        <f t="shared" si="134"/>
        <v>0</v>
      </c>
      <c r="J526">
        <f t="shared" si="135"/>
        <v>1</v>
      </c>
      <c r="K526">
        <f t="shared" si="136"/>
        <v>0</v>
      </c>
      <c r="L526" s="3">
        <f t="shared" si="137"/>
        <v>0</v>
      </c>
      <c r="M526" s="3">
        <f t="shared" si="138"/>
        <v>1</v>
      </c>
      <c r="N526" s="3">
        <f t="shared" si="139"/>
        <v>0</v>
      </c>
      <c r="AA526" t="s">
        <v>2413</v>
      </c>
      <c r="AB526" t="s">
        <v>2308</v>
      </c>
      <c r="AC526" t="s">
        <v>51</v>
      </c>
      <c r="AD526" t="s">
        <v>18</v>
      </c>
      <c r="AE526">
        <v>24</v>
      </c>
      <c r="AF526">
        <v>93.41</v>
      </c>
      <c r="AG526">
        <v>73.7</v>
      </c>
      <c r="AH526">
        <f t="shared" si="141"/>
        <v>1.2674355495251017</v>
      </c>
      <c r="AI526">
        <v>16</v>
      </c>
      <c r="AJ526">
        <v>62.64</v>
      </c>
      <c r="AK526">
        <v>53.5</v>
      </c>
      <c r="AL526" s="3">
        <f t="shared" si="142"/>
        <v>0</v>
      </c>
      <c r="AM526" s="3">
        <f t="shared" si="143"/>
        <v>1</v>
      </c>
      <c r="AN526" s="3">
        <f t="shared" si="144"/>
        <v>0</v>
      </c>
    </row>
    <row r="527" spans="1:40" x14ac:dyDescent="0.35">
      <c r="A527" t="s">
        <v>2414</v>
      </c>
      <c r="B527" t="s">
        <v>2308</v>
      </c>
      <c r="C527" t="s">
        <v>51</v>
      </c>
      <c r="D527" t="s">
        <v>17</v>
      </c>
      <c r="E527">
        <v>24</v>
      </c>
      <c r="F527">
        <v>124.88</v>
      </c>
      <c r="G527">
        <v>73.7</v>
      </c>
      <c r="H527">
        <f t="shared" si="140"/>
        <v>1.6944369063772047</v>
      </c>
      <c r="I527">
        <f t="shared" si="134"/>
        <v>1</v>
      </c>
      <c r="J527">
        <f t="shared" si="135"/>
        <v>0</v>
      </c>
      <c r="K527">
        <f t="shared" si="136"/>
        <v>0</v>
      </c>
      <c r="L527" s="3">
        <f t="shared" si="137"/>
        <v>1</v>
      </c>
      <c r="M527" s="3">
        <f t="shared" si="138"/>
        <v>0</v>
      </c>
      <c r="N527" s="3">
        <f t="shared" si="139"/>
        <v>0</v>
      </c>
      <c r="AA527" t="s">
        <v>2414</v>
      </c>
      <c r="AB527" t="s">
        <v>2308</v>
      </c>
      <c r="AC527" t="s">
        <v>51</v>
      </c>
      <c r="AD527" t="s">
        <v>18</v>
      </c>
      <c r="AE527">
        <v>24</v>
      </c>
      <c r="AF527">
        <v>130.58000000000001</v>
      </c>
      <c r="AG527">
        <v>73.7</v>
      </c>
      <c r="AH527">
        <f t="shared" si="141"/>
        <v>1.7717774762550882</v>
      </c>
      <c r="AI527">
        <v>16</v>
      </c>
      <c r="AJ527">
        <v>58.05</v>
      </c>
      <c r="AK527">
        <v>53.5</v>
      </c>
      <c r="AL527" s="3">
        <f t="shared" si="142"/>
        <v>1</v>
      </c>
      <c r="AM527" s="3">
        <f t="shared" si="143"/>
        <v>0</v>
      </c>
      <c r="AN527" s="3">
        <f t="shared" si="144"/>
        <v>0</v>
      </c>
    </row>
    <row r="528" spans="1:40" x14ac:dyDescent="0.35">
      <c r="A528" t="s">
        <v>2415</v>
      </c>
      <c r="B528" t="s">
        <v>2308</v>
      </c>
      <c r="C528" t="s">
        <v>51</v>
      </c>
      <c r="D528" t="s">
        <v>17</v>
      </c>
      <c r="E528">
        <v>24</v>
      </c>
      <c r="F528">
        <v>88.85</v>
      </c>
      <c r="G528">
        <v>73.7</v>
      </c>
      <c r="H528">
        <f t="shared" si="140"/>
        <v>1.205563093622795</v>
      </c>
      <c r="I528">
        <f t="shared" si="134"/>
        <v>0</v>
      </c>
      <c r="J528">
        <f t="shared" si="135"/>
        <v>1</v>
      </c>
      <c r="K528">
        <f t="shared" si="136"/>
        <v>0</v>
      </c>
      <c r="L528" s="3">
        <f t="shared" si="137"/>
        <v>0</v>
      </c>
      <c r="M528" s="3">
        <f t="shared" si="138"/>
        <v>1</v>
      </c>
      <c r="N528" s="3">
        <f t="shared" si="139"/>
        <v>0</v>
      </c>
      <c r="AA528" t="s">
        <v>2415</v>
      </c>
      <c r="AB528" t="s">
        <v>2308</v>
      </c>
      <c r="AC528" t="s">
        <v>51</v>
      </c>
      <c r="AD528" t="s">
        <v>18</v>
      </c>
      <c r="AE528">
        <v>24</v>
      </c>
      <c r="AF528">
        <v>114.28</v>
      </c>
      <c r="AG528">
        <v>73.7</v>
      </c>
      <c r="AH528">
        <f t="shared" si="141"/>
        <v>1.5506105834464043</v>
      </c>
      <c r="AI528">
        <v>22.5</v>
      </c>
      <c r="AJ528">
        <v>66.73</v>
      </c>
      <c r="AK528">
        <v>69.97</v>
      </c>
      <c r="AL528" s="3">
        <f t="shared" si="142"/>
        <v>1</v>
      </c>
      <c r="AM528" s="3">
        <f t="shared" si="143"/>
        <v>0</v>
      </c>
      <c r="AN528" s="3">
        <f t="shared" si="144"/>
        <v>0</v>
      </c>
    </row>
    <row r="529" spans="1:40" x14ac:dyDescent="0.35">
      <c r="A529" t="s">
        <v>2416</v>
      </c>
      <c r="B529" t="s">
        <v>2308</v>
      </c>
      <c r="C529" t="s">
        <v>51</v>
      </c>
      <c r="D529" t="s">
        <v>17</v>
      </c>
      <c r="E529">
        <v>24</v>
      </c>
      <c r="F529">
        <v>111.76</v>
      </c>
      <c r="G529">
        <v>73.7</v>
      </c>
      <c r="H529">
        <f t="shared" si="140"/>
        <v>1.5164179104477613</v>
      </c>
      <c r="I529">
        <f t="shared" si="134"/>
        <v>1</v>
      </c>
      <c r="J529">
        <f t="shared" si="135"/>
        <v>0</v>
      </c>
      <c r="K529">
        <f t="shared" si="136"/>
        <v>0</v>
      </c>
      <c r="L529" s="3">
        <f t="shared" si="137"/>
        <v>1</v>
      </c>
      <c r="M529" s="3">
        <f t="shared" si="138"/>
        <v>0</v>
      </c>
      <c r="N529" s="3">
        <f t="shared" si="139"/>
        <v>0</v>
      </c>
      <c r="AA529" t="s">
        <v>2416</v>
      </c>
      <c r="AB529" t="s">
        <v>2308</v>
      </c>
      <c r="AC529" t="s">
        <v>51</v>
      </c>
      <c r="AD529" t="s">
        <v>18</v>
      </c>
      <c r="AE529">
        <v>24</v>
      </c>
      <c r="AF529">
        <v>121.87</v>
      </c>
      <c r="AG529">
        <v>73.7</v>
      </c>
      <c r="AH529">
        <f t="shared" si="141"/>
        <v>1.65359565807327</v>
      </c>
      <c r="AI529">
        <v>16</v>
      </c>
      <c r="AJ529">
        <v>73.989999999999995</v>
      </c>
      <c r="AK529">
        <v>53.5</v>
      </c>
      <c r="AL529" s="3">
        <f t="shared" si="142"/>
        <v>1</v>
      </c>
      <c r="AM529" s="3">
        <f t="shared" si="143"/>
        <v>0</v>
      </c>
      <c r="AN529" s="3">
        <f t="shared" si="144"/>
        <v>0</v>
      </c>
    </row>
    <row r="530" spans="1:40" x14ac:dyDescent="0.35">
      <c r="A530" t="s">
        <v>2417</v>
      </c>
      <c r="B530" t="s">
        <v>2308</v>
      </c>
      <c r="C530" t="s">
        <v>51</v>
      </c>
      <c r="D530" t="s">
        <v>17</v>
      </c>
      <c r="E530">
        <v>24</v>
      </c>
      <c r="F530">
        <v>144.96</v>
      </c>
      <c r="G530">
        <v>73.7</v>
      </c>
      <c r="H530">
        <f t="shared" si="140"/>
        <v>1.9668928086838535</v>
      </c>
      <c r="I530">
        <f t="shared" si="134"/>
        <v>1</v>
      </c>
      <c r="J530">
        <f t="shared" si="135"/>
        <v>0</v>
      </c>
      <c r="K530">
        <f t="shared" si="136"/>
        <v>0</v>
      </c>
      <c r="L530" s="3">
        <f t="shared" si="137"/>
        <v>1</v>
      </c>
      <c r="M530" s="3">
        <f t="shared" si="138"/>
        <v>0</v>
      </c>
      <c r="N530" s="3">
        <f t="shared" si="139"/>
        <v>0</v>
      </c>
      <c r="AA530" t="s">
        <v>2417</v>
      </c>
      <c r="AB530" t="s">
        <v>2308</v>
      </c>
      <c r="AC530" t="s">
        <v>51</v>
      </c>
      <c r="AD530" t="s">
        <v>18</v>
      </c>
      <c r="AE530">
        <v>24</v>
      </c>
      <c r="AF530">
        <v>94.44</v>
      </c>
      <c r="AG530">
        <v>73.7</v>
      </c>
      <c r="AH530">
        <f t="shared" si="141"/>
        <v>1.2814111261872456</v>
      </c>
      <c r="AI530">
        <v>22.5</v>
      </c>
      <c r="AJ530">
        <v>65.31</v>
      </c>
      <c r="AK530">
        <v>69.97</v>
      </c>
      <c r="AL530" s="3">
        <f t="shared" si="142"/>
        <v>0</v>
      </c>
      <c r="AM530" s="3">
        <f t="shared" si="143"/>
        <v>1</v>
      </c>
      <c r="AN530" s="3">
        <f t="shared" si="144"/>
        <v>0</v>
      </c>
    </row>
    <row r="531" spans="1:40" x14ac:dyDescent="0.35">
      <c r="A531" t="s">
        <v>2418</v>
      </c>
      <c r="B531" t="s">
        <v>2308</v>
      </c>
      <c r="C531" t="s">
        <v>51</v>
      </c>
      <c r="D531" t="s">
        <v>17</v>
      </c>
      <c r="E531">
        <v>24</v>
      </c>
      <c r="F531">
        <v>161.46</v>
      </c>
      <c r="G531">
        <v>73.7</v>
      </c>
      <c r="H531">
        <f t="shared" si="140"/>
        <v>2.1907734056987787</v>
      </c>
      <c r="I531">
        <f t="shared" si="134"/>
        <v>1</v>
      </c>
      <c r="J531">
        <f t="shared" si="135"/>
        <v>0</v>
      </c>
      <c r="K531">
        <f t="shared" si="136"/>
        <v>0</v>
      </c>
      <c r="L531" s="3">
        <f t="shared" si="137"/>
        <v>1</v>
      </c>
      <c r="M531" s="3">
        <f t="shared" si="138"/>
        <v>0</v>
      </c>
      <c r="N531" s="3">
        <f t="shared" si="139"/>
        <v>0</v>
      </c>
      <c r="AA531" t="s">
        <v>2418</v>
      </c>
      <c r="AB531" t="s">
        <v>2308</v>
      </c>
      <c r="AC531" t="s">
        <v>51</v>
      </c>
      <c r="AD531" t="s">
        <v>18</v>
      </c>
      <c r="AE531">
        <v>23.5</v>
      </c>
      <c r="AF531">
        <v>147.91999999999999</v>
      </c>
      <c r="AG531">
        <v>72.459999999999994</v>
      </c>
      <c r="AH531">
        <f t="shared" si="141"/>
        <v>2.0414021529119513</v>
      </c>
      <c r="AI531">
        <v>21.5</v>
      </c>
      <c r="AJ531">
        <v>51</v>
      </c>
      <c r="AK531">
        <v>67.47</v>
      </c>
      <c r="AL531" s="3">
        <f t="shared" si="142"/>
        <v>1</v>
      </c>
      <c r="AM531" s="3">
        <f t="shared" si="143"/>
        <v>0</v>
      </c>
      <c r="AN531" s="3">
        <f t="shared" si="144"/>
        <v>0</v>
      </c>
    </row>
    <row r="532" spans="1:40" x14ac:dyDescent="0.35">
      <c r="A532" t="s">
        <v>2419</v>
      </c>
      <c r="B532" t="s">
        <v>2308</v>
      </c>
      <c r="C532" t="s">
        <v>51</v>
      </c>
      <c r="D532" t="s">
        <v>17</v>
      </c>
      <c r="E532">
        <v>23.5</v>
      </c>
      <c r="F532">
        <v>148.69999999999999</v>
      </c>
      <c r="G532">
        <v>72.459999999999994</v>
      </c>
      <c r="H532">
        <f t="shared" si="140"/>
        <v>2.0521667126690586</v>
      </c>
      <c r="I532">
        <f t="shared" si="134"/>
        <v>1</v>
      </c>
      <c r="J532">
        <f t="shared" si="135"/>
        <v>0</v>
      </c>
      <c r="K532">
        <f t="shared" si="136"/>
        <v>0</v>
      </c>
      <c r="L532" s="3">
        <f t="shared" si="137"/>
        <v>1</v>
      </c>
      <c r="M532" s="3">
        <f t="shared" si="138"/>
        <v>0</v>
      </c>
      <c r="N532" s="3">
        <f t="shared" si="139"/>
        <v>0</v>
      </c>
      <c r="AA532" t="s">
        <v>2419</v>
      </c>
      <c r="AB532" t="s">
        <v>2308</v>
      </c>
      <c r="AC532" t="s">
        <v>51</v>
      </c>
      <c r="AD532" t="s">
        <v>18</v>
      </c>
      <c r="AE532">
        <v>24</v>
      </c>
      <c r="AF532">
        <v>142.38</v>
      </c>
      <c r="AG532">
        <v>73.7</v>
      </c>
      <c r="AH532">
        <f t="shared" si="141"/>
        <v>1.9318860244233378</v>
      </c>
      <c r="AI532">
        <v>22.5</v>
      </c>
      <c r="AJ532">
        <v>65.47</v>
      </c>
      <c r="AK532">
        <v>69.97</v>
      </c>
      <c r="AL532" s="3">
        <f t="shared" si="142"/>
        <v>1</v>
      </c>
      <c r="AM532" s="3">
        <f t="shared" si="143"/>
        <v>0</v>
      </c>
      <c r="AN532" s="3">
        <f t="shared" si="144"/>
        <v>0</v>
      </c>
    </row>
    <row r="533" spans="1:40" x14ac:dyDescent="0.35">
      <c r="A533" t="s">
        <v>2420</v>
      </c>
      <c r="B533" t="s">
        <v>2308</v>
      </c>
      <c r="C533" t="s">
        <v>51</v>
      </c>
      <c r="D533" t="s">
        <v>17</v>
      </c>
      <c r="E533">
        <v>23.5</v>
      </c>
      <c r="F533">
        <v>175.96</v>
      </c>
      <c r="G533">
        <v>72.459999999999994</v>
      </c>
      <c r="H533">
        <f t="shared" si="140"/>
        <v>2.4283742754623243</v>
      </c>
      <c r="I533">
        <f t="shared" si="134"/>
        <v>1</v>
      </c>
      <c r="J533">
        <f t="shared" si="135"/>
        <v>0</v>
      </c>
      <c r="K533">
        <f t="shared" si="136"/>
        <v>0</v>
      </c>
      <c r="L533" s="3">
        <f t="shared" si="137"/>
        <v>1</v>
      </c>
      <c r="M533" s="3">
        <f t="shared" si="138"/>
        <v>0</v>
      </c>
      <c r="N533" s="3">
        <f t="shared" si="139"/>
        <v>0</v>
      </c>
      <c r="AA533" t="s">
        <v>2420</v>
      </c>
      <c r="AB533" t="s">
        <v>2308</v>
      </c>
      <c r="AC533" t="s">
        <v>51</v>
      </c>
      <c r="AD533" t="s">
        <v>18</v>
      </c>
      <c r="AE533">
        <v>24</v>
      </c>
      <c r="AF533">
        <v>107.26</v>
      </c>
      <c r="AG533">
        <v>73.7</v>
      </c>
      <c r="AH533">
        <f t="shared" si="141"/>
        <v>1.4553595658073271</v>
      </c>
      <c r="AI533">
        <v>22</v>
      </c>
      <c r="AJ533">
        <v>72.97</v>
      </c>
      <c r="AK533">
        <v>68.72</v>
      </c>
      <c r="AL533" s="3">
        <f t="shared" si="142"/>
        <v>0</v>
      </c>
      <c r="AM533" s="3">
        <f t="shared" si="143"/>
        <v>1</v>
      </c>
      <c r="AN533" s="3">
        <f t="shared" si="144"/>
        <v>0</v>
      </c>
    </row>
    <row r="534" spans="1:40" x14ac:dyDescent="0.35">
      <c r="A534" t="s">
        <v>2421</v>
      </c>
      <c r="B534" t="s">
        <v>2308</v>
      </c>
      <c r="C534" t="s">
        <v>51</v>
      </c>
      <c r="D534" t="s">
        <v>17</v>
      </c>
      <c r="E534">
        <v>24.5</v>
      </c>
      <c r="F534">
        <v>86.44</v>
      </c>
      <c r="G534">
        <v>74.930000000000007</v>
      </c>
      <c r="H534">
        <f t="shared" si="140"/>
        <v>1.1536100360336312</v>
      </c>
      <c r="I534">
        <f t="shared" si="134"/>
        <v>0</v>
      </c>
      <c r="J534">
        <f t="shared" si="135"/>
        <v>1</v>
      </c>
      <c r="K534">
        <f t="shared" si="136"/>
        <v>0</v>
      </c>
      <c r="L534" s="3">
        <f t="shared" si="137"/>
        <v>0</v>
      </c>
      <c r="M534" s="3">
        <f t="shared" si="138"/>
        <v>1</v>
      </c>
      <c r="N534" s="3">
        <f t="shared" si="139"/>
        <v>0</v>
      </c>
      <c r="AA534" t="s">
        <v>2421</v>
      </c>
      <c r="AB534" t="s">
        <v>2308</v>
      </c>
      <c r="AC534" t="s">
        <v>51</v>
      </c>
      <c r="AD534" t="s">
        <v>18</v>
      </c>
      <c r="AE534" s="6">
        <v>23.5</v>
      </c>
      <c r="AF534" s="6">
        <v>69.84</v>
      </c>
      <c r="AG534" s="6">
        <v>72.459999999999994</v>
      </c>
      <c r="AH534" s="6">
        <f t="shared" si="141"/>
        <v>0.96384211979022927</v>
      </c>
      <c r="AI534" s="6">
        <v>23</v>
      </c>
      <c r="AJ534" s="6">
        <v>54.07</v>
      </c>
      <c r="AK534" s="6">
        <v>71.22</v>
      </c>
      <c r="AL534" s="6">
        <f t="shared" si="142"/>
        <v>0</v>
      </c>
      <c r="AM534" s="6">
        <f t="shared" si="143"/>
        <v>0</v>
      </c>
      <c r="AN534" s="6">
        <f t="shared" si="144"/>
        <v>1</v>
      </c>
    </row>
    <row r="535" spans="1:40" x14ac:dyDescent="0.35">
      <c r="A535" t="s">
        <v>2422</v>
      </c>
      <c r="B535" t="s">
        <v>2308</v>
      </c>
      <c r="C535" t="s">
        <v>51</v>
      </c>
      <c r="D535" t="s">
        <v>17</v>
      </c>
      <c r="E535">
        <v>24</v>
      </c>
      <c r="F535">
        <v>147.79</v>
      </c>
      <c r="G535">
        <v>73.7</v>
      </c>
      <c r="H535">
        <f t="shared" si="140"/>
        <v>2.0052917232021708</v>
      </c>
      <c r="I535">
        <f t="shared" si="134"/>
        <v>1</v>
      </c>
      <c r="J535">
        <f t="shared" si="135"/>
        <v>0</v>
      </c>
      <c r="K535">
        <f t="shared" si="136"/>
        <v>0</v>
      </c>
      <c r="L535" s="3">
        <f t="shared" si="137"/>
        <v>1</v>
      </c>
      <c r="M535" s="3">
        <f t="shared" si="138"/>
        <v>0</v>
      </c>
      <c r="N535" s="3">
        <f t="shared" si="139"/>
        <v>0</v>
      </c>
      <c r="AA535" t="s">
        <v>2422</v>
      </c>
      <c r="AB535" t="s">
        <v>2308</v>
      </c>
      <c r="AC535" t="s">
        <v>51</v>
      </c>
      <c r="AD535" t="s">
        <v>18</v>
      </c>
      <c r="AE535">
        <v>24</v>
      </c>
      <c r="AF535">
        <v>122.38</v>
      </c>
      <c r="AG535">
        <v>73.7</v>
      </c>
      <c r="AH535">
        <f t="shared" si="141"/>
        <v>1.6605156037991857</v>
      </c>
      <c r="AI535">
        <v>22</v>
      </c>
      <c r="AJ535">
        <v>60.83</v>
      </c>
      <c r="AK535">
        <v>68.72</v>
      </c>
      <c r="AL535" s="3">
        <f t="shared" si="142"/>
        <v>1</v>
      </c>
      <c r="AM535" s="3">
        <f t="shared" si="143"/>
        <v>0</v>
      </c>
      <c r="AN535" s="3">
        <f t="shared" si="144"/>
        <v>0</v>
      </c>
    </row>
    <row r="536" spans="1:40" x14ac:dyDescent="0.35">
      <c r="A536" t="s">
        <v>2423</v>
      </c>
      <c r="B536" t="s">
        <v>2308</v>
      </c>
      <c r="C536" t="s">
        <v>51</v>
      </c>
      <c r="D536" t="s">
        <v>17</v>
      </c>
      <c r="E536">
        <v>24</v>
      </c>
      <c r="F536">
        <v>155.84</v>
      </c>
      <c r="G536">
        <v>73.7</v>
      </c>
      <c r="H536">
        <f t="shared" si="140"/>
        <v>2.1145183175033919</v>
      </c>
      <c r="I536">
        <f t="shared" si="134"/>
        <v>1</v>
      </c>
      <c r="J536">
        <f t="shared" si="135"/>
        <v>0</v>
      </c>
      <c r="K536">
        <f t="shared" si="136"/>
        <v>0</v>
      </c>
      <c r="L536" s="3">
        <f t="shared" si="137"/>
        <v>1</v>
      </c>
      <c r="M536" s="3">
        <f t="shared" si="138"/>
        <v>0</v>
      </c>
      <c r="N536" s="3">
        <f t="shared" si="139"/>
        <v>0</v>
      </c>
      <c r="AA536" t="s">
        <v>2423</v>
      </c>
      <c r="AB536" t="s">
        <v>2308</v>
      </c>
      <c r="AC536" t="s">
        <v>51</v>
      </c>
      <c r="AD536" t="s">
        <v>18</v>
      </c>
      <c r="AE536">
        <v>24</v>
      </c>
      <c r="AF536">
        <v>141.13999999999999</v>
      </c>
      <c r="AG536">
        <v>73.7</v>
      </c>
      <c r="AH536">
        <f t="shared" si="141"/>
        <v>1.9150610583446401</v>
      </c>
      <c r="AI536">
        <v>22.5</v>
      </c>
      <c r="AJ536">
        <v>69.209999999999994</v>
      </c>
      <c r="AK536">
        <v>69.97</v>
      </c>
      <c r="AL536" s="3">
        <f t="shared" si="142"/>
        <v>1</v>
      </c>
      <c r="AM536" s="3">
        <f t="shared" si="143"/>
        <v>0</v>
      </c>
      <c r="AN536" s="3">
        <f t="shared" si="144"/>
        <v>0</v>
      </c>
    </row>
    <row r="537" spans="1:40" x14ac:dyDescent="0.35">
      <c r="A537" t="s">
        <v>2424</v>
      </c>
      <c r="B537" t="s">
        <v>2308</v>
      </c>
      <c r="C537" t="s">
        <v>51</v>
      </c>
      <c r="D537" t="s">
        <v>17</v>
      </c>
      <c r="E537">
        <v>24</v>
      </c>
      <c r="F537">
        <v>143.83000000000001</v>
      </c>
      <c r="G537">
        <v>73.7</v>
      </c>
      <c r="H537">
        <f t="shared" si="140"/>
        <v>1.951560379918589</v>
      </c>
      <c r="I537">
        <f t="shared" si="134"/>
        <v>1</v>
      </c>
      <c r="J537">
        <f t="shared" si="135"/>
        <v>0</v>
      </c>
      <c r="K537">
        <f t="shared" si="136"/>
        <v>0</v>
      </c>
      <c r="L537" s="3">
        <f t="shared" si="137"/>
        <v>1</v>
      </c>
      <c r="M537" s="3">
        <f t="shared" si="138"/>
        <v>0</v>
      </c>
      <c r="N537" s="3">
        <f t="shared" si="139"/>
        <v>0</v>
      </c>
      <c r="AA537" t="s">
        <v>2424</v>
      </c>
      <c r="AB537" t="s">
        <v>2308</v>
      </c>
      <c r="AC537" t="s">
        <v>51</v>
      </c>
      <c r="AD537" t="s">
        <v>18</v>
      </c>
      <c r="AE537">
        <v>24</v>
      </c>
      <c r="AF537">
        <v>138.79</v>
      </c>
      <c r="AG537">
        <v>73.7</v>
      </c>
      <c r="AH537">
        <f t="shared" si="141"/>
        <v>1.8831750339213025</v>
      </c>
      <c r="AI537">
        <v>22.5</v>
      </c>
      <c r="AJ537">
        <v>66.61</v>
      </c>
      <c r="AK537">
        <v>69.97</v>
      </c>
      <c r="AL537" s="3">
        <f t="shared" si="142"/>
        <v>1</v>
      </c>
      <c r="AM537" s="3">
        <f t="shared" si="143"/>
        <v>0</v>
      </c>
      <c r="AN537" s="3">
        <f t="shared" si="144"/>
        <v>0</v>
      </c>
    </row>
    <row r="538" spans="1:40" x14ac:dyDescent="0.35">
      <c r="A538" t="s">
        <v>2425</v>
      </c>
      <c r="B538" t="s">
        <v>2308</v>
      </c>
      <c r="C538" t="s">
        <v>51</v>
      </c>
      <c r="D538" t="s">
        <v>17</v>
      </c>
      <c r="E538">
        <v>24</v>
      </c>
      <c r="F538">
        <v>116.99</v>
      </c>
      <c r="G538">
        <v>73.7</v>
      </c>
      <c r="H538">
        <f t="shared" si="140"/>
        <v>1.5873812754409768</v>
      </c>
      <c r="I538">
        <f t="shared" si="134"/>
        <v>1</v>
      </c>
      <c r="J538">
        <f t="shared" si="135"/>
        <v>0</v>
      </c>
      <c r="K538">
        <f t="shared" si="136"/>
        <v>0</v>
      </c>
      <c r="L538" s="3">
        <f t="shared" si="137"/>
        <v>1</v>
      </c>
      <c r="M538" s="3">
        <f t="shared" si="138"/>
        <v>0</v>
      </c>
      <c r="N538" s="3">
        <f t="shared" si="139"/>
        <v>0</v>
      </c>
      <c r="AA538" t="s">
        <v>2425</v>
      </c>
      <c r="AB538" t="s">
        <v>2308</v>
      </c>
      <c r="AC538" t="s">
        <v>51</v>
      </c>
      <c r="AD538" t="s">
        <v>18</v>
      </c>
      <c r="AE538">
        <v>24</v>
      </c>
      <c r="AF538">
        <v>123.59</v>
      </c>
      <c r="AG538">
        <v>73.7</v>
      </c>
      <c r="AH538">
        <f t="shared" si="141"/>
        <v>1.676933514246947</v>
      </c>
      <c r="AI538">
        <v>22.5</v>
      </c>
      <c r="AJ538">
        <v>68.900000000000006</v>
      </c>
      <c r="AK538">
        <v>69.97</v>
      </c>
      <c r="AL538" s="3">
        <f t="shared" si="142"/>
        <v>1</v>
      </c>
      <c r="AM538" s="3">
        <f t="shared" si="143"/>
        <v>0</v>
      </c>
      <c r="AN538" s="3">
        <f t="shared" si="144"/>
        <v>0</v>
      </c>
    </row>
    <row r="539" spans="1:40" x14ac:dyDescent="0.35">
      <c r="A539" t="s">
        <v>2426</v>
      </c>
      <c r="B539" t="s">
        <v>2308</v>
      </c>
      <c r="C539" t="s">
        <v>51</v>
      </c>
      <c r="D539" t="s">
        <v>17</v>
      </c>
      <c r="E539">
        <v>24</v>
      </c>
      <c r="F539">
        <v>99.87</v>
      </c>
      <c r="G539">
        <v>73.7</v>
      </c>
      <c r="H539">
        <f t="shared" si="140"/>
        <v>1.3550881953867029</v>
      </c>
      <c r="I539">
        <f t="shared" ref="I539:I594" si="145">IF(H539&lt;1,0,IF(H539&lt;1.5,0,1))</f>
        <v>0</v>
      </c>
      <c r="J539">
        <f t="shared" ref="J539:J594" si="146">IF(H539&lt;1,0,IF(H539&lt;1.5,1,0))</f>
        <v>1</v>
      </c>
      <c r="K539">
        <f t="shared" ref="K539:K594" si="147">IF(H539&lt;1,1,0)</f>
        <v>0</v>
      </c>
      <c r="L539" s="3">
        <f t="shared" ref="L539:L602" si="148">IF(H539&gt;1.5,1,0)</f>
        <v>0</v>
      </c>
      <c r="M539" s="3">
        <f t="shared" ref="M539:M602" si="149">IF((AND(H539&gt;1,H539&lt;1.5)),1,0)</f>
        <v>1</v>
      </c>
      <c r="N539" s="3">
        <f t="shared" ref="N539:N602" si="150">IF(H539&lt;1,1,0)</f>
        <v>0</v>
      </c>
      <c r="AA539" t="s">
        <v>2426</v>
      </c>
      <c r="AB539" t="s">
        <v>2308</v>
      </c>
      <c r="AC539" t="s">
        <v>51</v>
      </c>
      <c r="AD539" t="s">
        <v>18</v>
      </c>
      <c r="AE539">
        <v>24</v>
      </c>
      <c r="AF539">
        <v>119.49</v>
      </c>
      <c r="AG539">
        <v>73.7</v>
      </c>
      <c r="AH539">
        <f t="shared" si="141"/>
        <v>1.6213025780189958</v>
      </c>
      <c r="AI539">
        <v>22.5</v>
      </c>
      <c r="AJ539">
        <v>59.92</v>
      </c>
      <c r="AK539">
        <v>69.97</v>
      </c>
      <c r="AL539" s="3">
        <f t="shared" si="142"/>
        <v>1</v>
      </c>
      <c r="AM539" s="3">
        <f t="shared" si="143"/>
        <v>0</v>
      </c>
      <c r="AN539" s="3">
        <f t="shared" si="144"/>
        <v>0</v>
      </c>
    </row>
    <row r="540" spans="1:40" x14ac:dyDescent="0.35">
      <c r="A540" t="s">
        <v>2427</v>
      </c>
      <c r="B540" t="s">
        <v>2308</v>
      </c>
      <c r="C540" t="s">
        <v>51</v>
      </c>
      <c r="D540" t="s">
        <v>17</v>
      </c>
      <c r="E540">
        <v>23.5</v>
      </c>
      <c r="F540">
        <v>138.79</v>
      </c>
      <c r="G540">
        <v>72.459999999999994</v>
      </c>
      <c r="H540">
        <f t="shared" si="140"/>
        <v>1.915401600883246</v>
      </c>
      <c r="I540">
        <f t="shared" si="145"/>
        <v>1</v>
      </c>
      <c r="J540">
        <f t="shared" si="146"/>
        <v>0</v>
      </c>
      <c r="K540">
        <f t="shared" si="147"/>
        <v>0</v>
      </c>
      <c r="L540" s="3">
        <f t="shared" si="148"/>
        <v>1</v>
      </c>
      <c r="M540" s="3">
        <f t="shared" si="149"/>
        <v>0</v>
      </c>
      <c r="N540" s="3">
        <f t="shared" si="150"/>
        <v>0</v>
      </c>
      <c r="AA540" t="s">
        <v>2427</v>
      </c>
      <c r="AB540" t="s">
        <v>2308</v>
      </c>
      <c r="AC540" t="s">
        <v>51</v>
      </c>
      <c r="AD540" t="s">
        <v>18</v>
      </c>
      <c r="AE540">
        <v>23.5</v>
      </c>
      <c r="AF540">
        <v>82.32</v>
      </c>
      <c r="AG540">
        <v>72.459999999999994</v>
      </c>
      <c r="AH540">
        <f t="shared" si="141"/>
        <v>1.1360750759039471</v>
      </c>
      <c r="AI540">
        <v>23</v>
      </c>
      <c r="AJ540">
        <v>65.25</v>
      </c>
      <c r="AK540">
        <v>71.22</v>
      </c>
      <c r="AL540" s="3">
        <f t="shared" si="142"/>
        <v>0</v>
      </c>
      <c r="AM540" s="3">
        <f t="shared" si="143"/>
        <v>1</v>
      </c>
      <c r="AN540" s="3">
        <f t="shared" si="144"/>
        <v>0</v>
      </c>
    </row>
    <row r="541" spans="1:40" x14ac:dyDescent="0.35">
      <c r="A541" t="s">
        <v>2428</v>
      </c>
      <c r="B541" t="s">
        <v>2308</v>
      </c>
      <c r="C541" t="s">
        <v>51</v>
      </c>
      <c r="D541" t="s">
        <v>17</v>
      </c>
      <c r="E541">
        <v>23</v>
      </c>
      <c r="F541">
        <v>80.89</v>
      </c>
      <c r="G541">
        <v>71.22</v>
      </c>
      <c r="H541">
        <f t="shared" si="140"/>
        <v>1.1357764672844706</v>
      </c>
      <c r="I541">
        <f t="shared" si="145"/>
        <v>0</v>
      </c>
      <c r="J541">
        <f t="shared" si="146"/>
        <v>1</v>
      </c>
      <c r="K541">
        <f t="shared" si="147"/>
        <v>0</v>
      </c>
      <c r="L541" s="3">
        <f t="shared" si="148"/>
        <v>0</v>
      </c>
      <c r="M541" s="3">
        <f t="shared" si="149"/>
        <v>1</v>
      </c>
      <c r="N541" s="3">
        <f t="shared" si="150"/>
        <v>0</v>
      </c>
      <c r="AA541" t="s">
        <v>2428</v>
      </c>
      <c r="AB541" t="s">
        <v>2308</v>
      </c>
      <c r="AC541" t="s">
        <v>51</v>
      </c>
      <c r="AD541" t="s">
        <v>18</v>
      </c>
      <c r="AE541">
        <v>24</v>
      </c>
      <c r="AF541">
        <v>107.06</v>
      </c>
      <c r="AG541">
        <v>73.7</v>
      </c>
      <c r="AH541">
        <f t="shared" si="141"/>
        <v>1.4526458616010856</v>
      </c>
      <c r="AI541">
        <v>22.5</v>
      </c>
      <c r="AJ541">
        <v>64.150000000000006</v>
      </c>
      <c r="AK541">
        <v>69.97</v>
      </c>
      <c r="AL541" s="3">
        <f t="shared" si="142"/>
        <v>0</v>
      </c>
      <c r="AM541" s="3">
        <f t="shared" si="143"/>
        <v>1</v>
      </c>
      <c r="AN541" s="3">
        <f t="shared" si="144"/>
        <v>0</v>
      </c>
    </row>
    <row r="542" spans="1:40" x14ac:dyDescent="0.35">
      <c r="A542" t="s">
        <v>2429</v>
      </c>
      <c r="B542" t="s">
        <v>2308</v>
      </c>
      <c r="C542" t="s">
        <v>51</v>
      </c>
      <c r="D542" t="s">
        <v>17</v>
      </c>
      <c r="E542">
        <v>23.5</v>
      </c>
      <c r="F542">
        <v>76.930000000000007</v>
      </c>
      <c r="G542">
        <v>72.459999999999994</v>
      </c>
      <c r="H542">
        <f t="shared" si="140"/>
        <v>1.0616892078388078</v>
      </c>
      <c r="I542">
        <f t="shared" si="145"/>
        <v>0</v>
      </c>
      <c r="J542">
        <f t="shared" si="146"/>
        <v>1</v>
      </c>
      <c r="K542">
        <f t="shared" si="147"/>
        <v>0</v>
      </c>
      <c r="L542" s="3">
        <f t="shared" si="148"/>
        <v>0</v>
      </c>
      <c r="M542" s="3">
        <f t="shared" si="149"/>
        <v>1</v>
      </c>
      <c r="N542" s="3">
        <f t="shared" si="150"/>
        <v>0</v>
      </c>
      <c r="AA542" t="s">
        <v>2429</v>
      </c>
      <c r="AB542" t="s">
        <v>2308</v>
      </c>
      <c r="AC542" t="s">
        <v>51</v>
      </c>
      <c r="AD542" t="s">
        <v>18</v>
      </c>
      <c r="AE542">
        <v>23.5</v>
      </c>
      <c r="AF542">
        <v>86.77</v>
      </c>
      <c r="AG542">
        <v>72.459999999999994</v>
      </c>
      <c r="AH542">
        <f t="shared" si="141"/>
        <v>1.1974882693900084</v>
      </c>
      <c r="AI542">
        <v>22.5</v>
      </c>
      <c r="AJ542">
        <v>68.959999999999994</v>
      </c>
      <c r="AK542">
        <v>69.97</v>
      </c>
      <c r="AL542" s="3">
        <f t="shared" si="142"/>
        <v>0</v>
      </c>
      <c r="AM542" s="3">
        <f t="shared" si="143"/>
        <v>1</v>
      </c>
      <c r="AN542" s="3">
        <f t="shared" si="144"/>
        <v>0</v>
      </c>
    </row>
    <row r="543" spans="1:40" x14ac:dyDescent="0.35">
      <c r="A543" t="s">
        <v>2430</v>
      </c>
      <c r="B543" t="s">
        <v>2308</v>
      </c>
      <c r="C543" t="s">
        <v>51</v>
      </c>
      <c r="D543" t="s">
        <v>17</v>
      </c>
      <c r="E543">
        <v>23.5</v>
      </c>
      <c r="F543">
        <v>179.08</v>
      </c>
      <c r="G543">
        <v>72.459999999999994</v>
      </c>
      <c r="H543">
        <f t="shared" si="140"/>
        <v>2.4714325144907541</v>
      </c>
      <c r="I543">
        <f t="shared" si="145"/>
        <v>1</v>
      </c>
      <c r="J543">
        <f t="shared" si="146"/>
        <v>0</v>
      </c>
      <c r="K543">
        <f t="shared" si="147"/>
        <v>0</v>
      </c>
      <c r="L543" s="3">
        <f t="shared" si="148"/>
        <v>1</v>
      </c>
      <c r="M543" s="3">
        <f t="shared" si="149"/>
        <v>0</v>
      </c>
      <c r="N543" s="3">
        <f t="shared" si="150"/>
        <v>0</v>
      </c>
      <c r="AA543" t="s">
        <v>2430</v>
      </c>
      <c r="AB543" t="s">
        <v>2308</v>
      </c>
      <c r="AC543" t="s">
        <v>51</v>
      </c>
      <c r="AD543" t="s">
        <v>18</v>
      </c>
      <c r="AE543">
        <v>23.5</v>
      </c>
      <c r="AF543">
        <v>131.21</v>
      </c>
      <c r="AG543">
        <v>72.459999999999994</v>
      </c>
      <c r="AH543">
        <f t="shared" si="141"/>
        <v>1.8107921611923823</v>
      </c>
      <c r="AI543">
        <v>22</v>
      </c>
      <c r="AJ543">
        <v>68.099999999999994</v>
      </c>
      <c r="AK543">
        <v>68.72</v>
      </c>
      <c r="AL543" s="3">
        <f t="shared" si="142"/>
        <v>1</v>
      </c>
      <c r="AM543" s="3">
        <f t="shared" si="143"/>
        <v>0</v>
      </c>
      <c r="AN543" s="3">
        <f t="shared" si="144"/>
        <v>0</v>
      </c>
    </row>
    <row r="544" spans="1:40" x14ac:dyDescent="0.35">
      <c r="A544" t="s">
        <v>2431</v>
      </c>
      <c r="B544" t="s">
        <v>2298</v>
      </c>
      <c r="C544" t="s">
        <v>51</v>
      </c>
      <c r="D544" t="s">
        <v>547</v>
      </c>
      <c r="E544" s="6">
        <v>24.5</v>
      </c>
      <c r="F544" s="6">
        <v>68.13</v>
      </c>
      <c r="G544" s="6">
        <v>74.930000000000007</v>
      </c>
      <c r="H544" s="6">
        <f t="shared" si="140"/>
        <v>0.90924863205658601</v>
      </c>
      <c r="I544" s="6">
        <f t="shared" si="145"/>
        <v>0</v>
      </c>
      <c r="J544" s="6">
        <f t="shared" si="146"/>
        <v>0</v>
      </c>
      <c r="K544" s="6">
        <f t="shared" si="147"/>
        <v>1</v>
      </c>
      <c r="L544" s="6">
        <f t="shared" si="148"/>
        <v>0</v>
      </c>
      <c r="M544" s="6">
        <f t="shared" si="149"/>
        <v>0</v>
      </c>
      <c r="N544" s="6">
        <f t="shared" si="150"/>
        <v>1</v>
      </c>
      <c r="AA544" t="s">
        <v>2431</v>
      </c>
      <c r="AB544" t="s">
        <v>2298</v>
      </c>
      <c r="AC544" t="s">
        <v>51</v>
      </c>
      <c r="AD544" t="s">
        <v>18</v>
      </c>
      <c r="AE544">
        <v>24</v>
      </c>
      <c r="AF544">
        <v>75.91</v>
      </c>
      <c r="AG544">
        <v>73.7</v>
      </c>
      <c r="AH544">
        <f t="shared" si="141"/>
        <v>1.0299864314789686</v>
      </c>
      <c r="AI544">
        <v>23.5</v>
      </c>
      <c r="AJ544">
        <v>58.44</v>
      </c>
      <c r="AK544">
        <v>72.459999999999994</v>
      </c>
      <c r="AL544" s="3">
        <f t="shared" si="142"/>
        <v>0</v>
      </c>
      <c r="AM544" s="3">
        <f t="shared" si="143"/>
        <v>1</v>
      </c>
      <c r="AN544" s="3">
        <f t="shared" si="144"/>
        <v>0</v>
      </c>
    </row>
    <row r="545" spans="1:40" x14ac:dyDescent="0.35">
      <c r="A545" t="s">
        <v>2432</v>
      </c>
      <c r="B545" t="s">
        <v>2298</v>
      </c>
      <c r="C545" t="s">
        <v>51</v>
      </c>
      <c r="D545" t="s">
        <v>547</v>
      </c>
      <c r="E545">
        <v>24</v>
      </c>
      <c r="F545">
        <v>115.72</v>
      </c>
      <c r="G545">
        <v>73.7</v>
      </c>
      <c r="H545">
        <f t="shared" si="140"/>
        <v>1.5701492537313433</v>
      </c>
      <c r="I545">
        <f t="shared" si="145"/>
        <v>1</v>
      </c>
      <c r="J545">
        <f t="shared" si="146"/>
        <v>0</v>
      </c>
      <c r="K545">
        <f t="shared" si="147"/>
        <v>0</v>
      </c>
      <c r="L545" s="3">
        <f t="shared" si="148"/>
        <v>1</v>
      </c>
      <c r="M545" s="3">
        <f t="shared" si="149"/>
        <v>0</v>
      </c>
      <c r="N545" s="3">
        <f t="shared" si="150"/>
        <v>0</v>
      </c>
      <c r="AA545" t="s">
        <v>2432</v>
      </c>
      <c r="AB545" t="s">
        <v>2298</v>
      </c>
      <c r="AC545" t="s">
        <v>51</v>
      </c>
      <c r="AD545" t="s">
        <v>18</v>
      </c>
      <c r="AE545">
        <v>24</v>
      </c>
      <c r="AF545">
        <v>114.75</v>
      </c>
      <c r="AG545">
        <v>73.7</v>
      </c>
      <c r="AH545">
        <f t="shared" si="141"/>
        <v>1.5569877883310719</v>
      </c>
      <c r="AI545">
        <v>22.5</v>
      </c>
      <c r="AJ545">
        <v>62.32</v>
      </c>
      <c r="AK545">
        <v>69.97</v>
      </c>
      <c r="AL545" s="3">
        <f t="shared" si="142"/>
        <v>1</v>
      </c>
      <c r="AM545" s="3">
        <f t="shared" si="143"/>
        <v>0</v>
      </c>
      <c r="AN545" s="3">
        <f t="shared" si="144"/>
        <v>0</v>
      </c>
    </row>
    <row r="546" spans="1:40" x14ac:dyDescent="0.35">
      <c r="A546" t="s">
        <v>2433</v>
      </c>
      <c r="B546" t="s">
        <v>2298</v>
      </c>
      <c r="C546" t="s">
        <v>51</v>
      </c>
      <c r="D546" t="s">
        <v>547</v>
      </c>
      <c r="E546" s="6">
        <v>19.5</v>
      </c>
      <c r="F546" s="6">
        <v>50.51</v>
      </c>
      <c r="G546" s="6">
        <v>62.44</v>
      </c>
      <c r="H546" s="6">
        <f t="shared" si="140"/>
        <v>0.80893657911595129</v>
      </c>
      <c r="I546" s="6">
        <f t="shared" si="145"/>
        <v>0</v>
      </c>
      <c r="J546" s="6">
        <f t="shared" si="146"/>
        <v>0</v>
      </c>
      <c r="K546" s="6">
        <f t="shared" si="147"/>
        <v>1</v>
      </c>
      <c r="L546" s="6">
        <f t="shared" si="148"/>
        <v>0</v>
      </c>
      <c r="M546" s="6">
        <f t="shared" si="149"/>
        <v>0</v>
      </c>
      <c r="N546" s="6">
        <f t="shared" si="150"/>
        <v>1</v>
      </c>
      <c r="AA546" t="s">
        <v>2433</v>
      </c>
      <c r="AB546" t="s">
        <v>2298</v>
      </c>
      <c r="AC546" t="s">
        <v>51</v>
      </c>
      <c r="AD546" t="s">
        <v>18</v>
      </c>
      <c r="AE546">
        <v>24</v>
      </c>
      <c r="AF546">
        <v>119.55</v>
      </c>
      <c r="AG546">
        <v>73.7</v>
      </c>
      <c r="AH546">
        <f t="shared" si="141"/>
        <v>1.6221166892808683</v>
      </c>
      <c r="AI546">
        <v>22.5</v>
      </c>
      <c r="AJ546">
        <v>62.39</v>
      </c>
      <c r="AK546">
        <v>69.97</v>
      </c>
      <c r="AL546" s="3">
        <f t="shared" si="142"/>
        <v>1</v>
      </c>
      <c r="AM546" s="3">
        <f t="shared" si="143"/>
        <v>0</v>
      </c>
      <c r="AN546" s="3">
        <f t="shared" si="144"/>
        <v>0</v>
      </c>
    </row>
    <row r="547" spans="1:40" x14ac:dyDescent="0.35">
      <c r="A547" t="s">
        <v>2434</v>
      </c>
      <c r="B547" t="s">
        <v>2298</v>
      </c>
      <c r="C547" t="s">
        <v>51</v>
      </c>
      <c r="D547" t="s">
        <v>547</v>
      </c>
      <c r="E547">
        <v>24.5</v>
      </c>
      <c r="F547">
        <v>94.56</v>
      </c>
      <c r="G547">
        <v>74.930000000000007</v>
      </c>
      <c r="H547">
        <f t="shared" si="140"/>
        <v>1.2619778459895903</v>
      </c>
      <c r="I547">
        <f t="shared" si="145"/>
        <v>0</v>
      </c>
      <c r="J547">
        <f t="shared" si="146"/>
        <v>1</v>
      </c>
      <c r="K547">
        <f t="shared" si="147"/>
        <v>0</v>
      </c>
      <c r="L547" s="3">
        <f t="shared" si="148"/>
        <v>0</v>
      </c>
      <c r="M547" s="3">
        <f t="shared" si="149"/>
        <v>1</v>
      </c>
      <c r="N547" s="3">
        <f t="shared" si="150"/>
        <v>0</v>
      </c>
      <c r="AA547" t="s">
        <v>2434</v>
      </c>
      <c r="AB547" t="s">
        <v>2298</v>
      </c>
      <c r="AC547" t="s">
        <v>51</v>
      </c>
      <c r="AD547" t="s">
        <v>18</v>
      </c>
      <c r="AE547">
        <v>24</v>
      </c>
      <c r="AF547">
        <v>144.68</v>
      </c>
      <c r="AG547">
        <v>73.7</v>
      </c>
      <c r="AH547">
        <f t="shared" si="141"/>
        <v>1.9630936227951155</v>
      </c>
      <c r="AI547">
        <v>22.5</v>
      </c>
      <c r="AJ547">
        <v>62.35</v>
      </c>
      <c r="AK547">
        <v>69.97</v>
      </c>
      <c r="AL547" s="3">
        <f t="shared" si="142"/>
        <v>1</v>
      </c>
      <c r="AM547" s="3">
        <f t="shared" si="143"/>
        <v>0</v>
      </c>
      <c r="AN547" s="3">
        <f t="shared" si="144"/>
        <v>0</v>
      </c>
    </row>
    <row r="548" spans="1:40" x14ac:dyDescent="0.35">
      <c r="A548" t="s">
        <v>2435</v>
      </c>
      <c r="B548" t="s">
        <v>2298</v>
      </c>
      <c r="C548" t="s">
        <v>51</v>
      </c>
      <c r="D548" t="s">
        <v>547</v>
      </c>
      <c r="E548">
        <v>24.5</v>
      </c>
      <c r="F548">
        <v>92.03</v>
      </c>
      <c r="G548">
        <v>74.930000000000007</v>
      </c>
      <c r="H548">
        <f t="shared" si="140"/>
        <v>1.2282129987988788</v>
      </c>
      <c r="I548">
        <f t="shared" si="145"/>
        <v>0</v>
      </c>
      <c r="J548">
        <f t="shared" si="146"/>
        <v>1</v>
      </c>
      <c r="K548">
        <f t="shared" si="147"/>
        <v>0</v>
      </c>
      <c r="L548" s="3">
        <f t="shared" si="148"/>
        <v>0</v>
      </c>
      <c r="M548" s="3">
        <f t="shared" si="149"/>
        <v>1</v>
      </c>
      <c r="N548" s="3">
        <f t="shared" si="150"/>
        <v>0</v>
      </c>
      <c r="AA548" t="s">
        <v>2435</v>
      </c>
      <c r="AB548" t="s">
        <v>2298</v>
      </c>
      <c r="AC548" t="s">
        <v>51</v>
      </c>
      <c r="AD548" t="s">
        <v>18</v>
      </c>
      <c r="AE548">
        <v>25</v>
      </c>
      <c r="AF548">
        <v>103.57</v>
      </c>
      <c r="AG548">
        <v>76.17</v>
      </c>
      <c r="AH548">
        <f t="shared" si="141"/>
        <v>1.3597216752002099</v>
      </c>
      <c r="AI548">
        <v>22.5</v>
      </c>
      <c r="AJ548">
        <v>68.17</v>
      </c>
      <c r="AK548">
        <v>69.97</v>
      </c>
      <c r="AL548" s="3">
        <f t="shared" si="142"/>
        <v>0</v>
      </c>
      <c r="AM548" s="3">
        <f t="shared" si="143"/>
        <v>1</v>
      </c>
      <c r="AN548" s="3">
        <f t="shared" si="144"/>
        <v>0</v>
      </c>
    </row>
    <row r="549" spans="1:40" x14ac:dyDescent="0.35">
      <c r="A549" t="s">
        <v>2436</v>
      </c>
      <c r="B549" t="s">
        <v>2298</v>
      </c>
      <c r="C549" t="s">
        <v>51</v>
      </c>
      <c r="D549" t="s">
        <v>547</v>
      </c>
      <c r="E549">
        <v>24</v>
      </c>
      <c r="F549">
        <v>125.48</v>
      </c>
      <c r="G549">
        <v>73.7</v>
      </c>
      <c r="H549">
        <f t="shared" si="140"/>
        <v>1.7025780189959294</v>
      </c>
      <c r="I549">
        <f t="shared" si="145"/>
        <v>1</v>
      </c>
      <c r="J549">
        <f t="shared" si="146"/>
        <v>0</v>
      </c>
      <c r="K549">
        <f t="shared" si="147"/>
        <v>0</v>
      </c>
      <c r="L549" s="3">
        <f t="shared" si="148"/>
        <v>1</v>
      </c>
      <c r="M549" s="3">
        <f t="shared" si="149"/>
        <v>0</v>
      </c>
      <c r="N549" s="3">
        <f t="shared" si="150"/>
        <v>0</v>
      </c>
      <c r="AA549" t="s">
        <v>2436</v>
      </c>
      <c r="AB549" t="s">
        <v>2298</v>
      </c>
      <c r="AC549" t="s">
        <v>51</v>
      </c>
      <c r="AD549" t="s">
        <v>18</v>
      </c>
      <c r="AE549">
        <v>24</v>
      </c>
      <c r="AF549">
        <v>145.75</v>
      </c>
      <c r="AG549">
        <v>73.7</v>
      </c>
      <c r="AH549">
        <f t="shared" si="141"/>
        <v>1.9776119402985073</v>
      </c>
      <c r="AI549">
        <v>22</v>
      </c>
      <c r="AJ549">
        <v>61.82</v>
      </c>
      <c r="AK549">
        <v>68.72</v>
      </c>
      <c r="AL549" s="3">
        <f t="shared" si="142"/>
        <v>1</v>
      </c>
      <c r="AM549" s="3">
        <f t="shared" si="143"/>
        <v>0</v>
      </c>
      <c r="AN549" s="3">
        <f t="shared" si="144"/>
        <v>0</v>
      </c>
    </row>
    <row r="550" spans="1:40" x14ac:dyDescent="0.35">
      <c r="A550" t="s">
        <v>2437</v>
      </c>
      <c r="B550" t="s">
        <v>2298</v>
      </c>
      <c r="C550" t="s">
        <v>51</v>
      </c>
      <c r="D550" t="s">
        <v>547</v>
      </c>
      <c r="E550">
        <v>22.5</v>
      </c>
      <c r="F550">
        <v>72.45</v>
      </c>
      <c r="G550">
        <v>69.97</v>
      </c>
      <c r="H550">
        <f t="shared" si="140"/>
        <v>1.0354437616121195</v>
      </c>
      <c r="I550">
        <f t="shared" si="145"/>
        <v>0</v>
      </c>
      <c r="J550">
        <f t="shared" si="146"/>
        <v>1</v>
      </c>
      <c r="K550">
        <f t="shared" si="147"/>
        <v>0</v>
      </c>
      <c r="L550" s="3">
        <f t="shared" si="148"/>
        <v>0</v>
      </c>
      <c r="M550" s="3">
        <f t="shared" si="149"/>
        <v>1</v>
      </c>
      <c r="N550" s="3">
        <f t="shared" si="150"/>
        <v>0</v>
      </c>
      <c r="AA550" t="s">
        <v>2437</v>
      </c>
      <c r="AB550" t="s">
        <v>2298</v>
      </c>
      <c r="AC550" t="s">
        <v>51</v>
      </c>
      <c r="AD550" t="s">
        <v>18</v>
      </c>
      <c r="AE550">
        <v>24</v>
      </c>
      <c r="AF550">
        <v>90.4</v>
      </c>
      <c r="AG550">
        <v>73.7</v>
      </c>
      <c r="AH550">
        <f t="shared" si="141"/>
        <v>1.2265943012211669</v>
      </c>
      <c r="AI550">
        <v>23.5</v>
      </c>
      <c r="AJ550">
        <v>68.180000000000007</v>
      </c>
      <c r="AK550">
        <v>72.459999999999994</v>
      </c>
      <c r="AL550" s="3">
        <f t="shared" si="142"/>
        <v>0</v>
      </c>
      <c r="AM550" s="3">
        <f t="shared" si="143"/>
        <v>1</v>
      </c>
      <c r="AN550" s="3">
        <f t="shared" si="144"/>
        <v>0</v>
      </c>
    </row>
    <row r="551" spans="1:40" x14ac:dyDescent="0.35">
      <c r="A551" t="s">
        <v>2438</v>
      </c>
      <c r="B551" t="s">
        <v>2298</v>
      </c>
      <c r="C551" t="s">
        <v>51</v>
      </c>
      <c r="D551" t="s">
        <v>547</v>
      </c>
      <c r="E551">
        <v>24.5</v>
      </c>
      <c r="F551">
        <v>86.66</v>
      </c>
      <c r="G551">
        <v>74.930000000000007</v>
      </c>
      <c r="H551">
        <f t="shared" si="140"/>
        <v>1.1565461097023888</v>
      </c>
      <c r="I551">
        <f t="shared" si="145"/>
        <v>0</v>
      </c>
      <c r="J551">
        <f t="shared" si="146"/>
        <v>1</v>
      </c>
      <c r="K551">
        <f t="shared" si="147"/>
        <v>0</v>
      </c>
      <c r="L551" s="3">
        <f t="shared" si="148"/>
        <v>0</v>
      </c>
      <c r="M551" s="3">
        <f t="shared" si="149"/>
        <v>1</v>
      </c>
      <c r="N551" s="3">
        <f t="shared" si="150"/>
        <v>0</v>
      </c>
      <c r="AA551" t="s">
        <v>2438</v>
      </c>
      <c r="AB551" t="s">
        <v>2298</v>
      </c>
      <c r="AC551" t="s">
        <v>51</v>
      </c>
      <c r="AD551" t="s">
        <v>18</v>
      </c>
      <c r="AE551">
        <v>24</v>
      </c>
      <c r="AF551">
        <v>103.63</v>
      </c>
      <c r="AG551">
        <v>73.7</v>
      </c>
      <c r="AH551">
        <f t="shared" si="141"/>
        <v>1.4061058344640434</v>
      </c>
      <c r="AI551">
        <v>23.5</v>
      </c>
      <c r="AJ551">
        <v>60.51</v>
      </c>
      <c r="AK551">
        <v>72.459999999999994</v>
      </c>
      <c r="AL551" s="3">
        <f t="shared" si="142"/>
        <v>0</v>
      </c>
      <c r="AM551" s="3">
        <f t="shared" si="143"/>
        <v>1</v>
      </c>
      <c r="AN551" s="3">
        <f t="shared" si="144"/>
        <v>0</v>
      </c>
    </row>
    <row r="552" spans="1:40" x14ac:dyDescent="0.35">
      <c r="A552" t="s">
        <v>2439</v>
      </c>
      <c r="B552" t="s">
        <v>2298</v>
      </c>
      <c r="C552" t="s">
        <v>51</v>
      </c>
      <c r="D552" t="s">
        <v>547</v>
      </c>
      <c r="E552" s="6">
        <v>25</v>
      </c>
      <c r="F552" s="6">
        <v>75.599999999999994</v>
      </c>
      <c r="G552" s="6">
        <v>76.17</v>
      </c>
      <c r="H552" s="6">
        <f t="shared" si="140"/>
        <v>0.99251673887357217</v>
      </c>
      <c r="I552" s="6">
        <f t="shared" si="145"/>
        <v>0</v>
      </c>
      <c r="J552" s="6">
        <f t="shared" si="146"/>
        <v>0</v>
      </c>
      <c r="K552" s="6">
        <f t="shared" si="147"/>
        <v>1</v>
      </c>
      <c r="L552" s="6">
        <f t="shared" si="148"/>
        <v>0</v>
      </c>
      <c r="M552" s="6">
        <f t="shared" si="149"/>
        <v>0</v>
      </c>
      <c r="N552" s="6">
        <f t="shared" si="150"/>
        <v>1</v>
      </c>
      <c r="AA552" t="s">
        <v>2439</v>
      </c>
      <c r="AB552" t="s">
        <v>2298</v>
      </c>
      <c r="AC552" t="s">
        <v>51</v>
      </c>
      <c r="AD552" t="s">
        <v>18</v>
      </c>
      <c r="AE552" s="6">
        <v>19.5</v>
      </c>
      <c r="AF552" s="6">
        <v>50.78</v>
      </c>
      <c r="AG552" s="6">
        <v>62.44</v>
      </c>
      <c r="AH552" s="6">
        <f t="shared" si="141"/>
        <v>0.81326073030108914</v>
      </c>
      <c r="AI552" s="6">
        <v>19</v>
      </c>
      <c r="AJ552" s="6">
        <v>35.15</v>
      </c>
      <c r="AK552" s="6">
        <v>61.18</v>
      </c>
      <c r="AL552" s="6">
        <f t="shared" si="142"/>
        <v>0</v>
      </c>
      <c r="AM552" s="6">
        <f t="shared" si="143"/>
        <v>0</v>
      </c>
      <c r="AN552" s="6">
        <f t="shared" si="144"/>
        <v>1</v>
      </c>
    </row>
    <row r="553" spans="1:40" x14ac:dyDescent="0.35">
      <c r="A553" t="s">
        <v>2440</v>
      </c>
      <c r="B553" t="s">
        <v>2298</v>
      </c>
      <c r="C553" t="s">
        <v>51</v>
      </c>
      <c r="D553" t="s">
        <v>547</v>
      </c>
      <c r="E553">
        <v>24</v>
      </c>
      <c r="F553">
        <v>109.3</v>
      </c>
      <c r="G553">
        <v>73.7</v>
      </c>
      <c r="H553">
        <f t="shared" si="140"/>
        <v>1.4830393487109903</v>
      </c>
      <c r="I553">
        <f t="shared" si="145"/>
        <v>0</v>
      </c>
      <c r="J553">
        <f t="shared" si="146"/>
        <v>1</v>
      </c>
      <c r="K553">
        <f t="shared" si="147"/>
        <v>0</v>
      </c>
      <c r="L553" s="3">
        <f t="shared" si="148"/>
        <v>0</v>
      </c>
      <c r="M553" s="3">
        <f t="shared" si="149"/>
        <v>1</v>
      </c>
      <c r="N553" s="3">
        <f t="shared" si="150"/>
        <v>0</v>
      </c>
      <c r="AA553" t="s">
        <v>2440</v>
      </c>
      <c r="AB553" t="s">
        <v>2298</v>
      </c>
      <c r="AC553" t="s">
        <v>51</v>
      </c>
      <c r="AD553" t="s">
        <v>18</v>
      </c>
      <c r="AE553">
        <v>24</v>
      </c>
      <c r="AF553">
        <v>148.69</v>
      </c>
      <c r="AG553">
        <v>73.7</v>
      </c>
      <c r="AH553">
        <f t="shared" si="141"/>
        <v>2.0175033921302576</v>
      </c>
      <c r="AI553">
        <v>22</v>
      </c>
      <c r="AJ553">
        <v>57.2</v>
      </c>
      <c r="AK553">
        <v>68.72</v>
      </c>
      <c r="AL553" s="3">
        <f t="shared" si="142"/>
        <v>1</v>
      </c>
      <c r="AM553" s="3">
        <f t="shared" si="143"/>
        <v>0</v>
      </c>
      <c r="AN553" s="3">
        <f t="shared" si="144"/>
        <v>0</v>
      </c>
    </row>
    <row r="554" spans="1:40" x14ac:dyDescent="0.35">
      <c r="A554" t="s">
        <v>2441</v>
      </c>
      <c r="B554" t="s">
        <v>2298</v>
      </c>
      <c r="C554" t="s">
        <v>51</v>
      </c>
      <c r="D554" t="s">
        <v>134</v>
      </c>
      <c r="E554" s="6">
        <v>23.5</v>
      </c>
      <c r="F554" s="6">
        <v>68.31</v>
      </c>
      <c r="G554" s="6">
        <v>72.459999999999994</v>
      </c>
      <c r="H554" s="6">
        <f t="shared" si="140"/>
        <v>0.94272702180513401</v>
      </c>
      <c r="I554" s="6">
        <f t="shared" si="145"/>
        <v>0</v>
      </c>
      <c r="J554" s="6">
        <f t="shared" si="146"/>
        <v>0</v>
      </c>
      <c r="K554" s="6">
        <f t="shared" si="147"/>
        <v>1</v>
      </c>
      <c r="L554" s="6">
        <f t="shared" si="148"/>
        <v>0</v>
      </c>
      <c r="M554" s="6">
        <f t="shared" si="149"/>
        <v>0</v>
      </c>
      <c r="N554" s="6">
        <f t="shared" si="150"/>
        <v>1</v>
      </c>
      <c r="AA554" t="s">
        <v>2441</v>
      </c>
      <c r="AB554" t="s">
        <v>2298</v>
      </c>
      <c r="AC554" t="s">
        <v>51</v>
      </c>
      <c r="AD554" t="s">
        <v>135</v>
      </c>
      <c r="AE554">
        <v>24</v>
      </c>
      <c r="AF554">
        <v>125.83</v>
      </c>
      <c r="AG554">
        <v>73.7</v>
      </c>
      <c r="AH554">
        <f t="shared" si="141"/>
        <v>1.707327001356852</v>
      </c>
      <c r="AI554">
        <v>26</v>
      </c>
      <c r="AJ554">
        <v>84.25</v>
      </c>
      <c r="AK554">
        <v>78.63</v>
      </c>
      <c r="AL554" s="3">
        <f t="shared" si="142"/>
        <v>1</v>
      </c>
      <c r="AM554" s="3">
        <f t="shared" si="143"/>
        <v>0</v>
      </c>
      <c r="AN554" s="3">
        <f t="shared" si="144"/>
        <v>0</v>
      </c>
    </row>
    <row r="555" spans="1:40" x14ac:dyDescent="0.35">
      <c r="A555" t="s">
        <v>2442</v>
      </c>
      <c r="B555" t="s">
        <v>2298</v>
      </c>
      <c r="C555" t="s">
        <v>51</v>
      </c>
      <c r="D555" t="s">
        <v>134</v>
      </c>
      <c r="E555" s="6">
        <v>25.5</v>
      </c>
      <c r="F555" s="6">
        <v>62.51</v>
      </c>
      <c r="G555" s="6">
        <v>77.400000000000006</v>
      </c>
      <c r="H555" s="6">
        <f t="shared" si="140"/>
        <v>0.80762273901808779</v>
      </c>
      <c r="I555" s="6">
        <f t="shared" si="145"/>
        <v>0</v>
      </c>
      <c r="J555" s="6">
        <f t="shared" si="146"/>
        <v>0</v>
      </c>
      <c r="K555" s="6">
        <f t="shared" si="147"/>
        <v>1</v>
      </c>
      <c r="L555" s="6">
        <f t="shared" si="148"/>
        <v>0</v>
      </c>
      <c r="M555" s="6">
        <f t="shared" si="149"/>
        <v>0</v>
      </c>
      <c r="N555" s="6">
        <f t="shared" si="150"/>
        <v>1</v>
      </c>
      <c r="AA555" t="s">
        <v>2442</v>
      </c>
      <c r="AB555" t="s">
        <v>2298</v>
      </c>
      <c r="AC555" t="s">
        <v>51</v>
      </c>
      <c r="AD555" t="s">
        <v>135</v>
      </c>
      <c r="AE555">
        <v>23.5</v>
      </c>
      <c r="AF555">
        <v>117.83</v>
      </c>
      <c r="AG555">
        <v>72.459999999999994</v>
      </c>
      <c r="AH555">
        <f t="shared" si="141"/>
        <v>1.6261385592050788</v>
      </c>
      <c r="AI555">
        <v>21</v>
      </c>
      <c r="AJ555">
        <v>48.93</v>
      </c>
      <c r="AK555">
        <v>66.22</v>
      </c>
      <c r="AL555" s="3">
        <f t="shared" si="142"/>
        <v>1</v>
      </c>
      <c r="AM555" s="3">
        <f t="shared" si="143"/>
        <v>0</v>
      </c>
      <c r="AN555" s="3">
        <f t="shared" si="144"/>
        <v>0</v>
      </c>
    </row>
    <row r="556" spans="1:40" x14ac:dyDescent="0.35">
      <c r="A556" t="s">
        <v>2443</v>
      </c>
      <c r="B556" t="s">
        <v>2298</v>
      </c>
      <c r="C556" t="s">
        <v>51</v>
      </c>
      <c r="D556" t="s">
        <v>134</v>
      </c>
      <c r="E556">
        <v>24</v>
      </c>
      <c r="F556">
        <v>128.66999999999999</v>
      </c>
      <c r="G556">
        <v>73.7</v>
      </c>
      <c r="H556">
        <f t="shared" si="140"/>
        <v>1.7458616010854815</v>
      </c>
      <c r="I556">
        <f t="shared" si="145"/>
        <v>1</v>
      </c>
      <c r="J556">
        <f t="shared" si="146"/>
        <v>0</v>
      </c>
      <c r="K556">
        <f t="shared" si="147"/>
        <v>0</v>
      </c>
      <c r="L556" s="3">
        <f t="shared" si="148"/>
        <v>1</v>
      </c>
      <c r="M556" s="3">
        <f t="shared" si="149"/>
        <v>0</v>
      </c>
      <c r="N556" s="3">
        <f t="shared" si="150"/>
        <v>0</v>
      </c>
      <c r="AA556" t="s">
        <v>2443</v>
      </c>
      <c r="AB556" t="s">
        <v>2298</v>
      </c>
      <c r="AC556" t="s">
        <v>51</v>
      </c>
      <c r="AD556" t="s">
        <v>135</v>
      </c>
      <c r="AE556">
        <v>24</v>
      </c>
      <c r="AF556">
        <v>134.12</v>
      </c>
      <c r="AG556">
        <v>73.7</v>
      </c>
      <c r="AH556">
        <f t="shared" si="141"/>
        <v>1.8198100407055631</v>
      </c>
      <c r="AI556">
        <v>22</v>
      </c>
      <c r="AJ556">
        <v>66.89</v>
      </c>
      <c r="AK556">
        <v>68.72</v>
      </c>
      <c r="AL556" s="3">
        <f t="shared" si="142"/>
        <v>1</v>
      </c>
      <c r="AM556" s="3">
        <f t="shared" si="143"/>
        <v>0</v>
      </c>
      <c r="AN556" s="3">
        <f t="shared" si="144"/>
        <v>0</v>
      </c>
    </row>
    <row r="557" spans="1:40" x14ac:dyDescent="0.35">
      <c r="A557" t="s">
        <v>2444</v>
      </c>
      <c r="B557" t="s">
        <v>2298</v>
      </c>
      <c r="C557" t="s">
        <v>51</v>
      </c>
      <c r="D557" t="s">
        <v>134</v>
      </c>
      <c r="E557">
        <v>24</v>
      </c>
      <c r="F557">
        <v>128.19</v>
      </c>
      <c r="G557">
        <v>73.7</v>
      </c>
      <c r="H557">
        <f t="shared" si="140"/>
        <v>1.7393487109905019</v>
      </c>
      <c r="I557">
        <f t="shared" si="145"/>
        <v>1</v>
      </c>
      <c r="J557">
        <f t="shared" si="146"/>
        <v>0</v>
      </c>
      <c r="K557">
        <f t="shared" si="147"/>
        <v>0</v>
      </c>
      <c r="L557" s="3">
        <f t="shared" si="148"/>
        <v>1</v>
      </c>
      <c r="M557" s="3">
        <f t="shared" si="149"/>
        <v>0</v>
      </c>
      <c r="N557" s="3">
        <f t="shared" si="150"/>
        <v>0</v>
      </c>
      <c r="AA557" t="s">
        <v>2444</v>
      </c>
      <c r="AB557" t="s">
        <v>2298</v>
      </c>
      <c r="AC557" t="s">
        <v>51</v>
      </c>
      <c r="AD557" t="s">
        <v>135</v>
      </c>
      <c r="AE557">
        <v>24</v>
      </c>
      <c r="AF557">
        <v>145.97999999999999</v>
      </c>
      <c r="AG557">
        <v>73.7</v>
      </c>
      <c r="AH557">
        <f t="shared" si="141"/>
        <v>1.9807327001356849</v>
      </c>
      <c r="AI557">
        <v>22</v>
      </c>
      <c r="AJ557">
        <v>56.29</v>
      </c>
      <c r="AK557">
        <v>68.72</v>
      </c>
      <c r="AL557" s="3">
        <f t="shared" si="142"/>
        <v>1</v>
      </c>
      <c r="AM557" s="3">
        <f t="shared" si="143"/>
        <v>0</v>
      </c>
      <c r="AN557" s="3">
        <f t="shared" si="144"/>
        <v>0</v>
      </c>
    </row>
    <row r="558" spans="1:40" x14ac:dyDescent="0.35">
      <c r="A558" t="s">
        <v>2445</v>
      </c>
      <c r="B558" t="s">
        <v>2298</v>
      </c>
      <c r="C558" t="s">
        <v>51</v>
      </c>
      <c r="D558" t="s">
        <v>134</v>
      </c>
      <c r="E558" s="6">
        <v>24</v>
      </c>
      <c r="F558" s="6">
        <v>67.680000000000007</v>
      </c>
      <c r="G558" s="6">
        <v>73.7</v>
      </c>
      <c r="H558" s="6">
        <f t="shared" si="140"/>
        <v>0.91831750339213036</v>
      </c>
      <c r="I558" s="6">
        <f t="shared" si="145"/>
        <v>0</v>
      </c>
      <c r="J558" s="6">
        <f t="shared" si="146"/>
        <v>0</v>
      </c>
      <c r="K558" s="6">
        <f t="shared" si="147"/>
        <v>1</v>
      </c>
      <c r="L558" s="6">
        <f t="shared" si="148"/>
        <v>0</v>
      </c>
      <c r="M558" s="6">
        <f t="shared" si="149"/>
        <v>0</v>
      </c>
      <c r="N558" s="6">
        <f t="shared" si="150"/>
        <v>1</v>
      </c>
      <c r="AA558" t="s">
        <v>2445</v>
      </c>
      <c r="AB558" t="s">
        <v>2298</v>
      </c>
      <c r="AC558" t="s">
        <v>51</v>
      </c>
      <c r="AD558" t="s">
        <v>135</v>
      </c>
      <c r="AE558">
        <v>24</v>
      </c>
      <c r="AF558">
        <v>143.1</v>
      </c>
      <c r="AG558">
        <v>73.7</v>
      </c>
      <c r="AH558">
        <f t="shared" si="141"/>
        <v>1.9416553595658073</v>
      </c>
      <c r="AI558">
        <v>22</v>
      </c>
      <c r="AJ558">
        <v>61.57</v>
      </c>
      <c r="AK558">
        <v>68.72</v>
      </c>
      <c r="AL558" s="3">
        <f t="shared" si="142"/>
        <v>1</v>
      </c>
      <c r="AM558" s="3">
        <f t="shared" si="143"/>
        <v>0</v>
      </c>
      <c r="AN558" s="3">
        <f t="shared" si="144"/>
        <v>0</v>
      </c>
    </row>
    <row r="559" spans="1:40" x14ac:dyDescent="0.35">
      <c r="A559" t="s">
        <v>2446</v>
      </c>
      <c r="B559" t="s">
        <v>2298</v>
      </c>
      <c r="C559" t="s">
        <v>51</v>
      </c>
      <c r="D559" t="s">
        <v>134</v>
      </c>
      <c r="E559" s="6">
        <v>25</v>
      </c>
      <c r="F559" s="6">
        <v>68.849999999999994</v>
      </c>
      <c r="G559" s="6">
        <v>76.17</v>
      </c>
      <c r="H559" s="6">
        <f t="shared" si="140"/>
        <v>0.90389917290271748</v>
      </c>
      <c r="I559" s="6">
        <f t="shared" si="145"/>
        <v>0</v>
      </c>
      <c r="J559" s="6">
        <f t="shared" si="146"/>
        <v>0</v>
      </c>
      <c r="K559" s="6">
        <f t="shared" si="147"/>
        <v>1</v>
      </c>
      <c r="L559" s="6">
        <f t="shared" si="148"/>
        <v>0</v>
      </c>
      <c r="M559" s="6">
        <f t="shared" si="149"/>
        <v>0</v>
      </c>
      <c r="N559" s="6">
        <f t="shared" si="150"/>
        <v>1</v>
      </c>
      <c r="AA559" t="s">
        <v>2446</v>
      </c>
      <c r="AB559" t="s">
        <v>2298</v>
      </c>
      <c r="AC559" t="s">
        <v>51</v>
      </c>
      <c r="AD559" t="s">
        <v>135</v>
      </c>
      <c r="AE559">
        <v>24</v>
      </c>
      <c r="AF559">
        <v>92.39</v>
      </c>
      <c r="AG559">
        <v>73.7</v>
      </c>
      <c r="AH559">
        <f t="shared" si="141"/>
        <v>1.2535956580732699</v>
      </c>
      <c r="AI559">
        <v>23</v>
      </c>
      <c r="AJ559">
        <v>67.7</v>
      </c>
      <c r="AK559">
        <v>71.22</v>
      </c>
      <c r="AL559" s="3">
        <f t="shared" si="142"/>
        <v>0</v>
      </c>
      <c r="AM559" s="3">
        <f t="shared" si="143"/>
        <v>1</v>
      </c>
      <c r="AN559" s="3">
        <f t="shared" si="144"/>
        <v>0</v>
      </c>
    </row>
    <row r="560" spans="1:40" x14ac:dyDescent="0.35">
      <c r="A560" t="s">
        <v>2447</v>
      </c>
      <c r="B560" t="s">
        <v>2298</v>
      </c>
      <c r="C560" t="s">
        <v>51</v>
      </c>
      <c r="D560" t="s">
        <v>134</v>
      </c>
      <c r="E560">
        <v>23</v>
      </c>
      <c r="F560">
        <v>76.790000000000006</v>
      </c>
      <c r="G560">
        <v>71.22</v>
      </c>
      <c r="H560">
        <f t="shared" si="140"/>
        <v>1.0782083684358328</v>
      </c>
      <c r="I560">
        <f t="shared" si="145"/>
        <v>0</v>
      </c>
      <c r="J560">
        <f t="shared" si="146"/>
        <v>1</v>
      </c>
      <c r="K560">
        <f t="shared" si="147"/>
        <v>0</v>
      </c>
      <c r="L560" s="3">
        <f t="shared" si="148"/>
        <v>0</v>
      </c>
      <c r="M560" s="3">
        <f t="shared" si="149"/>
        <v>1</v>
      </c>
      <c r="N560" s="3">
        <f t="shared" si="150"/>
        <v>0</v>
      </c>
      <c r="AA560" t="s">
        <v>2447</v>
      </c>
      <c r="AB560" t="s">
        <v>2298</v>
      </c>
      <c r="AC560" t="s">
        <v>51</v>
      </c>
      <c r="AD560" t="s">
        <v>135</v>
      </c>
      <c r="AE560">
        <v>24</v>
      </c>
      <c r="AF560">
        <v>100.03</v>
      </c>
      <c r="AG560">
        <v>73.7</v>
      </c>
      <c r="AH560">
        <f t="shared" si="141"/>
        <v>1.357259158751696</v>
      </c>
      <c r="AI560">
        <v>22</v>
      </c>
      <c r="AJ560">
        <v>58.7</v>
      </c>
      <c r="AK560">
        <v>68.72</v>
      </c>
      <c r="AL560" s="3">
        <f t="shared" si="142"/>
        <v>0</v>
      </c>
      <c r="AM560" s="3">
        <f t="shared" si="143"/>
        <v>1</v>
      </c>
      <c r="AN560" s="3">
        <f t="shared" si="144"/>
        <v>0</v>
      </c>
    </row>
    <row r="561" spans="1:40" x14ac:dyDescent="0.35">
      <c r="A561" t="s">
        <v>2448</v>
      </c>
      <c r="B561" t="s">
        <v>2298</v>
      </c>
      <c r="C561" t="s">
        <v>51</v>
      </c>
      <c r="D561" t="s">
        <v>134</v>
      </c>
      <c r="E561">
        <v>24</v>
      </c>
      <c r="F561">
        <v>78.64</v>
      </c>
      <c r="G561">
        <v>73.7</v>
      </c>
      <c r="H561">
        <f t="shared" si="140"/>
        <v>1.0670284938941654</v>
      </c>
      <c r="I561">
        <f t="shared" si="145"/>
        <v>0</v>
      </c>
      <c r="J561">
        <f t="shared" si="146"/>
        <v>1</v>
      </c>
      <c r="K561">
        <f t="shared" si="147"/>
        <v>0</v>
      </c>
      <c r="L561" s="3">
        <f t="shared" si="148"/>
        <v>0</v>
      </c>
      <c r="M561" s="3">
        <f t="shared" si="149"/>
        <v>1</v>
      </c>
      <c r="N561" s="3">
        <f t="shared" si="150"/>
        <v>0</v>
      </c>
      <c r="AA561" t="s">
        <v>2448</v>
      </c>
      <c r="AB561" t="s">
        <v>2298</v>
      </c>
      <c r="AC561" t="s">
        <v>51</v>
      </c>
      <c r="AD561" t="s">
        <v>135</v>
      </c>
      <c r="AE561">
        <v>24</v>
      </c>
      <c r="AF561">
        <v>150.34</v>
      </c>
      <c r="AG561">
        <v>73.7</v>
      </c>
      <c r="AH561">
        <f t="shared" si="141"/>
        <v>2.0398914518317501</v>
      </c>
      <c r="AI561">
        <v>22</v>
      </c>
      <c r="AJ561">
        <v>68.349999999999994</v>
      </c>
      <c r="AK561">
        <v>68.72</v>
      </c>
      <c r="AL561" s="3">
        <f t="shared" si="142"/>
        <v>1</v>
      </c>
      <c r="AM561" s="3">
        <f t="shared" si="143"/>
        <v>0</v>
      </c>
      <c r="AN561" s="3">
        <f t="shared" si="144"/>
        <v>0</v>
      </c>
    </row>
    <row r="562" spans="1:40" x14ac:dyDescent="0.35">
      <c r="A562" t="s">
        <v>2449</v>
      </c>
      <c r="B562" t="s">
        <v>2298</v>
      </c>
      <c r="C562" t="s">
        <v>51</v>
      </c>
      <c r="D562" t="s">
        <v>134</v>
      </c>
      <c r="E562" s="6">
        <v>18.5</v>
      </c>
      <c r="F562" s="6">
        <v>45.8</v>
      </c>
      <c r="G562" s="6">
        <v>59.91</v>
      </c>
      <c r="H562" s="6">
        <f t="shared" si="140"/>
        <v>0.76448005341345349</v>
      </c>
      <c r="I562" s="6">
        <f t="shared" si="145"/>
        <v>0</v>
      </c>
      <c r="J562" s="6">
        <f t="shared" si="146"/>
        <v>0</v>
      </c>
      <c r="K562" s="6">
        <f t="shared" si="147"/>
        <v>1</v>
      </c>
      <c r="L562" s="6">
        <f t="shared" si="148"/>
        <v>0</v>
      </c>
      <c r="M562" s="6">
        <f t="shared" si="149"/>
        <v>0</v>
      </c>
      <c r="N562" s="6">
        <f t="shared" si="150"/>
        <v>1</v>
      </c>
      <c r="AA562" t="s">
        <v>2449</v>
      </c>
      <c r="AB562" t="s">
        <v>2298</v>
      </c>
      <c r="AC562" t="s">
        <v>51</v>
      </c>
      <c r="AD562" t="s">
        <v>135</v>
      </c>
      <c r="AE562">
        <v>24</v>
      </c>
      <c r="AF562">
        <v>148.15</v>
      </c>
      <c r="AG562">
        <v>73.7</v>
      </c>
      <c r="AH562">
        <f t="shared" si="141"/>
        <v>2.0101763907734056</v>
      </c>
      <c r="AI562">
        <v>22.5</v>
      </c>
      <c r="AJ562">
        <v>66.44</v>
      </c>
      <c r="AK562">
        <v>69.97</v>
      </c>
      <c r="AL562" s="3">
        <f t="shared" si="142"/>
        <v>1</v>
      </c>
      <c r="AM562" s="3">
        <f t="shared" si="143"/>
        <v>0</v>
      </c>
      <c r="AN562" s="3">
        <f t="shared" si="144"/>
        <v>0</v>
      </c>
    </row>
    <row r="563" spans="1:40" x14ac:dyDescent="0.35">
      <c r="A563" t="s">
        <v>2450</v>
      </c>
      <c r="B563" t="s">
        <v>2298</v>
      </c>
      <c r="C563" t="s">
        <v>51</v>
      </c>
      <c r="D563" t="s">
        <v>134</v>
      </c>
      <c r="E563" s="6">
        <v>35</v>
      </c>
      <c r="F563" s="6">
        <v>77.180000000000007</v>
      </c>
      <c r="G563" s="6">
        <v>100.44</v>
      </c>
      <c r="H563" s="6">
        <f t="shared" si="140"/>
        <v>0.76841895659099968</v>
      </c>
      <c r="I563" s="6">
        <f t="shared" si="145"/>
        <v>0</v>
      </c>
      <c r="J563" s="6">
        <f t="shared" si="146"/>
        <v>0</v>
      </c>
      <c r="K563" s="6">
        <f t="shared" si="147"/>
        <v>1</v>
      </c>
      <c r="L563" s="6">
        <f t="shared" si="148"/>
        <v>0</v>
      </c>
      <c r="M563" s="6">
        <f t="shared" si="149"/>
        <v>0</v>
      </c>
      <c r="N563" s="6">
        <f t="shared" si="150"/>
        <v>1</v>
      </c>
      <c r="AA563" t="s">
        <v>2450</v>
      </c>
      <c r="AB563" t="s">
        <v>2298</v>
      </c>
      <c r="AC563" t="s">
        <v>51</v>
      </c>
      <c r="AD563" t="s">
        <v>135</v>
      </c>
      <c r="AE563">
        <v>24</v>
      </c>
      <c r="AF563">
        <v>137.35</v>
      </c>
      <c r="AG563">
        <v>73.7</v>
      </c>
      <c r="AH563">
        <f t="shared" si="141"/>
        <v>1.8636363636363635</v>
      </c>
      <c r="AI563">
        <v>21.5</v>
      </c>
      <c r="AJ563">
        <v>56.24</v>
      </c>
      <c r="AK563">
        <v>67.47</v>
      </c>
      <c r="AL563" s="3">
        <f t="shared" si="142"/>
        <v>1</v>
      </c>
      <c r="AM563" s="3">
        <f t="shared" si="143"/>
        <v>0</v>
      </c>
      <c r="AN563" s="3">
        <f t="shared" si="144"/>
        <v>0</v>
      </c>
    </row>
    <row r="564" spans="1:40" x14ac:dyDescent="0.35">
      <c r="A564" t="s">
        <v>2451</v>
      </c>
      <c r="B564" t="s">
        <v>2298</v>
      </c>
      <c r="C564" t="s">
        <v>51</v>
      </c>
      <c r="D564" t="s">
        <v>134</v>
      </c>
      <c r="E564" s="6">
        <v>16</v>
      </c>
      <c r="F564" s="6">
        <v>46.44</v>
      </c>
      <c r="G564" s="6">
        <v>53.5</v>
      </c>
      <c r="H564" s="6">
        <f t="shared" si="140"/>
        <v>0.86803738317757007</v>
      </c>
      <c r="I564" s="6">
        <f t="shared" si="145"/>
        <v>0</v>
      </c>
      <c r="J564" s="6">
        <f t="shared" si="146"/>
        <v>0</v>
      </c>
      <c r="K564" s="6">
        <f t="shared" si="147"/>
        <v>1</v>
      </c>
      <c r="L564" s="6">
        <f t="shared" si="148"/>
        <v>0</v>
      </c>
      <c r="M564" s="6">
        <f t="shared" si="149"/>
        <v>0</v>
      </c>
      <c r="N564" s="6">
        <f t="shared" si="150"/>
        <v>1</v>
      </c>
      <c r="AA564" t="s">
        <v>2451</v>
      </c>
      <c r="AB564" t="s">
        <v>2298</v>
      </c>
      <c r="AC564" t="s">
        <v>51</v>
      </c>
      <c r="AD564" t="s">
        <v>135</v>
      </c>
      <c r="AE564">
        <v>24.5</v>
      </c>
      <c r="AF564">
        <v>110.15</v>
      </c>
      <c r="AG564">
        <v>74.930000000000007</v>
      </c>
      <c r="AH564">
        <f t="shared" si="141"/>
        <v>1.4700387027892698</v>
      </c>
      <c r="AI564">
        <v>26.5</v>
      </c>
      <c r="AJ564">
        <v>80.599999999999994</v>
      </c>
      <c r="AK564">
        <v>79.86</v>
      </c>
      <c r="AL564" s="3">
        <f t="shared" si="142"/>
        <v>0</v>
      </c>
      <c r="AM564" s="3">
        <f t="shared" si="143"/>
        <v>1</v>
      </c>
      <c r="AN564" s="3">
        <f t="shared" si="144"/>
        <v>0</v>
      </c>
    </row>
    <row r="565" spans="1:40" x14ac:dyDescent="0.35">
      <c r="A565" t="s">
        <v>2452</v>
      </c>
      <c r="B565" t="s">
        <v>2298</v>
      </c>
      <c r="C565" t="s">
        <v>51</v>
      </c>
      <c r="D565" t="s">
        <v>134</v>
      </c>
      <c r="E565">
        <v>24</v>
      </c>
      <c r="F565">
        <v>84.17</v>
      </c>
      <c r="G565">
        <v>73.7</v>
      </c>
      <c r="H565">
        <f t="shared" si="140"/>
        <v>1.1420624151967436</v>
      </c>
      <c r="I565">
        <f t="shared" si="145"/>
        <v>0</v>
      </c>
      <c r="J565">
        <f t="shared" si="146"/>
        <v>1</v>
      </c>
      <c r="K565">
        <f t="shared" si="147"/>
        <v>0</v>
      </c>
      <c r="L565" s="3">
        <f t="shared" si="148"/>
        <v>0</v>
      </c>
      <c r="M565" s="3">
        <f t="shared" si="149"/>
        <v>1</v>
      </c>
      <c r="N565" s="3">
        <f t="shared" si="150"/>
        <v>0</v>
      </c>
      <c r="AA565" t="s">
        <v>2452</v>
      </c>
      <c r="AB565" t="s">
        <v>2298</v>
      </c>
      <c r="AC565" t="s">
        <v>51</v>
      </c>
      <c r="AD565" t="s">
        <v>135</v>
      </c>
      <c r="AE565">
        <v>24</v>
      </c>
      <c r="AF565">
        <v>162.88999999999999</v>
      </c>
      <c r="AG565">
        <v>73.7</v>
      </c>
      <c r="AH565">
        <f t="shared" si="141"/>
        <v>2.2101763907734053</v>
      </c>
      <c r="AI565">
        <v>22</v>
      </c>
      <c r="AJ565">
        <v>65.22</v>
      </c>
      <c r="AK565">
        <v>68.72</v>
      </c>
      <c r="AL565" s="3">
        <f t="shared" si="142"/>
        <v>1</v>
      </c>
      <c r="AM565" s="3">
        <f t="shared" si="143"/>
        <v>0</v>
      </c>
      <c r="AN565" s="3">
        <f t="shared" si="144"/>
        <v>0</v>
      </c>
    </row>
    <row r="566" spans="1:40" x14ac:dyDescent="0.35">
      <c r="A566" t="s">
        <v>2453</v>
      </c>
      <c r="B566" t="s">
        <v>2298</v>
      </c>
      <c r="C566" t="s">
        <v>51</v>
      </c>
      <c r="D566" t="s">
        <v>134</v>
      </c>
      <c r="E566" s="6">
        <v>22.5</v>
      </c>
      <c r="F566" s="6">
        <v>65.87</v>
      </c>
      <c r="G566" s="6">
        <v>69.97</v>
      </c>
      <c r="H566" s="6">
        <f t="shared" si="140"/>
        <v>0.94140345862512509</v>
      </c>
      <c r="I566" s="6">
        <f t="shared" si="145"/>
        <v>0</v>
      </c>
      <c r="J566" s="6">
        <f t="shared" si="146"/>
        <v>0</v>
      </c>
      <c r="K566" s="6">
        <f t="shared" si="147"/>
        <v>1</v>
      </c>
      <c r="L566" s="6">
        <f t="shared" si="148"/>
        <v>0</v>
      </c>
      <c r="M566" s="6">
        <f t="shared" si="149"/>
        <v>0</v>
      </c>
      <c r="N566" s="6">
        <f t="shared" si="150"/>
        <v>1</v>
      </c>
      <c r="AA566" t="s">
        <v>2453</v>
      </c>
      <c r="AB566" t="s">
        <v>2298</v>
      </c>
      <c r="AC566" t="s">
        <v>51</v>
      </c>
      <c r="AD566" t="s">
        <v>135</v>
      </c>
      <c r="AE566" s="6">
        <v>24.5</v>
      </c>
      <c r="AF566" s="6">
        <v>70.430000000000007</v>
      </c>
      <c r="AG566" s="6">
        <v>74.930000000000007</v>
      </c>
      <c r="AH566" s="6">
        <f t="shared" si="141"/>
        <v>0.93994394768450551</v>
      </c>
      <c r="AI566" s="6">
        <v>24</v>
      </c>
      <c r="AJ566" s="6">
        <v>68.91</v>
      </c>
      <c r="AK566" s="6">
        <v>73.7</v>
      </c>
      <c r="AL566" s="6">
        <f t="shared" si="142"/>
        <v>0</v>
      </c>
      <c r="AM566" s="6">
        <f t="shared" si="143"/>
        <v>0</v>
      </c>
      <c r="AN566" s="6">
        <f t="shared" si="144"/>
        <v>1</v>
      </c>
    </row>
    <row r="567" spans="1:40" x14ac:dyDescent="0.35">
      <c r="A567" t="s">
        <v>2454</v>
      </c>
      <c r="B567" t="s">
        <v>2298</v>
      </c>
      <c r="C567" t="s">
        <v>51</v>
      </c>
      <c r="D567" t="s">
        <v>134</v>
      </c>
      <c r="E567" s="6">
        <v>24</v>
      </c>
      <c r="F567" s="6">
        <v>65.39</v>
      </c>
      <c r="G567" s="6">
        <v>73.7</v>
      </c>
      <c r="H567" s="6">
        <f t="shared" si="140"/>
        <v>0.88724559023066485</v>
      </c>
      <c r="I567" s="6">
        <f t="shared" si="145"/>
        <v>0</v>
      </c>
      <c r="J567" s="6">
        <f t="shared" si="146"/>
        <v>0</v>
      </c>
      <c r="K567" s="6">
        <f t="shared" si="147"/>
        <v>1</v>
      </c>
      <c r="L567" s="6">
        <f t="shared" si="148"/>
        <v>0</v>
      </c>
      <c r="M567" s="6">
        <f t="shared" si="149"/>
        <v>0</v>
      </c>
      <c r="N567" s="6">
        <f t="shared" si="150"/>
        <v>1</v>
      </c>
      <c r="AA567" t="s">
        <v>2454</v>
      </c>
      <c r="AB567" t="s">
        <v>2298</v>
      </c>
      <c r="AC567" t="s">
        <v>51</v>
      </c>
      <c r="AD567" t="s">
        <v>135</v>
      </c>
      <c r="AE567">
        <v>22</v>
      </c>
      <c r="AF567">
        <v>102.87</v>
      </c>
      <c r="AG567">
        <v>68.72</v>
      </c>
      <c r="AH567">
        <f t="shared" si="141"/>
        <v>1.4969441210710128</v>
      </c>
      <c r="AI567">
        <v>21</v>
      </c>
      <c r="AJ567">
        <v>56.12</v>
      </c>
      <c r="AK567">
        <v>66.22</v>
      </c>
      <c r="AL567" s="3">
        <f t="shared" si="142"/>
        <v>0</v>
      </c>
      <c r="AM567" s="3">
        <f t="shared" si="143"/>
        <v>1</v>
      </c>
      <c r="AN567" s="3">
        <f t="shared" si="144"/>
        <v>0</v>
      </c>
    </row>
    <row r="568" spans="1:40" x14ac:dyDescent="0.35">
      <c r="A568" t="s">
        <v>2455</v>
      </c>
      <c r="B568" t="s">
        <v>2298</v>
      </c>
      <c r="C568" t="s">
        <v>51</v>
      </c>
      <c r="D568" t="s">
        <v>134</v>
      </c>
      <c r="E568">
        <v>18</v>
      </c>
      <c r="F568">
        <v>66.31</v>
      </c>
      <c r="G568">
        <v>58.64</v>
      </c>
      <c r="H568">
        <f t="shared" si="140"/>
        <v>1.1307980900409278</v>
      </c>
      <c r="I568">
        <f t="shared" si="145"/>
        <v>0</v>
      </c>
      <c r="J568">
        <f t="shared" si="146"/>
        <v>1</v>
      </c>
      <c r="K568">
        <f t="shared" si="147"/>
        <v>0</v>
      </c>
      <c r="L568" s="3">
        <f t="shared" si="148"/>
        <v>0</v>
      </c>
      <c r="M568" s="3">
        <f t="shared" si="149"/>
        <v>1</v>
      </c>
      <c r="N568" s="3">
        <f t="shared" si="150"/>
        <v>0</v>
      </c>
      <c r="AA568" t="s">
        <v>2455</v>
      </c>
      <c r="AB568" t="s">
        <v>2298</v>
      </c>
      <c r="AC568" t="s">
        <v>51</v>
      </c>
      <c r="AD568" t="s">
        <v>135</v>
      </c>
      <c r="AE568">
        <v>24</v>
      </c>
      <c r="AF568">
        <v>160.82</v>
      </c>
      <c r="AG568">
        <v>73.7</v>
      </c>
      <c r="AH568">
        <f t="shared" si="141"/>
        <v>2.1820895522388057</v>
      </c>
      <c r="AI568">
        <v>21.5</v>
      </c>
      <c r="AJ568">
        <v>50.69</v>
      </c>
      <c r="AK568">
        <v>67.47</v>
      </c>
      <c r="AL568" s="3">
        <f t="shared" si="142"/>
        <v>1</v>
      </c>
      <c r="AM568" s="3">
        <f t="shared" si="143"/>
        <v>0</v>
      </c>
      <c r="AN568" s="3">
        <f t="shared" si="144"/>
        <v>0</v>
      </c>
    </row>
    <row r="569" spans="1:40" x14ac:dyDescent="0.35">
      <c r="A569" t="s">
        <v>2456</v>
      </c>
      <c r="B569" t="s">
        <v>2298</v>
      </c>
      <c r="C569" t="s">
        <v>51</v>
      </c>
      <c r="D569" t="s">
        <v>134</v>
      </c>
      <c r="E569" s="6">
        <v>24.5</v>
      </c>
      <c r="F569" s="6">
        <v>72.510000000000005</v>
      </c>
      <c r="G569" s="6">
        <v>74.930000000000007</v>
      </c>
      <c r="H569" s="6">
        <f t="shared" si="140"/>
        <v>0.96770318964366742</v>
      </c>
      <c r="I569" s="6">
        <f t="shared" si="145"/>
        <v>0</v>
      </c>
      <c r="J569" s="6">
        <f t="shared" si="146"/>
        <v>0</v>
      </c>
      <c r="K569" s="6">
        <f t="shared" si="147"/>
        <v>1</v>
      </c>
      <c r="L569" s="6">
        <f t="shared" si="148"/>
        <v>0</v>
      </c>
      <c r="M569" s="6">
        <f t="shared" si="149"/>
        <v>0</v>
      </c>
      <c r="N569" s="6">
        <f t="shared" si="150"/>
        <v>1</v>
      </c>
      <c r="AA569" t="s">
        <v>2456</v>
      </c>
      <c r="AB569" t="s">
        <v>2298</v>
      </c>
      <c r="AC569" t="s">
        <v>51</v>
      </c>
      <c r="AD569" t="s">
        <v>135</v>
      </c>
      <c r="AE569">
        <v>24</v>
      </c>
      <c r="AF569">
        <v>140.11000000000001</v>
      </c>
      <c r="AG569">
        <v>73.7</v>
      </c>
      <c r="AH569">
        <f t="shared" si="141"/>
        <v>1.9010854816824967</v>
      </c>
      <c r="AI569">
        <v>22.5</v>
      </c>
      <c r="AJ569">
        <v>69.66</v>
      </c>
      <c r="AK569">
        <v>69.97</v>
      </c>
      <c r="AL569" s="3">
        <f t="shared" si="142"/>
        <v>1</v>
      </c>
      <c r="AM569" s="3">
        <f t="shared" si="143"/>
        <v>0</v>
      </c>
      <c r="AN569" s="3">
        <f t="shared" si="144"/>
        <v>0</v>
      </c>
    </row>
    <row r="570" spans="1:40" x14ac:dyDescent="0.35">
      <c r="A570" t="s">
        <v>2457</v>
      </c>
      <c r="B570" t="s">
        <v>2298</v>
      </c>
      <c r="C570" t="s">
        <v>51</v>
      </c>
      <c r="D570" t="s">
        <v>134</v>
      </c>
      <c r="E570" s="6">
        <v>18</v>
      </c>
      <c r="F570" s="6">
        <v>50.53</v>
      </c>
      <c r="G570" s="6">
        <v>58.64</v>
      </c>
      <c r="H570" s="6">
        <f t="shared" si="140"/>
        <v>0.86169849931787179</v>
      </c>
      <c r="I570" s="6">
        <f t="shared" si="145"/>
        <v>0</v>
      </c>
      <c r="J570" s="6">
        <f t="shared" si="146"/>
        <v>0</v>
      </c>
      <c r="K570" s="6">
        <f t="shared" si="147"/>
        <v>1</v>
      </c>
      <c r="L570" s="6">
        <f t="shared" si="148"/>
        <v>0</v>
      </c>
      <c r="M570" s="6">
        <f t="shared" si="149"/>
        <v>0</v>
      </c>
      <c r="N570" s="6">
        <f t="shared" si="150"/>
        <v>1</v>
      </c>
      <c r="AA570" t="s">
        <v>2457</v>
      </c>
      <c r="AB570" t="s">
        <v>2298</v>
      </c>
      <c r="AC570" t="s">
        <v>51</v>
      </c>
      <c r="AD570" t="s">
        <v>135</v>
      </c>
      <c r="AE570">
        <v>24</v>
      </c>
      <c r="AF570">
        <v>92.34</v>
      </c>
      <c r="AG570">
        <v>73.7</v>
      </c>
      <c r="AH570">
        <f t="shared" si="141"/>
        <v>1.2529172320217097</v>
      </c>
      <c r="AI570">
        <v>20.5</v>
      </c>
      <c r="AJ570">
        <v>50.24</v>
      </c>
      <c r="AK570">
        <v>64.97</v>
      </c>
      <c r="AL570" s="3">
        <f t="shared" si="142"/>
        <v>0</v>
      </c>
      <c r="AM570" s="3">
        <f t="shared" si="143"/>
        <v>1</v>
      </c>
      <c r="AN570" s="3">
        <f t="shared" si="144"/>
        <v>0</v>
      </c>
    </row>
    <row r="571" spans="1:40" x14ac:dyDescent="0.35">
      <c r="A571" t="s">
        <v>2458</v>
      </c>
      <c r="B571" t="s">
        <v>2298</v>
      </c>
      <c r="C571" t="s">
        <v>51</v>
      </c>
      <c r="D571" t="s">
        <v>134</v>
      </c>
      <c r="E571" s="6">
        <v>16</v>
      </c>
      <c r="F571" s="6">
        <v>42.94</v>
      </c>
      <c r="G571" s="6">
        <v>53.5</v>
      </c>
      <c r="H571" s="6">
        <f t="shared" si="140"/>
        <v>0.80261682242990651</v>
      </c>
      <c r="I571" s="6">
        <f t="shared" si="145"/>
        <v>0</v>
      </c>
      <c r="J571" s="6">
        <f t="shared" si="146"/>
        <v>0</v>
      </c>
      <c r="K571" s="6">
        <f t="shared" si="147"/>
        <v>1</v>
      </c>
      <c r="L571" s="6">
        <f t="shared" si="148"/>
        <v>0</v>
      </c>
      <c r="M571" s="6">
        <f t="shared" si="149"/>
        <v>0</v>
      </c>
      <c r="N571" s="6">
        <f t="shared" si="150"/>
        <v>1</v>
      </c>
      <c r="AA571" t="s">
        <v>2458</v>
      </c>
      <c r="AB571" t="s">
        <v>2298</v>
      </c>
      <c r="AC571" t="s">
        <v>51</v>
      </c>
      <c r="AD571" t="s">
        <v>135</v>
      </c>
      <c r="AE571">
        <v>24</v>
      </c>
      <c r="AF571">
        <v>127.06</v>
      </c>
      <c r="AG571">
        <v>73.7</v>
      </c>
      <c r="AH571">
        <f t="shared" si="141"/>
        <v>1.7240162822252374</v>
      </c>
      <c r="AI571">
        <v>22.5</v>
      </c>
      <c r="AJ571">
        <v>68.95</v>
      </c>
      <c r="AK571">
        <v>69.97</v>
      </c>
      <c r="AL571" s="3">
        <f t="shared" si="142"/>
        <v>1</v>
      </c>
      <c r="AM571" s="3">
        <f t="shared" si="143"/>
        <v>0</v>
      </c>
      <c r="AN571" s="3">
        <f t="shared" si="144"/>
        <v>0</v>
      </c>
    </row>
    <row r="572" spans="1:40" x14ac:dyDescent="0.35">
      <c r="A572" t="s">
        <v>2459</v>
      </c>
      <c r="B572" t="s">
        <v>2308</v>
      </c>
      <c r="C572" t="s">
        <v>51</v>
      </c>
      <c r="D572" t="s">
        <v>134</v>
      </c>
      <c r="E572">
        <v>23.5</v>
      </c>
      <c r="F572">
        <v>93.57</v>
      </c>
      <c r="G572">
        <v>72.459999999999994</v>
      </c>
      <c r="H572">
        <f t="shared" si="140"/>
        <v>1.2913331493237648</v>
      </c>
      <c r="I572">
        <f t="shared" si="145"/>
        <v>0</v>
      </c>
      <c r="J572">
        <f t="shared" si="146"/>
        <v>1</v>
      </c>
      <c r="K572">
        <f t="shared" si="147"/>
        <v>0</v>
      </c>
      <c r="L572" s="3">
        <f t="shared" si="148"/>
        <v>0</v>
      </c>
      <c r="M572" s="3">
        <f t="shared" si="149"/>
        <v>1</v>
      </c>
      <c r="N572" s="3">
        <f t="shared" si="150"/>
        <v>0</v>
      </c>
      <c r="AA572" t="s">
        <v>2459</v>
      </c>
      <c r="AB572" t="s">
        <v>2308</v>
      </c>
      <c r="AC572" t="s">
        <v>51</v>
      </c>
      <c r="AD572" t="s">
        <v>135</v>
      </c>
      <c r="AE572">
        <v>24</v>
      </c>
      <c r="AF572">
        <v>140.79</v>
      </c>
      <c r="AG572">
        <v>73.7</v>
      </c>
      <c r="AH572">
        <f t="shared" si="141"/>
        <v>1.9103120759837176</v>
      </c>
      <c r="AI572">
        <v>21.5</v>
      </c>
      <c r="AJ572">
        <v>64.540000000000006</v>
      </c>
      <c r="AK572">
        <v>67.47</v>
      </c>
      <c r="AL572" s="3">
        <f t="shared" si="142"/>
        <v>1</v>
      </c>
      <c r="AM572" s="3">
        <f t="shared" si="143"/>
        <v>0</v>
      </c>
      <c r="AN572" s="3">
        <f t="shared" si="144"/>
        <v>0</v>
      </c>
    </row>
    <row r="573" spans="1:40" x14ac:dyDescent="0.35">
      <c r="A573" t="s">
        <v>2460</v>
      </c>
      <c r="B573" t="s">
        <v>2308</v>
      </c>
      <c r="C573" t="s">
        <v>51</v>
      </c>
      <c r="D573" t="s">
        <v>134</v>
      </c>
      <c r="E573">
        <v>23</v>
      </c>
      <c r="F573">
        <v>77.41</v>
      </c>
      <c r="G573">
        <v>71.22</v>
      </c>
      <c r="H573">
        <f t="shared" si="140"/>
        <v>1.0869137882617241</v>
      </c>
      <c r="I573">
        <f t="shared" si="145"/>
        <v>0</v>
      </c>
      <c r="J573">
        <f t="shared" si="146"/>
        <v>1</v>
      </c>
      <c r="K573">
        <f t="shared" si="147"/>
        <v>0</v>
      </c>
      <c r="L573" s="3">
        <f t="shared" si="148"/>
        <v>0</v>
      </c>
      <c r="M573" s="3">
        <f t="shared" si="149"/>
        <v>1</v>
      </c>
      <c r="N573" s="3">
        <f t="shared" si="150"/>
        <v>0</v>
      </c>
      <c r="AA573" t="s">
        <v>2460</v>
      </c>
      <c r="AB573" t="s">
        <v>2308</v>
      </c>
      <c r="AC573" t="s">
        <v>51</v>
      </c>
      <c r="AD573" t="s">
        <v>135</v>
      </c>
      <c r="AE573">
        <v>24</v>
      </c>
      <c r="AF573">
        <v>151.29</v>
      </c>
      <c r="AG573">
        <v>73.7</v>
      </c>
      <c r="AH573">
        <f t="shared" si="141"/>
        <v>2.0527815468113975</v>
      </c>
      <c r="AI573">
        <v>16</v>
      </c>
      <c r="AJ573">
        <v>59.92</v>
      </c>
      <c r="AK573">
        <v>53.5</v>
      </c>
      <c r="AL573" s="3">
        <f t="shared" si="142"/>
        <v>1</v>
      </c>
      <c r="AM573" s="3">
        <f t="shared" si="143"/>
        <v>0</v>
      </c>
      <c r="AN573" s="3">
        <f t="shared" si="144"/>
        <v>0</v>
      </c>
    </row>
    <row r="574" spans="1:40" x14ac:dyDescent="0.35">
      <c r="A574" t="s">
        <v>2461</v>
      </c>
      <c r="B574" t="s">
        <v>2308</v>
      </c>
      <c r="C574" t="s">
        <v>51</v>
      </c>
      <c r="D574" t="s">
        <v>134</v>
      </c>
      <c r="E574">
        <v>20.5</v>
      </c>
      <c r="F574">
        <v>70.64</v>
      </c>
      <c r="G574">
        <v>64.97</v>
      </c>
      <c r="H574">
        <f t="shared" si="140"/>
        <v>1.0872710481760812</v>
      </c>
      <c r="I574">
        <f t="shared" si="145"/>
        <v>0</v>
      </c>
      <c r="J574">
        <f t="shared" si="146"/>
        <v>1</v>
      </c>
      <c r="K574">
        <f t="shared" si="147"/>
        <v>0</v>
      </c>
      <c r="L574" s="3">
        <f t="shared" si="148"/>
        <v>0</v>
      </c>
      <c r="M574" s="3">
        <f t="shared" si="149"/>
        <v>1</v>
      </c>
      <c r="N574" s="3">
        <f t="shared" si="150"/>
        <v>0</v>
      </c>
      <c r="AA574" t="s">
        <v>2461</v>
      </c>
      <c r="AB574" t="s">
        <v>2308</v>
      </c>
      <c r="AC574" t="s">
        <v>51</v>
      </c>
      <c r="AD574" t="s">
        <v>135</v>
      </c>
      <c r="AE574">
        <v>24.5</v>
      </c>
      <c r="AF574">
        <v>113.13</v>
      </c>
      <c r="AG574">
        <v>74.930000000000007</v>
      </c>
      <c r="AH574">
        <f t="shared" si="141"/>
        <v>1.5098091552115305</v>
      </c>
      <c r="AI574">
        <v>23.5</v>
      </c>
      <c r="AJ574">
        <v>70.650000000000006</v>
      </c>
      <c r="AK574">
        <v>72.459999999999994</v>
      </c>
      <c r="AL574" s="3">
        <f t="shared" si="142"/>
        <v>1</v>
      </c>
      <c r="AM574" s="3">
        <f t="shared" si="143"/>
        <v>0</v>
      </c>
      <c r="AN574" s="3">
        <f t="shared" si="144"/>
        <v>0</v>
      </c>
    </row>
    <row r="575" spans="1:40" x14ac:dyDescent="0.35">
      <c r="A575" t="s">
        <v>2462</v>
      </c>
      <c r="B575" t="s">
        <v>2308</v>
      </c>
      <c r="C575" t="s">
        <v>51</v>
      </c>
      <c r="D575" t="s">
        <v>134</v>
      </c>
      <c r="E575" s="6">
        <v>23</v>
      </c>
      <c r="F575" s="6">
        <v>63.38</v>
      </c>
      <c r="G575" s="6">
        <v>71.22</v>
      </c>
      <c r="H575" s="6">
        <f t="shared" si="140"/>
        <v>0.88991856220162879</v>
      </c>
      <c r="I575" s="6">
        <f t="shared" si="145"/>
        <v>0</v>
      </c>
      <c r="J575" s="6">
        <f t="shared" si="146"/>
        <v>0</v>
      </c>
      <c r="K575" s="6">
        <f t="shared" si="147"/>
        <v>1</v>
      </c>
      <c r="L575" s="6">
        <f t="shared" si="148"/>
        <v>0</v>
      </c>
      <c r="M575" s="6">
        <f t="shared" si="149"/>
        <v>0</v>
      </c>
      <c r="N575" s="6">
        <f t="shared" si="150"/>
        <v>1</v>
      </c>
      <c r="AA575" t="s">
        <v>2462</v>
      </c>
      <c r="AB575" t="s">
        <v>2308</v>
      </c>
      <c r="AC575" t="s">
        <v>51</v>
      </c>
      <c r="AD575" t="s">
        <v>135</v>
      </c>
      <c r="AE575">
        <v>24</v>
      </c>
      <c r="AF575">
        <v>155.16</v>
      </c>
      <c r="AG575">
        <v>73.7</v>
      </c>
      <c r="AH575">
        <f t="shared" si="141"/>
        <v>2.1052917232021708</v>
      </c>
      <c r="AI575">
        <v>22</v>
      </c>
      <c r="AJ575">
        <v>63.52</v>
      </c>
      <c r="AK575">
        <v>68.72</v>
      </c>
      <c r="AL575" s="3">
        <f t="shared" si="142"/>
        <v>1</v>
      </c>
      <c r="AM575" s="3">
        <f t="shared" si="143"/>
        <v>0</v>
      </c>
      <c r="AN575" s="3">
        <f t="shared" si="144"/>
        <v>0</v>
      </c>
    </row>
    <row r="576" spans="1:40" x14ac:dyDescent="0.35">
      <c r="A576" t="s">
        <v>2463</v>
      </c>
      <c r="B576" t="s">
        <v>2308</v>
      </c>
      <c r="C576" t="s">
        <v>51</v>
      </c>
      <c r="D576" t="s">
        <v>134</v>
      </c>
      <c r="E576" s="6">
        <v>15</v>
      </c>
      <c r="F576" s="6">
        <v>48.1</v>
      </c>
      <c r="G576" s="6">
        <v>50.91</v>
      </c>
      <c r="H576" s="6">
        <f t="shared" ref="H576:H639" si="151">F576/G576</f>
        <v>0.94480455706148114</v>
      </c>
      <c r="I576" s="6">
        <f t="shared" si="145"/>
        <v>0</v>
      </c>
      <c r="J576" s="6">
        <f t="shared" si="146"/>
        <v>0</v>
      </c>
      <c r="K576" s="6">
        <f t="shared" si="147"/>
        <v>1</v>
      </c>
      <c r="L576" s="6">
        <f t="shared" si="148"/>
        <v>0</v>
      </c>
      <c r="M576" s="6">
        <f t="shared" si="149"/>
        <v>0</v>
      </c>
      <c r="N576" s="6">
        <f t="shared" si="150"/>
        <v>1</v>
      </c>
      <c r="AA576" t="s">
        <v>2463</v>
      </c>
      <c r="AB576" t="s">
        <v>2308</v>
      </c>
      <c r="AC576" t="s">
        <v>51</v>
      </c>
      <c r="AD576" t="s">
        <v>135</v>
      </c>
      <c r="AE576">
        <v>28.5</v>
      </c>
      <c r="AF576">
        <v>94.88</v>
      </c>
      <c r="AG576">
        <v>84.74</v>
      </c>
      <c r="AH576">
        <f t="shared" si="141"/>
        <v>1.1196601368893084</v>
      </c>
      <c r="AI576">
        <v>24</v>
      </c>
      <c r="AJ576">
        <v>73.87</v>
      </c>
      <c r="AK576">
        <v>73.7</v>
      </c>
      <c r="AL576" s="3">
        <f t="shared" si="142"/>
        <v>0</v>
      </c>
      <c r="AM576" s="3">
        <f t="shared" si="143"/>
        <v>1</v>
      </c>
      <c r="AN576" s="3">
        <f t="shared" si="144"/>
        <v>0</v>
      </c>
    </row>
    <row r="577" spans="1:40" x14ac:dyDescent="0.35">
      <c r="A577" t="s">
        <v>2464</v>
      </c>
      <c r="B577" t="s">
        <v>2308</v>
      </c>
      <c r="C577" t="s">
        <v>51</v>
      </c>
      <c r="D577" t="s">
        <v>134</v>
      </c>
      <c r="E577" s="6">
        <v>24</v>
      </c>
      <c r="F577" s="6">
        <v>69.86</v>
      </c>
      <c r="G577" s="6">
        <v>73.7</v>
      </c>
      <c r="H577" s="6">
        <f t="shared" si="151"/>
        <v>0.94789687924016275</v>
      </c>
      <c r="I577" s="6">
        <f t="shared" si="145"/>
        <v>0</v>
      </c>
      <c r="J577" s="6">
        <f t="shared" si="146"/>
        <v>0</v>
      </c>
      <c r="K577" s="6">
        <f t="shared" si="147"/>
        <v>1</v>
      </c>
      <c r="L577" s="6">
        <f t="shared" si="148"/>
        <v>0</v>
      </c>
      <c r="M577" s="6">
        <f t="shared" si="149"/>
        <v>0</v>
      </c>
      <c r="N577" s="6">
        <f t="shared" si="150"/>
        <v>1</v>
      </c>
      <c r="AA577" t="s">
        <v>2464</v>
      </c>
      <c r="AB577" t="s">
        <v>2308</v>
      </c>
      <c r="AC577" t="s">
        <v>51</v>
      </c>
      <c r="AD577" t="s">
        <v>135</v>
      </c>
      <c r="AE577">
        <v>24</v>
      </c>
      <c r="AF577">
        <v>131.16</v>
      </c>
      <c r="AG577">
        <v>73.7</v>
      </c>
      <c r="AH577">
        <f t="shared" si="141"/>
        <v>1.7796472184531884</v>
      </c>
      <c r="AI577">
        <v>21.5</v>
      </c>
      <c r="AJ577">
        <v>52.92</v>
      </c>
      <c r="AK577">
        <v>67.47</v>
      </c>
      <c r="AL577" s="3">
        <f t="shared" si="142"/>
        <v>1</v>
      </c>
      <c r="AM577" s="3">
        <f t="shared" si="143"/>
        <v>0</v>
      </c>
      <c r="AN577" s="3">
        <f t="shared" si="144"/>
        <v>0</v>
      </c>
    </row>
    <row r="578" spans="1:40" x14ac:dyDescent="0.35">
      <c r="A578" t="s">
        <v>2465</v>
      </c>
      <c r="B578" t="s">
        <v>2308</v>
      </c>
      <c r="C578" t="s">
        <v>51</v>
      </c>
      <c r="D578" t="s">
        <v>134</v>
      </c>
      <c r="E578">
        <v>32</v>
      </c>
      <c r="F578">
        <v>111.73</v>
      </c>
      <c r="G578">
        <v>93.23</v>
      </c>
      <c r="H578">
        <f t="shared" si="151"/>
        <v>1.1984339804783868</v>
      </c>
      <c r="I578">
        <f t="shared" si="145"/>
        <v>0</v>
      </c>
      <c r="J578">
        <f t="shared" si="146"/>
        <v>1</v>
      </c>
      <c r="K578">
        <f t="shared" si="147"/>
        <v>0</v>
      </c>
      <c r="L578" s="3">
        <f t="shared" si="148"/>
        <v>0</v>
      </c>
      <c r="M578" s="3">
        <f t="shared" si="149"/>
        <v>1</v>
      </c>
      <c r="N578" s="3">
        <f t="shared" si="150"/>
        <v>0</v>
      </c>
      <c r="AA578" t="s">
        <v>2465</v>
      </c>
      <c r="AB578" t="s">
        <v>2308</v>
      </c>
      <c r="AC578" t="s">
        <v>51</v>
      </c>
      <c r="AD578" t="s">
        <v>135</v>
      </c>
      <c r="AE578">
        <v>24</v>
      </c>
      <c r="AF578">
        <v>110.23</v>
      </c>
      <c r="AG578">
        <v>73.7</v>
      </c>
      <c r="AH578">
        <f t="shared" ref="AH578:AH641" si="152">AF578/AG578</f>
        <v>1.4956580732700135</v>
      </c>
      <c r="AI578">
        <v>23</v>
      </c>
      <c r="AJ578">
        <v>66.19</v>
      </c>
      <c r="AK578">
        <v>71.22</v>
      </c>
      <c r="AL578" s="3">
        <f t="shared" ref="AL578:AL641" si="153">IF(AH578&gt;1.5,1,0)</f>
        <v>0</v>
      </c>
      <c r="AM578" s="3">
        <f t="shared" ref="AM578:AM641" si="154">IF((AND(AH578&gt;1,AH578&lt;1.5)),1,0)</f>
        <v>1</v>
      </c>
      <c r="AN578" s="3">
        <f t="shared" ref="AN578:AN641" si="155">IF(AH578&lt;1,1,0)</f>
        <v>0</v>
      </c>
    </row>
    <row r="579" spans="1:40" x14ac:dyDescent="0.35">
      <c r="A579" t="s">
        <v>2466</v>
      </c>
      <c r="B579" t="s">
        <v>2308</v>
      </c>
      <c r="C579" t="s">
        <v>51</v>
      </c>
      <c r="D579" t="s">
        <v>134</v>
      </c>
      <c r="E579">
        <v>25</v>
      </c>
      <c r="F579">
        <v>95.38</v>
      </c>
      <c r="G579">
        <v>76.17</v>
      </c>
      <c r="H579">
        <f t="shared" si="151"/>
        <v>1.2521990284889064</v>
      </c>
      <c r="I579">
        <f t="shared" si="145"/>
        <v>0</v>
      </c>
      <c r="J579">
        <f t="shared" si="146"/>
        <v>1</v>
      </c>
      <c r="K579">
        <f t="shared" si="147"/>
        <v>0</v>
      </c>
      <c r="L579" s="3">
        <f t="shared" si="148"/>
        <v>0</v>
      </c>
      <c r="M579" s="3">
        <f t="shared" si="149"/>
        <v>1</v>
      </c>
      <c r="N579" s="3">
        <f t="shared" si="150"/>
        <v>0</v>
      </c>
      <c r="AA579" t="s">
        <v>2466</v>
      </c>
      <c r="AB579" t="s">
        <v>2308</v>
      </c>
      <c r="AC579" t="s">
        <v>51</v>
      </c>
      <c r="AD579" t="s">
        <v>135</v>
      </c>
      <c r="AE579">
        <v>24</v>
      </c>
      <c r="AF579">
        <v>147.13999999999999</v>
      </c>
      <c r="AG579">
        <v>73.7</v>
      </c>
      <c r="AH579">
        <f t="shared" si="152"/>
        <v>1.9964721845318858</v>
      </c>
      <c r="AI579">
        <v>22.5</v>
      </c>
      <c r="AJ579">
        <v>65.61</v>
      </c>
      <c r="AK579">
        <v>69.97</v>
      </c>
      <c r="AL579" s="3">
        <f t="shared" si="153"/>
        <v>1</v>
      </c>
      <c r="AM579" s="3">
        <f t="shared" si="154"/>
        <v>0</v>
      </c>
      <c r="AN579" s="3">
        <f t="shared" si="155"/>
        <v>0</v>
      </c>
    </row>
    <row r="580" spans="1:40" x14ac:dyDescent="0.35">
      <c r="A580" t="s">
        <v>2467</v>
      </c>
      <c r="B580" t="s">
        <v>2308</v>
      </c>
      <c r="C580" t="s">
        <v>51</v>
      </c>
      <c r="D580" t="s">
        <v>134</v>
      </c>
      <c r="E580" s="6">
        <v>25.5</v>
      </c>
      <c r="F580" s="6">
        <v>69.55</v>
      </c>
      <c r="G580" s="6">
        <v>77.400000000000006</v>
      </c>
      <c r="H580" s="6">
        <f t="shared" si="151"/>
        <v>0.8985788113695089</v>
      </c>
      <c r="I580" s="6">
        <f t="shared" si="145"/>
        <v>0</v>
      </c>
      <c r="J580" s="6">
        <f t="shared" si="146"/>
        <v>0</v>
      </c>
      <c r="K580" s="6">
        <f t="shared" si="147"/>
        <v>1</v>
      </c>
      <c r="L580" s="6">
        <f t="shared" si="148"/>
        <v>0</v>
      </c>
      <c r="M580" s="6">
        <f t="shared" si="149"/>
        <v>0</v>
      </c>
      <c r="N580" s="6">
        <f t="shared" si="150"/>
        <v>1</v>
      </c>
      <c r="AA580" t="s">
        <v>2467</v>
      </c>
      <c r="AB580" t="s">
        <v>2308</v>
      </c>
      <c r="AC580" t="s">
        <v>51</v>
      </c>
      <c r="AD580" t="s">
        <v>135</v>
      </c>
      <c r="AE580">
        <v>24</v>
      </c>
      <c r="AF580">
        <v>129.88999999999999</v>
      </c>
      <c r="AG580">
        <v>73.7</v>
      </c>
      <c r="AH580">
        <f t="shared" si="152"/>
        <v>1.7624151967435546</v>
      </c>
      <c r="AI580">
        <v>22</v>
      </c>
      <c r="AJ580">
        <v>64.73</v>
      </c>
      <c r="AK580">
        <v>68.72</v>
      </c>
      <c r="AL580" s="3">
        <f t="shared" si="153"/>
        <v>1</v>
      </c>
      <c r="AM580" s="3">
        <f t="shared" si="154"/>
        <v>0</v>
      </c>
      <c r="AN580" s="3">
        <f t="shared" si="155"/>
        <v>0</v>
      </c>
    </row>
    <row r="581" spans="1:40" x14ac:dyDescent="0.35">
      <c r="A581" t="s">
        <v>2468</v>
      </c>
      <c r="B581" t="s">
        <v>2308</v>
      </c>
      <c r="C581" t="s">
        <v>51</v>
      </c>
      <c r="D581" t="s">
        <v>134</v>
      </c>
      <c r="E581" s="6">
        <v>24.5</v>
      </c>
      <c r="F581" s="6">
        <v>71</v>
      </c>
      <c r="G581" s="6">
        <v>74.930000000000007</v>
      </c>
      <c r="H581" s="6">
        <f t="shared" si="151"/>
        <v>0.94755104764446807</v>
      </c>
      <c r="I581" s="6">
        <f t="shared" si="145"/>
        <v>0</v>
      </c>
      <c r="J581" s="6">
        <f t="shared" si="146"/>
        <v>0</v>
      </c>
      <c r="K581" s="6">
        <f t="shared" si="147"/>
        <v>1</v>
      </c>
      <c r="L581" s="6">
        <f t="shared" si="148"/>
        <v>0</v>
      </c>
      <c r="M581" s="6">
        <f t="shared" si="149"/>
        <v>0</v>
      </c>
      <c r="N581" s="6">
        <f t="shared" si="150"/>
        <v>1</v>
      </c>
      <c r="AA581" t="s">
        <v>2468</v>
      </c>
      <c r="AB581" t="s">
        <v>2308</v>
      </c>
      <c r="AC581" t="s">
        <v>51</v>
      </c>
      <c r="AD581" t="s">
        <v>135</v>
      </c>
      <c r="AE581">
        <v>24</v>
      </c>
      <c r="AF581">
        <v>103.41</v>
      </c>
      <c r="AG581">
        <v>73.7</v>
      </c>
      <c r="AH581">
        <f t="shared" si="152"/>
        <v>1.4031207598371775</v>
      </c>
      <c r="AI581">
        <v>21.5</v>
      </c>
      <c r="AJ581">
        <v>57.43</v>
      </c>
      <c r="AK581">
        <v>67.47</v>
      </c>
      <c r="AL581" s="3">
        <f t="shared" si="153"/>
        <v>0</v>
      </c>
      <c r="AM581" s="3">
        <f t="shared" si="154"/>
        <v>1</v>
      </c>
      <c r="AN581" s="3">
        <f t="shared" si="155"/>
        <v>0</v>
      </c>
    </row>
    <row r="582" spans="1:40" x14ac:dyDescent="0.35">
      <c r="A582" t="s">
        <v>2469</v>
      </c>
      <c r="B582" t="s">
        <v>2308</v>
      </c>
      <c r="C582" t="s">
        <v>51</v>
      </c>
      <c r="D582" t="s">
        <v>134</v>
      </c>
      <c r="E582">
        <v>21.5</v>
      </c>
      <c r="F582">
        <v>75.37</v>
      </c>
      <c r="G582">
        <v>67.47</v>
      </c>
      <c r="H582">
        <f t="shared" si="151"/>
        <v>1.117089076626649</v>
      </c>
      <c r="I582">
        <f t="shared" si="145"/>
        <v>0</v>
      </c>
      <c r="J582">
        <f t="shared" si="146"/>
        <v>1</v>
      </c>
      <c r="K582">
        <f t="shared" si="147"/>
        <v>0</v>
      </c>
      <c r="L582" s="3">
        <f t="shared" si="148"/>
        <v>0</v>
      </c>
      <c r="M582" s="3">
        <f t="shared" si="149"/>
        <v>1</v>
      </c>
      <c r="N582" s="3">
        <f t="shared" si="150"/>
        <v>0</v>
      </c>
      <c r="AA582" t="s">
        <v>2469</v>
      </c>
      <c r="AB582" t="s">
        <v>2308</v>
      </c>
      <c r="AC582" t="s">
        <v>51</v>
      </c>
      <c r="AD582" t="s">
        <v>135</v>
      </c>
      <c r="AE582">
        <v>24</v>
      </c>
      <c r="AF582">
        <v>110.97</v>
      </c>
      <c r="AG582">
        <v>73.7</v>
      </c>
      <c r="AH582">
        <f t="shared" si="152"/>
        <v>1.5056987788331071</v>
      </c>
      <c r="AI582">
        <v>22</v>
      </c>
      <c r="AJ582">
        <v>58.11</v>
      </c>
      <c r="AK582">
        <v>68.72</v>
      </c>
      <c r="AL582" s="3">
        <f t="shared" si="153"/>
        <v>1</v>
      </c>
      <c r="AM582" s="3">
        <f t="shared" si="154"/>
        <v>0</v>
      </c>
      <c r="AN582" s="3">
        <f t="shared" si="155"/>
        <v>0</v>
      </c>
    </row>
    <row r="583" spans="1:40" x14ac:dyDescent="0.35">
      <c r="A583" t="s">
        <v>2470</v>
      </c>
      <c r="B583" t="s">
        <v>2308</v>
      </c>
      <c r="C583" t="s">
        <v>51</v>
      </c>
      <c r="D583" t="s">
        <v>134</v>
      </c>
      <c r="E583" s="6">
        <v>24</v>
      </c>
      <c r="F583" s="6">
        <v>70.13</v>
      </c>
      <c r="G583" s="6">
        <v>73.7</v>
      </c>
      <c r="H583" s="6">
        <f t="shared" si="151"/>
        <v>0.95156037991858877</v>
      </c>
      <c r="I583" s="6">
        <f t="shared" si="145"/>
        <v>0</v>
      </c>
      <c r="J583" s="6">
        <f t="shared" si="146"/>
        <v>0</v>
      </c>
      <c r="K583" s="6">
        <f t="shared" si="147"/>
        <v>1</v>
      </c>
      <c r="L583" s="6">
        <f t="shared" si="148"/>
        <v>0</v>
      </c>
      <c r="M583" s="6">
        <f t="shared" si="149"/>
        <v>0</v>
      </c>
      <c r="N583" s="6">
        <f t="shared" si="150"/>
        <v>1</v>
      </c>
      <c r="AA583" t="s">
        <v>2470</v>
      </c>
      <c r="AB583" t="s">
        <v>2308</v>
      </c>
      <c r="AC583" t="s">
        <v>51</v>
      </c>
      <c r="AD583" t="s">
        <v>135</v>
      </c>
      <c r="AE583">
        <v>24</v>
      </c>
      <c r="AF583">
        <v>170.99</v>
      </c>
      <c r="AG583">
        <v>73.7</v>
      </c>
      <c r="AH583">
        <f t="shared" si="152"/>
        <v>2.3200814111261874</v>
      </c>
      <c r="AI583">
        <v>22</v>
      </c>
      <c r="AJ583">
        <v>64.489999999999995</v>
      </c>
      <c r="AK583">
        <v>68.72</v>
      </c>
      <c r="AL583" s="3">
        <f t="shared" si="153"/>
        <v>1</v>
      </c>
      <c r="AM583" s="3">
        <f t="shared" si="154"/>
        <v>0</v>
      </c>
      <c r="AN583" s="3">
        <f t="shared" si="155"/>
        <v>0</v>
      </c>
    </row>
    <row r="584" spans="1:40" x14ac:dyDescent="0.35">
      <c r="A584" t="s">
        <v>2471</v>
      </c>
      <c r="B584" t="s">
        <v>2308</v>
      </c>
      <c r="C584" t="s">
        <v>51</v>
      </c>
      <c r="D584" t="s">
        <v>134</v>
      </c>
      <c r="E584" s="6">
        <v>21.5</v>
      </c>
      <c r="F584" s="6">
        <v>55.37</v>
      </c>
      <c r="G584" s="6">
        <v>67.47</v>
      </c>
      <c r="H584" s="6">
        <f t="shared" si="151"/>
        <v>0.82066103453386685</v>
      </c>
      <c r="I584" s="6">
        <f t="shared" si="145"/>
        <v>0</v>
      </c>
      <c r="J584" s="6">
        <f t="shared" si="146"/>
        <v>0</v>
      </c>
      <c r="K584" s="6">
        <f t="shared" si="147"/>
        <v>1</v>
      </c>
      <c r="L584" s="6">
        <f t="shared" si="148"/>
        <v>0</v>
      </c>
      <c r="M584" s="6">
        <f t="shared" si="149"/>
        <v>0</v>
      </c>
      <c r="N584" s="6">
        <f t="shared" si="150"/>
        <v>1</v>
      </c>
      <c r="AA584" t="s">
        <v>2471</v>
      </c>
      <c r="AB584" t="s">
        <v>2308</v>
      </c>
      <c r="AC584" t="s">
        <v>51</v>
      </c>
      <c r="AD584" t="s">
        <v>135</v>
      </c>
      <c r="AE584">
        <v>24</v>
      </c>
      <c r="AF584">
        <v>123.74</v>
      </c>
      <c r="AG584">
        <v>73.7</v>
      </c>
      <c r="AH584">
        <f t="shared" si="152"/>
        <v>1.6789687924016281</v>
      </c>
      <c r="AI584">
        <v>22.5</v>
      </c>
      <c r="AJ584">
        <v>54.27</v>
      </c>
      <c r="AK584">
        <v>69.97</v>
      </c>
      <c r="AL584" s="3">
        <f t="shared" si="153"/>
        <v>1</v>
      </c>
      <c r="AM584" s="3">
        <f t="shared" si="154"/>
        <v>0</v>
      </c>
      <c r="AN584" s="3">
        <f t="shared" si="155"/>
        <v>0</v>
      </c>
    </row>
    <row r="585" spans="1:40" x14ac:dyDescent="0.35">
      <c r="A585" t="s">
        <v>2472</v>
      </c>
      <c r="B585" t="s">
        <v>2308</v>
      </c>
      <c r="C585" t="s">
        <v>51</v>
      </c>
      <c r="D585" t="s">
        <v>134</v>
      </c>
      <c r="E585">
        <v>24</v>
      </c>
      <c r="F585">
        <v>76.87</v>
      </c>
      <c r="G585">
        <v>73.7</v>
      </c>
      <c r="H585">
        <f t="shared" si="151"/>
        <v>1.0430122116689282</v>
      </c>
      <c r="I585">
        <f t="shared" si="145"/>
        <v>0</v>
      </c>
      <c r="J585">
        <f t="shared" si="146"/>
        <v>1</v>
      </c>
      <c r="K585">
        <f t="shared" si="147"/>
        <v>0</v>
      </c>
      <c r="L585" s="3">
        <f t="shared" si="148"/>
        <v>0</v>
      </c>
      <c r="M585" s="3">
        <f t="shared" si="149"/>
        <v>1</v>
      </c>
      <c r="N585" s="3">
        <f t="shared" si="150"/>
        <v>0</v>
      </c>
      <c r="AA585" t="s">
        <v>2472</v>
      </c>
      <c r="AB585" t="s">
        <v>2308</v>
      </c>
      <c r="AC585" t="s">
        <v>51</v>
      </c>
      <c r="AD585" t="s">
        <v>135</v>
      </c>
      <c r="AE585">
        <v>24</v>
      </c>
      <c r="AF585">
        <v>161.41999999999999</v>
      </c>
      <c r="AG585">
        <v>73.7</v>
      </c>
      <c r="AH585">
        <f t="shared" si="152"/>
        <v>2.1902306648575305</v>
      </c>
      <c r="AI585">
        <v>22</v>
      </c>
      <c r="AJ585">
        <v>64.92</v>
      </c>
      <c r="AK585">
        <v>68.72</v>
      </c>
      <c r="AL585" s="3">
        <f t="shared" si="153"/>
        <v>1</v>
      </c>
      <c r="AM585" s="3">
        <f t="shared" si="154"/>
        <v>0</v>
      </c>
      <c r="AN585" s="3">
        <f t="shared" si="155"/>
        <v>0</v>
      </c>
    </row>
    <row r="586" spans="1:40" x14ac:dyDescent="0.35">
      <c r="A586" t="s">
        <v>2473</v>
      </c>
      <c r="B586" t="s">
        <v>2308</v>
      </c>
      <c r="C586" t="s">
        <v>51</v>
      </c>
      <c r="D586" t="s">
        <v>134</v>
      </c>
      <c r="E586" s="6">
        <v>26.5</v>
      </c>
      <c r="F586" s="6">
        <v>72.16</v>
      </c>
      <c r="G586" s="6">
        <v>79.86</v>
      </c>
      <c r="H586" s="6">
        <f t="shared" si="151"/>
        <v>0.90358126721763077</v>
      </c>
      <c r="I586" s="6">
        <f t="shared" si="145"/>
        <v>0</v>
      </c>
      <c r="J586" s="6">
        <f t="shared" si="146"/>
        <v>0</v>
      </c>
      <c r="K586" s="6">
        <f t="shared" si="147"/>
        <v>1</v>
      </c>
      <c r="L586" s="6">
        <f t="shared" si="148"/>
        <v>0</v>
      </c>
      <c r="M586" s="6">
        <f t="shared" si="149"/>
        <v>0</v>
      </c>
      <c r="N586" s="6">
        <f t="shared" si="150"/>
        <v>1</v>
      </c>
      <c r="AA586" t="s">
        <v>2473</v>
      </c>
      <c r="AB586" t="s">
        <v>2308</v>
      </c>
      <c r="AC586" t="s">
        <v>51</v>
      </c>
      <c r="AD586" t="s">
        <v>135</v>
      </c>
      <c r="AE586">
        <v>24</v>
      </c>
      <c r="AF586">
        <v>152.93</v>
      </c>
      <c r="AG586">
        <v>73.7</v>
      </c>
      <c r="AH586">
        <f t="shared" si="152"/>
        <v>2.0750339213025781</v>
      </c>
      <c r="AI586">
        <v>22.5</v>
      </c>
      <c r="AJ586">
        <v>59.77</v>
      </c>
      <c r="AK586">
        <v>69.97</v>
      </c>
      <c r="AL586" s="3">
        <f t="shared" si="153"/>
        <v>1</v>
      </c>
      <c r="AM586" s="3">
        <f t="shared" si="154"/>
        <v>0</v>
      </c>
      <c r="AN586" s="3">
        <f t="shared" si="155"/>
        <v>0</v>
      </c>
    </row>
    <row r="587" spans="1:40" x14ac:dyDescent="0.35">
      <c r="A587" t="s">
        <v>2474</v>
      </c>
      <c r="B587" t="s">
        <v>2308</v>
      </c>
      <c r="C587" t="s">
        <v>51</v>
      </c>
      <c r="D587" t="s">
        <v>134</v>
      </c>
      <c r="E587">
        <v>18</v>
      </c>
      <c r="F587">
        <v>59.31</v>
      </c>
      <c r="G587">
        <v>58.64</v>
      </c>
      <c r="H587">
        <f t="shared" si="151"/>
        <v>1.0114256480218282</v>
      </c>
      <c r="I587">
        <f t="shared" si="145"/>
        <v>0</v>
      </c>
      <c r="J587">
        <f t="shared" si="146"/>
        <v>1</v>
      </c>
      <c r="K587">
        <f t="shared" si="147"/>
        <v>0</v>
      </c>
      <c r="L587" s="3">
        <f t="shared" si="148"/>
        <v>0</v>
      </c>
      <c r="M587" s="3">
        <f t="shared" si="149"/>
        <v>1</v>
      </c>
      <c r="N587" s="3">
        <f t="shared" si="150"/>
        <v>0</v>
      </c>
      <c r="AA587" t="s">
        <v>2474</v>
      </c>
      <c r="AB587" t="s">
        <v>2308</v>
      </c>
      <c r="AC587" t="s">
        <v>51</v>
      </c>
      <c r="AD587" t="s">
        <v>135</v>
      </c>
      <c r="AE587">
        <v>23.5</v>
      </c>
      <c r="AF587">
        <v>137.35</v>
      </c>
      <c r="AG587">
        <v>72.459999999999994</v>
      </c>
      <c r="AH587">
        <f t="shared" si="152"/>
        <v>1.8955285674855094</v>
      </c>
      <c r="AI587">
        <v>21</v>
      </c>
      <c r="AJ587">
        <v>63.39</v>
      </c>
      <c r="AK587">
        <v>66.22</v>
      </c>
      <c r="AL587" s="3">
        <f t="shared" si="153"/>
        <v>1</v>
      </c>
      <c r="AM587" s="3">
        <f t="shared" si="154"/>
        <v>0</v>
      </c>
      <c r="AN587" s="3">
        <f t="shared" si="155"/>
        <v>0</v>
      </c>
    </row>
    <row r="588" spans="1:40" x14ac:dyDescent="0.35">
      <c r="A588" t="s">
        <v>2475</v>
      </c>
      <c r="B588" t="s">
        <v>2308</v>
      </c>
      <c r="C588" t="s">
        <v>51</v>
      </c>
      <c r="D588" t="s">
        <v>134</v>
      </c>
      <c r="E588">
        <v>27</v>
      </c>
      <c r="F588">
        <v>90.98</v>
      </c>
      <c r="G588">
        <v>81.08</v>
      </c>
      <c r="H588">
        <f t="shared" si="151"/>
        <v>1.1221016280217071</v>
      </c>
      <c r="I588">
        <f t="shared" si="145"/>
        <v>0</v>
      </c>
      <c r="J588">
        <f t="shared" si="146"/>
        <v>1</v>
      </c>
      <c r="K588">
        <f t="shared" si="147"/>
        <v>0</v>
      </c>
      <c r="L588" s="3">
        <f t="shared" si="148"/>
        <v>0</v>
      </c>
      <c r="M588" s="3">
        <f t="shared" si="149"/>
        <v>1</v>
      </c>
      <c r="N588" s="3">
        <f t="shared" si="150"/>
        <v>0</v>
      </c>
      <c r="AA588" t="s">
        <v>2475</v>
      </c>
      <c r="AB588" t="s">
        <v>2308</v>
      </c>
      <c r="AC588" t="s">
        <v>51</v>
      </c>
      <c r="AD588" t="s">
        <v>135</v>
      </c>
      <c r="AE588">
        <v>24</v>
      </c>
      <c r="AF588">
        <v>137.61000000000001</v>
      </c>
      <c r="AG588">
        <v>73.7</v>
      </c>
      <c r="AH588">
        <f t="shared" si="152"/>
        <v>1.8671641791044777</v>
      </c>
      <c r="AI588">
        <v>22.5</v>
      </c>
      <c r="AJ588">
        <v>65.66</v>
      </c>
      <c r="AK588">
        <v>69.97</v>
      </c>
      <c r="AL588" s="3">
        <f t="shared" si="153"/>
        <v>1</v>
      </c>
      <c r="AM588" s="3">
        <f t="shared" si="154"/>
        <v>0</v>
      </c>
      <c r="AN588" s="3">
        <f t="shared" si="155"/>
        <v>0</v>
      </c>
    </row>
    <row r="589" spans="1:40" x14ac:dyDescent="0.35">
      <c r="A589" t="s">
        <v>2476</v>
      </c>
      <c r="B589" t="s">
        <v>2308</v>
      </c>
      <c r="C589" t="s">
        <v>51</v>
      </c>
      <c r="D589" t="s">
        <v>134</v>
      </c>
      <c r="E589">
        <v>23</v>
      </c>
      <c r="F589">
        <v>109.72</v>
      </c>
      <c r="G589">
        <v>71.22</v>
      </c>
      <c r="H589">
        <f t="shared" si="151"/>
        <v>1.5405784891884302</v>
      </c>
      <c r="I589">
        <f t="shared" si="145"/>
        <v>1</v>
      </c>
      <c r="J589">
        <f t="shared" si="146"/>
        <v>0</v>
      </c>
      <c r="K589">
        <f t="shared" si="147"/>
        <v>0</v>
      </c>
      <c r="L589" s="3">
        <f t="shared" si="148"/>
        <v>1</v>
      </c>
      <c r="M589" s="3">
        <f t="shared" si="149"/>
        <v>0</v>
      </c>
      <c r="N589" s="3">
        <f t="shared" si="150"/>
        <v>0</v>
      </c>
      <c r="AA589" t="s">
        <v>2476</v>
      </c>
      <c r="AB589" t="s">
        <v>2308</v>
      </c>
      <c r="AC589" t="s">
        <v>51</v>
      </c>
      <c r="AD589" t="s">
        <v>135</v>
      </c>
      <c r="AE589">
        <v>24</v>
      </c>
      <c r="AF589">
        <v>176.03</v>
      </c>
      <c r="AG589">
        <v>73.7</v>
      </c>
      <c r="AH589">
        <f t="shared" si="152"/>
        <v>2.3884667571234734</v>
      </c>
      <c r="AI589">
        <v>22</v>
      </c>
      <c r="AJ589">
        <v>62.95</v>
      </c>
      <c r="AK589">
        <v>68.72</v>
      </c>
      <c r="AL589" s="3">
        <f t="shared" si="153"/>
        <v>1</v>
      </c>
      <c r="AM589" s="3">
        <f t="shared" si="154"/>
        <v>0</v>
      </c>
      <c r="AN589" s="3">
        <f t="shared" si="155"/>
        <v>0</v>
      </c>
    </row>
    <row r="590" spans="1:40" x14ac:dyDescent="0.35">
      <c r="A590" t="s">
        <v>2477</v>
      </c>
      <c r="B590" t="s">
        <v>2308</v>
      </c>
      <c r="C590" t="s">
        <v>51</v>
      </c>
      <c r="D590" t="s">
        <v>134</v>
      </c>
      <c r="E590" s="6">
        <v>23.5</v>
      </c>
      <c r="F590" s="6">
        <v>63.21</v>
      </c>
      <c r="G590" s="6">
        <v>72.459999999999994</v>
      </c>
      <c r="H590" s="6">
        <f t="shared" si="151"/>
        <v>0.87234336185481653</v>
      </c>
      <c r="I590" s="6">
        <f t="shared" si="145"/>
        <v>0</v>
      </c>
      <c r="J590" s="6">
        <f t="shared" si="146"/>
        <v>0</v>
      </c>
      <c r="K590" s="6">
        <f t="shared" si="147"/>
        <v>1</v>
      </c>
      <c r="L590" s="6">
        <f t="shared" si="148"/>
        <v>0</v>
      </c>
      <c r="M590" s="6">
        <f t="shared" si="149"/>
        <v>0</v>
      </c>
      <c r="N590" s="6">
        <f t="shared" si="150"/>
        <v>1</v>
      </c>
      <c r="AA590" t="s">
        <v>2477</v>
      </c>
      <c r="AB590" t="s">
        <v>2308</v>
      </c>
      <c r="AC590" t="s">
        <v>51</v>
      </c>
      <c r="AD590" t="s">
        <v>135</v>
      </c>
      <c r="AE590">
        <v>24</v>
      </c>
      <c r="AF590">
        <v>132.41999999999999</v>
      </c>
      <c r="AG590">
        <v>73.7</v>
      </c>
      <c r="AH590">
        <f t="shared" si="152"/>
        <v>1.7967435549525099</v>
      </c>
      <c r="AI590">
        <v>21.5</v>
      </c>
      <c r="AJ590">
        <v>52.78</v>
      </c>
      <c r="AK590">
        <v>67.47</v>
      </c>
      <c r="AL590" s="3">
        <f t="shared" si="153"/>
        <v>1</v>
      </c>
      <c r="AM590" s="3">
        <f t="shared" si="154"/>
        <v>0</v>
      </c>
      <c r="AN590" s="3">
        <f t="shared" si="155"/>
        <v>0</v>
      </c>
    </row>
    <row r="591" spans="1:40" x14ac:dyDescent="0.35">
      <c r="A591" t="s">
        <v>2478</v>
      </c>
      <c r="B591" t="s">
        <v>2308</v>
      </c>
      <c r="C591" t="s">
        <v>51</v>
      </c>
      <c r="D591" t="s">
        <v>134</v>
      </c>
      <c r="E591" s="6">
        <v>18.5</v>
      </c>
      <c r="F591" s="6">
        <v>38</v>
      </c>
      <c r="G591" s="6">
        <v>59.91</v>
      </c>
      <c r="H591" s="6">
        <f t="shared" si="151"/>
        <v>0.63428476047404447</v>
      </c>
      <c r="I591" s="6">
        <f t="shared" si="145"/>
        <v>0</v>
      </c>
      <c r="J591" s="6">
        <f t="shared" si="146"/>
        <v>0</v>
      </c>
      <c r="K591" s="6">
        <f t="shared" si="147"/>
        <v>1</v>
      </c>
      <c r="L591" s="6">
        <f t="shared" si="148"/>
        <v>0</v>
      </c>
      <c r="M591" s="6">
        <f t="shared" si="149"/>
        <v>0</v>
      </c>
      <c r="N591" s="6">
        <f t="shared" si="150"/>
        <v>1</v>
      </c>
      <c r="AA591" t="s">
        <v>2478</v>
      </c>
      <c r="AB591" t="s">
        <v>2308</v>
      </c>
      <c r="AC591" t="s">
        <v>51</v>
      </c>
      <c r="AD591" t="s">
        <v>135</v>
      </c>
      <c r="AE591">
        <v>24</v>
      </c>
      <c r="AF591">
        <v>179.31</v>
      </c>
      <c r="AG591">
        <v>73.7</v>
      </c>
      <c r="AH591">
        <f t="shared" si="152"/>
        <v>2.4329715061058343</v>
      </c>
      <c r="AI591">
        <v>21.5</v>
      </c>
      <c r="AJ591">
        <v>59.67</v>
      </c>
      <c r="AK591">
        <v>67.47</v>
      </c>
      <c r="AL591" s="3">
        <f t="shared" si="153"/>
        <v>1</v>
      </c>
      <c r="AM591" s="3">
        <f t="shared" si="154"/>
        <v>0</v>
      </c>
      <c r="AN591" s="3">
        <f t="shared" si="155"/>
        <v>0</v>
      </c>
    </row>
    <row r="592" spans="1:40" x14ac:dyDescent="0.35">
      <c r="A592" t="s">
        <v>2479</v>
      </c>
      <c r="B592" t="s">
        <v>2308</v>
      </c>
      <c r="C592" t="s">
        <v>51</v>
      </c>
      <c r="D592" t="s">
        <v>134</v>
      </c>
      <c r="E592" s="6">
        <v>21</v>
      </c>
      <c r="F592" s="6">
        <v>51.71</v>
      </c>
      <c r="G592" s="6">
        <v>66.22</v>
      </c>
      <c r="H592" s="6">
        <f t="shared" si="151"/>
        <v>0.78088190878888553</v>
      </c>
      <c r="I592" s="6">
        <f t="shared" si="145"/>
        <v>0</v>
      </c>
      <c r="J592" s="6">
        <f t="shared" si="146"/>
        <v>0</v>
      </c>
      <c r="K592" s="6">
        <f t="shared" si="147"/>
        <v>1</v>
      </c>
      <c r="L592" s="6">
        <f t="shared" si="148"/>
        <v>0</v>
      </c>
      <c r="M592" s="6">
        <f t="shared" si="149"/>
        <v>0</v>
      </c>
      <c r="N592" s="6">
        <f t="shared" si="150"/>
        <v>1</v>
      </c>
      <c r="AA592" t="s">
        <v>2479</v>
      </c>
      <c r="AB592" t="s">
        <v>2308</v>
      </c>
      <c r="AC592" t="s">
        <v>51</v>
      </c>
      <c r="AD592" t="s">
        <v>135</v>
      </c>
      <c r="AE592">
        <v>24</v>
      </c>
      <c r="AF592">
        <v>136</v>
      </c>
      <c r="AG592">
        <v>73.7</v>
      </c>
      <c r="AH592">
        <f t="shared" si="152"/>
        <v>1.8453188602442334</v>
      </c>
      <c r="AI592">
        <v>16</v>
      </c>
      <c r="AJ592">
        <v>60.76</v>
      </c>
      <c r="AK592">
        <v>53.5</v>
      </c>
      <c r="AL592" s="3">
        <f t="shared" si="153"/>
        <v>1</v>
      </c>
      <c r="AM592" s="3">
        <f t="shared" si="154"/>
        <v>0</v>
      </c>
      <c r="AN592" s="3">
        <f t="shared" si="155"/>
        <v>0</v>
      </c>
    </row>
    <row r="593" spans="1:40" x14ac:dyDescent="0.35">
      <c r="A593" t="s">
        <v>2480</v>
      </c>
      <c r="B593" t="s">
        <v>2308</v>
      </c>
      <c r="C593" t="s">
        <v>51</v>
      </c>
      <c r="D593" t="s">
        <v>134</v>
      </c>
      <c r="E593">
        <v>23.5</v>
      </c>
      <c r="F593">
        <v>122.41</v>
      </c>
      <c r="G593">
        <v>72.459999999999994</v>
      </c>
      <c r="H593">
        <f t="shared" si="151"/>
        <v>1.6893458459839912</v>
      </c>
      <c r="I593">
        <f t="shared" si="145"/>
        <v>1</v>
      </c>
      <c r="J593">
        <f t="shared" si="146"/>
        <v>0</v>
      </c>
      <c r="K593">
        <f t="shared" si="147"/>
        <v>0</v>
      </c>
      <c r="L593" s="3">
        <f t="shared" si="148"/>
        <v>1</v>
      </c>
      <c r="M593" s="3">
        <f t="shared" si="149"/>
        <v>0</v>
      </c>
      <c r="N593" s="3">
        <f t="shared" si="150"/>
        <v>0</v>
      </c>
      <c r="AA593" t="s">
        <v>2480</v>
      </c>
      <c r="AB593" t="s">
        <v>2308</v>
      </c>
      <c r="AC593" t="s">
        <v>51</v>
      </c>
      <c r="AD593" t="s">
        <v>135</v>
      </c>
      <c r="AE593">
        <v>24</v>
      </c>
      <c r="AF593">
        <v>135.83000000000001</v>
      </c>
      <c r="AG593">
        <v>73.7</v>
      </c>
      <c r="AH593">
        <f t="shared" si="152"/>
        <v>1.8430122116689283</v>
      </c>
      <c r="AI593">
        <v>22.5</v>
      </c>
      <c r="AJ593">
        <v>67.55</v>
      </c>
      <c r="AK593">
        <v>69.97</v>
      </c>
      <c r="AL593" s="3">
        <f t="shared" si="153"/>
        <v>1</v>
      </c>
      <c r="AM593" s="3">
        <f t="shared" si="154"/>
        <v>0</v>
      </c>
      <c r="AN593" s="3">
        <f t="shared" si="155"/>
        <v>0</v>
      </c>
    </row>
    <row r="594" spans="1:40" x14ac:dyDescent="0.35">
      <c r="A594" t="s">
        <v>2481</v>
      </c>
      <c r="B594" t="s">
        <v>2308</v>
      </c>
      <c r="C594" t="s">
        <v>51</v>
      </c>
      <c r="D594" t="s">
        <v>134</v>
      </c>
      <c r="E594">
        <v>20.5</v>
      </c>
      <c r="F594">
        <v>86.05</v>
      </c>
      <c r="G594">
        <v>64.97</v>
      </c>
      <c r="H594">
        <f t="shared" si="151"/>
        <v>1.3244574418962598</v>
      </c>
      <c r="I594">
        <f t="shared" si="145"/>
        <v>0</v>
      </c>
      <c r="J594">
        <f t="shared" si="146"/>
        <v>1</v>
      </c>
      <c r="K594">
        <f t="shared" si="147"/>
        <v>0</v>
      </c>
      <c r="L594" s="3">
        <f t="shared" si="148"/>
        <v>0</v>
      </c>
      <c r="M594" s="3">
        <f t="shared" si="149"/>
        <v>1</v>
      </c>
      <c r="N594" s="3">
        <f t="shared" si="150"/>
        <v>0</v>
      </c>
      <c r="AA594" t="s">
        <v>2481</v>
      </c>
      <c r="AB594" t="s">
        <v>2308</v>
      </c>
      <c r="AC594" t="s">
        <v>51</v>
      </c>
      <c r="AD594" t="s">
        <v>135</v>
      </c>
      <c r="AE594">
        <v>24</v>
      </c>
      <c r="AF594">
        <v>135.91</v>
      </c>
      <c r="AG594">
        <v>73.7</v>
      </c>
      <c r="AH594">
        <f t="shared" si="152"/>
        <v>1.8440976933514246</v>
      </c>
      <c r="AI594">
        <v>22.5</v>
      </c>
      <c r="AJ594">
        <v>54.78</v>
      </c>
      <c r="AK594">
        <v>69.97</v>
      </c>
      <c r="AL594" s="3">
        <f t="shared" si="153"/>
        <v>1</v>
      </c>
      <c r="AM594" s="3">
        <f t="shared" si="154"/>
        <v>0</v>
      </c>
      <c r="AN594" s="3">
        <f t="shared" si="155"/>
        <v>0</v>
      </c>
    </row>
    <row r="595" spans="1:40" x14ac:dyDescent="0.35">
      <c r="A595" t="s">
        <v>2482</v>
      </c>
      <c r="B595" t="s">
        <v>2483</v>
      </c>
      <c r="C595" t="s">
        <v>16</v>
      </c>
      <c r="D595" t="s">
        <v>17</v>
      </c>
      <c r="E595">
        <v>19</v>
      </c>
      <c r="F595">
        <v>85.46</v>
      </c>
      <c r="G595">
        <v>61.18</v>
      </c>
      <c r="H595">
        <f t="shared" si="151"/>
        <v>1.3968617195161817</v>
      </c>
      <c r="I595">
        <v>18</v>
      </c>
      <c r="J595">
        <v>41.96</v>
      </c>
      <c r="K595">
        <v>58.64</v>
      </c>
      <c r="L595" s="3">
        <f t="shared" si="148"/>
        <v>0</v>
      </c>
      <c r="M595" s="3">
        <f t="shared" si="149"/>
        <v>1</v>
      </c>
      <c r="N595" s="3">
        <f t="shared" si="150"/>
        <v>0</v>
      </c>
      <c r="AA595" t="s">
        <v>2482</v>
      </c>
      <c r="AB595" t="s">
        <v>2483</v>
      </c>
      <c r="AC595" t="s">
        <v>16</v>
      </c>
      <c r="AD595" t="s">
        <v>18</v>
      </c>
      <c r="AE595">
        <v>24</v>
      </c>
      <c r="AF595">
        <v>105.94</v>
      </c>
      <c r="AG595">
        <v>73.7</v>
      </c>
      <c r="AH595">
        <f t="shared" si="152"/>
        <v>1.4374491180461328</v>
      </c>
      <c r="AI595">
        <v>23.5</v>
      </c>
      <c r="AJ595">
        <v>68.72</v>
      </c>
      <c r="AK595">
        <v>72.459999999999994</v>
      </c>
      <c r="AL595" s="3">
        <f t="shared" si="153"/>
        <v>0</v>
      </c>
      <c r="AM595" s="3">
        <f t="shared" si="154"/>
        <v>1</v>
      </c>
      <c r="AN595" s="3">
        <f t="shared" si="155"/>
        <v>0</v>
      </c>
    </row>
    <row r="596" spans="1:40" x14ac:dyDescent="0.35">
      <c r="A596" t="s">
        <v>2484</v>
      </c>
      <c r="B596" t="s">
        <v>2483</v>
      </c>
      <c r="C596" t="s">
        <v>16</v>
      </c>
      <c r="D596" t="s">
        <v>17</v>
      </c>
      <c r="E596" s="6">
        <v>18</v>
      </c>
      <c r="F596" s="6">
        <v>49.72</v>
      </c>
      <c r="G596" s="6">
        <v>58.64</v>
      </c>
      <c r="H596" s="6">
        <f t="shared" si="151"/>
        <v>0.84788540245566169</v>
      </c>
      <c r="I596" s="6">
        <v>17.5</v>
      </c>
      <c r="J596" s="6">
        <v>30.28</v>
      </c>
      <c r="K596" s="6">
        <v>57.36</v>
      </c>
      <c r="L596" s="6">
        <f t="shared" si="148"/>
        <v>0</v>
      </c>
      <c r="M596" s="6">
        <f t="shared" si="149"/>
        <v>0</v>
      </c>
      <c r="N596" s="6">
        <f t="shared" si="150"/>
        <v>1</v>
      </c>
      <c r="AA596" t="s">
        <v>2484</v>
      </c>
      <c r="AB596" t="s">
        <v>2483</v>
      </c>
      <c r="AC596" t="s">
        <v>16</v>
      </c>
      <c r="AD596" t="s">
        <v>18</v>
      </c>
      <c r="AE596">
        <v>24</v>
      </c>
      <c r="AF596">
        <v>160.47</v>
      </c>
      <c r="AG596">
        <v>73.7</v>
      </c>
      <c r="AH596">
        <f t="shared" si="152"/>
        <v>2.1773405698778832</v>
      </c>
      <c r="AI596">
        <v>23</v>
      </c>
      <c r="AJ596">
        <v>61.57</v>
      </c>
      <c r="AK596">
        <v>71.22</v>
      </c>
      <c r="AL596" s="3">
        <f t="shared" si="153"/>
        <v>1</v>
      </c>
      <c r="AM596" s="3">
        <f t="shared" si="154"/>
        <v>0</v>
      </c>
      <c r="AN596" s="3">
        <f t="shared" si="155"/>
        <v>0</v>
      </c>
    </row>
    <row r="597" spans="1:40" x14ac:dyDescent="0.35">
      <c r="A597" t="s">
        <v>2485</v>
      </c>
      <c r="B597" t="s">
        <v>2486</v>
      </c>
      <c r="C597" t="s">
        <v>16</v>
      </c>
      <c r="D597" t="s">
        <v>17</v>
      </c>
      <c r="E597">
        <v>24</v>
      </c>
      <c r="F597">
        <v>173.22</v>
      </c>
      <c r="G597">
        <v>73.7</v>
      </c>
      <c r="H597">
        <f t="shared" si="151"/>
        <v>2.3503392130257801</v>
      </c>
      <c r="I597">
        <v>22</v>
      </c>
      <c r="J597">
        <v>58.08</v>
      </c>
      <c r="K597">
        <v>68.72</v>
      </c>
      <c r="L597" s="3">
        <f t="shared" si="148"/>
        <v>1</v>
      </c>
      <c r="M597" s="3">
        <f t="shared" si="149"/>
        <v>0</v>
      </c>
      <c r="N597" s="3">
        <f t="shared" si="150"/>
        <v>0</v>
      </c>
      <c r="AA597" t="s">
        <v>2485</v>
      </c>
      <c r="AB597" t="s">
        <v>2486</v>
      </c>
      <c r="AC597" t="s">
        <v>16</v>
      </c>
      <c r="AD597" t="s">
        <v>18</v>
      </c>
      <c r="AE597">
        <v>24</v>
      </c>
      <c r="AF597">
        <v>105.42</v>
      </c>
      <c r="AG597">
        <v>73.7</v>
      </c>
      <c r="AH597">
        <f t="shared" si="152"/>
        <v>1.4303934871099049</v>
      </c>
      <c r="AI597">
        <v>22</v>
      </c>
      <c r="AJ597">
        <v>57.7</v>
      </c>
      <c r="AK597">
        <v>68.72</v>
      </c>
      <c r="AL597" s="3">
        <f t="shared" si="153"/>
        <v>0</v>
      </c>
      <c r="AM597" s="3">
        <f t="shared" si="154"/>
        <v>1</v>
      </c>
      <c r="AN597" s="3">
        <f t="shared" si="155"/>
        <v>0</v>
      </c>
    </row>
    <row r="598" spans="1:40" x14ac:dyDescent="0.35">
      <c r="A598" t="s">
        <v>2487</v>
      </c>
      <c r="B598" t="s">
        <v>2486</v>
      </c>
      <c r="C598" t="s">
        <v>16</v>
      </c>
      <c r="D598" t="s">
        <v>17</v>
      </c>
      <c r="E598">
        <v>23</v>
      </c>
      <c r="F598">
        <v>72.849999999999994</v>
      </c>
      <c r="G598">
        <v>71.22</v>
      </c>
      <c r="H598">
        <f t="shared" si="151"/>
        <v>1.0228868295422633</v>
      </c>
      <c r="I598">
        <v>24</v>
      </c>
      <c r="J598">
        <v>73.989999999999995</v>
      </c>
      <c r="K598">
        <v>73.7</v>
      </c>
      <c r="L598" s="3">
        <f t="shared" si="148"/>
        <v>0</v>
      </c>
      <c r="M598" s="3">
        <f t="shared" si="149"/>
        <v>1</v>
      </c>
      <c r="N598" s="3">
        <f t="shared" si="150"/>
        <v>0</v>
      </c>
      <c r="AA598" t="s">
        <v>2487</v>
      </c>
      <c r="AB598" t="s">
        <v>2486</v>
      </c>
      <c r="AC598" t="s">
        <v>16</v>
      </c>
      <c r="AD598" t="s">
        <v>18</v>
      </c>
      <c r="AE598">
        <v>24</v>
      </c>
      <c r="AF598">
        <v>123.53</v>
      </c>
      <c r="AG598">
        <v>73.7</v>
      </c>
      <c r="AH598">
        <f t="shared" si="152"/>
        <v>1.6761194029850746</v>
      </c>
      <c r="AI598">
        <v>23</v>
      </c>
      <c r="AJ598">
        <v>68.45</v>
      </c>
      <c r="AK598">
        <v>71.22</v>
      </c>
      <c r="AL598" s="3">
        <f t="shared" si="153"/>
        <v>1</v>
      </c>
      <c r="AM598" s="3">
        <f t="shared" si="154"/>
        <v>0</v>
      </c>
      <c r="AN598" s="3">
        <f t="shared" si="155"/>
        <v>0</v>
      </c>
    </row>
    <row r="599" spans="1:40" x14ac:dyDescent="0.35">
      <c r="A599" t="s">
        <v>2488</v>
      </c>
      <c r="B599" t="s">
        <v>2486</v>
      </c>
      <c r="C599" t="s">
        <v>16</v>
      </c>
      <c r="D599" t="s">
        <v>17</v>
      </c>
      <c r="E599" s="6">
        <v>21.5</v>
      </c>
      <c r="F599" s="6">
        <v>64.3</v>
      </c>
      <c r="G599" s="6">
        <v>67.47</v>
      </c>
      <c r="H599" s="6">
        <f t="shared" si="151"/>
        <v>0.95301615532829398</v>
      </c>
      <c r="I599" s="6">
        <v>21</v>
      </c>
      <c r="J599" s="6">
        <v>48.37</v>
      </c>
      <c r="K599" s="6">
        <v>66.22</v>
      </c>
      <c r="L599" s="6">
        <f t="shared" si="148"/>
        <v>0</v>
      </c>
      <c r="M599" s="6">
        <f t="shared" si="149"/>
        <v>0</v>
      </c>
      <c r="N599" s="6">
        <f t="shared" si="150"/>
        <v>1</v>
      </c>
      <c r="AA599" t="s">
        <v>2488</v>
      </c>
      <c r="AB599" t="s">
        <v>2486</v>
      </c>
      <c r="AC599" t="s">
        <v>16</v>
      </c>
      <c r="AD599" t="s">
        <v>18</v>
      </c>
      <c r="AE599">
        <v>24</v>
      </c>
      <c r="AF599">
        <v>174.41</v>
      </c>
      <c r="AG599">
        <v>73.7</v>
      </c>
      <c r="AH599">
        <f t="shared" si="152"/>
        <v>2.3664857530529173</v>
      </c>
      <c r="AI599">
        <v>22</v>
      </c>
      <c r="AJ599">
        <v>44.96</v>
      </c>
      <c r="AK599">
        <v>68.72</v>
      </c>
      <c r="AL599" s="3">
        <f t="shared" si="153"/>
        <v>1</v>
      </c>
      <c r="AM599" s="3">
        <f t="shared" si="154"/>
        <v>0</v>
      </c>
      <c r="AN599" s="3">
        <f t="shared" si="155"/>
        <v>0</v>
      </c>
    </row>
    <row r="600" spans="1:40" x14ac:dyDescent="0.35">
      <c r="A600" t="s">
        <v>2489</v>
      </c>
      <c r="B600" t="s">
        <v>2486</v>
      </c>
      <c r="C600" t="s">
        <v>16</v>
      </c>
      <c r="D600" t="s">
        <v>17</v>
      </c>
      <c r="E600" s="6">
        <v>34</v>
      </c>
      <c r="F600" s="6">
        <v>81.67</v>
      </c>
      <c r="G600" s="6">
        <v>98.04</v>
      </c>
      <c r="H600" s="6">
        <f t="shared" si="151"/>
        <v>0.83302733578131372</v>
      </c>
      <c r="I600" s="6">
        <v>33.5</v>
      </c>
      <c r="J600" s="6">
        <v>66.02</v>
      </c>
      <c r="K600" s="6">
        <v>96.84</v>
      </c>
      <c r="L600" s="6">
        <f t="shared" si="148"/>
        <v>0</v>
      </c>
      <c r="M600" s="6">
        <f t="shared" si="149"/>
        <v>0</v>
      </c>
      <c r="N600" s="6">
        <f t="shared" si="150"/>
        <v>1</v>
      </c>
      <c r="AA600" t="s">
        <v>2489</v>
      </c>
      <c r="AB600" t="s">
        <v>2486</v>
      </c>
      <c r="AC600" t="s">
        <v>16</v>
      </c>
      <c r="AD600" t="s">
        <v>18</v>
      </c>
      <c r="AE600">
        <v>24</v>
      </c>
      <c r="AF600">
        <v>118.4</v>
      </c>
      <c r="AG600">
        <v>73.7</v>
      </c>
      <c r="AH600">
        <f t="shared" si="152"/>
        <v>1.6065128900949797</v>
      </c>
      <c r="AI600">
        <v>23</v>
      </c>
      <c r="AJ600">
        <v>65</v>
      </c>
      <c r="AK600">
        <v>71.22</v>
      </c>
      <c r="AL600" s="3">
        <f t="shared" si="153"/>
        <v>1</v>
      </c>
      <c r="AM600" s="3">
        <f t="shared" si="154"/>
        <v>0</v>
      </c>
      <c r="AN600" s="3">
        <f t="shared" si="155"/>
        <v>0</v>
      </c>
    </row>
    <row r="601" spans="1:40" x14ac:dyDescent="0.35">
      <c r="A601" t="s">
        <v>2490</v>
      </c>
      <c r="B601" t="s">
        <v>2486</v>
      </c>
      <c r="C601" t="s">
        <v>16</v>
      </c>
      <c r="D601" t="s">
        <v>17</v>
      </c>
      <c r="E601">
        <v>23.5</v>
      </c>
      <c r="F601">
        <v>108</v>
      </c>
      <c r="G601">
        <v>72.459999999999994</v>
      </c>
      <c r="H601">
        <f t="shared" si="151"/>
        <v>1.4904775048302512</v>
      </c>
      <c r="I601">
        <v>22</v>
      </c>
      <c r="J601">
        <v>59.32</v>
      </c>
      <c r="K601">
        <v>68.72</v>
      </c>
      <c r="L601" s="3">
        <f t="shared" si="148"/>
        <v>0</v>
      </c>
      <c r="M601" s="3">
        <f t="shared" si="149"/>
        <v>1</v>
      </c>
      <c r="N601" s="3">
        <f t="shared" si="150"/>
        <v>0</v>
      </c>
      <c r="AA601" t="s">
        <v>2490</v>
      </c>
      <c r="AB601" t="s">
        <v>2486</v>
      </c>
      <c r="AC601" t="s">
        <v>16</v>
      </c>
      <c r="AD601" t="s">
        <v>18</v>
      </c>
      <c r="AE601">
        <v>24</v>
      </c>
      <c r="AF601">
        <v>107.57</v>
      </c>
      <c r="AG601">
        <v>73.7</v>
      </c>
      <c r="AH601">
        <f t="shared" si="152"/>
        <v>1.4595658073270013</v>
      </c>
      <c r="AI601">
        <v>23.5</v>
      </c>
      <c r="AJ601">
        <v>69.069999999999993</v>
      </c>
      <c r="AK601">
        <v>72.459999999999994</v>
      </c>
      <c r="AL601" s="3">
        <f t="shared" si="153"/>
        <v>0</v>
      </c>
      <c r="AM601" s="3">
        <f t="shared" si="154"/>
        <v>1</v>
      </c>
      <c r="AN601" s="3">
        <f t="shared" si="155"/>
        <v>0</v>
      </c>
    </row>
    <row r="602" spans="1:40" x14ac:dyDescent="0.35">
      <c r="A602" t="s">
        <v>2491</v>
      </c>
      <c r="B602" t="s">
        <v>2486</v>
      </c>
      <c r="C602" t="s">
        <v>16</v>
      </c>
      <c r="D602" t="s">
        <v>17</v>
      </c>
      <c r="E602">
        <v>24</v>
      </c>
      <c r="F602">
        <v>156.30000000000001</v>
      </c>
      <c r="G602">
        <v>73.7</v>
      </c>
      <c r="H602">
        <f t="shared" si="151"/>
        <v>2.1207598371777476</v>
      </c>
      <c r="I602">
        <v>16</v>
      </c>
      <c r="J602">
        <v>53.52</v>
      </c>
      <c r="K602">
        <v>53.5</v>
      </c>
      <c r="L602" s="3">
        <f t="shared" si="148"/>
        <v>1</v>
      </c>
      <c r="M602" s="3">
        <f t="shared" si="149"/>
        <v>0</v>
      </c>
      <c r="N602" s="3">
        <f t="shared" si="150"/>
        <v>0</v>
      </c>
      <c r="AA602" t="s">
        <v>2491</v>
      </c>
      <c r="AB602" t="s">
        <v>2486</v>
      </c>
      <c r="AC602" t="s">
        <v>16</v>
      </c>
      <c r="AD602" t="s">
        <v>18</v>
      </c>
      <c r="AE602">
        <v>23</v>
      </c>
      <c r="AF602">
        <v>95.41</v>
      </c>
      <c r="AG602">
        <v>71.22</v>
      </c>
      <c r="AH602">
        <f t="shared" si="152"/>
        <v>1.3396517832069643</v>
      </c>
      <c r="AI602">
        <v>21</v>
      </c>
      <c r="AJ602">
        <v>65.12</v>
      </c>
      <c r="AK602">
        <v>66.22</v>
      </c>
      <c r="AL602" s="3">
        <f t="shared" si="153"/>
        <v>0</v>
      </c>
      <c r="AM602" s="3">
        <f t="shared" si="154"/>
        <v>1</v>
      </c>
      <c r="AN602" s="3">
        <f t="shared" si="155"/>
        <v>0</v>
      </c>
    </row>
    <row r="603" spans="1:40" x14ac:dyDescent="0.35">
      <c r="A603" t="s">
        <v>2492</v>
      </c>
      <c r="B603" t="s">
        <v>2486</v>
      </c>
      <c r="C603" t="s">
        <v>16</v>
      </c>
      <c r="D603" t="s">
        <v>17</v>
      </c>
      <c r="E603" s="6">
        <v>26</v>
      </c>
      <c r="F603" s="6">
        <v>69.930000000000007</v>
      </c>
      <c r="G603" s="6">
        <v>78.63</v>
      </c>
      <c r="H603" s="6">
        <f t="shared" si="151"/>
        <v>0.8893552079359025</v>
      </c>
      <c r="I603" s="6">
        <v>25.5</v>
      </c>
      <c r="J603" s="6">
        <v>46.34</v>
      </c>
      <c r="K603" s="6">
        <v>77.400000000000006</v>
      </c>
      <c r="L603" s="6">
        <f t="shared" ref="L603:L666" si="156">IF(H603&gt;1.5,1,0)</f>
        <v>0</v>
      </c>
      <c r="M603" s="6">
        <f t="shared" ref="M603:M666" si="157">IF((AND(H603&gt;1,H603&lt;1.5)),1,0)</f>
        <v>0</v>
      </c>
      <c r="N603" s="6">
        <f t="shared" ref="N603:N666" si="158">IF(H603&lt;1,1,0)</f>
        <v>1</v>
      </c>
      <c r="AA603" t="s">
        <v>2492</v>
      </c>
      <c r="AB603" t="s">
        <v>2486</v>
      </c>
      <c r="AC603" t="s">
        <v>16</v>
      </c>
      <c r="AD603" t="s">
        <v>18</v>
      </c>
      <c r="AE603">
        <v>24</v>
      </c>
      <c r="AF603">
        <v>143.33000000000001</v>
      </c>
      <c r="AG603">
        <v>73.7</v>
      </c>
      <c r="AH603">
        <f t="shared" si="152"/>
        <v>1.9447761194029851</v>
      </c>
      <c r="AI603">
        <v>22.5</v>
      </c>
      <c r="AJ603">
        <v>49.97</v>
      </c>
      <c r="AK603">
        <v>69.97</v>
      </c>
      <c r="AL603" s="3">
        <f t="shared" si="153"/>
        <v>1</v>
      </c>
      <c r="AM603" s="3">
        <f t="shared" si="154"/>
        <v>0</v>
      </c>
      <c r="AN603" s="3">
        <f t="shared" si="155"/>
        <v>0</v>
      </c>
    </row>
    <row r="604" spans="1:40" x14ac:dyDescent="0.35">
      <c r="A604" t="s">
        <v>2493</v>
      </c>
      <c r="B604" t="s">
        <v>2486</v>
      </c>
      <c r="C604" t="s">
        <v>16</v>
      </c>
      <c r="D604" t="s">
        <v>17</v>
      </c>
      <c r="E604" s="6">
        <v>21.5</v>
      </c>
      <c r="F604" s="6">
        <v>56.99</v>
      </c>
      <c r="G604" s="6">
        <v>67.47</v>
      </c>
      <c r="H604" s="6">
        <f t="shared" si="151"/>
        <v>0.84467170594338226</v>
      </c>
      <c r="I604" s="6">
        <v>21</v>
      </c>
      <c r="J604" s="6">
        <v>51.84</v>
      </c>
      <c r="K604" s="6">
        <v>66.22</v>
      </c>
      <c r="L604" s="6">
        <f t="shared" si="156"/>
        <v>0</v>
      </c>
      <c r="M604" s="6">
        <f t="shared" si="157"/>
        <v>0</v>
      </c>
      <c r="N604" s="6">
        <f t="shared" si="158"/>
        <v>1</v>
      </c>
      <c r="AA604" t="s">
        <v>2493</v>
      </c>
      <c r="AB604" t="s">
        <v>2486</v>
      </c>
      <c r="AC604" t="s">
        <v>16</v>
      </c>
      <c r="AD604" t="s">
        <v>18</v>
      </c>
      <c r="AE604">
        <v>24</v>
      </c>
      <c r="AF604">
        <v>143.97</v>
      </c>
      <c r="AG604">
        <v>73.7</v>
      </c>
      <c r="AH604">
        <f t="shared" si="152"/>
        <v>1.9534599728629578</v>
      </c>
      <c r="AI604">
        <v>22.5</v>
      </c>
      <c r="AJ604">
        <v>40.380000000000003</v>
      </c>
      <c r="AK604">
        <v>69.97</v>
      </c>
      <c r="AL604" s="3">
        <f t="shared" si="153"/>
        <v>1</v>
      </c>
      <c r="AM604" s="3">
        <f t="shared" si="154"/>
        <v>0</v>
      </c>
      <c r="AN604" s="3">
        <f t="shared" si="155"/>
        <v>0</v>
      </c>
    </row>
    <row r="605" spans="1:40" x14ac:dyDescent="0.35">
      <c r="A605" t="s">
        <v>2494</v>
      </c>
      <c r="B605" t="s">
        <v>2486</v>
      </c>
      <c r="C605" t="s">
        <v>16</v>
      </c>
      <c r="D605" t="s">
        <v>17</v>
      </c>
      <c r="E605">
        <v>23.5</v>
      </c>
      <c r="F605">
        <v>153.4</v>
      </c>
      <c r="G605">
        <v>72.459999999999994</v>
      </c>
      <c r="H605">
        <f t="shared" si="151"/>
        <v>2.1170300855644495</v>
      </c>
      <c r="I605">
        <v>22</v>
      </c>
      <c r="J605">
        <v>65.72</v>
      </c>
      <c r="K605">
        <v>68.72</v>
      </c>
      <c r="L605" s="3">
        <f t="shared" si="156"/>
        <v>1</v>
      </c>
      <c r="M605" s="3">
        <f t="shared" si="157"/>
        <v>0</v>
      </c>
      <c r="N605" s="3">
        <f t="shared" si="158"/>
        <v>0</v>
      </c>
      <c r="AA605" t="s">
        <v>2494</v>
      </c>
      <c r="AB605" t="s">
        <v>2486</v>
      </c>
      <c r="AC605" t="s">
        <v>16</v>
      </c>
      <c r="AD605" t="s">
        <v>18</v>
      </c>
      <c r="AE605">
        <v>24</v>
      </c>
      <c r="AF605">
        <v>97.42</v>
      </c>
      <c r="AG605">
        <v>73.7</v>
      </c>
      <c r="AH605">
        <f t="shared" si="152"/>
        <v>1.3218453188602441</v>
      </c>
      <c r="AI605">
        <v>23</v>
      </c>
      <c r="AJ605">
        <v>53.62</v>
      </c>
      <c r="AK605">
        <v>71.22</v>
      </c>
      <c r="AL605" s="3">
        <f t="shared" si="153"/>
        <v>0</v>
      </c>
      <c r="AM605" s="3">
        <f t="shared" si="154"/>
        <v>1</v>
      </c>
      <c r="AN605" s="3">
        <f t="shared" si="155"/>
        <v>0</v>
      </c>
    </row>
    <row r="606" spans="1:40" x14ac:dyDescent="0.35">
      <c r="A606" t="s">
        <v>2495</v>
      </c>
      <c r="B606" t="s">
        <v>2486</v>
      </c>
      <c r="C606" t="s">
        <v>16</v>
      </c>
      <c r="D606" t="s">
        <v>17</v>
      </c>
      <c r="E606" s="6">
        <v>24.5</v>
      </c>
      <c r="F606" s="6">
        <v>64.94</v>
      </c>
      <c r="G606" s="6">
        <v>74.930000000000007</v>
      </c>
      <c r="H606" s="6">
        <f t="shared" si="151"/>
        <v>0.8666755638596022</v>
      </c>
      <c r="I606" s="6">
        <v>24</v>
      </c>
      <c r="J606" s="6">
        <v>36.06</v>
      </c>
      <c r="K606" s="6">
        <v>73.7</v>
      </c>
      <c r="L606" s="6">
        <f t="shared" si="156"/>
        <v>0</v>
      </c>
      <c r="M606" s="6">
        <f t="shared" si="157"/>
        <v>0</v>
      </c>
      <c r="N606" s="6">
        <f t="shared" si="158"/>
        <v>1</v>
      </c>
      <c r="AA606" t="s">
        <v>2495</v>
      </c>
      <c r="AB606" t="s">
        <v>2486</v>
      </c>
      <c r="AC606" t="s">
        <v>16</v>
      </c>
      <c r="AD606" t="s">
        <v>18</v>
      </c>
      <c r="AE606">
        <v>24</v>
      </c>
      <c r="AF606">
        <v>96.59</v>
      </c>
      <c r="AG606">
        <v>73.7</v>
      </c>
      <c r="AH606">
        <f t="shared" si="152"/>
        <v>1.310583446404342</v>
      </c>
      <c r="AI606">
        <v>23</v>
      </c>
      <c r="AJ606">
        <v>62.4</v>
      </c>
      <c r="AK606">
        <v>71.22</v>
      </c>
      <c r="AL606" s="3">
        <f t="shared" si="153"/>
        <v>0</v>
      </c>
      <c r="AM606" s="3">
        <f t="shared" si="154"/>
        <v>1</v>
      </c>
      <c r="AN606" s="3">
        <f t="shared" si="155"/>
        <v>0</v>
      </c>
    </row>
    <row r="607" spans="1:40" x14ac:dyDescent="0.35">
      <c r="A607" t="s">
        <v>2496</v>
      </c>
      <c r="B607" t="s">
        <v>2486</v>
      </c>
      <c r="C607" t="s">
        <v>16</v>
      </c>
      <c r="D607" t="s">
        <v>17</v>
      </c>
      <c r="E607" s="6">
        <v>23.5</v>
      </c>
      <c r="F607" s="6">
        <v>60.41</v>
      </c>
      <c r="G607" s="6">
        <v>72.459999999999994</v>
      </c>
      <c r="H607" s="6">
        <f t="shared" si="151"/>
        <v>0.83370135247032851</v>
      </c>
      <c r="I607" s="6">
        <v>23</v>
      </c>
      <c r="J607" s="6">
        <v>44.37</v>
      </c>
      <c r="K607" s="6">
        <v>71.22</v>
      </c>
      <c r="L607" s="6">
        <f t="shared" si="156"/>
        <v>0</v>
      </c>
      <c r="M607" s="6">
        <f t="shared" si="157"/>
        <v>0</v>
      </c>
      <c r="N607" s="6">
        <f t="shared" si="158"/>
        <v>1</v>
      </c>
      <c r="AA607" t="s">
        <v>2496</v>
      </c>
      <c r="AB607" t="s">
        <v>2486</v>
      </c>
      <c r="AC607" t="s">
        <v>16</v>
      </c>
      <c r="AD607" t="s">
        <v>18</v>
      </c>
      <c r="AE607">
        <v>24</v>
      </c>
      <c r="AF607">
        <v>163.31</v>
      </c>
      <c r="AG607">
        <v>73.7</v>
      </c>
      <c r="AH607">
        <f t="shared" si="152"/>
        <v>2.2158751696065129</v>
      </c>
      <c r="AI607">
        <v>22.5</v>
      </c>
      <c r="AJ607">
        <v>47.87</v>
      </c>
      <c r="AK607">
        <v>69.97</v>
      </c>
      <c r="AL607" s="3">
        <f t="shared" si="153"/>
        <v>1</v>
      </c>
      <c r="AM607" s="3">
        <f t="shared" si="154"/>
        <v>0</v>
      </c>
      <c r="AN607" s="3">
        <f t="shared" si="155"/>
        <v>0</v>
      </c>
    </row>
    <row r="608" spans="1:40" x14ac:dyDescent="0.35">
      <c r="A608" t="s">
        <v>2497</v>
      </c>
      <c r="B608" t="s">
        <v>2486</v>
      </c>
      <c r="C608" t="s">
        <v>16</v>
      </c>
      <c r="D608" t="s">
        <v>17</v>
      </c>
      <c r="E608">
        <v>30</v>
      </c>
      <c r="F608">
        <v>91</v>
      </c>
      <c r="G608">
        <v>88.39</v>
      </c>
      <c r="H608">
        <f t="shared" si="151"/>
        <v>1.0295282271750197</v>
      </c>
      <c r="I608">
        <v>29.5</v>
      </c>
      <c r="J608">
        <v>66.27</v>
      </c>
      <c r="K608">
        <v>87.18</v>
      </c>
      <c r="L608" s="3">
        <f t="shared" si="156"/>
        <v>0</v>
      </c>
      <c r="M608" s="3">
        <f t="shared" si="157"/>
        <v>1</v>
      </c>
      <c r="N608" s="3">
        <f t="shared" si="158"/>
        <v>0</v>
      </c>
      <c r="AA608" t="s">
        <v>2497</v>
      </c>
      <c r="AB608" t="s">
        <v>2486</v>
      </c>
      <c r="AC608" t="s">
        <v>16</v>
      </c>
      <c r="AD608" t="s">
        <v>18</v>
      </c>
      <c r="AE608">
        <v>24</v>
      </c>
      <c r="AF608">
        <v>139.44</v>
      </c>
      <c r="AG608">
        <v>73.7</v>
      </c>
      <c r="AH608">
        <f t="shared" si="152"/>
        <v>1.8919945725915874</v>
      </c>
      <c r="AI608">
        <v>22.5</v>
      </c>
      <c r="AJ608">
        <v>57.02</v>
      </c>
      <c r="AK608">
        <v>69.97</v>
      </c>
      <c r="AL608" s="3">
        <f t="shared" si="153"/>
        <v>1</v>
      </c>
      <c r="AM608" s="3">
        <f t="shared" si="154"/>
        <v>0</v>
      </c>
      <c r="AN608" s="3">
        <f t="shared" si="155"/>
        <v>0</v>
      </c>
    </row>
    <row r="609" spans="1:40" x14ac:dyDescent="0.35">
      <c r="A609" t="s">
        <v>2498</v>
      </c>
      <c r="B609" t="s">
        <v>2486</v>
      </c>
      <c r="C609" t="s">
        <v>16</v>
      </c>
      <c r="D609" t="s">
        <v>17</v>
      </c>
      <c r="E609">
        <v>22.5</v>
      </c>
      <c r="F609">
        <v>92.89</v>
      </c>
      <c r="G609">
        <v>69.97</v>
      </c>
      <c r="H609">
        <f t="shared" si="151"/>
        <v>1.3275689581249106</v>
      </c>
      <c r="I609">
        <v>22</v>
      </c>
      <c r="J609">
        <v>62.72</v>
      </c>
      <c r="K609">
        <v>68.72</v>
      </c>
      <c r="L609" s="3">
        <f t="shared" si="156"/>
        <v>0</v>
      </c>
      <c r="M609" s="3">
        <f t="shared" si="157"/>
        <v>1</v>
      </c>
      <c r="N609" s="3">
        <f t="shared" si="158"/>
        <v>0</v>
      </c>
      <c r="AA609" t="s">
        <v>2498</v>
      </c>
      <c r="AB609" t="s">
        <v>2486</v>
      </c>
      <c r="AC609" t="s">
        <v>16</v>
      </c>
      <c r="AD609" t="s">
        <v>18</v>
      </c>
      <c r="AE609" s="6">
        <v>24</v>
      </c>
      <c r="AF609" s="6">
        <v>73.209999999999994</v>
      </c>
      <c r="AG609" s="6">
        <v>73.7</v>
      </c>
      <c r="AH609" s="6">
        <f t="shared" si="152"/>
        <v>0.99335142469470816</v>
      </c>
      <c r="AI609" s="6">
        <v>23.5</v>
      </c>
      <c r="AJ609" s="6">
        <v>49.67</v>
      </c>
      <c r="AK609" s="6">
        <v>72.459999999999994</v>
      </c>
      <c r="AL609" s="6">
        <f t="shared" si="153"/>
        <v>0</v>
      </c>
      <c r="AM609" s="6">
        <f t="shared" si="154"/>
        <v>0</v>
      </c>
      <c r="AN609" s="6">
        <f t="shared" si="155"/>
        <v>1</v>
      </c>
    </row>
    <row r="610" spans="1:40" x14ac:dyDescent="0.35">
      <c r="A610" t="s">
        <v>2499</v>
      </c>
      <c r="B610" t="s">
        <v>2486</v>
      </c>
      <c r="C610" t="s">
        <v>16</v>
      </c>
      <c r="D610" t="s">
        <v>17</v>
      </c>
      <c r="E610">
        <v>24</v>
      </c>
      <c r="F610">
        <v>138.4</v>
      </c>
      <c r="G610">
        <v>73.7</v>
      </c>
      <c r="H610">
        <f t="shared" si="151"/>
        <v>1.8778833107191317</v>
      </c>
      <c r="I610">
        <v>22.5</v>
      </c>
      <c r="J610">
        <v>64.56</v>
      </c>
      <c r="K610">
        <v>69.97</v>
      </c>
      <c r="L610" s="3">
        <f t="shared" si="156"/>
        <v>1</v>
      </c>
      <c r="M610" s="3">
        <f t="shared" si="157"/>
        <v>0</v>
      </c>
      <c r="N610" s="3">
        <f t="shared" si="158"/>
        <v>0</v>
      </c>
      <c r="AA610" t="s">
        <v>2499</v>
      </c>
      <c r="AB610" t="s">
        <v>2486</v>
      </c>
      <c r="AC610" t="s">
        <v>16</v>
      </c>
      <c r="AD610" t="s">
        <v>18</v>
      </c>
      <c r="AE610">
        <v>23.5</v>
      </c>
      <c r="AF610">
        <v>135.94999999999999</v>
      </c>
      <c r="AG610">
        <v>72.459999999999994</v>
      </c>
      <c r="AH610">
        <f t="shared" si="152"/>
        <v>1.8762075627932653</v>
      </c>
      <c r="AI610">
        <v>35</v>
      </c>
      <c r="AJ610">
        <v>120.73</v>
      </c>
      <c r="AK610">
        <v>100.44</v>
      </c>
      <c r="AL610" s="3">
        <f t="shared" si="153"/>
        <v>1</v>
      </c>
      <c r="AM610" s="3">
        <f t="shared" si="154"/>
        <v>0</v>
      </c>
      <c r="AN610" s="3">
        <f t="shared" si="155"/>
        <v>0</v>
      </c>
    </row>
    <row r="611" spans="1:40" x14ac:dyDescent="0.35">
      <c r="A611" t="s">
        <v>2500</v>
      </c>
      <c r="B611" t="s">
        <v>2486</v>
      </c>
      <c r="C611" t="s">
        <v>16</v>
      </c>
      <c r="D611" t="s">
        <v>17</v>
      </c>
      <c r="E611" s="6">
        <v>18.5</v>
      </c>
      <c r="F611" s="6">
        <v>50.92</v>
      </c>
      <c r="G611" s="6">
        <v>59.91</v>
      </c>
      <c r="H611" s="6">
        <f t="shared" si="151"/>
        <v>0.84994157903521961</v>
      </c>
      <c r="I611" s="6">
        <v>18</v>
      </c>
      <c r="J611" s="6">
        <v>45.18</v>
      </c>
      <c r="K611" s="6">
        <v>58.64</v>
      </c>
      <c r="L611" s="6">
        <f t="shared" si="156"/>
        <v>0</v>
      </c>
      <c r="M611" s="6">
        <f t="shared" si="157"/>
        <v>0</v>
      </c>
      <c r="N611" s="6">
        <f t="shared" si="158"/>
        <v>1</v>
      </c>
      <c r="AA611" t="s">
        <v>2500</v>
      </c>
      <c r="AB611" t="s">
        <v>2486</v>
      </c>
      <c r="AC611" t="s">
        <v>16</v>
      </c>
      <c r="AD611" t="s">
        <v>18</v>
      </c>
      <c r="AE611">
        <v>24</v>
      </c>
      <c r="AF611">
        <v>123.11</v>
      </c>
      <c r="AG611">
        <v>73.7</v>
      </c>
      <c r="AH611">
        <f t="shared" si="152"/>
        <v>1.6704206241519675</v>
      </c>
      <c r="AI611">
        <v>23</v>
      </c>
      <c r="AJ611">
        <v>62.46</v>
      </c>
      <c r="AK611">
        <v>71.22</v>
      </c>
      <c r="AL611" s="3">
        <f t="shared" si="153"/>
        <v>1</v>
      </c>
      <c r="AM611" s="3">
        <f t="shared" si="154"/>
        <v>0</v>
      </c>
      <c r="AN611" s="3">
        <f t="shared" si="155"/>
        <v>0</v>
      </c>
    </row>
    <row r="612" spans="1:40" x14ac:dyDescent="0.35">
      <c r="A612" t="s">
        <v>2501</v>
      </c>
      <c r="B612" t="s">
        <v>2486</v>
      </c>
      <c r="C612" t="s">
        <v>16</v>
      </c>
      <c r="D612" t="s">
        <v>17</v>
      </c>
      <c r="E612" s="6">
        <v>17.5</v>
      </c>
      <c r="F612" s="6">
        <v>54.75</v>
      </c>
      <c r="G612" s="6">
        <v>57.36</v>
      </c>
      <c r="H612" s="6">
        <f t="shared" si="151"/>
        <v>0.95449790794979084</v>
      </c>
      <c r="I612" s="6">
        <v>17</v>
      </c>
      <c r="J612" s="6">
        <v>28.7</v>
      </c>
      <c r="K612" s="6">
        <v>56.08</v>
      </c>
      <c r="L612" s="6">
        <f t="shared" si="156"/>
        <v>0</v>
      </c>
      <c r="M612" s="6">
        <f t="shared" si="157"/>
        <v>0</v>
      </c>
      <c r="N612" s="6">
        <f t="shared" si="158"/>
        <v>1</v>
      </c>
      <c r="AA612" t="s">
        <v>2501</v>
      </c>
      <c r="AB612" t="s">
        <v>2486</v>
      </c>
      <c r="AC612" t="s">
        <v>16</v>
      </c>
      <c r="AD612" t="s">
        <v>18</v>
      </c>
      <c r="AE612">
        <v>24</v>
      </c>
      <c r="AF612">
        <v>75.03</v>
      </c>
      <c r="AG612">
        <v>73.7</v>
      </c>
      <c r="AH612">
        <f t="shared" si="152"/>
        <v>1.018046132971506</v>
      </c>
      <c r="AI612">
        <v>23.5</v>
      </c>
      <c r="AJ612">
        <v>55.92</v>
      </c>
      <c r="AK612">
        <v>72.459999999999994</v>
      </c>
      <c r="AL612" s="3">
        <f t="shared" si="153"/>
        <v>0</v>
      </c>
      <c r="AM612" s="3">
        <f t="shared" si="154"/>
        <v>1</v>
      </c>
      <c r="AN612" s="3">
        <f t="shared" si="155"/>
        <v>0</v>
      </c>
    </row>
    <row r="613" spans="1:40" x14ac:dyDescent="0.35">
      <c r="A613" t="s">
        <v>2502</v>
      </c>
      <c r="B613" t="s">
        <v>2486</v>
      </c>
      <c r="C613" t="s">
        <v>16</v>
      </c>
      <c r="D613" t="s">
        <v>17</v>
      </c>
      <c r="E613" s="6">
        <v>19</v>
      </c>
      <c r="F613" s="6">
        <v>53.77</v>
      </c>
      <c r="G613" s="6">
        <v>61.18</v>
      </c>
      <c r="H613" s="6">
        <f t="shared" si="151"/>
        <v>0.8788819875776398</v>
      </c>
      <c r="I613" s="6">
        <v>18.5</v>
      </c>
      <c r="J613" s="6">
        <v>37.54</v>
      </c>
      <c r="K613" s="6">
        <v>59.91</v>
      </c>
      <c r="L613" s="6">
        <f t="shared" si="156"/>
        <v>0</v>
      </c>
      <c r="M613" s="6">
        <f t="shared" si="157"/>
        <v>0</v>
      </c>
      <c r="N613" s="6">
        <f t="shared" si="158"/>
        <v>1</v>
      </c>
      <c r="AA613" t="s">
        <v>2502</v>
      </c>
      <c r="AB613" t="s">
        <v>2486</v>
      </c>
      <c r="AC613" t="s">
        <v>16</v>
      </c>
      <c r="AD613" t="s">
        <v>18</v>
      </c>
      <c r="AE613">
        <v>24</v>
      </c>
      <c r="AF613">
        <v>144.54</v>
      </c>
      <c r="AG613">
        <v>73.7</v>
      </c>
      <c r="AH613">
        <f t="shared" si="152"/>
        <v>1.961194029850746</v>
      </c>
      <c r="AI613">
        <v>35</v>
      </c>
      <c r="AJ613">
        <v>113.01</v>
      </c>
      <c r="AK613">
        <v>100.44</v>
      </c>
      <c r="AL613" s="3">
        <f t="shared" si="153"/>
        <v>1</v>
      </c>
      <c r="AM613" s="3">
        <f t="shared" si="154"/>
        <v>0</v>
      </c>
      <c r="AN613" s="3">
        <f t="shared" si="155"/>
        <v>0</v>
      </c>
    </row>
    <row r="614" spans="1:40" x14ac:dyDescent="0.35">
      <c r="A614" t="s">
        <v>2503</v>
      </c>
      <c r="B614" t="s">
        <v>2486</v>
      </c>
      <c r="C614" t="s">
        <v>16</v>
      </c>
      <c r="D614" t="s">
        <v>17</v>
      </c>
      <c r="E614" s="6">
        <v>19.5</v>
      </c>
      <c r="F614" s="6">
        <v>55.6</v>
      </c>
      <c r="G614" s="6">
        <v>62.44</v>
      </c>
      <c r="H614" s="6">
        <f t="shared" si="151"/>
        <v>0.89045483664317748</v>
      </c>
      <c r="I614" s="6">
        <v>19</v>
      </c>
      <c r="J614" s="6">
        <v>50.18</v>
      </c>
      <c r="K614" s="6">
        <v>61.18</v>
      </c>
      <c r="L614" s="6">
        <f t="shared" si="156"/>
        <v>0</v>
      </c>
      <c r="M614" s="6">
        <f t="shared" si="157"/>
        <v>0</v>
      </c>
      <c r="N614" s="6">
        <f t="shared" si="158"/>
        <v>1</v>
      </c>
      <c r="AA614" t="s">
        <v>2503</v>
      </c>
      <c r="AB614" t="s">
        <v>2486</v>
      </c>
      <c r="AC614" t="s">
        <v>16</v>
      </c>
      <c r="AD614" t="s">
        <v>18</v>
      </c>
      <c r="AE614">
        <v>24</v>
      </c>
      <c r="AF614">
        <v>164.92</v>
      </c>
      <c r="AG614">
        <v>73.7</v>
      </c>
      <c r="AH614">
        <f t="shared" si="152"/>
        <v>2.2377204884667568</v>
      </c>
      <c r="AI614">
        <v>35</v>
      </c>
      <c r="AJ614">
        <v>103.51</v>
      </c>
      <c r="AK614">
        <v>100.44</v>
      </c>
      <c r="AL614" s="3">
        <f t="shared" si="153"/>
        <v>1</v>
      </c>
      <c r="AM614" s="3">
        <f t="shared" si="154"/>
        <v>0</v>
      </c>
      <c r="AN614" s="3">
        <f t="shared" si="155"/>
        <v>0</v>
      </c>
    </row>
    <row r="615" spans="1:40" x14ac:dyDescent="0.35">
      <c r="A615" t="s">
        <v>2504</v>
      </c>
      <c r="B615" t="s">
        <v>2486</v>
      </c>
      <c r="C615" t="s">
        <v>16</v>
      </c>
      <c r="D615" t="s">
        <v>17</v>
      </c>
      <c r="E615" s="6">
        <v>28.5</v>
      </c>
      <c r="F615" s="6">
        <v>75.680000000000007</v>
      </c>
      <c r="G615" s="6">
        <v>84.74</v>
      </c>
      <c r="H615" s="6">
        <f t="shared" si="151"/>
        <v>0.8930847297616239</v>
      </c>
      <c r="I615" s="6">
        <v>28</v>
      </c>
      <c r="J615" s="6">
        <v>59.26</v>
      </c>
      <c r="K615" s="6">
        <v>83.53</v>
      </c>
      <c r="L615" s="6">
        <f t="shared" si="156"/>
        <v>0</v>
      </c>
      <c r="M615" s="6">
        <f t="shared" si="157"/>
        <v>0</v>
      </c>
      <c r="N615" s="6">
        <f t="shared" si="158"/>
        <v>1</v>
      </c>
      <c r="AA615" t="s">
        <v>2504</v>
      </c>
      <c r="AB615" t="s">
        <v>2486</v>
      </c>
      <c r="AC615" t="s">
        <v>16</v>
      </c>
      <c r="AD615" t="s">
        <v>18</v>
      </c>
      <c r="AE615" s="6">
        <v>24</v>
      </c>
      <c r="AF615" s="6">
        <v>67.430000000000007</v>
      </c>
      <c r="AG615" s="6">
        <v>73.7</v>
      </c>
      <c r="AH615" s="6">
        <f t="shared" si="152"/>
        <v>0.91492537313432842</v>
      </c>
      <c r="AI615" s="6">
        <v>23.5</v>
      </c>
      <c r="AJ615" s="6">
        <v>38.24</v>
      </c>
      <c r="AK615" s="6">
        <v>72.459999999999994</v>
      </c>
      <c r="AL615" s="6">
        <f t="shared" si="153"/>
        <v>0</v>
      </c>
      <c r="AM615" s="6">
        <f t="shared" si="154"/>
        <v>0</v>
      </c>
      <c r="AN615" s="6">
        <f t="shared" si="155"/>
        <v>1</v>
      </c>
    </row>
    <row r="616" spans="1:40" x14ac:dyDescent="0.35">
      <c r="A616" t="s">
        <v>2505</v>
      </c>
      <c r="B616" t="s">
        <v>2486</v>
      </c>
      <c r="C616" t="s">
        <v>16</v>
      </c>
      <c r="D616" t="s">
        <v>17</v>
      </c>
      <c r="E616">
        <v>24</v>
      </c>
      <c r="F616">
        <v>108.24</v>
      </c>
      <c r="G616">
        <v>73.7</v>
      </c>
      <c r="H616">
        <f t="shared" si="151"/>
        <v>1.4686567164179103</v>
      </c>
      <c r="I616">
        <v>22.5</v>
      </c>
      <c r="J616">
        <v>64.47</v>
      </c>
      <c r="K616">
        <v>69.97</v>
      </c>
      <c r="L616" s="3">
        <f t="shared" si="156"/>
        <v>0</v>
      </c>
      <c r="M616" s="3">
        <f t="shared" si="157"/>
        <v>1</v>
      </c>
      <c r="N616" s="3">
        <f t="shared" si="158"/>
        <v>0</v>
      </c>
      <c r="AA616" t="s">
        <v>2505</v>
      </c>
      <c r="AB616" t="s">
        <v>2486</v>
      </c>
      <c r="AC616" t="s">
        <v>16</v>
      </c>
      <c r="AD616" t="s">
        <v>18</v>
      </c>
      <c r="AE616" s="6">
        <v>24</v>
      </c>
      <c r="AF616" s="6">
        <v>59.31</v>
      </c>
      <c r="AG616" s="6">
        <v>73.7</v>
      </c>
      <c r="AH616" s="6">
        <f t="shared" si="152"/>
        <v>0.80474898236092263</v>
      </c>
      <c r="AI616" s="6">
        <v>23.5</v>
      </c>
      <c r="AJ616" s="6">
        <v>43.67</v>
      </c>
      <c r="AK616" s="6">
        <v>72.459999999999994</v>
      </c>
      <c r="AL616" s="6">
        <f t="shared" si="153"/>
        <v>0</v>
      </c>
      <c r="AM616" s="6">
        <f t="shared" si="154"/>
        <v>0</v>
      </c>
      <c r="AN616" s="6">
        <f t="shared" si="155"/>
        <v>1</v>
      </c>
    </row>
    <row r="617" spans="1:40" x14ac:dyDescent="0.35">
      <c r="A617" t="s">
        <v>2506</v>
      </c>
      <c r="B617" t="s">
        <v>2486</v>
      </c>
      <c r="C617" t="s">
        <v>16</v>
      </c>
      <c r="D617" t="s">
        <v>17</v>
      </c>
      <c r="E617">
        <v>24</v>
      </c>
      <c r="F617">
        <v>109.89</v>
      </c>
      <c r="G617">
        <v>73.7</v>
      </c>
      <c r="H617">
        <f t="shared" si="151"/>
        <v>1.491044776119403</v>
      </c>
      <c r="I617">
        <v>21.5</v>
      </c>
      <c r="J617">
        <v>79.12</v>
      </c>
      <c r="K617">
        <v>67.47</v>
      </c>
      <c r="L617" s="3">
        <f t="shared" si="156"/>
        <v>0</v>
      </c>
      <c r="M617" s="3">
        <f t="shared" si="157"/>
        <v>1</v>
      </c>
      <c r="N617" s="3">
        <f t="shared" si="158"/>
        <v>0</v>
      </c>
      <c r="AA617" t="s">
        <v>2506</v>
      </c>
      <c r="AB617" t="s">
        <v>2486</v>
      </c>
      <c r="AC617" t="s">
        <v>16</v>
      </c>
      <c r="AD617" t="s">
        <v>18</v>
      </c>
      <c r="AE617">
        <v>24</v>
      </c>
      <c r="AF617">
        <v>97.9</v>
      </c>
      <c r="AG617">
        <v>73.7</v>
      </c>
      <c r="AH617">
        <f t="shared" si="152"/>
        <v>1.3283582089552239</v>
      </c>
      <c r="AI617">
        <v>22.5</v>
      </c>
      <c r="AJ617">
        <v>66.39</v>
      </c>
      <c r="AK617">
        <v>69.97</v>
      </c>
      <c r="AL617" s="3">
        <f t="shared" si="153"/>
        <v>0</v>
      </c>
      <c r="AM617" s="3">
        <f t="shared" si="154"/>
        <v>1</v>
      </c>
      <c r="AN617" s="3">
        <f t="shared" si="155"/>
        <v>0</v>
      </c>
    </row>
    <row r="618" spans="1:40" x14ac:dyDescent="0.35">
      <c r="A618" t="s">
        <v>2507</v>
      </c>
      <c r="B618" t="s">
        <v>2486</v>
      </c>
      <c r="C618" t="s">
        <v>16</v>
      </c>
      <c r="D618" t="s">
        <v>17</v>
      </c>
      <c r="E618" s="6">
        <v>34</v>
      </c>
      <c r="F618" s="6">
        <v>97.64</v>
      </c>
      <c r="G618" s="6">
        <v>98.04</v>
      </c>
      <c r="H618" s="6">
        <f t="shared" si="151"/>
        <v>0.99592003263973883</v>
      </c>
      <c r="I618" s="6">
        <v>33.5</v>
      </c>
      <c r="J618" s="6">
        <v>60.52</v>
      </c>
      <c r="K618" s="6">
        <v>96.84</v>
      </c>
      <c r="L618" s="6">
        <f t="shared" si="156"/>
        <v>0</v>
      </c>
      <c r="M618" s="6">
        <f t="shared" si="157"/>
        <v>0</v>
      </c>
      <c r="N618" s="6">
        <f t="shared" si="158"/>
        <v>1</v>
      </c>
      <c r="AA618" t="s">
        <v>2507</v>
      </c>
      <c r="AB618" t="s">
        <v>2486</v>
      </c>
      <c r="AC618" t="s">
        <v>16</v>
      </c>
      <c r="AD618" t="s">
        <v>18</v>
      </c>
      <c r="AE618">
        <v>24</v>
      </c>
      <c r="AF618">
        <v>142.97999999999999</v>
      </c>
      <c r="AG618">
        <v>73.7</v>
      </c>
      <c r="AH618">
        <f t="shared" si="152"/>
        <v>1.9400271370420623</v>
      </c>
      <c r="AI618">
        <v>35</v>
      </c>
      <c r="AJ618">
        <v>115.08</v>
      </c>
      <c r="AK618">
        <v>100.44</v>
      </c>
      <c r="AL618" s="3">
        <f t="shared" si="153"/>
        <v>1</v>
      </c>
      <c r="AM618" s="3">
        <f t="shared" si="154"/>
        <v>0</v>
      </c>
      <c r="AN618" s="3">
        <f t="shared" si="155"/>
        <v>0</v>
      </c>
    </row>
    <row r="619" spans="1:40" x14ac:dyDescent="0.35">
      <c r="A619" t="s">
        <v>2508</v>
      </c>
      <c r="B619" t="s">
        <v>2486</v>
      </c>
      <c r="C619" t="s">
        <v>16</v>
      </c>
      <c r="D619" t="s">
        <v>17</v>
      </c>
      <c r="E619">
        <v>23.5</v>
      </c>
      <c r="F619">
        <v>176.04</v>
      </c>
      <c r="G619">
        <v>72.459999999999994</v>
      </c>
      <c r="H619">
        <f t="shared" si="151"/>
        <v>2.4294783328733094</v>
      </c>
      <c r="I619">
        <v>21.5</v>
      </c>
      <c r="J619">
        <v>54.5</v>
      </c>
      <c r="K619">
        <v>67.47</v>
      </c>
      <c r="L619" s="3">
        <f t="shared" si="156"/>
        <v>1</v>
      </c>
      <c r="M619" s="3">
        <f t="shared" si="157"/>
        <v>0</v>
      </c>
      <c r="N619" s="3">
        <f t="shared" si="158"/>
        <v>0</v>
      </c>
      <c r="AA619" t="s">
        <v>2508</v>
      </c>
      <c r="AB619" t="s">
        <v>2486</v>
      </c>
      <c r="AC619" t="s">
        <v>16</v>
      </c>
      <c r="AD619" t="s">
        <v>18</v>
      </c>
      <c r="AE619">
        <v>24</v>
      </c>
      <c r="AF619">
        <v>111.86</v>
      </c>
      <c r="AG619">
        <v>73.7</v>
      </c>
      <c r="AH619">
        <f t="shared" si="152"/>
        <v>1.517774762550882</v>
      </c>
      <c r="AI619">
        <v>23</v>
      </c>
      <c r="AJ619">
        <v>53.93</v>
      </c>
      <c r="AK619">
        <v>71.22</v>
      </c>
      <c r="AL619" s="3">
        <f t="shared" si="153"/>
        <v>1</v>
      </c>
      <c r="AM619" s="3">
        <f t="shared" si="154"/>
        <v>0</v>
      </c>
      <c r="AN619" s="3">
        <f t="shared" si="155"/>
        <v>0</v>
      </c>
    </row>
    <row r="620" spans="1:40" x14ac:dyDescent="0.35">
      <c r="A620" t="s">
        <v>2509</v>
      </c>
      <c r="B620" t="s">
        <v>2486</v>
      </c>
      <c r="C620" t="s">
        <v>16</v>
      </c>
      <c r="D620" t="s">
        <v>17</v>
      </c>
      <c r="E620">
        <v>25</v>
      </c>
      <c r="F620">
        <v>89.17</v>
      </c>
      <c r="G620">
        <v>76.17</v>
      </c>
      <c r="H620">
        <f t="shared" si="151"/>
        <v>1.17067086779572</v>
      </c>
      <c r="I620">
        <v>23</v>
      </c>
      <c r="J620">
        <v>68.2</v>
      </c>
      <c r="K620">
        <v>71.22</v>
      </c>
      <c r="L620" s="3">
        <f t="shared" si="156"/>
        <v>0</v>
      </c>
      <c r="M620" s="3">
        <f t="shared" si="157"/>
        <v>1</v>
      </c>
      <c r="N620" s="3">
        <f t="shared" si="158"/>
        <v>0</v>
      </c>
      <c r="AA620" t="s">
        <v>2509</v>
      </c>
      <c r="AB620" t="s">
        <v>2486</v>
      </c>
      <c r="AC620" t="s">
        <v>16</v>
      </c>
      <c r="AD620" t="s">
        <v>18</v>
      </c>
      <c r="AE620">
        <v>23.5</v>
      </c>
      <c r="AF620">
        <v>103.68</v>
      </c>
      <c r="AG620">
        <v>72.459999999999994</v>
      </c>
      <c r="AH620">
        <f t="shared" si="152"/>
        <v>1.4308584046370414</v>
      </c>
      <c r="AI620">
        <v>22.5</v>
      </c>
      <c r="AJ620">
        <v>63.99</v>
      </c>
      <c r="AK620">
        <v>69.97</v>
      </c>
      <c r="AL620" s="3">
        <f t="shared" si="153"/>
        <v>0</v>
      </c>
      <c r="AM620" s="3">
        <f t="shared" si="154"/>
        <v>1</v>
      </c>
      <c r="AN620" s="3">
        <f t="shared" si="155"/>
        <v>0</v>
      </c>
    </row>
    <row r="621" spans="1:40" x14ac:dyDescent="0.35">
      <c r="A621" t="s">
        <v>2510</v>
      </c>
      <c r="B621" t="s">
        <v>2486</v>
      </c>
      <c r="C621" t="s">
        <v>16</v>
      </c>
      <c r="D621" t="s">
        <v>17</v>
      </c>
      <c r="E621">
        <v>24</v>
      </c>
      <c r="F621">
        <v>170.28</v>
      </c>
      <c r="G621">
        <v>73.7</v>
      </c>
      <c r="H621">
        <f t="shared" si="151"/>
        <v>2.3104477611940299</v>
      </c>
      <c r="I621">
        <v>22</v>
      </c>
      <c r="J621">
        <v>61.58</v>
      </c>
      <c r="K621">
        <v>68.72</v>
      </c>
      <c r="L621" s="3">
        <f t="shared" si="156"/>
        <v>1</v>
      </c>
      <c r="M621" s="3">
        <f t="shared" si="157"/>
        <v>0</v>
      </c>
      <c r="N621" s="3">
        <f t="shared" si="158"/>
        <v>0</v>
      </c>
      <c r="AA621" t="s">
        <v>2510</v>
      </c>
      <c r="AB621" t="s">
        <v>2486</v>
      </c>
      <c r="AC621" t="s">
        <v>16</v>
      </c>
      <c r="AD621" t="s">
        <v>18</v>
      </c>
      <c r="AE621">
        <v>24</v>
      </c>
      <c r="AF621">
        <v>141.16</v>
      </c>
      <c r="AG621">
        <v>73.7</v>
      </c>
      <c r="AH621">
        <f t="shared" si="152"/>
        <v>1.9153324287652644</v>
      </c>
      <c r="AI621">
        <v>23</v>
      </c>
      <c r="AJ621">
        <v>68.989999999999995</v>
      </c>
      <c r="AK621">
        <v>71.22</v>
      </c>
      <c r="AL621" s="3">
        <f t="shared" si="153"/>
        <v>1</v>
      </c>
      <c r="AM621" s="3">
        <f t="shared" si="154"/>
        <v>0</v>
      </c>
      <c r="AN621" s="3">
        <f t="shared" si="155"/>
        <v>0</v>
      </c>
    </row>
    <row r="622" spans="1:40" x14ac:dyDescent="0.35">
      <c r="A622" t="s">
        <v>2511</v>
      </c>
      <c r="B622" t="s">
        <v>2486</v>
      </c>
      <c r="C622" t="s">
        <v>16</v>
      </c>
      <c r="D622" t="s">
        <v>17</v>
      </c>
      <c r="E622">
        <v>19</v>
      </c>
      <c r="F622">
        <v>61.92</v>
      </c>
      <c r="G622">
        <v>61.18</v>
      </c>
      <c r="H622">
        <f t="shared" si="151"/>
        <v>1.0120954560313828</v>
      </c>
      <c r="I622">
        <v>18.5</v>
      </c>
      <c r="J622">
        <v>32.21</v>
      </c>
      <c r="K622">
        <v>59.91</v>
      </c>
      <c r="L622" s="3">
        <f t="shared" si="156"/>
        <v>0</v>
      </c>
      <c r="M622" s="3">
        <f t="shared" si="157"/>
        <v>1</v>
      </c>
      <c r="N622" s="3">
        <f t="shared" si="158"/>
        <v>0</v>
      </c>
      <c r="AA622" t="s">
        <v>2511</v>
      </c>
      <c r="AB622" t="s">
        <v>2486</v>
      </c>
      <c r="AC622" t="s">
        <v>16</v>
      </c>
      <c r="AD622" t="s">
        <v>18</v>
      </c>
      <c r="AE622">
        <v>24</v>
      </c>
      <c r="AF622">
        <v>120.21</v>
      </c>
      <c r="AG622">
        <v>73.7</v>
      </c>
      <c r="AH622">
        <f t="shared" si="152"/>
        <v>1.6310719131614653</v>
      </c>
      <c r="AI622">
        <v>23</v>
      </c>
      <c r="AJ622">
        <v>56.45</v>
      </c>
      <c r="AK622">
        <v>71.22</v>
      </c>
      <c r="AL622" s="3">
        <f t="shared" si="153"/>
        <v>1</v>
      </c>
      <c r="AM622" s="3">
        <f t="shared" si="154"/>
        <v>0</v>
      </c>
      <c r="AN622" s="3">
        <f t="shared" si="155"/>
        <v>0</v>
      </c>
    </row>
    <row r="623" spans="1:40" x14ac:dyDescent="0.35">
      <c r="A623" t="s">
        <v>2512</v>
      </c>
      <c r="B623" t="s">
        <v>2486</v>
      </c>
      <c r="C623" t="s">
        <v>16</v>
      </c>
      <c r="D623" t="s">
        <v>17</v>
      </c>
      <c r="E623" s="6">
        <v>35</v>
      </c>
      <c r="F623" s="6">
        <v>91.63</v>
      </c>
      <c r="G623" s="6">
        <v>100.44</v>
      </c>
      <c r="H623" s="6">
        <f t="shared" si="151"/>
        <v>0.91228594185583434</v>
      </c>
      <c r="I623" s="6">
        <v>34.5</v>
      </c>
      <c r="J623" s="6">
        <v>64.06</v>
      </c>
      <c r="K623" s="6">
        <v>99.24</v>
      </c>
      <c r="L623" s="6">
        <f t="shared" si="156"/>
        <v>0</v>
      </c>
      <c r="M623" s="6">
        <f t="shared" si="157"/>
        <v>0</v>
      </c>
      <c r="N623" s="6">
        <f t="shared" si="158"/>
        <v>1</v>
      </c>
      <c r="AA623" t="s">
        <v>2512</v>
      </c>
      <c r="AB623" t="s">
        <v>2486</v>
      </c>
      <c r="AC623" t="s">
        <v>16</v>
      </c>
      <c r="AD623" t="s">
        <v>18</v>
      </c>
      <c r="AE623">
        <v>24</v>
      </c>
      <c r="AF623">
        <v>139.47</v>
      </c>
      <c r="AG623">
        <v>73.7</v>
      </c>
      <c r="AH623">
        <f t="shared" si="152"/>
        <v>1.8924016282225236</v>
      </c>
      <c r="AI623">
        <v>23</v>
      </c>
      <c r="AJ623">
        <v>65.22</v>
      </c>
      <c r="AK623">
        <v>71.22</v>
      </c>
      <c r="AL623" s="3">
        <f t="shared" si="153"/>
        <v>1</v>
      </c>
      <c r="AM623" s="3">
        <f t="shared" si="154"/>
        <v>0</v>
      </c>
      <c r="AN623" s="3">
        <f t="shared" si="155"/>
        <v>0</v>
      </c>
    </row>
    <row r="624" spans="1:40" x14ac:dyDescent="0.35">
      <c r="A624" t="s">
        <v>2513</v>
      </c>
      <c r="B624" t="s">
        <v>2486</v>
      </c>
      <c r="C624" t="s">
        <v>16</v>
      </c>
      <c r="D624" t="s">
        <v>17</v>
      </c>
      <c r="E624">
        <v>23.5</v>
      </c>
      <c r="F624">
        <v>141.27000000000001</v>
      </c>
      <c r="G624">
        <v>72.459999999999994</v>
      </c>
      <c r="H624">
        <f t="shared" si="151"/>
        <v>1.9496273806237927</v>
      </c>
      <c r="I624">
        <v>22</v>
      </c>
      <c r="J624">
        <v>54.4</v>
      </c>
      <c r="K624">
        <v>68.72</v>
      </c>
      <c r="L624" s="3">
        <f t="shared" si="156"/>
        <v>1</v>
      </c>
      <c r="M624" s="3">
        <f t="shared" si="157"/>
        <v>0</v>
      </c>
      <c r="N624" s="3">
        <f t="shared" si="158"/>
        <v>0</v>
      </c>
      <c r="AA624" t="s">
        <v>2513</v>
      </c>
      <c r="AB624" t="s">
        <v>2486</v>
      </c>
      <c r="AC624" t="s">
        <v>16</v>
      </c>
      <c r="AD624" t="s">
        <v>18</v>
      </c>
      <c r="AE624">
        <v>24</v>
      </c>
      <c r="AF624">
        <v>85.79</v>
      </c>
      <c r="AG624">
        <v>73.7</v>
      </c>
      <c r="AH624">
        <f t="shared" si="152"/>
        <v>1.1640434192672999</v>
      </c>
      <c r="AI624">
        <v>23</v>
      </c>
      <c r="AJ624">
        <v>60.77</v>
      </c>
      <c r="AK624">
        <v>71.22</v>
      </c>
      <c r="AL624" s="3">
        <f t="shared" si="153"/>
        <v>0</v>
      </c>
      <c r="AM624" s="3">
        <f t="shared" si="154"/>
        <v>1</v>
      </c>
      <c r="AN624" s="3">
        <f t="shared" si="155"/>
        <v>0</v>
      </c>
    </row>
    <row r="625" spans="1:40" x14ac:dyDescent="0.35">
      <c r="A625" t="s">
        <v>2514</v>
      </c>
      <c r="B625" t="s">
        <v>2486</v>
      </c>
      <c r="C625" t="s">
        <v>51</v>
      </c>
      <c r="D625" t="s">
        <v>17</v>
      </c>
      <c r="E625">
        <v>23.5</v>
      </c>
      <c r="F625">
        <v>103.38</v>
      </c>
      <c r="G625">
        <v>72.459999999999994</v>
      </c>
      <c r="H625">
        <f t="shared" si="151"/>
        <v>1.426718189345846</v>
      </c>
      <c r="I625">
        <v>22</v>
      </c>
      <c r="J625">
        <v>44.67</v>
      </c>
      <c r="K625">
        <v>68.72</v>
      </c>
      <c r="L625" s="3">
        <f t="shared" si="156"/>
        <v>0</v>
      </c>
      <c r="M625" s="3">
        <f t="shared" si="157"/>
        <v>1</v>
      </c>
      <c r="N625" s="3">
        <f t="shared" si="158"/>
        <v>0</v>
      </c>
      <c r="AA625" t="s">
        <v>2514</v>
      </c>
      <c r="AB625" t="s">
        <v>2486</v>
      </c>
      <c r="AC625" t="s">
        <v>51</v>
      </c>
      <c r="AD625" t="s">
        <v>18</v>
      </c>
      <c r="AE625" s="6">
        <v>23.5</v>
      </c>
      <c r="AF625" s="6">
        <v>69.900000000000006</v>
      </c>
      <c r="AG625" s="6">
        <v>72.459999999999994</v>
      </c>
      <c r="AH625" s="6">
        <f t="shared" si="152"/>
        <v>0.96467016284846829</v>
      </c>
      <c r="AI625" s="6">
        <v>23</v>
      </c>
      <c r="AJ625" s="6">
        <v>38.67</v>
      </c>
      <c r="AK625" s="6">
        <v>71.22</v>
      </c>
      <c r="AL625" s="6">
        <f t="shared" si="153"/>
        <v>0</v>
      </c>
      <c r="AM625" s="6">
        <f t="shared" si="154"/>
        <v>0</v>
      </c>
      <c r="AN625" s="6">
        <f t="shared" si="155"/>
        <v>1</v>
      </c>
    </row>
    <row r="626" spans="1:40" x14ac:dyDescent="0.35">
      <c r="A626" t="s">
        <v>2515</v>
      </c>
      <c r="B626" t="s">
        <v>2486</v>
      </c>
      <c r="C626" t="s">
        <v>51</v>
      </c>
      <c r="D626" t="s">
        <v>17</v>
      </c>
      <c r="E626">
        <v>23.5</v>
      </c>
      <c r="F626">
        <v>98.84</v>
      </c>
      <c r="G626">
        <v>72.459999999999994</v>
      </c>
      <c r="H626">
        <f t="shared" si="151"/>
        <v>1.3640629312724264</v>
      </c>
      <c r="I626">
        <v>15.5</v>
      </c>
      <c r="J626">
        <v>57.09</v>
      </c>
      <c r="K626">
        <v>52.21</v>
      </c>
      <c r="L626" s="3">
        <f t="shared" si="156"/>
        <v>0</v>
      </c>
      <c r="M626" s="3">
        <f t="shared" si="157"/>
        <v>1</v>
      </c>
      <c r="N626" s="3">
        <f t="shared" si="158"/>
        <v>0</v>
      </c>
      <c r="AA626" t="s">
        <v>2515</v>
      </c>
      <c r="AB626" t="s">
        <v>2486</v>
      </c>
      <c r="AC626" t="s">
        <v>51</v>
      </c>
      <c r="AD626" t="s">
        <v>18</v>
      </c>
      <c r="AE626">
        <v>24</v>
      </c>
      <c r="AF626">
        <v>114.33</v>
      </c>
      <c r="AG626">
        <v>73.7</v>
      </c>
      <c r="AH626">
        <f t="shared" si="152"/>
        <v>1.5512890094979646</v>
      </c>
      <c r="AI626">
        <v>22</v>
      </c>
      <c r="AJ626">
        <v>58.59</v>
      </c>
      <c r="AK626">
        <v>68.72</v>
      </c>
      <c r="AL626" s="3">
        <f t="shared" si="153"/>
        <v>1</v>
      </c>
      <c r="AM626" s="3">
        <f t="shared" si="154"/>
        <v>0</v>
      </c>
      <c r="AN626" s="3">
        <f t="shared" si="155"/>
        <v>0</v>
      </c>
    </row>
    <row r="627" spans="1:40" x14ac:dyDescent="0.35">
      <c r="A627" t="s">
        <v>2516</v>
      </c>
      <c r="B627" t="s">
        <v>2486</v>
      </c>
      <c r="C627" t="s">
        <v>51</v>
      </c>
      <c r="D627" t="s">
        <v>17</v>
      </c>
      <c r="E627" s="6">
        <v>27.5</v>
      </c>
      <c r="F627" s="6">
        <v>64.42</v>
      </c>
      <c r="G627" s="6">
        <v>82.3</v>
      </c>
      <c r="H627" s="6">
        <f t="shared" si="151"/>
        <v>0.78274605103280681</v>
      </c>
      <c r="I627" s="6">
        <v>27</v>
      </c>
      <c r="J627" s="6">
        <v>45.41</v>
      </c>
      <c r="K627" s="6">
        <v>81.08</v>
      </c>
      <c r="L627" s="6">
        <f t="shared" si="156"/>
        <v>0</v>
      </c>
      <c r="M627" s="6">
        <f t="shared" si="157"/>
        <v>0</v>
      </c>
      <c r="N627" s="6">
        <f t="shared" si="158"/>
        <v>1</v>
      </c>
      <c r="AA627" t="s">
        <v>2516</v>
      </c>
      <c r="AB627" t="s">
        <v>2486</v>
      </c>
      <c r="AC627" t="s">
        <v>51</v>
      </c>
      <c r="AD627" t="s">
        <v>18</v>
      </c>
      <c r="AE627" s="6">
        <v>24</v>
      </c>
      <c r="AF627" s="6">
        <v>70.38</v>
      </c>
      <c r="AG627" s="6">
        <v>73.7</v>
      </c>
      <c r="AH627" s="6">
        <f t="shared" si="152"/>
        <v>0.95495251017639071</v>
      </c>
      <c r="AI627" s="6">
        <v>23.5</v>
      </c>
      <c r="AJ627" s="6">
        <v>63.16</v>
      </c>
      <c r="AK627" s="6">
        <v>72.459999999999994</v>
      </c>
      <c r="AL627" s="6">
        <f t="shared" si="153"/>
        <v>0</v>
      </c>
      <c r="AM627" s="6">
        <f t="shared" si="154"/>
        <v>0</v>
      </c>
      <c r="AN627" s="6">
        <f t="shared" si="155"/>
        <v>1</v>
      </c>
    </row>
    <row r="628" spans="1:40" x14ac:dyDescent="0.35">
      <c r="A628" t="s">
        <v>2517</v>
      </c>
      <c r="B628" t="s">
        <v>2486</v>
      </c>
      <c r="C628" t="s">
        <v>51</v>
      </c>
      <c r="D628" t="s">
        <v>17</v>
      </c>
      <c r="E628">
        <v>16.5</v>
      </c>
      <c r="F628">
        <v>55.31</v>
      </c>
      <c r="G628">
        <v>54.79</v>
      </c>
      <c r="H628">
        <f t="shared" si="151"/>
        <v>1.0094907829895967</v>
      </c>
      <c r="I628">
        <v>16</v>
      </c>
      <c r="J628">
        <v>39.729999999999997</v>
      </c>
      <c r="K628">
        <v>53.5</v>
      </c>
      <c r="L628" s="3">
        <f t="shared" si="156"/>
        <v>0</v>
      </c>
      <c r="M628" s="3">
        <f t="shared" si="157"/>
        <v>1</v>
      </c>
      <c r="N628" s="3">
        <f t="shared" si="158"/>
        <v>0</v>
      </c>
      <c r="AA628" t="s">
        <v>2517</v>
      </c>
      <c r="AB628" t="s">
        <v>2486</v>
      </c>
      <c r="AC628" t="s">
        <v>51</v>
      </c>
      <c r="AD628" t="s">
        <v>18</v>
      </c>
      <c r="AE628">
        <v>24</v>
      </c>
      <c r="AF628">
        <v>90.04</v>
      </c>
      <c r="AG628">
        <v>73.7</v>
      </c>
      <c r="AH628">
        <f t="shared" si="152"/>
        <v>1.2217096336499322</v>
      </c>
      <c r="AI628">
        <v>23.5</v>
      </c>
      <c r="AJ628">
        <v>59.86</v>
      </c>
      <c r="AK628">
        <v>72.459999999999994</v>
      </c>
      <c r="AL628" s="3">
        <f t="shared" si="153"/>
        <v>0</v>
      </c>
      <c r="AM628" s="3">
        <f t="shared" si="154"/>
        <v>1</v>
      </c>
      <c r="AN628" s="3">
        <f t="shared" si="155"/>
        <v>0</v>
      </c>
    </row>
    <row r="629" spans="1:40" x14ac:dyDescent="0.35">
      <c r="A629" t="s">
        <v>2518</v>
      </c>
      <c r="B629" t="s">
        <v>2486</v>
      </c>
      <c r="C629" t="s">
        <v>51</v>
      </c>
      <c r="D629" t="s">
        <v>17</v>
      </c>
      <c r="E629" s="6">
        <v>25.5</v>
      </c>
      <c r="F629" s="6">
        <v>71.73</v>
      </c>
      <c r="G629" s="6">
        <v>77.400000000000006</v>
      </c>
      <c r="H629" s="6">
        <f t="shared" si="151"/>
        <v>0.92674418604651165</v>
      </c>
      <c r="I629" s="6">
        <v>25</v>
      </c>
      <c r="J629" s="6">
        <v>54.45</v>
      </c>
      <c r="K629" s="6">
        <v>76.17</v>
      </c>
      <c r="L629" s="6">
        <f t="shared" si="156"/>
        <v>0</v>
      </c>
      <c r="M629" s="6">
        <f t="shared" si="157"/>
        <v>0</v>
      </c>
      <c r="N629" s="6">
        <f t="shared" si="158"/>
        <v>1</v>
      </c>
      <c r="AA629" t="s">
        <v>2518</v>
      </c>
      <c r="AB629" t="s">
        <v>2486</v>
      </c>
      <c r="AC629" t="s">
        <v>51</v>
      </c>
      <c r="AD629" t="s">
        <v>18</v>
      </c>
      <c r="AE629" s="6">
        <v>24</v>
      </c>
      <c r="AF629" s="6">
        <v>72.180000000000007</v>
      </c>
      <c r="AG629" s="6">
        <v>73.7</v>
      </c>
      <c r="AH629" s="6">
        <f t="shared" si="152"/>
        <v>0.9793758480325645</v>
      </c>
      <c r="AI629" s="6">
        <v>23.5</v>
      </c>
      <c r="AJ629" s="6">
        <v>40.950000000000003</v>
      </c>
      <c r="AK629" s="6">
        <v>72.459999999999994</v>
      </c>
      <c r="AL629" s="6">
        <f t="shared" si="153"/>
        <v>0</v>
      </c>
      <c r="AM629" s="6">
        <f t="shared" si="154"/>
        <v>0</v>
      </c>
      <c r="AN629" s="6">
        <f t="shared" si="155"/>
        <v>1</v>
      </c>
    </row>
    <row r="630" spans="1:40" x14ac:dyDescent="0.35">
      <c r="A630" t="s">
        <v>2519</v>
      </c>
      <c r="B630" t="s">
        <v>2486</v>
      </c>
      <c r="C630" t="s">
        <v>51</v>
      </c>
      <c r="D630" t="s">
        <v>17</v>
      </c>
      <c r="E630">
        <v>25</v>
      </c>
      <c r="F630">
        <v>109.63</v>
      </c>
      <c r="G630">
        <v>76.17</v>
      </c>
      <c r="H630">
        <f t="shared" si="151"/>
        <v>1.4392805566495994</v>
      </c>
      <c r="I630">
        <v>23</v>
      </c>
      <c r="J630">
        <v>57.52</v>
      </c>
      <c r="K630">
        <v>71.22</v>
      </c>
      <c r="L630" s="3">
        <f t="shared" si="156"/>
        <v>0</v>
      </c>
      <c r="M630" s="3">
        <f t="shared" si="157"/>
        <v>1</v>
      </c>
      <c r="N630" s="3">
        <f t="shared" si="158"/>
        <v>0</v>
      </c>
      <c r="AA630" t="s">
        <v>2519</v>
      </c>
      <c r="AB630" t="s">
        <v>2486</v>
      </c>
      <c r="AC630" t="s">
        <v>51</v>
      </c>
      <c r="AD630" t="s">
        <v>18</v>
      </c>
      <c r="AE630">
        <v>24</v>
      </c>
      <c r="AF630">
        <v>119.73</v>
      </c>
      <c r="AG630">
        <v>73.7</v>
      </c>
      <c r="AH630">
        <f t="shared" si="152"/>
        <v>1.6245590230664857</v>
      </c>
      <c r="AI630">
        <v>23</v>
      </c>
      <c r="AJ630">
        <v>70.47</v>
      </c>
      <c r="AK630">
        <v>71.22</v>
      </c>
      <c r="AL630" s="3">
        <f t="shared" si="153"/>
        <v>1</v>
      </c>
      <c r="AM630" s="3">
        <f t="shared" si="154"/>
        <v>0</v>
      </c>
      <c r="AN630" s="3">
        <f t="shared" si="155"/>
        <v>0</v>
      </c>
    </row>
    <row r="631" spans="1:40" x14ac:dyDescent="0.35">
      <c r="A631" t="s">
        <v>2520</v>
      </c>
      <c r="B631" t="s">
        <v>2486</v>
      </c>
      <c r="C631" t="s">
        <v>51</v>
      </c>
      <c r="D631" t="s">
        <v>17</v>
      </c>
      <c r="E631" s="6">
        <v>21</v>
      </c>
      <c r="F631" s="6">
        <v>62.14</v>
      </c>
      <c r="G631" s="6">
        <v>66.22</v>
      </c>
      <c r="H631" s="6">
        <f t="shared" si="151"/>
        <v>0.93838719420114769</v>
      </c>
      <c r="I631" s="6">
        <v>20.5</v>
      </c>
      <c r="J631" s="6">
        <v>38.270000000000003</v>
      </c>
      <c r="K631" s="6">
        <v>64.97</v>
      </c>
      <c r="L631" s="6">
        <f t="shared" si="156"/>
        <v>0</v>
      </c>
      <c r="M631" s="6">
        <f t="shared" si="157"/>
        <v>0</v>
      </c>
      <c r="N631" s="6">
        <f t="shared" si="158"/>
        <v>1</v>
      </c>
      <c r="AA631" t="s">
        <v>2520</v>
      </c>
      <c r="AB631" t="s">
        <v>2486</v>
      </c>
      <c r="AC631" t="s">
        <v>51</v>
      </c>
      <c r="AD631" t="s">
        <v>18</v>
      </c>
      <c r="AE631" s="6">
        <v>16</v>
      </c>
      <c r="AF631" s="6">
        <v>53.17</v>
      </c>
      <c r="AG631" s="6">
        <v>53.5</v>
      </c>
      <c r="AH631" s="6">
        <f t="shared" si="152"/>
        <v>0.99383177570093462</v>
      </c>
      <c r="AI631" s="6">
        <v>15.5</v>
      </c>
      <c r="AJ631" s="6">
        <v>36.590000000000003</v>
      </c>
      <c r="AK631" s="6">
        <v>52.21</v>
      </c>
      <c r="AL631" s="6">
        <f t="shared" si="153"/>
        <v>0</v>
      </c>
      <c r="AM631" s="6">
        <f t="shared" si="154"/>
        <v>0</v>
      </c>
      <c r="AN631" s="6">
        <f t="shared" si="155"/>
        <v>1</v>
      </c>
    </row>
    <row r="632" spans="1:40" x14ac:dyDescent="0.35">
      <c r="A632" t="s">
        <v>2521</v>
      </c>
      <c r="B632" t="s">
        <v>2486</v>
      </c>
      <c r="C632" t="s">
        <v>51</v>
      </c>
      <c r="D632" t="s">
        <v>17</v>
      </c>
      <c r="E632" s="6">
        <v>24</v>
      </c>
      <c r="F632" s="6">
        <v>59.18</v>
      </c>
      <c r="G632" s="6">
        <v>73.7</v>
      </c>
      <c r="H632" s="6">
        <f t="shared" si="151"/>
        <v>0.80298507462686564</v>
      </c>
      <c r="I632" s="6">
        <v>23.5</v>
      </c>
      <c r="J632" s="6">
        <v>47.36</v>
      </c>
      <c r="K632" s="6">
        <v>72.459999999999994</v>
      </c>
      <c r="L632" s="6">
        <f t="shared" si="156"/>
        <v>0</v>
      </c>
      <c r="M632" s="6">
        <f t="shared" si="157"/>
        <v>0</v>
      </c>
      <c r="N632" s="6">
        <f t="shared" si="158"/>
        <v>1</v>
      </c>
      <c r="AA632" t="s">
        <v>2521</v>
      </c>
      <c r="AB632" t="s">
        <v>2486</v>
      </c>
      <c r="AC632" t="s">
        <v>51</v>
      </c>
      <c r="AD632" t="s">
        <v>18</v>
      </c>
      <c r="AE632" s="6">
        <v>15</v>
      </c>
      <c r="AF632" s="6">
        <v>44.6</v>
      </c>
      <c r="AG632" s="6">
        <v>50.91</v>
      </c>
      <c r="AH632" s="6">
        <f t="shared" si="152"/>
        <v>0.87605578471813017</v>
      </c>
      <c r="AI632" s="6">
        <v>15</v>
      </c>
      <c r="AJ632" s="6">
        <v>44.6</v>
      </c>
      <c r="AK632" s="6">
        <v>50.91</v>
      </c>
      <c r="AL632" s="6">
        <f t="shared" si="153"/>
        <v>0</v>
      </c>
      <c r="AM632" s="6">
        <f t="shared" si="154"/>
        <v>0</v>
      </c>
      <c r="AN632" s="6">
        <f t="shared" si="155"/>
        <v>1</v>
      </c>
    </row>
    <row r="633" spans="1:40" x14ac:dyDescent="0.35">
      <c r="A633" t="s">
        <v>2522</v>
      </c>
      <c r="B633" t="s">
        <v>2486</v>
      </c>
      <c r="C633" t="s">
        <v>51</v>
      </c>
      <c r="D633" t="s">
        <v>17</v>
      </c>
      <c r="E633" s="6">
        <v>20</v>
      </c>
      <c r="F633" s="6">
        <v>50.32</v>
      </c>
      <c r="G633" s="6">
        <v>63.71</v>
      </c>
      <c r="H633" s="6">
        <f t="shared" si="151"/>
        <v>0.78982891225867213</v>
      </c>
      <c r="I633" s="6">
        <v>19.5</v>
      </c>
      <c r="J633" s="6">
        <v>39.35</v>
      </c>
      <c r="K633" s="6">
        <v>62.44</v>
      </c>
      <c r="L633" s="6">
        <f t="shared" si="156"/>
        <v>0</v>
      </c>
      <c r="M633" s="6">
        <f t="shared" si="157"/>
        <v>0</v>
      </c>
      <c r="N633" s="6">
        <f t="shared" si="158"/>
        <v>1</v>
      </c>
      <c r="AA633" t="s">
        <v>2522</v>
      </c>
      <c r="AB633" t="s">
        <v>2486</v>
      </c>
      <c r="AC633" t="s">
        <v>51</v>
      </c>
      <c r="AD633" t="s">
        <v>18</v>
      </c>
      <c r="AE633" s="6">
        <v>22</v>
      </c>
      <c r="AF633" s="6">
        <v>53.87</v>
      </c>
      <c r="AG633" s="6">
        <v>68.72</v>
      </c>
      <c r="AH633" s="6">
        <f t="shared" si="152"/>
        <v>0.78390570430733408</v>
      </c>
      <c r="AI633" s="6">
        <v>21.5</v>
      </c>
      <c r="AJ633" s="6">
        <v>40.4</v>
      </c>
      <c r="AK633" s="6">
        <v>67.47</v>
      </c>
      <c r="AL633" s="6">
        <f t="shared" si="153"/>
        <v>0</v>
      </c>
      <c r="AM633" s="6">
        <f t="shared" si="154"/>
        <v>0</v>
      </c>
      <c r="AN633" s="6">
        <f t="shared" si="155"/>
        <v>1</v>
      </c>
    </row>
    <row r="634" spans="1:40" x14ac:dyDescent="0.35">
      <c r="A634" t="s">
        <v>2523</v>
      </c>
      <c r="B634" t="s">
        <v>2486</v>
      </c>
      <c r="C634" t="s">
        <v>51</v>
      </c>
      <c r="D634" t="s">
        <v>17</v>
      </c>
      <c r="E634" s="6">
        <v>24.5</v>
      </c>
      <c r="F634" s="6">
        <v>65.290000000000006</v>
      </c>
      <c r="G634" s="6">
        <v>74.930000000000007</v>
      </c>
      <c r="H634" s="6">
        <f t="shared" si="151"/>
        <v>0.8713465901508074</v>
      </c>
      <c r="I634" s="6">
        <v>24</v>
      </c>
      <c r="J634" s="6">
        <v>42.21</v>
      </c>
      <c r="K634" s="6">
        <v>73.7</v>
      </c>
      <c r="L634" s="6">
        <f t="shared" si="156"/>
        <v>0</v>
      </c>
      <c r="M634" s="6">
        <f t="shared" si="157"/>
        <v>0</v>
      </c>
      <c r="N634" s="6">
        <f t="shared" si="158"/>
        <v>1</v>
      </c>
      <c r="AA634" t="s">
        <v>2523</v>
      </c>
      <c r="AB634" t="s">
        <v>2486</v>
      </c>
      <c r="AC634" t="s">
        <v>51</v>
      </c>
      <c r="AD634" t="s">
        <v>18</v>
      </c>
      <c r="AE634" s="6">
        <v>16.5</v>
      </c>
      <c r="AF634" s="6">
        <v>53.52</v>
      </c>
      <c r="AG634" s="6">
        <v>54.79</v>
      </c>
      <c r="AH634" s="6">
        <f t="shared" si="152"/>
        <v>0.97682058769848523</v>
      </c>
      <c r="AI634" s="6">
        <v>16</v>
      </c>
      <c r="AJ634" s="6">
        <v>39.24</v>
      </c>
      <c r="AK634" s="6">
        <v>53.5</v>
      </c>
      <c r="AL634" s="6">
        <f t="shared" si="153"/>
        <v>0</v>
      </c>
      <c r="AM634" s="6">
        <f t="shared" si="154"/>
        <v>0</v>
      </c>
      <c r="AN634" s="6">
        <f t="shared" si="155"/>
        <v>1</v>
      </c>
    </row>
    <row r="635" spans="1:40" x14ac:dyDescent="0.35">
      <c r="A635" t="s">
        <v>2524</v>
      </c>
      <c r="B635" t="s">
        <v>2486</v>
      </c>
      <c r="C635" t="s">
        <v>51</v>
      </c>
      <c r="D635" t="s">
        <v>17</v>
      </c>
      <c r="E635" s="6">
        <v>23.5</v>
      </c>
      <c r="F635" s="6">
        <v>70.760000000000005</v>
      </c>
      <c r="G635" s="6">
        <v>72.459999999999994</v>
      </c>
      <c r="H635" s="6">
        <f t="shared" si="151"/>
        <v>0.97653878001656103</v>
      </c>
      <c r="I635" s="6">
        <v>23</v>
      </c>
      <c r="J635" s="6">
        <v>68.900000000000006</v>
      </c>
      <c r="K635" s="6">
        <v>71.22</v>
      </c>
      <c r="L635" s="6">
        <f t="shared" si="156"/>
        <v>0</v>
      </c>
      <c r="M635" s="6">
        <f t="shared" si="157"/>
        <v>0</v>
      </c>
      <c r="N635" s="6">
        <f t="shared" si="158"/>
        <v>1</v>
      </c>
      <c r="AA635" t="s">
        <v>2524</v>
      </c>
      <c r="AB635" t="s">
        <v>2486</v>
      </c>
      <c r="AC635" t="s">
        <v>51</v>
      </c>
      <c r="AD635" t="s">
        <v>18</v>
      </c>
      <c r="AE635">
        <v>24</v>
      </c>
      <c r="AF635">
        <v>114.81</v>
      </c>
      <c r="AG635">
        <v>73.7</v>
      </c>
      <c r="AH635">
        <f t="shared" si="152"/>
        <v>1.5578018995929444</v>
      </c>
      <c r="AI635">
        <v>23.5</v>
      </c>
      <c r="AJ635">
        <v>62.86</v>
      </c>
      <c r="AK635">
        <v>72.459999999999994</v>
      </c>
      <c r="AL635" s="3">
        <f t="shared" si="153"/>
        <v>1</v>
      </c>
      <c r="AM635" s="3">
        <f t="shared" si="154"/>
        <v>0</v>
      </c>
      <c r="AN635" s="3">
        <f t="shared" si="155"/>
        <v>0</v>
      </c>
    </row>
    <row r="636" spans="1:40" x14ac:dyDescent="0.35">
      <c r="A636" t="s">
        <v>2525</v>
      </c>
      <c r="B636" t="s">
        <v>2486</v>
      </c>
      <c r="C636" t="s">
        <v>51</v>
      </c>
      <c r="D636" t="s">
        <v>17</v>
      </c>
      <c r="E636" s="6">
        <v>18</v>
      </c>
      <c r="F636" s="6">
        <v>49.38</v>
      </c>
      <c r="G636" s="6">
        <v>58.64</v>
      </c>
      <c r="H636" s="6">
        <f t="shared" si="151"/>
        <v>0.842087312414734</v>
      </c>
      <c r="I636" s="6">
        <v>17.5</v>
      </c>
      <c r="J636" s="6">
        <v>24.8</v>
      </c>
      <c r="K636" s="6">
        <v>57.36</v>
      </c>
      <c r="L636" s="6">
        <f t="shared" si="156"/>
        <v>0</v>
      </c>
      <c r="M636" s="6">
        <f t="shared" si="157"/>
        <v>0</v>
      </c>
      <c r="N636" s="6">
        <f t="shared" si="158"/>
        <v>1</v>
      </c>
      <c r="AA636" t="s">
        <v>2525</v>
      </c>
      <c r="AB636" t="s">
        <v>2486</v>
      </c>
      <c r="AC636" t="s">
        <v>51</v>
      </c>
      <c r="AD636" t="s">
        <v>18</v>
      </c>
      <c r="AE636" s="6">
        <v>22.5</v>
      </c>
      <c r="AF636" s="6">
        <v>58.27</v>
      </c>
      <c r="AG636" s="6">
        <v>69.97</v>
      </c>
      <c r="AH636" s="6">
        <f t="shared" si="152"/>
        <v>0.83278547949121062</v>
      </c>
      <c r="AI636" s="6">
        <v>22</v>
      </c>
      <c r="AJ636" s="6">
        <v>45.03</v>
      </c>
      <c r="AK636" s="6">
        <v>68.72</v>
      </c>
      <c r="AL636" s="6">
        <f t="shared" si="153"/>
        <v>0</v>
      </c>
      <c r="AM636" s="6">
        <f t="shared" si="154"/>
        <v>0</v>
      </c>
      <c r="AN636" s="6">
        <f t="shared" si="155"/>
        <v>1</v>
      </c>
    </row>
    <row r="637" spans="1:40" x14ac:dyDescent="0.35">
      <c r="A637" t="s">
        <v>2526</v>
      </c>
      <c r="B637" t="s">
        <v>2486</v>
      </c>
      <c r="C637" t="s">
        <v>51</v>
      </c>
      <c r="D637" t="s">
        <v>17</v>
      </c>
      <c r="E637" s="6">
        <v>34</v>
      </c>
      <c r="F637" s="6">
        <v>91.44</v>
      </c>
      <c r="G637" s="6">
        <v>98.04</v>
      </c>
      <c r="H637" s="6">
        <f t="shared" si="151"/>
        <v>0.93268053855569144</v>
      </c>
      <c r="I637" s="6">
        <v>33.5</v>
      </c>
      <c r="J637" s="6">
        <v>82.24</v>
      </c>
      <c r="K637" s="6">
        <v>96.84</v>
      </c>
      <c r="L637" s="6">
        <f t="shared" si="156"/>
        <v>0</v>
      </c>
      <c r="M637" s="6">
        <f t="shared" si="157"/>
        <v>0</v>
      </c>
      <c r="N637" s="6">
        <f t="shared" si="158"/>
        <v>1</v>
      </c>
      <c r="AA637" t="s">
        <v>2526</v>
      </c>
      <c r="AB637" t="s">
        <v>2486</v>
      </c>
      <c r="AC637" t="s">
        <v>51</v>
      </c>
      <c r="AD637" t="s">
        <v>18</v>
      </c>
      <c r="AE637">
        <v>24</v>
      </c>
      <c r="AF637">
        <v>85.16</v>
      </c>
      <c r="AG637">
        <v>73.7</v>
      </c>
      <c r="AH637">
        <f t="shared" si="152"/>
        <v>1.1554952510176391</v>
      </c>
      <c r="AI637">
        <v>23</v>
      </c>
      <c r="AJ637">
        <v>46.74</v>
      </c>
      <c r="AK637">
        <v>71.22</v>
      </c>
      <c r="AL637" s="3">
        <f t="shared" si="153"/>
        <v>0</v>
      </c>
      <c r="AM637" s="3">
        <f t="shared" si="154"/>
        <v>1</v>
      </c>
      <c r="AN637" s="3">
        <f t="shared" si="155"/>
        <v>0</v>
      </c>
    </row>
    <row r="638" spans="1:40" x14ac:dyDescent="0.35">
      <c r="A638" t="s">
        <v>2527</v>
      </c>
      <c r="B638" t="s">
        <v>2486</v>
      </c>
      <c r="C638" t="s">
        <v>51</v>
      </c>
      <c r="D638" t="s">
        <v>17</v>
      </c>
      <c r="E638">
        <v>23.5</v>
      </c>
      <c r="F638">
        <v>80.69</v>
      </c>
      <c r="G638">
        <v>72.459999999999994</v>
      </c>
      <c r="H638">
        <f t="shared" si="151"/>
        <v>1.1135799061551201</v>
      </c>
      <c r="I638">
        <v>23</v>
      </c>
      <c r="J638">
        <v>61.06</v>
      </c>
      <c r="K638">
        <v>71.22</v>
      </c>
      <c r="L638" s="3">
        <f t="shared" si="156"/>
        <v>0</v>
      </c>
      <c r="M638" s="3">
        <f t="shared" si="157"/>
        <v>1</v>
      </c>
      <c r="N638" s="3">
        <f t="shared" si="158"/>
        <v>0</v>
      </c>
      <c r="AA638" t="s">
        <v>2527</v>
      </c>
      <c r="AB638" t="s">
        <v>2486</v>
      </c>
      <c r="AC638" t="s">
        <v>51</v>
      </c>
      <c r="AD638" t="s">
        <v>18</v>
      </c>
      <c r="AE638">
        <v>24</v>
      </c>
      <c r="AF638">
        <v>74.33</v>
      </c>
      <c r="AG638">
        <v>73.7</v>
      </c>
      <c r="AH638">
        <f t="shared" si="152"/>
        <v>1.0085481682496606</v>
      </c>
      <c r="AI638">
        <v>23.5</v>
      </c>
      <c r="AJ638">
        <v>71.03</v>
      </c>
      <c r="AK638">
        <v>72.459999999999994</v>
      </c>
      <c r="AL638" s="3">
        <f t="shared" si="153"/>
        <v>0</v>
      </c>
      <c r="AM638" s="3">
        <f t="shared" si="154"/>
        <v>1</v>
      </c>
      <c r="AN638" s="3">
        <f t="shared" si="155"/>
        <v>0</v>
      </c>
    </row>
    <row r="639" spans="1:40" x14ac:dyDescent="0.35">
      <c r="A639" t="s">
        <v>2528</v>
      </c>
      <c r="B639" t="s">
        <v>2486</v>
      </c>
      <c r="C639" t="s">
        <v>51</v>
      </c>
      <c r="D639" t="s">
        <v>17</v>
      </c>
      <c r="E639" s="6">
        <v>24.5</v>
      </c>
      <c r="F639" s="6">
        <v>74.47</v>
      </c>
      <c r="G639" s="6">
        <v>74.930000000000007</v>
      </c>
      <c r="H639" s="6">
        <f t="shared" si="151"/>
        <v>0.99386093687441601</v>
      </c>
      <c r="I639" s="6">
        <v>24</v>
      </c>
      <c r="J639" s="6">
        <v>60.38</v>
      </c>
      <c r="K639" s="6">
        <v>73.7</v>
      </c>
      <c r="L639" s="6">
        <f t="shared" si="156"/>
        <v>0</v>
      </c>
      <c r="M639" s="6">
        <f t="shared" si="157"/>
        <v>0</v>
      </c>
      <c r="N639" s="6">
        <f t="shared" si="158"/>
        <v>1</v>
      </c>
      <c r="AA639" t="s">
        <v>2528</v>
      </c>
      <c r="AB639" t="s">
        <v>2486</v>
      </c>
      <c r="AC639" t="s">
        <v>51</v>
      </c>
      <c r="AD639" t="s">
        <v>18</v>
      </c>
      <c r="AE639">
        <v>24</v>
      </c>
      <c r="AF639">
        <v>112.91</v>
      </c>
      <c r="AG639">
        <v>73.7</v>
      </c>
      <c r="AH639">
        <f t="shared" si="152"/>
        <v>1.5320217096336499</v>
      </c>
      <c r="AI639">
        <v>16</v>
      </c>
      <c r="AJ639">
        <v>59.16</v>
      </c>
      <c r="AK639">
        <v>53.5</v>
      </c>
      <c r="AL639" s="3">
        <f t="shared" si="153"/>
        <v>1</v>
      </c>
      <c r="AM639" s="3">
        <f t="shared" si="154"/>
        <v>0</v>
      </c>
      <c r="AN639" s="3">
        <f t="shared" si="155"/>
        <v>0</v>
      </c>
    </row>
    <row r="640" spans="1:40" x14ac:dyDescent="0.35">
      <c r="A640" t="s">
        <v>2529</v>
      </c>
      <c r="B640" t="s">
        <v>2486</v>
      </c>
      <c r="C640" t="s">
        <v>51</v>
      </c>
      <c r="D640" t="s">
        <v>17</v>
      </c>
      <c r="E640" s="6">
        <v>23.5</v>
      </c>
      <c r="F640" s="6">
        <v>72.34</v>
      </c>
      <c r="G640" s="6">
        <v>72.459999999999994</v>
      </c>
      <c r="H640" s="6">
        <f t="shared" ref="H640:H703" si="159">F640/G640</f>
        <v>0.99834391388352206</v>
      </c>
      <c r="I640" s="6">
        <v>23</v>
      </c>
      <c r="J640" s="6">
        <v>54.03</v>
      </c>
      <c r="K640" s="6">
        <v>71.22</v>
      </c>
      <c r="L640" s="6">
        <f t="shared" si="156"/>
        <v>0</v>
      </c>
      <c r="M640" s="6">
        <f t="shared" si="157"/>
        <v>0</v>
      </c>
      <c r="N640" s="6">
        <f t="shared" si="158"/>
        <v>1</v>
      </c>
      <c r="AA640" t="s">
        <v>2529</v>
      </c>
      <c r="AB640" t="s">
        <v>2486</v>
      </c>
      <c r="AC640" t="s">
        <v>51</v>
      </c>
      <c r="AD640" t="s">
        <v>18</v>
      </c>
      <c r="AE640">
        <v>24</v>
      </c>
      <c r="AF640">
        <v>87.53</v>
      </c>
      <c r="AG640">
        <v>73.7</v>
      </c>
      <c r="AH640">
        <f t="shared" si="152"/>
        <v>1.187652645861601</v>
      </c>
      <c r="AI640">
        <v>23.5</v>
      </c>
      <c r="AJ640">
        <v>69.02</v>
      </c>
      <c r="AK640">
        <v>72.459999999999994</v>
      </c>
      <c r="AL640" s="3">
        <f t="shared" si="153"/>
        <v>0</v>
      </c>
      <c r="AM640" s="3">
        <f t="shared" si="154"/>
        <v>1</v>
      </c>
      <c r="AN640" s="3">
        <f t="shared" si="155"/>
        <v>0</v>
      </c>
    </row>
    <row r="641" spans="1:40" x14ac:dyDescent="0.35">
      <c r="A641" t="s">
        <v>2530</v>
      </c>
      <c r="B641" t="s">
        <v>2486</v>
      </c>
      <c r="C641" t="s">
        <v>51</v>
      </c>
      <c r="D641" t="s">
        <v>17</v>
      </c>
      <c r="E641">
        <v>25</v>
      </c>
      <c r="F641">
        <v>77.52</v>
      </c>
      <c r="G641">
        <v>76.17</v>
      </c>
      <c r="H641">
        <f t="shared" si="159"/>
        <v>1.0177235131941709</v>
      </c>
      <c r="I641">
        <v>24.5</v>
      </c>
      <c r="J641">
        <v>66.89</v>
      </c>
      <c r="K641">
        <v>74.930000000000007</v>
      </c>
      <c r="L641" s="3">
        <f t="shared" si="156"/>
        <v>0</v>
      </c>
      <c r="M641" s="3">
        <f t="shared" si="157"/>
        <v>1</v>
      </c>
      <c r="N641" s="3">
        <f t="shared" si="158"/>
        <v>0</v>
      </c>
      <c r="AA641" t="s">
        <v>2530</v>
      </c>
      <c r="AB641" t="s">
        <v>2486</v>
      </c>
      <c r="AC641" t="s">
        <v>51</v>
      </c>
      <c r="AD641" t="s">
        <v>18</v>
      </c>
      <c r="AE641" s="6">
        <v>24.5</v>
      </c>
      <c r="AF641" s="6">
        <v>69.17</v>
      </c>
      <c r="AG641" s="6">
        <v>74.930000000000007</v>
      </c>
      <c r="AH641" s="6">
        <f t="shared" si="152"/>
        <v>0.92312825303616708</v>
      </c>
      <c r="AI641" s="6">
        <v>24</v>
      </c>
      <c r="AJ641" s="6">
        <v>66.48</v>
      </c>
      <c r="AK641" s="6">
        <v>73.7</v>
      </c>
      <c r="AL641" s="6">
        <f t="shared" si="153"/>
        <v>0</v>
      </c>
      <c r="AM641" s="6">
        <f t="shared" si="154"/>
        <v>0</v>
      </c>
      <c r="AN641" s="6">
        <f t="shared" si="155"/>
        <v>1</v>
      </c>
    </row>
    <row r="642" spans="1:40" x14ac:dyDescent="0.35">
      <c r="A642" t="s">
        <v>2531</v>
      </c>
      <c r="B642" t="s">
        <v>2486</v>
      </c>
      <c r="C642" t="s">
        <v>51</v>
      </c>
      <c r="D642" t="s">
        <v>17</v>
      </c>
      <c r="E642" s="6">
        <v>26</v>
      </c>
      <c r="F642" s="6">
        <v>69.67</v>
      </c>
      <c r="G642" s="6">
        <v>78.63</v>
      </c>
      <c r="H642" s="6">
        <f t="shared" si="159"/>
        <v>0.88604858196617076</v>
      </c>
      <c r="I642" s="6">
        <v>25.5</v>
      </c>
      <c r="J642" s="6">
        <v>40.85</v>
      </c>
      <c r="K642" s="6">
        <v>77.400000000000006</v>
      </c>
      <c r="L642" s="6">
        <f t="shared" si="156"/>
        <v>0</v>
      </c>
      <c r="M642" s="6">
        <f t="shared" si="157"/>
        <v>0</v>
      </c>
      <c r="N642" s="6">
        <f t="shared" si="158"/>
        <v>1</v>
      </c>
      <c r="AA642" t="s">
        <v>2531</v>
      </c>
      <c r="AB642" t="s">
        <v>2486</v>
      </c>
      <c r="AC642" t="s">
        <v>51</v>
      </c>
      <c r="AD642" t="s">
        <v>18</v>
      </c>
      <c r="AE642">
        <v>24</v>
      </c>
      <c r="AF642">
        <v>81.180000000000007</v>
      </c>
      <c r="AG642">
        <v>73.7</v>
      </c>
      <c r="AH642">
        <f t="shared" ref="AH642:AH705" si="160">AF642/AG642</f>
        <v>1.101492537313433</v>
      </c>
      <c r="AI642">
        <v>23.5</v>
      </c>
      <c r="AJ642">
        <v>59.95</v>
      </c>
      <c r="AK642">
        <v>72.459999999999994</v>
      </c>
      <c r="AL642" s="3">
        <f t="shared" ref="AL642:AL705" si="161">IF(AH642&gt;1.5,1,0)</f>
        <v>0</v>
      </c>
      <c r="AM642" s="3">
        <f t="shared" ref="AM642:AM705" si="162">IF((AND(AH642&gt;1,AH642&lt;1.5)),1,0)</f>
        <v>1</v>
      </c>
      <c r="AN642" s="3">
        <f t="shared" ref="AN642:AN705" si="163">IF(AH642&lt;1,1,0)</f>
        <v>0</v>
      </c>
    </row>
    <row r="643" spans="1:40" x14ac:dyDescent="0.35">
      <c r="A643" t="s">
        <v>2532</v>
      </c>
      <c r="B643" t="s">
        <v>2486</v>
      </c>
      <c r="C643" t="s">
        <v>51</v>
      </c>
      <c r="D643" t="s">
        <v>17</v>
      </c>
      <c r="E643" s="6">
        <v>18</v>
      </c>
      <c r="F643" s="6">
        <v>47.1</v>
      </c>
      <c r="G643" s="6">
        <v>58.64</v>
      </c>
      <c r="H643" s="6">
        <f t="shared" si="159"/>
        <v>0.80320600272851295</v>
      </c>
      <c r="I643" s="6">
        <v>17.5</v>
      </c>
      <c r="J643" s="6">
        <v>28.59</v>
      </c>
      <c r="K643" s="6">
        <v>57.36</v>
      </c>
      <c r="L643" s="6">
        <f t="shared" si="156"/>
        <v>0</v>
      </c>
      <c r="M643" s="6">
        <f t="shared" si="157"/>
        <v>0</v>
      </c>
      <c r="N643" s="6">
        <f t="shared" si="158"/>
        <v>1</v>
      </c>
      <c r="AA643" t="s">
        <v>2532</v>
      </c>
      <c r="AB643" t="s">
        <v>2486</v>
      </c>
      <c r="AC643" t="s">
        <v>51</v>
      </c>
      <c r="AD643" t="s">
        <v>18</v>
      </c>
      <c r="AE643">
        <v>24</v>
      </c>
      <c r="AF643">
        <v>75.069999999999993</v>
      </c>
      <c r="AG643">
        <v>73.7</v>
      </c>
      <c r="AH643">
        <f t="shared" si="160"/>
        <v>1.0185888738127542</v>
      </c>
      <c r="AI643">
        <v>23.5</v>
      </c>
      <c r="AJ643">
        <v>64.790000000000006</v>
      </c>
      <c r="AK643">
        <v>72.459999999999994</v>
      </c>
      <c r="AL643" s="3">
        <f t="shared" si="161"/>
        <v>0</v>
      </c>
      <c r="AM643" s="3">
        <f t="shared" si="162"/>
        <v>1</v>
      </c>
      <c r="AN643" s="3">
        <f t="shared" si="163"/>
        <v>0</v>
      </c>
    </row>
    <row r="644" spans="1:40" x14ac:dyDescent="0.35">
      <c r="A644" t="s">
        <v>2533</v>
      </c>
      <c r="B644" t="s">
        <v>2486</v>
      </c>
      <c r="C644" t="s">
        <v>51</v>
      </c>
      <c r="D644" t="s">
        <v>17</v>
      </c>
      <c r="E644" s="6">
        <v>19.5</v>
      </c>
      <c r="F644" s="6">
        <v>42.78</v>
      </c>
      <c r="G644" s="6">
        <v>62.44</v>
      </c>
      <c r="H644" s="6">
        <f t="shared" si="159"/>
        <v>0.68513773222293406</v>
      </c>
      <c r="I644" s="6">
        <v>19</v>
      </c>
      <c r="J644" s="6">
        <v>40.1</v>
      </c>
      <c r="K644" s="6">
        <v>61.18</v>
      </c>
      <c r="L644" s="6">
        <f t="shared" si="156"/>
        <v>0</v>
      </c>
      <c r="M644" s="6">
        <f t="shared" si="157"/>
        <v>0</v>
      </c>
      <c r="N644" s="6">
        <f t="shared" si="158"/>
        <v>1</v>
      </c>
      <c r="AA644" t="s">
        <v>2533</v>
      </c>
      <c r="AB644" t="s">
        <v>2486</v>
      </c>
      <c r="AC644" t="s">
        <v>51</v>
      </c>
      <c r="AD644" t="s">
        <v>18</v>
      </c>
      <c r="AE644" s="6">
        <v>19.5</v>
      </c>
      <c r="AF644" s="6">
        <v>49.26</v>
      </c>
      <c r="AG644" s="6">
        <v>62.44</v>
      </c>
      <c r="AH644" s="6">
        <f t="shared" si="160"/>
        <v>0.78891736066623963</v>
      </c>
      <c r="AI644" s="6">
        <v>19</v>
      </c>
      <c r="AJ644" s="6">
        <v>33.270000000000003</v>
      </c>
      <c r="AK644" s="6">
        <v>61.18</v>
      </c>
      <c r="AL644" s="6">
        <f t="shared" si="161"/>
        <v>0</v>
      </c>
      <c r="AM644" s="6">
        <f t="shared" si="162"/>
        <v>0</v>
      </c>
      <c r="AN644" s="6">
        <f t="shared" si="163"/>
        <v>1</v>
      </c>
    </row>
    <row r="645" spans="1:40" x14ac:dyDescent="0.35">
      <c r="A645" t="s">
        <v>2534</v>
      </c>
      <c r="B645" t="s">
        <v>2486</v>
      </c>
      <c r="C645" t="s">
        <v>51</v>
      </c>
      <c r="D645" t="s">
        <v>17</v>
      </c>
      <c r="E645">
        <v>23.5</v>
      </c>
      <c r="F645">
        <v>80.2</v>
      </c>
      <c r="G645">
        <v>72.459999999999994</v>
      </c>
      <c r="H645">
        <f t="shared" si="159"/>
        <v>1.1068175545128347</v>
      </c>
      <c r="I645">
        <v>23</v>
      </c>
      <c r="J645">
        <v>29.36</v>
      </c>
      <c r="K645">
        <v>71.22</v>
      </c>
      <c r="L645" s="3">
        <f t="shared" si="156"/>
        <v>0</v>
      </c>
      <c r="M645" s="3">
        <f t="shared" si="157"/>
        <v>1</v>
      </c>
      <c r="N645" s="3">
        <f t="shared" si="158"/>
        <v>0</v>
      </c>
      <c r="AA645" t="s">
        <v>2534</v>
      </c>
      <c r="AB645" t="s">
        <v>2486</v>
      </c>
      <c r="AC645" t="s">
        <v>51</v>
      </c>
      <c r="AD645" t="s">
        <v>18</v>
      </c>
      <c r="AE645">
        <v>23.5</v>
      </c>
      <c r="AF645">
        <v>101.21</v>
      </c>
      <c r="AG645">
        <v>72.459999999999994</v>
      </c>
      <c r="AH645">
        <f t="shared" si="160"/>
        <v>1.3967706320728679</v>
      </c>
      <c r="AI645">
        <v>23</v>
      </c>
      <c r="AJ645">
        <v>52.41</v>
      </c>
      <c r="AK645">
        <v>71.22</v>
      </c>
      <c r="AL645" s="3">
        <f t="shared" si="161"/>
        <v>0</v>
      </c>
      <c r="AM645" s="3">
        <f t="shared" si="162"/>
        <v>1</v>
      </c>
      <c r="AN645" s="3">
        <f t="shared" si="163"/>
        <v>0</v>
      </c>
    </row>
    <row r="646" spans="1:40" x14ac:dyDescent="0.35">
      <c r="A646" t="s">
        <v>2535</v>
      </c>
      <c r="B646" t="s">
        <v>2486</v>
      </c>
      <c r="C646" t="s">
        <v>51</v>
      </c>
      <c r="D646" t="s">
        <v>17</v>
      </c>
      <c r="E646">
        <v>23</v>
      </c>
      <c r="F646">
        <v>82.42</v>
      </c>
      <c r="G646">
        <v>71.22</v>
      </c>
      <c r="H646">
        <f t="shared" si="159"/>
        <v>1.157259196854816</v>
      </c>
      <c r="I646">
        <v>22.5</v>
      </c>
      <c r="J646">
        <v>44.67</v>
      </c>
      <c r="K646">
        <v>69.97</v>
      </c>
      <c r="L646" s="3">
        <f t="shared" si="156"/>
        <v>0</v>
      </c>
      <c r="M646" s="3">
        <f t="shared" si="157"/>
        <v>1</v>
      </c>
      <c r="N646" s="3">
        <f t="shared" si="158"/>
        <v>0</v>
      </c>
      <c r="AA646" t="s">
        <v>2535</v>
      </c>
      <c r="AB646" t="s">
        <v>2486</v>
      </c>
      <c r="AC646" t="s">
        <v>51</v>
      </c>
      <c r="AD646" t="s">
        <v>18</v>
      </c>
      <c r="AE646">
        <v>24</v>
      </c>
      <c r="AF646">
        <v>94.96</v>
      </c>
      <c r="AG646">
        <v>73.7</v>
      </c>
      <c r="AH646">
        <f t="shared" si="160"/>
        <v>1.2884667571234734</v>
      </c>
      <c r="AI646">
        <v>23</v>
      </c>
      <c r="AJ646">
        <v>51.09</v>
      </c>
      <c r="AK646">
        <v>71.22</v>
      </c>
      <c r="AL646" s="3">
        <f t="shared" si="161"/>
        <v>0</v>
      </c>
      <c r="AM646" s="3">
        <f t="shared" si="162"/>
        <v>1</v>
      </c>
      <c r="AN646" s="3">
        <f t="shared" si="163"/>
        <v>0</v>
      </c>
    </row>
    <row r="647" spans="1:40" x14ac:dyDescent="0.35">
      <c r="A647" t="s">
        <v>2536</v>
      </c>
      <c r="B647" t="s">
        <v>2486</v>
      </c>
      <c r="C647" t="s">
        <v>51</v>
      </c>
      <c r="D647" t="s">
        <v>17</v>
      </c>
      <c r="E647" s="6">
        <v>23.5</v>
      </c>
      <c r="F647" s="6">
        <v>61.4</v>
      </c>
      <c r="G647" s="6">
        <v>72.459999999999994</v>
      </c>
      <c r="H647" s="6">
        <f t="shared" si="159"/>
        <v>0.84736406293127253</v>
      </c>
      <c r="I647" s="6">
        <v>23</v>
      </c>
      <c r="J647" s="6">
        <v>41.9</v>
      </c>
      <c r="K647" s="6">
        <v>71.22</v>
      </c>
      <c r="L647" s="6">
        <f t="shared" si="156"/>
        <v>0</v>
      </c>
      <c r="M647" s="6">
        <f t="shared" si="157"/>
        <v>0</v>
      </c>
      <c r="N647" s="6">
        <f t="shared" si="158"/>
        <v>1</v>
      </c>
      <c r="AA647" t="s">
        <v>2536</v>
      </c>
      <c r="AB647" t="s">
        <v>2486</v>
      </c>
      <c r="AC647" t="s">
        <v>51</v>
      </c>
      <c r="AD647" t="s">
        <v>18</v>
      </c>
      <c r="AE647">
        <v>23</v>
      </c>
      <c r="AF647">
        <v>72.86</v>
      </c>
      <c r="AG647">
        <v>71.22</v>
      </c>
      <c r="AH647">
        <f t="shared" si="160"/>
        <v>1.0230272395394553</v>
      </c>
      <c r="AI647">
        <v>22.5</v>
      </c>
      <c r="AJ647">
        <v>55.7</v>
      </c>
      <c r="AK647">
        <v>69.97</v>
      </c>
      <c r="AL647" s="3">
        <f t="shared" si="161"/>
        <v>0</v>
      </c>
      <c r="AM647" s="3">
        <f t="shared" si="162"/>
        <v>1</v>
      </c>
      <c r="AN647" s="3">
        <f t="shared" si="163"/>
        <v>0</v>
      </c>
    </row>
    <row r="648" spans="1:40" x14ac:dyDescent="0.35">
      <c r="A648" t="s">
        <v>2537</v>
      </c>
      <c r="B648" t="s">
        <v>2486</v>
      </c>
      <c r="C648" t="s">
        <v>51</v>
      </c>
      <c r="D648" t="s">
        <v>17</v>
      </c>
      <c r="E648">
        <v>24</v>
      </c>
      <c r="F648">
        <v>112.96</v>
      </c>
      <c r="G648">
        <v>73.7</v>
      </c>
      <c r="H648">
        <f t="shared" si="159"/>
        <v>1.5327001356852101</v>
      </c>
      <c r="I648">
        <v>22.5</v>
      </c>
      <c r="J648">
        <v>68.73</v>
      </c>
      <c r="K648">
        <v>69.97</v>
      </c>
      <c r="L648" s="3">
        <f t="shared" si="156"/>
        <v>1</v>
      </c>
      <c r="M648" s="3">
        <f t="shared" si="157"/>
        <v>0</v>
      </c>
      <c r="N648" s="3">
        <f t="shared" si="158"/>
        <v>0</v>
      </c>
      <c r="AA648" t="s">
        <v>2537</v>
      </c>
      <c r="AB648" t="s">
        <v>2486</v>
      </c>
      <c r="AC648" t="s">
        <v>51</v>
      </c>
      <c r="AD648" t="s">
        <v>18</v>
      </c>
      <c r="AE648">
        <v>24</v>
      </c>
      <c r="AF648">
        <v>81.349999999999994</v>
      </c>
      <c r="AG648">
        <v>73.7</v>
      </c>
      <c r="AH648">
        <f t="shared" si="160"/>
        <v>1.1037991858887379</v>
      </c>
      <c r="AI648">
        <v>23</v>
      </c>
      <c r="AJ648">
        <v>50.4</v>
      </c>
      <c r="AK648">
        <v>71.22</v>
      </c>
      <c r="AL648" s="3">
        <f t="shared" si="161"/>
        <v>0</v>
      </c>
      <c r="AM648" s="3">
        <f t="shared" si="162"/>
        <v>1</v>
      </c>
      <c r="AN648" s="3">
        <f t="shared" si="163"/>
        <v>0</v>
      </c>
    </row>
    <row r="649" spans="1:40" x14ac:dyDescent="0.35">
      <c r="A649" t="s">
        <v>2538</v>
      </c>
      <c r="B649" t="s">
        <v>2486</v>
      </c>
      <c r="C649" t="s">
        <v>51</v>
      </c>
      <c r="D649" t="s">
        <v>17</v>
      </c>
      <c r="E649">
        <v>24</v>
      </c>
      <c r="F649">
        <v>115.57</v>
      </c>
      <c r="G649">
        <v>73.7</v>
      </c>
      <c r="H649">
        <f t="shared" si="159"/>
        <v>1.568113975576662</v>
      </c>
      <c r="I649">
        <v>22.5</v>
      </c>
      <c r="J649">
        <v>53.79</v>
      </c>
      <c r="K649">
        <v>69.97</v>
      </c>
      <c r="L649" s="3">
        <f t="shared" si="156"/>
        <v>1</v>
      </c>
      <c r="M649" s="3">
        <f t="shared" si="157"/>
        <v>0</v>
      </c>
      <c r="N649" s="3">
        <f t="shared" si="158"/>
        <v>0</v>
      </c>
      <c r="AA649" t="s">
        <v>2538</v>
      </c>
      <c r="AB649" t="s">
        <v>2486</v>
      </c>
      <c r="AC649" t="s">
        <v>51</v>
      </c>
      <c r="AD649" t="s">
        <v>18</v>
      </c>
      <c r="AE649">
        <v>24</v>
      </c>
      <c r="AF649">
        <v>122.39</v>
      </c>
      <c r="AG649">
        <v>73.7</v>
      </c>
      <c r="AH649">
        <f t="shared" si="160"/>
        <v>1.660651289009498</v>
      </c>
      <c r="AI649">
        <v>22</v>
      </c>
      <c r="AJ649">
        <v>66.510000000000005</v>
      </c>
      <c r="AK649">
        <v>68.72</v>
      </c>
      <c r="AL649" s="3">
        <f t="shared" si="161"/>
        <v>1</v>
      </c>
      <c r="AM649" s="3">
        <f t="shared" si="162"/>
        <v>0</v>
      </c>
      <c r="AN649" s="3">
        <f t="shared" si="163"/>
        <v>0</v>
      </c>
    </row>
    <row r="650" spans="1:40" x14ac:dyDescent="0.35">
      <c r="A650" t="s">
        <v>2539</v>
      </c>
      <c r="B650" t="s">
        <v>2486</v>
      </c>
      <c r="C650" t="s">
        <v>51</v>
      </c>
      <c r="D650" t="s">
        <v>17</v>
      </c>
      <c r="E650" s="6">
        <v>23</v>
      </c>
      <c r="F650" s="6">
        <v>60.17</v>
      </c>
      <c r="G650" s="6">
        <v>71.22</v>
      </c>
      <c r="H650" s="6">
        <f t="shared" si="159"/>
        <v>0.84484695310306102</v>
      </c>
      <c r="I650" s="6">
        <v>22.5</v>
      </c>
      <c r="J650" s="6">
        <v>39.549999999999997</v>
      </c>
      <c r="K650" s="6">
        <v>69.97</v>
      </c>
      <c r="L650" s="6">
        <f t="shared" si="156"/>
        <v>0</v>
      </c>
      <c r="M650" s="6">
        <f t="shared" si="157"/>
        <v>0</v>
      </c>
      <c r="N650" s="6">
        <f t="shared" si="158"/>
        <v>1</v>
      </c>
      <c r="AA650" t="s">
        <v>2539</v>
      </c>
      <c r="AB650" t="s">
        <v>2486</v>
      </c>
      <c r="AC650" t="s">
        <v>51</v>
      </c>
      <c r="AD650" t="s">
        <v>18</v>
      </c>
      <c r="AE650">
        <v>23.5</v>
      </c>
      <c r="AF650">
        <v>100.96</v>
      </c>
      <c r="AG650">
        <v>72.459999999999994</v>
      </c>
      <c r="AH650">
        <f t="shared" si="160"/>
        <v>1.3933204526635385</v>
      </c>
      <c r="AI650">
        <v>21.5</v>
      </c>
      <c r="AJ650">
        <v>53.24</v>
      </c>
      <c r="AK650">
        <v>67.47</v>
      </c>
      <c r="AL650" s="3">
        <f t="shared" si="161"/>
        <v>0</v>
      </c>
      <c r="AM650" s="3">
        <f t="shared" si="162"/>
        <v>1</v>
      </c>
      <c r="AN650" s="3">
        <f t="shared" si="163"/>
        <v>0</v>
      </c>
    </row>
    <row r="651" spans="1:40" x14ac:dyDescent="0.35">
      <c r="A651" t="s">
        <v>2540</v>
      </c>
      <c r="B651" t="s">
        <v>2486</v>
      </c>
      <c r="C651" t="s">
        <v>51</v>
      </c>
      <c r="D651" t="s">
        <v>17</v>
      </c>
      <c r="E651" s="6">
        <v>23.5</v>
      </c>
      <c r="F651" s="6">
        <v>63.19</v>
      </c>
      <c r="G651" s="6">
        <v>72.459999999999994</v>
      </c>
      <c r="H651" s="6">
        <f t="shared" si="159"/>
        <v>0.87206734750207016</v>
      </c>
      <c r="I651" s="6">
        <v>23</v>
      </c>
      <c r="J651" s="6">
        <v>47.67</v>
      </c>
      <c r="K651" s="6">
        <v>71.22</v>
      </c>
      <c r="L651" s="6">
        <f t="shared" si="156"/>
        <v>0</v>
      </c>
      <c r="M651" s="6">
        <f t="shared" si="157"/>
        <v>0</v>
      </c>
      <c r="N651" s="6">
        <f t="shared" si="158"/>
        <v>1</v>
      </c>
      <c r="AA651" t="s">
        <v>2540</v>
      </c>
      <c r="AB651" t="s">
        <v>2486</v>
      </c>
      <c r="AC651" t="s">
        <v>51</v>
      </c>
      <c r="AD651" t="s">
        <v>18</v>
      </c>
      <c r="AE651" s="6">
        <v>24</v>
      </c>
      <c r="AF651" s="6">
        <v>68.959999999999994</v>
      </c>
      <c r="AG651" s="6">
        <v>73.7</v>
      </c>
      <c r="AH651" s="6">
        <f t="shared" si="160"/>
        <v>0.93568521031207585</v>
      </c>
      <c r="AI651" s="6">
        <v>23.5</v>
      </c>
      <c r="AJ651" s="6">
        <v>34.81</v>
      </c>
      <c r="AK651" s="6">
        <v>72.459999999999994</v>
      </c>
      <c r="AL651" s="6">
        <f t="shared" si="161"/>
        <v>0</v>
      </c>
      <c r="AM651" s="6">
        <f t="shared" si="162"/>
        <v>0</v>
      </c>
      <c r="AN651" s="6">
        <f t="shared" si="163"/>
        <v>1</v>
      </c>
    </row>
    <row r="652" spans="1:40" x14ac:dyDescent="0.35">
      <c r="A652" t="s">
        <v>2541</v>
      </c>
      <c r="B652" t="s">
        <v>2486</v>
      </c>
      <c r="C652" t="s">
        <v>51</v>
      </c>
      <c r="D652" t="s">
        <v>17</v>
      </c>
      <c r="E652" s="6">
        <v>23</v>
      </c>
      <c r="F652" s="6">
        <v>60.55</v>
      </c>
      <c r="G652" s="6">
        <v>71.22</v>
      </c>
      <c r="H652" s="6">
        <f t="shared" si="159"/>
        <v>0.85018253299634927</v>
      </c>
      <c r="I652" s="6">
        <v>22.5</v>
      </c>
      <c r="J652" s="6">
        <v>48.72</v>
      </c>
      <c r="K652" s="6">
        <v>69.97</v>
      </c>
      <c r="L652" s="6">
        <f t="shared" si="156"/>
        <v>0</v>
      </c>
      <c r="M652" s="6">
        <f t="shared" si="157"/>
        <v>0</v>
      </c>
      <c r="N652" s="6">
        <f t="shared" si="158"/>
        <v>1</v>
      </c>
      <c r="AA652" t="s">
        <v>2541</v>
      </c>
      <c r="AB652" t="s">
        <v>2486</v>
      </c>
      <c r="AC652" t="s">
        <v>51</v>
      </c>
      <c r="AD652" t="s">
        <v>18</v>
      </c>
      <c r="AE652">
        <v>24</v>
      </c>
      <c r="AF652">
        <v>120.47</v>
      </c>
      <c r="AG652">
        <v>73.7</v>
      </c>
      <c r="AH652">
        <f t="shared" si="160"/>
        <v>1.6345997286295793</v>
      </c>
      <c r="AI652">
        <v>23</v>
      </c>
      <c r="AJ652">
        <v>59</v>
      </c>
      <c r="AK652">
        <v>71.22</v>
      </c>
      <c r="AL652" s="3">
        <f t="shared" si="161"/>
        <v>1</v>
      </c>
      <c r="AM652" s="3">
        <f t="shared" si="162"/>
        <v>0</v>
      </c>
      <c r="AN652" s="3">
        <f t="shared" si="163"/>
        <v>0</v>
      </c>
    </row>
    <row r="653" spans="1:40" x14ac:dyDescent="0.35">
      <c r="A653" t="s">
        <v>2542</v>
      </c>
      <c r="B653" t="s">
        <v>2486</v>
      </c>
      <c r="C653" t="s">
        <v>51</v>
      </c>
      <c r="D653" t="s">
        <v>17</v>
      </c>
      <c r="E653">
        <v>23</v>
      </c>
      <c r="F653">
        <v>72.03</v>
      </c>
      <c r="G653">
        <v>71.22</v>
      </c>
      <c r="H653">
        <f t="shared" si="159"/>
        <v>1.0113732097725359</v>
      </c>
      <c r="I653">
        <v>22.5</v>
      </c>
      <c r="J653">
        <v>42.87</v>
      </c>
      <c r="K653">
        <v>69.97</v>
      </c>
      <c r="L653" s="3">
        <f t="shared" si="156"/>
        <v>0</v>
      </c>
      <c r="M653" s="3">
        <f t="shared" si="157"/>
        <v>1</v>
      </c>
      <c r="N653" s="3">
        <f t="shared" si="158"/>
        <v>0</v>
      </c>
      <c r="AA653" t="s">
        <v>2542</v>
      </c>
      <c r="AB653" t="s">
        <v>2486</v>
      </c>
      <c r="AC653" t="s">
        <v>51</v>
      </c>
      <c r="AD653" t="s">
        <v>18</v>
      </c>
      <c r="AE653" s="6">
        <v>23.5</v>
      </c>
      <c r="AF653" s="6">
        <v>62.63</v>
      </c>
      <c r="AG653" s="6">
        <v>72.459999999999994</v>
      </c>
      <c r="AH653" s="6">
        <f t="shared" si="160"/>
        <v>0.86433894562517266</v>
      </c>
      <c r="AI653" s="6">
        <v>23</v>
      </c>
      <c r="AJ653" s="6">
        <v>38.299999999999997</v>
      </c>
      <c r="AK653" s="6">
        <v>71.22</v>
      </c>
      <c r="AL653" s="6">
        <f t="shared" si="161"/>
        <v>0</v>
      </c>
      <c r="AM653" s="6">
        <f t="shared" si="162"/>
        <v>0</v>
      </c>
      <c r="AN653" s="6">
        <f t="shared" si="163"/>
        <v>1</v>
      </c>
    </row>
    <row r="654" spans="1:40" x14ac:dyDescent="0.35">
      <c r="A654" t="s">
        <v>2543</v>
      </c>
      <c r="B654" t="s">
        <v>2486</v>
      </c>
      <c r="C654" t="s">
        <v>51</v>
      </c>
      <c r="D654" t="s">
        <v>17</v>
      </c>
      <c r="E654">
        <v>24</v>
      </c>
      <c r="F654">
        <v>78.28</v>
      </c>
      <c r="G654">
        <v>73.7</v>
      </c>
      <c r="H654">
        <f t="shared" si="159"/>
        <v>1.0621438263229308</v>
      </c>
      <c r="I654">
        <v>23.5</v>
      </c>
      <c r="J654">
        <v>45.43</v>
      </c>
      <c r="K654">
        <v>72.459999999999994</v>
      </c>
      <c r="L654" s="3">
        <f t="shared" si="156"/>
        <v>0</v>
      </c>
      <c r="M654" s="3">
        <f t="shared" si="157"/>
        <v>1</v>
      </c>
      <c r="N654" s="3">
        <f t="shared" si="158"/>
        <v>0</v>
      </c>
      <c r="AA654" t="s">
        <v>2543</v>
      </c>
      <c r="AB654" t="s">
        <v>2486</v>
      </c>
      <c r="AC654" t="s">
        <v>51</v>
      </c>
      <c r="AD654" t="s">
        <v>18</v>
      </c>
      <c r="AE654">
        <v>24</v>
      </c>
      <c r="AF654">
        <v>99.52</v>
      </c>
      <c r="AG654">
        <v>73.7</v>
      </c>
      <c r="AH654">
        <f t="shared" si="160"/>
        <v>1.3503392130257801</v>
      </c>
      <c r="AI654">
        <v>23</v>
      </c>
      <c r="AJ654">
        <v>50.17</v>
      </c>
      <c r="AK654">
        <v>71.22</v>
      </c>
      <c r="AL654" s="3">
        <f t="shared" si="161"/>
        <v>0</v>
      </c>
      <c r="AM654" s="3">
        <f t="shared" si="162"/>
        <v>1</v>
      </c>
      <c r="AN654" s="3">
        <f t="shared" si="163"/>
        <v>0</v>
      </c>
    </row>
    <row r="655" spans="1:40" x14ac:dyDescent="0.35">
      <c r="A655" t="s">
        <v>2544</v>
      </c>
      <c r="B655" t="s">
        <v>2486</v>
      </c>
      <c r="C655" t="s">
        <v>51</v>
      </c>
      <c r="D655" t="s">
        <v>17</v>
      </c>
      <c r="E655">
        <v>31.5</v>
      </c>
      <c r="F655">
        <v>93.33</v>
      </c>
      <c r="G655">
        <v>92.02</v>
      </c>
      <c r="H655">
        <f t="shared" si="159"/>
        <v>1.0142360356444251</v>
      </c>
      <c r="I655">
        <v>31</v>
      </c>
      <c r="J655">
        <v>74.760000000000005</v>
      </c>
      <c r="K655">
        <v>90.81</v>
      </c>
      <c r="L655" s="3">
        <f t="shared" si="156"/>
        <v>0</v>
      </c>
      <c r="M655" s="3">
        <f t="shared" si="157"/>
        <v>1</v>
      </c>
      <c r="N655" s="3">
        <f t="shared" si="158"/>
        <v>0</v>
      </c>
      <c r="AA655" t="s">
        <v>2544</v>
      </c>
      <c r="AB655" t="s">
        <v>2486</v>
      </c>
      <c r="AC655" t="s">
        <v>51</v>
      </c>
      <c r="AD655" t="s">
        <v>18</v>
      </c>
      <c r="AE655">
        <v>24</v>
      </c>
      <c r="AF655">
        <v>91.91</v>
      </c>
      <c r="AG655">
        <v>73.7</v>
      </c>
      <c r="AH655">
        <f t="shared" si="160"/>
        <v>1.2470827679782903</v>
      </c>
      <c r="AI655">
        <v>23</v>
      </c>
      <c r="AJ655">
        <v>48.47</v>
      </c>
      <c r="AK655">
        <v>71.22</v>
      </c>
      <c r="AL655" s="3">
        <f t="shared" si="161"/>
        <v>0</v>
      </c>
      <c r="AM655" s="3">
        <f t="shared" si="162"/>
        <v>1</v>
      </c>
      <c r="AN655" s="3">
        <f t="shared" si="163"/>
        <v>0</v>
      </c>
    </row>
    <row r="656" spans="1:40" x14ac:dyDescent="0.35">
      <c r="A656" t="s">
        <v>2545</v>
      </c>
      <c r="B656" t="s">
        <v>2486</v>
      </c>
      <c r="C656" t="s">
        <v>16</v>
      </c>
      <c r="D656" t="s">
        <v>134</v>
      </c>
      <c r="E656">
        <v>24.5</v>
      </c>
      <c r="F656">
        <v>101.14</v>
      </c>
      <c r="G656">
        <v>74.930000000000007</v>
      </c>
      <c r="H656">
        <f t="shared" si="159"/>
        <v>1.3497931402642465</v>
      </c>
      <c r="I656">
        <v>28</v>
      </c>
      <c r="J656">
        <v>93.61</v>
      </c>
      <c r="K656">
        <v>83.53</v>
      </c>
      <c r="L656" s="3">
        <f t="shared" si="156"/>
        <v>0</v>
      </c>
      <c r="M656" s="3">
        <f t="shared" si="157"/>
        <v>1</v>
      </c>
      <c r="N656" s="3">
        <f t="shared" si="158"/>
        <v>0</v>
      </c>
      <c r="AA656" t="s">
        <v>2545</v>
      </c>
      <c r="AB656" t="s">
        <v>2486</v>
      </c>
      <c r="AC656" t="s">
        <v>16</v>
      </c>
      <c r="AD656" t="s">
        <v>135</v>
      </c>
      <c r="AE656">
        <v>23.5</v>
      </c>
      <c r="AF656">
        <v>77.489999999999995</v>
      </c>
      <c r="AG656">
        <v>72.459999999999994</v>
      </c>
      <c r="AH656">
        <f t="shared" si="160"/>
        <v>1.0694176097157053</v>
      </c>
      <c r="AI656">
        <v>22.5</v>
      </c>
      <c r="AJ656">
        <v>50.71</v>
      </c>
      <c r="AK656">
        <v>69.97</v>
      </c>
      <c r="AL656" s="3">
        <f t="shared" si="161"/>
        <v>0</v>
      </c>
      <c r="AM656" s="3">
        <f t="shared" si="162"/>
        <v>1</v>
      </c>
      <c r="AN656" s="3">
        <f t="shared" si="163"/>
        <v>0</v>
      </c>
    </row>
    <row r="657" spans="1:40" x14ac:dyDescent="0.35">
      <c r="A657" t="s">
        <v>2546</v>
      </c>
      <c r="B657" t="s">
        <v>2483</v>
      </c>
      <c r="C657" t="s">
        <v>16</v>
      </c>
      <c r="D657" t="s">
        <v>134</v>
      </c>
      <c r="E657">
        <v>19.5</v>
      </c>
      <c r="F657">
        <v>81.92</v>
      </c>
      <c r="G657">
        <v>62.44</v>
      </c>
      <c r="H657">
        <f t="shared" si="159"/>
        <v>1.3119795003203076</v>
      </c>
      <c r="I657">
        <v>19</v>
      </c>
      <c r="J657">
        <v>57.23</v>
      </c>
      <c r="K657">
        <v>61.18</v>
      </c>
      <c r="L657" s="3">
        <f t="shared" si="156"/>
        <v>0</v>
      </c>
      <c r="M657" s="3">
        <f t="shared" si="157"/>
        <v>1</v>
      </c>
      <c r="N657" s="3">
        <f t="shared" si="158"/>
        <v>0</v>
      </c>
      <c r="AA657" t="s">
        <v>2546</v>
      </c>
      <c r="AB657" t="s">
        <v>2483</v>
      </c>
      <c r="AC657" t="s">
        <v>16</v>
      </c>
      <c r="AD657" t="s">
        <v>135</v>
      </c>
      <c r="AE657" s="6">
        <v>24</v>
      </c>
      <c r="AF657" s="6">
        <v>64.23</v>
      </c>
      <c r="AG657" s="6">
        <v>73.7</v>
      </c>
      <c r="AH657" s="6">
        <f t="shared" si="160"/>
        <v>0.87150610583446408</v>
      </c>
      <c r="AI657" s="6">
        <v>23.5</v>
      </c>
      <c r="AJ657" s="6">
        <v>51.97</v>
      </c>
      <c r="AK657" s="6">
        <v>72.459999999999994</v>
      </c>
      <c r="AL657" s="6">
        <f t="shared" si="161"/>
        <v>0</v>
      </c>
      <c r="AM657" s="6">
        <f t="shared" si="162"/>
        <v>0</v>
      </c>
      <c r="AN657" s="6">
        <f t="shared" si="163"/>
        <v>1</v>
      </c>
    </row>
    <row r="658" spans="1:40" x14ac:dyDescent="0.35">
      <c r="A658" t="s">
        <v>2547</v>
      </c>
      <c r="B658" t="s">
        <v>2483</v>
      </c>
      <c r="C658" t="s">
        <v>16</v>
      </c>
      <c r="D658" t="s">
        <v>134</v>
      </c>
      <c r="E658">
        <v>24.5</v>
      </c>
      <c r="F658">
        <v>77.33</v>
      </c>
      <c r="G658">
        <v>74.930000000000007</v>
      </c>
      <c r="H658">
        <f t="shared" si="159"/>
        <v>1.0320298945682636</v>
      </c>
      <c r="I658">
        <v>24</v>
      </c>
      <c r="J658">
        <v>52.12</v>
      </c>
      <c r="K658">
        <v>73.7</v>
      </c>
      <c r="L658" s="3">
        <f t="shared" si="156"/>
        <v>0</v>
      </c>
      <c r="M658" s="3">
        <f t="shared" si="157"/>
        <v>1</v>
      </c>
      <c r="N658" s="3">
        <f t="shared" si="158"/>
        <v>0</v>
      </c>
      <c r="AA658" t="s">
        <v>2547</v>
      </c>
      <c r="AB658" t="s">
        <v>2483</v>
      </c>
      <c r="AC658" t="s">
        <v>16</v>
      </c>
      <c r="AD658" t="s">
        <v>135</v>
      </c>
      <c r="AE658">
        <v>23.5</v>
      </c>
      <c r="AF658">
        <v>76.180000000000007</v>
      </c>
      <c r="AG658">
        <v>72.459999999999994</v>
      </c>
      <c r="AH658">
        <f t="shared" si="160"/>
        <v>1.05133866961082</v>
      </c>
      <c r="AI658">
        <v>23</v>
      </c>
      <c r="AJ658">
        <v>60.21</v>
      </c>
      <c r="AK658">
        <v>71.22</v>
      </c>
      <c r="AL658" s="3">
        <f t="shared" si="161"/>
        <v>0</v>
      </c>
      <c r="AM658" s="3">
        <f t="shared" si="162"/>
        <v>1</v>
      </c>
      <c r="AN658" s="3">
        <f t="shared" si="163"/>
        <v>0</v>
      </c>
    </row>
    <row r="659" spans="1:40" x14ac:dyDescent="0.35">
      <c r="A659" t="s">
        <v>2548</v>
      </c>
      <c r="B659" t="s">
        <v>2483</v>
      </c>
      <c r="C659" t="s">
        <v>16</v>
      </c>
      <c r="D659" t="s">
        <v>134</v>
      </c>
      <c r="E659">
        <v>22</v>
      </c>
      <c r="F659">
        <v>71.77</v>
      </c>
      <c r="G659">
        <v>68.72</v>
      </c>
      <c r="H659">
        <f t="shared" si="159"/>
        <v>1.0443830034924331</v>
      </c>
      <c r="I659">
        <v>21.5</v>
      </c>
      <c r="J659">
        <v>55.88</v>
      </c>
      <c r="K659">
        <v>67.47</v>
      </c>
      <c r="L659" s="3">
        <f t="shared" si="156"/>
        <v>0</v>
      </c>
      <c r="M659" s="3">
        <f t="shared" si="157"/>
        <v>1</v>
      </c>
      <c r="N659" s="3">
        <f t="shared" si="158"/>
        <v>0</v>
      </c>
      <c r="AA659" t="s">
        <v>2548</v>
      </c>
      <c r="AB659" t="s">
        <v>2483</v>
      </c>
      <c r="AC659" t="s">
        <v>16</v>
      </c>
      <c r="AD659" t="s">
        <v>135</v>
      </c>
      <c r="AE659">
        <v>24</v>
      </c>
      <c r="AF659">
        <v>114.96</v>
      </c>
      <c r="AG659">
        <v>73.7</v>
      </c>
      <c r="AH659">
        <f t="shared" si="160"/>
        <v>1.5598371777476254</v>
      </c>
      <c r="AI659">
        <v>22</v>
      </c>
      <c r="AJ659">
        <v>56.94</v>
      </c>
      <c r="AK659">
        <v>68.72</v>
      </c>
      <c r="AL659" s="3">
        <f t="shared" si="161"/>
        <v>1</v>
      </c>
      <c r="AM659" s="3">
        <f t="shared" si="162"/>
        <v>0</v>
      </c>
      <c r="AN659" s="3">
        <f t="shared" si="163"/>
        <v>0</v>
      </c>
    </row>
    <row r="660" spans="1:40" x14ac:dyDescent="0.35">
      <c r="A660" t="s">
        <v>2549</v>
      </c>
      <c r="B660" t="s">
        <v>2483</v>
      </c>
      <c r="C660" s="6" t="s">
        <v>16</v>
      </c>
      <c r="D660" s="6" t="s">
        <v>134</v>
      </c>
      <c r="E660" s="6">
        <v>25</v>
      </c>
      <c r="F660" s="6">
        <v>65.790000000000006</v>
      </c>
      <c r="G660" s="6">
        <v>76.17</v>
      </c>
      <c r="H660" s="6">
        <f t="shared" si="159"/>
        <v>0.86372587632926356</v>
      </c>
      <c r="I660" s="6">
        <v>24.5</v>
      </c>
      <c r="J660" s="6">
        <v>54.87</v>
      </c>
      <c r="K660" s="6">
        <v>74.930000000000007</v>
      </c>
      <c r="L660" s="6">
        <f t="shared" si="156"/>
        <v>0</v>
      </c>
      <c r="M660" s="6">
        <f t="shared" si="157"/>
        <v>0</v>
      </c>
      <c r="N660" s="6">
        <f t="shared" si="158"/>
        <v>1</v>
      </c>
      <c r="AA660" t="s">
        <v>2549</v>
      </c>
      <c r="AB660" t="s">
        <v>2483</v>
      </c>
      <c r="AC660" t="s">
        <v>16</v>
      </c>
      <c r="AD660" t="s">
        <v>135</v>
      </c>
      <c r="AE660">
        <v>24</v>
      </c>
      <c r="AF660">
        <v>87.77</v>
      </c>
      <c r="AG660">
        <v>73.7</v>
      </c>
      <c r="AH660">
        <f t="shared" si="160"/>
        <v>1.1909090909090909</v>
      </c>
      <c r="AI660">
        <v>23.5</v>
      </c>
      <c r="AJ660">
        <v>62.7</v>
      </c>
      <c r="AK660">
        <v>72.459999999999994</v>
      </c>
      <c r="AL660" s="3">
        <f t="shared" si="161"/>
        <v>0</v>
      </c>
      <c r="AM660" s="3">
        <f t="shared" si="162"/>
        <v>1</v>
      </c>
      <c r="AN660" s="3">
        <f t="shared" si="163"/>
        <v>0</v>
      </c>
    </row>
    <row r="661" spans="1:40" x14ac:dyDescent="0.35">
      <c r="A661" t="s">
        <v>2550</v>
      </c>
      <c r="B661" t="s">
        <v>2483</v>
      </c>
      <c r="C661" s="6" t="s">
        <v>16</v>
      </c>
      <c r="D661" s="6" t="s">
        <v>134</v>
      </c>
      <c r="E661" s="6">
        <v>24.5</v>
      </c>
      <c r="F661" s="6">
        <v>63.82</v>
      </c>
      <c r="G661" s="6">
        <v>74.930000000000007</v>
      </c>
      <c r="H661" s="6">
        <f t="shared" si="159"/>
        <v>0.85172827972774579</v>
      </c>
      <c r="I661" s="6">
        <v>24</v>
      </c>
      <c r="J661" s="6">
        <v>56.39</v>
      </c>
      <c r="K661" s="6">
        <v>73.7</v>
      </c>
      <c r="L661" s="6">
        <f t="shared" si="156"/>
        <v>0</v>
      </c>
      <c r="M661" s="6">
        <f t="shared" si="157"/>
        <v>0</v>
      </c>
      <c r="N661" s="6">
        <f t="shared" si="158"/>
        <v>1</v>
      </c>
      <c r="AA661" t="s">
        <v>2550</v>
      </c>
      <c r="AB661" t="s">
        <v>2483</v>
      </c>
      <c r="AC661" t="s">
        <v>16</v>
      </c>
      <c r="AD661" t="s">
        <v>135</v>
      </c>
      <c r="AE661">
        <v>24</v>
      </c>
      <c r="AF661">
        <v>90.53</v>
      </c>
      <c r="AG661">
        <v>73.7</v>
      </c>
      <c r="AH661">
        <f t="shared" si="160"/>
        <v>1.2283582089552239</v>
      </c>
      <c r="AI661">
        <v>23</v>
      </c>
      <c r="AJ661">
        <v>69.349999999999994</v>
      </c>
      <c r="AK661">
        <v>71.22</v>
      </c>
      <c r="AL661" s="3">
        <f t="shared" si="161"/>
        <v>0</v>
      </c>
      <c r="AM661" s="3">
        <f t="shared" si="162"/>
        <v>1</v>
      </c>
      <c r="AN661" s="3">
        <f t="shared" si="163"/>
        <v>0</v>
      </c>
    </row>
    <row r="662" spans="1:40" x14ac:dyDescent="0.35">
      <c r="A662" t="s">
        <v>2551</v>
      </c>
      <c r="B662" t="s">
        <v>2483</v>
      </c>
      <c r="C662" t="s">
        <v>16</v>
      </c>
      <c r="D662" t="s">
        <v>134</v>
      </c>
      <c r="E662">
        <v>21</v>
      </c>
      <c r="F662">
        <v>86</v>
      </c>
      <c r="G662">
        <v>66.22</v>
      </c>
      <c r="H662">
        <f t="shared" si="159"/>
        <v>1.2987012987012987</v>
      </c>
      <c r="I662">
        <v>20.5</v>
      </c>
      <c r="J662">
        <v>63.27</v>
      </c>
      <c r="K662">
        <v>64.97</v>
      </c>
      <c r="L662" s="3">
        <f t="shared" si="156"/>
        <v>0</v>
      </c>
      <c r="M662" s="3">
        <f t="shared" si="157"/>
        <v>1</v>
      </c>
      <c r="N662" s="3">
        <f t="shared" si="158"/>
        <v>0</v>
      </c>
      <c r="AA662" t="s">
        <v>2551</v>
      </c>
      <c r="AB662" t="s">
        <v>2483</v>
      </c>
      <c r="AC662" t="s">
        <v>16</v>
      </c>
      <c r="AD662" t="s">
        <v>135</v>
      </c>
      <c r="AE662">
        <v>24</v>
      </c>
      <c r="AF662">
        <v>79.53</v>
      </c>
      <c r="AG662">
        <v>73.7</v>
      </c>
      <c r="AH662">
        <f t="shared" si="160"/>
        <v>1.0791044776119403</v>
      </c>
      <c r="AI662">
        <v>23</v>
      </c>
      <c r="AJ662">
        <v>75.37</v>
      </c>
      <c r="AK662">
        <v>71.22</v>
      </c>
      <c r="AL662" s="3">
        <f t="shared" si="161"/>
        <v>0</v>
      </c>
      <c r="AM662" s="3">
        <f t="shared" si="162"/>
        <v>1</v>
      </c>
      <c r="AN662" s="3">
        <f t="shared" si="163"/>
        <v>0</v>
      </c>
    </row>
    <row r="663" spans="1:40" x14ac:dyDescent="0.35">
      <c r="A663" t="s">
        <v>2552</v>
      </c>
      <c r="B663" t="s">
        <v>2483</v>
      </c>
      <c r="C663" s="6" t="s">
        <v>16</v>
      </c>
      <c r="D663" s="6" t="s">
        <v>134</v>
      </c>
      <c r="E663" s="6">
        <v>26.5</v>
      </c>
      <c r="F663" s="6">
        <v>77.97</v>
      </c>
      <c r="G663" s="6">
        <v>79.86</v>
      </c>
      <c r="H663" s="6">
        <f t="shared" si="159"/>
        <v>0.97633358377160029</v>
      </c>
      <c r="I663" s="6">
        <v>26</v>
      </c>
      <c r="J663" s="6">
        <v>54.98</v>
      </c>
      <c r="K663" s="6">
        <v>78.63</v>
      </c>
      <c r="L663" s="6">
        <f t="shared" si="156"/>
        <v>0</v>
      </c>
      <c r="M663" s="6">
        <f t="shared" si="157"/>
        <v>0</v>
      </c>
      <c r="N663" s="6">
        <f t="shared" si="158"/>
        <v>1</v>
      </c>
      <c r="AA663" t="s">
        <v>2552</v>
      </c>
      <c r="AB663" t="s">
        <v>2483</v>
      </c>
      <c r="AC663" t="s">
        <v>16</v>
      </c>
      <c r="AD663" t="s">
        <v>135</v>
      </c>
      <c r="AE663" s="6">
        <v>24</v>
      </c>
      <c r="AF663" s="6">
        <v>73.489999999999995</v>
      </c>
      <c r="AG663" s="6">
        <v>73.7</v>
      </c>
      <c r="AH663" s="6">
        <f t="shared" si="160"/>
        <v>0.99715061058344634</v>
      </c>
      <c r="AI663" s="6">
        <v>23.5</v>
      </c>
      <c r="AJ663" s="6">
        <v>31.27</v>
      </c>
      <c r="AK663" s="6">
        <v>72.459999999999994</v>
      </c>
      <c r="AL663" s="6">
        <f t="shared" si="161"/>
        <v>0</v>
      </c>
      <c r="AM663" s="6">
        <f t="shared" si="162"/>
        <v>0</v>
      </c>
      <c r="AN663" s="6">
        <f t="shared" si="163"/>
        <v>1</v>
      </c>
    </row>
    <row r="664" spans="1:40" x14ac:dyDescent="0.35">
      <c r="A664" t="s">
        <v>2553</v>
      </c>
      <c r="B664" t="s">
        <v>2483</v>
      </c>
      <c r="C664" s="6" t="s">
        <v>16</v>
      </c>
      <c r="D664" s="6" t="s">
        <v>134</v>
      </c>
      <c r="E664" s="6">
        <v>24</v>
      </c>
      <c r="F664" s="6">
        <v>71.77</v>
      </c>
      <c r="G664" s="6">
        <v>73.7</v>
      </c>
      <c r="H664" s="6">
        <f t="shared" si="159"/>
        <v>0.97381275440976922</v>
      </c>
      <c r="I664" s="6">
        <v>23.5</v>
      </c>
      <c r="J664" s="6">
        <v>39.78</v>
      </c>
      <c r="K664" s="6">
        <v>72.459999999999994</v>
      </c>
      <c r="L664" s="6">
        <f t="shared" si="156"/>
        <v>0</v>
      </c>
      <c r="M664" s="6">
        <f t="shared" si="157"/>
        <v>0</v>
      </c>
      <c r="N664" s="6">
        <f t="shared" si="158"/>
        <v>1</v>
      </c>
      <c r="AA664" t="s">
        <v>2553</v>
      </c>
      <c r="AB664" t="s">
        <v>2483</v>
      </c>
      <c r="AC664" t="s">
        <v>16</v>
      </c>
      <c r="AD664" t="s">
        <v>135</v>
      </c>
      <c r="AE664">
        <v>23.5</v>
      </c>
      <c r="AF664">
        <v>109.9</v>
      </c>
      <c r="AG664">
        <v>72.459999999999994</v>
      </c>
      <c r="AH664">
        <f t="shared" si="160"/>
        <v>1.516698868341154</v>
      </c>
      <c r="AI664">
        <v>22</v>
      </c>
      <c r="AJ664">
        <v>57.27</v>
      </c>
      <c r="AK664">
        <v>68.72</v>
      </c>
      <c r="AL664" s="3">
        <f t="shared" si="161"/>
        <v>1</v>
      </c>
      <c r="AM664" s="3">
        <f t="shared" si="162"/>
        <v>0</v>
      </c>
      <c r="AN664" s="3">
        <f t="shared" si="163"/>
        <v>0</v>
      </c>
    </row>
    <row r="665" spans="1:40" x14ac:dyDescent="0.35">
      <c r="A665" t="s">
        <v>2554</v>
      </c>
      <c r="B665" t="s">
        <v>2483</v>
      </c>
      <c r="C665" s="6" t="s">
        <v>16</v>
      </c>
      <c r="D665" s="6" t="s">
        <v>134</v>
      </c>
      <c r="E665" s="6">
        <v>16</v>
      </c>
      <c r="F665" s="6">
        <v>47.54</v>
      </c>
      <c r="G665" s="6">
        <v>53.5</v>
      </c>
      <c r="H665" s="6">
        <f t="shared" si="159"/>
        <v>0.88859813084112149</v>
      </c>
      <c r="I665" s="6">
        <v>15.5</v>
      </c>
      <c r="J665" s="6">
        <v>21.67</v>
      </c>
      <c r="K665" s="6">
        <v>52.21</v>
      </c>
      <c r="L665" s="6">
        <f t="shared" si="156"/>
        <v>0</v>
      </c>
      <c r="M665" s="6">
        <f t="shared" si="157"/>
        <v>0</v>
      </c>
      <c r="N665" s="6">
        <f t="shared" si="158"/>
        <v>1</v>
      </c>
      <c r="AA665" t="s">
        <v>2554</v>
      </c>
      <c r="AB665" t="s">
        <v>2483</v>
      </c>
      <c r="AC665" t="s">
        <v>16</v>
      </c>
      <c r="AD665" t="s">
        <v>135</v>
      </c>
      <c r="AE665" s="6">
        <v>24</v>
      </c>
      <c r="AF665" s="6">
        <v>71.59</v>
      </c>
      <c r="AG665" s="6">
        <v>73.7</v>
      </c>
      <c r="AH665" s="6">
        <f t="shared" si="160"/>
        <v>0.97137042062415202</v>
      </c>
      <c r="AI665" s="6">
        <v>23.5</v>
      </c>
      <c r="AJ665" s="6">
        <v>52.17</v>
      </c>
      <c r="AK665" s="6">
        <v>72.459999999999994</v>
      </c>
      <c r="AL665" s="6">
        <f t="shared" si="161"/>
        <v>0</v>
      </c>
      <c r="AM665" s="6">
        <f t="shared" si="162"/>
        <v>0</v>
      </c>
      <c r="AN665" s="6">
        <f t="shared" si="163"/>
        <v>1</v>
      </c>
    </row>
    <row r="666" spans="1:40" x14ac:dyDescent="0.35">
      <c r="A666" t="s">
        <v>2555</v>
      </c>
      <c r="B666" t="s">
        <v>2483</v>
      </c>
      <c r="C666" t="s">
        <v>16</v>
      </c>
      <c r="D666" t="s">
        <v>134</v>
      </c>
      <c r="E666">
        <v>24.5</v>
      </c>
      <c r="F666">
        <v>84.49</v>
      </c>
      <c r="G666">
        <v>74.930000000000007</v>
      </c>
      <c r="H666">
        <f t="shared" si="159"/>
        <v>1.127585746696917</v>
      </c>
      <c r="I666">
        <v>26.5</v>
      </c>
      <c r="J666">
        <v>84.54</v>
      </c>
      <c r="K666">
        <v>79.86</v>
      </c>
      <c r="L666" s="3">
        <f t="shared" si="156"/>
        <v>0</v>
      </c>
      <c r="M666" s="3">
        <f t="shared" si="157"/>
        <v>1</v>
      </c>
      <c r="N666" s="3">
        <f t="shared" si="158"/>
        <v>0</v>
      </c>
      <c r="AA666" t="s">
        <v>2555</v>
      </c>
      <c r="AB666" t="s">
        <v>2483</v>
      </c>
      <c r="AC666" t="s">
        <v>16</v>
      </c>
      <c r="AD666" t="s">
        <v>135</v>
      </c>
      <c r="AE666">
        <v>24</v>
      </c>
      <c r="AF666">
        <v>107.53</v>
      </c>
      <c r="AG666">
        <v>73.7</v>
      </c>
      <c r="AH666">
        <f t="shared" si="160"/>
        <v>1.4590230664857531</v>
      </c>
      <c r="AI666">
        <v>23</v>
      </c>
      <c r="AJ666">
        <v>62.17</v>
      </c>
      <c r="AK666">
        <v>71.22</v>
      </c>
      <c r="AL666" s="3">
        <f t="shared" si="161"/>
        <v>0</v>
      </c>
      <c r="AM666" s="3">
        <f t="shared" si="162"/>
        <v>1</v>
      </c>
      <c r="AN666" s="3">
        <f t="shared" si="163"/>
        <v>0</v>
      </c>
    </row>
    <row r="667" spans="1:40" x14ac:dyDescent="0.35">
      <c r="A667" t="s">
        <v>2556</v>
      </c>
      <c r="B667" t="s">
        <v>2483</v>
      </c>
      <c r="C667" s="6" t="s">
        <v>16</v>
      </c>
      <c r="D667" s="6" t="s">
        <v>134</v>
      </c>
      <c r="E667" s="6">
        <v>24.5</v>
      </c>
      <c r="F667" s="6">
        <v>67.489999999999995</v>
      </c>
      <c r="G667" s="6">
        <v>74.930000000000007</v>
      </c>
      <c r="H667" s="6">
        <f t="shared" si="159"/>
        <v>0.90070732683838239</v>
      </c>
      <c r="I667" s="6">
        <v>24</v>
      </c>
      <c r="J667" s="6">
        <v>45.73</v>
      </c>
      <c r="K667" s="6">
        <v>73.7</v>
      </c>
      <c r="L667" s="6">
        <f t="shared" ref="L667:L730" si="164">IF(H667&gt;1.5,1,0)</f>
        <v>0</v>
      </c>
      <c r="M667" s="6">
        <f t="shared" ref="M667:M730" si="165">IF((AND(H667&gt;1,H667&lt;1.5)),1,0)</f>
        <v>0</v>
      </c>
      <c r="N667" s="6">
        <f t="shared" ref="N667:N730" si="166">IF(H667&lt;1,1,0)</f>
        <v>1</v>
      </c>
      <c r="AA667" t="s">
        <v>2556</v>
      </c>
      <c r="AB667" t="s">
        <v>2483</v>
      </c>
      <c r="AC667" t="s">
        <v>16</v>
      </c>
      <c r="AD667" t="s">
        <v>135</v>
      </c>
      <c r="AE667">
        <v>24</v>
      </c>
      <c r="AF667">
        <v>94.15</v>
      </c>
      <c r="AG667">
        <v>73.7</v>
      </c>
      <c r="AH667">
        <f t="shared" si="160"/>
        <v>1.2774762550881955</v>
      </c>
      <c r="AI667">
        <v>23</v>
      </c>
      <c r="AJ667">
        <v>69.28</v>
      </c>
      <c r="AK667">
        <v>71.22</v>
      </c>
      <c r="AL667" s="3">
        <f t="shared" si="161"/>
        <v>0</v>
      </c>
      <c r="AM667" s="3">
        <f t="shared" si="162"/>
        <v>1</v>
      </c>
      <c r="AN667" s="3">
        <f t="shared" si="163"/>
        <v>0</v>
      </c>
    </row>
    <row r="668" spans="1:40" x14ac:dyDescent="0.35">
      <c r="A668" t="s">
        <v>2557</v>
      </c>
      <c r="B668" t="s">
        <v>2483</v>
      </c>
      <c r="C668" t="s">
        <v>16</v>
      </c>
      <c r="D668" t="s">
        <v>134</v>
      </c>
      <c r="E668">
        <v>25.5</v>
      </c>
      <c r="F668">
        <v>90.81</v>
      </c>
      <c r="G668">
        <v>77.400000000000006</v>
      </c>
      <c r="H668">
        <f t="shared" si="159"/>
        <v>1.1732558139534883</v>
      </c>
      <c r="I668">
        <v>24.5</v>
      </c>
      <c r="J668">
        <v>72.040000000000006</v>
      </c>
      <c r="K668">
        <v>74.930000000000007</v>
      </c>
      <c r="L668" s="3">
        <f t="shared" si="164"/>
        <v>0</v>
      </c>
      <c r="M668" s="3">
        <f t="shared" si="165"/>
        <v>1</v>
      </c>
      <c r="N668" s="3">
        <f t="shared" si="166"/>
        <v>0</v>
      </c>
      <c r="AA668" t="s">
        <v>2557</v>
      </c>
      <c r="AB668" t="s">
        <v>2483</v>
      </c>
      <c r="AC668" t="s">
        <v>16</v>
      </c>
      <c r="AD668" t="s">
        <v>135</v>
      </c>
      <c r="AE668">
        <v>24</v>
      </c>
      <c r="AF668">
        <v>92.59</v>
      </c>
      <c r="AG668">
        <v>73.7</v>
      </c>
      <c r="AH668">
        <f t="shared" si="160"/>
        <v>1.2563093622795116</v>
      </c>
      <c r="AI668">
        <v>23</v>
      </c>
      <c r="AJ668">
        <v>70.34</v>
      </c>
      <c r="AK668">
        <v>71.22</v>
      </c>
      <c r="AL668" s="3">
        <f t="shared" si="161"/>
        <v>0</v>
      </c>
      <c r="AM668" s="3">
        <f t="shared" si="162"/>
        <v>1</v>
      </c>
      <c r="AN668" s="3">
        <f t="shared" si="163"/>
        <v>0</v>
      </c>
    </row>
    <row r="669" spans="1:40" x14ac:dyDescent="0.35">
      <c r="A669" t="s">
        <v>2558</v>
      </c>
      <c r="B669" t="s">
        <v>2483</v>
      </c>
      <c r="C669" t="s">
        <v>16</v>
      </c>
      <c r="D669" t="s">
        <v>134</v>
      </c>
      <c r="E669">
        <v>25</v>
      </c>
      <c r="F669">
        <v>111.72</v>
      </c>
      <c r="G669">
        <v>76.17</v>
      </c>
      <c r="H669">
        <f t="shared" si="159"/>
        <v>1.4667191807798345</v>
      </c>
      <c r="I669">
        <v>21</v>
      </c>
      <c r="J669">
        <v>89.31</v>
      </c>
      <c r="K669">
        <v>66.22</v>
      </c>
      <c r="L669" s="3">
        <f t="shared" si="164"/>
        <v>0</v>
      </c>
      <c r="M669" s="3">
        <f t="shared" si="165"/>
        <v>1</v>
      </c>
      <c r="N669" s="3">
        <f t="shared" si="166"/>
        <v>0</v>
      </c>
      <c r="AA669" t="s">
        <v>2558</v>
      </c>
      <c r="AB669" t="s">
        <v>2483</v>
      </c>
      <c r="AC669" t="s">
        <v>16</v>
      </c>
      <c r="AD669" t="s">
        <v>135</v>
      </c>
      <c r="AE669">
        <v>24</v>
      </c>
      <c r="AF669">
        <v>116.51</v>
      </c>
      <c r="AG669">
        <v>73.7</v>
      </c>
      <c r="AH669">
        <f t="shared" si="160"/>
        <v>1.5808683853459973</v>
      </c>
      <c r="AI669">
        <v>23</v>
      </c>
      <c r="AJ669">
        <v>60.15</v>
      </c>
      <c r="AK669">
        <v>71.22</v>
      </c>
      <c r="AL669" s="3">
        <f t="shared" si="161"/>
        <v>1</v>
      </c>
      <c r="AM669" s="3">
        <f t="shared" si="162"/>
        <v>0</v>
      </c>
      <c r="AN669" s="3">
        <f t="shared" si="163"/>
        <v>0</v>
      </c>
    </row>
    <row r="670" spans="1:40" x14ac:dyDescent="0.35">
      <c r="A670" t="s">
        <v>2559</v>
      </c>
      <c r="B670" t="s">
        <v>2483</v>
      </c>
      <c r="C670" t="s">
        <v>16</v>
      </c>
      <c r="D670" t="s">
        <v>134</v>
      </c>
      <c r="E670">
        <v>21.5</v>
      </c>
      <c r="F670">
        <v>67.84</v>
      </c>
      <c r="G670">
        <v>67.47</v>
      </c>
      <c r="H670">
        <f t="shared" si="159"/>
        <v>1.0054839187787166</v>
      </c>
      <c r="I670">
        <v>21</v>
      </c>
      <c r="J670">
        <v>35.479999999999997</v>
      </c>
      <c r="K670">
        <v>66.22</v>
      </c>
      <c r="L670" s="3">
        <f t="shared" si="164"/>
        <v>0</v>
      </c>
      <c r="M670" s="3">
        <f t="shared" si="165"/>
        <v>1</v>
      </c>
      <c r="N670" s="3">
        <f t="shared" si="166"/>
        <v>0</v>
      </c>
      <c r="AA670" t="s">
        <v>2559</v>
      </c>
      <c r="AB670" t="s">
        <v>2483</v>
      </c>
      <c r="AC670" t="s">
        <v>16</v>
      </c>
      <c r="AD670" t="s">
        <v>135</v>
      </c>
      <c r="AE670">
        <v>24</v>
      </c>
      <c r="AF670">
        <v>133.84</v>
      </c>
      <c r="AG670">
        <v>73.7</v>
      </c>
      <c r="AH670">
        <f t="shared" si="160"/>
        <v>1.816010854816825</v>
      </c>
      <c r="AI670">
        <v>16</v>
      </c>
      <c r="AJ670">
        <v>61.71</v>
      </c>
      <c r="AK670">
        <v>53.5</v>
      </c>
      <c r="AL670" s="3">
        <f t="shared" si="161"/>
        <v>1</v>
      </c>
      <c r="AM670" s="3">
        <f t="shared" si="162"/>
        <v>0</v>
      </c>
      <c r="AN670" s="3">
        <f t="shared" si="163"/>
        <v>0</v>
      </c>
    </row>
    <row r="671" spans="1:40" x14ac:dyDescent="0.35">
      <c r="A671" t="s">
        <v>2560</v>
      </c>
      <c r="B671" t="s">
        <v>2483</v>
      </c>
      <c r="C671" s="6" t="s">
        <v>16</v>
      </c>
      <c r="D671" s="6" t="s">
        <v>134</v>
      </c>
      <c r="E671" s="6">
        <v>26</v>
      </c>
      <c r="F671" s="6">
        <v>76.900000000000006</v>
      </c>
      <c r="G671" s="6">
        <v>78.63</v>
      </c>
      <c r="H671" s="6">
        <f t="shared" si="159"/>
        <v>0.97799821950909338</v>
      </c>
      <c r="I671" s="6">
        <v>25.5</v>
      </c>
      <c r="J671" s="6">
        <v>56.82</v>
      </c>
      <c r="K671" s="6">
        <v>77.400000000000006</v>
      </c>
      <c r="L671" s="6">
        <f t="shared" si="164"/>
        <v>0</v>
      </c>
      <c r="M671" s="6">
        <f t="shared" si="165"/>
        <v>0</v>
      </c>
      <c r="N671" s="6">
        <f t="shared" si="166"/>
        <v>1</v>
      </c>
      <c r="AA671" t="s">
        <v>2560</v>
      </c>
      <c r="AB671" t="s">
        <v>2483</v>
      </c>
      <c r="AC671" t="s">
        <v>16</v>
      </c>
      <c r="AD671" t="s">
        <v>135</v>
      </c>
      <c r="AE671">
        <v>24</v>
      </c>
      <c r="AF671">
        <v>116.44</v>
      </c>
      <c r="AG671">
        <v>73.7</v>
      </c>
      <c r="AH671">
        <f t="shared" si="160"/>
        <v>1.5799185888738128</v>
      </c>
      <c r="AI671">
        <v>22.5</v>
      </c>
      <c r="AJ671">
        <v>45.32</v>
      </c>
      <c r="AK671">
        <v>69.97</v>
      </c>
      <c r="AL671" s="3">
        <f t="shared" si="161"/>
        <v>1</v>
      </c>
      <c r="AM671" s="3">
        <f t="shared" si="162"/>
        <v>0</v>
      </c>
      <c r="AN671" s="3">
        <f t="shared" si="163"/>
        <v>0</v>
      </c>
    </row>
    <row r="672" spans="1:40" x14ac:dyDescent="0.35">
      <c r="A672" t="s">
        <v>2561</v>
      </c>
      <c r="B672" t="s">
        <v>2483</v>
      </c>
      <c r="C672" t="s">
        <v>16</v>
      </c>
      <c r="D672" t="s">
        <v>134</v>
      </c>
      <c r="E672">
        <v>20</v>
      </c>
      <c r="F672">
        <v>69.09</v>
      </c>
      <c r="G672">
        <v>63.71</v>
      </c>
      <c r="H672">
        <f t="shared" si="159"/>
        <v>1.0844451420499137</v>
      </c>
      <c r="I672">
        <v>19</v>
      </c>
      <c r="J672">
        <v>33.47</v>
      </c>
      <c r="K672">
        <v>61.18</v>
      </c>
      <c r="L672" s="3">
        <f t="shared" si="164"/>
        <v>0</v>
      </c>
      <c r="M672" s="3">
        <f t="shared" si="165"/>
        <v>1</v>
      </c>
      <c r="N672" s="3">
        <f t="shared" si="166"/>
        <v>0</v>
      </c>
      <c r="AA672" t="s">
        <v>2561</v>
      </c>
      <c r="AB672" t="s">
        <v>2483</v>
      </c>
      <c r="AC672" t="s">
        <v>16</v>
      </c>
      <c r="AD672" t="s">
        <v>135</v>
      </c>
      <c r="AE672" s="6">
        <v>16</v>
      </c>
      <c r="AF672" s="6">
        <v>38.56</v>
      </c>
      <c r="AG672" s="6">
        <v>53.5</v>
      </c>
      <c r="AH672" s="6">
        <f t="shared" si="160"/>
        <v>0.72074766355140196</v>
      </c>
      <c r="AI672" s="6">
        <v>15.5</v>
      </c>
      <c r="AJ672" s="6">
        <v>30.11</v>
      </c>
      <c r="AK672" s="6">
        <v>52.21</v>
      </c>
      <c r="AL672" s="6">
        <f t="shared" si="161"/>
        <v>0</v>
      </c>
      <c r="AM672" s="6">
        <f t="shared" si="162"/>
        <v>0</v>
      </c>
      <c r="AN672" s="6">
        <f t="shared" si="163"/>
        <v>1</v>
      </c>
    </row>
    <row r="673" spans="1:40" x14ac:dyDescent="0.35">
      <c r="A673" t="s">
        <v>2562</v>
      </c>
      <c r="B673" t="s">
        <v>2483</v>
      </c>
      <c r="C673" t="s">
        <v>16</v>
      </c>
      <c r="D673" t="s">
        <v>134</v>
      </c>
      <c r="E673">
        <v>25</v>
      </c>
      <c r="F673">
        <v>129.02000000000001</v>
      </c>
      <c r="G673">
        <v>76.17</v>
      </c>
      <c r="H673">
        <f t="shared" si="159"/>
        <v>1.6938427202310622</v>
      </c>
      <c r="I673">
        <v>20.5</v>
      </c>
      <c r="J673">
        <v>70.87</v>
      </c>
      <c r="K673">
        <v>64.97</v>
      </c>
      <c r="L673" s="3">
        <f t="shared" si="164"/>
        <v>1</v>
      </c>
      <c r="M673" s="3">
        <f t="shared" si="165"/>
        <v>0</v>
      </c>
      <c r="N673" s="3">
        <f t="shared" si="166"/>
        <v>0</v>
      </c>
      <c r="AA673" t="s">
        <v>2562</v>
      </c>
      <c r="AB673" t="s">
        <v>2483</v>
      </c>
      <c r="AC673" t="s">
        <v>16</v>
      </c>
      <c r="AD673" t="s">
        <v>135</v>
      </c>
      <c r="AE673">
        <v>24</v>
      </c>
      <c r="AF673">
        <v>87.37</v>
      </c>
      <c r="AG673">
        <v>73.7</v>
      </c>
      <c r="AH673">
        <f t="shared" si="160"/>
        <v>1.1854816824966079</v>
      </c>
      <c r="AI673">
        <v>23.5</v>
      </c>
      <c r="AJ673">
        <v>70.31</v>
      </c>
      <c r="AK673">
        <v>72.459999999999994</v>
      </c>
      <c r="AL673" s="3">
        <f t="shared" si="161"/>
        <v>0</v>
      </c>
      <c r="AM673" s="3">
        <f t="shared" si="162"/>
        <v>1</v>
      </c>
      <c r="AN673" s="3">
        <f t="shared" si="163"/>
        <v>0</v>
      </c>
    </row>
    <row r="674" spans="1:40" x14ac:dyDescent="0.35">
      <c r="A674" t="s">
        <v>2563</v>
      </c>
      <c r="B674" t="s">
        <v>2483</v>
      </c>
      <c r="C674" t="s">
        <v>16</v>
      </c>
      <c r="D674" t="s">
        <v>134</v>
      </c>
      <c r="E674">
        <v>25.5</v>
      </c>
      <c r="F674">
        <v>180.99</v>
      </c>
      <c r="G674">
        <v>77.400000000000006</v>
      </c>
      <c r="H674">
        <f t="shared" si="159"/>
        <v>2.3383720930232559</v>
      </c>
      <c r="I674">
        <v>23.5</v>
      </c>
      <c r="J674">
        <v>52.36</v>
      </c>
      <c r="K674">
        <v>72.459999999999994</v>
      </c>
      <c r="L674" s="3">
        <f t="shared" si="164"/>
        <v>1</v>
      </c>
      <c r="M674" s="3">
        <f t="shared" si="165"/>
        <v>0</v>
      </c>
      <c r="N674" s="3">
        <f t="shared" si="166"/>
        <v>0</v>
      </c>
      <c r="AA674" t="s">
        <v>2563</v>
      </c>
      <c r="AB674" t="s">
        <v>2483</v>
      </c>
      <c r="AC674" t="s">
        <v>16</v>
      </c>
      <c r="AD674" t="s">
        <v>135</v>
      </c>
      <c r="AE674">
        <v>23.5</v>
      </c>
      <c r="AF674">
        <v>90.14</v>
      </c>
      <c r="AG674">
        <v>72.459999999999994</v>
      </c>
      <c r="AH674">
        <f t="shared" si="160"/>
        <v>1.2439966878277671</v>
      </c>
      <c r="AI674">
        <v>23</v>
      </c>
      <c r="AJ674">
        <v>57.3</v>
      </c>
      <c r="AK674">
        <v>71.22</v>
      </c>
      <c r="AL674" s="3">
        <f t="shared" si="161"/>
        <v>0</v>
      </c>
      <c r="AM674" s="3">
        <f t="shared" si="162"/>
        <v>1</v>
      </c>
      <c r="AN674" s="3">
        <f t="shared" si="163"/>
        <v>0</v>
      </c>
    </row>
    <row r="675" spans="1:40" x14ac:dyDescent="0.35">
      <c r="A675" t="s">
        <v>2564</v>
      </c>
      <c r="B675" t="s">
        <v>2483</v>
      </c>
      <c r="C675" t="s">
        <v>16</v>
      </c>
      <c r="D675" t="s">
        <v>134</v>
      </c>
      <c r="E675">
        <v>25.5</v>
      </c>
      <c r="F675">
        <v>106.34</v>
      </c>
      <c r="G675">
        <v>77.400000000000006</v>
      </c>
      <c r="H675">
        <f t="shared" si="159"/>
        <v>1.3739018087855297</v>
      </c>
      <c r="I675">
        <v>20.5</v>
      </c>
      <c r="J675">
        <v>72.209999999999994</v>
      </c>
      <c r="K675">
        <v>64.97</v>
      </c>
      <c r="L675" s="3">
        <f t="shared" si="164"/>
        <v>0</v>
      </c>
      <c r="M675" s="3">
        <f t="shared" si="165"/>
        <v>1</v>
      </c>
      <c r="N675" s="3">
        <f t="shared" si="166"/>
        <v>0</v>
      </c>
      <c r="AA675" t="s">
        <v>2564</v>
      </c>
      <c r="AB675" t="s">
        <v>2483</v>
      </c>
      <c r="AC675" t="s">
        <v>16</v>
      </c>
      <c r="AD675" t="s">
        <v>135</v>
      </c>
      <c r="AE675">
        <v>24</v>
      </c>
      <c r="AF675">
        <v>86.43</v>
      </c>
      <c r="AG675">
        <v>73.7</v>
      </c>
      <c r="AH675">
        <f t="shared" si="160"/>
        <v>1.1727272727272728</v>
      </c>
      <c r="AI675">
        <v>23.5</v>
      </c>
      <c r="AJ675">
        <v>67.680000000000007</v>
      </c>
      <c r="AK675">
        <v>72.459999999999994</v>
      </c>
      <c r="AL675" s="3">
        <f t="shared" si="161"/>
        <v>0</v>
      </c>
      <c r="AM675" s="3">
        <f t="shared" si="162"/>
        <v>1</v>
      </c>
      <c r="AN675" s="3">
        <f t="shared" si="163"/>
        <v>0</v>
      </c>
    </row>
    <row r="676" spans="1:40" x14ac:dyDescent="0.35">
      <c r="A676" t="s">
        <v>2565</v>
      </c>
      <c r="B676" t="s">
        <v>2483</v>
      </c>
      <c r="C676" t="s">
        <v>16</v>
      </c>
      <c r="D676" t="s">
        <v>134</v>
      </c>
      <c r="E676">
        <v>22.5</v>
      </c>
      <c r="F676">
        <v>81</v>
      </c>
      <c r="G676">
        <v>69.97</v>
      </c>
      <c r="H676">
        <f t="shared" si="159"/>
        <v>1.1576389881377733</v>
      </c>
      <c r="I676">
        <v>21</v>
      </c>
      <c r="J676">
        <v>53.91</v>
      </c>
      <c r="K676">
        <v>66.22</v>
      </c>
      <c r="L676" s="3">
        <f t="shared" si="164"/>
        <v>0</v>
      </c>
      <c r="M676" s="3">
        <f t="shared" si="165"/>
        <v>1</v>
      </c>
      <c r="N676" s="3">
        <f t="shared" si="166"/>
        <v>0</v>
      </c>
      <c r="AA676" t="s">
        <v>2565</v>
      </c>
      <c r="AB676" t="s">
        <v>2483</v>
      </c>
      <c r="AC676" t="s">
        <v>16</v>
      </c>
      <c r="AD676" t="s">
        <v>135</v>
      </c>
      <c r="AE676">
        <v>24</v>
      </c>
      <c r="AF676">
        <v>100.03</v>
      </c>
      <c r="AG676">
        <v>73.7</v>
      </c>
      <c r="AH676">
        <f t="shared" si="160"/>
        <v>1.357259158751696</v>
      </c>
      <c r="AI676">
        <v>22.5</v>
      </c>
      <c r="AJ676">
        <v>53.16</v>
      </c>
      <c r="AK676">
        <v>69.97</v>
      </c>
      <c r="AL676" s="3">
        <f t="shared" si="161"/>
        <v>0</v>
      </c>
      <c r="AM676" s="3">
        <f t="shared" si="162"/>
        <v>1</v>
      </c>
      <c r="AN676" s="3">
        <f t="shared" si="163"/>
        <v>0</v>
      </c>
    </row>
    <row r="677" spans="1:40" x14ac:dyDescent="0.35">
      <c r="A677" t="s">
        <v>2566</v>
      </c>
      <c r="B677" t="s">
        <v>2483</v>
      </c>
      <c r="C677" t="s">
        <v>16</v>
      </c>
      <c r="D677" t="s">
        <v>134</v>
      </c>
      <c r="E677">
        <v>23.5</v>
      </c>
      <c r="F677">
        <v>159.77000000000001</v>
      </c>
      <c r="G677">
        <v>72.459999999999994</v>
      </c>
      <c r="H677">
        <f t="shared" si="159"/>
        <v>2.2049406569141601</v>
      </c>
      <c r="I677">
        <v>21.5</v>
      </c>
      <c r="J677">
        <v>56.34</v>
      </c>
      <c r="K677">
        <v>67.47</v>
      </c>
      <c r="L677" s="3">
        <f t="shared" si="164"/>
        <v>1</v>
      </c>
      <c r="M677" s="3">
        <f t="shared" si="165"/>
        <v>0</v>
      </c>
      <c r="N677" s="3">
        <f t="shared" si="166"/>
        <v>0</v>
      </c>
      <c r="AA677" t="s">
        <v>2566</v>
      </c>
      <c r="AB677" t="s">
        <v>2483</v>
      </c>
      <c r="AC677" t="s">
        <v>16</v>
      </c>
      <c r="AD677" t="s">
        <v>135</v>
      </c>
      <c r="AE677">
        <v>24</v>
      </c>
      <c r="AF677">
        <v>104.87</v>
      </c>
      <c r="AG677">
        <v>73.7</v>
      </c>
      <c r="AH677">
        <f t="shared" si="160"/>
        <v>1.4229308005427408</v>
      </c>
      <c r="AI677">
        <v>22.5</v>
      </c>
      <c r="AJ677">
        <v>71.81</v>
      </c>
      <c r="AK677">
        <v>69.97</v>
      </c>
      <c r="AL677" s="3">
        <f t="shared" si="161"/>
        <v>0</v>
      </c>
      <c r="AM677" s="3">
        <f t="shared" si="162"/>
        <v>1</v>
      </c>
      <c r="AN677" s="3">
        <f t="shared" si="163"/>
        <v>0</v>
      </c>
    </row>
    <row r="678" spans="1:40" x14ac:dyDescent="0.35">
      <c r="A678" t="s">
        <v>2567</v>
      </c>
      <c r="B678" t="s">
        <v>2483</v>
      </c>
      <c r="C678" t="s">
        <v>16</v>
      </c>
      <c r="D678" t="s">
        <v>134</v>
      </c>
      <c r="E678">
        <v>21</v>
      </c>
      <c r="F678">
        <v>75.88</v>
      </c>
      <c r="G678">
        <v>66.22</v>
      </c>
      <c r="H678">
        <f t="shared" si="159"/>
        <v>1.1458773784355178</v>
      </c>
      <c r="I678">
        <v>20.5</v>
      </c>
      <c r="J678">
        <v>61.41</v>
      </c>
      <c r="K678">
        <v>64.97</v>
      </c>
      <c r="L678" s="3">
        <f t="shared" si="164"/>
        <v>0</v>
      </c>
      <c r="M678" s="3">
        <f t="shared" si="165"/>
        <v>1</v>
      </c>
      <c r="N678" s="3">
        <f t="shared" si="166"/>
        <v>0</v>
      </c>
      <c r="AA678" t="s">
        <v>2567</v>
      </c>
      <c r="AB678" t="s">
        <v>2483</v>
      </c>
      <c r="AC678" t="s">
        <v>16</v>
      </c>
      <c r="AD678" t="s">
        <v>135</v>
      </c>
      <c r="AE678">
        <v>24</v>
      </c>
      <c r="AF678">
        <v>83.45</v>
      </c>
      <c r="AG678">
        <v>73.7</v>
      </c>
      <c r="AH678">
        <f t="shared" si="160"/>
        <v>1.1322930800542741</v>
      </c>
      <c r="AI678">
        <v>23</v>
      </c>
      <c r="AJ678">
        <v>49.24</v>
      </c>
      <c r="AK678">
        <v>71.22</v>
      </c>
      <c r="AL678" s="3">
        <f t="shared" si="161"/>
        <v>0</v>
      </c>
      <c r="AM678" s="3">
        <f t="shared" si="162"/>
        <v>1</v>
      </c>
      <c r="AN678" s="3">
        <f t="shared" si="163"/>
        <v>0</v>
      </c>
    </row>
    <row r="679" spans="1:40" x14ac:dyDescent="0.35">
      <c r="A679" t="s">
        <v>2568</v>
      </c>
      <c r="B679" t="s">
        <v>2483</v>
      </c>
      <c r="C679" s="6" t="s">
        <v>16</v>
      </c>
      <c r="D679" s="6" t="s">
        <v>134</v>
      </c>
      <c r="E679" s="6">
        <v>17</v>
      </c>
      <c r="F679" s="6">
        <v>52.2</v>
      </c>
      <c r="G679" s="6">
        <v>56.08</v>
      </c>
      <c r="H679" s="6">
        <f t="shared" si="159"/>
        <v>0.93081312410841666</v>
      </c>
      <c r="I679" s="6">
        <v>16.5</v>
      </c>
      <c r="J679" s="6">
        <v>26.96</v>
      </c>
      <c r="K679" s="6">
        <v>54.79</v>
      </c>
      <c r="L679" s="6">
        <f t="shared" si="164"/>
        <v>0</v>
      </c>
      <c r="M679" s="6">
        <f t="shared" si="165"/>
        <v>0</v>
      </c>
      <c r="N679" s="6">
        <f t="shared" si="166"/>
        <v>1</v>
      </c>
      <c r="AA679" t="s">
        <v>2568</v>
      </c>
      <c r="AB679" t="s">
        <v>2483</v>
      </c>
      <c r="AC679" t="s">
        <v>16</v>
      </c>
      <c r="AD679" t="s">
        <v>135</v>
      </c>
      <c r="AE679">
        <v>24.5</v>
      </c>
      <c r="AF679">
        <v>75.16</v>
      </c>
      <c r="AG679">
        <v>74.930000000000007</v>
      </c>
      <c r="AH679">
        <f t="shared" si="160"/>
        <v>1.0030695315627918</v>
      </c>
      <c r="AI679">
        <v>24</v>
      </c>
      <c r="AJ679">
        <v>61.42</v>
      </c>
      <c r="AK679">
        <v>73.7</v>
      </c>
      <c r="AL679" s="3">
        <f t="shared" si="161"/>
        <v>0</v>
      </c>
      <c r="AM679" s="3">
        <f t="shared" si="162"/>
        <v>1</v>
      </c>
      <c r="AN679" s="3">
        <f t="shared" si="163"/>
        <v>0</v>
      </c>
    </row>
    <row r="680" spans="1:40" x14ac:dyDescent="0.35">
      <c r="A680" t="s">
        <v>2569</v>
      </c>
      <c r="B680" t="s">
        <v>2483</v>
      </c>
      <c r="C680" t="s">
        <v>16</v>
      </c>
      <c r="D680" t="s">
        <v>134</v>
      </c>
      <c r="E680">
        <v>20</v>
      </c>
      <c r="F680">
        <v>83.03</v>
      </c>
      <c r="G680">
        <v>63.71</v>
      </c>
      <c r="H680">
        <f t="shared" si="159"/>
        <v>1.3032490974729243</v>
      </c>
      <c r="I680">
        <v>24</v>
      </c>
      <c r="J680">
        <v>85.45</v>
      </c>
      <c r="K680">
        <v>73.7</v>
      </c>
      <c r="L680" s="3">
        <f t="shared" si="164"/>
        <v>0</v>
      </c>
      <c r="M680" s="3">
        <f t="shared" si="165"/>
        <v>1</v>
      </c>
      <c r="N680" s="3">
        <f t="shared" si="166"/>
        <v>0</v>
      </c>
      <c r="AA680" t="s">
        <v>2569</v>
      </c>
      <c r="AB680" t="s">
        <v>2483</v>
      </c>
      <c r="AC680" t="s">
        <v>16</v>
      </c>
      <c r="AD680" t="s">
        <v>135</v>
      </c>
      <c r="AE680">
        <v>24</v>
      </c>
      <c r="AF680">
        <v>96.08</v>
      </c>
      <c r="AG680">
        <v>73.7</v>
      </c>
      <c r="AH680">
        <f t="shared" si="160"/>
        <v>1.3036635006784261</v>
      </c>
      <c r="AI680">
        <v>23</v>
      </c>
      <c r="AJ680">
        <v>57.29</v>
      </c>
      <c r="AK680">
        <v>71.22</v>
      </c>
      <c r="AL680" s="3">
        <f t="shared" si="161"/>
        <v>0</v>
      </c>
      <c r="AM680" s="3">
        <f t="shared" si="162"/>
        <v>1</v>
      </c>
      <c r="AN680" s="3">
        <f t="shared" si="163"/>
        <v>0</v>
      </c>
    </row>
    <row r="681" spans="1:40" x14ac:dyDescent="0.35">
      <c r="A681" t="s">
        <v>2570</v>
      </c>
      <c r="B681" t="s">
        <v>2483</v>
      </c>
      <c r="C681" s="6" t="s">
        <v>16</v>
      </c>
      <c r="D681" s="6" t="s">
        <v>134</v>
      </c>
      <c r="E681" s="6">
        <v>22</v>
      </c>
      <c r="F681" s="6">
        <v>61.66</v>
      </c>
      <c r="G681" s="6">
        <v>68.72</v>
      </c>
      <c r="H681" s="6">
        <f t="shared" si="159"/>
        <v>0.89726426076833521</v>
      </c>
      <c r="I681" s="6">
        <v>21.5</v>
      </c>
      <c r="J681" s="6">
        <v>31</v>
      </c>
      <c r="K681" s="6">
        <v>67.47</v>
      </c>
      <c r="L681" s="6">
        <f t="shared" si="164"/>
        <v>0</v>
      </c>
      <c r="M681" s="6">
        <f t="shared" si="165"/>
        <v>0</v>
      </c>
      <c r="N681" s="6">
        <f t="shared" si="166"/>
        <v>1</v>
      </c>
      <c r="AA681" t="s">
        <v>2570</v>
      </c>
      <c r="AB681" t="s">
        <v>2483</v>
      </c>
      <c r="AC681" t="s">
        <v>16</v>
      </c>
      <c r="AD681" t="s">
        <v>135</v>
      </c>
      <c r="AE681">
        <v>22.5</v>
      </c>
      <c r="AF681">
        <v>71.63</v>
      </c>
      <c r="AG681">
        <v>69.97</v>
      </c>
      <c r="AH681">
        <f t="shared" si="160"/>
        <v>1.0237244533371443</v>
      </c>
      <c r="AI681">
        <v>22</v>
      </c>
      <c r="AJ681">
        <v>55.72</v>
      </c>
      <c r="AK681">
        <v>68.72</v>
      </c>
      <c r="AL681" s="3">
        <f t="shared" si="161"/>
        <v>0</v>
      </c>
      <c r="AM681" s="3">
        <f t="shared" si="162"/>
        <v>1</v>
      </c>
      <c r="AN681" s="3">
        <f t="shared" si="163"/>
        <v>0</v>
      </c>
    </row>
    <row r="682" spans="1:40" x14ac:dyDescent="0.35">
      <c r="A682" t="s">
        <v>2571</v>
      </c>
      <c r="B682" t="s">
        <v>2483</v>
      </c>
      <c r="C682" t="s">
        <v>16</v>
      </c>
      <c r="D682" t="s">
        <v>134</v>
      </c>
      <c r="E682">
        <v>26</v>
      </c>
      <c r="F682">
        <v>123.93</v>
      </c>
      <c r="G682">
        <v>78.63</v>
      </c>
      <c r="H682">
        <f t="shared" si="159"/>
        <v>1.5761159862647847</v>
      </c>
      <c r="I682">
        <v>21</v>
      </c>
      <c r="J682">
        <v>73.59</v>
      </c>
      <c r="K682">
        <v>66.22</v>
      </c>
      <c r="L682" s="3">
        <f t="shared" si="164"/>
        <v>1</v>
      </c>
      <c r="M682" s="3">
        <f t="shared" si="165"/>
        <v>0</v>
      </c>
      <c r="N682" s="3">
        <f t="shared" si="166"/>
        <v>0</v>
      </c>
      <c r="AA682" t="s">
        <v>2571</v>
      </c>
      <c r="AB682" t="s">
        <v>2483</v>
      </c>
      <c r="AC682" t="s">
        <v>16</v>
      </c>
      <c r="AD682" t="s">
        <v>135</v>
      </c>
      <c r="AE682">
        <v>24.5</v>
      </c>
      <c r="AF682">
        <v>110.23</v>
      </c>
      <c r="AG682">
        <v>74.930000000000007</v>
      </c>
      <c r="AH682">
        <f t="shared" si="160"/>
        <v>1.4711063659415453</v>
      </c>
      <c r="AI682">
        <v>21.5</v>
      </c>
      <c r="AJ682">
        <v>64.8</v>
      </c>
      <c r="AK682">
        <v>67.47</v>
      </c>
      <c r="AL682" s="3">
        <f t="shared" si="161"/>
        <v>0</v>
      </c>
      <c r="AM682" s="3">
        <f t="shared" si="162"/>
        <v>1</v>
      </c>
      <c r="AN682" s="3">
        <f t="shared" si="163"/>
        <v>0</v>
      </c>
    </row>
    <row r="683" spans="1:40" x14ac:dyDescent="0.35">
      <c r="A683" t="s">
        <v>2572</v>
      </c>
      <c r="B683" t="s">
        <v>2483</v>
      </c>
      <c r="C683" s="6" t="s">
        <v>16</v>
      </c>
      <c r="D683" s="6" t="s">
        <v>134</v>
      </c>
      <c r="E683" s="6">
        <v>17.5</v>
      </c>
      <c r="F683" s="6">
        <v>53.73</v>
      </c>
      <c r="G683" s="6">
        <v>57.36</v>
      </c>
      <c r="H683" s="6">
        <f t="shared" si="159"/>
        <v>0.93671548117154813</v>
      </c>
      <c r="I683" s="6">
        <v>17</v>
      </c>
      <c r="J683" s="6">
        <v>27.1</v>
      </c>
      <c r="K683" s="6">
        <v>56.08</v>
      </c>
      <c r="L683" s="6">
        <f t="shared" si="164"/>
        <v>0</v>
      </c>
      <c r="M683" s="6">
        <f t="shared" si="165"/>
        <v>0</v>
      </c>
      <c r="N683" s="6">
        <f t="shared" si="166"/>
        <v>1</v>
      </c>
      <c r="AA683" t="s">
        <v>2572</v>
      </c>
      <c r="AB683" t="s">
        <v>2483</v>
      </c>
      <c r="AC683" t="s">
        <v>16</v>
      </c>
      <c r="AD683" t="s">
        <v>135</v>
      </c>
      <c r="AE683">
        <v>23.5</v>
      </c>
      <c r="AF683">
        <v>76.88</v>
      </c>
      <c r="AG683">
        <v>72.459999999999994</v>
      </c>
      <c r="AH683">
        <f t="shared" si="160"/>
        <v>1.0609991719569418</v>
      </c>
      <c r="AI683">
        <v>23</v>
      </c>
      <c r="AJ683">
        <v>56.48</v>
      </c>
      <c r="AK683">
        <v>71.22</v>
      </c>
      <c r="AL683" s="3">
        <f t="shared" si="161"/>
        <v>0</v>
      </c>
      <c r="AM683" s="3">
        <f t="shared" si="162"/>
        <v>1</v>
      </c>
      <c r="AN683" s="3">
        <f t="shared" si="163"/>
        <v>0</v>
      </c>
    </row>
    <row r="684" spans="1:40" x14ac:dyDescent="0.35">
      <c r="A684" t="s">
        <v>2573</v>
      </c>
      <c r="B684" t="s">
        <v>2483</v>
      </c>
      <c r="C684" t="s">
        <v>16</v>
      </c>
      <c r="D684" t="s">
        <v>134</v>
      </c>
      <c r="E684">
        <v>20.5</v>
      </c>
      <c r="F684">
        <v>84.52</v>
      </c>
      <c r="G684">
        <v>64.97</v>
      </c>
      <c r="H684">
        <f t="shared" si="159"/>
        <v>1.3009081114360475</v>
      </c>
      <c r="I684">
        <v>25.5</v>
      </c>
      <c r="J684">
        <v>82.27</v>
      </c>
      <c r="K684">
        <v>77.400000000000006</v>
      </c>
      <c r="L684" s="3">
        <f t="shared" si="164"/>
        <v>0</v>
      </c>
      <c r="M684" s="3">
        <f t="shared" si="165"/>
        <v>1</v>
      </c>
      <c r="N684" s="3">
        <f t="shared" si="166"/>
        <v>0</v>
      </c>
      <c r="AA684" t="s">
        <v>2573</v>
      </c>
      <c r="AB684" t="s">
        <v>2483</v>
      </c>
      <c r="AC684" t="s">
        <v>16</v>
      </c>
      <c r="AD684" t="s">
        <v>135</v>
      </c>
      <c r="AE684">
        <v>23.5</v>
      </c>
      <c r="AF684">
        <v>100.07</v>
      </c>
      <c r="AG684">
        <v>72.459999999999994</v>
      </c>
      <c r="AH684">
        <f t="shared" si="160"/>
        <v>1.3810378139663262</v>
      </c>
      <c r="AI684">
        <v>35</v>
      </c>
      <c r="AJ684">
        <v>105.54</v>
      </c>
      <c r="AK684">
        <v>100.44</v>
      </c>
      <c r="AL684" s="3">
        <f t="shared" si="161"/>
        <v>0</v>
      </c>
      <c r="AM684" s="3">
        <f t="shared" si="162"/>
        <v>1</v>
      </c>
      <c r="AN684" s="3">
        <f t="shared" si="163"/>
        <v>0</v>
      </c>
    </row>
    <row r="685" spans="1:40" x14ac:dyDescent="0.35">
      <c r="A685" t="s">
        <v>2574</v>
      </c>
      <c r="B685" t="s">
        <v>2483</v>
      </c>
      <c r="C685" t="s">
        <v>51</v>
      </c>
      <c r="D685" t="s">
        <v>134</v>
      </c>
      <c r="E685">
        <v>24</v>
      </c>
      <c r="F685">
        <v>90.09</v>
      </c>
      <c r="G685">
        <v>73.7</v>
      </c>
      <c r="H685">
        <f t="shared" si="159"/>
        <v>1.2223880597014924</v>
      </c>
      <c r="I685">
        <v>23.5</v>
      </c>
      <c r="J685">
        <v>64.73</v>
      </c>
      <c r="K685">
        <v>72.459999999999994</v>
      </c>
      <c r="L685" s="3">
        <f t="shared" si="164"/>
        <v>0</v>
      </c>
      <c r="M685" s="3">
        <f t="shared" si="165"/>
        <v>1</v>
      </c>
      <c r="N685" s="3">
        <f t="shared" si="166"/>
        <v>0</v>
      </c>
      <c r="AA685" t="s">
        <v>2574</v>
      </c>
      <c r="AB685" t="s">
        <v>2483</v>
      </c>
      <c r="AC685" t="s">
        <v>51</v>
      </c>
      <c r="AD685" t="s">
        <v>135</v>
      </c>
      <c r="AE685">
        <v>25.5</v>
      </c>
      <c r="AF685">
        <v>77.48</v>
      </c>
      <c r="AG685">
        <v>77.400000000000006</v>
      </c>
      <c r="AH685">
        <f t="shared" si="160"/>
        <v>1.001033591731266</v>
      </c>
      <c r="AI685">
        <v>25</v>
      </c>
      <c r="AJ685">
        <v>60.76</v>
      </c>
      <c r="AK685">
        <v>76.17</v>
      </c>
      <c r="AL685" s="3">
        <f t="shared" si="161"/>
        <v>0</v>
      </c>
      <c r="AM685" s="3">
        <f t="shared" si="162"/>
        <v>1</v>
      </c>
      <c r="AN685" s="3">
        <f t="shared" si="163"/>
        <v>0</v>
      </c>
    </row>
    <row r="686" spans="1:40" x14ac:dyDescent="0.35">
      <c r="A686" t="s">
        <v>2575</v>
      </c>
      <c r="B686" t="s">
        <v>2483</v>
      </c>
      <c r="C686" s="6" t="s">
        <v>51</v>
      </c>
      <c r="D686" s="6" t="s">
        <v>134</v>
      </c>
      <c r="E686" s="6">
        <v>17</v>
      </c>
      <c r="F686" s="6">
        <v>38.46</v>
      </c>
      <c r="G686" s="6">
        <v>56.08</v>
      </c>
      <c r="H686" s="6">
        <f t="shared" si="159"/>
        <v>0.6858059914407989</v>
      </c>
      <c r="I686" s="6">
        <v>16.5</v>
      </c>
      <c r="J686" s="6">
        <v>22.1</v>
      </c>
      <c r="K686" s="6">
        <v>54.79</v>
      </c>
      <c r="L686" s="6">
        <f t="shared" si="164"/>
        <v>0</v>
      </c>
      <c r="M686" s="6">
        <f t="shared" si="165"/>
        <v>0</v>
      </c>
      <c r="N686" s="6">
        <f t="shared" si="166"/>
        <v>1</v>
      </c>
      <c r="AA686" t="s">
        <v>2575</v>
      </c>
      <c r="AB686" t="s">
        <v>2483</v>
      </c>
      <c r="AC686" t="s">
        <v>51</v>
      </c>
      <c r="AD686" t="s">
        <v>135</v>
      </c>
      <c r="AE686" s="6">
        <v>28.5</v>
      </c>
      <c r="AF686" s="6">
        <v>77.12</v>
      </c>
      <c r="AG686" s="6">
        <v>84.74</v>
      </c>
      <c r="AH686" s="6">
        <f t="shared" si="160"/>
        <v>0.91007788529620026</v>
      </c>
      <c r="AI686" s="6">
        <v>28</v>
      </c>
      <c r="AJ686" s="6">
        <v>66.45</v>
      </c>
      <c r="AK686" s="6">
        <v>83.53</v>
      </c>
      <c r="AL686" s="6">
        <f t="shared" si="161"/>
        <v>0</v>
      </c>
      <c r="AM686" s="6">
        <f t="shared" si="162"/>
        <v>0</v>
      </c>
      <c r="AN686" s="6">
        <f t="shared" si="163"/>
        <v>1</v>
      </c>
    </row>
    <row r="687" spans="1:40" x14ac:dyDescent="0.35">
      <c r="A687" t="s">
        <v>2576</v>
      </c>
      <c r="B687" t="s">
        <v>2483</v>
      </c>
      <c r="C687" t="s">
        <v>51</v>
      </c>
      <c r="D687" t="s">
        <v>134</v>
      </c>
      <c r="E687">
        <v>19.5</v>
      </c>
      <c r="F687">
        <v>79.28</v>
      </c>
      <c r="G687">
        <v>62.44</v>
      </c>
      <c r="H687">
        <f t="shared" si="159"/>
        <v>1.2696989109545165</v>
      </c>
      <c r="I687">
        <v>19</v>
      </c>
      <c r="J687">
        <v>39.71</v>
      </c>
      <c r="K687">
        <v>61.18</v>
      </c>
      <c r="L687" s="3">
        <f t="shared" si="164"/>
        <v>0</v>
      </c>
      <c r="M687" s="3">
        <f t="shared" si="165"/>
        <v>1</v>
      </c>
      <c r="N687" s="3">
        <f t="shared" si="166"/>
        <v>0</v>
      </c>
      <c r="AA687" t="s">
        <v>2576</v>
      </c>
      <c r="AB687" t="s">
        <v>2483</v>
      </c>
      <c r="AC687" t="s">
        <v>51</v>
      </c>
      <c r="AD687" t="s">
        <v>135</v>
      </c>
      <c r="AE687">
        <v>24</v>
      </c>
      <c r="AF687">
        <v>104.05</v>
      </c>
      <c r="AG687">
        <v>73.7</v>
      </c>
      <c r="AH687">
        <f t="shared" si="160"/>
        <v>1.4118046132971505</v>
      </c>
      <c r="AI687">
        <v>25</v>
      </c>
      <c r="AJ687">
        <v>80.62</v>
      </c>
      <c r="AK687">
        <v>76.17</v>
      </c>
      <c r="AL687" s="3">
        <f t="shared" si="161"/>
        <v>0</v>
      </c>
      <c r="AM687" s="3">
        <f t="shared" si="162"/>
        <v>1</v>
      </c>
      <c r="AN687" s="3">
        <f t="shared" si="163"/>
        <v>0</v>
      </c>
    </row>
    <row r="688" spans="1:40" x14ac:dyDescent="0.35">
      <c r="A688" t="s">
        <v>2577</v>
      </c>
      <c r="B688" t="s">
        <v>2483</v>
      </c>
      <c r="C688" s="6" t="s">
        <v>51</v>
      </c>
      <c r="D688" s="6" t="s">
        <v>134</v>
      </c>
      <c r="E688" s="6">
        <v>20</v>
      </c>
      <c r="F688" s="6">
        <v>54.98</v>
      </c>
      <c r="G688" s="6">
        <v>63.71</v>
      </c>
      <c r="H688" s="6">
        <f t="shared" si="159"/>
        <v>0.8629728457071103</v>
      </c>
      <c r="I688" s="6">
        <v>19.5</v>
      </c>
      <c r="J688" s="6">
        <v>45.99</v>
      </c>
      <c r="K688" s="6">
        <v>62.44</v>
      </c>
      <c r="L688" s="6">
        <f t="shared" si="164"/>
        <v>0</v>
      </c>
      <c r="M688" s="6">
        <f t="shared" si="165"/>
        <v>0</v>
      </c>
      <c r="N688" s="6">
        <f t="shared" si="166"/>
        <v>1</v>
      </c>
      <c r="AA688" t="s">
        <v>2577</v>
      </c>
      <c r="AB688" t="s">
        <v>2483</v>
      </c>
      <c r="AC688" t="s">
        <v>51</v>
      </c>
      <c r="AD688" t="s">
        <v>135</v>
      </c>
      <c r="AE688">
        <v>24</v>
      </c>
      <c r="AF688">
        <v>135.47</v>
      </c>
      <c r="AG688">
        <v>73.7</v>
      </c>
      <c r="AH688">
        <f t="shared" si="160"/>
        <v>1.8381275440976932</v>
      </c>
      <c r="AI688">
        <v>22.5</v>
      </c>
      <c r="AJ688">
        <v>68.77</v>
      </c>
      <c r="AK688">
        <v>69.97</v>
      </c>
      <c r="AL688" s="3">
        <f t="shared" si="161"/>
        <v>1</v>
      </c>
      <c r="AM688" s="3">
        <f t="shared" si="162"/>
        <v>0</v>
      </c>
      <c r="AN688" s="3">
        <f t="shared" si="163"/>
        <v>0</v>
      </c>
    </row>
    <row r="689" spans="1:40" x14ac:dyDescent="0.35">
      <c r="A689" t="s">
        <v>2578</v>
      </c>
      <c r="B689" t="s">
        <v>2483</v>
      </c>
      <c r="C689" s="6" t="s">
        <v>51</v>
      </c>
      <c r="D689" s="6" t="s">
        <v>134</v>
      </c>
      <c r="E689" s="6">
        <v>18.5</v>
      </c>
      <c r="F689" s="6">
        <v>52.15</v>
      </c>
      <c r="G689" s="6">
        <v>59.91</v>
      </c>
      <c r="H689" s="6">
        <f t="shared" si="159"/>
        <v>0.87047237522951093</v>
      </c>
      <c r="I689" s="6">
        <v>18</v>
      </c>
      <c r="J689" s="6">
        <v>31.4</v>
      </c>
      <c r="K689" s="6">
        <v>58.64</v>
      </c>
      <c r="L689" s="6">
        <f t="shared" si="164"/>
        <v>0</v>
      </c>
      <c r="M689" s="6">
        <f t="shared" si="165"/>
        <v>0</v>
      </c>
      <c r="N689" s="6">
        <f t="shared" si="166"/>
        <v>1</v>
      </c>
      <c r="AA689" t="s">
        <v>2578</v>
      </c>
      <c r="AB689" t="s">
        <v>2483</v>
      </c>
      <c r="AC689" t="s">
        <v>51</v>
      </c>
      <c r="AD689" t="s">
        <v>135</v>
      </c>
      <c r="AE689" s="6">
        <v>21.5</v>
      </c>
      <c r="AF689" s="6">
        <v>60.53</v>
      </c>
      <c r="AG689" s="6">
        <v>67.47</v>
      </c>
      <c r="AH689" s="6">
        <f t="shared" si="160"/>
        <v>0.89713946939380473</v>
      </c>
      <c r="AI689" s="6">
        <v>21</v>
      </c>
      <c r="AJ689" s="6">
        <v>37.700000000000003</v>
      </c>
      <c r="AK689" s="6">
        <v>66.22</v>
      </c>
      <c r="AL689" s="6">
        <f t="shared" si="161"/>
        <v>0</v>
      </c>
      <c r="AM689" s="6">
        <f t="shared" si="162"/>
        <v>0</v>
      </c>
      <c r="AN689" s="6">
        <f t="shared" si="163"/>
        <v>1</v>
      </c>
    </row>
    <row r="690" spans="1:40" x14ac:dyDescent="0.35">
      <c r="A690" t="s">
        <v>2579</v>
      </c>
      <c r="B690" t="s">
        <v>2483</v>
      </c>
      <c r="C690" s="6" t="s">
        <v>51</v>
      </c>
      <c r="D690" s="6" t="s">
        <v>134</v>
      </c>
      <c r="E690" s="6">
        <v>21</v>
      </c>
      <c r="F690" s="6">
        <v>58.78</v>
      </c>
      <c r="G690" s="6">
        <v>66.22</v>
      </c>
      <c r="H690" s="6">
        <f t="shared" si="159"/>
        <v>0.88764723648444577</v>
      </c>
      <c r="I690" s="6">
        <v>20.5</v>
      </c>
      <c r="J690" s="6">
        <v>34.57</v>
      </c>
      <c r="K690" s="6">
        <v>64.97</v>
      </c>
      <c r="L690" s="6">
        <f t="shared" si="164"/>
        <v>0</v>
      </c>
      <c r="M690" s="6">
        <f t="shared" si="165"/>
        <v>0</v>
      </c>
      <c r="N690" s="6">
        <f t="shared" si="166"/>
        <v>1</v>
      </c>
      <c r="AA690" t="s">
        <v>2579</v>
      </c>
      <c r="AB690" t="s">
        <v>2483</v>
      </c>
      <c r="AC690" t="s">
        <v>51</v>
      </c>
      <c r="AD690" t="s">
        <v>135</v>
      </c>
      <c r="AE690">
        <v>24</v>
      </c>
      <c r="AF690">
        <v>75.69</v>
      </c>
      <c r="AG690">
        <v>73.7</v>
      </c>
      <c r="AH690">
        <f t="shared" si="160"/>
        <v>1.027001356852103</v>
      </c>
      <c r="AI690">
        <v>23.5</v>
      </c>
      <c r="AJ690">
        <v>69.88</v>
      </c>
      <c r="AK690">
        <v>72.459999999999994</v>
      </c>
      <c r="AL690" s="3">
        <f t="shared" si="161"/>
        <v>0</v>
      </c>
      <c r="AM690" s="3">
        <f t="shared" si="162"/>
        <v>1</v>
      </c>
      <c r="AN690" s="3">
        <f t="shared" si="163"/>
        <v>0</v>
      </c>
    </row>
    <row r="691" spans="1:40" x14ac:dyDescent="0.35">
      <c r="A691" t="s">
        <v>2580</v>
      </c>
      <c r="B691" t="s">
        <v>2483</v>
      </c>
      <c r="C691" s="6" t="s">
        <v>51</v>
      </c>
      <c r="D691" s="6" t="s">
        <v>134</v>
      </c>
      <c r="E691" s="6">
        <v>25.5</v>
      </c>
      <c r="F691" s="6">
        <v>75.75</v>
      </c>
      <c r="G691" s="6">
        <v>77.400000000000006</v>
      </c>
      <c r="H691" s="6">
        <f t="shared" si="159"/>
        <v>0.97868217054263562</v>
      </c>
      <c r="I691" s="6">
        <v>25</v>
      </c>
      <c r="J691" s="6">
        <v>56.3</v>
      </c>
      <c r="K691" s="6">
        <v>76.17</v>
      </c>
      <c r="L691" s="6">
        <f t="shared" si="164"/>
        <v>0</v>
      </c>
      <c r="M691" s="6">
        <f t="shared" si="165"/>
        <v>0</v>
      </c>
      <c r="N691" s="6">
        <f t="shared" si="166"/>
        <v>1</v>
      </c>
      <c r="AA691" t="s">
        <v>2580</v>
      </c>
      <c r="AB691" t="s">
        <v>2483</v>
      </c>
      <c r="AC691" t="s">
        <v>51</v>
      </c>
      <c r="AD691" t="s">
        <v>135</v>
      </c>
      <c r="AE691">
        <v>24</v>
      </c>
      <c r="AF691">
        <v>93.08</v>
      </c>
      <c r="AG691">
        <v>73.7</v>
      </c>
      <c r="AH691">
        <f t="shared" si="160"/>
        <v>1.2629579375848032</v>
      </c>
      <c r="AI691">
        <v>23.5</v>
      </c>
      <c r="AJ691">
        <v>61.2</v>
      </c>
      <c r="AK691">
        <v>72.459999999999994</v>
      </c>
      <c r="AL691" s="3">
        <f t="shared" si="161"/>
        <v>0</v>
      </c>
      <c r="AM691" s="3">
        <f t="shared" si="162"/>
        <v>1</v>
      </c>
      <c r="AN691" s="3">
        <f t="shared" si="163"/>
        <v>0</v>
      </c>
    </row>
    <row r="692" spans="1:40" x14ac:dyDescent="0.35">
      <c r="A692" t="s">
        <v>2581</v>
      </c>
      <c r="B692" t="s">
        <v>2483</v>
      </c>
      <c r="C692" s="6" t="s">
        <v>51</v>
      </c>
      <c r="D692" s="6" t="s">
        <v>134</v>
      </c>
      <c r="E692" s="6">
        <v>28.5</v>
      </c>
      <c r="F692" s="6">
        <v>81.22</v>
      </c>
      <c r="G692" s="6">
        <v>84.74</v>
      </c>
      <c r="H692" s="6">
        <f t="shared" si="159"/>
        <v>0.95846117535992448</v>
      </c>
      <c r="I692" s="6">
        <v>28</v>
      </c>
      <c r="J692" s="6">
        <v>56.03</v>
      </c>
      <c r="K692" s="6">
        <v>83.53</v>
      </c>
      <c r="L692" s="6">
        <f t="shared" si="164"/>
        <v>0</v>
      </c>
      <c r="M692" s="6">
        <f t="shared" si="165"/>
        <v>0</v>
      </c>
      <c r="N692" s="6">
        <f t="shared" si="166"/>
        <v>1</v>
      </c>
      <c r="AA692" t="s">
        <v>2581</v>
      </c>
      <c r="AB692" t="s">
        <v>2483</v>
      </c>
      <c r="AC692" t="s">
        <v>51</v>
      </c>
      <c r="AD692" t="s">
        <v>135</v>
      </c>
      <c r="AE692">
        <v>26.5</v>
      </c>
      <c r="AF692">
        <v>95.03</v>
      </c>
      <c r="AG692">
        <v>79.86</v>
      </c>
      <c r="AH692">
        <f t="shared" si="160"/>
        <v>1.1899574254946157</v>
      </c>
      <c r="AI692">
        <v>24</v>
      </c>
      <c r="AJ692">
        <v>85.1</v>
      </c>
      <c r="AK692">
        <v>73.7</v>
      </c>
      <c r="AL692" s="3">
        <f t="shared" si="161"/>
        <v>0</v>
      </c>
      <c r="AM692" s="3">
        <f t="shared" si="162"/>
        <v>1</v>
      </c>
      <c r="AN692" s="3">
        <f t="shared" si="163"/>
        <v>0</v>
      </c>
    </row>
    <row r="693" spans="1:40" x14ac:dyDescent="0.35">
      <c r="A693" t="s">
        <v>2582</v>
      </c>
      <c r="B693" t="s">
        <v>2483</v>
      </c>
      <c r="C693" s="6" t="s">
        <v>51</v>
      </c>
      <c r="D693" s="6" t="s">
        <v>134</v>
      </c>
      <c r="E693" s="6">
        <v>27.5</v>
      </c>
      <c r="F693" s="6">
        <v>73.61</v>
      </c>
      <c r="G693" s="6">
        <v>82.3</v>
      </c>
      <c r="H693" s="6">
        <f t="shared" si="159"/>
        <v>0.89441069258809236</v>
      </c>
      <c r="I693" s="6">
        <v>27</v>
      </c>
      <c r="J693" s="6">
        <v>51.73</v>
      </c>
      <c r="K693" s="6">
        <v>81.08</v>
      </c>
      <c r="L693" s="6">
        <f t="shared" si="164"/>
        <v>0</v>
      </c>
      <c r="M693" s="6">
        <f t="shared" si="165"/>
        <v>0</v>
      </c>
      <c r="N693" s="6">
        <f t="shared" si="166"/>
        <v>1</v>
      </c>
      <c r="AA693" t="s">
        <v>2582</v>
      </c>
      <c r="AB693" t="s">
        <v>2483</v>
      </c>
      <c r="AC693" t="s">
        <v>51</v>
      </c>
      <c r="AD693" t="s">
        <v>135</v>
      </c>
      <c r="AE693">
        <v>24</v>
      </c>
      <c r="AF693">
        <v>81.400000000000006</v>
      </c>
      <c r="AG693">
        <v>73.7</v>
      </c>
      <c r="AH693">
        <f t="shared" si="160"/>
        <v>1.1044776119402986</v>
      </c>
      <c r="AI693">
        <v>23</v>
      </c>
      <c r="AJ693">
        <v>44.38</v>
      </c>
      <c r="AK693">
        <v>71.22</v>
      </c>
      <c r="AL693" s="3">
        <f t="shared" si="161"/>
        <v>0</v>
      </c>
      <c r="AM693" s="3">
        <f t="shared" si="162"/>
        <v>1</v>
      </c>
      <c r="AN693" s="3">
        <f t="shared" si="163"/>
        <v>0</v>
      </c>
    </row>
    <row r="694" spans="1:40" x14ac:dyDescent="0.35">
      <c r="A694" t="s">
        <v>2583</v>
      </c>
      <c r="B694" t="s">
        <v>2483</v>
      </c>
      <c r="C694" t="s">
        <v>51</v>
      </c>
      <c r="D694" t="s">
        <v>134</v>
      </c>
      <c r="E694">
        <v>20</v>
      </c>
      <c r="F694">
        <v>63.72</v>
      </c>
      <c r="G694">
        <v>63.71</v>
      </c>
      <c r="H694">
        <f t="shared" si="159"/>
        <v>1.0001569612305761</v>
      </c>
      <c r="I694">
        <v>19.5</v>
      </c>
      <c r="J694">
        <v>32.36</v>
      </c>
      <c r="K694">
        <v>62.44</v>
      </c>
      <c r="L694" s="3">
        <f t="shared" si="164"/>
        <v>0</v>
      </c>
      <c r="M694" s="3">
        <f t="shared" si="165"/>
        <v>1</v>
      </c>
      <c r="N694" s="3">
        <f t="shared" si="166"/>
        <v>0</v>
      </c>
      <c r="AA694" t="s">
        <v>2583</v>
      </c>
      <c r="AB694" t="s">
        <v>2483</v>
      </c>
      <c r="AC694" t="s">
        <v>51</v>
      </c>
      <c r="AD694" t="s">
        <v>135</v>
      </c>
      <c r="AE694">
        <v>23.5</v>
      </c>
      <c r="AF694">
        <v>75.08</v>
      </c>
      <c r="AG694">
        <v>72.459999999999994</v>
      </c>
      <c r="AH694">
        <f t="shared" si="160"/>
        <v>1.0361578802097711</v>
      </c>
      <c r="AI694">
        <v>23</v>
      </c>
      <c r="AJ694">
        <v>70.27</v>
      </c>
      <c r="AK694">
        <v>71.22</v>
      </c>
      <c r="AL694" s="3">
        <f t="shared" si="161"/>
        <v>0</v>
      </c>
      <c r="AM694" s="3">
        <f t="shared" si="162"/>
        <v>1</v>
      </c>
      <c r="AN694" s="3">
        <f t="shared" si="163"/>
        <v>0</v>
      </c>
    </row>
    <row r="695" spans="1:40" x14ac:dyDescent="0.35">
      <c r="A695" t="s">
        <v>2584</v>
      </c>
      <c r="B695" t="s">
        <v>2483</v>
      </c>
      <c r="C695" t="s">
        <v>51</v>
      </c>
      <c r="D695" t="s">
        <v>134</v>
      </c>
      <c r="E695">
        <v>25.5</v>
      </c>
      <c r="F695">
        <v>79.989999999999995</v>
      </c>
      <c r="G695">
        <v>77.400000000000006</v>
      </c>
      <c r="H695">
        <f t="shared" si="159"/>
        <v>1.0334625322997415</v>
      </c>
      <c r="I695">
        <v>25</v>
      </c>
      <c r="J695">
        <v>68.31</v>
      </c>
      <c r="K695">
        <v>76.17</v>
      </c>
      <c r="L695" s="3">
        <f t="shared" si="164"/>
        <v>0</v>
      </c>
      <c r="M695" s="3">
        <f t="shared" si="165"/>
        <v>1</v>
      </c>
      <c r="N695" s="3">
        <f t="shared" si="166"/>
        <v>0</v>
      </c>
      <c r="AA695" t="s">
        <v>2584</v>
      </c>
      <c r="AB695" t="s">
        <v>2483</v>
      </c>
      <c r="AC695" t="s">
        <v>51</v>
      </c>
      <c r="AD695" t="s">
        <v>135</v>
      </c>
      <c r="AE695" s="6">
        <v>23.5</v>
      </c>
      <c r="AF695" s="6">
        <v>66.8</v>
      </c>
      <c r="AG695" s="6">
        <v>72.459999999999994</v>
      </c>
      <c r="AH695" s="6">
        <f t="shared" si="160"/>
        <v>0.92188793817278503</v>
      </c>
      <c r="AI695" s="6">
        <v>23</v>
      </c>
      <c r="AJ695" s="6">
        <v>54.21</v>
      </c>
      <c r="AK695" s="6">
        <v>71.22</v>
      </c>
      <c r="AL695" s="6">
        <f t="shared" si="161"/>
        <v>0</v>
      </c>
      <c r="AM695" s="6">
        <f t="shared" si="162"/>
        <v>0</v>
      </c>
      <c r="AN695" s="6">
        <f t="shared" si="163"/>
        <v>1</v>
      </c>
    </row>
    <row r="696" spans="1:40" x14ac:dyDescent="0.35">
      <c r="A696" t="s">
        <v>2585</v>
      </c>
      <c r="B696" t="s">
        <v>2483</v>
      </c>
      <c r="C696" s="6" t="s">
        <v>51</v>
      </c>
      <c r="D696" s="6" t="s">
        <v>134</v>
      </c>
      <c r="E696" s="6">
        <v>26.5</v>
      </c>
      <c r="F696" s="6">
        <v>68.77</v>
      </c>
      <c r="G696" s="6">
        <v>79.86</v>
      </c>
      <c r="H696" s="6">
        <f t="shared" si="159"/>
        <v>0.86113198096669163</v>
      </c>
      <c r="I696" s="6">
        <v>26</v>
      </c>
      <c r="J696" s="6">
        <v>58.43</v>
      </c>
      <c r="K696" s="6">
        <v>78.63</v>
      </c>
      <c r="L696" s="6">
        <f t="shared" si="164"/>
        <v>0</v>
      </c>
      <c r="M696" s="6">
        <f t="shared" si="165"/>
        <v>0</v>
      </c>
      <c r="N696" s="6">
        <f t="shared" si="166"/>
        <v>1</v>
      </c>
      <c r="AA696" t="s">
        <v>2585</v>
      </c>
      <c r="AB696" t="s">
        <v>2483</v>
      </c>
      <c r="AC696" t="s">
        <v>51</v>
      </c>
      <c r="AD696" t="s">
        <v>135</v>
      </c>
      <c r="AE696" s="6">
        <v>15.5</v>
      </c>
      <c r="AF696" s="6">
        <v>46.35</v>
      </c>
      <c r="AG696" s="6">
        <v>52.21</v>
      </c>
      <c r="AH696" s="6">
        <f t="shared" si="160"/>
        <v>0.88776096533231186</v>
      </c>
      <c r="AI696" s="6">
        <v>15</v>
      </c>
      <c r="AJ696" s="6">
        <v>26</v>
      </c>
      <c r="AK696" s="6">
        <v>50.91</v>
      </c>
      <c r="AL696" s="6">
        <f t="shared" si="161"/>
        <v>0</v>
      </c>
      <c r="AM696" s="6">
        <f t="shared" si="162"/>
        <v>0</v>
      </c>
      <c r="AN696" s="6">
        <f t="shared" si="163"/>
        <v>1</v>
      </c>
    </row>
    <row r="697" spans="1:40" x14ac:dyDescent="0.35">
      <c r="A697" t="s">
        <v>2586</v>
      </c>
      <c r="B697" t="s">
        <v>2483</v>
      </c>
      <c r="C697" s="6" t="s">
        <v>51</v>
      </c>
      <c r="D697" s="6" t="s">
        <v>134</v>
      </c>
      <c r="E697" s="6">
        <v>25</v>
      </c>
      <c r="F697" s="6">
        <v>66.73</v>
      </c>
      <c r="G697" s="6">
        <v>76.17</v>
      </c>
      <c r="H697" s="6">
        <f t="shared" si="159"/>
        <v>0.8760666929237233</v>
      </c>
      <c r="I697" s="6">
        <v>24.5</v>
      </c>
      <c r="J697" s="6">
        <v>58.77</v>
      </c>
      <c r="K697" s="6">
        <v>74.930000000000007</v>
      </c>
      <c r="L697" s="6">
        <f t="shared" si="164"/>
        <v>0</v>
      </c>
      <c r="M697" s="6">
        <f t="shared" si="165"/>
        <v>0</v>
      </c>
      <c r="N697" s="6">
        <f t="shared" si="166"/>
        <v>1</v>
      </c>
      <c r="AA697" t="s">
        <v>2586</v>
      </c>
      <c r="AB697" t="s">
        <v>2483</v>
      </c>
      <c r="AC697" t="s">
        <v>51</v>
      </c>
      <c r="AD697" t="s">
        <v>135</v>
      </c>
      <c r="AE697">
        <v>24.5</v>
      </c>
      <c r="AF697">
        <v>78.98</v>
      </c>
      <c r="AG697">
        <v>74.930000000000007</v>
      </c>
      <c r="AH697">
        <f t="shared" si="160"/>
        <v>1.0540504470839449</v>
      </c>
      <c r="AI697">
        <v>23.5</v>
      </c>
      <c r="AJ697">
        <v>66.819999999999993</v>
      </c>
      <c r="AK697">
        <v>72.459999999999994</v>
      </c>
      <c r="AL697" s="3">
        <f t="shared" si="161"/>
        <v>0</v>
      </c>
      <c r="AM697" s="3">
        <f t="shared" si="162"/>
        <v>1</v>
      </c>
      <c r="AN697" s="3">
        <f t="shared" si="163"/>
        <v>0</v>
      </c>
    </row>
    <row r="698" spans="1:40" x14ac:dyDescent="0.35">
      <c r="A698" t="s">
        <v>2587</v>
      </c>
      <c r="B698" t="s">
        <v>2483</v>
      </c>
      <c r="C698" s="6" t="s">
        <v>51</v>
      </c>
      <c r="D698" s="6" t="s">
        <v>134</v>
      </c>
      <c r="E698" s="6">
        <v>17.5</v>
      </c>
      <c r="F698" s="6">
        <v>54.27</v>
      </c>
      <c r="G698" s="6">
        <v>57.36</v>
      </c>
      <c r="H698" s="6">
        <f t="shared" si="159"/>
        <v>0.94612970711297073</v>
      </c>
      <c r="I698" s="6">
        <v>17</v>
      </c>
      <c r="J698" s="6">
        <v>40.49</v>
      </c>
      <c r="K698" s="6">
        <v>56.08</v>
      </c>
      <c r="L698" s="6">
        <f t="shared" si="164"/>
        <v>0</v>
      </c>
      <c r="M698" s="6">
        <f t="shared" si="165"/>
        <v>0</v>
      </c>
      <c r="N698" s="6">
        <f t="shared" si="166"/>
        <v>1</v>
      </c>
      <c r="AA698" t="s">
        <v>2587</v>
      </c>
      <c r="AB698" t="s">
        <v>2483</v>
      </c>
      <c r="AC698" t="s">
        <v>51</v>
      </c>
      <c r="AD698" t="s">
        <v>135</v>
      </c>
      <c r="AE698" s="6">
        <v>22.5</v>
      </c>
      <c r="AF698" s="6">
        <v>67.19</v>
      </c>
      <c r="AG698" s="6">
        <v>69.97</v>
      </c>
      <c r="AH698" s="6">
        <f t="shared" si="160"/>
        <v>0.96026868657996278</v>
      </c>
      <c r="AI698" s="6">
        <v>22</v>
      </c>
      <c r="AJ698" s="6">
        <v>56.14</v>
      </c>
      <c r="AK698" s="6">
        <v>68.72</v>
      </c>
      <c r="AL698" s="6">
        <f t="shared" si="161"/>
        <v>0</v>
      </c>
      <c r="AM698" s="6">
        <f t="shared" si="162"/>
        <v>0</v>
      </c>
      <c r="AN698" s="6">
        <f t="shared" si="163"/>
        <v>1</v>
      </c>
    </row>
    <row r="699" spans="1:40" x14ac:dyDescent="0.35">
      <c r="A699" t="s">
        <v>2588</v>
      </c>
      <c r="B699" t="s">
        <v>2483</v>
      </c>
      <c r="C699" s="6" t="s">
        <v>51</v>
      </c>
      <c r="D699" s="6" t="s">
        <v>134</v>
      </c>
      <c r="E699" s="6">
        <v>32</v>
      </c>
      <c r="F699" s="6">
        <v>79.75</v>
      </c>
      <c r="G699" s="6">
        <v>93.23</v>
      </c>
      <c r="H699" s="6">
        <f t="shared" si="159"/>
        <v>0.85541134827845111</v>
      </c>
      <c r="I699" s="6">
        <v>31.5</v>
      </c>
      <c r="J699" s="6">
        <v>51.46</v>
      </c>
      <c r="K699" s="6">
        <v>92.02</v>
      </c>
      <c r="L699" s="6">
        <f t="shared" si="164"/>
        <v>0</v>
      </c>
      <c r="M699" s="6">
        <f t="shared" si="165"/>
        <v>0</v>
      </c>
      <c r="N699" s="6">
        <f t="shared" si="166"/>
        <v>1</v>
      </c>
      <c r="AA699" t="s">
        <v>2588</v>
      </c>
      <c r="AB699" t="s">
        <v>2483</v>
      </c>
      <c r="AC699" t="s">
        <v>51</v>
      </c>
      <c r="AD699" t="s">
        <v>135</v>
      </c>
      <c r="AE699">
        <v>24</v>
      </c>
      <c r="AF699">
        <v>100.79</v>
      </c>
      <c r="AG699">
        <v>73.7</v>
      </c>
      <c r="AH699">
        <f t="shared" si="160"/>
        <v>1.3675712347354139</v>
      </c>
      <c r="AI699">
        <v>23.5</v>
      </c>
      <c r="AJ699">
        <v>60.42</v>
      </c>
      <c r="AK699">
        <v>72.459999999999994</v>
      </c>
      <c r="AL699" s="3">
        <f t="shared" si="161"/>
        <v>0</v>
      </c>
      <c r="AM699" s="3">
        <f t="shared" si="162"/>
        <v>1</v>
      </c>
      <c r="AN699" s="3">
        <f t="shared" si="163"/>
        <v>0</v>
      </c>
    </row>
    <row r="700" spans="1:40" x14ac:dyDescent="0.35">
      <c r="A700" t="s">
        <v>2589</v>
      </c>
      <c r="B700" t="s">
        <v>2483</v>
      </c>
      <c r="C700" s="6" t="s">
        <v>51</v>
      </c>
      <c r="D700" s="6" t="s">
        <v>134</v>
      </c>
      <c r="E700" s="6">
        <v>27</v>
      </c>
      <c r="F700" s="6">
        <v>78.17</v>
      </c>
      <c r="G700" s="6">
        <v>81.08</v>
      </c>
      <c r="H700" s="6">
        <f t="shared" si="159"/>
        <v>0.96410952146028617</v>
      </c>
      <c r="I700" s="6">
        <v>26.5</v>
      </c>
      <c r="J700" s="6">
        <v>44.66</v>
      </c>
      <c r="K700" s="6">
        <v>79.86</v>
      </c>
      <c r="L700" s="6">
        <f t="shared" si="164"/>
        <v>0</v>
      </c>
      <c r="M700" s="6">
        <f t="shared" si="165"/>
        <v>0</v>
      </c>
      <c r="N700" s="6">
        <f t="shared" si="166"/>
        <v>1</v>
      </c>
      <c r="AA700" t="s">
        <v>2589</v>
      </c>
      <c r="AB700" t="s">
        <v>2483</v>
      </c>
      <c r="AC700" t="s">
        <v>51</v>
      </c>
      <c r="AD700" t="s">
        <v>135</v>
      </c>
      <c r="AE700">
        <v>24</v>
      </c>
      <c r="AF700">
        <v>78.040000000000006</v>
      </c>
      <c r="AG700">
        <v>73.7</v>
      </c>
      <c r="AH700">
        <f t="shared" si="160"/>
        <v>1.0588873812754411</v>
      </c>
      <c r="AI700">
        <v>23.5</v>
      </c>
      <c r="AJ700">
        <v>67.31</v>
      </c>
      <c r="AK700">
        <v>72.459999999999994</v>
      </c>
      <c r="AL700" s="3">
        <f t="shared" si="161"/>
        <v>0</v>
      </c>
      <c r="AM700" s="3">
        <f t="shared" si="162"/>
        <v>1</v>
      </c>
      <c r="AN700" s="3">
        <f t="shared" si="163"/>
        <v>0</v>
      </c>
    </row>
    <row r="701" spans="1:40" x14ac:dyDescent="0.35">
      <c r="A701" t="s">
        <v>2590</v>
      </c>
      <c r="B701" t="s">
        <v>2483</v>
      </c>
      <c r="C701" s="6" t="s">
        <v>51</v>
      </c>
      <c r="D701" s="6" t="s">
        <v>134</v>
      </c>
      <c r="E701" s="6">
        <v>23.5</v>
      </c>
      <c r="F701" s="6">
        <v>70.290000000000006</v>
      </c>
      <c r="G701" s="6">
        <v>72.459999999999994</v>
      </c>
      <c r="H701" s="6">
        <f t="shared" si="159"/>
        <v>0.97005244272702196</v>
      </c>
      <c r="I701" s="6">
        <v>23</v>
      </c>
      <c r="J701" s="6">
        <v>39.19</v>
      </c>
      <c r="K701" s="6">
        <v>71.22</v>
      </c>
      <c r="L701" s="6">
        <f t="shared" si="164"/>
        <v>0</v>
      </c>
      <c r="M701" s="6">
        <f t="shared" si="165"/>
        <v>0</v>
      </c>
      <c r="N701" s="6">
        <f t="shared" si="166"/>
        <v>1</v>
      </c>
      <c r="AA701" t="s">
        <v>2590</v>
      </c>
      <c r="AB701" t="s">
        <v>2483</v>
      </c>
      <c r="AC701" t="s">
        <v>51</v>
      </c>
      <c r="AD701" t="s">
        <v>135</v>
      </c>
      <c r="AE701" s="6">
        <v>24</v>
      </c>
      <c r="AF701" s="6">
        <v>65.680000000000007</v>
      </c>
      <c r="AG701" s="6">
        <v>73.7</v>
      </c>
      <c r="AH701" s="6">
        <f t="shared" si="160"/>
        <v>0.89118046132971507</v>
      </c>
      <c r="AI701" s="6">
        <v>23.5</v>
      </c>
      <c r="AJ701" s="6">
        <v>36.44</v>
      </c>
      <c r="AK701" s="6">
        <v>72.459999999999994</v>
      </c>
      <c r="AL701" s="6">
        <f t="shared" si="161"/>
        <v>0</v>
      </c>
      <c r="AM701" s="6">
        <f t="shared" si="162"/>
        <v>0</v>
      </c>
      <c r="AN701" s="6">
        <f t="shared" si="163"/>
        <v>1</v>
      </c>
    </row>
    <row r="702" spans="1:40" x14ac:dyDescent="0.35">
      <c r="A702" t="s">
        <v>2591</v>
      </c>
      <c r="B702" t="s">
        <v>2483</v>
      </c>
      <c r="C702" s="6" t="s">
        <v>51</v>
      </c>
      <c r="D702" s="6" t="s">
        <v>134</v>
      </c>
      <c r="E702" s="6">
        <v>21</v>
      </c>
      <c r="F702" s="6">
        <v>59.46</v>
      </c>
      <c r="G702" s="6">
        <v>66.22</v>
      </c>
      <c r="H702" s="6">
        <f t="shared" si="159"/>
        <v>0.89791603745092119</v>
      </c>
      <c r="I702" s="6">
        <v>20.5</v>
      </c>
      <c r="J702" s="6">
        <v>23.92</v>
      </c>
      <c r="K702" s="6">
        <v>64.97</v>
      </c>
      <c r="L702" s="6">
        <f t="shared" si="164"/>
        <v>0</v>
      </c>
      <c r="M702" s="6">
        <f t="shared" si="165"/>
        <v>0</v>
      </c>
      <c r="N702" s="6">
        <f t="shared" si="166"/>
        <v>1</v>
      </c>
      <c r="AA702" t="s">
        <v>2591</v>
      </c>
      <c r="AB702" t="s">
        <v>2483</v>
      </c>
      <c r="AC702" t="s">
        <v>51</v>
      </c>
      <c r="AD702" t="s">
        <v>135</v>
      </c>
      <c r="AE702" s="6">
        <v>24</v>
      </c>
      <c r="AF702" s="6">
        <v>70.03</v>
      </c>
      <c r="AG702" s="6">
        <v>73.7</v>
      </c>
      <c r="AH702" s="6">
        <f t="shared" si="160"/>
        <v>0.95020352781546813</v>
      </c>
      <c r="AI702" s="6">
        <v>23.5</v>
      </c>
      <c r="AJ702" s="6">
        <v>50.66</v>
      </c>
      <c r="AK702" s="6">
        <v>72.459999999999994</v>
      </c>
      <c r="AL702" s="6">
        <f t="shared" si="161"/>
        <v>0</v>
      </c>
      <c r="AM702" s="6">
        <f t="shared" si="162"/>
        <v>0</v>
      </c>
      <c r="AN702" s="6">
        <f t="shared" si="163"/>
        <v>1</v>
      </c>
    </row>
    <row r="703" spans="1:40" x14ac:dyDescent="0.35">
      <c r="A703" t="s">
        <v>2592</v>
      </c>
      <c r="B703" t="s">
        <v>2483</v>
      </c>
      <c r="C703" s="6" t="s">
        <v>51</v>
      </c>
      <c r="D703" s="6" t="s">
        <v>134</v>
      </c>
      <c r="E703" s="6">
        <v>18.5</v>
      </c>
      <c r="F703" s="6">
        <v>49.4</v>
      </c>
      <c r="G703" s="6">
        <v>59.91</v>
      </c>
      <c r="H703" s="6">
        <f t="shared" si="159"/>
        <v>0.82457018861625775</v>
      </c>
      <c r="I703" s="6">
        <v>18</v>
      </c>
      <c r="J703" s="6">
        <v>36.26</v>
      </c>
      <c r="K703" s="6">
        <v>58.64</v>
      </c>
      <c r="L703" s="6">
        <f t="shared" si="164"/>
        <v>0</v>
      </c>
      <c r="M703" s="6">
        <f t="shared" si="165"/>
        <v>0</v>
      </c>
      <c r="N703" s="6">
        <f t="shared" si="166"/>
        <v>1</v>
      </c>
      <c r="AA703" t="s">
        <v>2592</v>
      </c>
      <c r="AB703" t="s">
        <v>2483</v>
      </c>
      <c r="AC703" t="s">
        <v>51</v>
      </c>
      <c r="AD703" t="s">
        <v>135</v>
      </c>
      <c r="AE703">
        <v>24</v>
      </c>
      <c r="AF703">
        <v>159.07</v>
      </c>
      <c r="AG703">
        <v>73.7</v>
      </c>
      <c r="AH703">
        <f t="shared" si="160"/>
        <v>2.1583446404341924</v>
      </c>
      <c r="AI703">
        <v>22.5</v>
      </c>
      <c r="AJ703">
        <v>53.24</v>
      </c>
      <c r="AK703">
        <v>69.97</v>
      </c>
      <c r="AL703" s="3">
        <f t="shared" si="161"/>
        <v>1</v>
      </c>
      <c r="AM703" s="3">
        <f t="shared" si="162"/>
        <v>0</v>
      </c>
      <c r="AN703" s="3">
        <f t="shared" si="163"/>
        <v>0</v>
      </c>
    </row>
    <row r="704" spans="1:40" x14ac:dyDescent="0.35">
      <c r="A704" t="s">
        <v>2593</v>
      </c>
      <c r="B704" t="s">
        <v>2483</v>
      </c>
      <c r="C704" s="6" t="s">
        <v>51</v>
      </c>
      <c r="D704" s="6" t="s">
        <v>134</v>
      </c>
      <c r="E704" s="6">
        <v>24.5</v>
      </c>
      <c r="F704" s="6">
        <v>68.53</v>
      </c>
      <c r="G704" s="6">
        <v>74.930000000000007</v>
      </c>
      <c r="H704" s="6">
        <f t="shared" ref="H704:H767" si="167">F704/G704</f>
        <v>0.91458694781796335</v>
      </c>
      <c r="I704" s="6">
        <v>24</v>
      </c>
      <c r="J704" s="6">
        <v>56.84</v>
      </c>
      <c r="K704" s="6">
        <v>73.7</v>
      </c>
      <c r="L704" s="6">
        <f t="shared" si="164"/>
        <v>0</v>
      </c>
      <c r="M704" s="6">
        <f t="shared" si="165"/>
        <v>0</v>
      </c>
      <c r="N704" s="6">
        <f t="shared" si="166"/>
        <v>1</v>
      </c>
      <c r="AA704" t="s">
        <v>2593</v>
      </c>
      <c r="AB704" t="s">
        <v>2483</v>
      </c>
      <c r="AC704" t="s">
        <v>51</v>
      </c>
      <c r="AD704" t="s">
        <v>135</v>
      </c>
      <c r="AE704" s="6">
        <v>24</v>
      </c>
      <c r="AF704" s="6">
        <v>71.44</v>
      </c>
      <c r="AG704" s="6">
        <v>73.7</v>
      </c>
      <c r="AH704" s="6">
        <f t="shared" si="160"/>
        <v>0.96933514246947072</v>
      </c>
      <c r="AI704" s="6">
        <v>23.5</v>
      </c>
      <c r="AJ704" s="6">
        <v>50.65</v>
      </c>
      <c r="AK704" s="6">
        <v>72.459999999999994</v>
      </c>
      <c r="AL704" s="6">
        <f t="shared" si="161"/>
        <v>0</v>
      </c>
      <c r="AM704" s="6">
        <f t="shared" si="162"/>
        <v>0</v>
      </c>
      <c r="AN704" s="6">
        <f t="shared" si="163"/>
        <v>1</v>
      </c>
    </row>
    <row r="705" spans="1:40" x14ac:dyDescent="0.35">
      <c r="A705" t="s">
        <v>2594</v>
      </c>
      <c r="B705" t="s">
        <v>2483</v>
      </c>
      <c r="C705" s="6" t="s">
        <v>51</v>
      </c>
      <c r="D705" s="6" t="s">
        <v>134</v>
      </c>
      <c r="E705" s="6">
        <v>19</v>
      </c>
      <c r="F705" s="6">
        <v>52.07</v>
      </c>
      <c r="G705" s="6">
        <v>61.18</v>
      </c>
      <c r="H705" s="6">
        <f t="shared" si="167"/>
        <v>0.85109512912716578</v>
      </c>
      <c r="I705" s="6">
        <v>18.5</v>
      </c>
      <c r="J705" s="6">
        <v>29.68</v>
      </c>
      <c r="K705" s="6">
        <v>59.91</v>
      </c>
      <c r="L705" s="6">
        <f t="shared" si="164"/>
        <v>0</v>
      </c>
      <c r="M705" s="6">
        <f t="shared" si="165"/>
        <v>0</v>
      </c>
      <c r="N705" s="6">
        <f t="shared" si="166"/>
        <v>1</v>
      </c>
      <c r="AA705" t="s">
        <v>2594</v>
      </c>
      <c r="AB705" t="s">
        <v>2483</v>
      </c>
      <c r="AC705" t="s">
        <v>51</v>
      </c>
      <c r="AD705" t="s">
        <v>135</v>
      </c>
      <c r="AE705">
        <v>25</v>
      </c>
      <c r="AF705">
        <v>87.01</v>
      </c>
      <c r="AG705">
        <v>76.17</v>
      </c>
      <c r="AH705">
        <f t="shared" si="160"/>
        <v>1.1423132466850467</v>
      </c>
      <c r="AI705">
        <v>24.5</v>
      </c>
      <c r="AJ705">
        <v>56.38</v>
      </c>
      <c r="AK705">
        <v>74.930000000000007</v>
      </c>
      <c r="AL705" s="3">
        <f t="shared" si="161"/>
        <v>0</v>
      </c>
      <c r="AM705" s="3">
        <f t="shared" si="162"/>
        <v>1</v>
      </c>
      <c r="AN705" s="3">
        <f t="shared" si="163"/>
        <v>0</v>
      </c>
    </row>
    <row r="706" spans="1:40" x14ac:dyDescent="0.35">
      <c r="A706" t="s">
        <v>2595</v>
      </c>
      <c r="B706" t="s">
        <v>2483</v>
      </c>
      <c r="C706" t="s">
        <v>51</v>
      </c>
      <c r="D706" t="s">
        <v>134</v>
      </c>
      <c r="E706">
        <v>27.5</v>
      </c>
      <c r="F706">
        <v>84.82</v>
      </c>
      <c r="G706">
        <v>82.3</v>
      </c>
      <c r="H706">
        <f t="shared" si="167"/>
        <v>1.0306196840826245</v>
      </c>
      <c r="I706">
        <v>27</v>
      </c>
      <c r="J706">
        <v>59.49</v>
      </c>
      <c r="K706">
        <v>81.08</v>
      </c>
      <c r="L706" s="3">
        <f t="shared" si="164"/>
        <v>0</v>
      </c>
      <c r="M706" s="3">
        <f t="shared" si="165"/>
        <v>1</v>
      </c>
      <c r="N706" s="3">
        <f t="shared" si="166"/>
        <v>0</v>
      </c>
      <c r="AA706" t="s">
        <v>2595</v>
      </c>
      <c r="AB706" t="s">
        <v>2483</v>
      </c>
      <c r="AC706" t="s">
        <v>51</v>
      </c>
      <c r="AD706" t="s">
        <v>135</v>
      </c>
      <c r="AE706" s="6">
        <v>25</v>
      </c>
      <c r="AF706" s="6">
        <v>71.05</v>
      </c>
      <c r="AG706" s="6">
        <v>76.17</v>
      </c>
      <c r="AH706" s="6">
        <f t="shared" ref="AH706:AH769" si="168">AF706/AG706</f>
        <v>0.93278193514507013</v>
      </c>
      <c r="AI706" s="6">
        <v>24.5</v>
      </c>
      <c r="AJ706" s="6">
        <v>56.25</v>
      </c>
      <c r="AK706" s="6">
        <v>74.930000000000007</v>
      </c>
      <c r="AL706" s="6">
        <f t="shared" ref="AL706:AL769" si="169">IF(AH706&gt;1.5,1,0)</f>
        <v>0</v>
      </c>
      <c r="AM706" s="6">
        <f t="shared" ref="AM706:AM769" si="170">IF((AND(AH706&gt;1,AH706&lt;1.5)),1,0)</f>
        <v>0</v>
      </c>
      <c r="AN706" s="6">
        <f t="shared" ref="AN706:AN769" si="171">IF(AH706&lt;1,1,0)</f>
        <v>1</v>
      </c>
    </row>
    <row r="707" spans="1:40" x14ac:dyDescent="0.35">
      <c r="A707" t="s">
        <v>2596</v>
      </c>
      <c r="B707" t="s">
        <v>2483</v>
      </c>
      <c r="C707" s="6" t="s">
        <v>51</v>
      </c>
      <c r="D707" s="6" t="s">
        <v>134</v>
      </c>
      <c r="E707" s="6">
        <v>27</v>
      </c>
      <c r="F707" s="6">
        <v>77.040000000000006</v>
      </c>
      <c r="G707" s="6">
        <v>81.08</v>
      </c>
      <c r="H707" s="6">
        <f t="shared" si="167"/>
        <v>0.95017266896891972</v>
      </c>
      <c r="I707" s="6">
        <v>26.5</v>
      </c>
      <c r="J707" s="6">
        <v>72.099999999999994</v>
      </c>
      <c r="K707" s="6">
        <v>79.86</v>
      </c>
      <c r="L707" s="6">
        <f t="shared" si="164"/>
        <v>0</v>
      </c>
      <c r="M707" s="6">
        <f t="shared" si="165"/>
        <v>0</v>
      </c>
      <c r="N707" s="6">
        <f t="shared" si="166"/>
        <v>1</v>
      </c>
      <c r="AA707" t="s">
        <v>2596</v>
      </c>
      <c r="AB707" t="s">
        <v>2483</v>
      </c>
      <c r="AC707" t="s">
        <v>51</v>
      </c>
      <c r="AD707" t="s">
        <v>135</v>
      </c>
      <c r="AE707">
        <v>24</v>
      </c>
      <c r="AF707">
        <v>77.25</v>
      </c>
      <c r="AG707">
        <v>73.7</v>
      </c>
      <c r="AH707">
        <f t="shared" si="168"/>
        <v>1.0481682496607869</v>
      </c>
      <c r="AI707">
        <v>23.5</v>
      </c>
      <c r="AJ707">
        <v>64.36</v>
      </c>
      <c r="AK707">
        <v>72.459999999999994</v>
      </c>
      <c r="AL707" s="3">
        <f t="shared" si="169"/>
        <v>0</v>
      </c>
      <c r="AM707" s="3">
        <f t="shared" si="170"/>
        <v>1</v>
      </c>
      <c r="AN707" s="3">
        <f t="shared" si="171"/>
        <v>0</v>
      </c>
    </row>
    <row r="708" spans="1:40" x14ac:dyDescent="0.35">
      <c r="A708" t="s">
        <v>2597</v>
      </c>
      <c r="B708" t="s">
        <v>2483</v>
      </c>
      <c r="C708" s="6" t="s">
        <v>51</v>
      </c>
      <c r="D708" s="6" t="s">
        <v>134</v>
      </c>
      <c r="E708" s="6">
        <v>29</v>
      </c>
      <c r="F708" s="6">
        <v>77.180000000000007</v>
      </c>
      <c r="G708" s="6">
        <v>85.96</v>
      </c>
      <c r="H708" s="6">
        <f t="shared" si="167"/>
        <v>0.8978594695207075</v>
      </c>
      <c r="I708" s="6">
        <v>28.5</v>
      </c>
      <c r="J708" s="6">
        <v>49.79</v>
      </c>
      <c r="K708" s="6">
        <v>84.74</v>
      </c>
      <c r="L708" s="6">
        <f t="shared" si="164"/>
        <v>0</v>
      </c>
      <c r="M708" s="6">
        <f t="shared" si="165"/>
        <v>0</v>
      </c>
      <c r="N708" s="6">
        <f t="shared" si="166"/>
        <v>1</v>
      </c>
      <c r="AA708" t="s">
        <v>2597</v>
      </c>
      <c r="AB708" t="s">
        <v>2483</v>
      </c>
      <c r="AC708" t="s">
        <v>51</v>
      </c>
      <c r="AD708" t="s">
        <v>135</v>
      </c>
      <c r="AE708">
        <v>24</v>
      </c>
      <c r="AF708">
        <v>107.45</v>
      </c>
      <c r="AG708">
        <v>73.7</v>
      </c>
      <c r="AH708">
        <f t="shared" si="168"/>
        <v>1.4579375848032565</v>
      </c>
      <c r="AI708">
        <v>16</v>
      </c>
      <c r="AJ708">
        <v>58.15</v>
      </c>
      <c r="AK708">
        <v>53.5</v>
      </c>
      <c r="AL708" s="3">
        <f t="shared" si="169"/>
        <v>0</v>
      </c>
      <c r="AM708" s="3">
        <f t="shared" si="170"/>
        <v>1</v>
      </c>
      <c r="AN708" s="3">
        <f t="shared" si="171"/>
        <v>0</v>
      </c>
    </row>
    <row r="709" spans="1:40" x14ac:dyDescent="0.35">
      <c r="A709" t="s">
        <v>2598</v>
      </c>
      <c r="B709" t="s">
        <v>2483</v>
      </c>
      <c r="C709" t="s">
        <v>51</v>
      </c>
      <c r="D709" t="s">
        <v>134</v>
      </c>
      <c r="E709">
        <v>26</v>
      </c>
      <c r="F709">
        <v>111.92</v>
      </c>
      <c r="G709">
        <v>78.63</v>
      </c>
      <c r="H709">
        <f t="shared" si="167"/>
        <v>1.4233753020475646</v>
      </c>
      <c r="I709">
        <v>24.5</v>
      </c>
      <c r="J709">
        <v>71.87</v>
      </c>
      <c r="K709">
        <v>74.930000000000007</v>
      </c>
      <c r="L709" s="3">
        <f t="shared" si="164"/>
        <v>0</v>
      </c>
      <c r="M709" s="3">
        <f t="shared" si="165"/>
        <v>1</v>
      </c>
      <c r="N709" s="3">
        <f t="shared" si="166"/>
        <v>0</v>
      </c>
      <c r="AA709" t="s">
        <v>2598</v>
      </c>
      <c r="AB709" t="s">
        <v>2483</v>
      </c>
      <c r="AC709" t="s">
        <v>51</v>
      </c>
      <c r="AD709" t="s">
        <v>135</v>
      </c>
      <c r="AE709">
        <v>24</v>
      </c>
      <c r="AF709">
        <v>98.8</v>
      </c>
      <c r="AG709">
        <v>73.7</v>
      </c>
      <c r="AH709">
        <f t="shared" si="168"/>
        <v>1.3405698778833106</v>
      </c>
      <c r="AI709">
        <v>23</v>
      </c>
      <c r="AJ709">
        <v>41.76</v>
      </c>
      <c r="AK709">
        <v>71.22</v>
      </c>
      <c r="AL709" s="3">
        <f t="shared" si="169"/>
        <v>0</v>
      </c>
      <c r="AM709" s="3">
        <f t="shared" si="170"/>
        <v>1</v>
      </c>
      <c r="AN709" s="3">
        <f t="shared" si="171"/>
        <v>0</v>
      </c>
    </row>
    <row r="710" spans="1:40" x14ac:dyDescent="0.35">
      <c r="A710" t="s">
        <v>2599</v>
      </c>
      <c r="B710" t="s">
        <v>2483</v>
      </c>
      <c r="C710" s="6" t="s">
        <v>51</v>
      </c>
      <c r="D710" s="6" t="s">
        <v>134</v>
      </c>
      <c r="E710" s="6">
        <v>19.5</v>
      </c>
      <c r="F710" s="6">
        <v>49.94</v>
      </c>
      <c r="G710" s="6">
        <v>62.44</v>
      </c>
      <c r="H710" s="6">
        <f t="shared" si="167"/>
        <v>0.79980781550288271</v>
      </c>
      <c r="I710" s="6">
        <v>19</v>
      </c>
      <c r="J710" s="6">
        <v>43.72</v>
      </c>
      <c r="K710" s="6">
        <v>61.18</v>
      </c>
      <c r="L710" s="6">
        <f t="shared" si="164"/>
        <v>0</v>
      </c>
      <c r="M710" s="6">
        <f t="shared" si="165"/>
        <v>0</v>
      </c>
      <c r="N710" s="6">
        <f t="shared" si="166"/>
        <v>1</v>
      </c>
      <c r="AA710" t="s">
        <v>2599</v>
      </c>
      <c r="AB710" t="s">
        <v>2483</v>
      </c>
      <c r="AC710" t="s">
        <v>51</v>
      </c>
      <c r="AD710" t="s">
        <v>135</v>
      </c>
      <c r="AE710" s="6">
        <v>23.5</v>
      </c>
      <c r="AF710" s="6">
        <v>67.290000000000006</v>
      </c>
      <c r="AG710" s="6">
        <v>72.459999999999994</v>
      </c>
      <c r="AH710" s="6">
        <f t="shared" si="168"/>
        <v>0.92865028981507058</v>
      </c>
      <c r="AI710" s="6">
        <v>23</v>
      </c>
      <c r="AJ710" s="6">
        <v>53.12</v>
      </c>
      <c r="AK710" s="6">
        <v>71.22</v>
      </c>
      <c r="AL710" s="6">
        <f t="shared" si="169"/>
        <v>0</v>
      </c>
      <c r="AM710" s="6">
        <f t="shared" si="170"/>
        <v>0</v>
      </c>
      <c r="AN710" s="6">
        <f t="shared" si="171"/>
        <v>1</v>
      </c>
    </row>
    <row r="711" spans="1:40" x14ac:dyDescent="0.35">
      <c r="A711" t="s">
        <v>2600</v>
      </c>
      <c r="B711" t="s">
        <v>2483</v>
      </c>
      <c r="C711" s="6" t="s">
        <v>51</v>
      </c>
      <c r="D711" s="6" t="s">
        <v>134</v>
      </c>
      <c r="E711" s="6">
        <v>20.5</v>
      </c>
      <c r="F711" s="6">
        <v>59.86</v>
      </c>
      <c r="G711" s="6">
        <v>64.97</v>
      </c>
      <c r="H711" s="6">
        <f t="shared" si="167"/>
        <v>0.9213483146067416</v>
      </c>
      <c r="I711" s="6">
        <v>20</v>
      </c>
      <c r="J711" s="6">
        <v>31.97</v>
      </c>
      <c r="K711" s="6">
        <v>63.71</v>
      </c>
      <c r="L711" s="6">
        <f t="shared" si="164"/>
        <v>0</v>
      </c>
      <c r="M711" s="6">
        <f t="shared" si="165"/>
        <v>0</v>
      </c>
      <c r="N711" s="6">
        <f t="shared" si="166"/>
        <v>1</v>
      </c>
      <c r="AA711" t="s">
        <v>2600</v>
      </c>
      <c r="AB711" t="s">
        <v>2483</v>
      </c>
      <c r="AC711" t="s">
        <v>51</v>
      </c>
      <c r="AD711" t="s">
        <v>135</v>
      </c>
      <c r="AE711" s="6">
        <v>16</v>
      </c>
      <c r="AF711" s="6">
        <v>42.84</v>
      </c>
      <c r="AG711" s="6">
        <v>53.5</v>
      </c>
      <c r="AH711" s="6">
        <f t="shared" si="168"/>
        <v>0.80074766355140192</v>
      </c>
      <c r="AI711" s="6">
        <v>15.5</v>
      </c>
      <c r="AJ711" s="6">
        <v>30.71</v>
      </c>
      <c r="AK711" s="6">
        <v>52.21</v>
      </c>
      <c r="AL711" s="6">
        <f t="shared" si="169"/>
        <v>0</v>
      </c>
      <c r="AM711" s="6">
        <f t="shared" si="170"/>
        <v>0</v>
      </c>
      <c r="AN711" s="6">
        <f t="shared" si="171"/>
        <v>1</v>
      </c>
    </row>
    <row r="712" spans="1:40" x14ac:dyDescent="0.35">
      <c r="A712" t="s">
        <v>2601</v>
      </c>
      <c r="B712" t="s">
        <v>2602</v>
      </c>
      <c r="C712" s="6" t="s">
        <v>16</v>
      </c>
      <c r="D712" s="6" t="s">
        <v>17</v>
      </c>
      <c r="E712" s="6">
        <v>26.5</v>
      </c>
      <c r="F712" s="6">
        <v>73.459999999999994</v>
      </c>
      <c r="G712" s="6">
        <v>79.86</v>
      </c>
      <c r="H712" s="6">
        <f t="shared" si="167"/>
        <v>0.91985975457049829</v>
      </c>
      <c r="I712" s="6">
        <v>26</v>
      </c>
      <c r="J712" s="6">
        <v>53.82</v>
      </c>
      <c r="K712" s="6">
        <v>78.63</v>
      </c>
      <c r="L712" s="6">
        <f t="shared" si="164"/>
        <v>0</v>
      </c>
      <c r="M712" s="6">
        <f t="shared" si="165"/>
        <v>0</v>
      </c>
      <c r="N712" s="6">
        <f t="shared" si="166"/>
        <v>1</v>
      </c>
      <c r="AA712" t="s">
        <v>2603</v>
      </c>
      <c r="AB712" t="s">
        <v>2602</v>
      </c>
      <c r="AC712" t="s">
        <v>16</v>
      </c>
      <c r="AD712" t="s">
        <v>18</v>
      </c>
      <c r="AE712">
        <v>24</v>
      </c>
      <c r="AF712">
        <v>151.44999999999999</v>
      </c>
      <c r="AG712">
        <v>73.7</v>
      </c>
      <c r="AH712">
        <f t="shared" si="168"/>
        <v>2.0549525101763906</v>
      </c>
      <c r="AI712">
        <v>22.5</v>
      </c>
      <c r="AJ712">
        <v>67.2</v>
      </c>
      <c r="AK712">
        <v>69.97</v>
      </c>
      <c r="AL712" s="3">
        <f t="shared" si="169"/>
        <v>1</v>
      </c>
      <c r="AM712" s="3">
        <f t="shared" si="170"/>
        <v>0</v>
      </c>
      <c r="AN712" s="3">
        <f t="shared" si="171"/>
        <v>0</v>
      </c>
    </row>
    <row r="713" spans="1:40" x14ac:dyDescent="0.35">
      <c r="A713" t="s">
        <v>2604</v>
      </c>
      <c r="B713" t="s">
        <v>2602</v>
      </c>
      <c r="C713" s="6" t="s">
        <v>16</v>
      </c>
      <c r="D713" s="6" t="s">
        <v>17</v>
      </c>
      <c r="E713" s="6">
        <v>35</v>
      </c>
      <c r="F713" s="6">
        <v>96.5</v>
      </c>
      <c r="G713" s="6">
        <v>100.44</v>
      </c>
      <c r="H713" s="6">
        <f t="shared" si="167"/>
        <v>0.96077260055754676</v>
      </c>
      <c r="I713" s="6">
        <v>34.5</v>
      </c>
      <c r="J713" s="6">
        <v>70.48</v>
      </c>
      <c r="K713" s="6">
        <v>99.24</v>
      </c>
      <c r="L713" s="6">
        <f t="shared" si="164"/>
        <v>0</v>
      </c>
      <c r="M713" s="6">
        <f t="shared" si="165"/>
        <v>0</v>
      </c>
      <c r="N713" s="6">
        <f t="shared" si="166"/>
        <v>1</v>
      </c>
      <c r="AA713" t="s">
        <v>2605</v>
      </c>
      <c r="AB713" t="s">
        <v>2602</v>
      </c>
      <c r="AC713" t="s">
        <v>16</v>
      </c>
      <c r="AD713" t="s">
        <v>18</v>
      </c>
      <c r="AE713" s="6">
        <v>24</v>
      </c>
      <c r="AF713" s="6">
        <v>72.09</v>
      </c>
      <c r="AG713" s="6">
        <v>73.7</v>
      </c>
      <c r="AH713" s="6">
        <f t="shared" si="168"/>
        <v>0.97815468113975579</v>
      </c>
      <c r="AI713" s="6">
        <v>23.5</v>
      </c>
      <c r="AJ713" s="6">
        <v>59.11</v>
      </c>
      <c r="AK713" s="6">
        <v>72.459999999999994</v>
      </c>
      <c r="AL713" s="6">
        <f t="shared" si="169"/>
        <v>0</v>
      </c>
      <c r="AM713" s="6">
        <f t="shared" si="170"/>
        <v>0</v>
      </c>
      <c r="AN713" s="6">
        <f t="shared" si="171"/>
        <v>1</v>
      </c>
    </row>
    <row r="714" spans="1:40" x14ac:dyDescent="0.35">
      <c r="A714" t="s">
        <v>2606</v>
      </c>
      <c r="B714" t="s">
        <v>2602</v>
      </c>
      <c r="C714" t="s">
        <v>16</v>
      </c>
      <c r="D714" t="s">
        <v>17</v>
      </c>
      <c r="E714">
        <v>24.5</v>
      </c>
      <c r="F714">
        <v>78.06</v>
      </c>
      <c r="G714">
        <v>74.930000000000007</v>
      </c>
      <c r="H714">
        <f t="shared" si="167"/>
        <v>1.0417723208327772</v>
      </c>
      <c r="I714">
        <v>19.5</v>
      </c>
      <c r="J714">
        <v>63.24</v>
      </c>
      <c r="K714">
        <v>62.44</v>
      </c>
      <c r="L714" s="3">
        <f t="shared" si="164"/>
        <v>0</v>
      </c>
      <c r="M714" s="3">
        <f t="shared" si="165"/>
        <v>1</v>
      </c>
      <c r="N714" s="3">
        <f t="shared" si="166"/>
        <v>0</v>
      </c>
      <c r="AA714" t="s">
        <v>2607</v>
      </c>
      <c r="AB714" t="s">
        <v>2602</v>
      </c>
      <c r="AC714" t="s">
        <v>16</v>
      </c>
      <c r="AD714" t="s">
        <v>18</v>
      </c>
      <c r="AE714">
        <v>24</v>
      </c>
      <c r="AF714">
        <v>120.54</v>
      </c>
      <c r="AG714">
        <v>73.7</v>
      </c>
      <c r="AH714">
        <f t="shared" si="168"/>
        <v>1.635549525101764</v>
      </c>
      <c r="AI714">
        <v>18</v>
      </c>
      <c r="AJ714">
        <v>59.87</v>
      </c>
      <c r="AK714">
        <v>58.64</v>
      </c>
      <c r="AL714" s="3">
        <f t="shared" si="169"/>
        <v>1</v>
      </c>
      <c r="AM714" s="3">
        <f t="shared" si="170"/>
        <v>0</v>
      </c>
      <c r="AN714" s="3">
        <f t="shared" si="171"/>
        <v>0</v>
      </c>
    </row>
    <row r="715" spans="1:40" x14ac:dyDescent="0.35">
      <c r="A715" t="s">
        <v>2608</v>
      </c>
      <c r="B715" t="s">
        <v>2602</v>
      </c>
      <c r="C715" s="6" t="s">
        <v>16</v>
      </c>
      <c r="D715" s="6" t="s">
        <v>17</v>
      </c>
      <c r="E715" s="6">
        <v>25.5</v>
      </c>
      <c r="F715" s="6">
        <v>65.38</v>
      </c>
      <c r="G715" s="6">
        <v>77.400000000000006</v>
      </c>
      <c r="H715" s="6">
        <f t="shared" si="167"/>
        <v>0.8447028423772609</v>
      </c>
      <c r="I715" s="6">
        <v>25</v>
      </c>
      <c r="J715" s="6">
        <v>54.88</v>
      </c>
      <c r="K715" s="6">
        <v>76.17</v>
      </c>
      <c r="L715" s="6">
        <f t="shared" si="164"/>
        <v>0</v>
      </c>
      <c r="M715" s="6">
        <f t="shared" si="165"/>
        <v>0</v>
      </c>
      <c r="N715" s="6">
        <f t="shared" si="166"/>
        <v>1</v>
      </c>
      <c r="AA715" t="s">
        <v>2609</v>
      </c>
      <c r="AB715" t="s">
        <v>2602</v>
      </c>
      <c r="AC715" t="s">
        <v>16</v>
      </c>
      <c r="AD715" t="s">
        <v>18</v>
      </c>
      <c r="AE715">
        <v>24</v>
      </c>
      <c r="AF715">
        <v>101.79</v>
      </c>
      <c r="AG715">
        <v>73.7</v>
      </c>
      <c r="AH715">
        <f t="shared" si="168"/>
        <v>1.3811397557666214</v>
      </c>
      <c r="AI715">
        <v>23.5</v>
      </c>
      <c r="AJ715">
        <v>70.28</v>
      </c>
      <c r="AK715">
        <v>72.459999999999994</v>
      </c>
      <c r="AL715" s="3">
        <f t="shared" si="169"/>
        <v>0</v>
      </c>
      <c r="AM715" s="3">
        <f t="shared" si="170"/>
        <v>1</v>
      </c>
      <c r="AN715" s="3">
        <f t="shared" si="171"/>
        <v>0</v>
      </c>
    </row>
    <row r="716" spans="1:40" x14ac:dyDescent="0.35">
      <c r="A716" t="s">
        <v>2610</v>
      </c>
      <c r="B716" t="s">
        <v>2602</v>
      </c>
      <c r="C716" s="6" t="s">
        <v>16</v>
      </c>
      <c r="D716" s="6" t="s">
        <v>17</v>
      </c>
      <c r="E716" s="6">
        <v>33.5</v>
      </c>
      <c r="F716" s="6">
        <v>84.56</v>
      </c>
      <c r="G716" s="6">
        <v>96.84</v>
      </c>
      <c r="H716" s="6">
        <f t="shared" si="167"/>
        <v>0.87319289549772816</v>
      </c>
      <c r="I716" s="6">
        <v>33</v>
      </c>
      <c r="J716" s="6">
        <v>82.64</v>
      </c>
      <c r="K716" s="6">
        <v>95.64</v>
      </c>
      <c r="L716" s="6">
        <f t="shared" si="164"/>
        <v>0</v>
      </c>
      <c r="M716" s="6">
        <f t="shared" si="165"/>
        <v>0</v>
      </c>
      <c r="N716" s="6">
        <f t="shared" si="166"/>
        <v>1</v>
      </c>
      <c r="AA716" t="s">
        <v>2611</v>
      </c>
      <c r="AB716" t="s">
        <v>2602</v>
      </c>
      <c r="AC716" t="s">
        <v>16</v>
      </c>
      <c r="AD716" t="s">
        <v>18</v>
      </c>
      <c r="AE716">
        <v>24</v>
      </c>
      <c r="AF716">
        <v>144.25</v>
      </c>
      <c r="AG716">
        <v>73.7</v>
      </c>
      <c r="AH716">
        <f t="shared" si="168"/>
        <v>1.9572591587516961</v>
      </c>
      <c r="AI716">
        <v>18</v>
      </c>
      <c r="AJ716">
        <v>63.71</v>
      </c>
      <c r="AK716">
        <v>58.64</v>
      </c>
      <c r="AL716" s="3">
        <f t="shared" si="169"/>
        <v>1</v>
      </c>
      <c r="AM716" s="3">
        <f t="shared" si="170"/>
        <v>0</v>
      </c>
      <c r="AN716" s="3">
        <f t="shared" si="171"/>
        <v>0</v>
      </c>
    </row>
    <row r="717" spans="1:40" x14ac:dyDescent="0.35">
      <c r="A717" t="s">
        <v>2612</v>
      </c>
      <c r="B717" t="s">
        <v>2602</v>
      </c>
      <c r="C717" s="6" t="s">
        <v>16</v>
      </c>
      <c r="D717" s="6" t="s">
        <v>17</v>
      </c>
      <c r="E717" s="6">
        <v>21</v>
      </c>
      <c r="F717" s="6">
        <v>64.930000000000007</v>
      </c>
      <c r="G717" s="6">
        <v>66.22</v>
      </c>
      <c r="H717" s="6">
        <f t="shared" si="167"/>
        <v>0.98051948051948068</v>
      </c>
      <c r="I717" s="6">
        <v>20.5</v>
      </c>
      <c r="J717" s="6">
        <v>37.74</v>
      </c>
      <c r="K717" s="6">
        <v>64.97</v>
      </c>
      <c r="L717" s="6">
        <f t="shared" si="164"/>
        <v>0</v>
      </c>
      <c r="M717" s="6">
        <f t="shared" si="165"/>
        <v>0</v>
      </c>
      <c r="N717" s="6">
        <f t="shared" si="166"/>
        <v>1</v>
      </c>
      <c r="AA717" t="s">
        <v>2613</v>
      </c>
      <c r="AB717" t="s">
        <v>2602</v>
      </c>
      <c r="AC717" t="s">
        <v>16</v>
      </c>
      <c r="AD717" t="s">
        <v>18</v>
      </c>
      <c r="AE717">
        <v>24</v>
      </c>
      <c r="AF717">
        <v>116.88</v>
      </c>
      <c r="AG717">
        <v>73.7</v>
      </c>
      <c r="AH717">
        <f t="shared" si="168"/>
        <v>1.5858887381275439</v>
      </c>
      <c r="AI717">
        <v>23.5</v>
      </c>
      <c r="AJ717">
        <v>67.2</v>
      </c>
      <c r="AK717">
        <v>72.459999999999994</v>
      </c>
      <c r="AL717" s="3">
        <f t="shared" si="169"/>
        <v>1</v>
      </c>
      <c r="AM717" s="3">
        <f t="shared" si="170"/>
        <v>0</v>
      </c>
      <c r="AN717" s="3">
        <f t="shared" si="171"/>
        <v>0</v>
      </c>
    </row>
    <row r="718" spans="1:40" x14ac:dyDescent="0.35">
      <c r="A718" t="s">
        <v>2614</v>
      </c>
      <c r="B718" t="s">
        <v>2602</v>
      </c>
      <c r="C718" t="s">
        <v>16</v>
      </c>
      <c r="D718" t="s">
        <v>17</v>
      </c>
      <c r="E718">
        <v>20</v>
      </c>
      <c r="F718">
        <v>66.87</v>
      </c>
      <c r="G718">
        <v>63.71</v>
      </c>
      <c r="H718">
        <f t="shared" si="167"/>
        <v>1.0495997488620312</v>
      </c>
      <c r="I718">
        <v>19.5</v>
      </c>
      <c r="J718">
        <v>48.56</v>
      </c>
      <c r="K718">
        <v>62.44</v>
      </c>
      <c r="L718" s="3">
        <f t="shared" si="164"/>
        <v>0</v>
      </c>
      <c r="M718" s="3">
        <f t="shared" si="165"/>
        <v>1</v>
      </c>
      <c r="N718" s="3">
        <f t="shared" si="166"/>
        <v>0</v>
      </c>
      <c r="AA718" t="s">
        <v>2615</v>
      </c>
      <c r="AB718" t="s">
        <v>2602</v>
      </c>
      <c r="AC718" t="s">
        <v>16</v>
      </c>
      <c r="AD718" t="s">
        <v>18</v>
      </c>
      <c r="AE718">
        <v>24</v>
      </c>
      <c r="AF718">
        <v>103.31</v>
      </c>
      <c r="AG718">
        <v>73.7</v>
      </c>
      <c r="AH718">
        <f t="shared" si="168"/>
        <v>1.4017639077340569</v>
      </c>
      <c r="AI718">
        <v>23.5</v>
      </c>
      <c r="AJ718">
        <v>57.15</v>
      </c>
      <c r="AK718">
        <v>72.459999999999994</v>
      </c>
      <c r="AL718" s="3">
        <f t="shared" si="169"/>
        <v>0</v>
      </c>
      <c r="AM718" s="3">
        <f t="shared" si="170"/>
        <v>1</v>
      </c>
      <c r="AN718" s="3">
        <f t="shared" si="171"/>
        <v>0</v>
      </c>
    </row>
    <row r="719" spans="1:40" x14ac:dyDescent="0.35">
      <c r="A719" t="s">
        <v>2616</v>
      </c>
      <c r="B719" t="s">
        <v>2602</v>
      </c>
      <c r="C719" s="6" t="s">
        <v>16</v>
      </c>
      <c r="D719" s="6" t="s">
        <v>17</v>
      </c>
      <c r="E719" s="6">
        <v>24.5</v>
      </c>
      <c r="F719" s="6">
        <v>74.02</v>
      </c>
      <c r="G719" s="6">
        <v>74.930000000000007</v>
      </c>
      <c r="H719" s="6">
        <f t="shared" si="167"/>
        <v>0.98785533164286654</v>
      </c>
      <c r="I719" s="6">
        <v>24</v>
      </c>
      <c r="J719" s="6">
        <v>43.25</v>
      </c>
      <c r="K719" s="6">
        <v>73.7</v>
      </c>
      <c r="L719" s="6">
        <f t="shared" si="164"/>
        <v>0</v>
      </c>
      <c r="M719" s="6">
        <f t="shared" si="165"/>
        <v>0</v>
      </c>
      <c r="N719" s="6">
        <f t="shared" si="166"/>
        <v>1</v>
      </c>
      <c r="AA719" t="s">
        <v>2617</v>
      </c>
      <c r="AB719" t="s">
        <v>2602</v>
      </c>
      <c r="AC719" t="s">
        <v>16</v>
      </c>
      <c r="AD719" t="s">
        <v>18</v>
      </c>
      <c r="AE719">
        <v>24</v>
      </c>
      <c r="AF719">
        <v>114.07</v>
      </c>
      <c r="AG719">
        <v>73.7</v>
      </c>
      <c r="AH719">
        <f t="shared" si="168"/>
        <v>1.5477611940298506</v>
      </c>
      <c r="AI719">
        <v>26</v>
      </c>
      <c r="AJ719">
        <v>85.34</v>
      </c>
      <c r="AK719">
        <v>78.63</v>
      </c>
      <c r="AL719" s="3">
        <f t="shared" si="169"/>
        <v>1</v>
      </c>
      <c r="AM719" s="3">
        <f t="shared" si="170"/>
        <v>0</v>
      </c>
      <c r="AN719" s="3">
        <f t="shared" si="171"/>
        <v>0</v>
      </c>
    </row>
    <row r="720" spans="1:40" x14ac:dyDescent="0.35">
      <c r="A720" t="s">
        <v>2618</v>
      </c>
      <c r="B720" t="s">
        <v>2602</v>
      </c>
      <c r="C720" s="6" t="s">
        <v>16</v>
      </c>
      <c r="D720" s="6" t="s">
        <v>17</v>
      </c>
      <c r="E720" s="6">
        <v>26.5</v>
      </c>
      <c r="F720" s="6">
        <v>71.430000000000007</v>
      </c>
      <c r="G720" s="6">
        <v>79.86</v>
      </c>
      <c r="H720" s="6">
        <f t="shared" si="167"/>
        <v>0.89444027047332841</v>
      </c>
      <c r="I720" s="6">
        <v>26</v>
      </c>
      <c r="J720" s="6">
        <v>58.01</v>
      </c>
      <c r="K720" s="6">
        <v>78.63</v>
      </c>
      <c r="L720" s="6">
        <f t="shared" si="164"/>
        <v>0</v>
      </c>
      <c r="M720" s="6">
        <f t="shared" si="165"/>
        <v>0</v>
      </c>
      <c r="N720" s="6">
        <f t="shared" si="166"/>
        <v>1</v>
      </c>
      <c r="AA720" t="s">
        <v>2619</v>
      </c>
      <c r="AB720" t="s">
        <v>2602</v>
      </c>
      <c r="AC720" t="s">
        <v>16</v>
      </c>
      <c r="AD720" t="s">
        <v>18</v>
      </c>
      <c r="AE720">
        <v>24</v>
      </c>
      <c r="AF720">
        <v>91.81</v>
      </c>
      <c r="AG720">
        <v>73.7</v>
      </c>
      <c r="AH720">
        <f t="shared" si="168"/>
        <v>1.2457259158751697</v>
      </c>
      <c r="AI720">
        <v>23.5</v>
      </c>
      <c r="AJ720">
        <v>60.69</v>
      </c>
      <c r="AK720">
        <v>72.459999999999994</v>
      </c>
      <c r="AL720" s="3">
        <f t="shared" si="169"/>
        <v>0</v>
      </c>
      <c r="AM720" s="3">
        <f t="shared" si="170"/>
        <v>1</v>
      </c>
      <c r="AN720" s="3">
        <f t="shared" si="171"/>
        <v>0</v>
      </c>
    </row>
    <row r="721" spans="1:40" x14ac:dyDescent="0.35">
      <c r="A721" t="s">
        <v>2620</v>
      </c>
      <c r="B721" t="s">
        <v>2602</v>
      </c>
      <c r="C721" t="s">
        <v>16</v>
      </c>
      <c r="D721" t="s">
        <v>17</v>
      </c>
      <c r="E721">
        <v>18</v>
      </c>
      <c r="F721">
        <v>59.27</v>
      </c>
      <c r="G721">
        <v>58.64</v>
      </c>
      <c r="H721">
        <f t="shared" si="167"/>
        <v>1.0107435197817189</v>
      </c>
      <c r="I721">
        <v>17.5</v>
      </c>
      <c r="J721">
        <v>31.82</v>
      </c>
      <c r="K721">
        <v>57.36</v>
      </c>
      <c r="L721" s="3">
        <f t="shared" si="164"/>
        <v>0</v>
      </c>
      <c r="M721" s="3">
        <f t="shared" si="165"/>
        <v>1</v>
      </c>
      <c r="N721" s="3">
        <f t="shared" si="166"/>
        <v>0</v>
      </c>
      <c r="AA721" t="s">
        <v>2621</v>
      </c>
      <c r="AB721" t="s">
        <v>2602</v>
      </c>
      <c r="AC721" t="s">
        <v>16</v>
      </c>
      <c r="AD721" t="s">
        <v>18</v>
      </c>
      <c r="AE721">
        <v>24</v>
      </c>
      <c r="AF721">
        <v>126.09</v>
      </c>
      <c r="AG721">
        <v>73.7</v>
      </c>
      <c r="AH721">
        <f t="shared" si="168"/>
        <v>1.710854816824966</v>
      </c>
      <c r="AI721">
        <v>23</v>
      </c>
      <c r="AJ721">
        <v>61.62</v>
      </c>
      <c r="AK721">
        <v>71.22</v>
      </c>
      <c r="AL721" s="3">
        <f t="shared" si="169"/>
        <v>1</v>
      </c>
      <c r="AM721" s="3">
        <f t="shared" si="170"/>
        <v>0</v>
      </c>
      <c r="AN721" s="3">
        <f t="shared" si="171"/>
        <v>0</v>
      </c>
    </row>
    <row r="722" spans="1:40" x14ac:dyDescent="0.35">
      <c r="A722" t="s">
        <v>2622</v>
      </c>
      <c r="B722" t="s">
        <v>2602</v>
      </c>
      <c r="C722" s="6" t="s">
        <v>16</v>
      </c>
      <c r="D722" s="6" t="s">
        <v>17</v>
      </c>
      <c r="E722" s="6">
        <v>32</v>
      </c>
      <c r="F722" s="6">
        <v>87.85</v>
      </c>
      <c r="G722" s="6">
        <v>93.23</v>
      </c>
      <c r="H722" s="6">
        <f t="shared" si="167"/>
        <v>0.94229325324466362</v>
      </c>
      <c r="I722" s="6">
        <v>31.5</v>
      </c>
      <c r="J722" s="6">
        <v>47.55</v>
      </c>
      <c r="K722" s="6">
        <v>92.02</v>
      </c>
      <c r="L722" s="6">
        <f t="shared" si="164"/>
        <v>0</v>
      </c>
      <c r="M722" s="6">
        <f t="shared" si="165"/>
        <v>0</v>
      </c>
      <c r="N722" s="6">
        <f t="shared" si="166"/>
        <v>1</v>
      </c>
      <c r="AA722" t="s">
        <v>2623</v>
      </c>
      <c r="AB722" t="s">
        <v>2602</v>
      </c>
      <c r="AC722" t="s">
        <v>16</v>
      </c>
      <c r="AD722" t="s">
        <v>18</v>
      </c>
      <c r="AE722">
        <v>24</v>
      </c>
      <c r="AF722">
        <v>76.510000000000005</v>
      </c>
      <c r="AG722">
        <v>73.7</v>
      </c>
      <c r="AH722">
        <f t="shared" si="168"/>
        <v>1.0381275440976934</v>
      </c>
      <c r="AI722">
        <v>23.5</v>
      </c>
      <c r="AJ722">
        <v>56.51</v>
      </c>
      <c r="AK722">
        <v>72.459999999999994</v>
      </c>
      <c r="AL722" s="3">
        <f t="shared" si="169"/>
        <v>0</v>
      </c>
      <c r="AM722" s="3">
        <f t="shared" si="170"/>
        <v>1</v>
      </c>
      <c r="AN722" s="3">
        <f t="shared" si="171"/>
        <v>0</v>
      </c>
    </row>
    <row r="723" spans="1:40" x14ac:dyDescent="0.35">
      <c r="A723" t="s">
        <v>2624</v>
      </c>
      <c r="B723" t="s">
        <v>2602</v>
      </c>
      <c r="C723" s="6" t="s">
        <v>16</v>
      </c>
      <c r="D723" s="6" t="s">
        <v>17</v>
      </c>
      <c r="E723" s="6">
        <v>15</v>
      </c>
      <c r="F723" s="6">
        <v>44.92</v>
      </c>
      <c r="G723" s="6">
        <v>50.91</v>
      </c>
      <c r="H723" s="6">
        <f t="shared" si="167"/>
        <v>0.88234138676095075</v>
      </c>
      <c r="I723" s="6">
        <v>15</v>
      </c>
      <c r="J723" s="6">
        <v>44.92</v>
      </c>
      <c r="K723" s="6">
        <v>50.91</v>
      </c>
      <c r="L723" s="6">
        <f t="shared" si="164"/>
        <v>0</v>
      </c>
      <c r="M723" s="6">
        <f t="shared" si="165"/>
        <v>0</v>
      </c>
      <c r="N723" s="6">
        <f t="shared" si="166"/>
        <v>1</v>
      </c>
      <c r="AA723" t="s">
        <v>2625</v>
      </c>
      <c r="AB723" t="s">
        <v>2602</v>
      </c>
      <c r="AC723" t="s">
        <v>16</v>
      </c>
      <c r="AD723" t="s">
        <v>18</v>
      </c>
      <c r="AE723">
        <v>24</v>
      </c>
      <c r="AF723">
        <v>111.8</v>
      </c>
      <c r="AG723">
        <v>73.7</v>
      </c>
      <c r="AH723">
        <f t="shared" si="168"/>
        <v>1.5169606512890095</v>
      </c>
      <c r="AI723">
        <v>30.5</v>
      </c>
      <c r="AJ723">
        <v>90.95</v>
      </c>
      <c r="AK723">
        <v>89.6</v>
      </c>
      <c r="AL723" s="3">
        <f t="shared" si="169"/>
        <v>1</v>
      </c>
      <c r="AM723" s="3">
        <f t="shared" si="170"/>
        <v>0</v>
      </c>
      <c r="AN723" s="3">
        <f t="shared" si="171"/>
        <v>0</v>
      </c>
    </row>
    <row r="724" spans="1:40" x14ac:dyDescent="0.35">
      <c r="A724" t="s">
        <v>2626</v>
      </c>
      <c r="B724" t="s">
        <v>2602</v>
      </c>
      <c r="C724" t="s">
        <v>16</v>
      </c>
      <c r="D724" t="s">
        <v>17</v>
      </c>
      <c r="E724">
        <v>22.5</v>
      </c>
      <c r="F724">
        <v>75.67</v>
      </c>
      <c r="G724">
        <v>69.97</v>
      </c>
      <c r="H724">
        <f t="shared" si="167"/>
        <v>1.081463484350436</v>
      </c>
      <c r="I724">
        <v>22</v>
      </c>
      <c r="J724">
        <v>49.71</v>
      </c>
      <c r="K724">
        <v>68.72</v>
      </c>
      <c r="L724" s="3">
        <f t="shared" si="164"/>
        <v>0</v>
      </c>
      <c r="M724" s="3">
        <f t="shared" si="165"/>
        <v>1</v>
      </c>
      <c r="N724" s="3">
        <f t="shared" si="166"/>
        <v>0</v>
      </c>
      <c r="AA724" t="s">
        <v>2627</v>
      </c>
      <c r="AB724" t="s">
        <v>2602</v>
      </c>
      <c r="AC724" t="s">
        <v>16</v>
      </c>
      <c r="AD724" t="s">
        <v>18</v>
      </c>
      <c r="AE724">
        <v>24</v>
      </c>
      <c r="AF724">
        <v>98.83</v>
      </c>
      <c r="AG724">
        <v>73.7</v>
      </c>
      <c r="AH724">
        <f t="shared" si="168"/>
        <v>1.340976933514247</v>
      </c>
      <c r="AI724">
        <v>23</v>
      </c>
      <c r="AJ724">
        <v>64.25</v>
      </c>
      <c r="AK724">
        <v>71.22</v>
      </c>
      <c r="AL724" s="3">
        <f t="shared" si="169"/>
        <v>0</v>
      </c>
      <c r="AM724" s="3">
        <f t="shared" si="170"/>
        <v>1</v>
      </c>
      <c r="AN724" s="3">
        <f t="shared" si="171"/>
        <v>0</v>
      </c>
    </row>
    <row r="725" spans="1:40" x14ac:dyDescent="0.35">
      <c r="A725" t="s">
        <v>2628</v>
      </c>
      <c r="B725" t="s">
        <v>2602</v>
      </c>
      <c r="C725" s="6" t="s">
        <v>16</v>
      </c>
      <c r="D725" s="6" t="s">
        <v>17</v>
      </c>
      <c r="E725" s="6">
        <v>26.5</v>
      </c>
      <c r="F725" s="6">
        <v>69.27</v>
      </c>
      <c r="G725" s="6">
        <v>79.86</v>
      </c>
      <c r="H725" s="6">
        <f t="shared" si="167"/>
        <v>0.86739293764087144</v>
      </c>
      <c r="I725" s="6">
        <v>26</v>
      </c>
      <c r="J725" s="6">
        <v>50.83</v>
      </c>
      <c r="K725" s="6">
        <v>78.63</v>
      </c>
      <c r="L725" s="6">
        <f t="shared" si="164"/>
        <v>0</v>
      </c>
      <c r="M725" s="6">
        <f t="shared" si="165"/>
        <v>0</v>
      </c>
      <c r="N725" s="6">
        <f t="shared" si="166"/>
        <v>1</v>
      </c>
      <c r="AA725" t="s">
        <v>2629</v>
      </c>
      <c r="AB725" t="s">
        <v>2602</v>
      </c>
      <c r="AC725" t="s">
        <v>16</v>
      </c>
      <c r="AD725" t="s">
        <v>18</v>
      </c>
      <c r="AE725">
        <v>25</v>
      </c>
      <c r="AF725">
        <v>86.87</v>
      </c>
      <c r="AG725">
        <v>76.17</v>
      </c>
      <c r="AH725">
        <f t="shared" si="168"/>
        <v>1.1404752527241697</v>
      </c>
      <c r="AI725">
        <v>24.5</v>
      </c>
      <c r="AJ725">
        <v>68.88</v>
      </c>
      <c r="AK725">
        <v>74.930000000000007</v>
      </c>
      <c r="AL725" s="3">
        <f t="shared" si="169"/>
        <v>0</v>
      </c>
      <c r="AM725" s="3">
        <f t="shared" si="170"/>
        <v>1</v>
      </c>
      <c r="AN725" s="3">
        <f t="shared" si="171"/>
        <v>0</v>
      </c>
    </row>
    <row r="726" spans="1:40" x14ac:dyDescent="0.35">
      <c r="A726" t="s">
        <v>2630</v>
      </c>
      <c r="B726" t="s">
        <v>2602</v>
      </c>
      <c r="C726" s="6" t="s">
        <v>16</v>
      </c>
      <c r="D726" s="6" t="s">
        <v>17</v>
      </c>
      <c r="E726" s="6">
        <v>27.5</v>
      </c>
      <c r="F726" s="6">
        <v>75.8</v>
      </c>
      <c r="G726" s="6">
        <v>82.3</v>
      </c>
      <c r="H726" s="6">
        <f t="shared" si="167"/>
        <v>0.92102065613608752</v>
      </c>
      <c r="I726" s="6">
        <v>27</v>
      </c>
      <c r="J726" s="6">
        <v>53.77</v>
      </c>
      <c r="K726" s="6">
        <v>81.08</v>
      </c>
      <c r="L726" s="6">
        <f t="shared" si="164"/>
        <v>0</v>
      </c>
      <c r="M726" s="6">
        <f t="shared" si="165"/>
        <v>0</v>
      </c>
      <c r="N726" s="6">
        <f t="shared" si="166"/>
        <v>1</v>
      </c>
      <c r="AA726" t="s">
        <v>2631</v>
      </c>
      <c r="AB726" t="s">
        <v>2602</v>
      </c>
      <c r="AC726" t="s">
        <v>16</v>
      </c>
      <c r="AD726" t="s">
        <v>18</v>
      </c>
      <c r="AE726" s="6">
        <v>17</v>
      </c>
      <c r="AF726" s="6">
        <v>46.91</v>
      </c>
      <c r="AG726" s="6">
        <v>56.08</v>
      </c>
      <c r="AH726" s="6">
        <f t="shared" si="168"/>
        <v>0.83648359486447932</v>
      </c>
      <c r="AI726" s="6">
        <v>16.5</v>
      </c>
      <c r="AJ726" s="6">
        <v>33.44</v>
      </c>
      <c r="AK726" s="6">
        <v>54.79</v>
      </c>
      <c r="AL726" s="6">
        <f t="shared" si="169"/>
        <v>0</v>
      </c>
      <c r="AM726" s="6">
        <f t="shared" si="170"/>
        <v>0</v>
      </c>
      <c r="AN726" s="6">
        <f t="shared" si="171"/>
        <v>1</v>
      </c>
    </row>
    <row r="727" spans="1:40" x14ac:dyDescent="0.35">
      <c r="A727" t="s">
        <v>2632</v>
      </c>
      <c r="B727" t="s">
        <v>2602</v>
      </c>
      <c r="C727" t="s">
        <v>16</v>
      </c>
      <c r="D727" t="s">
        <v>17</v>
      </c>
      <c r="E727">
        <v>15.5</v>
      </c>
      <c r="F727">
        <v>54.66</v>
      </c>
      <c r="G727">
        <v>52.21</v>
      </c>
      <c r="H727">
        <f t="shared" si="167"/>
        <v>1.046925876268914</v>
      </c>
      <c r="I727">
        <v>15</v>
      </c>
      <c r="J727">
        <v>29.85</v>
      </c>
      <c r="K727">
        <v>50.91</v>
      </c>
      <c r="L727" s="3">
        <f t="shared" si="164"/>
        <v>0</v>
      </c>
      <c r="M727" s="3">
        <f t="shared" si="165"/>
        <v>1</v>
      </c>
      <c r="N727" s="3">
        <f t="shared" si="166"/>
        <v>0</v>
      </c>
      <c r="AA727" t="s">
        <v>2633</v>
      </c>
      <c r="AB727" t="s">
        <v>2602</v>
      </c>
      <c r="AC727" t="s">
        <v>16</v>
      </c>
      <c r="AD727" t="s">
        <v>18</v>
      </c>
      <c r="AE727" s="6">
        <v>15.5</v>
      </c>
      <c r="AF727" s="6">
        <v>43.25</v>
      </c>
      <c r="AG727" s="6">
        <v>52.21</v>
      </c>
      <c r="AH727" s="6">
        <f t="shared" si="168"/>
        <v>0.82838536678797159</v>
      </c>
      <c r="AI727" s="6">
        <v>15</v>
      </c>
      <c r="AJ727" s="6">
        <v>35.53</v>
      </c>
      <c r="AK727" s="6">
        <v>50.91</v>
      </c>
      <c r="AL727" s="6">
        <f t="shared" si="169"/>
        <v>0</v>
      </c>
      <c r="AM727" s="6">
        <f t="shared" si="170"/>
        <v>0</v>
      </c>
      <c r="AN727" s="6">
        <f t="shared" si="171"/>
        <v>1</v>
      </c>
    </row>
    <row r="728" spans="1:40" x14ac:dyDescent="0.35">
      <c r="A728" t="s">
        <v>2634</v>
      </c>
      <c r="B728" t="s">
        <v>2602</v>
      </c>
      <c r="C728" s="6" t="s">
        <v>16</v>
      </c>
      <c r="D728" s="6" t="s">
        <v>17</v>
      </c>
      <c r="E728" s="6">
        <v>23</v>
      </c>
      <c r="F728" s="6">
        <v>59.51</v>
      </c>
      <c r="G728" s="6">
        <v>71.22</v>
      </c>
      <c r="H728" s="6">
        <f t="shared" si="167"/>
        <v>0.8355798932884021</v>
      </c>
      <c r="I728" s="6">
        <v>22.5</v>
      </c>
      <c r="J728" s="6">
        <v>46.2</v>
      </c>
      <c r="K728" s="6">
        <v>69.97</v>
      </c>
      <c r="L728" s="6">
        <f t="shared" si="164"/>
        <v>0</v>
      </c>
      <c r="M728" s="6">
        <f t="shared" si="165"/>
        <v>0</v>
      </c>
      <c r="N728" s="6">
        <f t="shared" si="166"/>
        <v>1</v>
      </c>
      <c r="AA728" t="s">
        <v>2635</v>
      </c>
      <c r="AB728" t="s">
        <v>2602</v>
      </c>
      <c r="AC728" t="s">
        <v>16</v>
      </c>
      <c r="AD728" t="s">
        <v>18</v>
      </c>
      <c r="AE728" s="6">
        <v>24.5</v>
      </c>
      <c r="AF728" s="6">
        <v>68.069999999999993</v>
      </c>
      <c r="AG728" s="6">
        <v>74.930000000000007</v>
      </c>
      <c r="AH728" s="6">
        <f t="shared" si="168"/>
        <v>0.90844788469237936</v>
      </c>
      <c r="AI728" s="6">
        <v>24</v>
      </c>
      <c r="AJ728" s="6">
        <v>58.54</v>
      </c>
      <c r="AK728" s="6">
        <v>73.7</v>
      </c>
      <c r="AL728" s="6">
        <f t="shared" si="169"/>
        <v>0</v>
      </c>
      <c r="AM728" s="6">
        <f t="shared" si="170"/>
        <v>0</v>
      </c>
      <c r="AN728" s="6">
        <f t="shared" si="171"/>
        <v>1</v>
      </c>
    </row>
    <row r="729" spans="1:40" x14ac:dyDescent="0.35">
      <c r="A729" t="s">
        <v>2636</v>
      </c>
      <c r="B729" t="s">
        <v>2602</v>
      </c>
      <c r="C729" s="6" t="s">
        <v>16</v>
      </c>
      <c r="D729" s="6" t="s">
        <v>17</v>
      </c>
      <c r="E729" s="6">
        <v>16</v>
      </c>
      <c r="F729" s="6">
        <v>48.14</v>
      </c>
      <c r="G729" s="6">
        <v>53.5</v>
      </c>
      <c r="H729" s="6">
        <f t="shared" si="167"/>
        <v>0.89981308411214955</v>
      </c>
      <c r="I729" s="6">
        <v>15.5</v>
      </c>
      <c r="J729" s="6">
        <v>35.340000000000003</v>
      </c>
      <c r="K729" s="6">
        <v>52.21</v>
      </c>
      <c r="L729" s="6">
        <f t="shared" si="164"/>
        <v>0</v>
      </c>
      <c r="M729" s="6">
        <f t="shared" si="165"/>
        <v>0</v>
      </c>
      <c r="N729" s="6">
        <f t="shared" si="166"/>
        <v>1</v>
      </c>
      <c r="AA729" t="s">
        <v>2637</v>
      </c>
      <c r="AB729" t="s">
        <v>2602</v>
      </c>
      <c r="AC729" t="s">
        <v>16</v>
      </c>
      <c r="AD729" t="s">
        <v>18</v>
      </c>
      <c r="AE729">
        <v>24</v>
      </c>
      <c r="AF729">
        <v>155.12</v>
      </c>
      <c r="AG729">
        <v>73.7</v>
      </c>
      <c r="AH729">
        <f t="shared" si="168"/>
        <v>2.1047489823609227</v>
      </c>
      <c r="AI729">
        <v>22</v>
      </c>
      <c r="AJ729">
        <v>63.42</v>
      </c>
      <c r="AK729">
        <v>68.72</v>
      </c>
      <c r="AL729" s="3">
        <f t="shared" si="169"/>
        <v>1</v>
      </c>
      <c r="AM729" s="3">
        <f t="shared" si="170"/>
        <v>0</v>
      </c>
      <c r="AN729" s="3">
        <f t="shared" si="171"/>
        <v>0</v>
      </c>
    </row>
    <row r="730" spans="1:40" x14ac:dyDescent="0.35">
      <c r="A730" t="s">
        <v>2638</v>
      </c>
      <c r="B730" t="s">
        <v>2602</v>
      </c>
      <c r="C730" t="s">
        <v>16</v>
      </c>
      <c r="D730" t="s">
        <v>17</v>
      </c>
      <c r="E730">
        <v>16</v>
      </c>
      <c r="F730">
        <v>55.12</v>
      </c>
      <c r="G730">
        <v>53.5</v>
      </c>
      <c r="H730">
        <f t="shared" si="167"/>
        <v>1.0302803738317756</v>
      </c>
      <c r="I730">
        <v>15.5</v>
      </c>
      <c r="J730">
        <v>27.15</v>
      </c>
      <c r="K730">
        <v>52.21</v>
      </c>
      <c r="L730" s="3">
        <f t="shared" si="164"/>
        <v>0</v>
      </c>
      <c r="M730" s="3">
        <f t="shared" si="165"/>
        <v>1</v>
      </c>
      <c r="N730" s="3">
        <f t="shared" si="166"/>
        <v>0</v>
      </c>
      <c r="AA730" t="s">
        <v>2639</v>
      </c>
      <c r="AB730" t="s">
        <v>2602</v>
      </c>
      <c r="AC730" t="s">
        <v>16</v>
      </c>
      <c r="AD730" t="s">
        <v>18</v>
      </c>
      <c r="AE730" s="6">
        <v>24.5</v>
      </c>
      <c r="AF730" s="6">
        <v>64.260000000000005</v>
      </c>
      <c r="AG730" s="6">
        <v>74.930000000000007</v>
      </c>
      <c r="AH730" s="6">
        <f t="shared" si="168"/>
        <v>0.85760042706526085</v>
      </c>
      <c r="AI730" s="6">
        <v>24</v>
      </c>
      <c r="AJ730" s="6">
        <v>46</v>
      </c>
      <c r="AK730" s="6">
        <v>73.7</v>
      </c>
      <c r="AL730" s="6">
        <f t="shared" si="169"/>
        <v>0</v>
      </c>
      <c r="AM730" s="6">
        <f t="shared" si="170"/>
        <v>0</v>
      </c>
      <c r="AN730" s="6">
        <f t="shared" si="171"/>
        <v>1</v>
      </c>
    </row>
    <row r="731" spans="1:40" x14ac:dyDescent="0.35">
      <c r="A731" t="s">
        <v>2640</v>
      </c>
      <c r="B731" t="s">
        <v>2602</v>
      </c>
      <c r="C731" s="6" t="s">
        <v>16</v>
      </c>
      <c r="D731" s="6" t="s">
        <v>134</v>
      </c>
      <c r="E731" s="6">
        <v>26.5</v>
      </c>
      <c r="F731" s="6">
        <v>66.23</v>
      </c>
      <c r="G731" s="6">
        <v>79.86</v>
      </c>
      <c r="H731" s="6">
        <f t="shared" si="167"/>
        <v>0.82932632106185833</v>
      </c>
      <c r="I731" s="6">
        <v>26</v>
      </c>
      <c r="J731" s="6">
        <v>50.25</v>
      </c>
      <c r="K731" s="6">
        <v>78.63</v>
      </c>
      <c r="L731" s="6">
        <f t="shared" ref="L731:L794" si="172">IF(H731&gt;1.5,1,0)</f>
        <v>0</v>
      </c>
      <c r="M731" s="6">
        <f t="shared" ref="M731:M794" si="173">IF((AND(H731&gt;1,H731&lt;1.5)),1,0)</f>
        <v>0</v>
      </c>
      <c r="N731" s="6">
        <f t="shared" ref="N731:N794" si="174">IF(H731&lt;1,1,0)</f>
        <v>1</v>
      </c>
      <c r="AA731" t="s">
        <v>2641</v>
      </c>
      <c r="AB731" t="s">
        <v>2602</v>
      </c>
      <c r="AC731" t="s">
        <v>16</v>
      </c>
      <c r="AD731" t="s">
        <v>135</v>
      </c>
      <c r="AE731" s="6">
        <v>26.5</v>
      </c>
      <c r="AF731" s="6">
        <v>77.58</v>
      </c>
      <c r="AG731" s="6">
        <v>79.86</v>
      </c>
      <c r="AH731" s="6">
        <f t="shared" si="168"/>
        <v>0.97145003756574</v>
      </c>
      <c r="AI731" s="6">
        <v>26</v>
      </c>
      <c r="AJ731" s="6">
        <v>51.38</v>
      </c>
      <c r="AK731" s="6">
        <v>78.63</v>
      </c>
      <c r="AL731" s="6">
        <f t="shared" si="169"/>
        <v>0</v>
      </c>
      <c r="AM731" s="6">
        <f t="shared" si="170"/>
        <v>0</v>
      </c>
      <c r="AN731" s="6">
        <f t="shared" si="171"/>
        <v>1</v>
      </c>
    </row>
    <row r="732" spans="1:40" x14ac:dyDescent="0.35">
      <c r="A732" t="s">
        <v>2642</v>
      </c>
      <c r="B732" t="s">
        <v>2602</v>
      </c>
      <c r="C732" s="6" t="s">
        <v>16</v>
      </c>
      <c r="D732" s="6" t="s">
        <v>134</v>
      </c>
      <c r="E732" s="6">
        <v>35</v>
      </c>
      <c r="F732" s="6">
        <v>94.5</v>
      </c>
      <c r="G732" s="6">
        <v>100.44</v>
      </c>
      <c r="H732" s="6">
        <f t="shared" si="167"/>
        <v>0.94086021505376349</v>
      </c>
      <c r="I732" s="6">
        <v>34.5</v>
      </c>
      <c r="J732" s="6">
        <v>73.34</v>
      </c>
      <c r="K732" s="6">
        <v>99.24</v>
      </c>
      <c r="L732" s="6">
        <f t="shared" si="172"/>
        <v>0</v>
      </c>
      <c r="M732" s="6">
        <f t="shared" si="173"/>
        <v>0</v>
      </c>
      <c r="N732" s="6">
        <f t="shared" si="174"/>
        <v>1</v>
      </c>
      <c r="AA732" t="s">
        <v>2643</v>
      </c>
      <c r="AB732" t="s">
        <v>2602</v>
      </c>
      <c r="AC732" t="s">
        <v>16</v>
      </c>
      <c r="AD732" t="s">
        <v>135</v>
      </c>
      <c r="AE732">
        <v>23</v>
      </c>
      <c r="AF732">
        <v>72.59</v>
      </c>
      <c r="AG732">
        <v>71.22</v>
      </c>
      <c r="AH732">
        <f t="shared" si="168"/>
        <v>1.0192361696152767</v>
      </c>
      <c r="AI732">
        <v>22.5</v>
      </c>
      <c r="AJ732">
        <v>53.9</v>
      </c>
      <c r="AK732">
        <v>69.97</v>
      </c>
      <c r="AL732" s="3">
        <f t="shared" si="169"/>
        <v>0</v>
      </c>
      <c r="AM732" s="3">
        <f t="shared" si="170"/>
        <v>1</v>
      </c>
      <c r="AN732" s="3">
        <f t="shared" si="171"/>
        <v>0</v>
      </c>
    </row>
    <row r="733" spans="1:40" x14ac:dyDescent="0.35">
      <c r="A733" t="s">
        <v>2644</v>
      </c>
      <c r="B733" t="s">
        <v>2602</v>
      </c>
      <c r="C733" t="s">
        <v>16</v>
      </c>
      <c r="D733" t="s">
        <v>134</v>
      </c>
      <c r="E733">
        <v>32</v>
      </c>
      <c r="F733">
        <v>107.74</v>
      </c>
      <c r="G733">
        <v>93.23</v>
      </c>
      <c r="H733">
        <f t="shared" si="167"/>
        <v>1.1556365976616967</v>
      </c>
      <c r="I733">
        <v>31.5</v>
      </c>
      <c r="J733">
        <v>72.52</v>
      </c>
      <c r="K733">
        <v>92.02</v>
      </c>
      <c r="L733" s="3">
        <f t="shared" si="172"/>
        <v>0</v>
      </c>
      <c r="M733" s="3">
        <f t="shared" si="173"/>
        <v>1</v>
      </c>
      <c r="N733" s="3">
        <f t="shared" si="174"/>
        <v>0</v>
      </c>
      <c r="AA733" t="s">
        <v>2645</v>
      </c>
      <c r="AB733" t="s">
        <v>2602</v>
      </c>
      <c r="AC733" t="s">
        <v>16</v>
      </c>
      <c r="AD733" t="s">
        <v>135</v>
      </c>
      <c r="AE733">
        <v>24</v>
      </c>
      <c r="AF733">
        <v>94.61</v>
      </c>
      <c r="AG733">
        <v>73.7</v>
      </c>
      <c r="AH733">
        <f t="shared" si="168"/>
        <v>1.2837177747625508</v>
      </c>
      <c r="AI733">
        <v>27</v>
      </c>
      <c r="AJ733">
        <v>87.64</v>
      </c>
      <c r="AK733">
        <v>81.08</v>
      </c>
      <c r="AL733" s="3">
        <f t="shared" si="169"/>
        <v>0</v>
      </c>
      <c r="AM733" s="3">
        <f t="shared" si="170"/>
        <v>1</v>
      </c>
      <c r="AN733" s="3">
        <f t="shared" si="171"/>
        <v>0</v>
      </c>
    </row>
    <row r="734" spans="1:40" x14ac:dyDescent="0.35">
      <c r="A734" t="s">
        <v>2646</v>
      </c>
      <c r="B734" t="s">
        <v>2602</v>
      </c>
      <c r="C734" t="s">
        <v>16</v>
      </c>
      <c r="D734" t="s">
        <v>134</v>
      </c>
      <c r="E734">
        <v>22</v>
      </c>
      <c r="F734">
        <v>73.63</v>
      </c>
      <c r="G734">
        <v>68.72</v>
      </c>
      <c r="H734">
        <f t="shared" si="167"/>
        <v>1.0714493597206054</v>
      </c>
      <c r="I734">
        <v>21.5</v>
      </c>
      <c r="J734">
        <v>43.01</v>
      </c>
      <c r="K734">
        <v>67.47</v>
      </c>
      <c r="L734" s="3">
        <f t="shared" si="172"/>
        <v>0</v>
      </c>
      <c r="M734" s="3">
        <f t="shared" si="173"/>
        <v>1</v>
      </c>
      <c r="N734" s="3">
        <f t="shared" si="174"/>
        <v>0</v>
      </c>
      <c r="AA734" t="s">
        <v>2647</v>
      </c>
      <c r="AB734" t="s">
        <v>2602</v>
      </c>
      <c r="AC734" t="s">
        <v>16</v>
      </c>
      <c r="AD734" t="s">
        <v>135</v>
      </c>
      <c r="AE734">
        <v>24</v>
      </c>
      <c r="AF734">
        <v>88.13</v>
      </c>
      <c r="AG734">
        <v>73.7</v>
      </c>
      <c r="AH734">
        <f t="shared" si="168"/>
        <v>1.1957937584803255</v>
      </c>
      <c r="AI734">
        <v>23.5</v>
      </c>
      <c r="AJ734">
        <v>62.48</v>
      </c>
      <c r="AK734">
        <v>72.459999999999994</v>
      </c>
      <c r="AL734" s="3">
        <f t="shared" si="169"/>
        <v>0</v>
      </c>
      <c r="AM734" s="3">
        <f t="shared" si="170"/>
        <v>1</v>
      </c>
      <c r="AN734" s="3">
        <f t="shared" si="171"/>
        <v>0</v>
      </c>
    </row>
    <row r="735" spans="1:40" x14ac:dyDescent="0.35">
      <c r="A735" t="s">
        <v>2648</v>
      </c>
      <c r="B735" t="s">
        <v>2602</v>
      </c>
      <c r="C735" t="s">
        <v>16</v>
      </c>
      <c r="D735" t="s">
        <v>134</v>
      </c>
      <c r="E735">
        <v>33.5</v>
      </c>
      <c r="F735">
        <v>102.55</v>
      </c>
      <c r="G735">
        <v>96.84</v>
      </c>
      <c r="H735">
        <f t="shared" si="167"/>
        <v>1.0589632383312679</v>
      </c>
      <c r="I735">
        <v>33</v>
      </c>
      <c r="J735">
        <v>63.25</v>
      </c>
      <c r="K735">
        <v>95.64</v>
      </c>
      <c r="L735" s="3">
        <f t="shared" si="172"/>
        <v>0</v>
      </c>
      <c r="M735" s="3">
        <f t="shared" si="173"/>
        <v>1</v>
      </c>
      <c r="N735" s="3">
        <f t="shared" si="174"/>
        <v>0</v>
      </c>
      <c r="AA735" t="s">
        <v>2649</v>
      </c>
      <c r="AB735" t="s">
        <v>2602</v>
      </c>
      <c r="AC735" t="s">
        <v>16</v>
      </c>
      <c r="AD735" t="s">
        <v>135</v>
      </c>
      <c r="AE735" s="6">
        <v>23.5</v>
      </c>
      <c r="AF735" s="6">
        <v>68.63</v>
      </c>
      <c r="AG735" s="6">
        <v>72.459999999999994</v>
      </c>
      <c r="AH735" s="6">
        <f t="shared" si="168"/>
        <v>0.94714325144907541</v>
      </c>
      <c r="AI735" s="6">
        <v>23</v>
      </c>
      <c r="AJ735" s="6">
        <v>47.34</v>
      </c>
      <c r="AK735" s="6">
        <v>71.22</v>
      </c>
      <c r="AL735" s="6">
        <f t="shared" si="169"/>
        <v>0</v>
      </c>
      <c r="AM735" s="6">
        <f t="shared" si="170"/>
        <v>0</v>
      </c>
      <c r="AN735" s="6">
        <f t="shared" si="171"/>
        <v>1</v>
      </c>
    </row>
    <row r="736" spans="1:40" x14ac:dyDescent="0.35">
      <c r="A736" t="s">
        <v>2650</v>
      </c>
      <c r="B736" t="s">
        <v>2602</v>
      </c>
      <c r="C736" t="s">
        <v>16</v>
      </c>
      <c r="D736" t="s">
        <v>134</v>
      </c>
      <c r="E736">
        <v>33</v>
      </c>
      <c r="F736">
        <v>101.67</v>
      </c>
      <c r="G736">
        <v>95.64</v>
      </c>
      <c r="H736">
        <f t="shared" si="167"/>
        <v>1.0630489335006275</v>
      </c>
      <c r="I736">
        <v>32.5</v>
      </c>
      <c r="J736">
        <v>85.34</v>
      </c>
      <c r="K736">
        <v>94.43</v>
      </c>
      <c r="L736" s="3">
        <f t="shared" si="172"/>
        <v>0</v>
      </c>
      <c r="M736" s="3">
        <f t="shared" si="173"/>
        <v>1</v>
      </c>
      <c r="N736" s="3">
        <f t="shared" si="174"/>
        <v>0</v>
      </c>
      <c r="AA736" t="s">
        <v>2651</v>
      </c>
      <c r="AB736" t="s">
        <v>2602</v>
      </c>
      <c r="AC736" t="s">
        <v>16</v>
      </c>
      <c r="AD736" t="s">
        <v>135</v>
      </c>
      <c r="AE736">
        <v>24</v>
      </c>
      <c r="AF736">
        <v>89.76</v>
      </c>
      <c r="AG736">
        <v>73.7</v>
      </c>
      <c r="AH736">
        <f t="shared" si="168"/>
        <v>1.2179104477611939</v>
      </c>
      <c r="AI736">
        <v>23</v>
      </c>
      <c r="AJ736">
        <v>51.59</v>
      </c>
      <c r="AK736">
        <v>71.22</v>
      </c>
      <c r="AL736" s="3">
        <f t="shared" si="169"/>
        <v>0</v>
      </c>
      <c r="AM736" s="3">
        <f t="shared" si="170"/>
        <v>1</v>
      </c>
      <c r="AN736" s="3">
        <f t="shared" si="171"/>
        <v>0</v>
      </c>
    </row>
    <row r="737" spans="1:40" x14ac:dyDescent="0.35">
      <c r="A737" t="s">
        <v>2652</v>
      </c>
      <c r="B737" t="s">
        <v>2602</v>
      </c>
      <c r="C737" s="6" t="s">
        <v>16</v>
      </c>
      <c r="D737" s="6" t="s">
        <v>134</v>
      </c>
      <c r="E737" s="6">
        <v>23</v>
      </c>
      <c r="F737" s="6">
        <v>64.73</v>
      </c>
      <c r="G737" s="6">
        <v>71.22</v>
      </c>
      <c r="H737" s="6">
        <f t="shared" si="167"/>
        <v>0.90887391182252186</v>
      </c>
      <c r="I737" s="6">
        <v>22.5</v>
      </c>
      <c r="J737" s="6">
        <v>52.07</v>
      </c>
      <c r="K737" s="6">
        <v>69.97</v>
      </c>
      <c r="L737" s="6">
        <f t="shared" si="172"/>
        <v>0</v>
      </c>
      <c r="M737" s="6">
        <f t="shared" si="173"/>
        <v>0</v>
      </c>
      <c r="N737" s="6">
        <f t="shared" si="174"/>
        <v>1</v>
      </c>
      <c r="AA737" t="s">
        <v>2653</v>
      </c>
      <c r="AB737" t="s">
        <v>2602</v>
      </c>
      <c r="AC737" t="s">
        <v>16</v>
      </c>
      <c r="AD737" t="s">
        <v>135</v>
      </c>
      <c r="AE737" s="6">
        <v>24.5</v>
      </c>
      <c r="AF737" s="6">
        <v>74.67</v>
      </c>
      <c r="AG737" s="6">
        <v>74.930000000000007</v>
      </c>
      <c r="AH737" s="6">
        <f t="shared" si="168"/>
        <v>0.99653009475510468</v>
      </c>
      <c r="AI737" s="6">
        <v>24</v>
      </c>
      <c r="AJ737" s="6">
        <v>66.61</v>
      </c>
      <c r="AK737" s="6">
        <v>73.7</v>
      </c>
      <c r="AL737" s="6">
        <f t="shared" si="169"/>
        <v>0</v>
      </c>
      <c r="AM737" s="6">
        <f t="shared" si="170"/>
        <v>0</v>
      </c>
      <c r="AN737" s="6">
        <f t="shared" si="171"/>
        <v>1</v>
      </c>
    </row>
    <row r="738" spans="1:40" x14ac:dyDescent="0.35">
      <c r="A738" t="s">
        <v>2654</v>
      </c>
      <c r="B738" t="s">
        <v>2602</v>
      </c>
      <c r="C738" s="6" t="s">
        <v>16</v>
      </c>
      <c r="D738" s="6" t="s">
        <v>134</v>
      </c>
      <c r="E738" s="6">
        <v>25.5</v>
      </c>
      <c r="F738" s="6">
        <v>64.099999999999994</v>
      </c>
      <c r="G738" s="6">
        <v>77.400000000000006</v>
      </c>
      <c r="H738" s="6">
        <f t="shared" si="167"/>
        <v>0.82816537467700246</v>
      </c>
      <c r="I738" s="6">
        <v>25</v>
      </c>
      <c r="J738" s="6">
        <v>62.5</v>
      </c>
      <c r="K738" s="6">
        <v>76.17</v>
      </c>
      <c r="L738" s="6">
        <f t="shared" si="172"/>
        <v>0</v>
      </c>
      <c r="M738" s="6">
        <f t="shared" si="173"/>
        <v>0</v>
      </c>
      <c r="N738" s="6">
        <f t="shared" si="174"/>
        <v>1</v>
      </c>
      <c r="AA738" t="s">
        <v>2655</v>
      </c>
      <c r="AB738" t="s">
        <v>2602</v>
      </c>
      <c r="AC738" t="s">
        <v>16</v>
      </c>
      <c r="AD738" t="s">
        <v>135</v>
      </c>
      <c r="AE738">
        <v>24</v>
      </c>
      <c r="AF738">
        <v>125.85</v>
      </c>
      <c r="AG738">
        <v>73.7</v>
      </c>
      <c r="AH738">
        <f t="shared" si="168"/>
        <v>1.7075983717774761</v>
      </c>
      <c r="AI738">
        <v>22.5</v>
      </c>
      <c r="AJ738">
        <v>61.59</v>
      </c>
      <c r="AK738">
        <v>69.97</v>
      </c>
      <c r="AL738" s="3">
        <f t="shared" si="169"/>
        <v>1</v>
      </c>
      <c r="AM738" s="3">
        <f t="shared" si="170"/>
        <v>0</v>
      </c>
      <c r="AN738" s="3">
        <f t="shared" si="171"/>
        <v>0</v>
      </c>
    </row>
    <row r="739" spans="1:40" x14ac:dyDescent="0.35">
      <c r="A739" t="s">
        <v>2656</v>
      </c>
      <c r="B739" t="s">
        <v>2602</v>
      </c>
      <c r="C739" s="6" t="s">
        <v>16</v>
      </c>
      <c r="D739" s="6" t="s">
        <v>134</v>
      </c>
      <c r="E739" s="6">
        <v>27</v>
      </c>
      <c r="F739" s="6">
        <v>79.62</v>
      </c>
      <c r="G739" s="6">
        <v>81.08</v>
      </c>
      <c r="H739" s="6">
        <f t="shared" si="167"/>
        <v>0.98199309324124329</v>
      </c>
      <c r="I739" s="6">
        <v>26.5</v>
      </c>
      <c r="J739" s="6">
        <v>44.04</v>
      </c>
      <c r="K739" s="6">
        <v>79.86</v>
      </c>
      <c r="L739" s="6">
        <f t="shared" si="172"/>
        <v>0</v>
      </c>
      <c r="M739" s="6">
        <f t="shared" si="173"/>
        <v>0</v>
      </c>
      <c r="N739" s="6">
        <f t="shared" si="174"/>
        <v>1</v>
      </c>
      <c r="AA739" t="s">
        <v>2657</v>
      </c>
      <c r="AB739" t="s">
        <v>2602</v>
      </c>
      <c r="AC739" t="s">
        <v>16</v>
      </c>
      <c r="AD739" t="s">
        <v>135</v>
      </c>
      <c r="AE739">
        <v>24</v>
      </c>
      <c r="AF739">
        <v>149.16</v>
      </c>
      <c r="AG739">
        <v>73.7</v>
      </c>
      <c r="AH739">
        <f t="shared" si="168"/>
        <v>2.0238805970149252</v>
      </c>
      <c r="AI739">
        <v>22</v>
      </c>
      <c r="AJ739">
        <v>60.62</v>
      </c>
      <c r="AK739">
        <v>68.72</v>
      </c>
      <c r="AL739" s="3">
        <f t="shared" si="169"/>
        <v>1</v>
      </c>
      <c r="AM739" s="3">
        <f t="shared" si="170"/>
        <v>0</v>
      </c>
      <c r="AN739" s="3">
        <f t="shared" si="171"/>
        <v>0</v>
      </c>
    </row>
    <row r="740" spans="1:40" x14ac:dyDescent="0.35">
      <c r="A740" t="s">
        <v>2658</v>
      </c>
      <c r="B740" t="s">
        <v>2602</v>
      </c>
      <c r="C740" s="6" t="s">
        <v>16</v>
      </c>
      <c r="D740" s="6" t="s">
        <v>134</v>
      </c>
      <c r="E740" s="6">
        <v>23.5</v>
      </c>
      <c r="F740" s="6">
        <v>71.36</v>
      </c>
      <c r="G740" s="6">
        <v>72.459999999999994</v>
      </c>
      <c r="H740" s="6">
        <f t="shared" si="167"/>
        <v>0.98481921059895128</v>
      </c>
      <c r="I740" s="6">
        <v>23</v>
      </c>
      <c r="J740" s="6">
        <v>42.22</v>
      </c>
      <c r="K740" s="6">
        <v>71.22</v>
      </c>
      <c r="L740" s="6">
        <f t="shared" si="172"/>
        <v>0</v>
      </c>
      <c r="M740" s="6">
        <f t="shared" si="173"/>
        <v>0</v>
      </c>
      <c r="N740" s="6">
        <f t="shared" si="174"/>
        <v>1</v>
      </c>
      <c r="AA740" t="s">
        <v>2659</v>
      </c>
      <c r="AB740" t="s">
        <v>2602</v>
      </c>
      <c r="AC740" t="s">
        <v>16</v>
      </c>
      <c r="AD740" t="s">
        <v>135</v>
      </c>
      <c r="AE740" s="6">
        <v>24</v>
      </c>
      <c r="AF740" s="6">
        <v>73.430000000000007</v>
      </c>
      <c r="AG740" s="6">
        <v>73.7</v>
      </c>
      <c r="AH740" s="6">
        <f t="shared" si="168"/>
        <v>0.99633649932157398</v>
      </c>
      <c r="AI740" s="6">
        <v>23.5</v>
      </c>
      <c r="AJ740" s="6">
        <v>51.07</v>
      </c>
      <c r="AK740" s="6">
        <v>72.459999999999994</v>
      </c>
      <c r="AL740" s="6">
        <f t="shared" si="169"/>
        <v>0</v>
      </c>
      <c r="AM740" s="6">
        <f t="shared" si="170"/>
        <v>0</v>
      </c>
      <c r="AN740" s="6">
        <f t="shared" si="171"/>
        <v>1</v>
      </c>
    </row>
    <row r="741" spans="1:40" x14ac:dyDescent="0.35">
      <c r="A741" t="s">
        <v>2660</v>
      </c>
      <c r="B741" t="s">
        <v>2602</v>
      </c>
      <c r="C741" s="6" t="s">
        <v>16</v>
      </c>
      <c r="D741" s="6" t="s">
        <v>134</v>
      </c>
      <c r="E741" s="6">
        <v>17</v>
      </c>
      <c r="F741" s="6">
        <v>48.18</v>
      </c>
      <c r="G741" s="6">
        <v>56.08</v>
      </c>
      <c r="H741" s="6">
        <f t="shared" si="167"/>
        <v>0.85912981455064197</v>
      </c>
      <c r="I741" s="6">
        <v>16.5</v>
      </c>
      <c r="J741" s="6">
        <v>27.74</v>
      </c>
      <c r="K741" s="6">
        <v>54.79</v>
      </c>
      <c r="L741" s="6">
        <f t="shared" si="172"/>
        <v>0</v>
      </c>
      <c r="M741" s="6">
        <f t="shared" si="173"/>
        <v>0</v>
      </c>
      <c r="N741" s="6">
        <f t="shared" si="174"/>
        <v>1</v>
      </c>
      <c r="AA741" t="s">
        <v>2661</v>
      </c>
      <c r="AB741" t="s">
        <v>2602</v>
      </c>
      <c r="AC741" t="s">
        <v>16</v>
      </c>
      <c r="AD741" t="s">
        <v>135</v>
      </c>
      <c r="AE741">
        <v>24</v>
      </c>
      <c r="AF741">
        <v>99.12</v>
      </c>
      <c r="AG741">
        <v>73.7</v>
      </c>
      <c r="AH741">
        <f t="shared" si="168"/>
        <v>1.3449118046132971</v>
      </c>
      <c r="AI741">
        <v>23.5</v>
      </c>
      <c r="AJ741">
        <v>62.59</v>
      </c>
      <c r="AK741">
        <v>72.459999999999994</v>
      </c>
      <c r="AL741" s="3">
        <f t="shared" si="169"/>
        <v>0</v>
      </c>
      <c r="AM741" s="3">
        <f t="shared" si="170"/>
        <v>1</v>
      </c>
      <c r="AN741" s="3">
        <f t="shared" si="171"/>
        <v>0</v>
      </c>
    </row>
    <row r="742" spans="1:40" x14ac:dyDescent="0.35">
      <c r="A742" t="s">
        <v>2662</v>
      </c>
      <c r="B742" t="s">
        <v>2602</v>
      </c>
      <c r="C742" s="6" t="s">
        <v>16</v>
      </c>
      <c r="D742" s="6" t="s">
        <v>134</v>
      </c>
      <c r="E742" s="6">
        <v>29.5</v>
      </c>
      <c r="F742" s="6">
        <v>79.14</v>
      </c>
      <c r="G742" s="6">
        <v>87.18</v>
      </c>
      <c r="H742" s="6">
        <f t="shared" si="167"/>
        <v>0.90777701307639358</v>
      </c>
      <c r="I742" s="6">
        <v>29</v>
      </c>
      <c r="J742" s="6">
        <v>60.12</v>
      </c>
      <c r="K742" s="6">
        <v>85.96</v>
      </c>
      <c r="L742" s="6">
        <f t="shared" si="172"/>
        <v>0</v>
      </c>
      <c r="M742" s="6">
        <f t="shared" si="173"/>
        <v>0</v>
      </c>
      <c r="N742" s="6">
        <f t="shared" si="174"/>
        <v>1</v>
      </c>
      <c r="AA742" t="s">
        <v>2663</v>
      </c>
      <c r="AB742" t="s">
        <v>2602</v>
      </c>
      <c r="AC742" t="s">
        <v>16</v>
      </c>
      <c r="AD742" t="s">
        <v>135</v>
      </c>
      <c r="AE742">
        <v>24</v>
      </c>
      <c r="AF742">
        <v>99.98</v>
      </c>
      <c r="AG742">
        <v>73.7</v>
      </c>
      <c r="AH742">
        <f t="shared" si="168"/>
        <v>1.3565807327001358</v>
      </c>
      <c r="AI742">
        <v>26.5</v>
      </c>
      <c r="AJ742">
        <v>83.08</v>
      </c>
      <c r="AK742">
        <v>79.86</v>
      </c>
      <c r="AL742" s="3">
        <f t="shared" si="169"/>
        <v>0</v>
      </c>
      <c r="AM742" s="3">
        <f t="shared" si="170"/>
        <v>1</v>
      </c>
      <c r="AN742" s="3">
        <f t="shared" si="171"/>
        <v>0</v>
      </c>
    </row>
    <row r="743" spans="1:40" x14ac:dyDescent="0.35">
      <c r="A743" t="s">
        <v>2664</v>
      </c>
      <c r="B743" t="s">
        <v>2602</v>
      </c>
      <c r="C743" t="s">
        <v>16</v>
      </c>
      <c r="D743" t="s">
        <v>134</v>
      </c>
      <c r="E743">
        <v>21</v>
      </c>
      <c r="F743">
        <v>66.430000000000007</v>
      </c>
      <c r="G743">
        <v>66.22</v>
      </c>
      <c r="H743">
        <f t="shared" si="167"/>
        <v>1.003171247357294</v>
      </c>
      <c r="I743">
        <v>20.5</v>
      </c>
      <c r="J743">
        <v>39.08</v>
      </c>
      <c r="K743">
        <v>64.97</v>
      </c>
      <c r="L743" s="3">
        <f t="shared" si="172"/>
        <v>0</v>
      </c>
      <c r="M743" s="3">
        <f t="shared" si="173"/>
        <v>1</v>
      </c>
      <c r="N743" s="3">
        <f t="shared" si="174"/>
        <v>0</v>
      </c>
      <c r="AA743" t="s">
        <v>2665</v>
      </c>
      <c r="AB743" t="s">
        <v>2602</v>
      </c>
      <c r="AC743" t="s">
        <v>16</v>
      </c>
      <c r="AD743" t="s">
        <v>135</v>
      </c>
      <c r="AE743" s="6">
        <v>23</v>
      </c>
      <c r="AF743" s="6">
        <v>54.99</v>
      </c>
      <c r="AG743" s="6">
        <v>71.22</v>
      </c>
      <c r="AH743" s="6">
        <f t="shared" si="168"/>
        <v>0.7721145745577086</v>
      </c>
      <c r="AI743" s="6">
        <v>22.5</v>
      </c>
      <c r="AJ743" s="6">
        <v>44.91</v>
      </c>
      <c r="AK743" s="6">
        <v>69.97</v>
      </c>
      <c r="AL743" s="6">
        <f t="shared" si="169"/>
        <v>0</v>
      </c>
      <c r="AM743" s="6">
        <f t="shared" si="170"/>
        <v>0</v>
      </c>
      <c r="AN743" s="6">
        <f t="shared" si="171"/>
        <v>1</v>
      </c>
    </row>
    <row r="744" spans="1:40" x14ac:dyDescent="0.35">
      <c r="A744" t="s">
        <v>2666</v>
      </c>
      <c r="B744" t="s">
        <v>2602</v>
      </c>
      <c r="C744" t="s">
        <v>16</v>
      </c>
      <c r="D744" t="s">
        <v>134</v>
      </c>
      <c r="E744">
        <v>32</v>
      </c>
      <c r="F744">
        <v>108.76</v>
      </c>
      <c r="G744">
        <v>93.23</v>
      </c>
      <c r="H744">
        <f t="shared" si="167"/>
        <v>1.1665772819907756</v>
      </c>
      <c r="I744">
        <v>16</v>
      </c>
      <c r="J744">
        <v>55.81</v>
      </c>
      <c r="K744">
        <v>53.5</v>
      </c>
      <c r="L744" s="3">
        <f t="shared" si="172"/>
        <v>0</v>
      </c>
      <c r="M744" s="3">
        <f t="shared" si="173"/>
        <v>1</v>
      </c>
      <c r="N744" s="3">
        <f t="shared" si="174"/>
        <v>0</v>
      </c>
      <c r="AA744" t="s">
        <v>2667</v>
      </c>
      <c r="AB744" t="s">
        <v>2602</v>
      </c>
      <c r="AC744" t="s">
        <v>16</v>
      </c>
      <c r="AD744" t="s">
        <v>135</v>
      </c>
      <c r="AE744" s="6">
        <v>27.5</v>
      </c>
      <c r="AF744" s="6">
        <v>66.59</v>
      </c>
      <c r="AG744" s="6">
        <v>82.3</v>
      </c>
      <c r="AH744" s="6">
        <f t="shared" si="168"/>
        <v>0.80911300121506691</v>
      </c>
      <c r="AI744" s="6">
        <v>27</v>
      </c>
      <c r="AJ744" s="6">
        <v>40.04</v>
      </c>
      <c r="AK744" s="6">
        <v>81.08</v>
      </c>
      <c r="AL744" s="6">
        <f t="shared" si="169"/>
        <v>0</v>
      </c>
      <c r="AM744" s="6">
        <f t="shared" si="170"/>
        <v>0</v>
      </c>
      <c r="AN744" s="6">
        <f t="shared" si="171"/>
        <v>1</v>
      </c>
    </row>
    <row r="745" spans="1:40" x14ac:dyDescent="0.35">
      <c r="A745" t="s">
        <v>2668</v>
      </c>
      <c r="B745" t="s">
        <v>2602</v>
      </c>
      <c r="C745" t="s">
        <v>16</v>
      </c>
      <c r="D745" t="s">
        <v>134</v>
      </c>
      <c r="E745">
        <v>18</v>
      </c>
      <c r="F745">
        <v>69.63</v>
      </c>
      <c r="G745">
        <v>58.64</v>
      </c>
      <c r="H745">
        <f t="shared" si="167"/>
        <v>1.1874147339699863</v>
      </c>
      <c r="I745">
        <v>17.5</v>
      </c>
      <c r="J745">
        <v>51.61</v>
      </c>
      <c r="K745">
        <v>57.36</v>
      </c>
      <c r="L745" s="3">
        <f t="shared" si="172"/>
        <v>0</v>
      </c>
      <c r="M745" s="3">
        <f t="shared" si="173"/>
        <v>1</v>
      </c>
      <c r="N745" s="3">
        <f t="shared" si="174"/>
        <v>0</v>
      </c>
      <c r="AA745" t="s">
        <v>2669</v>
      </c>
      <c r="AB745" t="s">
        <v>2602</v>
      </c>
      <c r="AC745" t="s">
        <v>16</v>
      </c>
      <c r="AD745" t="s">
        <v>135</v>
      </c>
      <c r="AE745">
        <v>23.5</v>
      </c>
      <c r="AF745">
        <v>95.44</v>
      </c>
      <c r="AG745">
        <v>72.459999999999994</v>
      </c>
      <c r="AH745">
        <f t="shared" si="168"/>
        <v>1.317140491305548</v>
      </c>
      <c r="AI745">
        <v>23</v>
      </c>
      <c r="AJ745">
        <v>64.89</v>
      </c>
      <c r="AK745">
        <v>71.22</v>
      </c>
      <c r="AL745" s="3">
        <f t="shared" si="169"/>
        <v>0</v>
      </c>
      <c r="AM745" s="3">
        <f t="shared" si="170"/>
        <v>1</v>
      </c>
      <c r="AN745" s="3">
        <f t="shared" si="171"/>
        <v>0</v>
      </c>
    </row>
    <row r="746" spans="1:40" x14ac:dyDescent="0.35">
      <c r="A746" t="s">
        <v>2670</v>
      </c>
      <c r="B746" t="s">
        <v>2602</v>
      </c>
      <c r="C746" s="6" t="s">
        <v>16</v>
      </c>
      <c r="D746" s="6" t="s">
        <v>134</v>
      </c>
      <c r="E746" s="6">
        <v>24</v>
      </c>
      <c r="F746" s="6">
        <v>67.569999999999993</v>
      </c>
      <c r="G746" s="6">
        <v>73.7</v>
      </c>
      <c r="H746" s="6">
        <f t="shared" si="167"/>
        <v>0.91682496607869735</v>
      </c>
      <c r="I746" s="6">
        <v>23.5</v>
      </c>
      <c r="J746" s="6">
        <v>43.73</v>
      </c>
      <c r="K746" s="6">
        <v>72.459999999999994</v>
      </c>
      <c r="L746" s="6">
        <f t="shared" si="172"/>
        <v>0</v>
      </c>
      <c r="M746" s="6">
        <f t="shared" si="173"/>
        <v>0</v>
      </c>
      <c r="N746" s="6">
        <f t="shared" si="174"/>
        <v>1</v>
      </c>
      <c r="AA746" t="s">
        <v>2671</v>
      </c>
      <c r="AB746" t="s">
        <v>2602</v>
      </c>
      <c r="AC746" t="s">
        <v>16</v>
      </c>
      <c r="AD746" t="s">
        <v>135</v>
      </c>
      <c r="AE746">
        <v>22.5</v>
      </c>
      <c r="AF746">
        <v>70.069999999999993</v>
      </c>
      <c r="AG746">
        <v>69.97</v>
      </c>
      <c r="AH746">
        <f t="shared" si="168"/>
        <v>1.0014291839359726</v>
      </c>
      <c r="AI746">
        <v>22</v>
      </c>
      <c r="AJ746">
        <v>56.4</v>
      </c>
      <c r="AK746">
        <v>68.72</v>
      </c>
      <c r="AL746" s="3">
        <f t="shared" si="169"/>
        <v>0</v>
      </c>
      <c r="AM746" s="3">
        <f t="shared" si="170"/>
        <v>1</v>
      </c>
      <c r="AN746" s="3">
        <f t="shared" si="171"/>
        <v>0</v>
      </c>
    </row>
    <row r="747" spans="1:40" x14ac:dyDescent="0.35">
      <c r="A747" t="s">
        <v>2672</v>
      </c>
      <c r="B747" t="s">
        <v>2602</v>
      </c>
      <c r="C747" t="s">
        <v>16</v>
      </c>
      <c r="D747" t="s">
        <v>134</v>
      </c>
      <c r="E747">
        <v>27.5</v>
      </c>
      <c r="F747">
        <v>85.01</v>
      </c>
      <c r="G747">
        <v>82.3</v>
      </c>
      <c r="H747">
        <f t="shared" si="167"/>
        <v>1.0329283110571081</v>
      </c>
      <c r="I747">
        <v>27</v>
      </c>
      <c r="J747">
        <v>54.21</v>
      </c>
      <c r="K747">
        <v>81.08</v>
      </c>
      <c r="L747" s="3">
        <f t="shared" si="172"/>
        <v>0</v>
      </c>
      <c r="M747" s="3">
        <f t="shared" si="173"/>
        <v>1</v>
      </c>
      <c r="N747" s="3">
        <f t="shared" si="174"/>
        <v>0</v>
      </c>
      <c r="AA747" t="s">
        <v>2673</v>
      </c>
      <c r="AB747" t="s">
        <v>2602</v>
      </c>
      <c r="AC747" t="s">
        <v>16</v>
      </c>
      <c r="AD747" t="s">
        <v>135</v>
      </c>
      <c r="AE747" s="6">
        <v>25</v>
      </c>
      <c r="AF747" s="6">
        <v>67.03</v>
      </c>
      <c r="AG747" s="6">
        <v>76.17</v>
      </c>
      <c r="AH747" s="6">
        <f t="shared" si="168"/>
        <v>0.8800052514113168</v>
      </c>
      <c r="AI747" s="6">
        <v>24.5</v>
      </c>
      <c r="AJ747" s="6">
        <v>52.4</v>
      </c>
      <c r="AK747" s="6">
        <v>74.930000000000007</v>
      </c>
      <c r="AL747" s="6">
        <f t="shared" si="169"/>
        <v>0</v>
      </c>
      <c r="AM747" s="6">
        <f t="shared" si="170"/>
        <v>0</v>
      </c>
      <c r="AN747" s="6">
        <f t="shared" si="171"/>
        <v>1</v>
      </c>
    </row>
    <row r="748" spans="1:40" x14ac:dyDescent="0.35">
      <c r="A748" t="s">
        <v>2674</v>
      </c>
      <c r="B748" t="s">
        <v>2602</v>
      </c>
      <c r="C748" s="6" t="s">
        <v>16</v>
      </c>
      <c r="D748" s="6" t="s">
        <v>134</v>
      </c>
      <c r="E748" s="6">
        <v>20</v>
      </c>
      <c r="F748" s="6">
        <v>53.7</v>
      </c>
      <c r="G748" s="6">
        <v>63.71</v>
      </c>
      <c r="H748" s="6">
        <f t="shared" si="167"/>
        <v>0.84288180819337621</v>
      </c>
      <c r="I748" s="6">
        <v>19.5</v>
      </c>
      <c r="J748" s="6">
        <v>38.14</v>
      </c>
      <c r="K748" s="6">
        <v>62.44</v>
      </c>
      <c r="L748" s="6">
        <f t="shared" si="172"/>
        <v>0</v>
      </c>
      <c r="M748" s="6">
        <f t="shared" si="173"/>
        <v>0</v>
      </c>
      <c r="N748" s="6">
        <f t="shared" si="174"/>
        <v>1</v>
      </c>
      <c r="AA748" t="s">
        <v>2675</v>
      </c>
      <c r="AB748" t="s">
        <v>2602</v>
      </c>
      <c r="AC748" t="s">
        <v>16</v>
      </c>
      <c r="AD748" t="s">
        <v>135</v>
      </c>
      <c r="AE748" s="6">
        <v>23</v>
      </c>
      <c r="AF748" s="6">
        <v>54.42</v>
      </c>
      <c r="AG748" s="6">
        <v>71.22</v>
      </c>
      <c r="AH748" s="6">
        <f t="shared" si="168"/>
        <v>0.76411120471777594</v>
      </c>
      <c r="AI748" s="6">
        <v>22.5</v>
      </c>
      <c r="AJ748" s="6">
        <v>37.51</v>
      </c>
      <c r="AK748" s="6">
        <v>69.97</v>
      </c>
      <c r="AL748" s="6">
        <f t="shared" si="169"/>
        <v>0</v>
      </c>
      <c r="AM748" s="6">
        <f t="shared" si="170"/>
        <v>0</v>
      </c>
      <c r="AN748" s="6">
        <f t="shared" si="171"/>
        <v>1</v>
      </c>
    </row>
    <row r="749" spans="1:40" x14ac:dyDescent="0.35">
      <c r="A749" t="s">
        <v>2676</v>
      </c>
      <c r="B749" t="s">
        <v>2602</v>
      </c>
      <c r="C749" s="6" t="s">
        <v>16</v>
      </c>
      <c r="D749" s="6" t="s">
        <v>134</v>
      </c>
      <c r="E749" s="6">
        <v>21</v>
      </c>
      <c r="F749" s="6">
        <v>56.82</v>
      </c>
      <c r="G749" s="6">
        <v>66.22</v>
      </c>
      <c r="H749" s="6">
        <f t="shared" si="167"/>
        <v>0.85804892781636966</v>
      </c>
      <c r="I749" s="6">
        <v>20.5</v>
      </c>
      <c r="J749" s="6">
        <v>39.92</v>
      </c>
      <c r="K749" s="6">
        <v>64.97</v>
      </c>
      <c r="L749" s="6">
        <f t="shared" si="172"/>
        <v>0</v>
      </c>
      <c r="M749" s="6">
        <f t="shared" si="173"/>
        <v>0</v>
      </c>
      <c r="N749" s="6">
        <f t="shared" si="174"/>
        <v>1</v>
      </c>
      <c r="AA749" t="s">
        <v>2677</v>
      </c>
      <c r="AB749" t="s">
        <v>2602</v>
      </c>
      <c r="AC749" t="s">
        <v>16</v>
      </c>
      <c r="AD749" t="s">
        <v>135</v>
      </c>
      <c r="AE749">
        <v>24</v>
      </c>
      <c r="AF749">
        <v>113.44</v>
      </c>
      <c r="AG749">
        <v>73.7</v>
      </c>
      <c r="AH749">
        <f t="shared" si="168"/>
        <v>1.5392130257801899</v>
      </c>
      <c r="AI749">
        <v>21.5</v>
      </c>
      <c r="AJ749">
        <v>52.5</v>
      </c>
      <c r="AK749">
        <v>67.47</v>
      </c>
      <c r="AL749" s="3">
        <f t="shared" si="169"/>
        <v>1</v>
      </c>
      <c r="AM749" s="3">
        <f t="shared" si="170"/>
        <v>0</v>
      </c>
      <c r="AN749" s="3">
        <f t="shared" si="171"/>
        <v>0</v>
      </c>
    </row>
    <row r="750" spans="1:40" x14ac:dyDescent="0.35">
      <c r="A750" t="s">
        <v>2678</v>
      </c>
      <c r="B750" t="s">
        <v>2602</v>
      </c>
      <c r="C750" s="6" t="s">
        <v>16</v>
      </c>
      <c r="D750" s="6" t="s">
        <v>134</v>
      </c>
      <c r="E750" s="6">
        <v>17.5</v>
      </c>
      <c r="F750" s="6">
        <v>48.3</v>
      </c>
      <c r="G750" s="6">
        <v>57.36</v>
      </c>
      <c r="H750" s="6">
        <f t="shared" si="167"/>
        <v>0.84205020920502083</v>
      </c>
      <c r="I750" s="6">
        <v>17</v>
      </c>
      <c r="J750" s="6">
        <v>33.28</v>
      </c>
      <c r="K750" s="6">
        <v>56.08</v>
      </c>
      <c r="L750" s="6">
        <f t="shared" si="172"/>
        <v>0</v>
      </c>
      <c r="M750" s="6">
        <f t="shared" si="173"/>
        <v>0</v>
      </c>
      <c r="N750" s="6">
        <f t="shared" si="174"/>
        <v>1</v>
      </c>
      <c r="AA750" t="s">
        <v>2679</v>
      </c>
      <c r="AB750" t="s">
        <v>2602</v>
      </c>
      <c r="AC750" t="s">
        <v>16</v>
      </c>
      <c r="AD750" t="s">
        <v>135</v>
      </c>
      <c r="AE750">
        <v>30.5</v>
      </c>
      <c r="AF750">
        <v>96.2</v>
      </c>
      <c r="AG750">
        <v>89.6</v>
      </c>
      <c r="AH750">
        <f t="shared" si="168"/>
        <v>1.0736607142857144</v>
      </c>
      <c r="AI750">
        <v>30</v>
      </c>
      <c r="AJ750">
        <v>81.14</v>
      </c>
      <c r="AK750">
        <v>88.39</v>
      </c>
      <c r="AL750" s="3">
        <f t="shared" si="169"/>
        <v>0</v>
      </c>
      <c r="AM750" s="3">
        <f t="shared" si="170"/>
        <v>1</v>
      </c>
      <c r="AN750" s="3">
        <f t="shared" si="171"/>
        <v>0</v>
      </c>
    </row>
    <row r="751" spans="1:40" x14ac:dyDescent="0.35">
      <c r="A751" t="s">
        <v>2680</v>
      </c>
      <c r="B751" t="s">
        <v>2602</v>
      </c>
      <c r="C751" s="6" t="s">
        <v>16</v>
      </c>
      <c r="D751" s="6" t="s">
        <v>134</v>
      </c>
      <c r="E751" s="6">
        <v>15.5</v>
      </c>
      <c r="F751" s="6">
        <v>39.65</v>
      </c>
      <c r="G751" s="6">
        <v>52.21</v>
      </c>
      <c r="H751" s="6">
        <f t="shared" si="167"/>
        <v>0.75943305880099599</v>
      </c>
      <c r="I751" s="6">
        <v>15</v>
      </c>
      <c r="J751" s="6">
        <v>21.67</v>
      </c>
      <c r="K751" s="6">
        <v>50.91</v>
      </c>
      <c r="L751" s="6">
        <f t="shared" si="172"/>
        <v>0</v>
      </c>
      <c r="M751" s="6">
        <f t="shared" si="173"/>
        <v>0</v>
      </c>
      <c r="N751" s="6">
        <f t="shared" si="174"/>
        <v>1</v>
      </c>
      <c r="AA751" t="s">
        <v>2681</v>
      </c>
      <c r="AB751" t="s">
        <v>2602</v>
      </c>
      <c r="AC751" t="s">
        <v>16</v>
      </c>
      <c r="AD751" t="s">
        <v>135</v>
      </c>
      <c r="AE751" s="6">
        <v>24</v>
      </c>
      <c r="AF751" s="6">
        <v>69.84</v>
      </c>
      <c r="AG751" s="6">
        <v>73.7</v>
      </c>
      <c r="AH751" s="6">
        <f t="shared" si="168"/>
        <v>0.94762550881953866</v>
      </c>
      <c r="AI751" s="6">
        <v>23.5</v>
      </c>
      <c r="AJ751" s="6">
        <v>59.47</v>
      </c>
      <c r="AK751" s="6">
        <v>72.459999999999994</v>
      </c>
      <c r="AL751" s="6">
        <f t="shared" si="169"/>
        <v>0</v>
      </c>
      <c r="AM751" s="6">
        <f t="shared" si="170"/>
        <v>0</v>
      </c>
      <c r="AN751" s="6">
        <f t="shared" si="171"/>
        <v>1</v>
      </c>
    </row>
    <row r="752" spans="1:40" x14ac:dyDescent="0.35">
      <c r="A752" t="s">
        <v>2682</v>
      </c>
      <c r="B752" t="s">
        <v>2602</v>
      </c>
      <c r="C752" s="6" t="s">
        <v>16</v>
      </c>
      <c r="D752" s="6" t="s">
        <v>134</v>
      </c>
      <c r="E752" s="6">
        <v>24.5</v>
      </c>
      <c r="F752" s="6">
        <v>72.11</v>
      </c>
      <c r="G752" s="6">
        <v>74.930000000000007</v>
      </c>
      <c r="H752" s="6">
        <f t="shared" si="167"/>
        <v>0.96236487388229008</v>
      </c>
      <c r="I752" s="6">
        <v>24</v>
      </c>
      <c r="J752" s="6">
        <v>54.51</v>
      </c>
      <c r="K752" s="6">
        <v>73.7</v>
      </c>
      <c r="L752" s="6">
        <f t="shared" si="172"/>
        <v>0</v>
      </c>
      <c r="M752" s="6">
        <f t="shared" si="173"/>
        <v>0</v>
      </c>
      <c r="N752" s="6">
        <f t="shared" si="174"/>
        <v>1</v>
      </c>
      <c r="AA752" t="s">
        <v>2683</v>
      </c>
      <c r="AB752" t="s">
        <v>2602</v>
      </c>
      <c r="AC752" t="s">
        <v>16</v>
      </c>
      <c r="AD752" t="s">
        <v>135</v>
      </c>
      <c r="AE752" s="6">
        <v>16</v>
      </c>
      <c r="AF752" s="6">
        <v>45.63</v>
      </c>
      <c r="AG752" s="6">
        <v>53.5</v>
      </c>
      <c r="AH752" s="6">
        <f t="shared" si="168"/>
        <v>0.85289719626168226</v>
      </c>
      <c r="AI752" s="6">
        <v>15.5</v>
      </c>
      <c r="AJ752" s="6">
        <v>21.13</v>
      </c>
      <c r="AK752" s="6">
        <v>52.21</v>
      </c>
      <c r="AL752" s="6">
        <f t="shared" si="169"/>
        <v>0</v>
      </c>
      <c r="AM752" s="6">
        <f t="shared" si="170"/>
        <v>0</v>
      </c>
      <c r="AN752" s="6">
        <f t="shared" si="171"/>
        <v>1</v>
      </c>
    </row>
    <row r="753" spans="1:40" x14ac:dyDescent="0.35">
      <c r="A753" t="s">
        <v>2684</v>
      </c>
      <c r="B753" t="s">
        <v>2602</v>
      </c>
      <c r="C753" t="s">
        <v>16</v>
      </c>
      <c r="D753" t="s">
        <v>134</v>
      </c>
      <c r="E753">
        <v>15</v>
      </c>
      <c r="F753">
        <v>53.05</v>
      </c>
      <c r="G753">
        <v>50.91</v>
      </c>
      <c r="H753">
        <f t="shared" si="167"/>
        <v>1.0420349636613633</v>
      </c>
      <c r="I753">
        <v>15</v>
      </c>
      <c r="J753">
        <v>53.05</v>
      </c>
      <c r="K753">
        <v>50.91</v>
      </c>
      <c r="L753" s="3">
        <f t="shared" si="172"/>
        <v>0</v>
      </c>
      <c r="M753" s="3">
        <f t="shared" si="173"/>
        <v>1</v>
      </c>
      <c r="N753" s="3">
        <f t="shared" si="174"/>
        <v>0</v>
      </c>
      <c r="AA753" t="s">
        <v>2685</v>
      </c>
      <c r="AB753" t="s">
        <v>2602</v>
      </c>
      <c r="AC753" t="s">
        <v>16</v>
      </c>
      <c r="AD753" t="s">
        <v>135</v>
      </c>
      <c r="AE753" s="6">
        <v>24</v>
      </c>
      <c r="AF753" s="6">
        <v>72.11</v>
      </c>
      <c r="AG753" s="6">
        <v>73.7</v>
      </c>
      <c r="AH753" s="6">
        <f t="shared" si="168"/>
        <v>0.97842605156037987</v>
      </c>
      <c r="AI753" s="6">
        <v>23.5</v>
      </c>
      <c r="AJ753" s="6">
        <v>50.3</v>
      </c>
      <c r="AK753" s="6">
        <v>72.459999999999994</v>
      </c>
      <c r="AL753" s="6">
        <f t="shared" si="169"/>
        <v>0</v>
      </c>
      <c r="AM753" s="6">
        <f t="shared" si="170"/>
        <v>0</v>
      </c>
      <c r="AN753" s="6">
        <f t="shared" si="171"/>
        <v>1</v>
      </c>
    </row>
    <row r="754" spans="1:40" x14ac:dyDescent="0.35">
      <c r="A754" t="s">
        <v>2686</v>
      </c>
      <c r="B754" t="s">
        <v>2602</v>
      </c>
      <c r="C754" t="s">
        <v>16</v>
      </c>
      <c r="D754" t="s">
        <v>134</v>
      </c>
      <c r="E754">
        <v>22</v>
      </c>
      <c r="F754">
        <v>80.3</v>
      </c>
      <c r="G754">
        <v>68.72</v>
      </c>
      <c r="H754">
        <f t="shared" si="167"/>
        <v>1.1685098952270081</v>
      </c>
      <c r="I754">
        <v>33</v>
      </c>
      <c r="J754">
        <v>96.54</v>
      </c>
      <c r="K754">
        <v>95.64</v>
      </c>
      <c r="L754" s="3">
        <f t="shared" si="172"/>
        <v>0</v>
      </c>
      <c r="M754" s="3">
        <f t="shared" si="173"/>
        <v>1</v>
      </c>
      <c r="N754" s="3">
        <f t="shared" si="174"/>
        <v>0</v>
      </c>
      <c r="AA754" t="s">
        <v>2687</v>
      </c>
      <c r="AB754" t="s">
        <v>2602</v>
      </c>
      <c r="AC754" t="s">
        <v>16</v>
      </c>
      <c r="AD754" t="s">
        <v>135</v>
      </c>
      <c r="AE754" s="6">
        <v>25.5</v>
      </c>
      <c r="AF754" s="6">
        <v>68.569999999999993</v>
      </c>
      <c r="AG754" s="6">
        <v>77.400000000000006</v>
      </c>
      <c r="AH754" s="6">
        <f t="shared" si="168"/>
        <v>0.88591731266149853</v>
      </c>
      <c r="AI754" s="6">
        <v>25</v>
      </c>
      <c r="AJ754" s="6">
        <v>44.73</v>
      </c>
      <c r="AK754" s="6">
        <v>76.17</v>
      </c>
      <c r="AL754" s="6">
        <f t="shared" si="169"/>
        <v>0</v>
      </c>
      <c r="AM754" s="6">
        <f t="shared" si="170"/>
        <v>0</v>
      </c>
      <c r="AN754" s="6">
        <f t="shared" si="171"/>
        <v>1</v>
      </c>
    </row>
    <row r="755" spans="1:40" x14ac:dyDescent="0.35">
      <c r="A755" t="s">
        <v>2688</v>
      </c>
      <c r="B755" t="s">
        <v>2602</v>
      </c>
      <c r="C755" s="6" t="s">
        <v>16</v>
      </c>
      <c r="D755" s="6" t="s">
        <v>134</v>
      </c>
      <c r="E755" s="6">
        <v>23</v>
      </c>
      <c r="F755" s="6">
        <v>67.290000000000006</v>
      </c>
      <c r="G755" s="6">
        <v>71.22</v>
      </c>
      <c r="H755" s="6">
        <f t="shared" si="167"/>
        <v>0.94481887110362273</v>
      </c>
      <c r="I755" s="6">
        <v>22.5</v>
      </c>
      <c r="J755" s="6">
        <v>41.36</v>
      </c>
      <c r="K755" s="6">
        <v>69.97</v>
      </c>
      <c r="L755" s="6">
        <f t="shared" si="172"/>
        <v>0</v>
      </c>
      <c r="M755" s="6">
        <f t="shared" si="173"/>
        <v>0</v>
      </c>
      <c r="N755" s="6">
        <f t="shared" si="174"/>
        <v>1</v>
      </c>
      <c r="AA755" t="s">
        <v>2689</v>
      </c>
      <c r="AB755" t="s">
        <v>2602</v>
      </c>
      <c r="AC755" t="s">
        <v>16</v>
      </c>
      <c r="AD755" t="s">
        <v>135</v>
      </c>
      <c r="AE755" s="6">
        <v>15.5</v>
      </c>
      <c r="AF755" s="6">
        <v>50.1</v>
      </c>
      <c r="AG755" s="6">
        <v>52.21</v>
      </c>
      <c r="AH755" s="6">
        <f t="shared" si="168"/>
        <v>0.95958628615207819</v>
      </c>
      <c r="AI755" s="6">
        <v>15</v>
      </c>
      <c r="AJ755" s="6">
        <v>21.58</v>
      </c>
      <c r="AK755" s="6">
        <v>50.91</v>
      </c>
      <c r="AL755" s="6">
        <f t="shared" si="169"/>
        <v>0</v>
      </c>
      <c r="AM755" s="6">
        <f t="shared" si="170"/>
        <v>0</v>
      </c>
      <c r="AN755" s="6">
        <f t="shared" si="171"/>
        <v>1</v>
      </c>
    </row>
    <row r="756" spans="1:40" x14ac:dyDescent="0.35">
      <c r="A756" t="s">
        <v>2690</v>
      </c>
      <c r="B756" t="s">
        <v>2602</v>
      </c>
      <c r="C756" t="s">
        <v>16</v>
      </c>
      <c r="D756" t="s">
        <v>134</v>
      </c>
      <c r="E756">
        <v>16</v>
      </c>
      <c r="F756">
        <v>54.17</v>
      </c>
      <c r="G756">
        <v>53.5</v>
      </c>
      <c r="H756">
        <f t="shared" si="167"/>
        <v>1.0125233644859812</v>
      </c>
      <c r="I756">
        <v>15.5</v>
      </c>
      <c r="J756">
        <v>30.51</v>
      </c>
      <c r="K756">
        <v>52.21</v>
      </c>
      <c r="L756" s="3">
        <f t="shared" si="172"/>
        <v>0</v>
      </c>
      <c r="M756" s="3">
        <f t="shared" si="173"/>
        <v>1</v>
      </c>
      <c r="N756" s="3">
        <f t="shared" si="174"/>
        <v>0</v>
      </c>
      <c r="AA756" t="s">
        <v>2691</v>
      </c>
      <c r="AB756" t="s">
        <v>2602</v>
      </c>
      <c r="AC756" t="s">
        <v>16</v>
      </c>
      <c r="AD756" t="s">
        <v>135</v>
      </c>
      <c r="AE756">
        <v>24</v>
      </c>
      <c r="AF756">
        <v>80.400000000000006</v>
      </c>
      <c r="AG756">
        <v>73.7</v>
      </c>
      <c r="AH756">
        <f t="shared" si="168"/>
        <v>1.0909090909090911</v>
      </c>
      <c r="AI756">
        <v>26</v>
      </c>
      <c r="AJ756">
        <v>83.24</v>
      </c>
      <c r="AK756">
        <v>78.63</v>
      </c>
      <c r="AL756" s="3">
        <f t="shared" si="169"/>
        <v>0</v>
      </c>
      <c r="AM756" s="3">
        <f t="shared" si="170"/>
        <v>1</v>
      </c>
      <c r="AN756" s="3">
        <f t="shared" si="171"/>
        <v>0</v>
      </c>
    </row>
    <row r="757" spans="1:40" x14ac:dyDescent="0.35">
      <c r="A757" t="s">
        <v>2692</v>
      </c>
      <c r="B757" t="s">
        <v>2693</v>
      </c>
      <c r="C757" t="s">
        <v>16</v>
      </c>
      <c r="D757" t="s">
        <v>17</v>
      </c>
      <c r="E757">
        <v>23</v>
      </c>
      <c r="F757">
        <v>116.54</v>
      </c>
      <c r="G757">
        <v>71.22</v>
      </c>
      <c r="H757">
        <f t="shared" si="167"/>
        <v>1.6363381072732379</v>
      </c>
      <c r="I757">
        <v>22</v>
      </c>
      <c r="J757">
        <v>65.19</v>
      </c>
      <c r="K757">
        <v>68.72</v>
      </c>
      <c r="L757" s="3">
        <f t="shared" si="172"/>
        <v>1</v>
      </c>
      <c r="M757" s="3">
        <f t="shared" si="173"/>
        <v>0</v>
      </c>
      <c r="N757" s="3">
        <f t="shared" si="174"/>
        <v>0</v>
      </c>
      <c r="AA757" t="s">
        <v>2692</v>
      </c>
      <c r="AB757" t="s">
        <v>2693</v>
      </c>
      <c r="AC757" t="s">
        <v>16</v>
      </c>
      <c r="AD757" t="s">
        <v>18</v>
      </c>
      <c r="AE757">
        <v>24</v>
      </c>
      <c r="AF757">
        <v>168.21</v>
      </c>
      <c r="AG757">
        <v>73.7</v>
      </c>
      <c r="AH757">
        <f t="shared" si="168"/>
        <v>2.2823609226594304</v>
      </c>
      <c r="AI757">
        <v>23</v>
      </c>
      <c r="AJ757">
        <v>56.35</v>
      </c>
      <c r="AK757">
        <v>71.22</v>
      </c>
      <c r="AL757" s="3">
        <f t="shared" si="169"/>
        <v>1</v>
      </c>
      <c r="AM757" s="3">
        <f t="shared" si="170"/>
        <v>0</v>
      </c>
      <c r="AN757" s="3">
        <f t="shared" si="171"/>
        <v>0</v>
      </c>
    </row>
    <row r="758" spans="1:40" x14ac:dyDescent="0.35">
      <c r="A758" t="s">
        <v>2694</v>
      </c>
      <c r="B758" t="s">
        <v>2693</v>
      </c>
      <c r="C758" t="s">
        <v>16</v>
      </c>
      <c r="D758" t="s">
        <v>17</v>
      </c>
      <c r="E758">
        <v>31.5</v>
      </c>
      <c r="F758">
        <v>97.45</v>
      </c>
      <c r="G758">
        <v>92.02</v>
      </c>
      <c r="H758">
        <f t="shared" si="167"/>
        <v>1.0590089111062813</v>
      </c>
      <c r="I758">
        <v>21</v>
      </c>
      <c r="J758">
        <v>69.13</v>
      </c>
      <c r="K758">
        <v>66.22</v>
      </c>
      <c r="L758" s="3">
        <f t="shared" si="172"/>
        <v>0</v>
      </c>
      <c r="M758" s="3">
        <f t="shared" si="173"/>
        <v>1</v>
      </c>
      <c r="N758" s="3">
        <f t="shared" si="174"/>
        <v>0</v>
      </c>
      <c r="AA758" t="s">
        <v>2694</v>
      </c>
      <c r="AB758" t="s">
        <v>2693</v>
      </c>
      <c r="AC758" t="s">
        <v>16</v>
      </c>
      <c r="AD758" t="s">
        <v>18</v>
      </c>
      <c r="AE758" s="6">
        <v>19.5</v>
      </c>
      <c r="AF758" s="6">
        <v>55.79</v>
      </c>
      <c r="AG758" s="6">
        <v>62.44</v>
      </c>
      <c r="AH758" s="6">
        <f t="shared" si="168"/>
        <v>0.8934977578475336</v>
      </c>
      <c r="AI758" s="6">
        <v>19</v>
      </c>
      <c r="AJ758" s="6">
        <v>32.479999999999997</v>
      </c>
      <c r="AK758" s="6">
        <v>61.18</v>
      </c>
      <c r="AL758" s="6">
        <f t="shared" si="169"/>
        <v>0</v>
      </c>
      <c r="AM758" s="6">
        <f t="shared" si="170"/>
        <v>0</v>
      </c>
      <c r="AN758" s="6">
        <f t="shared" si="171"/>
        <v>1</v>
      </c>
    </row>
    <row r="759" spans="1:40" x14ac:dyDescent="0.35">
      <c r="A759" t="s">
        <v>2695</v>
      </c>
      <c r="B759" t="s">
        <v>2693</v>
      </c>
      <c r="C759" t="s">
        <v>16</v>
      </c>
      <c r="D759" t="s">
        <v>17</v>
      </c>
      <c r="E759">
        <v>23</v>
      </c>
      <c r="F759">
        <v>72.88</v>
      </c>
      <c r="G759">
        <v>71.22</v>
      </c>
      <c r="H759">
        <f t="shared" si="167"/>
        <v>1.0233080595338389</v>
      </c>
      <c r="I759">
        <v>22.5</v>
      </c>
      <c r="J759">
        <v>57.1</v>
      </c>
      <c r="K759">
        <v>69.97</v>
      </c>
      <c r="L759" s="3">
        <f t="shared" si="172"/>
        <v>0</v>
      </c>
      <c r="M759" s="3">
        <f t="shared" si="173"/>
        <v>1</v>
      </c>
      <c r="N759" s="3">
        <f t="shared" si="174"/>
        <v>0</v>
      </c>
      <c r="AA759" t="s">
        <v>2695</v>
      </c>
      <c r="AB759" t="s">
        <v>2693</v>
      </c>
      <c r="AC759" t="s">
        <v>16</v>
      </c>
      <c r="AD759" t="s">
        <v>18</v>
      </c>
      <c r="AE759">
        <v>24</v>
      </c>
      <c r="AF759">
        <v>89.6</v>
      </c>
      <c r="AG759">
        <v>73.7</v>
      </c>
      <c r="AH759">
        <f t="shared" si="168"/>
        <v>1.2157394843962006</v>
      </c>
      <c r="AI759">
        <v>23.5</v>
      </c>
      <c r="AJ759">
        <v>70.88</v>
      </c>
      <c r="AK759">
        <v>72.459999999999994</v>
      </c>
      <c r="AL759" s="3">
        <f t="shared" si="169"/>
        <v>0</v>
      </c>
      <c r="AM759" s="3">
        <f t="shared" si="170"/>
        <v>1</v>
      </c>
      <c r="AN759" s="3">
        <f t="shared" si="171"/>
        <v>0</v>
      </c>
    </row>
    <row r="760" spans="1:40" x14ac:dyDescent="0.35">
      <c r="A760" t="s">
        <v>2696</v>
      </c>
      <c r="B760" t="s">
        <v>2693</v>
      </c>
      <c r="C760" t="s">
        <v>16</v>
      </c>
      <c r="D760" t="s">
        <v>17</v>
      </c>
      <c r="E760">
        <v>23</v>
      </c>
      <c r="F760">
        <v>117.28</v>
      </c>
      <c r="G760">
        <v>71.22</v>
      </c>
      <c r="H760">
        <f t="shared" si="167"/>
        <v>1.6467284470654311</v>
      </c>
      <c r="I760">
        <v>22</v>
      </c>
      <c r="J760">
        <v>66.09</v>
      </c>
      <c r="K760">
        <v>68.72</v>
      </c>
      <c r="L760" s="3">
        <f t="shared" si="172"/>
        <v>1</v>
      </c>
      <c r="M760" s="3">
        <f t="shared" si="173"/>
        <v>0</v>
      </c>
      <c r="N760" s="3">
        <f t="shared" si="174"/>
        <v>0</v>
      </c>
      <c r="AA760" t="s">
        <v>2696</v>
      </c>
      <c r="AB760" t="s">
        <v>2693</v>
      </c>
      <c r="AC760" t="s">
        <v>16</v>
      </c>
      <c r="AD760" t="s">
        <v>18</v>
      </c>
      <c r="AE760">
        <v>24</v>
      </c>
      <c r="AF760">
        <v>178.48</v>
      </c>
      <c r="AG760">
        <v>73.7</v>
      </c>
      <c r="AH760">
        <f t="shared" si="168"/>
        <v>2.421709633649932</v>
      </c>
      <c r="AI760">
        <v>22.5</v>
      </c>
      <c r="AJ760">
        <v>45.02</v>
      </c>
      <c r="AK760">
        <v>69.97</v>
      </c>
      <c r="AL760" s="3">
        <f t="shared" si="169"/>
        <v>1</v>
      </c>
      <c r="AM760" s="3">
        <f t="shared" si="170"/>
        <v>0</v>
      </c>
      <c r="AN760" s="3">
        <f t="shared" si="171"/>
        <v>0</v>
      </c>
    </row>
    <row r="761" spans="1:40" x14ac:dyDescent="0.35">
      <c r="A761" t="s">
        <v>2697</v>
      </c>
      <c r="B761" t="s">
        <v>2693</v>
      </c>
      <c r="C761" t="s">
        <v>16</v>
      </c>
      <c r="D761" t="s">
        <v>17</v>
      </c>
      <c r="E761">
        <v>23.5</v>
      </c>
      <c r="F761">
        <v>85.46</v>
      </c>
      <c r="G761">
        <v>72.459999999999994</v>
      </c>
      <c r="H761">
        <f t="shared" si="167"/>
        <v>1.1794093292851229</v>
      </c>
      <c r="I761">
        <v>22.5</v>
      </c>
      <c r="J761">
        <v>60.87</v>
      </c>
      <c r="K761">
        <v>69.97</v>
      </c>
      <c r="L761" s="3">
        <f t="shared" si="172"/>
        <v>0</v>
      </c>
      <c r="M761" s="3">
        <f t="shared" si="173"/>
        <v>1</v>
      </c>
      <c r="N761" s="3">
        <f t="shared" si="174"/>
        <v>0</v>
      </c>
      <c r="AA761" t="s">
        <v>2697</v>
      </c>
      <c r="AB761" t="s">
        <v>2693</v>
      </c>
      <c r="AC761" t="s">
        <v>16</v>
      </c>
      <c r="AD761" t="s">
        <v>18</v>
      </c>
      <c r="AE761">
        <v>24</v>
      </c>
      <c r="AF761">
        <v>146.66999999999999</v>
      </c>
      <c r="AG761">
        <v>73.7</v>
      </c>
      <c r="AH761">
        <f t="shared" si="168"/>
        <v>1.9900949796472183</v>
      </c>
      <c r="AI761">
        <v>23</v>
      </c>
      <c r="AJ761">
        <v>69.260000000000005</v>
      </c>
      <c r="AK761">
        <v>71.22</v>
      </c>
      <c r="AL761" s="3">
        <f t="shared" si="169"/>
        <v>1</v>
      </c>
      <c r="AM761" s="3">
        <f t="shared" si="170"/>
        <v>0</v>
      </c>
      <c r="AN761" s="3">
        <f t="shared" si="171"/>
        <v>0</v>
      </c>
    </row>
    <row r="762" spans="1:40" x14ac:dyDescent="0.35">
      <c r="A762" t="s">
        <v>2698</v>
      </c>
      <c r="B762" t="s">
        <v>2693</v>
      </c>
      <c r="C762" t="s">
        <v>16</v>
      </c>
      <c r="D762" t="s">
        <v>17</v>
      </c>
      <c r="E762">
        <v>23</v>
      </c>
      <c r="F762">
        <v>71.23</v>
      </c>
      <c r="G762">
        <v>71.22</v>
      </c>
      <c r="H762">
        <f t="shared" si="167"/>
        <v>1.0001404099971918</v>
      </c>
      <c r="I762">
        <v>22.5</v>
      </c>
      <c r="J762">
        <v>61.33</v>
      </c>
      <c r="K762">
        <v>69.97</v>
      </c>
      <c r="L762" s="3">
        <f t="shared" si="172"/>
        <v>0</v>
      </c>
      <c r="M762" s="3">
        <f t="shared" si="173"/>
        <v>1</v>
      </c>
      <c r="N762" s="3">
        <f t="shared" si="174"/>
        <v>0</v>
      </c>
      <c r="AA762" t="s">
        <v>2698</v>
      </c>
      <c r="AB762" t="s">
        <v>2693</v>
      </c>
      <c r="AC762" t="s">
        <v>16</v>
      </c>
      <c r="AD762" t="s">
        <v>18</v>
      </c>
      <c r="AE762">
        <v>24</v>
      </c>
      <c r="AF762">
        <v>154.21</v>
      </c>
      <c r="AG762">
        <v>73.7</v>
      </c>
      <c r="AH762">
        <f t="shared" si="168"/>
        <v>2.092401628222524</v>
      </c>
      <c r="AI762">
        <v>16</v>
      </c>
      <c r="AJ762">
        <v>54.31</v>
      </c>
      <c r="AK762">
        <v>53.5</v>
      </c>
      <c r="AL762" s="3">
        <f t="shared" si="169"/>
        <v>1</v>
      </c>
      <c r="AM762" s="3">
        <f t="shared" si="170"/>
        <v>0</v>
      </c>
      <c r="AN762" s="3">
        <f t="shared" si="171"/>
        <v>0</v>
      </c>
    </row>
    <row r="763" spans="1:40" x14ac:dyDescent="0.35">
      <c r="A763" t="s">
        <v>2699</v>
      </c>
      <c r="B763" t="s">
        <v>2693</v>
      </c>
      <c r="C763" s="6" t="s">
        <v>16</v>
      </c>
      <c r="D763" s="6" t="s">
        <v>17</v>
      </c>
      <c r="E763" s="6">
        <v>23</v>
      </c>
      <c r="F763" s="6">
        <v>65.19</v>
      </c>
      <c r="G763" s="6">
        <v>71.22</v>
      </c>
      <c r="H763" s="6">
        <f t="shared" si="167"/>
        <v>0.91533277169334459</v>
      </c>
      <c r="I763" s="6">
        <v>22.5</v>
      </c>
      <c r="J763" s="6">
        <v>40.909999999999997</v>
      </c>
      <c r="K763" s="6">
        <v>69.97</v>
      </c>
      <c r="L763" s="6">
        <f t="shared" si="172"/>
        <v>0</v>
      </c>
      <c r="M763" s="6">
        <f t="shared" si="173"/>
        <v>0</v>
      </c>
      <c r="N763" s="6">
        <f t="shared" si="174"/>
        <v>1</v>
      </c>
      <c r="AA763" t="s">
        <v>2699</v>
      </c>
      <c r="AB763" t="s">
        <v>2693</v>
      </c>
      <c r="AC763" t="s">
        <v>16</v>
      </c>
      <c r="AD763" t="s">
        <v>18</v>
      </c>
      <c r="AE763">
        <v>24</v>
      </c>
      <c r="AF763">
        <v>96.71</v>
      </c>
      <c r="AG763">
        <v>73.7</v>
      </c>
      <c r="AH763">
        <f t="shared" si="168"/>
        <v>1.3122116689280867</v>
      </c>
      <c r="AI763">
        <v>23.5</v>
      </c>
      <c r="AJ763">
        <v>64.08</v>
      </c>
      <c r="AK763">
        <v>72.459999999999994</v>
      </c>
      <c r="AL763" s="3">
        <f t="shared" si="169"/>
        <v>0</v>
      </c>
      <c r="AM763" s="3">
        <f t="shared" si="170"/>
        <v>1</v>
      </c>
      <c r="AN763" s="3">
        <f t="shared" si="171"/>
        <v>0</v>
      </c>
    </row>
    <row r="764" spans="1:40" x14ac:dyDescent="0.35">
      <c r="A764" t="s">
        <v>2700</v>
      </c>
      <c r="B764" t="s">
        <v>2693</v>
      </c>
      <c r="C764" s="6" t="s">
        <v>16</v>
      </c>
      <c r="D764" s="6" t="s">
        <v>17</v>
      </c>
      <c r="E764" s="6">
        <v>23.5</v>
      </c>
      <c r="F764" s="6">
        <v>69.38</v>
      </c>
      <c r="G764" s="6">
        <v>72.459999999999994</v>
      </c>
      <c r="H764" s="6">
        <f t="shared" si="167"/>
        <v>0.95749378967706322</v>
      </c>
      <c r="I764" s="6">
        <v>23</v>
      </c>
      <c r="J764" s="6">
        <v>41.12</v>
      </c>
      <c r="K764" s="6">
        <v>71.22</v>
      </c>
      <c r="L764" s="6">
        <f t="shared" si="172"/>
        <v>0</v>
      </c>
      <c r="M764" s="6">
        <f t="shared" si="173"/>
        <v>0</v>
      </c>
      <c r="N764" s="6">
        <f t="shared" si="174"/>
        <v>1</v>
      </c>
      <c r="AA764" t="s">
        <v>2700</v>
      </c>
      <c r="AB764" t="s">
        <v>2693</v>
      </c>
      <c r="AC764" t="s">
        <v>16</v>
      </c>
      <c r="AD764" t="s">
        <v>18</v>
      </c>
      <c r="AE764" s="6">
        <v>23</v>
      </c>
      <c r="AF764" s="6">
        <v>59.02</v>
      </c>
      <c r="AG764" s="6">
        <v>71.22</v>
      </c>
      <c r="AH764" s="6">
        <f t="shared" si="168"/>
        <v>0.82869980342600402</v>
      </c>
      <c r="AI764" s="6">
        <v>22.5</v>
      </c>
      <c r="AJ764" s="6">
        <v>50.98</v>
      </c>
      <c r="AK764" s="6">
        <v>69.97</v>
      </c>
      <c r="AL764" s="6">
        <f t="shared" si="169"/>
        <v>0</v>
      </c>
      <c r="AM764" s="6">
        <f t="shared" si="170"/>
        <v>0</v>
      </c>
      <c r="AN764" s="6">
        <f t="shared" si="171"/>
        <v>1</v>
      </c>
    </row>
    <row r="765" spans="1:40" x14ac:dyDescent="0.35">
      <c r="A765" t="s">
        <v>2701</v>
      </c>
      <c r="B765" t="s">
        <v>2693</v>
      </c>
      <c r="C765" t="s">
        <v>16</v>
      </c>
      <c r="D765" t="s">
        <v>17</v>
      </c>
      <c r="E765">
        <v>22.5</v>
      </c>
      <c r="F765">
        <v>73.510000000000005</v>
      </c>
      <c r="G765">
        <v>69.97</v>
      </c>
      <c r="H765">
        <f t="shared" si="167"/>
        <v>1.0505931113334288</v>
      </c>
      <c r="I765">
        <v>22</v>
      </c>
      <c r="J765">
        <v>52.37</v>
      </c>
      <c r="K765">
        <v>68.72</v>
      </c>
      <c r="L765" s="3">
        <f t="shared" si="172"/>
        <v>0</v>
      </c>
      <c r="M765" s="3">
        <f t="shared" si="173"/>
        <v>1</v>
      </c>
      <c r="N765" s="3">
        <f t="shared" si="174"/>
        <v>0</v>
      </c>
      <c r="AA765" t="s">
        <v>2701</v>
      </c>
      <c r="AB765" t="s">
        <v>2693</v>
      </c>
      <c r="AC765" t="s">
        <v>16</v>
      </c>
      <c r="AD765" t="s">
        <v>18</v>
      </c>
      <c r="AE765">
        <v>24</v>
      </c>
      <c r="AF765">
        <v>100.91</v>
      </c>
      <c r="AG765">
        <v>73.7</v>
      </c>
      <c r="AH765">
        <f t="shared" si="168"/>
        <v>1.3691994572591586</v>
      </c>
      <c r="AI765">
        <v>18</v>
      </c>
      <c r="AJ765">
        <v>65.39</v>
      </c>
      <c r="AK765">
        <v>58.64</v>
      </c>
      <c r="AL765" s="3">
        <f t="shared" si="169"/>
        <v>0</v>
      </c>
      <c r="AM765" s="3">
        <f t="shared" si="170"/>
        <v>1</v>
      </c>
      <c r="AN765" s="3">
        <f t="shared" si="171"/>
        <v>0</v>
      </c>
    </row>
    <row r="766" spans="1:40" x14ac:dyDescent="0.35">
      <c r="A766" t="s">
        <v>2702</v>
      </c>
      <c r="B766" t="s">
        <v>2693</v>
      </c>
      <c r="C766" t="s">
        <v>16</v>
      </c>
      <c r="D766" t="s">
        <v>17</v>
      </c>
      <c r="E766">
        <v>23.5</v>
      </c>
      <c r="F766">
        <v>121.38</v>
      </c>
      <c r="G766">
        <v>72.459999999999994</v>
      </c>
      <c r="H766">
        <f t="shared" si="167"/>
        <v>1.6751311068175545</v>
      </c>
      <c r="I766">
        <v>21.5</v>
      </c>
      <c r="J766">
        <v>56.64</v>
      </c>
      <c r="K766">
        <v>67.47</v>
      </c>
      <c r="L766" s="3">
        <f t="shared" si="172"/>
        <v>1</v>
      </c>
      <c r="M766" s="3">
        <f t="shared" si="173"/>
        <v>0</v>
      </c>
      <c r="N766" s="3">
        <f t="shared" si="174"/>
        <v>0</v>
      </c>
      <c r="AA766" t="s">
        <v>2702</v>
      </c>
      <c r="AB766" t="s">
        <v>2693</v>
      </c>
      <c r="AC766" t="s">
        <v>16</v>
      </c>
      <c r="AD766" t="s">
        <v>18</v>
      </c>
      <c r="AE766">
        <v>24</v>
      </c>
      <c r="AF766">
        <v>201</v>
      </c>
      <c r="AG766">
        <v>73.7</v>
      </c>
      <c r="AH766">
        <f t="shared" si="168"/>
        <v>2.7272727272727271</v>
      </c>
      <c r="AI766">
        <v>35</v>
      </c>
      <c r="AJ766">
        <v>103</v>
      </c>
      <c r="AK766">
        <v>100.44</v>
      </c>
      <c r="AL766" s="3">
        <f t="shared" si="169"/>
        <v>1</v>
      </c>
      <c r="AM766" s="3">
        <f t="shared" si="170"/>
        <v>0</v>
      </c>
      <c r="AN766" s="3">
        <f t="shared" si="171"/>
        <v>0</v>
      </c>
    </row>
    <row r="767" spans="1:40" x14ac:dyDescent="0.35">
      <c r="A767" t="s">
        <v>2703</v>
      </c>
      <c r="B767" t="s">
        <v>2693</v>
      </c>
      <c r="C767" t="s">
        <v>16</v>
      </c>
      <c r="D767" t="s">
        <v>17</v>
      </c>
      <c r="E767">
        <v>23.5</v>
      </c>
      <c r="F767">
        <v>81.95</v>
      </c>
      <c r="G767">
        <v>72.459999999999994</v>
      </c>
      <c r="H767">
        <f t="shared" si="167"/>
        <v>1.1309688103781399</v>
      </c>
      <c r="I767">
        <v>22.5</v>
      </c>
      <c r="J767">
        <v>77.13</v>
      </c>
      <c r="K767">
        <v>69.97</v>
      </c>
      <c r="L767" s="3">
        <f t="shared" si="172"/>
        <v>0</v>
      </c>
      <c r="M767" s="3">
        <f t="shared" si="173"/>
        <v>1</v>
      </c>
      <c r="N767" s="3">
        <f t="shared" si="174"/>
        <v>0</v>
      </c>
      <c r="AA767" t="s">
        <v>2703</v>
      </c>
      <c r="AB767" t="s">
        <v>2693</v>
      </c>
      <c r="AC767" t="s">
        <v>16</v>
      </c>
      <c r="AD767" t="s">
        <v>18</v>
      </c>
      <c r="AE767">
        <v>24</v>
      </c>
      <c r="AF767">
        <v>150.33000000000001</v>
      </c>
      <c r="AG767">
        <v>73.7</v>
      </c>
      <c r="AH767">
        <f t="shared" si="168"/>
        <v>2.0397557666214383</v>
      </c>
      <c r="AI767">
        <v>23</v>
      </c>
      <c r="AJ767">
        <v>49.36</v>
      </c>
      <c r="AK767">
        <v>71.22</v>
      </c>
      <c r="AL767" s="3">
        <f t="shared" si="169"/>
        <v>1</v>
      </c>
      <c r="AM767" s="3">
        <f t="shared" si="170"/>
        <v>0</v>
      </c>
      <c r="AN767" s="3">
        <f t="shared" si="171"/>
        <v>0</v>
      </c>
    </row>
    <row r="768" spans="1:40" x14ac:dyDescent="0.35">
      <c r="A768" t="s">
        <v>2704</v>
      </c>
      <c r="B768" t="s">
        <v>2693</v>
      </c>
      <c r="C768" t="s">
        <v>16</v>
      </c>
      <c r="D768" t="s">
        <v>17</v>
      </c>
      <c r="E768">
        <v>23.5</v>
      </c>
      <c r="F768">
        <v>88.15</v>
      </c>
      <c r="G768">
        <v>72.459999999999994</v>
      </c>
      <c r="H768">
        <f t="shared" ref="H768:H831" si="175">F768/G768</f>
        <v>1.2165332597295062</v>
      </c>
      <c r="I768">
        <v>22</v>
      </c>
      <c r="J768">
        <v>68.67</v>
      </c>
      <c r="K768">
        <v>68.72</v>
      </c>
      <c r="L768" s="3">
        <f t="shared" si="172"/>
        <v>0</v>
      </c>
      <c r="M768" s="3">
        <f t="shared" si="173"/>
        <v>1</v>
      </c>
      <c r="N768" s="3">
        <f t="shared" si="174"/>
        <v>0</v>
      </c>
      <c r="AA768" t="s">
        <v>2704</v>
      </c>
      <c r="AB768" t="s">
        <v>2693</v>
      </c>
      <c r="AC768" t="s">
        <v>16</v>
      </c>
      <c r="AD768" t="s">
        <v>18</v>
      </c>
      <c r="AE768">
        <v>24</v>
      </c>
      <c r="AF768">
        <v>179.22</v>
      </c>
      <c r="AG768">
        <v>73.7</v>
      </c>
      <c r="AH768">
        <f t="shared" si="168"/>
        <v>2.4317503392130257</v>
      </c>
      <c r="AI768">
        <v>23</v>
      </c>
      <c r="AJ768">
        <v>55.42</v>
      </c>
      <c r="AK768">
        <v>71.22</v>
      </c>
      <c r="AL768" s="3">
        <f t="shared" si="169"/>
        <v>1</v>
      </c>
      <c r="AM768" s="3">
        <f t="shared" si="170"/>
        <v>0</v>
      </c>
      <c r="AN768" s="3">
        <f t="shared" si="171"/>
        <v>0</v>
      </c>
    </row>
    <row r="769" spans="1:40" x14ac:dyDescent="0.35">
      <c r="A769" t="s">
        <v>2705</v>
      </c>
      <c r="B769" t="s">
        <v>2693</v>
      </c>
      <c r="C769" t="s">
        <v>16</v>
      </c>
      <c r="D769" t="s">
        <v>17</v>
      </c>
      <c r="E769">
        <v>23.5</v>
      </c>
      <c r="F769">
        <v>102.14</v>
      </c>
      <c r="G769">
        <v>72.459999999999994</v>
      </c>
      <c r="H769">
        <f t="shared" si="175"/>
        <v>1.4096052994755728</v>
      </c>
      <c r="I769">
        <v>22</v>
      </c>
      <c r="J769">
        <v>51.11</v>
      </c>
      <c r="K769">
        <v>68.72</v>
      </c>
      <c r="L769" s="3">
        <f t="shared" si="172"/>
        <v>0</v>
      </c>
      <c r="M769" s="3">
        <f t="shared" si="173"/>
        <v>1</v>
      </c>
      <c r="N769" s="3">
        <f t="shared" si="174"/>
        <v>0</v>
      </c>
      <c r="AA769" t="s">
        <v>2705</v>
      </c>
      <c r="AB769" t="s">
        <v>2693</v>
      </c>
      <c r="AC769" t="s">
        <v>16</v>
      </c>
      <c r="AD769" t="s">
        <v>18</v>
      </c>
      <c r="AE769">
        <v>24</v>
      </c>
      <c r="AF769">
        <v>161.47999999999999</v>
      </c>
      <c r="AG769">
        <v>73.7</v>
      </c>
      <c r="AH769">
        <f t="shared" si="168"/>
        <v>2.1910447761194027</v>
      </c>
      <c r="AI769">
        <v>23</v>
      </c>
      <c r="AJ769">
        <v>56.67</v>
      </c>
      <c r="AK769">
        <v>71.22</v>
      </c>
      <c r="AL769" s="3">
        <f t="shared" si="169"/>
        <v>1</v>
      </c>
      <c r="AM769" s="3">
        <f t="shared" si="170"/>
        <v>0</v>
      </c>
      <c r="AN769" s="3">
        <f t="shared" si="171"/>
        <v>0</v>
      </c>
    </row>
    <row r="770" spans="1:40" x14ac:dyDescent="0.35">
      <c r="A770" t="s">
        <v>2706</v>
      </c>
      <c r="B770" t="s">
        <v>2693</v>
      </c>
      <c r="C770" t="s">
        <v>16</v>
      </c>
      <c r="D770" t="s">
        <v>134</v>
      </c>
      <c r="E770">
        <v>23.5</v>
      </c>
      <c r="F770">
        <v>82.27</v>
      </c>
      <c r="G770">
        <v>72.459999999999994</v>
      </c>
      <c r="H770">
        <f t="shared" si="175"/>
        <v>1.1353850400220813</v>
      </c>
      <c r="I770">
        <v>23</v>
      </c>
      <c r="J770">
        <v>67.19</v>
      </c>
      <c r="K770">
        <v>71.22</v>
      </c>
      <c r="L770" s="3">
        <f t="shared" si="172"/>
        <v>0</v>
      </c>
      <c r="M770" s="3">
        <f t="shared" si="173"/>
        <v>1</v>
      </c>
      <c r="N770" s="3">
        <f t="shared" si="174"/>
        <v>0</v>
      </c>
      <c r="AA770" t="s">
        <v>2706</v>
      </c>
      <c r="AB770" t="s">
        <v>2693</v>
      </c>
      <c r="AC770" t="s">
        <v>16</v>
      </c>
      <c r="AD770" t="s">
        <v>135</v>
      </c>
      <c r="AE770">
        <v>24</v>
      </c>
      <c r="AF770">
        <v>136.78</v>
      </c>
      <c r="AG770">
        <v>73.7</v>
      </c>
      <c r="AH770">
        <f t="shared" ref="AH770:AH833" si="176">AF770/AG770</f>
        <v>1.8559023066485751</v>
      </c>
      <c r="AI770">
        <v>22.5</v>
      </c>
      <c r="AJ770">
        <v>66.569999999999993</v>
      </c>
      <c r="AK770">
        <v>69.97</v>
      </c>
      <c r="AL770" s="3">
        <f t="shared" ref="AL770:AL833" si="177">IF(AH770&gt;1.5,1,0)</f>
        <v>1</v>
      </c>
      <c r="AM770" s="3">
        <f t="shared" ref="AM770:AM833" si="178">IF((AND(AH770&gt;1,AH770&lt;1.5)),1,0)</f>
        <v>0</v>
      </c>
      <c r="AN770" s="3">
        <f t="shared" ref="AN770:AN833" si="179">IF(AH770&lt;1,1,0)</f>
        <v>0</v>
      </c>
    </row>
    <row r="771" spans="1:40" x14ac:dyDescent="0.35">
      <c r="A771" t="s">
        <v>2707</v>
      </c>
      <c r="B771" t="s">
        <v>2693</v>
      </c>
      <c r="C771" s="6" t="s">
        <v>16</v>
      </c>
      <c r="D771" s="6" t="s">
        <v>134</v>
      </c>
      <c r="E771" s="6">
        <v>15</v>
      </c>
      <c r="F771" s="6">
        <v>48.19</v>
      </c>
      <c r="G771" s="6">
        <v>50.91</v>
      </c>
      <c r="H771" s="6">
        <f t="shared" si="175"/>
        <v>0.94657238263602439</v>
      </c>
      <c r="I771" s="6">
        <v>15</v>
      </c>
      <c r="J771" s="6">
        <v>48.19</v>
      </c>
      <c r="K771" s="6">
        <v>50.91</v>
      </c>
      <c r="L771" s="6">
        <f t="shared" si="172"/>
        <v>0</v>
      </c>
      <c r="M771" s="6">
        <f t="shared" si="173"/>
        <v>0</v>
      </c>
      <c r="N771" s="6">
        <f t="shared" si="174"/>
        <v>1</v>
      </c>
      <c r="AA771" t="s">
        <v>2707</v>
      </c>
      <c r="AB771" t="s">
        <v>2693</v>
      </c>
      <c r="AC771" t="s">
        <v>16</v>
      </c>
      <c r="AD771" t="s">
        <v>135</v>
      </c>
      <c r="AE771">
        <v>24</v>
      </c>
      <c r="AF771">
        <v>78.52</v>
      </c>
      <c r="AG771">
        <v>73.7</v>
      </c>
      <c r="AH771">
        <f t="shared" si="176"/>
        <v>1.0654002713704205</v>
      </c>
      <c r="AI771">
        <v>23.5</v>
      </c>
      <c r="AJ771">
        <v>59.1</v>
      </c>
      <c r="AK771">
        <v>72.459999999999994</v>
      </c>
      <c r="AL771" s="3">
        <f t="shared" si="177"/>
        <v>0</v>
      </c>
      <c r="AM771" s="3">
        <f t="shared" si="178"/>
        <v>1</v>
      </c>
      <c r="AN771" s="3">
        <f t="shared" si="179"/>
        <v>0</v>
      </c>
    </row>
    <row r="772" spans="1:40" x14ac:dyDescent="0.35">
      <c r="A772" t="s">
        <v>2708</v>
      </c>
      <c r="B772" t="s">
        <v>2693</v>
      </c>
      <c r="C772" t="s">
        <v>16</v>
      </c>
      <c r="D772" t="s">
        <v>134</v>
      </c>
      <c r="E772">
        <v>24</v>
      </c>
      <c r="F772">
        <v>205.69</v>
      </c>
      <c r="G772">
        <v>73.7</v>
      </c>
      <c r="H772">
        <f t="shared" si="175"/>
        <v>2.7909090909090906</v>
      </c>
      <c r="I772">
        <v>22</v>
      </c>
      <c r="J772">
        <v>54.92</v>
      </c>
      <c r="K772">
        <v>68.72</v>
      </c>
      <c r="L772" s="3">
        <f t="shared" si="172"/>
        <v>1</v>
      </c>
      <c r="M772" s="3">
        <f t="shared" si="173"/>
        <v>0</v>
      </c>
      <c r="N772" s="3">
        <f t="shared" si="174"/>
        <v>0</v>
      </c>
      <c r="AA772" t="s">
        <v>2708</v>
      </c>
      <c r="AB772" t="s">
        <v>2693</v>
      </c>
      <c r="AC772" t="s">
        <v>16</v>
      </c>
      <c r="AD772" t="s">
        <v>135</v>
      </c>
      <c r="AE772">
        <v>24</v>
      </c>
      <c r="AF772">
        <v>93.16</v>
      </c>
      <c r="AG772">
        <v>73.7</v>
      </c>
      <c r="AH772">
        <f t="shared" si="176"/>
        <v>1.2640434192672998</v>
      </c>
      <c r="AI772">
        <v>23.5</v>
      </c>
      <c r="AJ772">
        <v>67.41</v>
      </c>
      <c r="AK772">
        <v>72.459999999999994</v>
      </c>
      <c r="AL772" s="3">
        <f t="shared" si="177"/>
        <v>0</v>
      </c>
      <c r="AM772" s="3">
        <f t="shared" si="178"/>
        <v>1</v>
      </c>
      <c r="AN772" s="3">
        <f t="shared" si="179"/>
        <v>0</v>
      </c>
    </row>
    <row r="773" spans="1:40" x14ac:dyDescent="0.35">
      <c r="A773" t="s">
        <v>2709</v>
      </c>
      <c r="B773" t="s">
        <v>2693</v>
      </c>
      <c r="C773" t="s">
        <v>16</v>
      </c>
      <c r="D773" t="s">
        <v>134</v>
      </c>
      <c r="E773">
        <v>24</v>
      </c>
      <c r="F773">
        <v>164.89</v>
      </c>
      <c r="G773">
        <v>73.7</v>
      </c>
      <c r="H773">
        <f t="shared" si="175"/>
        <v>2.2373134328358204</v>
      </c>
      <c r="I773">
        <v>22</v>
      </c>
      <c r="J773">
        <v>64.97</v>
      </c>
      <c r="K773">
        <v>68.72</v>
      </c>
      <c r="L773" s="3">
        <f t="shared" si="172"/>
        <v>1</v>
      </c>
      <c r="M773" s="3">
        <f t="shared" si="173"/>
        <v>0</v>
      </c>
      <c r="N773" s="3">
        <f t="shared" si="174"/>
        <v>0</v>
      </c>
      <c r="AA773" t="s">
        <v>2709</v>
      </c>
      <c r="AB773" t="s">
        <v>2693</v>
      </c>
      <c r="AC773" t="s">
        <v>16</v>
      </c>
      <c r="AD773" t="s">
        <v>135</v>
      </c>
      <c r="AE773">
        <v>24</v>
      </c>
      <c r="AF773">
        <v>128.01</v>
      </c>
      <c r="AG773">
        <v>73.7</v>
      </c>
      <c r="AH773">
        <f t="shared" si="176"/>
        <v>1.7369063772048845</v>
      </c>
      <c r="AI773">
        <v>22.5</v>
      </c>
      <c r="AJ773">
        <v>57.04</v>
      </c>
      <c r="AK773">
        <v>69.97</v>
      </c>
      <c r="AL773" s="3">
        <f t="shared" si="177"/>
        <v>1</v>
      </c>
      <c r="AM773" s="3">
        <f t="shared" si="178"/>
        <v>0</v>
      </c>
      <c r="AN773" s="3">
        <f t="shared" si="179"/>
        <v>0</v>
      </c>
    </row>
    <row r="774" spans="1:40" x14ac:dyDescent="0.35">
      <c r="A774" t="s">
        <v>2710</v>
      </c>
      <c r="B774" t="s">
        <v>2693</v>
      </c>
      <c r="C774" t="s">
        <v>16</v>
      </c>
      <c r="D774" t="s">
        <v>134</v>
      </c>
      <c r="E774">
        <v>20.5</v>
      </c>
      <c r="F774">
        <v>83.43</v>
      </c>
      <c r="G774">
        <v>64.97</v>
      </c>
      <c r="H774">
        <f t="shared" si="175"/>
        <v>1.2841311374480531</v>
      </c>
      <c r="I774">
        <v>20</v>
      </c>
      <c r="J774">
        <v>43.35</v>
      </c>
      <c r="K774">
        <v>63.71</v>
      </c>
      <c r="L774" s="3">
        <f t="shared" si="172"/>
        <v>0</v>
      </c>
      <c r="M774" s="3">
        <f t="shared" si="173"/>
        <v>1</v>
      </c>
      <c r="N774" s="3">
        <f t="shared" si="174"/>
        <v>0</v>
      </c>
      <c r="AA774" t="s">
        <v>2710</v>
      </c>
      <c r="AB774" t="s">
        <v>2693</v>
      </c>
      <c r="AC774" t="s">
        <v>16</v>
      </c>
      <c r="AD774" t="s">
        <v>135</v>
      </c>
      <c r="AE774">
        <v>25.5</v>
      </c>
      <c r="AF774">
        <v>89.45</v>
      </c>
      <c r="AG774">
        <v>77.400000000000006</v>
      </c>
      <c r="AH774">
        <f t="shared" si="176"/>
        <v>1.1556847545219637</v>
      </c>
      <c r="AI774">
        <v>25</v>
      </c>
      <c r="AJ774">
        <v>62.09</v>
      </c>
      <c r="AK774">
        <v>76.17</v>
      </c>
      <c r="AL774" s="3">
        <f t="shared" si="177"/>
        <v>0</v>
      </c>
      <c r="AM774" s="3">
        <f t="shared" si="178"/>
        <v>1</v>
      </c>
      <c r="AN774" s="3">
        <f t="shared" si="179"/>
        <v>0</v>
      </c>
    </row>
    <row r="775" spans="1:40" x14ac:dyDescent="0.35">
      <c r="A775" t="s">
        <v>2711</v>
      </c>
      <c r="B775" t="s">
        <v>2693</v>
      </c>
      <c r="C775" t="s">
        <v>16</v>
      </c>
      <c r="D775" t="s">
        <v>134</v>
      </c>
      <c r="E775">
        <v>24.5</v>
      </c>
      <c r="F775">
        <v>228.58</v>
      </c>
      <c r="G775">
        <v>74.930000000000007</v>
      </c>
      <c r="H775">
        <f t="shared" si="175"/>
        <v>3.0505805418390497</v>
      </c>
      <c r="I775">
        <v>22</v>
      </c>
      <c r="J775">
        <v>54.44</v>
      </c>
      <c r="K775">
        <v>68.72</v>
      </c>
      <c r="L775" s="3">
        <f t="shared" si="172"/>
        <v>1</v>
      </c>
      <c r="M775" s="3">
        <f t="shared" si="173"/>
        <v>0</v>
      </c>
      <c r="N775" s="3">
        <f t="shared" si="174"/>
        <v>0</v>
      </c>
      <c r="AA775" t="s">
        <v>2711</v>
      </c>
      <c r="AB775" t="s">
        <v>2693</v>
      </c>
      <c r="AC775" t="s">
        <v>16</v>
      </c>
      <c r="AD775" t="s">
        <v>135</v>
      </c>
      <c r="AE775">
        <v>24</v>
      </c>
      <c r="AF775">
        <v>196.17</v>
      </c>
      <c r="AG775">
        <v>73.7</v>
      </c>
      <c r="AH775">
        <f t="shared" si="176"/>
        <v>2.6617367706919941</v>
      </c>
      <c r="AI775">
        <v>22.5</v>
      </c>
      <c r="AJ775">
        <v>63.49</v>
      </c>
      <c r="AK775">
        <v>69.97</v>
      </c>
      <c r="AL775" s="3">
        <f t="shared" si="177"/>
        <v>1</v>
      </c>
      <c r="AM775" s="3">
        <f t="shared" si="178"/>
        <v>0</v>
      </c>
      <c r="AN775" s="3">
        <f t="shared" si="179"/>
        <v>0</v>
      </c>
    </row>
    <row r="776" spans="1:40" x14ac:dyDescent="0.35">
      <c r="A776" t="s">
        <v>2712</v>
      </c>
      <c r="B776" t="s">
        <v>2693</v>
      </c>
      <c r="C776" t="s">
        <v>16</v>
      </c>
      <c r="D776" t="s">
        <v>134</v>
      </c>
      <c r="E776">
        <v>24.5</v>
      </c>
      <c r="F776">
        <v>122.49</v>
      </c>
      <c r="G776">
        <v>74.930000000000007</v>
      </c>
      <c r="H776">
        <f t="shared" si="175"/>
        <v>1.6347257440277589</v>
      </c>
      <c r="I776">
        <v>23</v>
      </c>
      <c r="J776">
        <v>67.27</v>
      </c>
      <c r="K776">
        <v>71.22</v>
      </c>
      <c r="L776" s="3">
        <f t="shared" si="172"/>
        <v>1</v>
      </c>
      <c r="M776" s="3">
        <f t="shared" si="173"/>
        <v>0</v>
      </c>
      <c r="N776" s="3">
        <f t="shared" si="174"/>
        <v>0</v>
      </c>
      <c r="AA776" t="s">
        <v>2712</v>
      </c>
      <c r="AB776" t="s">
        <v>2693</v>
      </c>
      <c r="AC776" t="s">
        <v>16</v>
      </c>
      <c r="AD776" t="s">
        <v>135</v>
      </c>
      <c r="AE776">
        <v>24</v>
      </c>
      <c r="AF776">
        <v>107.26</v>
      </c>
      <c r="AG776">
        <v>73.7</v>
      </c>
      <c r="AH776">
        <f t="shared" si="176"/>
        <v>1.4553595658073271</v>
      </c>
      <c r="AI776">
        <v>23</v>
      </c>
      <c r="AJ776">
        <v>60.48</v>
      </c>
      <c r="AK776">
        <v>71.22</v>
      </c>
      <c r="AL776" s="3">
        <f t="shared" si="177"/>
        <v>0</v>
      </c>
      <c r="AM776" s="3">
        <f t="shared" si="178"/>
        <v>1</v>
      </c>
      <c r="AN776" s="3">
        <f t="shared" si="179"/>
        <v>0</v>
      </c>
    </row>
    <row r="777" spans="1:40" x14ac:dyDescent="0.35">
      <c r="A777" t="s">
        <v>2713</v>
      </c>
      <c r="B777" t="s">
        <v>2693</v>
      </c>
      <c r="C777" t="s">
        <v>16</v>
      </c>
      <c r="D777" t="s">
        <v>134</v>
      </c>
      <c r="E777">
        <v>24.5</v>
      </c>
      <c r="F777">
        <v>104.41</v>
      </c>
      <c r="G777">
        <v>74.930000000000007</v>
      </c>
      <c r="H777">
        <f t="shared" si="175"/>
        <v>1.3934338716135057</v>
      </c>
      <c r="I777">
        <v>22.5</v>
      </c>
      <c r="J777">
        <v>58.34</v>
      </c>
      <c r="K777">
        <v>69.97</v>
      </c>
      <c r="L777" s="3">
        <f t="shared" si="172"/>
        <v>0</v>
      </c>
      <c r="M777" s="3">
        <f t="shared" si="173"/>
        <v>1</v>
      </c>
      <c r="N777" s="3">
        <f t="shared" si="174"/>
        <v>0</v>
      </c>
      <c r="AA777" t="s">
        <v>2713</v>
      </c>
      <c r="AB777" t="s">
        <v>2693</v>
      </c>
      <c r="AC777" t="s">
        <v>16</v>
      </c>
      <c r="AD777" t="s">
        <v>135</v>
      </c>
      <c r="AE777">
        <v>24</v>
      </c>
      <c r="AF777">
        <v>192.68</v>
      </c>
      <c r="AG777">
        <v>73.7</v>
      </c>
      <c r="AH777">
        <f t="shared" si="176"/>
        <v>2.6143826322930801</v>
      </c>
      <c r="AI777">
        <v>22.5</v>
      </c>
      <c r="AJ777">
        <v>66.77</v>
      </c>
      <c r="AK777">
        <v>69.97</v>
      </c>
      <c r="AL777" s="3">
        <f t="shared" si="177"/>
        <v>1</v>
      </c>
      <c r="AM777" s="3">
        <f t="shared" si="178"/>
        <v>0</v>
      </c>
      <c r="AN777" s="3">
        <f t="shared" si="179"/>
        <v>0</v>
      </c>
    </row>
    <row r="778" spans="1:40" x14ac:dyDescent="0.35">
      <c r="A778" t="s">
        <v>2714</v>
      </c>
      <c r="B778" t="s">
        <v>2693</v>
      </c>
      <c r="C778" t="s">
        <v>16</v>
      </c>
      <c r="D778" t="s">
        <v>134</v>
      </c>
      <c r="E778">
        <v>24.5</v>
      </c>
      <c r="F778">
        <v>129.72999999999999</v>
      </c>
      <c r="G778">
        <v>74.930000000000007</v>
      </c>
      <c r="H778">
        <f t="shared" si="175"/>
        <v>1.7313492593086879</v>
      </c>
      <c r="I778">
        <v>23</v>
      </c>
      <c r="J778">
        <v>70.739999999999995</v>
      </c>
      <c r="K778">
        <v>71.22</v>
      </c>
      <c r="L778" s="3">
        <f t="shared" si="172"/>
        <v>1</v>
      </c>
      <c r="M778" s="3">
        <f t="shared" si="173"/>
        <v>0</v>
      </c>
      <c r="N778" s="3">
        <f t="shared" si="174"/>
        <v>0</v>
      </c>
      <c r="AA778" t="s">
        <v>2714</v>
      </c>
      <c r="AB778" t="s">
        <v>2693</v>
      </c>
      <c r="AC778" t="s">
        <v>16</v>
      </c>
      <c r="AD778" t="s">
        <v>135</v>
      </c>
      <c r="AE778">
        <v>24</v>
      </c>
      <c r="AF778">
        <v>137.51</v>
      </c>
      <c r="AG778">
        <v>73.7</v>
      </c>
      <c r="AH778">
        <f t="shared" si="176"/>
        <v>1.8658073270013567</v>
      </c>
      <c r="AI778">
        <v>23</v>
      </c>
      <c r="AJ778">
        <v>57.32</v>
      </c>
      <c r="AK778">
        <v>71.22</v>
      </c>
      <c r="AL778" s="3">
        <f t="shared" si="177"/>
        <v>1</v>
      </c>
      <c r="AM778" s="3">
        <f t="shared" si="178"/>
        <v>0</v>
      </c>
      <c r="AN778" s="3">
        <f t="shared" si="179"/>
        <v>0</v>
      </c>
    </row>
    <row r="779" spans="1:40" x14ac:dyDescent="0.35">
      <c r="A779" t="s">
        <v>2715</v>
      </c>
      <c r="B779" t="s">
        <v>2693</v>
      </c>
      <c r="C779" t="s">
        <v>16</v>
      </c>
      <c r="D779" t="s">
        <v>134</v>
      </c>
      <c r="E779">
        <v>25</v>
      </c>
      <c r="F779">
        <v>120.56</v>
      </c>
      <c r="G779">
        <v>76.17</v>
      </c>
      <c r="H779">
        <f t="shared" si="175"/>
        <v>1.5827753708809242</v>
      </c>
      <c r="I779">
        <v>16.5</v>
      </c>
      <c r="J779">
        <v>68.92</v>
      </c>
      <c r="K779">
        <v>54.79</v>
      </c>
      <c r="L779" s="3">
        <f t="shared" si="172"/>
        <v>1</v>
      </c>
      <c r="M779" s="3">
        <f t="shared" si="173"/>
        <v>0</v>
      </c>
      <c r="N779" s="3">
        <f t="shared" si="174"/>
        <v>0</v>
      </c>
      <c r="AA779" t="s">
        <v>2715</v>
      </c>
      <c r="AB779" t="s">
        <v>2693</v>
      </c>
      <c r="AC779" t="s">
        <v>16</v>
      </c>
      <c r="AD779" t="s">
        <v>135</v>
      </c>
      <c r="AE779">
        <v>24</v>
      </c>
      <c r="AF779">
        <v>122.17</v>
      </c>
      <c r="AG779">
        <v>73.7</v>
      </c>
      <c r="AH779">
        <f t="shared" si="176"/>
        <v>1.6576662143826322</v>
      </c>
      <c r="AI779">
        <v>23</v>
      </c>
      <c r="AJ779">
        <v>53.76</v>
      </c>
      <c r="AK779">
        <v>71.22</v>
      </c>
      <c r="AL779" s="3">
        <f t="shared" si="177"/>
        <v>1</v>
      </c>
      <c r="AM779" s="3">
        <f t="shared" si="178"/>
        <v>0</v>
      </c>
      <c r="AN779" s="3">
        <f t="shared" si="179"/>
        <v>0</v>
      </c>
    </row>
    <row r="780" spans="1:40" x14ac:dyDescent="0.35">
      <c r="A780" t="s">
        <v>2716</v>
      </c>
      <c r="B780" t="s">
        <v>2693</v>
      </c>
      <c r="C780" t="s">
        <v>16</v>
      </c>
      <c r="D780" t="s">
        <v>134</v>
      </c>
      <c r="E780">
        <v>23.5</v>
      </c>
      <c r="F780">
        <v>183.31</v>
      </c>
      <c r="G780">
        <v>72.459999999999994</v>
      </c>
      <c r="H780">
        <f t="shared" si="175"/>
        <v>2.5298095500966054</v>
      </c>
      <c r="I780">
        <v>21.5</v>
      </c>
      <c r="J780">
        <v>51.83</v>
      </c>
      <c r="K780">
        <v>67.47</v>
      </c>
      <c r="L780" s="3">
        <f t="shared" si="172"/>
        <v>1</v>
      </c>
      <c r="M780" s="3">
        <f t="shared" si="173"/>
        <v>0</v>
      </c>
      <c r="N780" s="3">
        <f t="shared" si="174"/>
        <v>0</v>
      </c>
      <c r="AA780" t="s">
        <v>2716</v>
      </c>
      <c r="AB780" t="s">
        <v>2693</v>
      </c>
      <c r="AC780" t="s">
        <v>16</v>
      </c>
      <c r="AD780" t="s">
        <v>135</v>
      </c>
      <c r="AE780">
        <v>24</v>
      </c>
      <c r="AF780">
        <v>167.66</v>
      </c>
      <c r="AG780">
        <v>73.7</v>
      </c>
      <c r="AH780">
        <f t="shared" si="176"/>
        <v>2.2748982360922656</v>
      </c>
      <c r="AI780">
        <v>22.5</v>
      </c>
      <c r="AJ780">
        <v>49.41</v>
      </c>
      <c r="AK780">
        <v>69.97</v>
      </c>
      <c r="AL780" s="3">
        <f t="shared" si="177"/>
        <v>1</v>
      </c>
      <c r="AM780" s="3">
        <f t="shared" si="178"/>
        <v>0</v>
      </c>
      <c r="AN780" s="3">
        <f t="shared" si="179"/>
        <v>0</v>
      </c>
    </row>
    <row r="781" spans="1:40" x14ac:dyDescent="0.35">
      <c r="A781" t="s">
        <v>2717</v>
      </c>
      <c r="B781" t="s">
        <v>2693</v>
      </c>
      <c r="C781" s="6" t="s">
        <v>16</v>
      </c>
      <c r="D781" s="6" t="s">
        <v>134</v>
      </c>
      <c r="E781" s="6">
        <v>22</v>
      </c>
      <c r="F781" s="6">
        <v>56.06</v>
      </c>
      <c r="G781" s="6">
        <v>68.72</v>
      </c>
      <c r="H781" s="6">
        <f t="shared" si="175"/>
        <v>0.81577415599534342</v>
      </c>
      <c r="I781" s="6">
        <v>21.5</v>
      </c>
      <c r="J781" s="6">
        <v>44.01</v>
      </c>
      <c r="K781" s="6">
        <v>67.47</v>
      </c>
      <c r="L781" s="6">
        <f t="shared" si="172"/>
        <v>0</v>
      </c>
      <c r="M781" s="6">
        <f t="shared" si="173"/>
        <v>0</v>
      </c>
      <c r="N781" s="6">
        <f t="shared" si="174"/>
        <v>1</v>
      </c>
      <c r="AA781" t="s">
        <v>2717</v>
      </c>
      <c r="AB781" t="s">
        <v>2693</v>
      </c>
      <c r="AC781" t="s">
        <v>16</v>
      </c>
      <c r="AD781" t="s">
        <v>135</v>
      </c>
      <c r="AE781" s="6">
        <v>24</v>
      </c>
      <c r="AF781" s="6">
        <v>66.510000000000005</v>
      </c>
      <c r="AG781" s="6">
        <v>73.7</v>
      </c>
      <c r="AH781" s="6">
        <f t="shared" si="176"/>
        <v>0.90244233378561745</v>
      </c>
      <c r="AI781" s="6">
        <v>23.5</v>
      </c>
      <c r="AJ781" s="6">
        <v>47.89</v>
      </c>
      <c r="AK781" s="6">
        <v>72.459999999999994</v>
      </c>
      <c r="AL781" s="6">
        <f t="shared" si="177"/>
        <v>0</v>
      </c>
      <c r="AM781" s="6">
        <f t="shared" si="178"/>
        <v>0</v>
      </c>
      <c r="AN781" s="6">
        <f t="shared" si="179"/>
        <v>1</v>
      </c>
    </row>
    <row r="782" spans="1:40" x14ac:dyDescent="0.35">
      <c r="A782" t="s">
        <v>2718</v>
      </c>
      <c r="B782" t="s">
        <v>2693</v>
      </c>
      <c r="C782" t="s">
        <v>16</v>
      </c>
      <c r="D782" t="s">
        <v>134</v>
      </c>
      <c r="E782">
        <v>24.5</v>
      </c>
      <c r="F782">
        <v>97.32</v>
      </c>
      <c r="G782">
        <v>74.930000000000007</v>
      </c>
      <c r="H782">
        <f t="shared" si="175"/>
        <v>1.2988122247430933</v>
      </c>
      <c r="I782">
        <v>22.5</v>
      </c>
      <c r="J782">
        <v>64.510000000000005</v>
      </c>
      <c r="K782">
        <v>69.97</v>
      </c>
      <c r="L782" s="3">
        <f t="shared" si="172"/>
        <v>0</v>
      </c>
      <c r="M782" s="3">
        <f t="shared" si="173"/>
        <v>1</v>
      </c>
      <c r="N782" s="3">
        <f t="shared" si="174"/>
        <v>0</v>
      </c>
      <c r="AA782" t="s">
        <v>2718</v>
      </c>
      <c r="AB782" t="s">
        <v>2693</v>
      </c>
      <c r="AC782" t="s">
        <v>16</v>
      </c>
      <c r="AD782" t="s">
        <v>135</v>
      </c>
      <c r="AE782">
        <v>24</v>
      </c>
      <c r="AF782">
        <v>156.47</v>
      </c>
      <c r="AG782">
        <v>73.7</v>
      </c>
      <c r="AH782">
        <f t="shared" si="176"/>
        <v>2.123066485753053</v>
      </c>
      <c r="AI782">
        <v>23</v>
      </c>
      <c r="AJ782">
        <v>67.48</v>
      </c>
      <c r="AK782">
        <v>71.22</v>
      </c>
      <c r="AL782" s="3">
        <f t="shared" si="177"/>
        <v>1</v>
      </c>
      <c r="AM782" s="3">
        <f t="shared" si="178"/>
        <v>0</v>
      </c>
      <c r="AN782" s="3">
        <f t="shared" si="179"/>
        <v>0</v>
      </c>
    </row>
    <row r="783" spans="1:40" x14ac:dyDescent="0.35">
      <c r="A783" t="s">
        <v>2719</v>
      </c>
      <c r="B783" t="s">
        <v>2720</v>
      </c>
      <c r="C783" t="s">
        <v>16</v>
      </c>
      <c r="D783" t="s">
        <v>17</v>
      </c>
      <c r="E783">
        <v>30.5</v>
      </c>
      <c r="F783">
        <v>106.33</v>
      </c>
      <c r="G783">
        <v>89.6</v>
      </c>
      <c r="H783">
        <f t="shared" si="175"/>
        <v>1.18671875</v>
      </c>
      <c r="I783">
        <v>30</v>
      </c>
      <c r="J783">
        <v>58.36</v>
      </c>
      <c r="K783">
        <v>88.39</v>
      </c>
      <c r="L783" s="3">
        <f t="shared" si="172"/>
        <v>0</v>
      </c>
      <c r="M783" s="3">
        <f t="shared" si="173"/>
        <v>1</v>
      </c>
      <c r="N783" s="3">
        <f t="shared" si="174"/>
        <v>0</v>
      </c>
      <c r="AA783" t="s">
        <v>2719</v>
      </c>
      <c r="AB783" t="s">
        <v>2720</v>
      </c>
      <c r="AC783" t="s">
        <v>16</v>
      </c>
      <c r="AD783" t="s">
        <v>18</v>
      </c>
      <c r="AE783">
        <v>24</v>
      </c>
      <c r="AF783">
        <v>87.34</v>
      </c>
      <c r="AG783">
        <v>73.7</v>
      </c>
      <c r="AH783">
        <f t="shared" si="176"/>
        <v>1.1850746268656716</v>
      </c>
      <c r="AI783">
        <v>23</v>
      </c>
      <c r="AJ783">
        <v>51.26</v>
      </c>
      <c r="AK783">
        <v>71.22</v>
      </c>
      <c r="AL783" s="3">
        <f t="shared" si="177"/>
        <v>0</v>
      </c>
      <c r="AM783" s="3">
        <f t="shared" si="178"/>
        <v>1</v>
      </c>
      <c r="AN783" s="3">
        <f t="shared" si="179"/>
        <v>0</v>
      </c>
    </row>
    <row r="784" spans="1:40" x14ac:dyDescent="0.35">
      <c r="A784" t="s">
        <v>2721</v>
      </c>
      <c r="B784" t="s">
        <v>2720</v>
      </c>
      <c r="C784" t="s">
        <v>16</v>
      </c>
      <c r="D784" t="s">
        <v>17</v>
      </c>
      <c r="E784">
        <v>25</v>
      </c>
      <c r="F784">
        <v>99.1</v>
      </c>
      <c r="G784">
        <v>76.17</v>
      </c>
      <c r="H784">
        <f t="shared" si="175"/>
        <v>1.3010371537350662</v>
      </c>
      <c r="I784">
        <v>23.5</v>
      </c>
      <c r="J784">
        <v>67.400000000000006</v>
      </c>
      <c r="K784">
        <v>72.459999999999994</v>
      </c>
      <c r="L784" s="3">
        <f t="shared" si="172"/>
        <v>0</v>
      </c>
      <c r="M784" s="3">
        <f t="shared" si="173"/>
        <v>1</v>
      </c>
      <c r="N784" s="3">
        <f t="shared" si="174"/>
        <v>0</v>
      </c>
      <c r="AA784" t="s">
        <v>2721</v>
      </c>
      <c r="AB784" t="s">
        <v>2720</v>
      </c>
      <c r="AC784" t="s">
        <v>16</v>
      </c>
      <c r="AD784" t="s">
        <v>18</v>
      </c>
      <c r="AE784">
        <v>24</v>
      </c>
      <c r="AF784">
        <v>113.09</v>
      </c>
      <c r="AG784">
        <v>73.7</v>
      </c>
      <c r="AH784">
        <f t="shared" si="176"/>
        <v>1.5344640434192673</v>
      </c>
      <c r="AI784">
        <v>23</v>
      </c>
      <c r="AJ784">
        <v>41.04</v>
      </c>
      <c r="AK784">
        <v>71.22</v>
      </c>
      <c r="AL784" s="3">
        <f t="shared" si="177"/>
        <v>1</v>
      </c>
      <c r="AM784" s="3">
        <f t="shared" si="178"/>
        <v>0</v>
      </c>
      <c r="AN784" s="3">
        <f t="shared" si="179"/>
        <v>0</v>
      </c>
    </row>
    <row r="785" spans="1:40" x14ac:dyDescent="0.35">
      <c r="A785" t="s">
        <v>2722</v>
      </c>
      <c r="B785" t="s">
        <v>2720</v>
      </c>
      <c r="C785" s="6" t="s">
        <v>16</v>
      </c>
      <c r="D785" s="6" t="s">
        <v>17</v>
      </c>
      <c r="E785" s="6">
        <v>19.5</v>
      </c>
      <c r="F785" s="6">
        <v>53.52</v>
      </c>
      <c r="G785" s="6">
        <v>62.44</v>
      </c>
      <c r="H785" s="6">
        <f t="shared" si="175"/>
        <v>0.85714285714285721</v>
      </c>
      <c r="I785" s="6">
        <v>19</v>
      </c>
      <c r="J785" s="6">
        <v>35.92</v>
      </c>
      <c r="K785" s="6">
        <v>61.18</v>
      </c>
      <c r="L785" s="6">
        <f t="shared" si="172"/>
        <v>0</v>
      </c>
      <c r="M785" s="6">
        <f t="shared" si="173"/>
        <v>0</v>
      </c>
      <c r="N785" s="6">
        <f t="shared" si="174"/>
        <v>1</v>
      </c>
      <c r="AA785" t="s">
        <v>2722</v>
      </c>
      <c r="AB785" t="s">
        <v>2720</v>
      </c>
      <c r="AC785" t="s">
        <v>16</v>
      </c>
      <c r="AD785" t="s">
        <v>18</v>
      </c>
      <c r="AE785" s="6">
        <v>23.5</v>
      </c>
      <c r="AF785" s="6">
        <v>64.17</v>
      </c>
      <c r="AG785" s="6">
        <v>72.459999999999994</v>
      </c>
      <c r="AH785" s="6">
        <f t="shared" si="176"/>
        <v>0.88559205078664105</v>
      </c>
      <c r="AI785" s="6">
        <v>23</v>
      </c>
      <c r="AJ785" s="6">
        <v>41.03</v>
      </c>
      <c r="AK785" s="6">
        <v>71.22</v>
      </c>
      <c r="AL785" s="6">
        <f t="shared" si="177"/>
        <v>0</v>
      </c>
      <c r="AM785" s="6">
        <f t="shared" si="178"/>
        <v>0</v>
      </c>
      <c r="AN785" s="6">
        <f t="shared" si="179"/>
        <v>1</v>
      </c>
    </row>
    <row r="786" spans="1:40" x14ac:dyDescent="0.35">
      <c r="A786" t="s">
        <v>2723</v>
      </c>
      <c r="B786" t="s">
        <v>2720</v>
      </c>
      <c r="C786" t="s">
        <v>16</v>
      </c>
      <c r="D786" t="s">
        <v>17</v>
      </c>
      <c r="E786">
        <v>24</v>
      </c>
      <c r="F786">
        <v>97.37</v>
      </c>
      <c r="G786">
        <v>73.7</v>
      </c>
      <c r="H786">
        <f t="shared" si="175"/>
        <v>1.3211668928086839</v>
      </c>
      <c r="I786">
        <v>25.5</v>
      </c>
      <c r="J786">
        <v>81.62</v>
      </c>
      <c r="K786">
        <v>77.400000000000006</v>
      </c>
      <c r="L786" s="3">
        <f t="shared" si="172"/>
        <v>0</v>
      </c>
      <c r="M786" s="3">
        <f t="shared" si="173"/>
        <v>1</v>
      </c>
      <c r="N786" s="3">
        <f t="shared" si="174"/>
        <v>0</v>
      </c>
      <c r="AA786" t="s">
        <v>2723</v>
      </c>
      <c r="AB786" t="s">
        <v>2720</v>
      </c>
      <c r="AC786" t="s">
        <v>16</v>
      </c>
      <c r="AD786" t="s">
        <v>18</v>
      </c>
      <c r="AE786">
        <v>24</v>
      </c>
      <c r="AF786">
        <v>121.81</v>
      </c>
      <c r="AG786">
        <v>73.7</v>
      </c>
      <c r="AH786">
        <f t="shared" si="176"/>
        <v>1.6527815468113976</v>
      </c>
      <c r="AI786">
        <v>22.5</v>
      </c>
      <c r="AJ786">
        <v>41.01</v>
      </c>
      <c r="AK786">
        <v>69.97</v>
      </c>
      <c r="AL786" s="3">
        <f t="shared" si="177"/>
        <v>1</v>
      </c>
      <c r="AM786" s="3">
        <f t="shared" si="178"/>
        <v>0</v>
      </c>
      <c r="AN786" s="3">
        <f t="shared" si="179"/>
        <v>0</v>
      </c>
    </row>
    <row r="787" spans="1:40" x14ac:dyDescent="0.35">
      <c r="A787" t="s">
        <v>2724</v>
      </c>
      <c r="B787" t="s">
        <v>2720</v>
      </c>
      <c r="C787" t="s">
        <v>16</v>
      </c>
      <c r="D787" t="s">
        <v>17</v>
      </c>
      <c r="E787">
        <v>25</v>
      </c>
      <c r="F787">
        <v>118.61</v>
      </c>
      <c r="G787">
        <v>76.17</v>
      </c>
      <c r="H787">
        <f t="shared" si="175"/>
        <v>1.5571747407115661</v>
      </c>
      <c r="I787">
        <v>24</v>
      </c>
      <c r="J787">
        <v>72.59</v>
      </c>
      <c r="K787">
        <v>73.7</v>
      </c>
      <c r="L787" s="3">
        <f t="shared" si="172"/>
        <v>1</v>
      </c>
      <c r="M787" s="3">
        <f t="shared" si="173"/>
        <v>0</v>
      </c>
      <c r="N787" s="3">
        <f t="shared" si="174"/>
        <v>0</v>
      </c>
      <c r="AA787" t="s">
        <v>2724</v>
      </c>
      <c r="AB787" t="s">
        <v>2720</v>
      </c>
      <c r="AC787" t="s">
        <v>16</v>
      </c>
      <c r="AD787" t="s">
        <v>18</v>
      </c>
      <c r="AE787">
        <v>24</v>
      </c>
      <c r="AF787">
        <v>126.21</v>
      </c>
      <c r="AG787">
        <v>73.7</v>
      </c>
      <c r="AH787">
        <f t="shared" si="176"/>
        <v>1.7124830393487109</v>
      </c>
      <c r="AI787">
        <v>23</v>
      </c>
      <c r="AJ787">
        <v>59.43</v>
      </c>
      <c r="AK787">
        <v>71.22</v>
      </c>
      <c r="AL787" s="3">
        <f t="shared" si="177"/>
        <v>1</v>
      </c>
      <c r="AM787" s="3">
        <f t="shared" si="178"/>
        <v>0</v>
      </c>
      <c r="AN787" s="3">
        <f t="shared" si="179"/>
        <v>0</v>
      </c>
    </row>
    <row r="788" spans="1:40" x14ac:dyDescent="0.35">
      <c r="A788" t="s">
        <v>2725</v>
      </c>
      <c r="B788" t="s">
        <v>2720</v>
      </c>
      <c r="C788" t="s">
        <v>16</v>
      </c>
      <c r="D788" t="s">
        <v>17</v>
      </c>
      <c r="E788">
        <v>24</v>
      </c>
      <c r="F788">
        <v>115.95</v>
      </c>
      <c r="G788">
        <v>73.7</v>
      </c>
      <c r="H788">
        <f t="shared" si="175"/>
        <v>1.5732700135685209</v>
      </c>
      <c r="I788">
        <v>23</v>
      </c>
      <c r="J788">
        <v>61.71</v>
      </c>
      <c r="K788">
        <v>71.22</v>
      </c>
      <c r="L788" s="3">
        <f t="shared" si="172"/>
        <v>1</v>
      </c>
      <c r="M788" s="3">
        <f t="shared" si="173"/>
        <v>0</v>
      </c>
      <c r="N788" s="3">
        <f t="shared" si="174"/>
        <v>0</v>
      </c>
      <c r="AA788" t="s">
        <v>2725</v>
      </c>
      <c r="AB788" t="s">
        <v>2720</v>
      </c>
      <c r="AC788" t="s">
        <v>16</v>
      </c>
      <c r="AD788" t="s">
        <v>18</v>
      </c>
      <c r="AE788">
        <v>24</v>
      </c>
      <c r="AF788">
        <v>138.91</v>
      </c>
      <c r="AG788">
        <v>73.7</v>
      </c>
      <c r="AH788">
        <f t="shared" si="176"/>
        <v>1.8848032564450474</v>
      </c>
      <c r="AI788">
        <v>23</v>
      </c>
      <c r="AJ788">
        <v>51.48</v>
      </c>
      <c r="AK788">
        <v>71.22</v>
      </c>
      <c r="AL788" s="3">
        <f t="shared" si="177"/>
        <v>1</v>
      </c>
      <c r="AM788" s="3">
        <f t="shared" si="178"/>
        <v>0</v>
      </c>
      <c r="AN788" s="3">
        <f t="shared" si="179"/>
        <v>0</v>
      </c>
    </row>
    <row r="789" spans="1:40" x14ac:dyDescent="0.35">
      <c r="A789" t="s">
        <v>2726</v>
      </c>
      <c r="B789" t="s">
        <v>2720</v>
      </c>
      <c r="C789" s="6" t="s">
        <v>16</v>
      </c>
      <c r="D789" s="6" t="s">
        <v>17</v>
      </c>
      <c r="E789" s="6">
        <v>21.5</v>
      </c>
      <c r="F789" s="6">
        <v>58.93</v>
      </c>
      <c r="G789" s="6">
        <v>67.47</v>
      </c>
      <c r="H789" s="6">
        <f t="shared" si="175"/>
        <v>0.87342522602638206</v>
      </c>
      <c r="I789" s="6">
        <v>21</v>
      </c>
      <c r="J789" s="6">
        <v>43.17</v>
      </c>
      <c r="K789" s="6">
        <v>66.22</v>
      </c>
      <c r="L789" s="6">
        <f t="shared" si="172"/>
        <v>0</v>
      </c>
      <c r="M789" s="6">
        <f t="shared" si="173"/>
        <v>0</v>
      </c>
      <c r="N789" s="6">
        <f t="shared" si="174"/>
        <v>1</v>
      </c>
      <c r="AA789" t="s">
        <v>2726</v>
      </c>
      <c r="AB789" t="s">
        <v>2720</v>
      </c>
      <c r="AC789" t="s">
        <v>16</v>
      </c>
      <c r="AD789" t="s">
        <v>18</v>
      </c>
      <c r="AE789">
        <v>24</v>
      </c>
      <c r="AF789">
        <v>153.84</v>
      </c>
      <c r="AG789">
        <v>73.7</v>
      </c>
      <c r="AH789">
        <f t="shared" si="176"/>
        <v>2.0873812754409768</v>
      </c>
      <c r="AI789">
        <v>23</v>
      </c>
      <c r="AJ789">
        <v>68.12</v>
      </c>
      <c r="AK789">
        <v>71.22</v>
      </c>
      <c r="AL789" s="3">
        <f t="shared" si="177"/>
        <v>1</v>
      </c>
      <c r="AM789" s="3">
        <f t="shared" si="178"/>
        <v>0</v>
      </c>
      <c r="AN789" s="3">
        <f t="shared" si="179"/>
        <v>0</v>
      </c>
    </row>
    <row r="790" spans="1:40" x14ac:dyDescent="0.35">
      <c r="A790" t="s">
        <v>2727</v>
      </c>
      <c r="B790" t="s">
        <v>2720</v>
      </c>
      <c r="C790" t="s">
        <v>16</v>
      </c>
      <c r="D790" t="s">
        <v>17</v>
      </c>
      <c r="E790">
        <v>23.5</v>
      </c>
      <c r="F790">
        <v>82.02</v>
      </c>
      <c r="G790">
        <v>72.459999999999994</v>
      </c>
      <c r="H790">
        <f t="shared" si="175"/>
        <v>1.1319348606127519</v>
      </c>
      <c r="I790">
        <v>23</v>
      </c>
      <c r="J790">
        <v>55.51</v>
      </c>
      <c r="K790">
        <v>71.22</v>
      </c>
      <c r="L790" s="3">
        <f t="shared" si="172"/>
        <v>0</v>
      </c>
      <c r="M790" s="3">
        <f t="shared" si="173"/>
        <v>1</v>
      </c>
      <c r="N790" s="3">
        <f t="shared" si="174"/>
        <v>0</v>
      </c>
      <c r="AA790" t="s">
        <v>2727</v>
      </c>
      <c r="AB790" t="s">
        <v>2720</v>
      </c>
      <c r="AC790" t="s">
        <v>16</v>
      </c>
      <c r="AD790" t="s">
        <v>18</v>
      </c>
      <c r="AE790">
        <v>24</v>
      </c>
      <c r="AF790">
        <v>111.75</v>
      </c>
      <c r="AG790">
        <v>73.7</v>
      </c>
      <c r="AH790">
        <f t="shared" si="176"/>
        <v>1.516282225237449</v>
      </c>
      <c r="AI790">
        <v>23</v>
      </c>
      <c r="AJ790">
        <v>46.32</v>
      </c>
      <c r="AK790">
        <v>71.22</v>
      </c>
      <c r="AL790" s="3">
        <f t="shared" si="177"/>
        <v>1</v>
      </c>
      <c r="AM790" s="3">
        <f t="shared" si="178"/>
        <v>0</v>
      </c>
      <c r="AN790" s="3">
        <f t="shared" si="179"/>
        <v>0</v>
      </c>
    </row>
    <row r="791" spans="1:40" x14ac:dyDescent="0.35">
      <c r="A791" t="s">
        <v>2728</v>
      </c>
      <c r="B791" t="s">
        <v>2720</v>
      </c>
      <c r="C791" t="s">
        <v>16</v>
      </c>
      <c r="D791" t="s">
        <v>17</v>
      </c>
      <c r="E791">
        <v>24.5</v>
      </c>
      <c r="F791">
        <v>131.01</v>
      </c>
      <c r="G791">
        <v>74.930000000000007</v>
      </c>
      <c r="H791">
        <f t="shared" si="175"/>
        <v>1.7484318697450951</v>
      </c>
      <c r="I791">
        <v>23.5</v>
      </c>
      <c r="J791">
        <v>63.97</v>
      </c>
      <c r="K791">
        <v>72.459999999999994</v>
      </c>
      <c r="L791" s="3">
        <f t="shared" si="172"/>
        <v>1</v>
      </c>
      <c r="M791" s="3">
        <f t="shared" si="173"/>
        <v>0</v>
      </c>
      <c r="N791" s="3">
        <f t="shared" si="174"/>
        <v>0</v>
      </c>
      <c r="AA791" t="s">
        <v>2728</v>
      </c>
      <c r="AB791" t="s">
        <v>2720</v>
      </c>
      <c r="AC791" t="s">
        <v>16</v>
      </c>
      <c r="AD791" t="s">
        <v>18</v>
      </c>
      <c r="AE791">
        <v>24</v>
      </c>
      <c r="AF791">
        <v>157.53</v>
      </c>
      <c r="AG791">
        <v>73.7</v>
      </c>
      <c r="AH791">
        <f t="shared" si="176"/>
        <v>2.137449118046133</v>
      </c>
      <c r="AI791">
        <v>35</v>
      </c>
      <c r="AJ791">
        <v>106.42</v>
      </c>
      <c r="AK791">
        <v>100.44</v>
      </c>
      <c r="AL791" s="3">
        <f t="shared" si="177"/>
        <v>1</v>
      </c>
      <c r="AM791" s="3">
        <f t="shared" si="178"/>
        <v>0</v>
      </c>
      <c r="AN791" s="3">
        <f t="shared" si="179"/>
        <v>0</v>
      </c>
    </row>
    <row r="792" spans="1:40" x14ac:dyDescent="0.35">
      <c r="A792" t="s">
        <v>2729</v>
      </c>
      <c r="B792" t="s">
        <v>2720</v>
      </c>
      <c r="C792" t="s">
        <v>16</v>
      </c>
      <c r="D792" t="s">
        <v>949</v>
      </c>
      <c r="E792">
        <v>24.5</v>
      </c>
      <c r="F792">
        <v>161.35</v>
      </c>
      <c r="G792">
        <v>74.930000000000007</v>
      </c>
      <c r="H792">
        <f t="shared" si="175"/>
        <v>2.1533431202455624</v>
      </c>
      <c r="I792">
        <v>23</v>
      </c>
      <c r="J792">
        <v>66.34</v>
      </c>
      <c r="K792">
        <v>71.22</v>
      </c>
      <c r="L792" s="3">
        <f t="shared" si="172"/>
        <v>1</v>
      </c>
      <c r="M792" s="3">
        <f t="shared" si="173"/>
        <v>0</v>
      </c>
      <c r="N792" s="3">
        <f t="shared" si="174"/>
        <v>0</v>
      </c>
      <c r="AA792" t="s">
        <v>2729</v>
      </c>
      <c r="AB792" t="s">
        <v>2720</v>
      </c>
      <c r="AC792" t="s">
        <v>16</v>
      </c>
      <c r="AD792" t="s">
        <v>951</v>
      </c>
      <c r="AE792">
        <v>24</v>
      </c>
      <c r="AF792">
        <v>158.24</v>
      </c>
      <c r="AG792">
        <v>73.7</v>
      </c>
      <c r="AH792">
        <f t="shared" si="176"/>
        <v>2.1470827679782905</v>
      </c>
      <c r="AI792">
        <v>35</v>
      </c>
      <c r="AJ792">
        <v>112.98</v>
      </c>
      <c r="AK792">
        <v>100.44</v>
      </c>
      <c r="AL792" s="3">
        <f t="shared" si="177"/>
        <v>1</v>
      </c>
      <c r="AM792" s="3">
        <f t="shared" si="178"/>
        <v>0</v>
      </c>
      <c r="AN792" s="3">
        <f t="shared" si="179"/>
        <v>0</v>
      </c>
    </row>
    <row r="793" spans="1:40" x14ac:dyDescent="0.35">
      <c r="A793" t="s">
        <v>2730</v>
      </c>
      <c r="B793" t="s">
        <v>2720</v>
      </c>
      <c r="C793" t="s">
        <v>16</v>
      </c>
      <c r="D793" t="s">
        <v>949</v>
      </c>
      <c r="E793">
        <v>24.5</v>
      </c>
      <c r="F793">
        <v>149.09</v>
      </c>
      <c r="G793">
        <v>74.930000000000007</v>
      </c>
      <c r="H793">
        <f t="shared" si="175"/>
        <v>1.9897237421593486</v>
      </c>
      <c r="I793">
        <v>23</v>
      </c>
      <c r="J793">
        <v>62.66</v>
      </c>
      <c r="K793">
        <v>71.22</v>
      </c>
      <c r="L793" s="3">
        <f t="shared" si="172"/>
        <v>1</v>
      </c>
      <c r="M793" s="3">
        <f t="shared" si="173"/>
        <v>0</v>
      </c>
      <c r="N793" s="3">
        <f t="shared" si="174"/>
        <v>0</v>
      </c>
      <c r="AA793" t="s">
        <v>2730</v>
      </c>
      <c r="AB793" t="s">
        <v>2720</v>
      </c>
      <c r="AC793" t="s">
        <v>16</v>
      </c>
      <c r="AD793" t="s">
        <v>951</v>
      </c>
      <c r="AE793">
        <v>24</v>
      </c>
      <c r="AF793">
        <v>127.5</v>
      </c>
      <c r="AG793">
        <v>73.7</v>
      </c>
      <c r="AH793">
        <f t="shared" si="176"/>
        <v>1.7299864314789688</v>
      </c>
      <c r="AI793">
        <v>35</v>
      </c>
      <c r="AJ793">
        <v>101.91</v>
      </c>
      <c r="AK793">
        <v>100.44</v>
      </c>
      <c r="AL793" s="3">
        <f t="shared" si="177"/>
        <v>1</v>
      </c>
      <c r="AM793" s="3">
        <f t="shared" si="178"/>
        <v>0</v>
      </c>
      <c r="AN793" s="3">
        <f t="shared" si="179"/>
        <v>0</v>
      </c>
    </row>
    <row r="794" spans="1:40" x14ac:dyDescent="0.35">
      <c r="A794" t="s">
        <v>2731</v>
      </c>
      <c r="B794" t="s">
        <v>2720</v>
      </c>
      <c r="C794" t="s">
        <v>16</v>
      </c>
      <c r="D794" t="s">
        <v>949</v>
      </c>
      <c r="E794">
        <v>24</v>
      </c>
      <c r="F794">
        <v>178.46</v>
      </c>
      <c r="G794">
        <v>73.7</v>
      </c>
      <c r="H794">
        <f t="shared" si="175"/>
        <v>2.4214382632293079</v>
      </c>
      <c r="I794">
        <v>22.5</v>
      </c>
      <c r="J794">
        <v>64.55</v>
      </c>
      <c r="K794">
        <v>69.97</v>
      </c>
      <c r="L794" s="3">
        <f t="shared" si="172"/>
        <v>1</v>
      </c>
      <c r="M794" s="3">
        <f t="shared" si="173"/>
        <v>0</v>
      </c>
      <c r="N794" s="3">
        <f t="shared" si="174"/>
        <v>0</v>
      </c>
      <c r="AA794" t="s">
        <v>2731</v>
      </c>
      <c r="AB794" t="s">
        <v>2720</v>
      </c>
      <c r="AC794" t="s">
        <v>16</v>
      </c>
      <c r="AD794" t="s">
        <v>951</v>
      </c>
      <c r="AE794">
        <v>24</v>
      </c>
      <c r="AF794">
        <v>190.1</v>
      </c>
      <c r="AG794">
        <v>73.7</v>
      </c>
      <c r="AH794">
        <f t="shared" si="176"/>
        <v>2.5793758480325644</v>
      </c>
      <c r="AI794">
        <v>35</v>
      </c>
      <c r="AJ794">
        <v>110.3</v>
      </c>
      <c r="AK794">
        <v>100.44</v>
      </c>
      <c r="AL794" s="3">
        <f t="shared" si="177"/>
        <v>1</v>
      </c>
      <c r="AM794" s="3">
        <f t="shared" si="178"/>
        <v>0</v>
      </c>
      <c r="AN794" s="3">
        <f t="shared" si="179"/>
        <v>0</v>
      </c>
    </row>
    <row r="795" spans="1:40" x14ac:dyDescent="0.35">
      <c r="A795" t="s">
        <v>2732</v>
      </c>
      <c r="B795" t="s">
        <v>2720</v>
      </c>
      <c r="C795" t="s">
        <v>16</v>
      </c>
      <c r="D795" t="s">
        <v>949</v>
      </c>
      <c r="E795">
        <v>24.5</v>
      </c>
      <c r="F795">
        <v>117.12</v>
      </c>
      <c r="G795">
        <v>74.930000000000007</v>
      </c>
      <c r="H795">
        <f t="shared" si="175"/>
        <v>1.5630588549312692</v>
      </c>
      <c r="I795">
        <v>23</v>
      </c>
      <c r="J795">
        <v>59.18</v>
      </c>
      <c r="K795">
        <v>71.22</v>
      </c>
      <c r="L795" s="3">
        <f t="shared" ref="L795:L858" si="180">IF(H795&gt;1.5,1,0)</f>
        <v>1</v>
      </c>
      <c r="M795" s="3">
        <f t="shared" ref="M795:M858" si="181">IF((AND(H795&gt;1,H795&lt;1.5)),1,0)</f>
        <v>0</v>
      </c>
      <c r="N795" s="3">
        <f t="shared" ref="N795:N858" si="182">IF(H795&lt;1,1,0)</f>
        <v>0</v>
      </c>
      <c r="AA795" t="s">
        <v>2732</v>
      </c>
      <c r="AB795" t="s">
        <v>2720</v>
      </c>
      <c r="AC795" t="s">
        <v>16</v>
      </c>
      <c r="AD795" t="s">
        <v>951</v>
      </c>
      <c r="AE795">
        <v>24</v>
      </c>
      <c r="AF795">
        <v>113.61</v>
      </c>
      <c r="AG795">
        <v>73.7</v>
      </c>
      <c r="AH795">
        <f t="shared" si="176"/>
        <v>1.5415196743554951</v>
      </c>
      <c r="AI795">
        <v>22.5</v>
      </c>
      <c r="AJ795">
        <v>44.84</v>
      </c>
      <c r="AK795">
        <v>69.97</v>
      </c>
      <c r="AL795" s="3">
        <f t="shared" si="177"/>
        <v>1</v>
      </c>
      <c r="AM795" s="3">
        <f t="shared" si="178"/>
        <v>0</v>
      </c>
      <c r="AN795" s="3">
        <f t="shared" si="179"/>
        <v>0</v>
      </c>
    </row>
    <row r="796" spans="1:40" x14ac:dyDescent="0.35">
      <c r="A796" t="s">
        <v>2733</v>
      </c>
      <c r="B796" t="s">
        <v>2720</v>
      </c>
      <c r="C796" t="s">
        <v>16</v>
      </c>
      <c r="D796" t="s">
        <v>949</v>
      </c>
      <c r="E796">
        <v>24</v>
      </c>
      <c r="F796">
        <v>170.76</v>
      </c>
      <c r="G796">
        <v>73.7</v>
      </c>
      <c r="H796">
        <f t="shared" si="175"/>
        <v>2.3169606512890093</v>
      </c>
      <c r="I796">
        <v>22.5</v>
      </c>
      <c r="J796">
        <v>60</v>
      </c>
      <c r="K796">
        <v>69.97</v>
      </c>
      <c r="L796" s="3">
        <f t="shared" si="180"/>
        <v>1</v>
      </c>
      <c r="M796" s="3">
        <f t="shared" si="181"/>
        <v>0</v>
      </c>
      <c r="N796" s="3">
        <f t="shared" si="182"/>
        <v>0</v>
      </c>
      <c r="AA796" t="s">
        <v>2733</v>
      </c>
      <c r="AB796" t="s">
        <v>2720</v>
      </c>
      <c r="AC796" t="s">
        <v>16</v>
      </c>
      <c r="AD796" t="s">
        <v>951</v>
      </c>
      <c r="AE796">
        <v>24</v>
      </c>
      <c r="AF796">
        <v>158.44</v>
      </c>
      <c r="AG796">
        <v>73.7</v>
      </c>
      <c r="AH796">
        <f t="shared" si="176"/>
        <v>2.1497964721845317</v>
      </c>
      <c r="AI796">
        <v>23</v>
      </c>
      <c r="AJ796">
        <v>57.34</v>
      </c>
      <c r="AK796">
        <v>71.22</v>
      </c>
      <c r="AL796" s="3">
        <f t="shared" si="177"/>
        <v>1</v>
      </c>
      <c r="AM796" s="3">
        <f t="shared" si="178"/>
        <v>0</v>
      </c>
      <c r="AN796" s="3">
        <f t="shared" si="179"/>
        <v>0</v>
      </c>
    </row>
    <row r="797" spans="1:40" x14ac:dyDescent="0.35">
      <c r="A797" t="s">
        <v>2734</v>
      </c>
      <c r="B797" t="s">
        <v>2720</v>
      </c>
      <c r="C797" t="s">
        <v>16</v>
      </c>
      <c r="D797" t="s">
        <v>949</v>
      </c>
      <c r="E797">
        <v>24</v>
      </c>
      <c r="F797">
        <v>166.61</v>
      </c>
      <c r="G797">
        <v>73.7</v>
      </c>
      <c r="H797">
        <f t="shared" si="175"/>
        <v>2.2606512890094979</v>
      </c>
      <c r="I797">
        <v>22.5</v>
      </c>
      <c r="J797">
        <v>43.36</v>
      </c>
      <c r="K797">
        <v>69.97</v>
      </c>
      <c r="L797" s="3">
        <f t="shared" si="180"/>
        <v>1</v>
      </c>
      <c r="M797" s="3">
        <f t="shared" si="181"/>
        <v>0</v>
      </c>
      <c r="N797" s="3">
        <f t="shared" si="182"/>
        <v>0</v>
      </c>
      <c r="AA797" t="s">
        <v>2734</v>
      </c>
      <c r="AB797" t="s">
        <v>2720</v>
      </c>
      <c r="AC797" t="s">
        <v>16</v>
      </c>
      <c r="AD797" t="s">
        <v>951</v>
      </c>
      <c r="AE797">
        <v>24</v>
      </c>
      <c r="AF797">
        <v>179.98</v>
      </c>
      <c r="AG797">
        <v>73.7</v>
      </c>
      <c r="AH797">
        <f t="shared" si="176"/>
        <v>2.4420624151967432</v>
      </c>
      <c r="AI797">
        <v>23</v>
      </c>
      <c r="AJ797">
        <v>59.75</v>
      </c>
      <c r="AK797">
        <v>71.22</v>
      </c>
      <c r="AL797" s="3">
        <f t="shared" si="177"/>
        <v>1</v>
      </c>
      <c r="AM797" s="3">
        <f t="shared" si="178"/>
        <v>0</v>
      </c>
      <c r="AN797" s="3">
        <f t="shared" si="179"/>
        <v>0</v>
      </c>
    </row>
    <row r="798" spans="1:40" x14ac:dyDescent="0.35">
      <c r="A798" t="s">
        <v>2735</v>
      </c>
      <c r="B798" t="s">
        <v>2720</v>
      </c>
      <c r="C798" t="s">
        <v>16</v>
      </c>
      <c r="D798" t="s">
        <v>949</v>
      </c>
      <c r="E798">
        <v>24</v>
      </c>
      <c r="F798">
        <v>162.82</v>
      </c>
      <c r="G798">
        <v>73.7</v>
      </c>
      <c r="H798">
        <f t="shared" si="175"/>
        <v>2.2092265943012208</v>
      </c>
      <c r="I798">
        <v>22.5</v>
      </c>
      <c r="J798">
        <v>54.44</v>
      </c>
      <c r="K798">
        <v>69.97</v>
      </c>
      <c r="L798" s="3">
        <f t="shared" si="180"/>
        <v>1</v>
      </c>
      <c r="M798" s="3">
        <f t="shared" si="181"/>
        <v>0</v>
      </c>
      <c r="N798" s="3">
        <f t="shared" si="182"/>
        <v>0</v>
      </c>
      <c r="AA798" t="s">
        <v>2735</v>
      </c>
      <c r="AB798" t="s">
        <v>2720</v>
      </c>
      <c r="AC798" t="s">
        <v>16</v>
      </c>
      <c r="AD798" t="s">
        <v>951</v>
      </c>
      <c r="AE798">
        <v>24</v>
      </c>
      <c r="AF798">
        <v>167.19</v>
      </c>
      <c r="AG798">
        <v>73.7</v>
      </c>
      <c r="AH798">
        <f t="shared" si="176"/>
        <v>2.2685210312075981</v>
      </c>
      <c r="AI798">
        <v>18</v>
      </c>
      <c r="AJ798">
        <v>66.23</v>
      </c>
      <c r="AK798">
        <v>58.64</v>
      </c>
      <c r="AL798" s="3">
        <f t="shared" si="177"/>
        <v>1</v>
      </c>
      <c r="AM798" s="3">
        <f t="shared" si="178"/>
        <v>0</v>
      </c>
      <c r="AN798" s="3">
        <f t="shared" si="179"/>
        <v>0</v>
      </c>
    </row>
    <row r="799" spans="1:40" x14ac:dyDescent="0.35">
      <c r="A799" t="s">
        <v>2736</v>
      </c>
      <c r="B799" t="s">
        <v>2720</v>
      </c>
      <c r="C799" t="s">
        <v>16</v>
      </c>
      <c r="D799" t="s">
        <v>949</v>
      </c>
      <c r="E799">
        <v>25</v>
      </c>
      <c r="F799">
        <v>125.75</v>
      </c>
      <c r="G799">
        <v>76.17</v>
      </c>
      <c r="H799">
        <f t="shared" si="175"/>
        <v>1.6509124327162925</v>
      </c>
      <c r="I799">
        <v>23.5</v>
      </c>
      <c r="J799">
        <v>59.86</v>
      </c>
      <c r="K799">
        <v>72.459999999999994</v>
      </c>
      <c r="L799" s="3">
        <f t="shared" si="180"/>
        <v>1</v>
      </c>
      <c r="M799" s="3">
        <f t="shared" si="181"/>
        <v>0</v>
      </c>
      <c r="N799" s="3">
        <f t="shared" si="182"/>
        <v>0</v>
      </c>
      <c r="AA799" t="s">
        <v>2736</v>
      </c>
      <c r="AB799" t="s">
        <v>2720</v>
      </c>
      <c r="AC799" t="s">
        <v>16</v>
      </c>
      <c r="AD799" t="s">
        <v>951</v>
      </c>
      <c r="AE799">
        <v>24</v>
      </c>
      <c r="AF799">
        <v>173.82</v>
      </c>
      <c r="AG799">
        <v>73.7</v>
      </c>
      <c r="AH799">
        <f t="shared" si="176"/>
        <v>2.3584803256445044</v>
      </c>
      <c r="AI799">
        <v>35</v>
      </c>
      <c r="AJ799">
        <v>103.96</v>
      </c>
      <c r="AK799">
        <v>100.44</v>
      </c>
      <c r="AL799" s="3">
        <f t="shared" si="177"/>
        <v>1</v>
      </c>
      <c r="AM799" s="3">
        <f t="shared" si="178"/>
        <v>0</v>
      </c>
      <c r="AN799" s="3">
        <f t="shared" si="179"/>
        <v>0</v>
      </c>
    </row>
    <row r="800" spans="1:40" x14ac:dyDescent="0.35">
      <c r="A800" t="s">
        <v>2737</v>
      </c>
      <c r="B800" t="s">
        <v>2720</v>
      </c>
      <c r="C800" s="6" t="s">
        <v>16</v>
      </c>
      <c r="D800" s="6" t="s">
        <v>949</v>
      </c>
      <c r="E800" s="6">
        <v>24</v>
      </c>
      <c r="F800" s="6">
        <v>71.209999999999994</v>
      </c>
      <c r="G800" s="6">
        <v>73.7</v>
      </c>
      <c r="H800" s="6">
        <f t="shared" si="175"/>
        <v>0.96621438263229298</v>
      </c>
      <c r="I800" s="6">
        <v>23.5</v>
      </c>
      <c r="J800" s="6">
        <v>55.99</v>
      </c>
      <c r="K800" s="6">
        <v>72.459999999999994</v>
      </c>
      <c r="L800" s="6">
        <f t="shared" si="180"/>
        <v>0</v>
      </c>
      <c r="M800" s="6">
        <f t="shared" si="181"/>
        <v>0</v>
      </c>
      <c r="N800" s="6">
        <f t="shared" si="182"/>
        <v>1</v>
      </c>
      <c r="AA800" t="s">
        <v>2737</v>
      </c>
      <c r="AB800" t="s">
        <v>2720</v>
      </c>
      <c r="AC800" t="s">
        <v>16</v>
      </c>
      <c r="AD800" t="s">
        <v>951</v>
      </c>
      <c r="AE800">
        <v>24</v>
      </c>
      <c r="AF800">
        <v>77.45</v>
      </c>
      <c r="AG800">
        <v>73.7</v>
      </c>
      <c r="AH800">
        <f t="shared" si="176"/>
        <v>1.0508819538670284</v>
      </c>
      <c r="AI800">
        <v>23.5</v>
      </c>
      <c r="AJ800">
        <v>56.11</v>
      </c>
      <c r="AK800">
        <v>72.459999999999994</v>
      </c>
      <c r="AL800" s="3">
        <f t="shared" si="177"/>
        <v>0</v>
      </c>
      <c r="AM800" s="3">
        <f t="shared" si="178"/>
        <v>1</v>
      </c>
      <c r="AN800" s="3">
        <f t="shared" si="179"/>
        <v>0</v>
      </c>
    </row>
    <row r="801" spans="1:40" x14ac:dyDescent="0.35">
      <c r="A801" t="s">
        <v>2738</v>
      </c>
      <c r="B801" t="s">
        <v>2720</v>
      </c>
      <c r="C801" t="s">
        <v>16</v>
      </c>
      <c r="D801" t="s">
        <v>949</v>
      </c>
      <c r="E801">
        <v>24</v>
      </c>
      <c r="F801">
        <v>120.19</v>
      </c>
      <c r="G801">
        <v>73.7</v>
      </c>
      <c r="H801">
        <f t="shared" si="175"/>
        <v>1.6308005427408412</v>
      </c>
      <c r="I801">
        <v>22.5</v>
      </c>
      <c r="J801">
        <v>63.03</v>
      </c>
      <c r="K801">
        <v>69.97</v>
      </c>
      <c r="L801" s="3">
        <f t="shared" si="180"/>
        <v>1</v>
      </c>
      <c r="M801" s="3">
        <f t="shared" si="181"/>
        <v>0</v>
      </c>
      <c r="N801" s="3">
        <f t="shared" si="182"/>
        <v>0</v>
      </c>
      <c r="AA801" t="s">
        <v>2738</v>
      </c>
      <c r="AB801" t="s">
        <v>2720</v>
      </c>
      <c r="AC801" t="s">
        <v>16</v>
      </c>
      <c r="AD801" t="s">
        <v>951</v>
      </c>
      <c r="AE801">
        <v>24</v>
      </c>
      <c r="AF801">
        <v>180.91</v>
      </c>
      <c r="AG801">
        <v>73.7</v>
      </c>
      <c r="AH801">
        <f t="shared" si="176"/>
        <v>2.4546811397557664</v>
      </c>
      <c r="AI801">
        <v>35</v>
      </c>
      <c r="AJ801">
        <v>106.87</v>
      </c>
      <c r="AK801">
        <v>100.44</v>
      </c>
      <c r="AL801" s="3">
        <f t="shared" si="177"/>
        <v>1</v>
      </c>
      <c r="AM801" s="3">
        <f t="shared" si="178"/>
        <v>0</v>
      </c>
      <c r="AN801" s="3">
        <f t="shared" si="179"/>
        <v>0</v>
      </c>
    </row>
    <row r="802" spans="1:40" x14ac:dyDescent="0.35">
      <c r="A802" t="s">
        <v>2739</v>
      </c>
      <c r="B802" t="s">
        <v>2720</v>
      </c>
      <c r="C802" t="s">
        <v>16</v>
      </c>
      <c r="D802" t="s">
        <v>949</v>
      </c>
      <c r="E802">
        <v>24</v>
      </c>
      <c r="F802">
        <v>162.16</v>
      </c>
      <c r="G802">
        <v>73.7</v>
      </c>
      <c r="H802">
        <f t="shared" si="175"/>
        <v>2.2002713704206238</v>
      </c>
      <c r="I802">
        <v>23</v>
      </c>
      <c r="J802">
        <v>64.760000000000005</v>
      </c>
      <c r="K802">
        <v>71.22</v>
      </c>
      <c r="L802" s="3">
        <f t="shared" si="180"/>
        <v>1</v>
      </c>
      <c r="M802" s="3">
        <f t="shared" si="181"/>
        <v>0</v>
      </c>
      <c r="N802" s="3">
        <f t="shared" si="182"/>
        <v>0</v>
      </c>
      <c r="AA802" t="s">
        <v>2739</v>
      </c>
      <c r="AB802" t="s">
        <v>2720</v>
      </c>
      <c r="AC802" t="s">
        <v>16</v>
      </c>
      <c r="AD802" t="s">
        <v>951</v>
      </c>
      <c r="AE802">
        <v>24</v>
      </c>
      <c r="AF802">
        <v>164.16</v>
      </c>
      <c r="AG802">
        <v>73.7</v>
      </c>
      <c r="AH802">
        <f t="shared" si="176"/>
        <v>2.2274084124830393</v>
      </c>
      <c r="AI802">
        <v>35</v>
      </c>
      <c r="AJ802">
        <v>119.35</v>
      </c>
      <c r="AK802">
        <v>100.44</v>
      </c>
      <c r="AL802" s="3">
        <f t="shared" si="177"/>
        <v>1</v>
      </c>
      <c r="AM802" s="3">
        <f t="shared" si="178"/>
        <v>0</v>
      </c>
      <c r="AN802" s="3">
        <f t="shared" si="179"/>
        <v>0</v>
      </c>
    </row>
    <row r="803" spans="1:40" x14ac:dyDescent="0.35">
      <c r="A803" t="s">
        <v>2740</v>
      </c>
      <c r="B803" t="s">
        <v>2720</v>
      </c>
      <c r="C803" t="s">
        <v>16</v>
      </c>
      <c r="D803" t="s">
        <v>134</v>
      </c>
      <c r="E803">
        <v>23.5</v>
      </c>
      <c r="F803">
        <v>133.1</v>
      </c>
      <c r="G803">
        <v>72.459999999999994</v>
      </c>
      <c r="H803">
        <f t="shared" si="175"/>
        <v>1.8368755175269116</v>
      </c>
      <c r="I803">
        <v>21.5</v>
      </c>
      <c r="J803">
        <v>60.47</v>
      </c>
      <c r="K803">
        <v>67.47</v>
      </c>
      <c r="L803" s="3">
        <f t="shared" si="180"/>
        <v>1</v>
      </c>
      <c r="M803" s="3">
        <f t="shared" si="181"/>
        <v>0</v>
      </c>
      <c r="N803" s="3">
        <f t="shared" si="182"/>
        <v>0</v>
      </c>
      <c r="AA803" t="s">
        <v>2740</v>
      </c>
      <c r="AB803" t="s">
        <v>2720</v>
      </c>
      <c r="AC803" t="s">
        <v>16</v>
      </c>
      <c r="AD803" t="s">
        <v>135</v>
      </c>
      <c r="AE803">
        <v>24</v>
      </c>
      <c r="AF803">
        <v>108.89</v>
      </c>
      <c r="AG803">
        <v>73.7</v>
      </c>
      <c r="AH803">
        <f t="shared" si="176"/>
        <v>1.4774762550881952</v>
      </c>
      <c r="AI803">
        <v>23</v>
      </c>
      <c r="AJ803">
        <v>55.04</v>
      </c>
      <c r="AK803">
        <v>71.22</v>
      </c>
      <c r="AL803" s="3">
        <f t="shared" si="177"/>
        <v>0</v>
      </c>
      <c r="AM803" s="3">
        <f t="shared" si="178"/>
        <v>1</v>
      </c>
      <c r="AN803" s="3">
        <f t="shared" si="179"/>
        <v>0</v>
      </c>
    </row>
    <row r="804" spans="1:40" x14ac:dyDescent="0.35">
      <c r="A804" t="s">
        <v>2741</v>
      </c>
      <c r="B804" t="s">
        <v>2720</v>
      </c>
      <c r="C804" t="s">
        <v>16</v>
      </c>
      <c r="D804" t="s">
        <v>134</v>
      </c>
      <c r="E804">
        <v>22.5</v>
      </c>
      <c r="F804">
        <v>125.81</v>
      </c>
      <c r="G804">
        <v>69.97</v>
      </c>
      <c r="H804">
        <f t="shared" si="175"/>
        <v>1.7980563098470774</v>
      </c>
      <c r="I804">
        <v>21</v>
      </c>
      <c r="J804">
        <v>27.49</v>
      </c>
      <c r="K804">
        <v>66.22</v>
      </c>
      <c r="L804" s="3">
        <f t="shared" si="180"/>
        <v>1</v>
      </c>
      <c r="M804" s="3">
        <f t="shared" si="181"/>
        <v>0</v>
      </c>
      <c r="N804" s="3">
        <f t="shared" si="182"/>
        <v>0</v>
      </c>
      <c r="AA804" t="s">
        <v>2741</v>
      </c>
      <c r="AB804" t="s">
        <v>2720</v>
      </c>
      <c r="AC804" t="s">
        <v>16</v>
      </c>
      <c r="AD804" t="s">
        <v>135</v>
      </c>
      <c r="AE804">
        <v>24</v>
      </c>
      <c r="AF804">
        <v>89.53</v>
      </c>
      <c r="AG804">
        <v>73.7</v>
      </c>
      <c r="AH804">
        <f t="shared" si="176"/>
        <v>1.2147896879240163</v>
      </c>
      <c r="AI804">
        <v>23.5</v>
      </c>
      <c r="AJ804">
        <v>70.36</v>
      </c>
      <c r="AK804">
        <v>72.459999999999994</v>
      </c>
      <c r="AL804" s="3">
        <f t="shared" si="177"/>
        <v>0</v>
      </c>
      <c r="AM804" s="3">
        <f t="shared" si="178"/>
        <v>1</v>
      </c>
      <c r="AN804" s="3">
        <f t="shared" si="179"/>
        <v>0</v>
      </c>
    </row>
    <row r="805" spans="1:40" x14ac:dyDescent="0.35">
      <c r="A805" t="s">
        <v>2742</v>
      </c>
      <c r="B805" t="s">
        <v>2720</v>
      </c>
      <c r="C805" t="s">
        <v>16</v>
      </c>
      <c r="D805" t="s">
        <v>134</v>
      </c>
      <c r="E805">
        <v>23</v>
      </c>
      <c r="F805">
        <v>126.82</v>
      </c>
      <c r="G805">
        <v>71.22</v>
      </c>
      <c r="H805">
        <f t="shared" si="175"/>
        <v>1.7806795843864083</v>
      </c>
      <c r="I805">
        <v>21</v>
      </c>
      <c r="J805">
        <v>42.14</v>
      </c>
      <c r="K805">
        <v>66.22</v>
      </c>
      <c r="L805" s="3">
        <f t="shared" si="180"/>
        <v>1</v>
      </c>
      <c r="M805" s="3">
        <f t="shared" si="181"/>
        <v>0</v>
      </c>
      <c r="N805" s="3">
        <f t="shared" si="182"/>
        <v>0</v>
      </c>
      <c r="AA805" t="s">
        <v>2742</v>
      </c>
      <c r="AB805" t="s">
        <v>2720</v>
      </c>
      <c r="AC805" t="s">
        <v>16</v>
      </c>
      <c r="AD805" t="s">
        <v>135</v>
      </c>
      <c r="AE805">
        <v>24</v>
      </c>
      <c r="AF805">
        <v>100.17</v>
      </c>
      <c r="AG805">
        <v>73.7</v>
      </c>
      <c r="AH805">
        <f t="shared" si="176"/>
        <v>1.359158751696065</v>
      </c>
      <c r="AI805">
        <v>23</v>
      </c>
      <c r="AJ805">
        <v>54.04</v>
      </c>
      <c r="AK805">
        <v>71.22</v>
      </c>
      <c r="AL805" s="3">
        <f t="shared" si="177"/>
        <v>0</v>
      </c>
      <c r="AM805" s="3">
        <f t="shared" si="178"/>
        <v>1</v>
      </c>
      <c r="AN805" s="3">
        <f t="shared" si="179"/>
        <v>0</v>
      </c>
    </row>
    <row r="806" spans="1:40" x14ac:dyDescent="0.35">
      <c r="A806" t="s">
        <v>2743</v>
      </c>
      <c r="B806" t="s">
        <v>2720</v>
      </c>
      <c r="C806" t="s">
        <v>16</v>
      </c>
      <c r="D806" t="s">
        <v>134</v>
      </c>
      <c r="E806">
        <v>23.5</v>
      </c>
      <c r="F806">
        <v>148.75</v>
      </c>
      <c r="G806">
        <v>72.459999999999994</v>
      </c>
      <c r="H806">
        <f t="shared" si="175"/>
        <v>2.052856748550925</v>
      </c>
      <c r="I806">
        <v>21.5</v>
      </c>
      <c r="J806">
        <v>52.11</v>
      </c>
      <c r="K806">
        <v>67.47</v>
      </c>
      <c r="L806" s="3">
        <f t="shared" si="180"/>
        <v>1</v>
      </c>
      <c r="M806" s="3">
        <f t="shared" si="181"/>
        <v>0</v>
      </c>
      <c r="N806" s="3">
        <f t="shared" si="182"/>
        <v>0</v>
      </c>
      <c r="AA806" t="s">
        <v>2743</v>
      </c>
      <c r="AB806" t="s">
        <v>2720</v>
      </c>
      <c r="AC806" t="s">
        <v>16</v>
      </c>
      <c r="AD806" t="s">
        <v>135</v>
      </c>
      <c r="AE806">
        <v>24</v>
      </c>
      <c r="AF806">
        <v>104.59</v>
      </c>
      <c r="AG806">
        <v>73.7</v>
      </c>
      <c r="AH806">
        <f t="shared" si="176"/>
        <v>1.4191316146540027</v>
      </c>
      <c r="AI806">
        <v>23</v>
      </c>
      <c r="AJ806">
        <v>47.06</v>
      </c>
      <c r="AK806">
        <v>71.22</v>
      </c>
      <c r="AL806" s="3">
        <f t="shared" si="177"/>
        <v>0</v>
      </c>
      <c r="AM806" s="3">
        <f t="shared" si="178"/>
        <v>1</v>
      </c>
      <c r="AN806" s="3">
        <f t="shared" si="179"/>
        <v>0</v>
      </c>
    </row>
    <row r="807" spans="1:40" x14ac:dyDescent="0.35">
      <c r="A807" t="s">
        <v>2744</v>
      </c>
      <c r="B807" t="s">
        <v>2720</v>
      </c>
      <c r="C807" t="s">
        <v>16</v>
      </c>
      <c r="D807" t="s">
        <v>134</v>
      </c>
      <c r="E807">
        <v>23.5</v>
      </c>
      <c r="F807">
        <v>143.33000000000001</v>
      </c>
      <c r="G807">
        <v>72.459999999999994</v>
      </c>
      <c r="H807">
        <f t="shared" si="175"/>
        <v>1.9780568589566661</v>
      </c>
      <c r="I807">
        <v>21.5</v>
      </c>
      <c r="J807">
        <v>65.94</v>
      </c>
      <c r="K807">
        <v>67.47</v>
      </c>
      <c r="L807" s="3">
        <f t="shared" si="180"/>
        <v>1</v>
      </c>
      <c r="M807" s="3">
        <f t="shared" si="181"/>
        <v>0</v>
      </c>
      <c r="N807" s="3">
        <f t="shared" si="182"/>
        <v>0</v>
      </c>
      <c r="AA807" t="s">
        <v>2744</v>
      </c>
      <c r="AB807" t="s">
        <v>2720</v>
      </c>
      <c r="AC807" t="s">
        <v>16</v>
      </c>
      <c r="AD807" t="s">
        <v>135</v>
      </c>
      <c r="AE807">
        <v>24</v>
      </c>
      <c r="AF807">
        <v>116.11</v>
      </c>
      <c r="AG807">
        <v>73.7</v>
      </c>
      <c r="AH807">
        <f t="shared" si="176"/>
        <v>1.5754409769335143</v>
      </c>
      <c r="AI807">
        <v>23</v>
      </c>
      <c r="AJ807">
        <v>62.95</v>
      </c>
      <c r="AK807">
        <v>71.22</v>
      </c>
      <c r="AL807" s="3">
        <f t="shared" si="177"/>
        <v>1</v>
      </c>
      <c r="AM807" s="3">
        <f t="shared" si="178"/>
        <v>0</v>
      </c>
      <c r="AN807" s="3">
        <f t="shared" si="179"/>
        <v>0</v>
      </c>
    </row>
    <row r="808" spans="1:40" x14ac:dyDescent="0.35">
      <c r="A808" t="s">
        <v>2745</v>
      </c>
      <c r="B808" t="s">
        <v>2720</v>
      </c>
      <c r="C808" t="s">
        <v>16</v>
      </c>
      <c r="D808" t="s">
        <v>134</v>
      </c>
      <c r="E808">
        <v>23</v>
      </c>
      <c r="F808">
        <v>107.92</v>
      </c>
      <c r="G808">
        <v>71.22</v>
      </c>
      <c r="H808">
        <f t="shared" si="175"/>
        <v>1.5153046896939062</v>
      </c>
      <c r="I808">
        <v>22</v>
      </c>
      <c r="J808">
        <v>65.97</v>
      </c>
      <c r="K808">
        <v>68.72</v>
      </c>
      <c r="L808" s="3">
        <f t="shared" si="180"/>
        <v>1</v>
      </c>
      <c r="M808" s="3">
        <f t="shared" si="181"/>
        <v>0</v>
      </c>
      <c r="N808" s="3">
        <f t="shared" si="182"/>
        <v>0</v>
      </c>
      <c r="AA808" t="s">
        <v>2745</v>
      </c>
      <c r="AB808" t="s">
        <v>2720</v>
      </c>
      <c r="AC808" t="s">
        <v>16</v>
      </c>
      <c r="AD808" t="s">
        <v>135</v>
      </c>
      <c r="AE808">
        <v>24</v>
      </c>
      <c r="AF808">
        <v>132.13</v>
      </c>
      <c r="AG808">
        <v>73.7</v>
      </c>
      <c r="AH808">
        <f t="shared" si="176"/>
        <v>1.7928086838534598</v>
      </c>
      <c r="AI808">
        <v>22.5</v>
      </c>
      <c r="AJ808">
        <v>44.33</v>
      </c>
      <c r="AK808">
        <v>69.97</v>
      </c>
      <c r="AL808" s="3">
        <f t="shared" si="177"/>
        <v>1</v>
      </c>
      <c r="AM808" s="3">
        <f t="shared" si="178"/>
        <v>0</v>
      </c>
      <c r="AN808" s="3">
        <f t="shared" si="179"/>
        <v>0</v>
      </c>
    </row>
    <row r="809" spans="1:40" x14ac:dyDescent="0.35">
      <c r="A809" t="s">
        <v>2746</v>
      </c>
      <c r="B809" t="s">
        <v>2720</v>
      </c>
      <c r="C809" t="s">
        <v>16</v>
      </c>
      <c r="D809" t="s">
        <v>134</v>
      </c>
      <c r="E809">
        <v>23.5</v>
      </c>
      <c r="F809">
        <v>117.78</v>
      </c>
      <c r="G809">
        <v>72.459999999999994</v>
      </c>
      <c r="H809">
        <f t="shared" si="175"/>
        <v>1.625448523323213</v>
      </c>
      <c r="I809">
        <v>22</v>
      </c>
      <c r="J809">
        <v>68.19</v>
      </c>
      <c r="K809">
        <v>68.72</v>
      </c>
      <c r="L809" s="3">
        <f t="shared" si="180"/>
        <v>1</v>
      </c>
      <c r="M809" s="3">
        <f t="shared" si="181"/>
        <v>0</v>
      </c>
      <c r="N809" s="3">
        <f t="shared" si="182"/>
        <v>0</v>
      </c>
      <c r="AA809" t="s">
        <v>2746</v>
      </c>
      <c r="AB809" t="s">
        <v>2720</v>
      </c>
      <c r="AC809" t="s">
        <v>16</v>
      </c>
      <c r="AD809" t="s">
        <v>135</v>
      </c>
      <c r="AE809">
        <v>24</v>
      </c>
      <c r="AF809">
        <v>142.1</v>
      </c>
      <c r="AG809">
        <v>73.7</v>
      </c>
      <c r="AH809">
        <f t="shared" si="176"/>
        <v>1.9280868385345995</v>
      </c>
      <c r="AI809">
        <v>23</v>
      </c>
      <c r="AJ809">
        <v>57.56</v>
      </c>
      <c r="AK809">
        <v>71.22</v>
      </c>
      <c r="AL809" s="3">
        <f t="shared" si="177"/>
        <v>1</v>
      </c>
      <c r="AM809" s="3">
        <f t="shared" si="178"/>
        <v>0</v>
      </c>
      <c r="AN809" s="3">
        <f t="shared" si="179"/>
        <v>0</v>
      </c>
    </row>
    <row r="810" spans="1:40" x14ac:dyDescent="0.35">
      <c r="A810" t="s">
        <v>2747</v>
      </c>
      <c r="B810" t="s">
        <v>2720</v>
      </c>
      <c r="C810" t="s">
        <v>16</v>
      </c>
      <c r="D810" t="s">
        <v>134</v>
      </c>
      <c r="E810">
        <v>23</v>
      </c>
      <c r="F810">
        <v>195.8</v>
      </c>
      <c r="G810">
        <v>71.22</v>
      </c>
      <c r="H810">
        <f t="shared" si="175"/>
        <v>2.7492277450154452</v>
      </c>
      <c r="I810">
        <v>21</v>
      </c>
      <c r="J810">
        <v>37.47</v>
      </c>
      <c r="K810">
        <v>66.22</v>
      </c>
      <c r="L810" s="3">
        <f t="shared" si="180"/>
        <v>1</v>
      </c>
      <c r="M810" s="3">
        <f t="shared" si="181"/>
        <v>0</v>
      </c>
      <c r="N810" s="3">
        <f t="shared" si="182"/>
        <v>0</v>
      </c>
      <c r="AA810" t="s">
        <v>2747</v>
      </c>
      <c r="AB810" t="s">
        <v>2720</v>
      </c>
      <c r="AC810" t="s">
        <v>16</v>
      </c>
      <c r="AD810" t="s">
        <v>135</v>
      </c>
      <c r="AE810">
        <v>24</v>
      </c>
      <c r="AF810">
        <v>139.22999999999999</v>
      </c>
      <c r="AG810">
        <v>73.7</v>
      </c>
      <c r="AH810">
        <f t="shared" si="176"/>
        <v>1.8891451831750337</v>
      </c>
      <c r="AI810">
        <v>35</v>
      </c>
      <c r="AJ810">
        <v>102</v>
      </c>
      <c r="AK810">
        <v>100.44</v>
      </c>
      <c r="AL810" s="3">
        <f t="shared" si="177"/>
        <v>1</v>
      </c>
      <c r="AM810" s="3">
        <f t="shared" si="178"/>
        <v>0</v>
      </c>
      <c r="AN810" s="3">
        <f t="shared" si="179"/>
        <v>0</v>
      </c>
    </row>
    <row r="811" spans="1:40" x14ac:dyDescent="0.35">
      <c r="A811" t="s">
        <v>2748</v>
      </c>
      <c r="B811" t="s">
        <v>2720</v>
      </c>
      <c r="C811" t="s">
        <v>16</v>
      </c>
      <c r="D811" t="s">
        <v>134</v>
      </c>
      <c r="E811">
        <v>22.5</v>
      </c>
      <c r="F811">
        <v>98.1</v>
      </c>
      <c r="G811">
        <v>69.97</v>
      </c>
      <c r="H811">
        <f t="shared" si="175"/>
        <v>1.402029441189081</v>
      </c>
      <c r="I811">
        <v>21.5</v>
      </c>
      <c r="J811">
        <v>63.07</v>
      </c>
      <c r="K811">
        <v>67.47</v>
      </c>
      <c r="L811" s="3">
        <f t="shared" si="180"/>
        <v>0</v>
      </c>
      <c r="M811" s="3">
        <f t="shared" si="181"/>
        <v>1</v>
      </c>
      <c r="N811" s="3">
        <f t="shared" si="182"/>
        <v>0</v>
      </c>
      <c r="AA811" t="s">
        <v>2748</v>
      </c>
      <c r="AB811" t="s">
        <v>2720</v>
      </c>
      <c r="AC811" t="s">
        <v>16</v>
      </c>
      <c r="AD811" t="s">
        <v>135</v>
      </c>
      <c r="AE811">
        <v>24</v>
      </c>
      <c r="AF811">
        <v>118.58</v>
      </c>
      <c r="AG811">
        <v>73.7</v>
      </c>
      <c r="AH811">
        <f t="shared" si="176"/>
        <v>1.6089552238805969</v>
      </c>
      <c r="AI811">
        <v>23</v>
      </c>
      <c r="AJ811">
        <v>54.87</v>
      </c>
      <c r="AK811">
        <v>71.22</v>
      </c>
      <c r="AL811" s="3">
        <f t="shared" si="177"/>
        <v>1</v>
      </c>
      <c r="AM811" s="3">
        <f t="shared" si="178"/>
        <v>0</v>
      </c>
      <c r="AN811" s="3">
        <f t="shared" si="179"/>
        <v>0</v>
      </c>
    </row>
    <row r="812" spans="1:40" x14ac:dyDescent="0.35">
      <c r="A812" t="s">
        <v>2749</v>
      </c>
      <c r="B812" t="s">
        <v>2720</v>
      </c>
      <c r="C812" t="s">
        <v>16</v>
      </c>
      <c r="D812" t="s">
        <v>134</v>
      </c>
      <c r="E812">
        <v>23.5</v>
      </c>
      <c r="F812">
        <v>159.76</v>
      </c>
      <c r="G812">
        <v>72.459999999999994</v>
      </c>
      <c r="H812">
        <f t="shared" si="175"/>
        <v>2.2048026497377866</v>
      </c>
      <c r="I812">
        <v>21.5</v>
      </c>
      <c r="J812">
        <v>53.82</v>
      </c>
      <c r="K812">
        <v>67.47</v>
      </c>
      <c r="L812" s="3">
        <f t="shared" si="180"/>
        <v>1</v>
      </c>
      <c r="M812" s="3">
        <f t="shared" si="181"/>
        <v>0</v>
      </c>
      <c r="N812" s="3">
        <f t="shared" si="182"/>
        <v>0</v>
      </c>
      <c r="AA812" t="s">
        <v>2749</v>
      </c>
      <c r="AB812" t="s">
        <v>2720</v>
      </c>
      <c r="AC812" t="s">
        <v>16</v>
      </c>
      <c r="AD812" t="s">
        <v>135</v>
      </c>
      <c r="AE812">
        <v>24</v>
      </c>
      <c r="AF812">
        <v>149.13999999999999</v>
      </c>
      <c r="AG812">
        <v>73.7</v>
      </c>
      <c r="AH812">
        <f t="shared" si="176"/>
        <v>2.0236092265943011</v>
      </c>
      <c r="AI812">
        <v>23</v>
      </c>
      <c r="AJ812">
        <v>70.53</v>
      </c>
      <c r="AK812">
        <v>71.22</v>
      </c>
      <c r="AL812" s="3">
        <f t="shared" si="177"/>
        <v>1</v>
      </c>
      <c r="AM812" s="3">
        <f t="shared" si="178"/>
        <v>0</v>
      </c>
      <c r="AN812" s="3">
        <f t="shared" si="179"/>
        <v>0</v>
      </c>
    </row>
    <row r="813" spans="1:40" x14ac:dyDescent="0.35">
      <c r="A813" t="s">
        <v>2750</v>
      </c>
      <c r="B813" t="s">
        <v>2720</v>
      </c>
      <c r="C813" t="s">
        <v>16</v>
      </c>
      <c r="D813" t="s">
        <v>134</v>
      </c>
      <c r="E813">
        <v>23</v>
      </c>
      <c r="F813">
        <v>76.05</v>
      </c>
      <c r="G813">
        <v>71.22</v>
      </c>
      <c r="H813">
        <f t="shared" si="175"/>
        <v>1.0678180286436394</v>
      </c>
      <c r="I813">
        <v>22.5</v>
      </c>
      <c r="J813">
        <v>68.89</v>
      </c>
      <c r="K813">
        <v>69.97</v>
      </c>
      <c r="L813" s="3">
        <f t="shared" si="180"/>
        <v>0</v>
      </c>
      <c r="M813" s="3">
        <f t="shared" si="181"/>
        <v>1</v>
      </c>
      <c r="N813" s="3">
        <f t="shared" si="182"/>
        <v>0</v>
      </c>
      <c r="AA813" t="s">
        <v>2750</v>
      </c>
      <c r="AB813" t="s">
        <v>2720</v>
      </c>
      <c r="AC813" t="s">
        <v>16</v>
      </c>
      <c r="AD813" t="s">
        <v>135</v>
      </c>
      <c r="AE813">
        <v>24</v>
      </c>
      <c r="AF813">
        <v>120.66</v>
      </c>
      <c r="AG813">
        <v>73.7</v>
      </c>
      <c r="AH813">
        <f t="shared" si="176"/>
        <v>1.6371777476255087</v>
      </c>
      <c r="AI813">
        <v>23</v>
      </c>
      <c r="AJ813">
        <v>56.21</v>
      </c>
      <c r="AK813">
        <v>71.22</v>
      </c>
      <c r="AL813" s="3">
        <f t="shared" si="177"/>
        <v>1</v>
      </c>
      <c r="AM813" s="3">
        <f t="shared" si="178"/>
        <v>0</v>
      </c>
      <c r="AN813" s="3">
        <f t="shared" si="179"/>
        <v>0</v>
      </c>
    </row>
    <row r="814" spans="1:40" x14ac:dyDescent="0.35">
      <c r="A814" t="s">
        <v>2751</v>
      </c>
      <c r="B814" t="s">
        <v>2720</v>
      </c>
      <c r="C814" t="s">
        <v>16</v>
      </c>
      <c r="D814" t="s">
        <v>134</v>
      </c>
      <c r="E814">
        <v>23</v>
      </c>
      <c r="F814">
        <v>161.74</v>
      </c>
      <c r="G814">
        <v>71.22</v>
      </c>
      <c r="H814">
        <f t="shared" si="175"/>
        <v>2.2709912945801745</v>
      </c>
      <c r="I814">
        <v>21</v>
      </c>
      <c r="J814">
        <v>43.09</v>
      </c>
      <c r="K814">
        <v>66.22</v>
      </c>
      <c r="L814" s="3">
        <f t="shared" si="180"/>
        <v>1</v>
      </c>
      <c r="M814" s="3">
        <f t="shared" si="181"/>
        <v>0</v>
      </c>
      <c r="N814" s="3">
        <f t="shared" si="182"/>
        <v>0</v>
      </c>
      <c r="AA814" t="s">
        <v>2751</v>
      </c>
      <c r="AB814" t="s">
        <v>2720</v>
      </c>
      <c r="AC814" t="s">
        <v>16</v>
      </c>
      <c r="AD814" t="s">
        <v>135</v>
      </c>
      <c r="AE814">
        <v>24</v>
      </c>
      <c r="AF814">
        <v>133.44</v>
      </c>
      <c r="AG814">
        <v>73.7</v>
      </c>
      <c r="AH814">
        <f t="shared" si="176"/>
        <v>1.8105834464043418</v>
      </c>
      <c r="AI814">
        <v>23</v>
      </c>
      <c r="AJ814">
        <v>53.9</v>
      </c>
      <c r="AK814">
        <v>71.22</v>
      </c>
      <c r="AL814" s="3">
        <f t="shared" si="177"/>
        <v>1</v>
      </c>
      <c r="AM814" s="3">
        <f t="shared" si="178"/>
        <v>0</v>
      </c>
      <c r="AN814" s="3">
        <f t="shared" si="179"/>
        <v>0</v>
      </c>
    </row>
    <row r="815" spans="1:40" x14ac:dyDescent="0.35">
      <c r="A815" t="s">
        <v>2752</v>
      </c>
      <c r="B815" t="s">
        <v>2720</v>
      </c>
      <c r="C815" s="6" t="s">
        <v>16</v>
      </c>
      <c r="D815" s="6" t="s">
        <v>134</v>
      </c>
      <c r="E815" s="6">
        <v>23</v>
      </c>
      <c r="F815" s="6">
        <v>71.05</v>
      </c>
      <c r="G815" s="6">
        <v>71.22</v>
      </c>
      <c r="H815" s="6">
        <f t="shared" si="175"/>
        <v>0.99761303004773938</v>
      </c>
      <c r="I815" s="6">
        <v>22.5</v>
      </c>
      <c r="J815" s="6">
        <v>66.08</v>
      </c>
      <c r="K815" s="6">
        <v>69.97</v>
      </c>
      <c r="L815" s="6">
        <f t="shared" si="180"/>
        <v>0</v>
      </c>
      <c r="M815" s="6">
        <f t="shared" si="181"/>
        <v>0</v>
      </c>
      <c r="N815" s="6">
        <f t="shared" si="182"/>
        <v>1</v>
      </c>
      <c r="AA815" t="s">
        <v>2752</v>
      </c>
      <c r="AB815" t="s">
        <v>2720</v>
      </c>
      <c r="AC815" t="s">
        <v>16</v>
      </c>
      <c r="AD815" t="s">
        <v>135</v>
      </c>
      <c r="AE815">
        <v>24</v>
      </c>
      <c r="AF815">
        <v>121.07</v>
      </c>
      <c r="AG815">
        <v>73.7</v>
      </c>
      <c r="AH815">
        <f t="shared" si="176"/>
        <v>1.6427408412483038</v>
      </c>
      <c r="AI815">
        <v>23</v>
      </c>
      <c r="AJ815">
        <v>57.53</v>
      </c>
      <c r="AK815">
        <v>71.22</v>
      </c>
      <c r="AL815" s="3">
        <f t="shared" si="177"/>
        <v>1</v>
      </c>
      <c r="AM815" s="3">
        <f t="shared" si="178"/>
        <v>0</v>
      </c>
      <c r="AN815" s="3">
        <f t="shared" si="179"/>
        <v>0</v>
      </c>
    </row>
    <row r="816" spans="1:40" x14ac:dyDescent="0.35">
      <c r="A816" t="s">
        <v>2753</v>
      </c>
      <c r="B816" t="s">
        <v>2720</v>
      </c>
      <c r="C816" t="s">
        <v>16</v>
      </c>
      <c r="D816" t="s">
        <v>134</v>
      </c>
      <c r="E816">
        <v>23</v>
      </c>
      <c r="F816">
        <v>132.68</v>
      </c>
      <c r="G816">
        <v>71.22</v>
      </c>
      <c r="H816">
        <f t="shared" si="175"/>
        <v>1.8629598427408032</v>
      </c>
      <c r="I816">
        <v>22</v>
      </c>
      <c r="J816">
        <v>64.66</v>
      </c>
      <c r="K816">
        <v>68.72</v>
      </c>
      <c r="L816" s="3">
        <f t="shared" si="180"/>
        <v>1</v>
      </c>
      <c r="M816" s="3">
        <f t="shared" si="181"/>
        <v>0</v>
      </c>
      <c r="N816" s="3">
        <f t="shared" si="182"/>
        <v>0</v>
      </c>
      <c r="AA816" t="s">
        <v>2753</v>
      </c>
      <c r="AB816" t="s">
        <v>2720</v>
      </c>
      <c r="AC816" t="s">
        <v>16</v>
      </c>
      <c r="AD816" t="s">
        <v>135</v>
      </c>
      <c r="AE816">
        <v>24</v>
      </c>
      <c r="AF816">
        <v>162.38999999999999</v>
      </c>
      <c r="AG816">
        <v>73.7</v>
      </c>
      <c r="AH816">
        <f t="shared" si="176"/>
        <v>2.2033921302578015</v>
      </c>
      <c r="AI816">
        <v>23</v>
      </c>
      <c r="AJ816">
        <v>68.83</v>
      </c>
      <c r="AK816">
        <v>71.22</v>
      </c>
      <c r="AL816" s="3">
        <f t="shared" si="177"/>
        <v>1</v>
      </c>
      <c r="AM816" s="3">
        <f t="shared" si="178"/>
        <v>0</v>
      </c>
      <c r="AN816" s="3">
        <f t="shared" si="179"/>
        <v>0</v>
      </c>
    </row>
    <row r="817" spans="1:40" x14ac:dyDescent="0.35">
      <c r="A817" t="s">
        <v>2754</v>
      </c>
      <c r="B817" t="s">
        <v>2720</v>
      </c>
      <c r="C817" t="s">
        <v>16</v>
      </c>
      <c r="D817" t="s">
        <v>134</v>
      </c>
      <c r="E817">
        <v>23</v>
      </c>
      <c r="F817">
        <v>129.05000000000001</v>
      </c>
      <c r="G817">
        <v>71.22</v>
      </c>
      <c r="H817">
        <f t="shared" si="175"/>
        <v>1.81199101376018</v>
      </c>
      <c r="I817">
        <v>21</v>
      </c>
      <c r="J817">
        <v>40.57</v>
      </c>
      <c r="K817">
        <v>66.22</v>
      </c>
      <c r="L817" s="3">
        <f t="shared" si="180"/>
        <v>1</v>
      </c>
      <c r="M817" s="3">
        <f t="shared" si="181"/>
        <v>0</v>
      </c>
      <c r="N817" s="3">
        <f t="shared" si="182"/>
        <v>0</v>
      </c>
      <c r="AA817" t="s">
        <v>2754</v>
      </c>
      <c r="AB817" t="s">
        <v>2720</v>
      </c>
      <c r="AC817" t="s">
        <v>16</v>
      </c>
      <c r="AD817" t="s">
        <v>135</v>
      </c>
      <c r="AE817">
        <v>24</v>
      </c>
      <c r="AF817">
        <v>102.74</v>
      </c>
      <c r="AG817">
        <v>73.7</v>
      </c>
      <c r="AH817">
        <f t="shared" si="176"/>
        <v>1.3940298507462685</v>
      </c>
      <c r="AI817">
        <v>23</v>
      </c>
      <c r="AJ817">
        <v>69.900000000000006</v>
      </c>
      <c r="AK817">
        <v>71.22</v>
      </c>
      <c r="AL817" s="3">
        <f t="shared" si="177"/>
        <v>0</v>
      </c>
      <c r="AM817" s="3">
        <f t="shared" si="178"/>
        <v>1</v>
      </c>
      <c r="AN817" s="3">
        <f t="shared" si="179"/>
        <v>0</v>
      </c>
    </row>
    <row r="818" spans="1:40" x14ac:dyDescent="0.35">
      <c r="A818" t="s">
        <v>2755</v>
      </c>
      <c r="B818" t="s">
        <v>2602</v>
      </c>
      <c r="C818" s="6" t="s">
        <v>51</v>
      </c>
      <c r="D818" s="6" t="s">
        <v>17</v>
      </c>
      <c r="E818" s="6">
        <v>29.5</v>
      </c>
      <c r="F818" s="6">
        <v>77.400000000000006</v>
      </c>
      <c r="G818" s="6">
        <v>87.18</v>
      </c>
      <c r="H818" s="6">
        <f t="shared" si="175"/>
        <v>0.88781830695113562</v>
      </c>
      <c r="I818" s="6">
        <v>29</v>
      </c>
      <c r="J818" s="6">
        <v>54.71</v>
      </c>
      <c r="K818" s="6">
        <v>85.96</v>
      </c>
      <c r="L818" s="6">
        <f t="shared" si="180"/>
        <v>0</v>
      </c>
      <c r="M818" s="6">
        <f t="shared" si="181"/>
        <v>0</v>
      </c>
      <c r="N818" s="6">
        <f t="shared" si="182"/>
        <v>1</v>
      </c>
      <c r="AA818" t="s">
        <v>2756</v>
      </c>
      <c r="AB818" t="s">
        <v>2602</v>
      </c>
      <c r="AC818" t="s">
        <v>51</v>
      </c>
      <c r="AD818" t="s">
        <v>18</v>
      </c>
      <c r="AE818" s="6">
        <v>20</v>
      </c>
      <c r="AF818" s="6">
        <v>58.71</v>
      </c>
      <c r="AG818" s="6">
        <v>63.71</v>
      </c>
      <c r="AH818" s="6">
        <f t="shared" si="176"/>
        <v>0.92151938471197614</v>
      </c>
      <c r="AI818" s="6">
        <v>19.5</v>
      </c>
      <c r="AJ818" s="6">
        <v>24.11</v>
      </c>
      <c r="AK818" s="6">
        <v>62.44</v>
      </c>
      <c r="AL818" s="6">
        <f t="shared" si="177"/>
        <v>0</v>
      </c>
      <c r="AM818" s="6">
        <f t="shared" si="178"/>
        <v>0</v>
      </c>
      <c r="AN818" s="6">
        <f t="shared" si="179"/>
        <v>1</v>
      </c>
    </row>
    <row r="819" spans="1:40" x14ac:dyDescent="0.35">
      <c r="A819" t="s">
        <v>2757</v>
      </c>
      <c r="B819" t="s">
        <v>2602</v>
      </c>
      <c r="C819" s="6" t="s">
        <v>51</v>
      </c>
      <c r="D819" s="6" t="s">
        <v>17</v>
      </c>
      <c r="E819" s="6">
        <v>28.5</v>
      </c>
      <c r="F819" s="6">
        <v>78.569999999999993</v>
      </c>
      <c r="G819" s="6">
        <v>84.74</v>
      </c>
      <c r="H819" s="6">
        <f t="shared" si="175"/>
        <v>0.92718904885532216</v>
      </c>
      <c r="I819" s="6">
        <v>28</v>
      </c>
      <c r="J819" s="6">
        <v>51.06</v>
      </c>
      <c r="K819" s="6">
        <v>83.53</v>
      </c>
      <c r="L819" s="6">
        <f t="shared" si="180"/>
        <v>0</v>
      </c>
      <c r="M819" s="6">
        <f t="shared" si="181"/>
        <v>0</v>
      </c>
      <c r="N819" s="6">
        <f t="shared" si="182"/>
        <v>1</v>
      </c>
      <c r="AA819" t="s">
        <v>2758</v>
      </c>
      <c r="AB819" t="s">
        <v>2602</v>
      </c>
      <c r="AC819" t="s">
        <v>51</v>
      </c>
      <c r="AD819" t="s">
        <v>18</v>
      </c>
      <c r="AE819" s="6">
        <v>24</v>
      </c>
      <c r="AF819" s="6">
        <v>69.23</v>
      </c>
      <c r="AG819" s="6">
        <v>73.7</v>
      </c>
      <c r="AH819" s="6">
        <f t="shared" si="176"/>
        <v>0.9393487109905021</v>
      </c>
      <c r="AI819" s="6">
        <v>23.5</v>
      </c>
      <c r="AJ819" s="6">
        <v>48.44</v>
      </c>
      <c r="AK819" s="6">
        <v>72.459999999999994</v>
      </c>
      <c r="AL819" s="6">
        <f t="shared" si="177"/>
        <v>0</v>
      </c>
      <c r="AM819" s="6">
        <f t="shared" si="178"/>
        <v>0</v>
      </c>
      <c r="AN819" s="6">
        <f t="shared" si="179"/>
        <v>1</v>
      </c>
    </row>
    <row r="820" spans="1:40" x14ac:dyDescent="0.35">
      <c r="A820" t="s">
        <v>2759</v>
      </c>
      <c r="B820" t="s">
        <v>2602</v>
      </c>
      <c r="C820" s="6" t="s">
        <v>51</v>
      </c>
      <c r="D820" s="6" t="s">
        <v>17</v>
      </c>
      <c r="E820" s="6">
        <v>27</v>
      </c>
      <c r="F820" s="6">
        <v>71.09</v>
      </c>
      <c r="G820" s="6">
        <v>81.08</v>
      </c>
      <c r="H820" s="6">
        <f t="shared" si="175"/>
        <v>0.87678835717809578</v>
      </c>
      <c r="I820" s="6">
        <v>26.5</v>
      </c>
      <c r="J820" s="6">
        <v>46.77</v>
      </c>
      <c r="K820" s="6">
        <v>79.86</v>
      </c>
      <c r="L820" s="6">
        <f t="shared" si="180"/>
        <v>0</v>
      </c>
      <c r="M820" s="6">
        <f t="shared" si="181"/>
        <v>0</v>
      </c>
      <c r="N820" s="6">
        <f t="shared" si="182"/>
        <v>1</v>
      </c>
      <c r="AA820" t="s">
        <v>2760</v>
      </c>
      <c r="AB820" t="s">
        <v>2602</v>
      </c>
      <c r="AC820" t="s">
        <v>51</v>
      </c>
      <c r="AD820" t="s">
        <v>18</v>
      </c>
      <c r="AE820">
        <v>24.5</v>
      </c>
      <c r="AF820">
        <v>76.209999999999994</v>
      </c>
      <c r="AG820">
        <v>74.930000000000007</v>
      </c>
      <c r="AH820">
        <f t="shared" si="176"/>
        <v>1.0170826104364072</v>
      </c>
      <c r="AI820">
        <v>24</v>
      </c>
      <c r="AJ820">
        <v>65.989999999999995</v>
      </c>
      <c r="AK820">
        <v>73.7</v>
      </c>
      <c r="AL820" s="3">
        <f t="shared" si="177"/>
        <v>0</v>
      </c>
      <c r="AM820" s="3">
        <f t="shared" si="178"/>
        <v>1</v>
      </c>
      <c r="AN820" s="3">
        <f t="shared" si="179"/>
        <v>0</v>
      </c>
    </row>
    <row r="821" spans="1:40" x14ac:dyDescent="0.35">
      <c r="A821" t="s">
        <v>2761</v>
      </c>
      <c r="B821" t="s">
        <v>2602</v>
      </c>
      <c r="C821" t="s">
        <v>51</v>
      </c>
      <c r="D821" t="s">
        <v>17</v>
      </c>
      <c r="E821">
        <v>25</v>
      </c>
      <c r="F821">
        <v>84.51</v>
      </c>
      <c r="G821">
        <v>76.17</v>
      </c>
      <c r="H821">
        <f t="shared" si="175"/>
        <v>1.1094919259551004</v>
      </c>
      <c r="I821">
        <v>24.5</v>
      </c>
      <c r="J821">
        <v>52.74</v>
      </c>
      <c r="K821">
        <v>74.930000000000007</v>
      </c>
      <c r="L821" s="3">
        <f t="shared" si="180"/>
        <v>0</v>
      </c>
      <c r="M821" s="3">
        <f t="shared" si="181"/>
        <v>1</v>
      </c>
      <c r="N821" s="3">
        <f t="shared" si="182"/>
        <v>0</v>
      </c>
      <c r="AA821" t="s">
        <v>2762</v>
      </c>
      <c r="AB821" t="s">
        <v>2602</v>
      </c>
      <c r="AC821" t="s">
        <v>51</v>
      </c>
      <c r="AD821" t="s">
        <v>18</v>
      </c>
      <c r="AE821" s="6">
        <v>27.5</v>
      </c>
      <c r="AF821" s="6">
        <v>78.73</v>
      </c>
      <c r="AG821" s="6">
        <v>82.3</v>
      </c>
      <c r="AH821" s="6">
        <f t="shared" si="176"/>
        <v>0.95662211421628196</v>
      </c>
      <c r="AI821" s="6">
        <v>27</v>
      </c>
      <c r="AJ821" s="6">
        <v>70.11</v>
      </c>
      <c r="AK821" s="6">
        <v>81.08</v>
      </c>
      <c r="AL821" s="6">
        <f t="shared" si="177"/>
        <v>0</v>
      </c>
      <c r="AM821" s="6">
        <f t="shared" si="178"/>
        <v>0</v>
      </c>
      <c r="AN821" s="6">
        <f t="shared" si="179"/>
        <v>1</v>
      </c>
    </row>
    <row r="822" spans="1:40" x14ac:dyDescent="0.35">
      <c r="A822" t="s">
        <v>2763</v>
      </c>
      <c r="B822" t="s">
        <v>2602</v>
      </c>
      <c r="C822" s="6" t="s">
        <v>51</v>
      </c>
      <c r="D822" s="6" t="s">
        <v>17</v>
      </c>
      <c r="E822" s="6">
        <v>27.5</v>
      </c>
      <c r="F822" s="6">
        <v>73.03</v>
      </c>
      <c r="G822" s="6">
        <v>82.3</v>
      </c>
      <c r="H822" s="6">
        <f t="shared" si="175"/>
        <v>0.88736330498177407</v>
      </c>
      <c r="I822" s="6">
        <v>27</v>
      </c>
      <c r="J822" s="6">
        <v>53.76</v>
      </c>
      <c r="K822" s="6">
        <v>81.08</v>
      </c>
      <c r="L822" s="6">
        <f t="shared" si="180"/>
        <v>0</v>
      </c>
      <c r="M822" s="6">
        <f t="shared" si="181"/>
        <v>0</v>
      </c>
      <c r="N822" s="6">
        <f t="shared" si="182"/>
        <v>1</v>
      </c>
      <c r="AA822" t="s">
        <v>2764</v>
      </c>
      <c r="AB822" t="s">
        <v>2602</v>
      </c>
      <c r="AC822" t="s">
        <v>51</v>
      </c>
      <c r="AD822" t="s">
        <v>18</v>
      </c>
      <c r="AE822">
        <v>24</v>
      </c>
      <c r="AF822">
        <v>96.07</v>
      </c>
      <c r="AG822">
        <v>73.7</v>
      </c>
      <c r="AH822">
        <f t="shared" si="176"/>
        <v>1.3035278154681138</v>
      </c>
      <c r="AI822">
        <v>23.5</v>
      </c>
      <c r="AJ822">
        <v>53.55</v>
      </c>
      <c r="AK822">
        <v>72.459999999999994</v>
      </c>
      <c r="AL822" s="3">
        <f t="shared" si="177"/>
        <v>0</v>
      </c>
      <c r="AM822" s="3">
        <f t="shared" si="178"/>
        <v>1</v>
      </c>
      <c r="AN822" s="3">
        <f t="shared" si="179"/>
        <v>0</v>
      </c>
    </row>
    <row r="823" spans="1:40" x14ac:dyDescent="0.35">
      <c r="A823" t="s">
        <v>2765</v>
      </c>
      <c r="B823" t="s">
        <v>2602</v>
      </c>
      <c r="C823" s="6" t="s">
        <v>51</v>
      </c>
      <c r="D823" s="6" t="s">
        <v>17</v>
      </c>
      <c r="E823" s="6">
        <v>23.5</v>
      </c>
      <c r="F823" s="6">
        <v>54.38</v>
      </c>
      <c r="G823" s="6">
        <v>72.459999999999994</v>
      </c>
      <c r="H823" s="6">
        <f t="shared" si="175"/>
        <v>0.75048302511730625</v>
      </c>
      <c r="I823" s="6">
        <v>23</v>
      </c>
      <c r="J823" s="6">
        <v>51.19</v>
      </c>
      <c r="K823" s="6">
        <v>71.22</v>
      </c>
      <c r="L823" s="6">
        <f t="shared" si="180"/>
        <v>0</v>
      </c>
      <c r="M823" s="6">
        <f t="shared" si="181"/>
        <v>0</v>
      </c>
      <c r="N823" s="6">
        <f t="shared" si="182"/>
        <v>1</v>
      </c>
      <c r="AA823" t="s">
        <v>2766</v>
      </c>
      <c r="AB823" t="s">
        <v>2602</v>
      </c>
      <c r="AC823" t="s">
        <v>51</v>
      </c>
      <c r="AD823" t="s">
        <v>18</v>
      </c>
      <c r="AE823">
        <v>24</v>
      </c>
      <c r="AF823">
        <v>75.56</v>
      </c>
      <c r="AG823">
        <v>73.7</v>
      </c>
      <c r="AH823">
        <f t="shared" si="176"/>
        <v>1.025237449118046</v>
      </c>
      <c r="AI823">
        <v>23.5</v>
      </c>
      <c r="AJ823">
        <v>69.59</v>
      </c>
      <c r="AK823">
        <v>72.459999999999994</v>
      </c>
      <c r="AL823" s="3">
        <f t="shared" si="177"/>
        <v>0</v>
      </c>
      <c r="AM823" s="3">
        <f t="shared" si="178"/>
        <v>1</v>
      </c>
      <c r="AN823" s="3">
        <f t="shared" si="179"/>
        <v>0</v>
      </c>
    </row>
    <row r="824" spans="1:40" x14ac:dyDescent="0.35">
      <c r="A824" t="s">
        <v>2767</v>
      </c>
      <c r="B824" t="s">
        <v>2602</v>
      </c>
      <c r="C824" s="6" t="s">
        <v>51</v>
      </c>
      <c r="D824" s="6" t="s">
        <v>17</v>
      </c>
      <c r="E824" s="6">
        <v>25.5</v>
      </c>
      <c r="F824" s="6">
        <v>62.71</v>
      </c>
      <c r="G824" s="6">
        <v>77.400000000000006</v>
      </c>
      <c r="H824" s="6">
        <f t="shared" si="175"/>
        <v>0.81020671834625313</v>
      </c>
      <c r="I824" s="6">
        <v>25</v>
      </c>
      <c r="J824" s="6">
        <v>35.950000000000003</v>
      </c>
      <c r="K824" s="6">
        <v>76.17</v>
      </c>
      <c r="L824" s="6">
        <f t="shared" si="180"/>
        <v>0</v>
      </c>
      <c r="M824" s="6">
        <f t="shared" si="181"/>
        <v>0</v>
      </c>
      <c r="N824" s="6">
        <f t="shared" si="182"/>
        <v>1</v>
      </c>
      <c r="AA824" t="s">
        <v>2768</v>
      </c>
      <c r="AB824" t="s">
        <v>2602</v>
      </c>
      <c r="AC824" t="s">
        <v>51</v>
      </c>
      <c r="AD824" t="s">
        <v>18</v>
      </c>
      <c r="AE824">
        <v>24</v>
      </c>
      <c r="AF824">
        <v>79.62</v>
      </c>
      <c r="AG824">
        <v>73.7</v>
      </c>
      <c r="AH824">
        <f t="shared" si="176"/>
        <v>1.0803256445047491</v>
      </c>
      <c r="AI824">
        <v>23.5</v>
      </c>
      <c r="AJ824">
        <v>61.31</v>
      </c>
      <c r="AK824">
        <v>72.459999999999994</v>
      </c>
      <c r="AL824" s="3">
        <f t="shared" si="177"/>
        <v>0</v>
      </c>
      <c r="AM824" s="3">
        <f t="shared" si="178"/>
        <v>1</v>
      </c>
      <c r="AN824" s="3">
        <f t="shared" si="179"/>
        <v>0</v>
      </c>
    </row>
    <row r="825" spans="1:40" x14ac:dyDescent="0.35">
      <c r="A825" t="s">
        <v>2769</v>
      </c>
      <c r="B825" t="s">
        <v>2602</v>
      </c>
      <c r="C825" s="6" t="s">
        <v>51</v>
      </c>
      <c r="D825" s="6" t="s">
        <v>17</v>
      </c>
      <c r="E825" s="6">
        <v>15.5</v>
      </c>
      <c r="F825" s="6">
        <v>40.29</v>
      </c>
      <c r="G825" s="6">
        <v>52.21</v>
      </c>
      <c r="H825" s="6">
        <f t="shared" si="175"/>
        <v>0.7716912468875694</v>
      </c>
      <c r="I825" s="6">
        <v>15</v>
      </c>
      <c r="J825" s="6">
        <v>36.64</v>
      </c>
      <c r="K825" s="6">
        <v>50.91</v>
      </c>
      <c r="L825" s="6">
        <f t="shared" si="180"/>
        <v>0</v>
      </c>
      <c r="M825" s="6">
        <f t="shared" si="181"/>
        <v>0</v>
      </c>
      <c r="N825" s="6">
        <f t="shared" si="182"/>
        <v>1</v>
      </c>
      <c r="AA825" t="s">
        <v>2770</v>
      </c>
      <c r="AB825" t="s">
        <v>2602</v>
      </c>
      <c r="AC825" t="s">
        <v>51</v>
      </c>
      <c r="AD825" t="s">
        <v>18</v>
      </c>
      <c r="AE825" s="6">
        <v>17</v>
      </c>
      <c r="AF825" s="6">
        <v>43.11</v>
      </c>
      <c r="AG825" s="6">
        <v>56.08</v>
      </c>
      <c r="AH825" s="6">
        <f t="shared" si="176"/>
        <v>0.7687232524964337</v>
      </c>
      <c r="AI825" s="6">
        <v>16.5</v>
      </c>
      <c r="AJ825" s="6">
        <v>38.200000000000003</v>
      </c>
      <c r="AK825" s="6">
        <v>54.79</v>
      </c>
      <c r="AL825" s="6">
        <f t="shared" si="177"/>
        <v>0</v>
      </c>
      <c r="AM825" s="6">
        <f t="shared" si="178"/>
        <v>0</v>
      </c>
      <c r="AN825" s="6">
        <f t="shared" si="179"/>
        <v>1</v>
      </c>
    </row>
    <row r="826" spans="1:40" x14ac:dyDescent="0.35">
      <c r="A826" t="s">
        <v>2771</v>
      </c>
      <c r="B826" t="s">
        <v>2602</v>
      </c>
      <c r="C826" t="s">
        <v>51</v>
      </c>
      <c r="D826" t="s">
        <v>17</v>
      </c>
      <c r="E826">
        <v>18.5</v>
      </c>
      <c r="F826">
        <v>65.38</v>
      </c>
      <c r="G826">
        <v>59.91</v>
      </c>
      <c r="H826">
        <f t="shared" si="175"/>
        <v>1.0913036220998165</v>
      </c>
      <c r="I826">
        <v>18</v>
      </c>
      <c r="J826">
        <v>22.76</v>
      </c>
      <c r="K826">
        <v>58.64</v>
      </c>
      <c r="L826" s="3">
        <f t="shared" si="180"/>
        <v>0</v>
      </c>
      <c r="M826" s="3">
        <f t="shared" si="181"/>
        <v>1</v>
      </c>
      <c r="N826" s="3">
        <f t="shared" si="182"/>
        <v>0</v>
      </c>
      <c r="AA826" t="s">
        <v>2772</v>
      </c>
      <c r="AB826" t="s">
        <v>2602</v>
      </c>
      <c r="AC826" t="s">
        <v>51</v>
      </c>
      <c r="AD826" t="s">
        <v>18</v>
      </c>
      <c r="AE826">
        <v>23.5</v>
      </c>
      <c r="AF826">
        <v>86.57</v>
      </c>
      <c r="AG826">
        <v>72.459999999999994</v>
      </c>
      <c r="AH826">
        <f t="shared" si="176"/>
        <v>1.1947281258625448</v>
      </c>
      <c r="AI826">
        <v>23</v>
      </c>
      <c r="AJ826">
        <v>61.37</v>
      </c>
      <c r="AK826">
        <v>71.22</v>
      </c>
      <c r="AL826" s="3">
        <f t="shared" si="177"/>
        <v>0</v>
      </c>
      <c r="AM826" s="3">
        <f t="shared" si="178"/>
        <v>1</v>
      </c>
      <c r="AN826" s="3">
        <f t="shared" si="179"/>
        <v>0</v>
      </c>
    </row>
    <row r="827" spans="1:40" x14ac:dyDescent="0.35">
      <c r="A827" t="s">
        <v>2773</v>
      </c>
      <c r="B827" t="s">
        <v>2602</v>
      </c>
      <c r="C827" s="6" t="s">
        <v>51</v>
      </c>
      <c r="D827" s="6" t="s">
        <v>17</v>
      </c>
      <c r="E827" s="6">
        <v>23.5</v>
      </c>
      <c r="F827" s="6">
        <v>72.010000000000005</v>
      </c>
      <c r="G827" s="6">
        <v>72.459999999999994</v>
      </c>
      <c r="H827" s="6">
        <f t="shared" si="175"/>
        <v>0.99378967706320742</v>
      </c>
      <c r="I827" s="6">
        <v>23</v>
      </c>
      <c r="J827" s="6">
        <v>51.69</v>
      </c>
      <c r="K827" s="6">
        <v>71.22</v>
      </c>
      <c r="L827" s="6">
        <f t="shared" si="180"/>
        <v>0</v>
      </c>
      <c r="M827" s="6">
        <f t="shared" si="181"/>
        <v>0</v>
      </c>
      <c r="N827" s="6">
        <f t="shared" si="182"/>
        <v>1</v>
      </c>
      <c r="AA827" t="s">
        <v>2774</v>
      </c>
      <c r="AB827" t="s">
        <v>2602</v>
      </c>
      <c r="AC827" t="s">
        <v>51</v>
      </c>
      <c r="AD827" t="s">
        <v>18</v>
      </c>
      <c r="AE827">
        <v>24</v>
      </c>
      <c r="AF827">
        <v>75.37</v>
      </c>
      <c r="AG827">
        <v>73.7</v>
      </c>
      <c r="AH827">
        <f t="shared" si="176"/>
        <v>1.0226594301221168</v>
      </c>
      <c r="AI827">
        <v>23.5</v>
      </c>
      <c r="AJ827">
        <v>53.05</v>
      </c>
      <c r="AK827">
        <v>72.459999999999994</v>
      </c>
      <c r="AL827" s="3">
        <f t="shared" si="177"/>
        <v>0</v>
      </c>
      <c r="AM827" s="3">
        <f t="shared" si="178"/>
        <v>1</v>
      </c>
      <c r="AN827" s="3">
        <f t="shared" si="179"/>
        <v>0</v>
      </c>
    </row>
    <row r="828" spans="1:40" x14ac:dyDescent="0.35">
      <c r="A828" t="s">
        <v>2775</v>
      </c>
      <c r="B828" t="s">
        <v>2602</v>
      </c>
      <c r="C828" s="6" t="s">
        <v>51</v>
      </c>
      <c r="D828" s="6" t="s">
        <v>17</v>
      </c>
      <c r="E828" s="6">
        <v>31.5</v>
      </c>
      <c r="F828" s="6">
        <v>88.47</v>
      </c>
      <c r="G828" s="6">
        <v>92.02</v>
      </c>
      <c r="H828" s="6">
        <f t="shared" si="175"/>
        <v>0.96142143012388614</v>
      </c>
      <c r="I828" s="6">
        <v>31</v>
      </c>
      <c r="J828" s="6">
        <v>61.15</v>
      </c>
      <c r="K828" s="6">
        <v>90.81</v>
      </c>
      <c r="L828" s="6">
        <f t="shared" si="180"/>
        <v>0</v>
      </c>
      <c r="M828" s="6">
        <f t="shared" si="181"/>
        <v>0</v>
      </c>
      <c r="N828" s="6">
        <f t="shared" si="182"/>
        <v>1</v>
      </c>
      <c r="AA828" t="s">
        <v>2776</v>
      </c>
      <c r="AB828" t="s">
        <v>2602</v>
      </c>
      <c r="AC828" t="s">
        <v>51</v>
      </c>
      <c r="AD828" t="s">
        <v>18</v>
      </c>
      <c r="AE828">
        <v>24</v>
      </c>
      <c r="AF828">
        <v>109.3</v>
      </c>
      <c r="AG828">
        <v>73.7</v>
      </c>
      <c r="AH828">
        <f t="shared" si="176"/>
        <v>1.4830393487109903</v>
      </c>
      <c r="AI828">
        <v>23.5</v>
      </c>
      <c r="AJ828">
        <v>71.790000000000006</v>
      </c>
      <c r="AK828">
        <v>72.459999999999994</v>
      </c>
      <c r="AL828" s="3">
        <f t="shared" si="177"/>
        <v>0</v>
      </c>
      <c r="AM828" s="3">
        <f t="shared" si="178"/>
        <v>1</v>
      </c>
      <c r="AN828" s="3">
        <f t="shared" si="179"/>
        <v>0</v>
      </c>
    </row>
    <row r="829" spans="1:40" x14ac:dyDescent="0.35">
      <c r="A829" t="s">
        <v>2777</v>
      </c>
      <c r="B829" t="s">
        <v>2602</v>
      </c>
      <c r="C829" s="6" t="s">
        <v>51</v>
      </c>
      <c r="D829" s="6" t="s">
        <v>17</v>
      </c>
      <c r="E829" s="6">
        <v>22</v>
      </c>
      <c r="F829" s="6">
        <v>66.73</v>
      </c>
      <c r="G829" s="6">
        <v>68.72</v>
      </c>
      <c r="H829" s="6">
        <f t="shared" si="175"/>
        <v>0.97104190919674049</v>
      </c>
      <c r="I829" s="6">
        <v>21.5</v>
      </c>
      <c r="J829" s="6">
        <v>50.48</v>
      </c>
      <c r="K829" s="6">
        <v>67.47</v>
      </c>
      <c r="L829" s="6">
        <f t="shared" si="180"/>
        <v>0</v>
      </c>
      <c r="M829" s="6">
        <f t="shared" si="181"/>
        <v>0</v>
      </c>
      <c r="N829" s="6">
        <f t="shared" si="182"/>
        <v>1</v>
      </c>
      <c r="AA829" t="s">
        <v>2778</v>
      </c>
      <c r="AB829" t="s">
        <v>2602</v>
      </c>
      <c r="AC829" t="s">
        <v>51</v>
      </c>
      <c r="AD829" t="s">
        <v>18</v>
      </c>
      <c r="AE829" s="6">
        <v>24</v>
      </c>
      <c r="AF829" s="6">
        <v>71.72</v>
      </c>
      <c r="AG829" s="6">
        <v>73.7</v>
      </c>
      <c r="AH829" s="6">
        <f t="shared" si="176"/>
        <v>0.9731343283582089</v>
      </c>
      <c r="AI829" s="6">
        <v>23.5</v>
      </c>
      <c r="AJ829" s="6">
        <v>43.02</v>
      </c>
      <c r="AK829" s="6">
        <v>72.459999999999994</v>
      </c>
      <c r="AL829" s="6">
        <f t="shared" si="177"/>
        <v>0</v>
      </c>
      <c r="AM829" s="6">
        <f t="shared" si="178"/>
        <v>0</v>
      </c>
      <c r="AN829" s="6">
        <f t="shared" si="179"/>
        <v>1</v>
      </c>
    </row>
    <row r="830" spans="1:40" x14ac:dyDescent="0.35">
      <c r="A830" t="s">
        <v>2779</v>
      </c>
      <c r="B830" t="s">
        <v>2602</v>
      </c>
      <c r="C830" s="6" t="s">
        <v>51</v>
      </c>
      <c r="D830" s="6" t="s">
        <v>17</v>
      </c>
      <c r="E830" s="6">
        <v>18.5</v>
      </c>
      <c r="F830" s="6">
        <v>50.54</v>
      </c>
      <c r="G830" s="6">
        <v>59.91</v>
      </c>
      <c r="H830" s="6">
        <f t="shared" si="175"/>
        <v>0.84359873143047903</v>
      </c>
      <c r="I830" s="6">
        <v>18</v>
      </c>
      <c r="J830" s="6">
        <v>39.479999999999997</v>
      </c>
      <c r="K830" s="6">
        <v>58.64</v>
      </c>
      <c r="L830" s="6">
        <f t="shared" si="180"/>
        <v>0</v>
      </c>
      <c r="M830" s="6">
        <f t="shared" si="181"/>
        <v>0</v>
      </c>
      <c r="N830" s="6">
        <f t="shared" si="182"/>
        <v>1</v>
      </c>
      <c r="AA830" t="s">
        <v>2780</v>
      </c>
      <c r="AB830" t="s">
        <v>2602</v>
      </c>
      <c r="AC830" t="s">
        <v>51</v>
      </c>
      <c r="AD830" t="s">
        <v>18</v>
      </c>
      <c r="AE830" s="6">
        <v>23.5</v>
      </c>
      <c r="AF830" s="6">
        <v>60.41</v>
      </c>
      <c r="AG830" s="6">
        <v>72.459999999999994</v>
      </c>
      <c r="AH830" s="6">
        <f t="shared" si="176"/>
        <v>0.83370135247032851</v>
      </c>
      <c r="AI830" s="6">
        <v>23</v>
      </c>
      <c r="AJ830" s="6">
        <v>46.03</v>
      </c>
      <c r="AK830" s="6">
        <v>71.22</v>
      </c>
      <c r="AL830" s="6">
        <f t="shared" si="177"/>
        <v>0</v>
      </c>
      <c r="AM830" s="6">
        <f t="shared" si="178"/>
        <v>0</v>
      </c>
      <c r="AN830" s="6">
        <f t="shared" si="179"/>
        <v>1</v>
      </c>
    </row>
    <row r="831" spans="1:40" x14ac:dyDescent="0.35">
      <c r="A831" t="s">
        <v>2781</v>
      </c>
      <c r="B831" t="s">
        <v>2602</v>
      </c>
      <c r="C831" t="s">
        <v>51</v>
      </c>
      <c r="D831" t="s">
        <v>17</v>
      </c>
      <c r="E831">
        <v>30</v>
      </c>
      <c r="F831">
        <v>90.67</v>
      </c>
      <c r="G831">
        <v>88.39</v>
      </c>
      <c r="H831">
        <f t="shared" si="175"/>
        <v>1.0257947731643851</v>
      </c>
      <c r="I831">
        <v>29.5</v>
      </c>
      <c r="J831">
        <v>47.18</v>
      </c>
      <c r="K831">
        <v>87.18</v>
      </c>
      <c r="L831" s="3">
        <f t="shared" si="180"/>
        <v>0</v>
      </c>
      <c r="M831" s="3">
        <f t="shared" si="181"/>
        <v>1</v>
      </c>
      <c r="N831" s="3">
        <f t="shared" si="182"/>
        <v>0</v>
      </c>
      <c r="AA831" t="s">
        <v>2782</v>
      </c>
      <c r="AB831" t="s">
        <v>2602</v>
      </c>
      <c r="AC831" t="s">
        <v>51</v>
      </c>
      <c r="AD831" t="s">
        <v>18</v>
      </c>
      <c r="AE831">
        <v>24</v>
      </c>
      <c r="AF831">
        <v>99.24</v>
      </c>
      <c r="AG831">
        <v>73.7</v>
      </c>
      <c r="AH831">
        <f t="shared" si="176"/>
        <v>1.346540027137042</v>
      </c>
      <c r="AI831">
        <v>23</v>
      </c>
      <c r="AJ831">
        <v>65.19</v>
      </c>
      <c r="AK831">
        <v>71.22</v>
      </c>
      <c r="AL831" s="3">
        <f t="shared" si="177"/>
        <v>0</v>
      </c>
      <c r="AM831" s="3">
        <f t="shared" si="178"/>
        <v>1</v>
      </c>
      <c r="AN831" s="3">
        <f t="shared" si="179"/>
        <v>0</v>
      </c>
    </row>
    <row r="832" spans="1:40" x14ac:dyDescent="0.35">
      <c r="A832" t="s">
        <v>2783</v>
      </c>
      <c r="B832" t="s">
        <v>2602</v>
      </c>
      <c r="C832" t="s">
        <v>51</v>
      </c>
      <c r="D832" t="s">
        <v>17</v>
      </c>
      <c r="E832">
        <v>21.5</v>
      </c>
      <c r="F832">
        <v>71.69</v>
      </c>
      <c r="G832">
        <v>67.47</v>
      </c>
      <c r="H832">
        <f t="shared" ref="H832:H895" si="183">F832/G832</f>
        <v>1.062546316881577</v>
      </c>
      <c r="I832">
        <v>21</v>
      </c>
      <c r="J832">
        <v>39.64</v>
      </c>
      <c r="K832">
        <v>66.22</v>
      </c>
      <c r="L832" s="3">
        <f t="shared" si="180"/>
        <v>0</v>
      </c>
      <c r="M832" s="3">
        <f t="shared" si="181"/>
        <v>1</v>
      </c>
      <c r="N832" s="3">
        <f t="shared" si="182"/>
        <v>0</v>
      </c>
      <c r="AA832" t="s">
        <v>2784</v>
      </c>
      <c r="AB832" t="s">
        <v>2602</v>
      </c>
      <c r="AC832" t="s">
        <v>51</v>
      </c>
      <c r="AD832" t="s">
        <v>18</v>
      </c>
      <c r="AE832" s="6">
        <v>25.5</v>
      </c>
      <c r="AF832" s="6">
        <v>67.73</v>
      </c>
      <c r="AG832" s="6">
        <v>77.400000000000006</v>
      </c>
      <c r="AH832" s="6">
        <f t="shared" si="176"/>
        <v>0.87506459948320414</v>
      </c>
      <c r="AI832" s="6">
        <v>25</v>
      </c>
      <c r="AJ832" s="6">
        <v>48.82</v>
      </c>
      <c r="AK832" s="6">
        <v>76.17</v>
      </c>
      <c r="AL832" s="6">
        <f t="shared" si="177"/>
        <v>0</v>
      </c>
      <c r="AM832" s="6">
        <f t="shared" si="178"/>
        <v>0</v>
      </c>
      <c r="AN832" s="6">
        <f t="shared" si="179"/>
        <v>1</v>
      </c>
    </row>
    <row r="833" spans="1:40" x14ac:dyDescent="0.35">
      <c r="A833" t="s">
        <v>2785</v>
      </c>
      <c r="B833" t="s">
        <v>2602</v>
      </c>
      <c r="C833" s="6" t="s">
        <v>51</v>
      </c>
      <c r="D833" s="6" t="s">
        <v>17</v>
      </c>
      <c r="E833" s="6">
        <v>16</v>
      </c>
      <c r="F833" s="6">
        <v>40.380000000000003</v>
      </c>
      <c r="G833" s="6">
        <v>53.5</v>
      </c>
      <c r="H833" s="6">
        <f t="shared" si="183"/>
        <v>0.75476635514018697</v>
      </c>
      <c r="I833" s="6">
        <v>15.5</v>
      </c>
      <c r="J833" s="6">
        <v>26.57</v>
      </c>
      <c r="K833" s="6">
        <v>52.21</v>
      </c>
      <c r="L833" s="6">
        <f t="shared" si="180"/>
        <v>0</v>
      </c>
      <c r="M833" s="6">
        <f t="shared" si="181"/>
        <v>0</v>
      </c>
      <c r="N833" s="6">
        <f t="shared" si="182"/>
        <v>1</v>
      </c>
      <c r="AA833" t="s">
        <v>2786</v>
      </c>
      <c r="AB833" t="s">
        <v>2602</v>
      </c>
      <c r="AC833" t="s">
        <v>51</v>
      </c>
      <c r="AD833" t="s">
        <v>18</v>
      </c>
      <c r="AE833">
        <v>24</v>
      </c>
      <c r="AF833">
        <v>73.709999999999994</v>
      </c>
      <c r="AG833">
        <v>73.7</v>
      </c>
      <c r="AH833">
        <f t="shared" si="176"/>
        <v>1.000135685210312</v>
      </c>
      <c r="AI833">
        <v>23.5</v>
      </c>
      <c r="AJ833">
        <v>53.04</v>
      </c>
      <c r="AK833">
        <v>72.459999999999994</v>
      </c>
      <c r="AL833" s="3">
        <f t="shared" si="177"/>
        <v>0</v>
      </c>
      <c r="AM833" s="3">
        <f t="shared" si="178"/>
        <v>1</v>
      </c>
      <c r="AN833" s="3">
        <f t="shared" si="179"/>
        <v>0</v>
      </c>
    </row>
    <row r="834" spans="1:40" x14ac:dyDescent="0.35">
      <c r="A834" t="s">
        <v>2787</v>
      </c>
      <c r="B834" t="s">
        <v>2602</v>
      </c>
      <c r="C834" s="6" t="s">
        <v>51</v>
      </c>
      <c r="D834" s="6" t="s">
        <v>17</v>
      </c>
      <c r="E834" s="6">
        <v>15</v>
      </c>
      <c r="F834" s="6">
        <v>48.88</v>
      </c>
      <c r="G834" s="6">
        <v>50.91</v>
      </c>
      <c r="H834" s="6">
        <f t="shared" si="183"/>
        <v>0.9601257120408565</v>
      </c>
      <c r="I834" s="6">
        <v>15</v>
      </c>
      <c r="J834" s="6">
        <v>48.88</v>
      </c>
      <c r="K834" s="6">
        <v>50.91</v>
      </c>
      <c r="L834" s="6">
        <f t="shared" si="180"/>
        <v>0</v>
      </c>
      <c r="M834" s="6">
        <f t="shared" si="181"/>
        <v>0</v>
      </c>
      <c r="N834" s="6">
        <f t="shared" si="182"/>
        <v>1</v>
      </c>
      <c r="AA834" t="s">
        <v>2788</v>
      </c>
      <c r="AB834" t="s">
        <v>2602</v>
      </c>
      <c r="AC834" t="s">
        <v>51</v>
      </c>
      <c r="AD834" t="s">
        <v>18</v>
      </c>
      <c r="AE834">
        <v>24</v>
      </c>
      <c r="AF834">
        <v>137.35</v>
      </c>
      <c r="AG834">
        <v>73.7</v>
      </c>
      <c r="AH834">
        <f t="shared" ref="AH834:AH897" si="184">AF834/AG834</f>
        <v>1.8636363636363635</v>
      </c>
      <c r="AI834">
        <v>23</v>
      </c>
      <c r="AJ834">
        <v>69.650000000000006</v>
      </c>
      <c r="AK834">
        <v>71.22</v>
      </c>
      <c r="AL834" s="3">
        <f t="shared" ref="AL834:AL897" si="185">IF(AH834&gt;1.5,1,0)</f>
        <v>1</v>
      </c>
      <c r="AM834" s="3">
        <f t="shared" ref="AM834:AM897" si="186">IF((AND(AH834&gt;1,AH834&lt;1.5)),1,0)</f>
        <v>0</v>
      </c>
      <c r="AN834" s="3">
        <f t="shared" ref="AN834:AN897" si="187">IF(AH834&lt;1,1,0)</f>
        <v>0</v>
      </c>
    </row>
    <row r="835" spans="1:40" x14ac:dyDescent="0.35">
      <c r="A835" t="s">
        <v>2789</v>
      </c>
      <c r="B835" t="s">
        <v>2602</v>
      </c>
      <c r="C835" s="6" t="s">
        <v>51</v>
      </c>
      <c r="D835" s="6" t="s">
        <v>17</v>
      </c>
      <c r="E835" s="6">
        <v>27.5</v>
      </c>
      <c r="F835" s="6">
        <v>65.87</v>
      </c>
      <c r="G835" s="6">
        <v>82.3</v>
      </c>
      <c r="H835" s="6">
        <f t="shared" si="183"/>
        <v>0.8003645200486027</v>
      </c>
      <c r="I835" s="6">
        <v>27</v>
      </c>
      <c r="J835" s="6">
        <v>53.68</v>
      </c>
      <c r="K835" s="6">
        <v>81.08</v>
      </c>
      <c r="L835" s="6">
        <f t="shared" si="180"/>
        <v>0</v>
      </c>
      <c r="M835" s="6">
        <f t="shared" si="181"/>
        <v>0</v>
      </c>
      <c r="N835" s="6">
        <f t="shared" si="182"/>
        <v>1</v>
      </c>
      <c r="AA835" t="s">
        <v>2790</v>
      </c>
      <c r="AB835" t="s">
        <v>2602</v>
      </c>
      <c r="AC835" t="s">
        <v>51</v>
      </c>
      <c r="AD835" t="s">
        <v>18</v>
      </c>
      <c r="AE835" s="6">
        <v>28.5</v>
      </c>
      <c r="AF835" s="6">
        <v>75.83</v>
      </c>
      <c r="AG835" s="6">
        <v>84.74</v>
      </c>
      <c r="AH835" s="6">
        <f t="shared" si="184"/>
        <v>0.89485485012980881</v>
      </c>
      <c r="AI835" s="6">
        <v>28</v>
      </c>
      <c r="AJ835" s="6">
        <v>47.62</v>
      </c>
      <c r="AK835" s="6">
        <v>83.53</v>
      </c>
      <c r="AL835" s="6">
        <f t="shared" si="185"/>
        <v>0</v>
      </c>
      <c r="AM835" s="6">
        <f t="shared" si="186"/>
        <v>0</v>
      </c>
      <c r="AN835" s="6">
        <f t="shared" si="187"/>
        <v>1</v>
      </c>
    </row>
    <row r="836" spans="1:40" x14ac:dyDescent="0.35">
      <c r="A836" t="s">
        <v>2791</v>
      </c>
      <c r="B836" t="s">
        <v>2602</v>
      </c>
      <c r="C836" s="6" t="s">
        <v>51</v>
      </c>
      <c r="D836" s="6" t="s">
        <v>17</v>
      </c>
      <c r="E836" s="6">
        <v>26.5</v>
      </c>
      <c r="F836" s="6">
        <v>76.87</v>
      </c>
      <c r="G836" s="6">
        <v>79.86</v>
      </c>
      <c r="H836" s="6">
        <f t="shared" si="183"/>
        <v>0.96255947908840478</v>
      </c>
      <c r="I836" s="6">
        <v>26</v>
      </c>
      <c r="J836" s="6">
        <v>53.24</v>
      </c>
      <c r="K836" s="6">
        <v>78.63</v>
      </c>
      <c r="L836" s="6">
        <f t="shared" si="180"/>
        <v>0</v>
      </c>
      <c r="M836" s="6">
        <f t="shared" si="181"/>
        <v>0</v>
      </c>
      <c r="N836" s="6">
        <f t="shared" si="182"/>
        <v>1</v>
      </c>
      <c r="AA836" t="s">
        <v>2792</v>
      </c>
      <c r="AB836" t="s">
        <v>2602</v>
      </c>
      <c r="AC836" t="s">
        <v>51</v>
      </c>
      <c r="AD836" t="s">
        <v>18</v>
      </c>
      <c r="AE836" s="6">
        <v>31</v>
      </c>
      <c r="AF836" s="6">
        <v>89.59</v>
      </c>
      <c r="AG836" s="6">
        <v>90.81</v>
      </c>
      <c r="AH836" s="6">
        <f t="shared" si="184"/>
        <v>0.98656535623829977</v>
      </c>
      <c r="AI836" s="6">
        <v>30.5</v>
      </c>
      <c r="AJ836" s="6">
        <v>55.09</v>
      </c>
      <c r="AK836" s="6">
        <v>89.6</v>
      </c>
      <c r="AL836" s="6">
        <f t="shared" si="185"/>
        <v>0</v>
      </c>
      <c r="AM836" s="6">
        <f t="shared" si="186"/>
        <v>0</v>
      </c>
      <c r="AN836" s="6">
        <f t="shared" si="187"/>
        <v>1</v>
      </c>
    </row>
    <row r="837" spans="1:40" x14ac:dyDescent="0.35">
      <c r="A837" t="s">
        <v>2793</v>
      </c>
      <c r="B837" t="s">
        <v>2602</v>
      </c>
      <c r="C837" s="6" t="s">
        <v>51</v>
      </c>
      <c r="D837" s="6" t="s">
        <v>134</v>
      </c>
      <c r="E837" s="6">
        <v>29.5</v>
      </c>
      <c r="F837" s="6">
        <v>77.290000000000006</v>
      </c>
      <c r="G837" s="6">
        <v>87.18</v>
      </c>
      <c r="H837" s="6">
        <f t="shared" si="183"/>
        <v>0.88655654966735487</v>
      </c>
      <c r="I837" s="6">
        <v>29</v>
      </c>
      <c r="J837" s="6">
        <v>60.5</v>
      </c>
      <c r="K837" s="6">
        <v>85.96</v>
      </c>
      <c r="L837" s="6">
        <f t="shared" si="180"/>
        <v>0</v>
      </c>
      <c r="M837" s="6">
        <f t="shared" si="181"/>
        <v>0</v>
      </c>
      <c r="N837" s="6">
        <f t="shared" si="182"/>
        <v>1</v>
      </c>
      <c r="AA837" t="s">
        <v>2794</v>
      </c>
      <c r="AB837" t="s">
        <v>2602</v>
      </c>
      <c r="AC837" t="s">
        <v>51</v>
      </c>
      <c r="AD837" t="s">
        <v>135</v>
      </c>
      <c r="AE837" s="6">
        <v>23.5</v>
      </c>
      <c r="AF837" s="6">
        <v>65.2</v>
      </c>
      <c r="AG837" s="6">
        <v>72.459999999999994</v>
      </c>
      <c r="AH837" s="6">
        <f t="shared" si="184"/>
        <v>0.89980678995307772</v>
      </c>
      <c r="AI837" s="6">
        <v>23</v>
      </c>
      <c r="AJ837" s="6">
        <v>59.77</v>
      </c>
      <c r="AK837" s="6">
        <v>71.22</v>
      </c>
      <c r="AL837" s="6">
        <f t="shared" si="185"/>
        <v>0</v>
      </c>
      <c r="AM837" s="6">
        <f t="shared" si="186"/>
        <v>0</v>
      </c>
      <c r="AN837" s="6">
        <f t="shared" si="187"/>
        <v>1</v>
      </c>
    </row>
    <row r="838" spans="1:40" x14ac:dyDescent="0.35">
      <c r="A838" t="s">
        <v>2795</v>
      </c>
      <c r="B838" t="s">
        <v>2602</v>
      </c>
      <c r="C838" t="s">
        <v>51</v>
      </c>
      <c r="D838" t="s">
        <v>134</v>
      </c>
      <c r="E838">
        <v>34</v>
      </c>
      <c r="F838">
        <v>103.79</v>
      </c>
      <c r="G838">
        <v>98.04</v>
      </c>
      <c r="H838">
        <f t="shared" si="183"/>
        <v>1.0586495308037536</v>
      </c>
      <c r="I838">
        <v>33.5</v>
      </c>
      <c r="J838">
        <v>72.77</v>
      </c>
      <c r="K838">
        <v>96.84</v>
      </c>
      <c r="L838" s="3">
        <f t="shared" si="180"/>
        <v>0</v>
      </c>
      <c r="M838" s="3">
        <f t="shared" si="181"/>
        <v>1</v>
      </c>
      <c r="N838" s="3">
        <f t="shared" si="182"/>
        <v>0</v>
      </c>
      <c r="AA838" t="s">
        <v>2796</v>
      </c>
      <c r="AB838" t="s">
        <v>2602</v>
      </c>
      <c r="AC838" t="s">
        <v>51</v>
      </c>
      <c r="AD838" t="s">
        <v>135</v>
      </c>
      <c r="AE838" s="6">
        <v>24</v>
      </c>
      <c r="AF838" s="6">
        <v>72.760000000000005</v>
      </c>
      <c r="AG838" s="6">
        <v>73.7</v>
      </c>
      <c r="AH838" s="6">
        <f t="shared" si="184"/>
        <v>0.98724559023066494</v>
      </c>
      <c r="AI838" s="6">
        <v>23.5</v>
      </c>
      <c r="AJ838" s="6">
        <v>52.97</v>
      </c>
      <c r="AK838" s="6">
        <v>72.459999999999994</v>
      </c>
      <c r="AL838" s="6">
        <f t="shared" si="185"/>
        <v>0</v>
      </c>
      <c r="AM838" s="6">
        <f t="shared" si="186"/>
        <v>0</v>
      </c>
      <c r="AN838" s="6">
        <f t="shared" si="187"/>
        <v>1</v>
      </c>
    </row>
    <row r="839" spans="1:40" x14ac:dyDescent="0.35">
      <c r="A839" t="s">
        <v>2797</v>
      </c>
      <c r="B839" t="s">
        <v>2602</v>
      </c>
      <c r="C839" s="6" t="s">
        <v>51</v>
      </c>
      <c r="D839" s="6" t="s">
        <v>134</v>
      </c>
      <c r="E839" s="6">
        <v>29</v>
      </c>
      <c r="F839" s="6">
        <v>84.13</v>
      </c>
      <c r="G839" s="6">
        <v>85.96</v>
      </c>
      <c r="H839" s="6">
        <f t="shared" si="183"/>
        <v>0.97871102838529556</v>
      </c>
      <c r="I839" s="6">
        <v>28.5</v>
      </c>
      <c r="J839" s="6">
        <v>60.37</v>
      </c>
      <c r="K839" s="6">
        <v>84.74</v>
      </c>
      <c r="L839" s="6">
        <f t="shared" si="180"/>
        <v>0</v>
      </c>
      <c r="M839" s="6">
        <f t="shared" si="181"/>
        <v>0</v>
      </c>
      <c r="N839" s="6">
        <f t="shared" si="182"/>
        <v>1</v>
      </c>
      <c r="AA839" t="s">
        <v>2798</v>
      </c>
      <c r="AB839" t="s">
        <v>2602</v>
      </c>
      <c r="AC839" t="s">
        <v>51</v>
      </c>
      <c r="AD839" t="s">
        <v>135</v>
      </c>
      <c r="AE839">
        <v>24.5</v>
      </c>
      <c r="AF839">
        <v>77.98</v>
      </c>
      <c r="AG839">
        <v>74.930000000000007</v>
      </c>
      <c r="AH839">
        <f t="shared" si="184"/>
        <v>1.0407046576805017</v>
      </c>
      <c r="AI839">
        <v>22.5</v>
      </c>
      <c r="AJ839">
        <v>54.42</v>
      </c>
      <c r="AK839">
        <v>69.97</v>
      </c>
      <c r="AL839" s="3">
        <f t="shared" si="185"/>
        <v>0</v>
      </c>
      <c r="AM839" s="3">
        <f t="shared" si="186"/>
        <v>1</v>
      </c>
      <c r="AN839" s="3">
        <f t="shared" si="187"/>
        <v>0</v>
      </c>
    </row>
    <row r="840" spans="1:40" x14ac:dyDescent="0.35">
      <c r="A840" t="s">
        <v>2799</v>
      </c>
      <c r="B840" t="s">
        <v>2602</v>
      </c>
      <c r="C840" s="6" t="s">
        <v>51</v>
      </c>
      <c r="D840" s="6" t="s">
        <v>134</v>
      </c>
      <c r="E840" s="6">
        <v>19.5</v>
      </c>
      <c r="F840" s="6">
        <v>57.85</v>
      </c>
      <c r="G840" s="6">
        <v>62.44</v>
      </c>
      <c r="H840" s="6">
        <f t="shared" si="183"/>
        <v>0.92648942985265859</v>
      </c>
      <c r="I840" s="6">
        <v>19</v>
      </c>
      <c r="J840" s="6">
        <v>47.86</v>
      </c>
      <c r="K840" s="6">
        <v>61.18</v>
      </c>
      <c r="L840" s="6">
        <f t="shared" si="180"/>
        <v>0</v>
      </c>
      <c r="M840" s="6">
        <f t="shared" si="181"/>
        <v>0</v>
      </c>
      <c r="N840" s="6">
        <f t="shared" si="182"/>
        <v>1</v>
      </c>
      <c r="AA840" t="s">
        <v>2800</v>
      </c>
      <c r="AB840" t="s">
        <v>2602</v>
      </c>
      <c r="AC840" t="s">
        <v>51</v>
      </c>
      <c r="AD840" t="s">
        <v>135</v>
      </c>
      <c r="AE840">
        <v>16</v>
      </c>
      <c r="AF840">
        <v>58.7</v>
      </c>
      <c r="AG840">
        <v>53.5</v>
      </c>
      <c r="AH840">
        <f t="shared" si="184"/>
        <v>1.097196261682243</v>
      </c>
      <c r="AI840">
        <v>24</v>
      </c>
      <c r="AJ840">
        <v>78.02</v>
      </c>
      <c r="AK840">
        <v>73.7</v>
      </c>
      <c r="AL840" s="3">
        <f t="shared" si="185"/>
        <v>0</v>
      </c>
      <c r="AM840" s="3">
        <f t="shared" si="186"/>
        <v>1</v>
      </c>
      <c r="AN840" s="3">
        <f t="shared" si="187"/>
        <v>0</v>
      </c>
    </row>
    <row r="841" spans="1:40" x14ac:dyDescent="0.35">
      <c r="A841" t="s">
        <v>2801</v>
      </c>
      <c r="B841" t="s">
        <v>2602</v>
      </c>
      <c r="C841" s="6" t="s">
        <v>51</v>
      </c>
      <c r="D841" s="6" t="s">
        <v>134</v>
      </c>
      <c r="E841" s="6">
        <v>19.5</v>
      </c>
      <c r="F841" s="6">
        <v>52.28</v>
      </c>
      <c r="G841" s="6">
        <v>62.44</v>
      </c>
      <c r="H841" s="6">
        <f t="shared" si="183"/>
        <v>0.83728379244074314</v>
      </c>
      <c r="I841" s="6">
        <v>19</v>
      </c>
      <c r="J841" s="6">
        <v>45.1</v>
      </c>
      <c r="K841" s="6">
        <v>61.18</v>
      </c>
      <c r="L841" s="6">
        <f t="shared" si="180"/>
        <v>0</v>
      </c>
      <c r="M841" s="6">
        <f t="shared" si="181"/>
        <v>0</v>
      </c>
      <c r="N841" s="6">
        <f t="shared" si="182"/>
        <v>1</v>
      </c>
      <c r="AA841" t="s">
        <v>2802</v>
      </c>
      <c r="AB841" t="s">
        <v>2602</v>
      </c>
      <c r="AC841" t="s">
        <v>51</v>
      </c>
      <c r="AD841" t="s">
        <v>135</v>
      </c>
      <c r="AE841" s="6">
        <v>23.5</v>
      </c>
      <c r="AF841" s="6">
        <v>61.4</v>
      </c>
      <c r="AG841" s="6">
        <v>72.459999999999994</v>
      </c>
      <c r="AH841" s="6">
        <f t="shared" si="184"/>
        <v>0.84736406293127253</v>
      </c>
      <c r="AI841" s="6">
        <v>23</v>
      </c>
      <c r="AJ841" s="6">
        <v>53.03</v>
      </c>
      <c r="AK841" s="6">
        <v>71.22</v>
      </c>
      <c r="AL841" s="6">
        <f t="shared" si="185"/>
        <v>0</v>
      </c>
      <c r="AM841" s="6">
        <f t="shared" si="186"/>
        <v>0</v>
      </c>
      <c r="AN841" s="6">
        <f t="shared" si="187"/>
        <v>1</v>
      </c>
    </row>
    <row r="842" spans="1:40" x14ac:dyDescent="0.35">
      <c r="A842" t="s">
        <v>2803</v>
      </c>
      <c r="B842" t="s">
        <v>2602</v>
      </c>
      <c r="C842" s="6" t="s">
        <v>51</v>
      </c>
      <c r="D842" s="6" t="s">
        <v>134</v>
      </c>
      <c r="E842" s="6">
        <v>29</v>
      </c>
      <c r="F842" s="6">
        <v>82.74</v>
      </c>
      <c r="G842" s="6">
        <v>85.96</v>
      </c>
      <c r="H842" s="6">
        <f t="shared" si="183"/>
        <v>0.96254071661237783</v>
      </c>
      <c r="I842" s="6">
        <v>28.5</v>
      </c>
      <c r="J842" s="6">
        <v>51.33</v>
      </c>
      <c r="K842" s="6">
        <v>84.74</v>
      </c>
      <c r="L842" s="6">
        <f t="shared" si="180"/>
        <v>0</v>
      </c>
      <c r="M842" s="6">
        <f t="shared" si="181"/>
        <v>0</v>
      </c>
      <c r="N842" s="6">
        <f t="shared" si="182"/>
        <v>1</v>
      </c>
      <c r="AA842" t="s">
        <v>2804</v>
      </c>
      <c r="AB842" t="s">
        <v>2602</v>
      </c>
      <c r="AC842" t="s">
        <v>51</v>
      </c>
      <c r="AD842" t="s">
        <v>135</v>
      </c>
      <c r="AE842" s="6">
        <v>24.5</v>
      </c>
      <c r="AF842" s="6">
        <v>73.819999999999993</v>
      </c>
      <c r="AG842" s="6">
        <v>74.930000000000007</v>
      </c>
      <c r="AH842" s="6">
        <f t="shared" si="184"/>
        <v>0.98518617376217787</v>
      </c>
      <c r="AI842" s="6">
        <v>24</v>
      </c>
      <c r="AJ842" s="6">
        <v>61.93</v>
      </c>
      <c r="AK842" s="6">
        <v>73.7</v>
      </c>
      <c r="AL842" s="6">
        <f t="shared" si="185"/>
        <v>0</v>
      </c>
      <c r="AM842" s="6">
        <f t="shared" si="186"/>
        <v>0</v>
      </c>
      <c r="AN842" s="6">
        <f t="shared" si="187"/>
        <v>1</v>
      </c>
    </row>
    <row r="843" spans="1:40" x14ac:dyDescent="0.35">
      <c r="A843" t="s">
        <v>2805</v>
      </c>
      <c r="B843" t="s">
        <v>2602</v>
      </c>
      <c r="C843" t="s">
        <v>51</v>
      </c>
      <c r="D843" t="s">
        <v>134</v>
      </c>
      <c r="E843">
        <v>20</v>
      </c>
      <c r="F843">
        <v>92.78</v>
      </c>
      <c r="G843">
        <v>63.71</v>
      </c>
      <c r="H843">
        <f t="shared" si="183"/>
        <v>1.4562862972845707</v>
      </c>
      <c r="I843">
        <v>19</v>
      </c>
      <c r="J843">
        <v>41.82</v>
      </c>
      <c r="K843">
        <v>61.18</v>
      </c>
      <c r="L843" s="3">
        <f t="shared" si="180"/>
        <v>0</v>
      </c>
      <c r="M843" s="3">
        <f t="shared" si="181"/>
        <v>1</v>
      </c>
      <c r="N843" s="3">
        <f t="shared" si="182"/>
        <v>0</v>
      </c>
      <c r="AA843" t="s">
        <v>2806</v>
      </c>
      <c r="AB843" t="s">
        <v>2602</v>
      </c>
      <c r="AC843" t="s">
        <v>51</v>
      </c>
      <c r="AD843" t="s">
        <v>135</v>
      </c>
      <c r="AE843">
        <v>24</v>
      </c>
      <c r="AF843">
        <v>105.94</v>
      </c>
      <c r="AG843">
        <v>73.7</v>
      </c>
      <c r="AH843">
        <f t="shared" si="184"/>
        <v>1.4374491180461328</v>
      </c>
      <c r="AI843">
        <v>22.5</v>
      </c>
      <c r="AJ843">
        <v>60.56</v>
      </c>
      <c r="AK843">
        <v>69.97</v>
      </c>
      <c r="AL843" s="3">
        <f t="shared" si="185"/>
        <v>0</v>
      </c>
      <c r="AM843" s="3">
        <f t="shared" si="186"/>
        <v>1</v>
      </c>
      <c r="AN843" s="3">
        <f t="shared" si="187"/>
        <v>0</v>
      </c>
    </row>
    <row r="844" spans="1:40" x14ac:dyDescent="0.35">
      <c r="A844" t="s">
        <v>2807</v>
      </c>
      <c r="B844" t="s">
        <v>2602</v>
      </c>
      <c r="C844" s="6" t="s">
        <v>51</v>
      </c>
      <c r="D844" s="6" t="s">
        <v>134</v>
      </c>
      <c r="E844" s="6">
        <v>21</v>
      </c>
      <c r="F844" s="6">
        <v>60.85</v>
      </c>
      <c r="G844" s="6">
        <v>66.22</v>
      </c>
      <c r="H844" s="6">
        <f t="shared" si="183"/>
        <v>0.91890667472062826</v>
      </c>
      <c r="I844" s="6">
        <v>20.5</v>
      </c>
      <c r="J844" s="6">
        <v>33.369999999999997</v>
      </c>
      <c r="K844" s="6">
        <v>64.97</v>
      </c>
      <c r="L844" s="6">
        <f t="shared" si="180"/>
        <v>0</v>
      </c>
      <c r="M844" s="6">
        <f t="shared" si="181"/>
        <v>0</v>
      </c>
      <c r="N844" s="6">
        <f t="shared" si="182"/>
        <v>1</v>
      </c>
      <c r="AA844" t="s">
        <v>2808</v>
      </c>
      <c r="AB844" t="s">
        <v>2602</v>
      </c>
      <c r="AC844" t="s">
        <v>51</v>
      </c>
      <c r="AD844" t="s">
        <v>135</v>
      </c>
      <c r="AE844" s="6">
        <v>17</v>
      </c>
      <c r="AF844" s="6">
        <v>47.34</v>
      </c>
      <c r="AG844" s="6">
        <v>56.08</v>
      </c>
      <c r="AH844" s="6">
        <f t="shared" si="184"/>
        <v>0.84415121255349512</v>
      </c>
      <c r="AI844" s="6">
        <v>16.5</v>
      </c>
      <c r="AJ844" s="6">
        <v>27.47</v>
      </c>
      <c r="AK844" s="6">
        <v>54.79</v>
      </c>
      <c r="AL844" s="6">
        <f t="shared" si="185"/>
        <v>0</v>
      </c>
      <c r="AM844" s="6">
        <f t="shared" si="186"/>
        <v>0</v>
      </c>
      <c r="AN844" s="6">
        <f t="shared" si="187"/>
        <v>1</v>
      </c>
    </row>
    <row r="845" spans="1:40" x14ac:dyDescent="0.35">
      <c r="A845" t="s">
        <v>2809</v>
      </c>
      <c r="B845" t="s">
        <v>2602</v>
      </c>
      <c r="C845" s="6" t="s">
        <v>51</v>
      </c>
      <c r="D845" s="6" t="s">
        <v>134</v>
      </c>
      <c r="E845" s="6">
        <v>30</v>
      </c>
      <c r="F845" s="6">
        <v>79.02</v>
      </c>
      <c r="G845" s="6">
        <v>88.39</v>
      </c>
      <c r="H845" s="6">
        <f t="shared" si="183"/>
        <v>0.89399253309197868</v>
      </c>
      <c r="I845" s="6">
        <v>29.5</v>
      </c>
      <c r="J845" s="6">
        <v>54.06</v>
      </c>
      <c r="K845" s="6">
        <v>87.18</v>
      </c>
      <c r="L845" s="6">
        <f t="shared" si="180"/>
        <v>0</v>
      </c>
      <c r="M845" s="6">
        <f t="shared" si="181"/>
        <v>0</v>
      </c>
      <c r="N845" s="6">
        <f t="shared" si="182"/>
        <v>1</v>
      </c>
      <c r="AA845" t="s">
        <v>2810</v>
      </c>
      <c r="AB845" t="s">
        <v>2602</v>
      </c>
      <c r="AC845" t="s">
        <v>51</v>
      </c>
      <c r="AD845" t="s">
        <v>135</v>
      </c>
      <c r="AE845">
        <v>24</v>
      </c>
      <c r="AF845">
        <v>90.19</v>
      </c>
      <c r="AG845">
        <v>73.7</v>
      </c>
      <c r="AH845">
        <f t="shared" si="184"/>
        <v>1.2237449118046133</v>
      </c>
      <c r="AI845">
        <v>25</v>
      </c>
      <c r="AJ845">
        <v>77.7</v>
      </c>
      <c r="AK845">
        <v>76.17</v>
      </c>
      <c r="AL845" s="3">
        <f t="shared" si="185"/>
        <v>0</v>
      </c>
      <c r="AM845" s="3">
        <f t="shared" si="186"/>
        <v>1</v>
      </c>
      <c r="AN845" s="3">
        <f t="shared" si="187"/>
        <v>0</v>
      </c>
    </row>
    <row r="846" spans="1:40" x14ac:dyDescent="0.35">
      <c r="A846" t="s">
        <v>2811</v>
      </c>
      <c r="B846" t="s">
        <v>2602</v>
      </c>
      <c r="C846" s="6" t="s">
        <v>51</v>
      </c>
      <c r="D846" s="6" t="s">
        <v>134</v>
      </c>
      <c r="E846" s="6">
        <v>29.5</v>
      </c>
      <c r="F846" s="6">
        <v>77.36</v>
      </c>
      <c r="G846" s="6">
        <v>87.18</v>
      </c>
      <c r="H846" s="6">
        <f t="shared" si="183"/>
        <v>0.88735948612066984</v>
      </c>
      <c r="I846" s="6">
        <v>29</v>
      </c>
      <c r="J846" s="6">
        <v>51.24</v>
      </c>
      <c r="K846" s="6">
        <v>85.96</v>
      </c>
      <c r="L846" s="6">
        <f t="shared" si="180"/>
        <v>0</v>
      </c>
      <c r="M846" s="6">
        <f t="shared" si="181"/>
        <v>0</v>
      </c>
      <c r="N846" s="6">
        <f t="shared" si="182"/>
        <v>1</v>
      </c>
      <c r="AA846" t="s">
        <v>2812</v>
      </c>
      <c r="AB846" t="s">
        <v>2602</v>
      </c>
      <c r="AC846" t="s">
        <v>51</v>
      </c>
      <c r="AD846" t="s">
        <v>135</v>
      </c>
      <c r="AE846" s="6">
        <v>16</v>
      </c>
      <c r="AF846" s="6">
        <v>44.01</v>
      </c>
      <c r="AG846" s="6">
        <v>53.5</v>
      </c>
      <c r="AH846" s="6">
        <f t="shared" si="184"/>
        <v>0.82261682242990652</v>
      </c>
      <c r="AI846" s="6">
        <v>15.5</v>
      </c>
      <c r="AJ846" s="6">
        <v>15.99</v>
      </c>
      <c r="AK846" s="6">
        <v>52.21</v>
      </c>
      <c r="AL846" s="6">
        <f t="shared" si="185"/>
        <v>0</v>
      </c>
      <c r="AM846" s="6">
        <f t="shared" si="186"/>
        <v>0</v>
      </c>
      <c r="AN846" s="6">
        <f t="shared" si="187"/>
        <v>1</v>
      </c>
    </row>
    <row r="847" spans="1:40" x14ac:dyDescent="0.35">
      <c r="A847" t="s">
        <v>2813</v>
      </c>
      <c r="B847" t="s">
        <v>2602</v>
      </c>
      <c r="C847" s="6" t="s">
        <v>51</v>
      </c>
      <c r="D847" s="6" t="s">
        <v>134</v>
      </c>
      <c r="E847" s="6">
        <v>30.5</v>
      </c>
      <c r="F847" s="6">
        <v>65.86</v>
      </c>
      <c r="G847" s="6">
        <v>89.6</v>
      </c>
      <c r="H847" s="6">
        <f t="shared" si="183"/>
        <v>0.73504464285714288</v>
      </c>
      <c r="I847" s="6">
        <v>30</v>
      </c>
      <c r="J847" s="6">
        <v>57.7</v>
      </c>
      <c r="K847" s="6">
        <v>88.39</v>
      </c>
      <c r="L847" s="6">
        <f t="shared" si="180"/>
        <v>0</v>
      </c>
      <c r="M847" s="6">
        <f t="shared" si="181"/>
        <v>0</v>
      </c>
      <c r="N847" s="6">
        <f t="shared" si="182"/>
        <v>1</v>
      </c>
      <c r="AA847" t="s">
        <v>2814</v>
      </c>
      <c r="AB847" t="s">
        <v>2602</v>
      </c>
      <c r="AC847" t="s">
        <v>51</v>
      </c>
      <c r="AD847" t="s">
        <v>135</v>
      </c>
      <c r="AE847">
        <v>24</v>
      </c>
      <c r="AF847">
        <v>114.46</v>
      </c>
      <c r="AG847">
        <v>73.7</v>
      </c>
      <c r="AH847">
        <f t="shared" si="184"/>
        <v>1.5530529172320215</v>
      </c>
      <c r="AI847">
        <v>23</v>
      </c>
      <c r="AJ847">
        <v>63.06</v>
      </c>
      <c r="AK847">
        <v>71.22</v>
      </c>
      <c r="AL847" s="3">
        <f t="shared" si="185"/>
        <v>1</v>
      </c>
      <c r="AM847" s="3">
        <f t="shared" si="186"/>
        <v>0</v>
      </c>
      <c r="AN847" s="3">
        <f t="shared" si="187"/>
        <v>0</v>
      </c>
    </row>
    <row r="848" spans="1:40" x14ac:dyDescent="0.35">
      <c r="A848" t="s">
        <v>2815</v>
      </c>
      <c r="B848" t="s">
        <v>2602</v>
      </c>
      <c r="C848" s="6" t="s">
        <v>51</v>
      </c>
      <c r="D848" s="6" t="s">
        <v>134</v>
      </c>
      <c r="E848" s="6">
        <v>29</v>
      </c>
      <c r="F848" s="6">
        <v>78.540000000000006</v>
      </c>
      <c r="G848" s="6">
        <v>85.96</v>
      </c>
      <c r="H848" s="6">
        <f t="shared" si="183"/>
        <v>0.91368078175895784</v>
      </c>
      <c r="I848" s="6">
        <v>28.5</v>
      </c>
      <c r="J848" s="6">
        <v>50.5</v>
      </c>
      <c r="K848" s="6">
        <v>84.74</v>
      </c>
      <c r="L848" s="6">
        <f t="shared" si="180"/>
        <v>0</v>
      </c>
      <c r="M848" s="6">
        <f t="shared" si="181"/>
        <v>0</v>
      </c>
      <c r="N848" s="6">
        <f t="shared" si="182"/>
        <v>1</v>
      </c>
      <c r="AA848" t="s">
        <v>2816</v>
      </c>
      <c r="AB848" t="s">
        <v>2602</v>
      </c>
      <c r="AC848" t="s">
        <v>51</v>
      </c>
      <c r="AD848" t="s">
        <v>135</v>
      </c>
      <c r="AE848" s="6">
        <v>19</v>
      </c>
      <c r="AF848" s="6">
        <v>58.28</v>
      </c>
      <c r="AG848" s="6">
        <v>61.18</v>
      </c>
      <c r="AH848" s="6">
        <f t="shared" si="184"/>
        <v>0.95259888852566199</v>
      </c>
      <c r="AI848" s="6">
        <v>18.5</v>
      </c>
      <c r="AJ848" s="6">
        <v>42.87</v>
      </c>
      <c r="AK848" s="6">
        <v>59.91</v>
      </c>
      <c r="AL848" s="6">
        <f t="shared" si="185"/>
        <v>0</v>
      </c>
      <c r="AM848" s="6">
        <f t="shared" si="186"/>
        <v>0</v>
      </c>
      <c r="AN848" s="6">
        <f t="shared" si="187"/>
        <v>1</v>
      </c>
    </row>
    <row r="849" spans="1:40" x14ac:dyDescent="0.35">
      <c r="A849" t="s">
        <v>2817</v>
      </c>
      <c r="B849" t="s">
        <v>2602</v>
      </c>
      <c r="C849" s="6" t="s">
        <v>51</v>
      </c>
      <c r="D849" s="6" t="s">
        <v>134</v>
      </c>
      <c r="E849" s="6">
        <v>26</v>
      </c>
      <c r="F849" s="6">
        <v>60.57</v>
      </c>
      <c r="G849" s="6">
        <v>78.63</v>
      </c>
      <c r="H849" s="6">
        <f t="shared" si="183"/>
        <v>0.77031667302556284</v>
      </c>
      <c r="I849" s="6">
        <v>25.5</v>
      </c>
      <c r="J849" s="6">
        <v>52.43</v>
      </c>
      <c r="K849" s="6">
        <v>77.400000000000006</v>
      </c>
      <c r="L849" s="6">
        <f t="shared" si="180"/>
        <v>0</v>
      </c>
      <c r="M849" s="6">
        <f t="shared" si="181"/>
        <v>0</v>
      </c>
      <c r="N849" s="6">
        <f t="shared" si="182"/>
        <v>1</v>
      </c>
      <c r="AA849" t="s">
        <v>2818</v>
      </c>
      <c r="AB849" t="s">
        <v>2602</v>
      </c>
      <c r="AC849" t="s">
        <v>51</v>
      </c>
      <c r="AD849" t="s">
        <v>135</v>
      </c>
      <c r="AE849">
        <v>24</v>
      </c>
      <c r="AF849">
        <v>97.58</v>
      </c>
      <c r="AG849">
        <v>73.7</v>
      </c>
      <c r="AH849">
        <f t="shared" si="184"/>
        <v>1.3240162822252375</v>
      </c>
      <c r="AI849">
        <v>22.5</v>
      </c>
      <c r="AJ849">
        <v>53.54</v>
      </c>
      <c r="AK849">
        <v>69.97</v>
      </c>
      <c r="AL849" s="3">
        <f t="shared" si="185"/>
        <v>0</v>
      </c>
      <c r="AM849" s="3">
        <f t="shared" si="186"/>
        <v>1</v>
      </c>
      <c r="AN849" s="3">
        <f t="shared" si="187"/>
        <v>0</v>
      </c>
    </row>
    <row r="850" spans="1:40" x14ac:dyDescent="0.35">
      <c r="A850" t="s">
        <v>2819</v>
      </c>
      <c r="B850" t="s">
        <v>2602</v>
      </c>
      <c r="C850" s="6" t="s">
        <v>51</v>
      </c>
      <c r="D850" s="6" t="s">
        <v>134</v>
      </c>
      <c r="E850" s="6">
        <v>24.5</v>
      </c>
      <c r="F850" s="6">
        <v>63.24</v>
      </c>
      <c r="G850" s="6">
        <v>74.930000000000007</v>
      </c>
      <c r="H850" s="6">
        <f t="shared" si="183"/>
        <v>0.84398772187374882</v>
      </c>
      <c r="I850" s="6">
        <v>24</v>
      </c>
      <c r="J850" s="6">
        <v>46.08</v>
      </c>
      <c r="K850" s="6">
        <v>73.7</v>
      </c>
      <c r="L850" s="6">
        <f t="shared" si="180"/>
        <v>0</v>
      </c>
      <c r="M850" s="6">
        <f t="shared" si="181"/>
        <v>0</v>
      </c>
      <c r="N850" s="6">
        <f t="shared" si="182"/>
        <v>1</v>
      </c>
      <c r="AA850" t="s">
        <v>2820</v>
      </c>
      <c r="AB850" t="s">
        <v>2602</v>
      </c>
      <c r="AC850" t="s">
        <v>51</v>
      </c>
      <c r="AD850" t="s">
        <v>135</v>
      </c>
      <c r="AE850" s="6">
        <v>24</v>
      </c>
      <c r="AF850" s="6">
        <v>64.23</v>
      </c>
      <c r="AG850" s="6">
        <v>73.7</v>
      </c>
      <c r="AH850" s="6">
        <f t="shared" si="184"/>
        <v>0.87150610583446408</v>
      </c>
      <c r="AI850" s="6">
        <v>23.5</v>
      </c>
      <c r="AJ850" s="6">
        <v>42.6</v>
      </c>
      <c r="AK850" s="6">
        <v>72.459999999999994</v>
      </c>
      <c r="AL850" s="6">
        <f t="shared" si="185"/>
        <v>0</v>
      </c>
      <c r="AM850" s="6">
        <f t="shared" si="186"/>
        <v>0</v>
      </c>
      <c r="AN850" s="6">
        <f t="shared" si="187"/>
        <v>1</v>
      </c>
    </row>
    <row r="851" spans="1:40" x14ac:dyDescent="0.35">
      <c r="A851" t="s">
        <v>2821</v>
      </c>
      <c r="B851" t="s">
        <v>2602</v>
      </c>
      <c r="C851" s="6" t="s">
        <v>51</v>
      </c>
      <c r="D851" s="6" t="s">
        <v>134</v>
      </c>
      <c r="E851" s="6">
        <v>23</v>
      </c>
      <c r="F851" s="6">
        <v>65.27</v>
      </c>
      <c r="G851" s="6">
        <v>71.22</v>
      </c>
      <c r="H851" s="6">
        <f t="shared" si="183"/>
        <v>0.91645605167087896</v>
      </c>
      <c r="I851" s="6">
        <v>22.5</v>
      </c>
      <c r="J851" s="6">
        <v>52.61</v>
      </c>
      <c r="K851" s="6">
        <v>69.97</v>
      </c>
      <c r="L851" s="6">
        <f t="shared" si="180"/>
        <v>0</v>
      </c>
      <c r="M851" s="6">
        <f t="shared" si="181"/>
        <v>0</v>
      </c>
      <c r="N851" s="6">
        <f t="shared" si="182"/>
        <v>1</v>
      </c>
      <c r="AA851" t="s">
        <v>2822</v>
      </c>
      <c r="AB851" t="s">
        <v>2602</v>
      </c>
      <c r="AC851" t="s">
        <v>51</v>
      </c>
      <c r="AD851" t="s">
        <v>135</v>
      </c>
      <c r="AE851">
        <v>24</v>
      </c>
      <c r="AF851">
        <v>102.79</v>
      </c>
      <c r="AG851">
        <v>73.7</v>
      </c>
      <c r="AH851">
        <f t="shared" si="184"/>
        <v>1.3947082767978292</v>
      </c>
      <c r="AI851">
        <v>22.5</v>
      </c>
      <c r="AJ851">
        <v>69.069999999999993</v>
      </c>
      <c r="AK851">
        <v>69.97</v>
      </c>
      <c r="AL851" s="3">
        <f t="shared" si="185"/>
        <v>0</v>
      </c>
      <c r="AM851" s="3">
        <f t="shared" si="186"/>
        <v>1</v>
      </c>
      <c r="AN851" s="3">
        <f t="shared" si="187"/>
        <v>0</v>
      </c>
    </row>
    <row r="852" spans="1:40" x14ac:dyDescent="0.35">
      <c r="A852" t="s">
        <v>2823</v>
      </c>
      <c r="B852" t="s">
        <v>2602</v>
      </c>
      <c r="C852" s="6" t="s">
        <v>51</v>
      </c>
      <c r="D852" s="6" t="s">
        <v>134</v>
      </c>
      <c r="E852" s="6">
        <v>26</v>
      </c>
      <c r="F852" s="6">
        <v>67.22</v>
      </c>
      <c r="G852" s="6">
        <v>78.63</v>
      </c>
      <c r="H852" s="6">
        <f t="shared" si="183"/>
        <v>0.85488999109754549</v>
      </c>
      <c r="I852" s="6">
        <v>25.5</v>
      </c>
      <c r="J852" s="6">
        <v>44.97</v>
      </c>
      <c r="K852" s="6">
        <v>77.400000000000006</v>
      </c>
      <c r="L852" s="6">
        <f t="shared" si="180"/>
        <v>0</v>
      </c>
      <c r="M852" s="6">
        <f t="shared" si="181"/>
        <v>0</v>
      </c>
      <c r="N852" s="6">
        <f t="shared" si="182"/>
        <v>1</v>
      </c>
      <c r="AA852" t="s">
        <v>2824</v>
      </c>
      <c r="AB852" t="s">
        <v>2602</v>
      </c>
      <c r="AC852" t="s">
        <v>51</v>
      </c>
      <c r="AD852" t="s">
        <v>135</v>
      </c>
      <c r="AE852">
        <v>23</v>
      </c>
      <c r="AF852">
        <v>103.84</v>
      </c>
      <c r="AG852">
        <v>71.22</v>
      </c>
      <c r="AH852">
        <f t="shared" si="184"/>
        <v>1.4580174108396518</v>
      </c>
      <c r="AI852">
        <v>22</v>
      </c>
      <c r="AJ852">
        <v>61.57</v>
      </c>
      <c r="AK852">
        <v>68.72</v>
      </c>
      <c r="AL852" s="3">
        <f t="shared" si="185"/>
        <v>0</v>
      </c>
      <c r="AM852" s="3">
        <f t="shared" si="186"/>
        <v>1</v>
      </c>
      <c r="AN852" s="3">
        <f t="shared" si="187"/>
        <v>0</v>
      </c>
    </row>
    <row r="853" spans="1:40" x14ac:dyDescent="0.35">
      <c r="A853" t="s">
        <v>2825</v>
      </c>
      <c r="B853" t="s">
        <v>2602</v>
      </c>
      <c r="C853" s="6" t="s">
        <v>51</v>
      </c>
      <c r="D853" s="6" t="s">
        <v>134</v>
      </c>
      <c r="E853" s="6">
        <v>15.5</v>
      </c>
      <c r="F853" s="6">
        <v>46.43</v>
      </c>
      <c r="G853" s="6">
        <v>52.21</v>
      </c>
      <c r="H853" s="6">
        <f t="shared" si="183"/>
        <v>0.88929323884313349</v>
      </c>
      <c r="I853" s="6">
        <v>15</v>
      </c>
      <c r="J853" s="6">
        <v>38.06</v>
      </c>
      <c r="K853" s="6">
        <v>50.91</v>
      </c>
      <c r="L853" s="6">
        <f t="shared" si="180"/>
        <v>0</v>
      </c>
      <c r="M853" s="6">
        <f t="shared" si="181"/>
        <v>0</v>
      </c>
      <c r="N853" s="6">
        <f t="shared" si="182"/>
        <v>1</v>
      </c>
      <c r="AA853" t="s">
        <v>2826</v>
      </c>
      <c r="AB853" t="s">
        <v>2602</v>
      </c>
      <c r="AC853" t="s">
        <v>51</v>
      </c>
      <c r="AD853" t="s">
        <v>135</v>
      </c>
      <c r="AE853">
        <v>23</v>
      </c>
      <c r="AF853">
        <v>89.87</v>
      </c>
      <c r="AG853">
        <v>71.22</v>
      </c>
      <c r="AH853">
        <f t="shared" si="184"/>
        <v>1.2618646447627071</v>
      </c>
      <c r="AI853">
        <v>25</v>
      </c>
      <c r="AJ853">
        <v>76.680000000000007</v>
      </c>
      <c r="AK853">
        <v>76.17</v>
      </c>
      <c r="AL853" s="3">
        <f t="shared" si="185"/>
        <v>0</v>
      </c>
      <c r="AM853" s="3">
        <f t="shared" si="186"/>
        <v>1</v>
      </c>
      <c r="AN853" s="3">
        <f t="shared" si="187"/>
        <v>0</v>
      </c>
    </row>
    <row r="854" spans="1:40" x14ac:dyDescent="0.35">
      <c r="A854" t="s">
        <v>2827</v>
      </c>
      <c r="B854" t="s">
        <v>2602</v>
      </c>
      <c r="C854" t="s">
        <v>51</v>
      </c>
      <c r="D854" t="s">
        <v>134</v>
      </c>
      <c r="E854">
        <v>20</v>
      </c>
      <c r="F854">
        <v>86.46</v>
      </c>
      <c r="G854">
        <v>63.71</v>
      </c>
      <c r="H854">
        <f t="shared" si="183"/>
        <v>1.3570867995605085</v>
      </c>
      <c r="I854">
        <v>19</v>
      </c>
      <c r="J854">
        <v>43.82</v>
      </c>
      <c r="K854">
        <v>61.18</v>
      </c>
      <c r="L854" s="3">
        <f t="shared" si="180"/>
        <v>0</v>
      </c>
      <c r="M854" s="3">
        <f t="shared" si="181"/>
        <v>1</v>
      </c>
      <c r="N854" s="3">
        <f t="shared" si="182"/>
        <v>0</v>
      </c>
      <c r="AA854" t="s">
        <v>2828</v>
      </c>
      <c r="AB854" t="s">
        <v>2602</v>
      </c>
      <c r="AC854" t="s">
        <v>51</v>
      </c>
      <c r="AD854" t="s">
        <v>135</v>
      </c>
      <c r="AE854" s="6">
        <v>17.5</v>
      </c>
      <c r="AF854" s="6">
        <v>44.2</v>
      </c>
      <c r="AG854" s="6">
        <v>57.36</v>
      </c>
      <c r="AH854" s="6">
        <f t="shared" si="184"/>
        <v>0.77057182705718275</v>
      </c>
      <c r="AI854" s="6">
        <v>17</v>
      </c>
      <c r="AJ854" s="6">
        <v>23.58</v>
      </c>
      <c r="AK854" s="6">
        <v>56.08</v>
      </c>
      <c r="AL854" s="6">
        <f t="shared" si="185"/>
        <v>0</v>
      </c>
      <c r="AM854" s="6">
        <f t="shared" si="186"/>
        <v>0</v>
      </c>
      <c r="AN854" s="6">
        <f t="shared" si="187"/>
        <v>1</v>
      </c>
    </row>
    <row r="855" spans="1:40" x14ac:dyDescent="0.35">
      <c r="A855" t="s">
        <v>2829</v>
      </c>
      <c r="B855" t="s">
        <v>2602</v>
      </c>
      <c r="C855" s="6" t="s">
        <v>51</v>
      </c>
      <c r="D855" s="6" t="s">
        <v>134</v>
      </c>
      <c r="E855" s="6">
        <v>18.5</v>
      </c>
      <c r="F855" s="6">
        <v>48.23</v>
      </c>
      <c r="G855" s="6">
        <v>59.91</v>
      </c>
      <c r="H855" s="6">
        <f t="shared" si="183"/>
        <v>0.80504089467534634</v>
      </c>
      <c r="I855" s="6">
        <v>18</v>
      </c>
      <c r="J855" s="6">
        <v>32.26</v>
      </c>
      <c r="K855" s="6">
        <v>58.64</v>
      </c>
      <c r="L855" s="6">
        <f t="shared" si="180"/>
        <v>0</v>
      </c>
      <c r="M855" s="6">
        <f t="shared" si="181"/>
        <v>0</v>
      </c>
      <c r="N855" s="6">
        <f t="shared" si="182"/>
        <v>1</v>
      </c>
      <c r="AA855" t="s">
        <v>2830</v>
      </c>
      <c r="AB855" t="s">
        <v>2602</v>
      </c>
      <c r="AC855" t="s">
        <v>51</v>
      </c>
      <c r="AD855" t="s">
        <v>135</v>
      </c>
      <c r="AE855" s="6">
        <v>22.5</v>
      </c>
      <c r="AF855" s="6">
        <v>60.23</v>
      </c>
      <c r="AG855" s="6">
        <v>69.97</v>
      </c>
      <c r="AH855" s="6">
        <f t="shared" si="184"/>
        <v>0.8607974846362727</v>
      </c>
      <c r="AI855" s="6">
        <v>22</v>
      </c>
      <c r="AJ855" s="6">
        <v>50.83</v>
      </c>
      <c r="AK855" s="6">
        <v>68.72</v>
      </c>
      <c r="AL855" s="6">
        <f t="shared" si="185"/>
        <v>0</v>
      </c>
      <c r="AM855" s="6">
        <f t="shared" si="186"/>
        <v>0</v>
      </c>
      <c r="AN855" s="6">
        <f t="shared" si="187"/>
        <v>1</v>
      </c>
    </row>
    <row r="856" spans="1:40" x14ac:dyDescent="0.35">
      <c r="A856" t="s">
        <v>2831</v>
      </c>
      <c r="B856" t="s">
        <v>2602</v>
      </c>
      <c r="C856" s="6" t="s">
        <v>51</v>
      </c>
      <c r="D856" s="6" t="s">
        <v>134</v>
      </c>
      <c r="E856" s="6">
        <v>16.5</v>
      </c>
      <c r="F856" s="6">
        <v>46.05</v>
      </c>
      <c r="G856" s="6">
        <v>54.79</v>
      </c>
      <c r="H856" s="6">
        <f t="shared" si="183"/>
        <v>0.84048183975177948</v>
      </c>
      <c r="I856" s="6">
        <v>16</v>
      </c>
      <c r="J856" s="6">
        <v>28.83</v>
      </c>
      <c r="K856" s="6">
        <v>53.5</v>
      </c>
      <c r="L856" s="6">
        <f t="shared" si="180"/>
        <v>0</v>
      </c>
      <c r="M856" s="6">
        <f t="shared" si="181"/>
        <v>0</v>
      </c>
      <c r="N856" s="6">
        <f t="shared" si="182"/>
        <v>1</v>
      </c>
      <c r="AA856" t="s">
        <v>2832</v>
      </c>
      <c r="AB856" t="s">
        <v>2602</v>
      </c>
      <c r="AC856" t="s">
        <v>51</v>
      </c>
      <c r="AD856" t="s">
        <v>135</v>
      </c>
      <c r="AE856">
        <v>24</v>
      </c>
      <c r="AF856">
        <v>89.42</v>
      </c>
      <c r="AG856">
        <v>73.7</v>
      </c>
      <c r="AH856">
        <f t="shared" si="184"/>
        <v>1.2132971506105834</v>
      </c>
      <c r="AI856">
        <v>22.5</v>
      </c>
      <c r="AJ856">
        <v>57.98</v>
      </c>
      <c r="AK856">
        <v>69.97</v>
      </c>
      <c r="AL856" s="3">
        <f t="shared" si="185"/>
        <v>0</v>
      </c>
      <c r="AM856" s="3">
        <f t="shared" si="186"/>
        <v>1</v>
      </c>
      <c r="AN856" s="3">
        <f t="shared" si="187"/>
        <v>0</v>
      </c>
    </row>
    <row r="857" spans="1:40" x14ac:dyDescent="0.35">
      <c r="A857" t="s">
        <v>2833</v>
      </c>
      <c r="B857" t="s">
        <v>2602</v>
      </c>
      <c r="C857" t="s">
        <v>51</v>
      </c>
      <c r="D857" t="s">
        <v>134</v>
      </c>
      <c r="E857">
        <v>32.5</v>
      </c>
      <c r="F857">
        <v>96.67</v>
      </c>
      <c r="G857">
        <v>94.43</v>
      </c>
      <c r="H857">
        <f t="shared" si="183"/>
        <v>1.0237212750185323</v>
      </c>
      <c r="I857">
        <v>32</v>
      </c>
      <c r="J857">
        <v>52.59</v>
      </c>
      <c r="K857">
        <v>93.23</v>
      </c>
      <c r="L857" s="3">
        <f t="shared" si="180"/>
        <v>0</v>
      </c>
      <c r="M857" s="3">
        <f t="shared" si="181"/>
        <v>1</v>
      </c>
      <c r="N857" s="3">
        <f t="shared" si="182"/>
        <v>0</v>
      </c>
      <c r="AA857" t="s">
        <v>2834</v>
      </c>
      <c r="AB857" t="s">
        <v>2602</v>
      </c>
      <c r="AC857" t="s">
        <v>51</v>
      </c>
      <c r="AD857" t="s">
        <v>135</v>
      </c>
      <c r="AE857" s="6">
        <v>24</v>
      </c>
      <c r="AF857" s="6">
        <v>68.92</v>
      </c>
      <c r="AG857" s="6">
        <v>73.7</v>
      </c>
      <c r="AH857" s="6">
        <f t="shared" si="184"/>
        <v>0.93514246947082769</v>
      </c>
      <c r="AI857" s="6">
        <v>23.5</v>
      </c>
      <c r="AJ857" s="6">
        <v>54.14</v>
      </c>
      <c r="AK857" s="6">
        <v>72.459999999999994</v>
      </c>
      <c r="AL857" s="6">
        <f t="shared" si="185"/>
        <v>0</v>
      </c>
      <c r="AM857" s="6">
        <f t="shared" si="186"/>
        <v>0</v>
      </c>
      <c r="AN857" s="6">
        <f t="shared" si="187"/>
        <v>1</v>
      </c>
    </row>
    <row r="858" spans="1:40" x14ac:dyDescent="0.35">
      <c r="A858" t="s">
        <v>2835</v>
      </c>
      <c r="B858" t="s">
        <v>2602</v>
      </c>
      <c r="C858" t="s">
        <v>51</v>
      </c>
      <c r="D858" t="s">
        <v>134</v>
      </c>
      <c r="E858">
        <v>17.5</v>
      </c>
      <c r="F858">
        <v>58.82</v>
      </c>
      <c r="G858">
        <v>57.36</v>
      </c>
      <c r="H858">
        <f t="shared" si="183"/>
        <v>1.0254532775453278</v>
      </c>
      <c r="I858">
        <v>17</v>
      </c>
      <c r="J858">
        <v>44.61</v>
      </c>
      <c r="K858">
        <v>56.08</v>
      </c>
      <c r="L858" s="3">
        <f t="shared" si="180"/>
        <v>0</v>
      </c>
      <c r="M858" s="3">
        <f t="shared" si="181"/>
        <v>1</v>
      </c>
      <c r="N858" s="3">
        <f t="shared" si="182"/>
        <v>0</v>
      </c>
      <c r="AA858" t="s">
        <v>2836</v>
      </c>
      <c r="AB858" t="s">
        <v>2602</v>
      </c>
      <c r="AC858" t="s">
        <v>51</v>
      </c>
      <c r="AD858" t="s">
        <v>135</v>
      </c>
      <c r="AE858">
        <v>24</v>
      </c>
      <c r="AF858">
        <v>92.05</v>
      </c>
      <c r="AG858">
        <v>73.7</v>
      </c>
      <c r="AH858">
        <f t="shared" si="184"/>
        <v>1.2489823609226594</v>
      </c>
      <c r="AI858">
        <v>23</v>
      </c>
      <c r="AJ858">
        <v>63.39</v>
      </c>
      <c r="AK858">
        <v>71.22</v>
      </c>
      <c r="AL858" s="3">
        <f t="shared" si="185"/>
        <v>0</v>
      </c>
      <c r="AM858" s="3">
        <f t="shared" si="186"/>
        <v>1</v>
      </c>
      <c r="AN858" s="3">
        <f t="shared" si="187"/>
        <v>0</v>
      </c>
    </row>
    <row r="859" spans="1:40" x14ac:dyDescent="0.35">
      <c r="A859" t="s">
        <v>2837</v>
      </c>
      <c r="B859" t="s">
        <v>2693</v>
      </c>
      <c r="C859" t="s">
        <v>51</v>
      </c>
      <c r="D859" t="s">
        <v>17</v>
      </c>
      <c r="E859">
        <v>23.5</v>
      </c>
      <c r="F859">
        <v>92.89</v>
      </c>
      <c r="G859">
        <v>72.459999999999994</v>
      </c>
      <c r="H859">
        <f t="shared" si="183"/>
        <v>1.2819486613303892</v>
      </c>
      <c r="I859">
        <v>25.5</v>
      </c>
      <c r="J859">
        <v>77.88</v>
      </c>
      <c r="K859">
        <v>77.400000000000006</v>
      </c>
      <c r="L859" s="3">
        <f t="shared" ref="L859:L922" si="188">IF(H859&gt;1.5,1,0)</f>
        <v>0</v>
      </c>
      <c r="M859" s="3">
        <f t="shared" ref="M859:M922" si="189">IF((AND(H859&gt;1,H859&lt;1.5)),1,0)</f>
        <v>1</v>
      </c>
      <c r="N859" s="3">
        <f t="shared" ref="N859:N922" si="190">IF(H859&lt;1,1,0)</f>
        <v>0</v>
      </c>
      <c r="AA859" t="s">
        <v>2837</v>
      </c>
      <c r="AB859" t="s">
        <v>2693</v>
      </c>
      <c r="AC859" t="s">
        <v>51</v>
      </c>
      <c r="AD859" t="s">
        <v>18</v>
      </c>
      <c r="AE859">
        <v>24</v>
      </c>
      <c r="AF859">
        <v>120.55</v>
      </c>
      <c r="AG859">
        <v>73.7</v>
      </c>
      <c r="AH859">
        <f t="shared" si="184"/>
        <v>1.6356852103120758</v>
      </c>
      <c r="AI859">
        <v>23</v>
      </c>
      <c r="AJ859">
        <v>59.92</v>
      </c>
      <c r="AK859">
        <v>71.22</v>
      </c>
      <c r="AL859" s="3">
        <f t="shared" si="185"/>
        <v>1</v>
      </c>
      <c r="AM859" s="3">
        <f t="shared" si="186"/>
        <v>0</v>
      </c>
      <c r="AN859" s="3">
        <f t="shared" si="187"/>
        <v>0</v>
      </c>
    </row>
    <row r="860" spans="1:40" x14ac:dyDescent="0.35">
      <c r="A860" t="s">
        <v>2838</v>
      </c>
      <c r="B860" t="s">
        <v>2693</v>
      </c>
      <c r="C860" t="s">
        <v>51</v>
      </c>
      <c r="D860" t="s">
        <v>17</v>
      </c>
      <c r="E860">
        <v>21.5</v>
      </c>
      <c r="F860">
        <v>68.709999999999994</v>
      </c>
      <c r="G860">
        <v>67.47</v>
      </c>
      <c r="H860">
        <f t="shared" si="183"/>
        <v>1.0183785386097524</v>
      </c>
      <c r="I860">
        <v>21</v>
      </c>
      <c r="J860">
        <v>42.71</v>
      </c>
      <c r="K860">
        <v>66.22</v>
      </c>
      <c r="L860" s="3">
        <f t="shared" si="188"/>
        <v>0</v>
      </c>
      <c r="M860" s="3">
        <f t="shared" si="189"/>
        <v>1</v>
      </c>
      <c r="N860" s="3">
        <f t="shared" si="190"/>
        <v>0</v>
      </c>
      <c r="AA860" t="s">
        <v>2838</v>
      </c>
      <c r="AB860" t="s">
        <v>2693</v>
      </c>
      <c r="AC860" t="s">
        <v>51</v>
      </c>
      <c r="AD860" t="s">
        <v>18</v>
      </c>
      <c r="AE860">
        <v>24</v>
      </c>
      <c r="AF860">
        <v>172.99</v>
      </c>
      <c r="AG860">
        <v>73.7</v>
      </c>
      <c r="AH860">
        <f t="shared" si="184"/>
        <v>2.3472184531886024</v>
      </c>
      <c r="AI860">
        <v>16</v>
      </c>
      <c r="AJ860">
        <v>57.43</v>
      </c>
      <c r="AK860">
        <v>53.5</v>
      </c>
      <c r="AL860" s="3">
        <f t="shared" si="185"/>
        <v>1</v>
      </c>
      <c r="AM860" s="3">
        <f t="shared" si="186"/>
        <v>0</v>
      </c>
      <c r="AN860" s="3">
        <f t="shared" si="187"/>
        <v>0</v>
      </c>
    </row>
    <row r="861" spans="1:40" x14ac:dyDescent="0.35">
      <c r="A861" t="s">
        <v>2839</v>
      </c>
      <c r="B861" t="s">
        <v>2693</v>
      </c>
      <c r="C861" s="6" t="s">
        <v>51</v>
      </c>
      <c r="D861" s="6" t="s">
        <v>17</v>
      </c>
      <c r="E861" s="6">
        <v>25.5</v>
      </c>
      <c r="F861" s="6">
        <v>72.45</v>
      </c>
      <c r="G861" s="6">
        <v>77.400000000000006</v>
      </c>
      <c r="H861" s="6">
        <f t="shared" si="183"/>
        <v>0.93604651162790697</v>
      </c>
      <c r="I861" s="6">
        <v>25</v>
      </c>
      <c r="J861" s="6">
        <v>45.58</v>
      </c>
      <c r="K861" s="6">
        <v>76.17</v>
      </c>
      <c r="L861" s="6">
        <f t="shared" si="188"/>
        <v>0</v>
      </c>
      <c r="M861" s="6">
        <f t="shared" si="189"/>
        <v>0</v>
      </c>
      <c r="N861" s="6">
        <f t="shared" si="190"/>
        <v>1</v>
      </c>
      <c r="AA861" t="s">
        <v>2839</v>
      </c>
      <c r="AB861" t="s">
        <v>2693</v>
      </c>
      <c r="AC861" t="s">
        <v>51</v>
      </c>
      <c r="AD861" t="s">
        <v>18</v>
      </c>
      <c r="AE861">
        <v>24</v>
      </c>
      <c r="AF861">
        <v>137.56</v>
      </c>
      <c r="AG861">
        <v>73.7</v>
      </c>
      <c r="AH861">
        <f t="shared" si="184"/>
        <v>1.8664857530529171</v>
      </c>
      <c r="AI861">
        <v>23</v>
      </c>
      <c r="AJ861">
        <v>49.9</v>
      </c>
      <c r="AK861">
        <v>71.22</v>
      </c>
      <c r="AL861" s="3">
        <f t="shared" si="185"/>
        <v>1</v>
      </c>
      <c r="AM861" s="3">
        <f t="shared" si="186"/>
        <v>0</v>
      </c>
      <c r="AN861" s="3">
        <f t="shared" si="187"/>
        <v>0</v>
      </c>
    </row>
    <row r="862" spans="1:40" x14ac:dyDescent="0.35">
      <c r="A862" t="s">
        <v>2840</v>
      </c>
      <c r="B862" t="s">
        <v>2693</v>
      </c>
      <c r="C862" t="s">
        <v>51</v>
      </c>
      <c r="D862" t="s">
        <v>17</v>
      </c>
      <c r="E862">
        <v>23</v>
      </c>
      <c r="F862">
        <v>91.32</v>
      </c>
      <c r="G862">
        <v>71.22</v>
      </c>
      <c r="H862">
        <f t="shared" si="183"/>
        <v>1.2822240943555181</v>
      </c>
      <c r="I862">
        <v>21.5</v>
      </c>
      <c r="J862">
        <v>65</v>
      </c>
      <c r="K862">
        <v>67.47</v>
      </c>
      <c r="L862" s="3">
        <f t="shared" si="188"/>
        <v>0</v>
      </c>
      <c r="M862" s="3">
        <f t="shared" si="189"/>
        <v>1</v>
      </c>
      <c r="N862" s="3">
        <f t="shared" si="190"/>
        <v>0</v>
      </c>
      <c r="AA862" t="s">
        <v>2840</v>
      </c>
      <c r="AB862" t="s">
        <v>2693</v>
      </c>
      <c r="AC862" t="s">
        <v>51</v>
      </c>
      <c r="AD862" t="s">
        <v>18</v>
      </c>
      <c r="AE862" s="6">
        <v>35</v>
      </c>
      <c r="AF862" s="6">
        <v>98.21</v>
      </c>
      <c r="AG862" s="6">
        <v>100.44</v>
      </c>
      <c r="AH862" s="6">
        <f t="shared" si="184"/>
        <v>0.97779769016328155</v>
      </c>
      <c r="AI862" s="6">
        <v>34.5</v>
      </c>
      <c r="AJ862" s="6">
        <v>84</v>
      </c>
      <c r="AK862" s="6">
        <v>99.24</v>
      </c>
      <c r="AL862" s="6">
        <f t="shared" si="185"/>
        <v>0</v>
      </c>
      <c r="AM862" s="6">
        <f t="shared" si="186"/>
        <v>0</v>
      </c>
      <c r="AN862" s="6">
        <f t="shared" si="187"/>
        <v>1</v>
      </c>
    </row>
    <row r="863" spans="1:40" x14ac:dyDescent="0.35">
      <c r="A863" t="s">
        <v>2841</v>
      </c>
      <c r="B863" t="s">
        <v>2693</v>
      </c>
      <c r="C863" t="s">
        <v>51</v>
      </c>
      <c r="D863" t="s">
        <v>17</v>
      </c>
      <c r="E863">
        <v>24</v>
      </c>
      <c r="F863">
        <v>112.21</v>
      </c>
      <c r="G863">
        <v>73.7</v>
      </c>
      <c r="H863">
        <f t="shared" si="183"/>
        <v>1.5225237449118045</v>
      </c>
      <c r="I863">
        <v>21.5</v>
      </c>
      <c r="J863">
        <v>42.29</v>
      </c>
      <c r="K863">
        <v>67.47</v>
      </c>
      <c r="L863" s="3">
        <f t="shared" si="188"/>
        <v>1</v>
      </c>
      <c r="M863" s="3">
        <f t="shared" si="189"/>
        <v>0</v>
      </c>
      <c r="N863" s="3">
        <f t="shared" si="190"/>
        <v>0</v>
      </c>
      <c r="AA863" t="s">
        <v>2841</v>
      </c>
      <c r="AB863" t="s">
        <v>2693</v>
      </c>
      <c r="AC863" t="s">
        <v>51</v>
      </c>
      <c r="AD863" t="s">
        <v>18</v>
      </c>
      <c r="AE863">
        <v>24</v>
      </c>
      <c r="AF863">
        <v>150.01</v>
      </c>
      <c r="AG863">
        <v>73.7</v>
      </c>
      <c r="AH863">
        <f t="shared" si="184"/>
        <v>2.0354138398914516</v>
      </c>
      <c r="AI863">
        <v>23</v>
      </c>
      <c r="AJ863">
        <v>63.66</v>
      </c>
      <c r="AK863">
        <v>71.22</v>
      </c>
      <c r="AL863" s="3">
        <f t="shared" si="185"/>
        <v>1</v>
      </c>
      <c r="AM863" s="3">
        <f t="shared" si="186"/>
        <v>0</v>
      </c>
      <c r="AN863" s="3">
        <f t="shared" si="187"/>
        <v>0</v>
      </c>
    </row>
    <row r="864" spans="1:40" x14ac:dyDescent="0.35">
      <c r="A864" t="s">
        <v>2842</v>
      </c>
      <c r="B864" t="s">
        <v>2693</v>
      </c>
      <c r="C864" t="s">
        <v>51</v>
      </c>
      <c r="D864" t="s">
        <v>17</v>
      </c>
      <c r="E864">
        <v>24</v>
      </c>
      <c r="F864">
        <v>96.38</v>
      </c>
      <c r="G864">
        <v>73.7</v>
      </c>
      <c r="H864">
        <f t="shared" si="183"/>
        <v>1.3077340569877882</v>
      </c>
      <c r="I864">
        <v>21.5</v>
      </c>
      <c r="J864">
        <v>75.16</v>
      </c>
      <c r="K864">
        <v>67.47</v>
      </c>
      <c r="L864" s="3">
        <f t="shared" si="188"/>
        <v>0</v>
      </c>
      <c r="M864" s="3">
        <f t="shared" si="189"/>
        <v>1</v>
      </c>
      <c r="N864" s="3">
        <f t="shared" si="190"/>
        <v>0</v>
      </c>
      <c r="AA864" t="s">
        <v>2842</v>
      </c>
      <c r="AB864" t="s">
        <v>2693</v>
      </c>
      <c r="AC864" t="s">
        <v>51</v>
      </c>
      <c r="AD864" t="s">
        <v>18</v>
      </c>
      <c r="AE864">
        <v>24</v>
      </c>
      <c r="AF864">
        <v>129.32</v>
      </c>
      <c r="AG864">
        <v>73.7</v>
      </c>
      <c r="AH864">
        <f t="shared" si="184"/>
        <v>1.7546811397557665</v>
      </c>
      <c r="AI864">
        <v>23</v>
      </c>
      <c r="AJ864">
        <v>68.78</v>
      </c>
      <c r="AK864">
        <v>71.22</v>
      </c>
      <c r="AL864" s="3">
        <f t="shared" si="185"/>
        <v>1</v>
      </c>
      <c r="AM864" s="3">
        <f t="shared" si="186"/>
        <v>0</v>
      </c>
      <c r="AN864" s="3">
        <f t="shared" si="187"/>
        <v>0</v>
      </c>
    </row>
    <row r="865" spans="1:40" x14ac:dyDescent="0.35">
      <c r="A865" t="s">
        <v>2843</v>
      </c>
      <c r="B865" t="s">
        <v>2693</v>
      </c>
      <c r="C865" s="6" t="s">
        <v>51</v>
      </c>
      <c r="D865" s="6" t="s">
        <v>17</v>
      </c>
      <c r="E865" s="6">
        <v>32</v>
      </c>
      <c r="F865" s="6">
        <v>92.82</v>
      </c>
      <c r="G865" s="6">
        <v>93.23</v>
      </c>
      <c r="H865" s="6">
        <f t="shared" si="183"/>
        <v>0.99560227394615453</v>
      </c>
      <c r="I865" s="6">
        <v>31.5</v>
      </c>
      <c r="J865" s="6">
        <v>58.77</v>
      </c>
      <c r="K865" s="6">
        <v>92.02</v>
      </c>
      <c r="L865" s="6">
        <f t="shared" si="188"/>
        <v>0</v>
      </c>
      <c r="M865" s="6">
        <f t="shared" si="189"/>
        <v>0</v>
      </c>
      <c r="N865" s="6">
        <f t="shared" si="190"/>
        <v>1</v>
      </c>
      <c r="AA865" t="s">
        <v>2843</v>
      </c>
      <c r="AB865" t="s">
        <v>2693</v>
      </c>
      <c r="AC865" t="s">
        <v>51</v>
      </c>
      <c r="AD865" t="s">
        <v>18</v>
      </c>
      <c r="AE865">
        <v>24</v>
      </c>
      <c r="AF865">
        <v>112.89</v>
      </c>
      <c r="AG865">
        <v>73.7</v>
      </c>
      <c r="AH865">
        <f t="shared" si="184"/>
        <v>1.5317503392130258</v>
      </c>
      <c r="AI865">
        <v>23.5</v>
      </c>
      <c r="AJ865">
        <v>67.28</v>
      </c>
      <c r="AK865">
        <v>72.459999999999994</v>
      </c>
      <c r="AL865" s="3">
        <f t="shared" si="185"/>
        <v>1</v>
      </c>
      <c r="AM865" s="3">
        <f t="shared" si="186"/>
        <v>0</v>
      </c>
      <c r="AN865" s="3">
        <f t="shared" si="187"/>
        <v>0</v>
      </c>
    </row>
    <row r="866" spans="1:40" x14ac:dyDescent="0.35">
      <c r="A866" t="s">
        <v>2844</v>
      </c>
      <c r="B866" t="s">
        <v>2693</v>
      </c>
      <c r="C866" t="s">
        <v>51</v>
      </c>
      <c r="D866" t="s">
        <v>17</v>
      </c>
      <c r="E866">
        <v>23.5</v>
      </c>
      <c r="F866">
        <v>146</v>
      </c>
      <c r="G866">
        <v>72.459999999999994</v>
      </c>
      <c r="H866">
        <f t="shared" si="183"/>
        <v>2.0149047750483029</v>
      </c>
      <c r="I866">
        <v>21.5</v>
      </c>
      <c r="J866">
        <v>55.88</v>
      </c>
      <c r="K866">
        <v>67.47</v>
      </c>
      <c r="L866" s="3">
        <f t="shared" si="188"/>
        <v>1</v>
      </c>
      <c r="M866" s="3">
        <f t="shared" si="189"/>
        <v>0</v>
      </c>
      <c r="N866" s="3">
        <f t="shared" si="190"/>
        <v>0</v>
      </c>
      <c r="AA866" t="s">
        <v>2844</v>
      </c>
      <c r="AB866" t="s">
        <v>2693</v>
      </c>
      <c r="AC866" t="s">
        <v>51</v>
      </c>
      <c r="AD866" t="s">
        <v>18</v>
      </c>
      <c r="AE866">
        <v>24</v>
      </c>
      <c r="AF866">
        <v>116.01</v>
      </c>
      <c r="AG866">
        <v>73.7</v>
      </c>
      <c r="AH866">
        <f t="shared" si="184"/>
        <v>1.5740841248303934</v>
      </c>
      <c r="AI866">
        <v>23</v>
      </c>
      <c r="AJ866">
        <v>71.09</v>
      </c>
      <c r="AK866">
        <v>71.22</v>
      </c>
      <c r="AL866" s="3">
        <f t="shared" si="185"/>
        <v>1</v>
      </c>
      <c r="AM866" s="3">
        <f t="shared" si="186"/>
        <v>0</v>
      </c>
      <c r="AN866" s="3">
        <f t="shared" si="187"/>
        <v>0</v>
      </c>
    </row>
    <row r="867" spans="1:40" x14ac:dyDescent="0.35">
      <c r="A867" t="s">
        <v>2845</v>
      </c>
      <c r="B867" t="s">
        <v>2693</v>
      </c>
      <c r="C867" t="s">
        <v>51</v>
      </c>
      <c r="D867" t="s">
        <v>17</v>
      </c>
      <c r="E867">
        <v>24</v>
      </c>
      <c r="F867">
        <v>79.86</v>
      </c>
      <c r="G867">
        <v>73.7</v>
      </c>
      <c r="H867">
        <f t="shared" si="183"/>
        <v>1.0835820895522388</v>
      </c>
      <c r="I867">
        <v>23.5</v>
      </c>
      <c r="J867">
        <v>48.94</v>
      </c>
      <c r="K867">
        <v>72.459999999999994</v>
      </c>
      <c r="L867" s="3">
        <f t="shared" si="188"/>
        <v>0</v>
      </c>
      <c r="M867" s="3">
        <f t="shared" si="189"/>
        <v>1</v>
      </c>
      <c r="N867" s="3">
        <f t="shared" si="190"/>
        <v>0</v>
      </c>
      <c r="AA867" t="s">
        <v>2845</v>
      </c>
      <c r="AB867" t="s">
        <v>2693</v>
      </c>
      <c r="AC867" t="s">
        <v>51</v>
      </c>
      <c r="AD867" t="s">
        <v>18</v>
      </c>
      <c r="AE867">
        <v>24</v>
      </c>
      <c r="AF867">
        <v>138.88</v>
      </c>
      <c r="AG867">
        <v>73.7</v>
      </c>
      <c r="AH867">
        <f t="shared" si="184"/>
        <v>1.8843962008141111</v>
      </c>
      <c r="AI867">
        <v>22.5</v>
      </c>
      <c r="AJ867">
        <v>67.489999999999995</v>
      </c>
      <c r="AK867">
        <v>69.97</v>
      </c>
      <c r="AL867" s="3">
        <f t="shared" si="185"/>
        <v>1</v>
      </c>
      <c r="AM867" s="3">
        <f t="shared" si="186"/>
        <v>0</v>
      </c>
      <c r="AN867" s="3">
        <f t="shared" si="187"/>
        <v>0</v>
      </c>
    </row>
    <row r="868" spans="1:40" x14ac:dyDescent="0.35">
      <c r="A868" t="s">
        <v>2846</v>
      </c>
      <c r="B868" t="s">
        <v>2693</v>
      </c>
      <c r="C868" t="s">
        <v>51</v>
      </c>
      <c r="D868" t="s">
        <v>17</v>
      </c>
      <c r="E868">
        <v>24</v>
      </c>
      <c r="F868">
        <v>146.76</v>
      </c>
      <c r="G868">
        <v>73.7</v>
      </c>
      <c r="H868">
        <f t="shared" si="183"/>
        <v>1.9913161465400269</v>
      </c>
      <c r="I868">
        <v>22</v>
      </c>
      <c r="J868">
        <v>43.3</v>
      </c>
      <c r="K868">
        <v>68.72</v>
      </c>
      <c r="L868" s="3">
        <f t="shared" si="188"/>
        <v>1</v>
      </c>
      <c r="M868" s="3">
        <f t="shared" si="189"/>
        <v>0</v>
      </c>
      <c r="N868" s="3">
        <f t="shared" si="190"/>
        <v>0</v>
      </c>
      <c r="AA868" t="s">
        <v>2846</v>
      </c>
      <c r="AB868" t="s">
        <v>2693</v>
      </c>
      <c r="AC868" t="s">
        <v>51</v>
      </c>
      <c r="AD868" t="s">
        <v>18</v>
      </c>
      <c r="AE868">
        <v>24</v>
      </c>
      <c r="AF868">
        <v>166.77</v>
      </c>
      <c r="AG868">
        <v>73.7</v>
      </c>
      <c r="AH868">
        <f t="shared" si="184"/>
        <v>2.2628222523744914</v>
      </c>
      <c r="AI868">
        <v>23</v>
      </c>
      <c r="AJ868">
        <v>60.81</v>
      </c>
      <c r="AK868">
        <v>71.22</v>
      </c>
      <c r="AL868" s="3">
        <f t="shared" si="185"/>
        <v>1</v>
      </c>
      <c r="AM868" s="3">
        <f t="shared" si="186"/>
        <v>0</v>
      </c>
      <c r="AN868" s="3">
        <f t="shared" si="187"/>
        <v>0</v>
      </c>
    </row>
    <row r="869" spans="1:40" x14ac:dyDescent="0.35">
      <c r="A869" t="s">
        <v>2847</v>
      </c>
      <c r="B869" t="s">
        <v>2693</v>
      </c>
      <c r="C869" t="s">
        <v>51</v>
      </c>
      <c r="D869" t="s">
        <v>17</v>
      </c>
      <c r="E869">
        <v>23.5</v>
      </c>
      <c r="F869">
        <v>182.02</v>
      </c>
      <c r="G869">
        <v>72.459999999999994</v>
      </c>
      <c r="H869">
        <f t="shared" si="183"/>
        <v>2.5120066243444663</v>
      </c>
      <c r="I869">
        <v>21.5</v>
      </c>
      <c r="J869">
        <v>36.51</v>
      </c>
      <c r="K869">
        <v>67.47</v>
      </c>
      <c r="L869" s="3">
        <f t="shared" si="188"/>
        <v>1</v>
      </c>
      <c r="M869" s="3">
        <f t="shared" si="189"/>
        <v>0</v>
      </c>
      <c r="N869" s="3">
        <f t="shared" si="190"/>
        <v>0</v>
      </c>
      <c r="AA869" t="s">
        <v>2847</v>
      </c>
      <c r="AB869" t="s">
        <v>2693</v>
      </c>
      <c r="AC869" t="s">
        <v>51</v>
      </c>
      <c r="AD869" t="s">
        <v>18</v>
      </c>
      <c r="AE869">
        <v>24</v>
      </c>
      <c r="AF869">
        <v>179.21</v>
      </c>
      <c r="AG869">
        <v>73.7</v>
      </c>
      <c r="AH869">
        <f t="shared" si="184"/>
        <v>2.4316146540027139</v>
      </c>
      <c r="AI869">
        <v>16</v>
      </c>
      <c r="AJ869">
        <v>62.22</v>
      </c>
      <c r="AK869">
        <v>53.5</v>
      </c>
      <c r="AL869" s="3">
        <f t="shared" si="185"/>
        <v>1</v>
      </c>
      <c r="AM869" s="3">
        <f t="shared" si="186"/>
        <v>0</v>
      </c>
      <c r="AN869" s="3">
        <f t="shared" si="187"/>
        <v>0</v>
      </c>
    </row>
    <row r="870" spans="1:40" x14ac:dyDescent="0.35">
      <c r="A870" t="s">
        <v>2848</v>
      </c>
      <c r="B870" t="s">
        <v>2693</v>
      </c>
      <c r="C870" t="s">
        <v>51</v>
      </c>
      <c r="D870" t="s">
        <v>17</v>
      </c>
      <c r="E870">
        <v>23.5</v>
      </c>
      <c r="F870">
        <v>115.85</v>
      </c>
      <c r="G870">
        <v>72.459999999999994</v>
      </c>
      <c r="H870">
        <f t="shared" si="183"/>
        <v>1.5988131382831907</v>
      </c>
      <c r="I870">
        <v>21</v>
      </c>
      <c r="J870">
        <v>46.32</v>
      </c>
      <c r="K870">
        <v>66.22</v>
      </c>
      <c r="L870" s="3">
        <f t="shared" si="188"/>
        <v>1</v>
      </c>
      <c r="M870" s="3">
        <f t="shared" si="189"/>
        <v>0</v>
      </c>
      <c r="N870" s="3">
        <f t="shared" si="190"/>
        <v>0</v>
      </c>
      <c r="AA870" t="s">
        <v>2848</v>
      </c>
      <c r="AB870" t="s">
        <v>2693</v>
      </c>
      <c r="AC870" t="s">
        <v>51</v>
      </c>
      <c r="AD870" t="s">
        <v>18</v>
      </c>
      <c r="AE870">
        <v>24</v>
      </c>
      <c r="AF870">
        <v>156.91999999999999</v>
      </c>
      <c r="AG870">
        <v>73.7</v>
      </c>
      <c r="AH870">
        <f t="shared" si="184"/>
        <v>2.129172320217096</v>
      </c>
      <c r="AI870">
        <v>16</v>
      </c>
      <c r="AJ870">
        <v>57.69</v>
      </c>
      <c r="AK870">
        <v>53.5</v>
      </c>
      <c r="AL870" s="3">
        <f t="shared" si="185"/>
        <v>1</v>
      </c>
      <c r="AM870" s="3">
        <f t="shared" si="186"/>
        <v>0</v>
      </c>
      <c r="AN870" s="3">
        <f t="shared" si="187"/>
        <v>0</v>
      </c>
    </row>
    <row r="871" spans="1:40" x14ac:dyDescent="0.35">
      <c r="A871" t="s">
        <v>2849</v>
      </c>
      <c r="B871" t="s">
        <v>2693</v>
      </c>
      <c r="C871" t="s">
        <v>51</v>
      </c>
      <c r="D871" t="s">
        <v>17</v>
      </c>
      <c r="E871">
        <v>24.5</v>
      </c>
      <c r="F871">
        <v>83.93</v>
      </c>
      <c r="G871">
        <v>74.930000000000007</v>
      </c>
      <c r="H871">
        <f t="shared" si="183"/>
        <v>1.120112104630989</v>
      </c>
      <c r="I871">
        <v>23.5</v>
      </c>
      <c r="J871">
        <v>75.52</v>
      </c>
      <c r="K871">
        <v>72.459999999999994</v>
      </c>
      <c r="L871" s="3">
        <f t="shared" si="188"/>
        <v>0</v>
      </c>
      <c r="M871" s="3">
        <f t="shared" si="189"/>
        <v>1</v>
      </c>
      <c r="N871" s="3">
        <f t="shared" si="190"/>
        <v>0</v>
      </c>
      <c r="AA871" t="s">
        <v>2849</v>
      </c>
      <c r="AB871" t="s">
        <v>2693</v>
      </c>
      <c r="AC871" t="s">
        <v>51</v>
      </c>
      <c r="AD871" t="s">
        <v>18</v>
      </c>
      <c r="AE871">
        <v>24</v>
      </c>
      <c r="AF871">
        <v>139.05000000000001</v>
      </c>
      <c r="AG871">
        <v>73.7</v>
      </c>
      <c r="AH871">
        <f t="shared" si="184"/>
        <v>1.8867028493894167</v>
      </c>
      <c r="AI871">
        <v>22.5</v>
      </c>
      <c r="AJ871">
        <v>68.37</v>
      </c>
      <c r="AK871">
        <v>69.97</v>
      </c>
      <c r="AL871" s="3">
        <f t="shared" si="185"/>
        <v>1</v>
      </c>
      <c r="AM871" s="3">
        <f t="shared" si="186"/>
        <v>0</v>
      </c>
      <c r="AN871" s="3">
        <f t="shared" si="187"/>
        <v>0</v>
      </c>
    </row>
    <row r="872" spans="1:40" x14ac:dyDescent="0.35">
      <c r="A872" t="s">
        <v>2850</v>
      </c>
      <c r="B872" t="s">
        <v>2693</v>
      </c>
      <c r="C872" t="s">
        <v>51</v>
      </c>
      <c r="D872" t="s">
        <v>17</v>
      </c>
      <c r="E872">
        <v>23.5</v>
      </c>
      <c r="F872">
        <v>212.65</v>
      </c>
      <c r="G872">
        <v>72.459999999999994</v>
      </c>
      <c r="H872">
        <f t="shared" si="183"/>
        <v>2.9347226055754905</v>
      </c>
      <c r="I872">
        <v>22</v>
      </c>
      <c r="J872">
        <v>66.87</v>
      </c>
      <c r="K872">
        <v>68.72</v>
      </c>
      <c r="L872" s="3">
        <f t="shared" si="188"/>
        <v>1</v>
      </c>
      <c r="M872" s="3">
        <f t="shared" si="189"/>
        <v>0</v>
      </c>
      <c r="N872" s="3">
        <f t="shared" si="190"/>
        <v>0</v>
      </c>
      <c r="AA872" t="s">
        <v>2850</v>
      </c>
      <c r="AB872" t="s">
        <v>2693</v>
      </c>
      <c r="AC872" t="s">
        <v>51</v>
      </c>
      <c r="AD872" t="s">
        <v>18</v>
      </c>
      <c r="AE872">
        <v>24</v>
      </c>
      <c r="AF872">
        <v>116.99</v>
      </c>
      <c r="AG872">
        <v>73.7</v>
      </c>
      <c r="AH872">
        <f t="shared" si="184"/>
        <v>1.5873812754409768</v>
      </c>
      <c r="AI872">
        <v>23</v>
      </c>
      <c r="AJ872">
        <v>64.569999999999993</v>
      </c>
      <c r="AK872">
        <v>71.22</v>
      </c>
      <c r="AL872" s="3">
        <f t="shared" si="185"/>
        <v>1</v>
      </c>
      <c r="AM872" s="3">
        <f t="shared" si="186"/>
        <v>0</v>
      </c>
      <c r="AN872" s="3">
        <f t="shared" si="187"/>
        <v>0</v>
      </c>
    </row>
    <row r="873" spans="1:40" x14ac:dyDescent="0.35">
      <c r="A873" t="s">
        <v>2851</v>
      </c>
      <c r="B873" t="s">
        <v>2693</v>
      </c>
      <c r="C873" t="s">
        <v>51</v>
      </c>
      <c r="D873" t="s">
        <v>17</v>
      </c>
      <c r="E873">
        <v>24</v>
      </c>
      <c r="F873">
        <v>101.24</v>
      </c>
      <c r="G873">
        <v>73.7</v>
      </c>
      <c r="H873">
        <f t="shared" si="183"/>
        <v>1.3736770691994571</v>
      </c>
      <c r="I873">
        <v>26</v>
      </c>
      <c r="J873">
        <v>81.98</v>
      </c>
      <c r="K873">
        <v>78.63</v>
      </c>
      <c r="L873" s="3">
        <f t="shared" si="188"/>
        <v>0</v>
      </c>
      <c r="M873" s="3">
        <f t="shared" si="189"/>
        <v>1</v>
      </c>
      <c r="N873" s="3">
        <f t="shared" si="190"/>
        <v>0</v>
      </c>
      <c r="AA873" t="s">
        <v>2851</v>
      </c>
      <c r="AB873" t="s">
        <v>2693</v>
      </c>
      <c r="AC873" t="s">
        <v>51</v>
      </c>
      <c r="AD873" t="s">
        <v>18</v>
      </c>
      <c r="AE873">
        <v>24</v>
      </c>
      <c r="AF873">
        <v>138.51</v>
      </c>
      <c r="AG873">
        <v>73.7</v>
      </c>
      <c r="AH873">
        <f t="shared" si="184"/>
        <v>1.8793758480325642</v>
      </c>
      <c r="AI873">
        <v>23</v>
      </c>
      <c r="AJ873">
        <v>57.98</v>
      </c>
      <c r="AK873">
        <v>71.22</v>
      </c>
      <c r="AL873" s="3">
        <f t="shared" si="185"/>
        <v>1</v>
      </c>
      <c r="AM873" s="3">
        <f t="shared" si="186"/>
        <v>0</v>
      </c>
      <c r="AN873" s="3">
        <f t="shared" si="187"/>
        <v>0</v>
      </c>
    </row>
    <row r="874" spans="1:40" x14ac:dyDescent="0.35">
      <c r="A874" t="s">
        <v>2852</v>
      </c>
      <c r="B874" t="s">
        <v>2693</v>
      </c>
      <c r="C874" s="6" t="s">
        <v>51</v>
      </c>
      <c r="D874" s="6" t="s">
        <v>134</v>
      </c>
      <c r="E874" s="6">
        <v>24</v>
      </c>
      <c r="F874" s="6">
        <v>71.849999999999994</v>
      </c>
      <c r="G874" s="6">
        <v>73.7</v>
      </c>
      <c r="H874" s="6">
        <f t="shared" si="183"/>
        <v>0.97489823609226578</v>
      </c>
      <c r="I874" s="6">
        <v>23.5</v>
      </c>
      <c r="J874" s="6">
        <v>65.03</v>
      </c>
      <c r="K874" s="6">
        <v>72.459999999999994</v>
      </c>
      <c r="L874" s="6">
        <f t="shared" si="188"/>
        <v>0</v>
      </c>
      <c r="M874" s="6">
        <f t="shared" si="189"/>
        <v>0</v>
      </c>
      <c r="N874" s="6">
        <f t="shared" si="190"/>
        <v>1</v>
      </c>
      <c r="AA874" t="s">
        <v>2852</v>
      </c>
      <c r="AB874" t="s">
        <v>2693</v>
      </c>
      <c r="AC874" t="s">
        <v>51</v>
      </c>
      <c r="AD874" t="s">
        <v>135</v>
      </c>
      <c r="AE874">
        <v>24</v>
      </c>
      <c r="AF874">
        <v>102.73</v>
      </c>
      <c r="AG874">
        <v>73.7</v>
      </c>
      <c r="AH874">
        <f t="shared" si="184"/>
        <v>1.3938941655359567</v>
      </c>
      <c r="AI874">
        <v>23</v>
      </c>
      <c r="AJ874">
        <v>47.53</v>
      </c>
      <c r="AK874">
        <v>71.22</v>
      </c>
      <c r="AL874" s="3">
        <f t="shared" si="185"/>
        <v>0</v>
      </c>
      <c r="AM874" s="3">
        <f t="shared" si="186"/>
        <v>1</v>
      </c>
      <c r="AN874" s="3">
        <f t="shared" si="187"/>
        <v>0</v>
      </c>
    </row>
    <row r="875" spans="1:40" x14ac:dyDescent="0.35">
      <c r="A875" t="s">
        <v>2853</v>
      </c>
      <c r="B875" t="s">
        <v>2693</v>
      </c>
      <c r="C875" s="6" t="s">
        <v>51</v>
      </c>
      <c r="D875" s="6" t="s">
        <v>134</v>
      </c>
      <c r="E875" s="6">
        <v>21.5</v>
      </c>
      <c r="F875" s="6">
        <v>63.15</v>
      </c>
      <c r="G875" s="6">
        <v>67.47</v>
      </c>
      <c r="H875" s="6">
        <f t="shared" si="183"/>
        <v>0.93597154290795914</v>
      </c>
      <c r="I875" s="6">
        <v>21</v>
      </c>
      <c r="J875" s="6">
        <v>43.7</v>
      </c>
      <c r="K875" s="6">
        <v>66.22</v>
      </c>
      <c r="L875" s="6">
        <f t="shared" si="188"/>
        <v>0</v>
      </c>
      <c r="M875" s="6">
        <f t="shared" si="189"/>
        <v>0</v>
      </c>
      <c r="N875" s="6">
        <f t="shared" si="190"/>
        <v>1</v>
      </c>
      <c r="AA875" t="s">
        <v>2853</v>
      </c>
      <c r="AB875" t="s">
        <v>2693</v>
      </c>
      <c r="AC875" t="s">
        <v>51</v>
      </c>
      <c r="AD875" t="s">
        <v>135</v>
      </c>
      <c r="AE875">
        <v>24</v>
      </c>
      <c r="AF875">
        <v>117.99</v>
      </c>
      <c r="AG875">
        <v>73.7</v>
      </c>
      <c r="AH875">
        <f t="shared" si="184"/>
        <v>1.6009497964721844</v>
      </c>
      <c r="AI875">
        <v>22</v>
      </c>
      <c r="AJ875">
        <v>58.35</v>
      </c>
      <c r="AK875">
        <v>68.72</v>
      </c>
      <c r="AL875" s="3">
        <f t="shared" si="185"/>
        <v>1</v>
      </c>
      <c r="AM875" s="3">
        <f t="shared" si="186"/>
        <v>0</v>
      </c>
      <c r="AN875" s="3">
        <f t="shared" si="187"/>
        <v>0</v>
      </c>
    </row>
    <row r="876" spans="1:40" x14ac:dyDescent="0.35">
      <c r="A876" t="s">
        <v>2854</v>
      </c>
      <c r="B876" t="s">
        <v>2693</v>
      </c>
      <c r="C876" t="s">
        <v>51</v>
      </c>
      <c r="D876" t="s">
        <v>134</v>
      </c>
      <c r="E876">
        <v>16</v>
      </c>
      <c r="F876">
        <v>57.11</v>
      </c>
      <c r="G876">
        <v>53.5</v>
      </c>
      <c r="H876">
        <f t="shared" si="183"/>
        <v>1.0674766355140186</v>
      </c>
      <c r="I876">
        <v>15.5</v>
      </c>
      <c r="J876">
        <v>33.479999999999997</v>
      </c>
      <c r="K876">
        <v>52.21</v>
      </c>
      <c r="L876" s="3">
        <f t="shared" si="188"/>
        <v>0</v>
      </c>
      <c r="M876" s="3">
        <f t="shared" si="189"/>
        <v>1</v>
      </c>
      <c r="N876" s="3">
        <f t="shared" si="190"/>
        <v>0</v>
      </c>
      <c r="AA876" t="s">
        <v>2854</v>
      </c>
      <c r="AB876" t="s">
        <v>2693</v>
      </c>
      <c r="AC876" t="s">
        <v>51</v>
      </c>
      <c r="AD876" t="s">
        <v>135</v>
      </c>
      <c r="AE876" s="6">
        <v>24.5</v>
      </c>
      <c r="AF876" s="6">
        <v>74.25</v>
      </c>
      <c r="AG876" s="6">
        <v>74.930000000000007</v>
      </c>
      <c r="AH876" s="6">
        <f t="shared" si="184"/>
        <v>0.99092486320565853</v>
      </c>
      <c r="AI876" s="6">
        <v>24</v>
      </c>
      <c r="AJ876" s="6">
        <v>64.930000000000007</v>
      </c>
      <c r="AK876" s="6">
        <v>73.7</v>
      </c>
      <c r="AL876" s="6">
        <f t="shared" si="185"/>
        <v>0</v>
      </c>
      <c r="AM876" s="6">
        <f t="shared" si="186"/>
        <v>0</v>
      </c>
      <c r="AN876" s="6">
        <f t="shared" si="187"/>
        <v>1</v>
      </c>
    </row>
    <row r="877" spans="1:40" x14ac:dyDescent="0.35">
      <c r="A877" t="s">
        <v>2855</v>
      </c>
      <c r="B877" t="s">
        <v>2693</v>
      </c>
      <c r="C877" s="6" t="s">
        <v>51</v>
      </c>
      <c r="D877" s="6" t="s">
        <v>134</v>
      </c>
      <c r="E877" s="6">
        <v>31.5</v>
      </c>
      <c r="F877" s="6">
        <v>82.63</v>
      </c>
      <c r="G877" s="6">
        <v>92.02</v>
      </c>
      <c r="H877" s="6">
        <f t="shared" si="183"/>
        <v>0.89795696587698326</v>
      </c>
      <c r="I877" s="6">
        <v>31</v>
      </c>
      <c r="J877" s="6">
        <v>58.87</v>
      </c>
      <c r="K877" s="6">
        <v>90.81</v>
      </c>
      <c r="L877" s="6">
        <f t="shared" si="188"/>
        <v>0</v>
      </c>
      <c r="M877" s="6">
        <f t="shared" si="189"/>
        <v>0</v>
      </c>
      <c r="N877" s="6">
        <f t="shared" si="190"/>
        <v>1</v>
      </c>
      <c r="AA877" t="s">
        <v>2855</v>
      </c>
      <c r="AB877" t="s">
        <v>2693</v>
      </c>
      <c r="AC877" t="s">
        <v>51</v>
      </c>
      <c r="AD877" t="s">
        <v>135</v>
      </c>
      <c r="AE877">
        <v>24</v>
      </c>
      <c r="AF877">
        <v>82.02</v>
      </c>
      <c r="AG877">
        <v>73.7</v>
      </c>
      <c r="AH877">
        <f t="shared" si="184"/>
        <v>1.1128900949796472</v>
      </c>
      <c r="AI877">
        <v>23.5</v>
      </c>
      <c r="AJ877">
        <v>63.49</v>
      </c>
      <c r="AK877">
        <v>72.459999999999994</v>
      </c>
      <c r="AL877" s="3">
        <f t="shared" si="185"/>
        <v>0</v>
      </c>
      <c r="AM877" s="3">
        <f t="shared" si="186"/>
        <v>1</v>
      </c>
      <c r="AN877" s="3">
        <f t="shared" si="187"/>
        <v>0</v>
      </c>
    </row>
    <row r="878" spans="1:40" x14ac:dyDescent="0.35">
      <c r="A878" t="s">
        <v>2856</v>
      </c>
      <c r="B878" t="s">
        <v>2693</v>
      </c>
      <c r="C878" t="s">
        <v>51</v>
      </c>
      <c r="D878" t="s">
        <v>134</v>
      </c>
      <c r="E878">
        <v>25</v>
      </c>
      <c r="F878">
        <v>187.42</v>
      </c>
      <c r="G878">
        <v>76.17</v>
      </c>
      <c r="H878">
        <f t="shared" si="183"/>
        <v>2.4605487724826043</v>
      </c>
      <c r="I878">
        <v>23</v>
      </c>
      <c r="J878">
        <v>69.510000000000005</v>
      </c>
      <c r="K878">
        <v>71.22</v>
      </c>
      <c r="L878" s="3">
        <f t="shared" si="188"/>
        <v>1</v>
      </c>
      <c r="M878" s="3">
        <f t="shared" si="189"/>
        <v>0</v>
      </c>
      <c r="N878" s="3">
        <f t="shared" si="190"/>
        <v>0</v>
      </c>
      <c r="AA878" t="s">
        <v>2856</v>
      </c>
      <c r="AB878" t="s">
        <v>2693</v>
      </c>
      <c r="AC878" t="s">
        <v>51</v>
      </c>
      <c r="AD878" t="s">
        <v>135</v>
      </c>
      <c r="AE878">
        <v>24</v>
      </c>
      <c r="AF878">
        <v>155.97</v>
      </c>
      <c r="AG878">
        <v>73.7</v>
      </c>
      <c r="AH878">
        <f t="shared" si="184"/>
        <v>2.1162822252374491</v>
      </c>
      <c r="AI878">
        <v>22.5</v>
      </c>
      <c r="AJ878">
        <v>66.7</v>
      </c>
      <c r="AK878">
        <v>69.97</v>
      </c>
      <c r="AL878" s="3">
        <f t="shared" si="185"/>
        <v>1</v>
      </c>
      <c r="AM878" s="3">
        <f t="shared" si="186"/>
        <v>0</v>
      </c>
      <c r="AN878" s="3">
        <f t="shared" si="187"/>
        <v>0</v>
      </c>
    </row>
    <row r="879" spans="1:40" x14ac:dyDescent="0.35">
      <c r="A879" t="s">
        <v>2857</v>
      </c>
      <c r="B879" t="s">
        <v>2693</v>
      </c>
      <c r="C879" s="6" t="s">
        <v>51</v>
      </c>
      <c r="D879" s="6" t="s">
        <v>134</v>
      </c>
      <c r="E879" s="6">
        <v>25.5</v>
      </c>
      <c r="F879" s="6">
        <v>68.8</v>
      </c>
      <c r="G879" s="6">
        <v>77.400000000000006</v>
      </c>
      <c r="H879" s="6">
        <f t="shared" si="183"/>
        <v>0.88888888888888884</v>
      </c>
      <c r="I879" s="6">
        <v>25</v>
      </c>
      <c r="J879" s="6">
        <v>43.42</v>
      </c>
      <c r="K879" s="6">
        <v>76.17</v>
      </c>
      <c r="L879" s="6">
        <f t="shared" si="188"/>
        <v>0</v>
      </c>
      <c r="M879" s="6">
        <f t="shared" si="189"/>
        <v>0</v>
      </c>
      <c r="N879" s="6">
        <f t="shared" si="190"/>
        <v>1</v>
      </c>
      <c r="AA879" t="s">
        <v>2857</v>
      </c>
      <c r="AB879" t="s">
        <v>2693</v>
      </c>
      <c r="AC879" t="s">
        <v>51</v>
      </c>
      <c r="AD879" t="s">
        <v>135</v>
      </c>
      <c r="AE879">
        <v>24.5</v>
      </c>
      <c r="AF879">
        <v>80.66</v>
      </c>
      <c r="AG879">
        <v>74.930000000000007</v>
      </c>
      <c r="AH879">
        <f t="shared" si="184"/>
        <v>1.0764713732817295</v>
      </c>
      <c r="AI879">
        <v>23.5</v>
      </c>
      <c r="AJ879">
        <v>60.45</v>
      </c>
      <c r="AK879">
        <v>72.459999999999994</v>
      </c>
      <c r="AL879" s="3">
        <f t="shared" si="185"/>
        <v>0</v>
      </c>
      <c r="AM879" s="3">
        <f t="shared" si="186"/>
        <v>1</v>
      </c>
      <c r="AN879" s="3">
        <f t="shared" si="187"/>
        <v>0</v>
      </c>
    </row>
    <row r="880" spans="1:40" x14ac:dyDescent="0.35">
      <c r="A880" t="s">
        <v>2858</v>
      </c>
      <c r="B880" t="s">
        <v>2693</v>
      </c>
      <c r="C880" t="s">
        <v>51</v>
      </c>
      <c r="D880" t="s">
        <v>134</v>
      </c>
      <c r="E880">
        <v>23.5</v>
      </c>
      <c r="F880">
        <v>93.44</v>
      </c>
      <c r="G880">
        <v>72.459999999999994</v>
      </c>
      <c r="H880">
        <f t="shared" si="183"/>
        <v>1.2895390560309137</v>
      </c>
      <c r="I880">
        <v>22.5</v>
      </c>
      <c r="J880">
        <v>75.14</v>
      </c>
      <c r="K880">
        <v>69.97</v>
      </c>
      <c r="L880" s="3">
        <f t="shared" si="188"/>
        <v>0</v>
      </c>
      <c r="M880" s="3">
        <f t="shared" si="189"/>
        <v>1</v>
      </c>
      <c r="N880" s="3">
        <f t="shared" si="190"/>
        <v>0</v>
      </c>
      <c r="AA880" t="s">
        <v>2858</v>
      </c>
      <c r="AB880" t="s">
        <v>2693</v>
      </c>
      <c r="AC880" t="s">
        <v>51</v>
      </c>
      <c r="AD880" t="s">
        <v>135</v>
      </c>
      <c r="AE880">
        <v>24</v>
      </c>
      <c r="AF880">
        <v>166.89</v>
      </c>
      <c r="AG880">
        <v>73.7</v>
      </c>
      <c r="AH880">
        <f t="shared" si="184"/>
        <v>2.2644504748982359</v>
      </c>
      <c r="AI880">
        <v>22</v>
      </c>
      <c r="AJ880">
        <v>68.34</v>
      </c>
      <c r="AK880">
        <v>68.72</v>
      </c>
      <c r="AL880" s="3">
        <f t="shared" si="185"/>
        <v>1</v>
      </c>
      <c r="AM880" s="3">
        <f t="shared" si="186"/>
        <v>0</v>
      </c>
      <c r="AN880" s="3">
        <f t="shared" si="187"/>
        <v>0</v>
      </c>
    </row>
    <row r="881" spans="1:40" x14ac:dyDescent="0.35">
      <c r="A881" t="s">
        <v>2859</v>
      </c>
      <c r="B881" t="s">
        <v>2693</v>
      </c>
      <c r="C881" t="s">
        <v>51</v>
      </c>
      <c r="D881" t="s">
        <v>134</v>
      </c>
      <c r="E881">
        <v>23.5</v>
      </c>
      <c r="F881">
        <v>89.83</v>
      </c>
      <c r="G881">
        <v>72.459999999999994</v>
      </c>
      <c r="H881">
        <f t="shared" si="183"/>
        <v>1.2397184653601989</v>
      </c>
      <c r="I881">
        <v>35</v>
      </c>
      <c r="J881">
        <v>109.51</v>
      </c>
      <c r="K881">
        <v>100.44</v>
      </c>
      <c r="L881" s="3">
        <f t="shared" si="188"/>
        <v>0</v>
      </c>
      <c r="M881" s="3">
        <f t="shared" si="189"/>
        <v>1</v>
      </c>
      <c r="N881" s="3">
        <f t="shared" si="190"/>
        <v>0</v>
      </c>
      <c r="AA881" t="s">
        <v>2859</v>
      </c>
      <c r="AB881" t="s">
        <v>2693</v>
      </c>
      <c r="AC881" t="s">
        <v>51</v>
      </c>
      <c r="AD881" t="s">
        <v>135</v>
      </c>
      <c r="AE881">
        <v>24</v>
      </c>
      <c r="AF881">
        <v>125.9</v>
      </c>
      <c r="AG881">
        <v>73.7</v>
      </c>
      <c r="AH881">
        <f t="shared" si="184"/>
        <v>1.7082767978290367</v>
      </c>
      <c r="AI881">
        <v>26.5</v>
      </c>
      <c r="AJ881">
        <v>89.28</v>
      </c>
      <c r="AK881">
        <v>79.86</v>
      </c>
      <c r="AL881" s="3">
        <f t="shared" si="185"/>
        <v>1</v>
      </c>
      <c r="AM881" s="3">
        <f t="shared" si="186"/>
        <v>0</v>
      </c>
      <c r="AN881" s="3">
        <f t="shared" si="187"/>
        <v>0</v>
      </c>
    </row>
    <row r="882" spans="1:40" x14ac:dyDescent="0.35">
      <c r="A882" t="s">
        <v>2860</v>
      </c>
      <c r="B882" t="s">
        <v>2693</v>
      </c>
      <c r="C882" t="s">
        <v>51</v>
      </c>
      <c r="D882" t="s">
        <v>134</v>
      </c>
      <c r="E882">
        <v>24</v>
      </c>
      <c r="F882">
        <v>95.08</v>
      </c>
      <c r="G882">
        <v>73.7</v>
      </c>
      <c r="H882">
        <f t="shared" si="183"/>
        <v>1.2900949796472183</v>
      </c>
      <c r="I882">
        <v>16</v>
      </c>
      <c r="J882">
        <v>61.46</v>
      </c>
      <c r="K882">
        <v>53.5</v>
      </c>
      <c r="L882" s="3">
        <f t="shared" si="188"/>
        <v>0</v>
      </c>
      <c r="M882" s="3">
        <f t="shared" si="189"/>
        <v>1</v>
      </c>
      <c r="N882" s="3">
        <f t="shared" si="190"/>
        <v>0</v>
      </c>
      <c r="AA882" t="s">
        <v>2860</v>
      </c>
      <c r="AB882" t="s">
        <v>2693</v>
      </c>
      <c r="AC882" t="s">
        <v>51</v>
      </c>
      <c r="AD882" t="s">
        <v>135</v>
      </c>
      <c r="AE882">
        <v>24</v>
      </c>
      <c r="AF882">
        <v>87.71</v>
      </c>
      <c r="AG882">
        <v>73.7</v>
      </c>
      <c r="AH882">
        <f t="shared" si="184"/>
        <v>1.1900949796472182</v>
      </c>
      <c r="AI882">
        <v>23.5</v>
      </c>
      <c r="AJ882">
        <v>70.13</v>
      </c>
      <c r="AK882">
        <v>72.459999999999994</v>
      </c>
      <c r="AL882" s="3">
        <f t="shared" si="185"/>
        <v>0</v>
      </c>
      <c r="AM882" s="3">
        <f t="shared" si="186"/>
        <v>1</v>
      </c>
      <c r="AN882" s="3">
        <f t="shared" si="187"/>
        <v>0</v>
      </c>
    </row>
    <row r="883" spans="1:40" x14ac:dyDescent="0.35">
      <c r="A883" t="s">
        <v>2861</v>
      </c>
      <c r="B883" t="s">
        <v>2693</v>
      </c>
      <c r="C883" t="s">
        <v>51</v>
      </c>
      <c r="D883" t="s">
        <v>134</v>
      </c>
      <c r="E883">
        <v>23</v>
      </c>
      <c r="F883">
        <v>81.25</v>
      </c>
      <c r="G883">
        <v>71.22</v>
      </c>
      <c r="H883">
        <f t="shared" si="183"/>
        <v>1.1408312271833754</v>
      </c>
      <c r="I883">
        <v>22</v>
      </c>
      <c r="J883">
        <v>56</v>
      </c>
      <c r="K883">
        <v>68.72</v>
      </c>
      <c r="L883" s="3">
        <f t="shared" si="188"/>
        <v>0</v>
      </c>
      <c r="M883" s="3">
        <f t="shared" si="189"/>
        <v>1</v>
      </c>
      <c r="N883" s="3">
        <f t="shared" si="190"/>
        <v>0</v>
      </c>
      <c r="AA883" t="s">
        <v>2861</v>
      </c>
      <c r="AB883" t="s">
        <v>2693</v>
      </c>
      <c r="AC883" t="s">
        <v>51</v>
      </c>
      <c r="AD883" t="s">
        <v>135</v>
      </c>
      <c r="AE883">
        <v>24</v>
      </c>
      <c r="AF883">
        <v>111.21</v>
      </c>
      <c r="AG883">
        <v>73.7</v>
      </c>
      <c r="AH883">
        <f t="shared" si="184"/>
        <v>1.5089552238805968</v>
      </c>
      <c r="AI883">
        <v>22.5</v>
      </c>
      <c r="AJ883">
        <v>64.25</v>
      </c>
      <c r="AK883">
        <v>69.97</v>
      </c>
      <c r="AL883" s="3">
        <f t="shared" si="185"/>
        <v>1</v>
      </c>
      <c r="AM883" s="3">
        <f t="shared" si="186"/>
        <v>0</v>
      </c>
      <c r="AN883" s="3">
        <f t="shared" si="187"/>
        <v>0</v>
      </c>
    </row>
    <row r="884" spans="1:40" x14ac:dyDescent="0.35">
      <c r="A884" t="s">
        <v>2862</v>
      </c>
      <c r="B884" t="s">
        <v>2693</v>
      </c>
      <c r="C884" t="s">
        <v>51</v>
      </c>
      <c r="D884" t="s">
        <v>134</v>
      </c>
      <c r="E884">
        <v>25</v>
      </c>
      <c r="F884">
        <v>85.76</v>
      </c>
      <c r="G884">
        <v>76.17</v>
      </c>
      <c r="H884">
        <f t="shared" si="183"/>
        <v>1.1259025863200736</v>
      </c>
      <c r="I884">
        <v>24</v>
      </c>
      <c r="J884">
        <v>59.44</v>
      </c>
      <c r="K884">
        <v>73.7</v>
      </c>
      <c r="L884" s="3">
        <f t="shared" si="188"/>
        <v>0</v>
      </c>
      <c r="M884" s="3">
        <f t="shared" si="189"/>
        <v>1</v>
      </c>
      <c r="N884" s="3">
        <f t="shared" si="190"/>
        <v>0</v>
      </c>
      <c r="AA884" t="s">
        <v>2862</v>
      </c>
      <c r="AB884" t="s">
        <v>2693</v>
      </c>
      <c r="AC884" t="s">
        <v>51</v>
      </c>
      <c r="AD884" t="s">
        <v>135</v>
      </c>
      <c r="AE884">
        <v>24</v>
      </c>
      <c r="AF884">
        <v>163.69</v>
      </c>
      <c r="AG884">
        <v>73.7</v>
      </c>
      <c r="AH884">
        <f t="shared" si="184"/>
        <v>2.2210312075983718</v>
      </c>
      <c r="AI884">
        <v>22</v>
      </c>
      <c r="AJ884">
        <v>58.71</v>
      </c>
      <c r="AK884">
        <v>68.72</v>
      </c>
      <c r="AL884" s="3">
        <f t="shared" si="185"/>
        <v>1</v>
      </c>
      <c r="AM884" s="3">
        <f t="shared" si="186"/>
        <v>0</v>
      </c>
      <c r="AN884" s="3">
        <f t="shared" si="187"/>
        <v>0</v>
      </c>
    </row>
    <row r="885" spans="1:40" x14ac:dyDescent="0.35">
      <c r="A885" t="s">
        <v>2863</v>
      </c>
      <c r="B885" t="s">
        <v>2693</v>
      </c>
      <c r="C885" t="s">
        <v>51</v>
      </c>
      <c r="D885" t="s">
        <v>134</v>
      </c>
      <c r="E885">
        <v>25</v>
      </c>
      <c r="F885">
        <v>77.510000000000005</v>
      </c>
      <c r="G885">
        <v>76.17</v>
      </c>
      <c r="H885">
        <f t="shared" si="183"/>
        <v>1.0175922279112513</v>
      </c>
      <c r="I885">
        <v>24.5</v>
      </c>
      <c r="J885">
        <v>74.13</v>
      </c>
      <c r="K885">
        <v>74.930000000000007</v>
      </c>
      <c r="L885" s="3">
        <f t="shared" si="188"/>
        <v>0</v>
      </c>
      <c r="M885" s="3">
        <f t="shared" si="189"/>
        <v>1</v>
      </c>
      <c r="N885" s="3">
        <f t="shared" si="190"/>
        <v>0</v>
      </c>
      <c r="AA885" t="s">
        <v>2863</v>
      </c>
      <c r="AB885" t="s">
        <v>2693</v>
      </c>
      <c r="AC885" t="s">
        <v>51</v>
      </c>
      <c r="AD885" t="s">
        <v>135</v>
      </c>
      <c r="AE885">
        <v>24</v>
      </c>
      <c r="AF885">
        <v>141.05000000000001</v>
      </c>
      <c r="AG885">
        <v>73.7</v>
      </c>
      <c r="AH885">
        <f t="shared" si="184"/>
        <v>1.9138398914518318</v>
      </c>
      <c r="AI885">
        <v>16</v>
      </c>
      <c r="AJ885">
        <v>55.86</v>
      </c>
      <c r="AK885">
        <v>53.5</v>
      </c>
      <c r="AL885" s="3">
        <f t="shared" si="185"/>
        <v>1</v>
      </c>
      <c r="AM885" s="3">
        <f t="shared" si="186"/>
        <v>0</v>
      </c>
      <c r="AN885" s="3">
        <f t="shared" si="187"/>
        <v>0</v>
      </c>
    </row>
    <row r="886" spans="1:40" x14ac:dyDescent="0.35">
      <c r="A886" t="s">
        <v>2864</v>
      </c>
      <c r="B886" t="s">
        <v>2720</v>
      </c>
      <c r="C886" t="s">
        <v>51</v>
      </c>
      <c r="D886" t="s">
        <v>17</v>
      </c>
      <c r="E886">
        <v>15.5</v>
      </c>
      <c r="F886">
        <v>53.31</v>
      </c>
      <c r="G886">
        <v>52.21</v>
      </c>
      <c r="H886">
        <f t="shared" si="183"/>
        <v>1.021068760773798</v>
      </c>
      <c r="I886">
        <v>15</v>
      </c>
      <c r="J886">
        <v>38.64</v>
      </c>
      <c r="K886">
        <v>50.91</v>
      </c>
      <c r="L886" s="3">
        <f t="shared" si="188"/>
        <v>0</v>
      </c>
      <c r="M886" s="3">
        <f t="shared" si="189"/>
        <v>1</v>
      </c>
      <c r="N886" s="3">
        <f t="shared" si="190"/>
        <v>0</v>
      </c>
      <c r="AA886" t="s">
        <v>2864</v>
      </c>
      <c r="AB886" t="s">
        <v>2720</v>
      </c>
      <c r="AC886" t="s">
        <v>51</v>
      </c>
      <c r="AD886" t="s">
        <v>18</v>
      </c>
      <c r="AE886" s="6">
        <v>23</v>
      </c>
      <c r="AF886" s="6">
        <v>67.83</v>
      </c>
      <c r="AG886" s="6">
        <v>71.22</v>
      </c>
      <c r="AH886" s="6">
        <f t="shared" si="184"/>
        <v>0.95240101095197982</v>
      </c>
      <c r="AI886" s="6">
        <v>22.5</v>
      </c>
      <c r="AJ886" s="6">
        <v>40.04</v>
      </c>
      <c r="AK886" s="6">
        <v>69.97</v>
      </c>
      <c r="AL886" s="6">
        <f t="shared" si="185"/>
        <v>0</v>
      </c>
      <c r="AM886" s="6">
        <f t="shared" si="186"/>
        <v>0</v>
      </c>
      <c r="AN886" s="6">
        <f t="shared" si="187"/>
        <v>1</v>
      </c>
    </row>
    <row r="887" spans="1:40" x14ac:dyDescent="0.35">
      <c r="A887" t="s">
        <v>2865</v>
      </c>
      <c r="B887" t="s">
        <v>2720</v>
      </c>
      <c r="C887" t="s">
        <v>51</v>
      </c>
      <c r="D887" t="s">
        <v>17</v>
      </c>
      <c r="E887">
        <v>23</v>
      </c>
      <c r="F887">
        <v>72.7</v>
      </c>
      <c r="G887">
        <v>71.22</v>
      </c>
      <c r="H887">
        <f t="shared" si="183"/>
        <v>1.0207806795843866</v>
      </c>
      <c r="I887">
        <v>22.5</v>
      </c>
      <c r="J887">
        <v>48.05</v>
      </c>
      <c r="K887">
        <v>69.97</v>
      </c>
      <c r="L887" s="3">
        <f t="shared" si="188"/>
        <v>0</v>
      </c>
      <c r="M887" s="3">
        <f t="shared" si="189"/>
        <v>1</v>
      </c>
      <c r="N887" s="3">
        <f t="shared" si="190"/>
        <v>0</v>
      </c>
      <c r="AA887" t="s">
        <v>2865</v>
      </c>
      <c r="AB887" t="s">
        <v>2720</v>
      </c>
      <c r="AC887" t="s">
        <v>51</v>
      </c>
      <c r="AD887" t="s">
        <v>18</v>
      </c>
      <c r="AE887">
        <v>26.5</v>
      </c>
      <c r="AF887">
        <v>80</v>
      </c>
      <c r="AG887">
        <v>79.86</v>
      </c>
      <c r="AH887">
        <f t="shared" si="184"/>
        <v>1.0017530678687703</v>
      </c>
      <c r="AI887">
        <v>26</v>
      </c>
      <c r="AJ887">
        <v>56.11</v>
      </c>
      <c r="AK887">
        <v>78.63</v>
      </c>
      <c r="AL887" s="3">
        <f t="shared" si="185"/>
        <v>0</v>
      </c>
      <c r="AM887" s="3">
        <f t="shared" si="186"/>
        <v>1</v>
      </c>
      <c r="AN887" s="3">
        <f t="shared" si="187"/>
        <v>0</v>
      </c>
    </row>
    <row r="888" spans="1:40" x14ac:dyDescent="0.35">
      <c r="A888" t="s">
        <v>2866</v>
      </c>
      <c r="B888" t="s">
        <v>2720</v>
      </c>
      <c r="C888" t="s">
        <v>51</v>
      </c>
      <c r="D888" t="s">
        <v>17</v>
      </c>
      <c r="E888">
        <v>23</v>
      </c>
      <c r="F888">
        <v>79</v>
      </c>
      <c r="G888">
        <v>71.22</v>
      </c>
      <c r="H888">
        <f t="shared" si="183"/>
        <v>1.1092389778152205</v>
      </c>
      <c r="I888">
        <v>22</v>
      </c>
      <c r="J888">
        <v>60.41</v>
      </c>
      <c r="K888">
        <v>68.72</v>
      </c>
      <c r="L888" s="3">
        <f t="shared" si="188"/>
        <v>0</v>
      </c>
      <c r="M888" s="3">
        <f t="shared" si="189"/>
        <v>1</v>
      </c>
      <c r="N888" s="3">
        <f t="shared" si="190"/>
        <v>0</v>
      </c>
      <c r="AA888" t="s">
        <v>2866</v>
      </c>
      <c r="AB888" t="s">
        <v>2720</v>
      </c>
      <c r="AC888" t="s">
        <v>51</v>
      </c>
      <c r="AD888" t="s">
        <v>18</v>
      </c>
      <c r="AE888">
        <v>24</v>
      </c>
      <c r="AF888">
        <v>125.52</v>
      </c>
      <c r="AG888">
        <v>73.7</v>
      </c>
      <c r="AH888">
        <f t="shared" si="184"/>
        <v>1.7031207598371776</v>
      </c>
      <c r="AI888">
        <v>23</v>
      </c>
      <c r="AJ888">
        <v>59.78</v>
      </c>
      <c r="AK888">
        <v>71.22</v>
      </c>
      <c r="AL888" s="3">
        <f t="shared" si="185"/>
        <v>1</v>
      </c>
      <c r="AM888" s="3">
        <f t="shared" si="186"/>
        <v>0</v>
      </c>
      <c r="AN888" s="3">
        <f t="shared" si="187"/>
        <v>0</v>
      </c>
    </row>
    <row r="889" spans="1:40" x14ac:dyDescent="0.35">
      <c r="A889" t="s">
        <v>2867</v>
      </c>
      <c r="B889" t="s">
        <v>2720</v>
      </c>
      <c r="C889" t="s">
        <v>51</v>
      </c>
      <c r="D889" t="s">
        <v>17</v>
      </c>
      <c r="E889">
        <v>24</v>
      </c>
      <c r="F889">
        <v>107.41</v>
      </c>
      <c r="G889">
        <v>73.7</v>
      </c>
      <c r="H889">
        <f t="shared" si="183"/>
        <v>1.4573948439620081</v>
      </c>
      <c r="I889">
        <v>22</v>
      </c>
      <c r="J889">
        <v>37.450000000000003</v>
      </c>
      <c r="K889">
        <v>68.72</v>
      </c>
      <c r="L889" s="3">
        <f t="shared" si="188"/>
        <v>0</v>
      </c>
      <c r="M889" s="3">
        <f t="shared" si="189"/>
        <v>1</v>
      </c>
      <c r="N889" s="3">
        <f t="shared" si="190"/>
        <v>0</v>
      </c>
      <c r="AA889" t="s">
        <v>2867</v>
      </c>
      <c r="AB889" t="s">
        <v>2720</v>
      </c>
      <c r="AC889" t="s">
        <v>51</v>
      </c>
      <c r="AD889" t="s">
        <v>18</v>
      </c>
      <c r="AE889">
        <v>24</v>
      </c>
      <c r="AF889">
        <v>115.93</v>
      </c>
      <c r="AG889">
        <v>73.7</v>
      </c>
      <c r="AH889">
        <f t="shared" si="184"/>
        <v>1.5729986431478968</v>
      </c>
      <c r="AI889">
        <v>23</v>
      </c>
      <c r="AJ889">
        <v>58.36</v>
      </c>
      <c r="AK889">
        <v>71.22</v>
      </c>
      <c r="AL889" s="3">
        <f t="shared" si="185"/>
        <v>1</v>
      </c>
      <c r="AM889" s="3">
        <f t="shared" si="186"/>
        <v>0</v>
      </c>
      <c r="AN889" s="3">
        <f t="shared" si="187"/>
        <v>0</v>
      </c>
    </row>
    <row r="890" spans="1:40" x14ac:dyDescent="0.35">
      <c r="A890" t="s">
        <v>2868</v>
      </c>
      <c r="B890" t="s">
        <v>2720</v>
      </c>
      <c r="C890" t="s">
        <v>51</v>
      </c>
      <c r="D890" t="s">
        <v>17</v>
      </c>
      <c r="E890">
        <v>24.5</v>
      </c>
      <c r="F890">
        <v>106.58</v>
      </c>
      <c r="G890">
        <v>74.930000000000007</v>
      </c>
      <c r="H890">
        <f t="shared" si="183"/>
        <v>1.4223942346189775</v>
      </c>
      <c r="I890">
        <v>23.5</v>
      </c>
      <c r="J890">
        <v>67.22</v>
      </c>
      <c r="K890">
        <v>72.459999999999994</v>
      </c>
      <c r="L890" s="3">
        <f t="shared" si="188"/>
        <v>0</v>
      </c>
      <c r="M890" s="3">
        <f t="shared" si="189"/>
        <v>1</v>
      </c>
      <c r="N890" s="3">
        <f t="shared" si="190"/>
        <v>0</v>
      </c>
      <c r="AA890" t="s">
        <v>2868</v>
      </c>
      <c r="AB890" t="s">
        <v>2720</v>
      </c>
      <c r="AC890" t="s">
        <v>51</v>
      </c>
      <c r="AD890" t="s">
        <v>18</v>
      </c>
      <c r="AE890">
        <v>23.5</v>
      </c>
      <c r="AF890">
        <v>93.58</v>
      </c>
      <c r="AG890">
        <v>72.459999999999994</v>
      </c>
      <c r="AH890">
        <f t="shared" si="184"/>
        <v>1.291471156500138</v>
      </c>
      <c r="AI890">
        <v>35</v>
      </c>
      <c r="AJ890">
        <v>106.06</v>
      </c>
      <c r="AK890">
        <v>100.44</v>
      </c>
      <c r="AL890" s="3">
        <f t="shared" si="185"/>
        <v>0</v>
      </c>
      <c r="AM890" s="3">
        <f t="shared" si="186"/>
        <v>1</v>
      </c>
      <c r="AN890" s="3">
        <f t="shared" si="187"/>
        <v>0</v>
      </c>
    </row>
    <row r="891" spans="1:40" x14ac:dyDescent="0.35">
      <c r="A891" t="s">
        <v>2869</v>
      </c>
      <c r="B891" t="s">
        <v>2720</v>
      </c>
      <c r="C891" s="6" t="s">
        <v>51</v>
      </c>
      <c r="D891" s="6" t="s">
        <v>17</v>
      </c>
      <c r="E891" s="6">
        <v>25</v>
      </c>
      <c r="F891" s="6">
        <v>71.02</v>
      </c>
      <c r="G891" s="6">
        <v>76.17</v>
      </c>
      <c r="H891" s="6">
        <f t="shared" si="183"/>
        <v>0.93238807929631085</v>
      </c>
      <c r="I891" s="6">
        <v>24.5</v>
      </c>
      <c r="J891" s="6">
        <v>44.75</v>
      </c>
      <c r="K891" s="6">
        <v>74.930000000000007</v>
      </c>
      <c r="L891" s="6">
        <f t="shared" si="188"/>
        <v>0</v>
      </c>
      <c r="M891" s="6">
        <f t="shared" si="189"/>
        <v>0</v>
      </c>
      <c r="N891" s="6">
        <f t="shared" si="190"/>
        <v>1</v>
      </c>
      <c r="AA891" t="s">
        <v>2869</v>
      </c>
      <c r="AB891" t="s">
        <v>2720</v>
      </c>
      <c r="AC891" t="s">
        <v>51</v>
      </c>
      <c r="AD891" t="s">
        <v>18</v>
      </c>
      <c r="AE891">
        <v>19.5</v>
      </c>
      <c r="AF891">
        <v>62.99</v>
      </c>
      <c r="AG891">
        <v>62.44</v>
      </c>
      <c r="AH891">
        <f t="shared" si="184"/>
        <v>1.0088084561178732</v>
      </c>
      <c r="AI891">
        <v>19</v>
      </c>
      <c r="AJ891">
        <v>40.880000000000003</v>
      </c>
      <c r="AK891">
        <v>61.18</v>
      </c>
      <c r="AL891" s="3">
        <f t="shared" si="185"/>
        <v>0</v>
      </c>
      <c r="AM891" s="3">
        <f t="shared" si="186"/>
        <v>1</v>
      </c>
      <c r="AN891" s="3">
        <f t="shared" si="187"/>
        <v>0</v>
      </c>
    </row>
    <row r="892" spans="1:40" x14ac:dyDescent="0.35">
      <c r="A892" t="s">
        <v>2870</v>
      </c>
      <c r="B892" t="s">
        <v>2720</v>
      </c>
      <c r="C892" s="6" t="s">
        <v>51</v>
      </c>
      <c r="D892" s="6" t="s">
        <v>17</v>
      </c>
      <c r="E892" s="6">
        <v>15</v>
      </c>
      <c r="F892" s="6">
        <v>44.11</v>
      </c>
      <c r="G892" s="6">
        <v>50.91</v>
      </c>
      <c r="H892" s="6">
        <f t="shared" si="183"/>
        <v>0.86643095659006097</v>
      </c>
      <c r="I892" s="6">
        <v>15</v>
      </c>
      <c r="J892" s="6">
        <v>44.11</v>
      </c>
      <c r="K892" s="6">
        <v>50.91</v>
      </c>
      <c r="L892" s="6">
        <f t="shared" si="188"/>
        <v>0</v>
      </c>
      <c r="M892" s="6">
        <f t="shared" si="189"/>
        <v>0</v>
      </c>
      <c r="N892" s="6">
        <f t="shared" si="190"/>
        <v>1</v>
      </c>
      <c r="AA892" t="s">
        <v>2870</v>
      </c>
      <c r="AB892" t="s">
        <v>2720</v>
      </c>
      <c r="AC892" t="s">
        <v>51</v>
      </c>
      <c r="AD892" t="s">
        <v>18</v>
      </c>
      <c r="AE892" s="6">
        <v>23.5</v>
      </c>
      <c r="AF892" s="6">
        <v>67.510000000000005</v>
      </c>
      <c r="AG892" s="6">
        <v>72.459999999999994</v>
      </c>
      <c r="AH892" s="6">
        <f t="shared" si="184"/>
        <v>0.93168644769528031</v>
      </c>
      <c r="AI892" s="6">
        <v>23</v>
      </c>
      <c r="AJ892" s="6">
        <v>44.85</v>
      </c>
      <c r="AK892" s="6">
        <v>71.22</v>
      </c>
      <c r="AL892" s="6">
        <f t="shared" si="185"/>
        <v>0</v>
      </c>
      <c r="AM892" s="6">
        <f t="shared" si="186"/>
        <v>0</v>
      </c>
      <c r="AN892" s="6">
        <f t="shared" si="187"/>
        <v>1</v>
      </c>
    </row>
    <row r="893" spans="1:40" x14ac:dyDescent="0.35">
      <c r="A893" t="s">
        <v>2871</v>
      </c>
      <c r="B893" t="s">
        <v>2720</v>
      </c>
      <c r="C893" t="s">
        <v>51</v>
      </c>
      <c r="D893" t="s">
        <v>17</v>
      </c>
      <c r="E893">
        <v>25</v>
      </c>
      <c r="F893">
        <v>87.36</v>
      </c>
      <c r="G893">
        <v>76.17</v>
      </c>
      <c r="H893">
        <f t="shared" si="183"/>
        <v>1.146908231587239</v>
      </c>
      <c r="I893">
        <v>24</v>
      </c>
      <c r="J893">
        <v>82.82</v>
      </c>
      <c r="K893">
        <v>73.7</v>
      </c>
      <c r="L893" s="3">
        <f t="shared" si="188"/>
        <v>0</v>
      </c>
      <c r="M893" s="3">
        <f t="shared" si="189"/>
        <v>1</v>
      </c>
      <c r="N893" s="3">
        <f t="shared" si="190"/>
        <v>0</v>
      </c>
      <c r="AA893" t="s">
        <v>2871</v>
      </c>
      <c r="AB893" t="s">
        <v>2720</v>
      </c>
      <c r="AC893" t="s">
        <v>51</v>
      </c>
      <c r="AD893" t="s">
        <v>18</v>
      </c>
      <c r="AE893">
        <v>24</v>
      </c>
      <c r="AF893">
        <v>92.25</v>
      </c>
      <c r="AG893">
        <v>73.7</v>
      </c>
      <c r="AH893">
        <f t="shared" si="184"/>
        <v>1.2516960651289009</v>
      </c>
      <c r="AI893">
        <v>22.5</v>
      </c>
      <c r="AJ893">
        <v>54.47</v>
      </c>
      <c r="AK893">
        <v>69.97</v>
      </c>
      <c r="AL893" s="3">
        <f t="shared" si="185"/>
        <v>0</v>
      </c>
      <c r="AM893" s="3">
        <f t="shared" si="186"/>
        <v>1</v>
      </c>
      <c r="AN893" s="3">
        <f t="shared" si="187"/>
        <v>0</v>
      </c>
    </row>
    <row r="894" spans="1:40" x14ac:dyDescent="0.35">
      <c r="A894" t="s">
        <v>2872</v>
      </c>
      <c r="B894" t="s">
        <v>2720</v>
      </c>
      <c r="C894" t="s">
        <v>51</v>
      </c>
      <c r="D894" t="s">
        <v>17</v>
      </c>
      <c r="E894">
        <v>25.5</v>
      </c>
      <c r="F894">
        <v>90.74</v>
      </c>
      <c r="G894">
        <v>77.400000000000006</v>
      </c>
      <c r="H894">
        <f t="shared" si="183"/>
        <v>1.1723514211886303</v>
      </c>
      <c r="I894">
        <v>25</v>
      </c>
      <c r="J894">
        <v>59.24</v>
      </c>
      <c r="K894">
        <v>76.17</v>
      </c>
      <c r="L894" s="3">
        <f t="shared" si="188"/>
        <v>0</v>
      </c>
      <c r="M894" s="3">
        <f t="shared" si="189"/>
        <v>1</v>
      </c>
      <c r="N894" s="3">
        <f t="shared" si="190"/>
        <v>0</v>
      </c>
      <c r="AA894" t="s">
        <v>2872</v>
      </c>
      <c r="AB894" t="s">
        <v>2720</v>
      </c>
      <c r="AC894" t="s">
        <v>51</v>
      </c>
      <c r="AD894" t="s">
        <v>18</v>
      </c>
      <c r="AE894">
        <v>25.5</v>
      </c>
      <c r="AF894">
        <v>77.930000000000007</v>
      </c>
      <c r="AG894">
        <v>77.400000000000006</v>
      </c>
      <c r="AH894">
        <f t="shared" si="184"/>
        <v>1.0068475452196382</v>
      </c>
      <c r="AI894">
        <v>25</v>
      </c>
      <c r="AJ894">
        <v>64.72</v>
      </c>
      <c r="AK894">
        <v>76.17</v>
      </c>
      <c r="AL894" s="3">
        <f t="shared" si="185"/>
        <v>0</v>
      </c>
      <c r="AM894" s="3">
        <f t="shared" si="186"/>
        <v>1</v>
      </c>
      <c r="AN894" s="3">
        <f t="shared" si="187"/>
        <v>0</v>
      </c>
    </row>
    <row r="895" spans="1:40" x14ac:dyDescent="0.35">
      <c r="A895" t="s">
        <v>2873</v>
      </c>
      <c r="B895" t="s">
        <v>2720</v>
      </c>
      <c r="C895" s="6" t="s">
        <v>51</v>
      </c>
      <c r="D895" s="6" t="s">
        <v>17</v>
      </c>
      <c r="E895" s="6">
        <v>31</v>
      </c>
      <c r="F895" s="6">
        <v>79.709999999999994</v>
      </c>
      <c r="G895" s="6">
        <v>90.81</v>
      </c>
      <c r="H895" s="6">
        <f t="shared" si="183"/>
        <v>0.87776676577469437</v>
      </c>
      <c r="I895" s="6">
        <v>30.5</v>
      </c>
      <c r="J895" s="6">
        <v>40.659999999999997</v>
      </c>
      <c r="K895" s="6">
        <v>89.6</v>
      </c>
      <c r="L895" s="6">
        <f t="shared" si="188"/>
        <v>0</v>
      </c>
      <c r="M895" s="6">
        <f t="shared" si="189"/>
        <v>0</v>
      </c>
      <c r="N895" s="6">
        <f t="shared" si="190"/>
        <v>1</v>
      </c>
      <c r="AA895" t="s">
        <v>2873</v>
      </c>
      <c r="AB895" t="s">
        <v>2720</v>
      </c>
      <c r="AC895" t="s">
        <v>51</v>
      </c>
      <c r="AD895" t="s">
        <v>18</v>
      </c>
      <c r="AE895" s="6">
        <v>15.5</v>
      </c>
      <c r="AF895" s="6">
        <v>40.299999999999997</v>
      </c>
      <c r="AG895" s="6">
        <v>52.21</v>
      </c>
      <c r="AH895" s="6">
        <f t="shared" si="184"/>
        <v>0.77188278107642205</v>
      </c>
      <c r="AI895" s="6">
        <v>15</v>
      </c>
      <c r="AJ895" s="6">
        <v>22.36</v>
      </c>
      <c r="AK895" s="6">
        <v>50.91</v>
      </c>
      <c r="AL895" s="6">
        <f t="shared" si="185"/>
        <v>0</v>
      </c>
      <c r="AM895" s="6">
        <f t="shared" si="186"/>
        <v>0</v>
      </c>
      <c r="AN895" s="6">
        <f t="shared" si="187"/>
        <v>1</v>
      </c>
    </row>
    <row r="896" spans="1:40" x14ac:dyDescent="0.35">
      <c r="A896" t="s">
        <v>2874</v>
      </c>
      <c r="B896" t="s">
        <v>2720</v>
      </c>
      <c r="C896" s="6" t="s">
        <v>51</v>
      </c>
      <c r="D896" s="6" t="s">
        <v>949</v>
      </c>
      <c r="E896" s="6">
        <v>24.5</v>
      </c>
      <c r="F896" s="6">
        <v>61.88</v>
      </c>
      <c r="G896" s="6">
        <v>74.930000000000007</v>
      </c>
      <c r="H896" s="6">
        <f t="shared" ref="H896:H959" si="191">F896/G896</f>
        <v>0.825837448285066</v>
      </c>
      <c r="I896" s="6">
        <v>24</v>
      </c>
      <c r="J896" s="6">
        <v>56.92</v>
      </c>
      <c r="K896" s="6">
        <v>73.7</v>
      </c>
      <c r="L896" s="6">
        <f t="shared" si="188"/>
        <v>0</v>
      </c>
      <c r="M896" s="6">
        <f t="shared" si="189"/>
        <v>0</v>
      </c>
      <c r="N896" s="6">
        <f t="shared" si="190"/>
        <v>1</v>
      </c>
      <c r="AA896" t="s">
        <v>2874</v>
      </c>
      <c r="AB896" t="s">
        <v>2720</v>
      </c>
      <c r="AC896" t="s">
        <v>51</v>
      </c>
      <c r="AD896" t="s">
        <v>951</v>
      </c>
      <c r="AE896" s="6">
        <v>23.5</v>
      </c>
      <c r="AF896" s="6">
        <v>71.959999999999994</v>
      </c>
      <c r="AG896" s="6">
        <v>72.459999999999994</v>
      </c>
      <c r="AH896" s="6">
        <f t="shared" si="184"/>
        <v>0.99309964118134142</v>
      </c>
      <c r="AI896" s="6">
        <v>23</v>
      </c>
      <c r="AJ896" s="6">
        <v>58.67</v>
      </c>
      <c r="AK896" s="6">
        <v>71.22</v>
      </c>
      <c r="AL896" s="6">
        <f t="shared" si="185"/>
        <v>0</v>
      </c>
      <c r="AM896" s="6">
        <f t="shared" si="186"/>
        <v>0</v>
      </c>
      <c r="AN896" s="6">
        <f t="shared" si="187"/>
        <v>1</v>
      </c>
    </row>
    <row r="897" spans="1:40" x14ac:dyDescent="0.35">
      <c r="A897" t="s">
        <v>2875</v>
      </c>
      <c r="B897" t="s">
        <v>2720</v>
      </c>
      <c r="C897" s="6" t="s">
        <v>51</v>
      </c>
      <c r="D897" s="6" t="s">
        <v>949</v>
      </c>
      <c r="E897" s="6">
        <v>22.5</v>
      </c>
      <c r="F897" s="6">
        <v>62.85</v>
      </c>
      <c r="G897" s="6">
        <v>69.97</v>
      </c>
      <c r="H897" s="6">
        <f t="shared" si="191"/>
        <v>0.8982421037587538</v>
      </c>
      <c r="I897" s="6">
        <v>22</v>
      </c>
      <c r="J897" s="6">
        <v>34.78</v>
      </c>
      <c r="K897" s="6">
        <v>68.72</v>
      </c>
      <c r="L897" s="6">
        <f t="shared" si="188"/>
        <v>0</v>
      </c>
      <c r="M897" s="6">
        <f t="shared" si="189"/>
        <v>0</v>
      </c>
      <c r="N897" s="6">
        <f t="shared" si="190"/>
        <v>1</v>
      </c>
      <c r="AA897" t="s">
        <v>2875</v>
      </c>
      <c r="AB897" t="s">
        <v>2720</v>
      </c>
      <c r="AC897" t="s">
        <v>51</v>
      </c>
      <c r="AD897" t="s">
        <v>951</v>
      </c>
      <c r="AE897" s="6">
        <v>29.5</v>
      </c>
      <c r="AF897" s="6">
        <v>82.06</v>
      </c>
      <c r="AG897" s="6">
        <v>87.18</v>
      </c>
      <c r="AH897" s="6">
        <f t="shared" si="184"/>
        <v>0.94127093370038994</v>
      </c>
      <c r="AI897" s="6">
        <v>29</v>
      </c>
      <c r="AJ897" s="6">
        <v>68.95</v>
      </c>
      <c r="AK897" s="6">
        <v>85.96</v>
      </c>
      <c r="AL897" s="6">
        <f t="shared" si="185"/>
        <v>0</v>
      </c>
      <c r="AM897" s="6">
        <f t="shared" si="186"/>
        <v>0</v>
      </c>
      <c r="AN897" s="6">
        <f t="shared" si="187"/>
        <v>1</v>
      </c>
    </row>
    <row r="898" spans="1:40" x14ac:dyDescent="0.35">
      <c r="A898" t="s">
        <v>2876</v>
      </c>
      <c r="B898" t="s">
        <v>2720</v>
      </c>
      <c r="C898" s="6" t="s">
        <v>51</v>
      </c>
      <c r="D898" s="6" t="s">
        <v>949</v>
      </c>
      <c r="E898" s="6">
        <v>22.5</v>
      </c>
      <c r="F898" s="6">
        <v>68.47</v>
      </c>
      <c r="G898" s="6">
        <v>69.97</v>
      </c>
      <c r="H898" s="6">
        <f t="shared" si="191"/>
        <v>0.97856224096041156</v>
      </c>
      <c r="I898" s="6">
        <v>22</v>
      </c>
      <c r="J898" s="6">
        <v>39.33</v>
      </c>
      <c r="K898" s="6">
        <v>68.72</v>
      </c>
      <c r="L898" s="6">
        <f t="shared" si="188"/>
        <v>0</v>
      </c>
      <c r="M898" s="6">
        <f t="shared" si="189"/>
        <v>0</v>
      </c>
      <c r="N898" s="6">
        <f t="shared" si="190"/>
        <v>1</v>
      </c>
      <c r="AA898" t="s">
        <v>2876</v>
      </c>
      <c r="AB898" t="s">
        <v>2720</v>
      </c>
      <c r="AC898" t="s">
        <v>51</v>
      </c>
      <c r="AD898" t="s">
        <v>951</v>
      </c>
      <c r="AE898">
        <v>23.5</v>
      </c>
      <c r="AF898">
        <v>83.3</v>
      </c>
      <c r="AG898">
        <v>72.459999999999994</v>
      </c>
      <c r="AH898">
        <f t="shared" ref="AH898:AH961" si="192">AF898/AG898</f>
        <v>1.149599779188518</v>
      </c>
      <c r="AI898">
        <v>23</v>
      </c>
      <c r="AJ898">
        <v>65.760000000000005</v>
      </c>
      <c r="AK898">
        <v>71.22</v>
      </c>
      <c r="AL898" s="3">
        <f t="shared" ref="AL898:AL961" si="193">IF(AH898&gt;1.5,1,0)</f>
        <v>0</v>
      </c>
      <c r="AM898" s="3">
        <f t="shared" ref="AM898:AM961" si="194">IF((AND(AH898&gt;1,AH898&lt;1.5)),1,0)</f>
        <v>1</v>
      </c>
      <c r="AN898" s="3">
        <f t="shared" ref="AN898:AN961" si="195">IF(AH898&lt;1,1,0)</f>
        <v>0</v>
      </c>
    </row>
    <row r="899" spans="1:40" x14ac:dyDescent="0.35">
      <c r="A899" t="s">
        <v>2877</v>
      </c>
      <c r="B899" t="s">
        <v>2720</v>
      </c>
      <c r="C899" s="6" t="s">
        <v>51</v>
      </c>
      <c r="D899" s="6" t="s">
        <v>949</v>
      </c>
      <c r="E899" s="6">
        <v>19.5</v>
      </c>
      <c r="F899" s="6">
        <v>60.59</v>
      </c>
      <c r="G899" s="6">
        <v>62.44</v>
      </c>
      <c r="H899" s="6">
        <f t="shared" si="191"/>
        <v>0.97037155669442676</v>
      </c>
      <c r="I899" s="6">
        <v>19</v>
      </c>
      <c r="J899" s="6">
        <v>53.52</v>
      </c>
      <c r="K899" s="6">
        <v>61.18</v>
      </c>
      <c r="L899" s="6">
        <f t="shared" si="188"/>
        <v>0</v>
      </c>
      <c r="M899" s="6">
        <f t="shared" si="189"/>
        <v>0</v>
      </c>
      <c r="N899" s="6">
        <f t="shared" si="190"/>
        <v>1</v>
      </c>
      <c r="AA899" t="s">
        <v>2877</v>
      </c>
      <c r="AB899" t="s">
        <v>2720</v>
      </c>
      <c r="AC899" t="s">
        <v>51</v>
      </c>
      <c r="AD899" t="s">
        <v>951</v>
      </c>
      <c r="AE899">
        <v>24</v>
      </c>
      <c r="AF899">
        <v>83.86</v>
      </c>
      <c r="AG899">
        <v>73.7</v>
      </c>
      <c r="AH899">
        <f t="shared" si="192"/>
        <v>1.1378561736770691</v>
      </c>
      <c r="AI899">
        <v>23.5</v>
      </c>
      <c r="AJ899">
        <v>61.98</v>
      </c>
      <c r="AK899">
        <v>72.459999999999994</v>
      </c>
      <c r="AL899" s="3">
        <f t="shared" si="193"/>
        <v>0</v>
      </c>
      <c r="AM899" s="3">
        <f t="shared" si="194"/>
        <v>1</v>
      </c>
      <c r="AN899" s="3">
        <f t="shared" si="195"/>
        <v>0</v>
      </c>
    </row>
    <row r="900" spans="1:40" x14ac:dyDescent="0.35">
      <c r="A900" t="s">
        <v>2878</v>
      </c>
      <c r="B900" t="s">
        <v>2720</v>
      </c>
      <c r="C900" s="6" t="s">
        <v>51</v>
      </c>
      <c r="D900" s="6" t="s">
        <v>949</v>
      </c>
      <c r="E900" s="6">
        <v>24.5</v>
      </c>
      <c r="F900" s="6">
        <v>60.01</v>
      </c>
      <c r="G900" s="6">
        <v>74.930000000000007</v>
      </c>
      <c r="H900" s="6">
        <f t="shared" si="191"/>
        <v>0.80088082210062717</v>
      </c>
      <c r="I900" s="6">
        <v>24</v>
      </c>
      <c r="J900" s="6">
        <v>56.51</v>
      </c>
      <c r="K900" s="6">
        <v>73.7</v>
      </c>
      <c r="L900" s="6">
        <f t="shared" si="188"/>
        <v>0</v>
      </c>
      <c r="M900" s="6">
        <f t="shared" si="189"/>
        <v>0</v>
      </c>
      <c r="N900" s="6">
        <f t="shared" si="190"/>
        <v>1</v>
      </c>
      <c r="AA900" t="s">
        <v>2878</v>
      </c>
      <c r="AB900" t="s">
        <v>2720</v>
      </c>
      <c r="AC900" t="s">
        <v>51</v>
      </c>
      <c r="AD900" t="s">
        <v>951</v>
      </c>
      <c r="AE900">
        <v>24</v>
      </c>
      <c r="AF900">
        <v>117.06</v>
      </c>
      <c r="AG900">
        <v>73.7</v>
      </c>
      <c r="AH900">
        <f t="shared" si="192"/>
        <v>1.5883310719131614</v>
      </c>
      <c r="AI900">
        <v>22.5</v>
      </c>
      <c r="AJ900">
        <v>65.36</v>
      </c>
      <c r="AK900">
        <v>69.97</v>
      </c>
      <c r="AL900" s="3">
        <f t="shared" si="193"/>
        <v>1</v>
      </c>
      <c r="AM900" s="3">
        <f t="shared" si="194"/>
        <v>0</v>
      </c>
      <c r="AN900" s="3">
        <f t="shared" si="195"/>
        <v>0</v>
      </c>
    </row>
    <row r="901" spans="1:40" x14ac:dyDescent="0.35">
      <c r="A901" t="s">
        <v>2879</v>
      </c>
      <c r="B901" t="s">
        <v>2720</v>
      </c>
      <c r="C901" t="s">
        <v>51</v>
      </c>
      <c r="D901" t="s">
        <v>949</v>
      </c>
      <c r="E901">
        <v>24</v>
      </c>
      <c r="F901">
        <v>104.25</v>
      </c>
      <c r="G901">
        <v>73.7</v>
      </c>
      <c r="H901">
        <f t="shared" si="191"/>
        <v>1.4145183175033922</v>
      </c>
      <c r="I901">
        <v>23</v>
      </c>
      <c r="J901">
        <v>63.05</v>
      </c>
      <c r="K901">
        <v>71.22</v>
      </c>
      <c r="L901" s="3">
        <f t="shared" si="188"/>
        <v>0</v>
      </c>
      <c r="M901" s="3">
        <f t="shared" si="189"/>
        <v>1</v>
      </c>
      <c r="N901" s="3">
        <f t="shared" si="190"/>
        <v>0</v>
      </c>
      <c r="AA901" t="s">
        <v>2879</v>
      </c>
      <c r="AB901" t="s">
        <v>2720</v>
      </c>
      <c r="AC901" t="s">
        <v>51</v>
      </c>
      <c r="AD901" t="s">
        <v>951</v>
      </c>
      <c r="AE901">
        <v>24</v>
      </c>
      <c r="AF901">
        <v>88.05</v>
      </c>
      <c r="AG901">
        <v>73.7</v>
      </c>
      <c r="AH901">
        <f t="shared" si="192"/>
        <v>1.194708276797829</v>
      </c>
      <c r="AI901">
        <v>23.5</v>
      </c>
      <c r="AJ901">
        <v>61.51</v>
      </c>
      <c r="AK901">
        <v>72.459999999999994</v>
      </c>
      <c r="AL901" s="3">
        <f t="shared" si="193"/>
        <v>0</v>
      </c>
      <c r="AM901" s="3">
        <f t="shared" si="194"/>
        <v>1</v>
      </c>
      <c r="AN901" s="3">
        <f t="shared" si="195"/>
        <v>0</v>
      </c>
    </row>
    <row r="902" spans="1:40" x14ac:dyDescent="0.35">
      <c r="A902" t="s">
        <v>2880</v>
      </c>
      <c r="B902" t="s">
        <v>2720</v>
      </c>
      <c r="C902" s="6" t="s">
        <v>51</v>
      </c>
      <c r="D902" s="6" t="s">
        <v>949</v>
      </c>
      <c r="E902" s="6">
        <v>24.5</v>
      </c>
      <c r="F902" s="6">
        <v>71.540000000000006</v>
      </c>
      <c r="G902" s="6">
        <v>74.930000000000007</v>
      </c>
      <c r="H902" s="6">
        <f t="shared" si="191"/>
        <v>0.95475777392232752</v>
      </c>
      <c r="I902" s="6">
        <v>24</v>
      </c>
      <c r="J902" s="6">
        <v>64.25</v>
      </c>
      <c r="K902" s="6">
        <v>73.7</v>
      </c>
      <c r="L902" s="6">
        <f t="shared" si="188"/>
        <v>0</v>
      </c>
      <c r="M902" s="6">
        <f t="shared" si="189"/>
        <v>0</v>
      </c>
      <c r="N902" s="6">
        <f t="shared" si="190"/>
        <v>1</v>
      </c>
      <c r="AA902" t="s">
        <v>2880</v>
      </c>
      <c r="AB902" t="s">
        <v>2720</v>
      </c>
      <c r="AC902" t="s">
        <v>51</v>
      </c>
      <c r="AD902" t="s">
        <v>951</v>
      </c>
      <c r="AE902">
        <v>24</v>
      </c>
      <c r="AF902">
        <v>106.54</v>
      </c>
      <c r="AG902">
        <v>73.7</v>
      </c>
      <c r="AH902">
        <f t="shared" si="192"/>
        <v>1.4455902306648576</v>
      </c>
      <c r="AI902">
        <v>23</v>
      </c>
      <c r="AJ902">
        <v>61.32</v>
      </c>
      <c r="AK902">
        <v>71.22</v>
      </c>
      <c r="AL902" s="3">
        <f t="shared" si="193"/>
        <v>0</v>
      </c>
      <c r="AM902" s="3">
        <f t="shared" si="194"/>
        <v>1</v>
      </c>
      <c r="AN902" s="3">
        <f t="shared" si="195"/>
        <v>0</v>
      </c>
    </row>
    <row r="903" spans="1:40" x14ac:dyDescent="0.35">
      <c r="A903" t="s">
        <v>2881</v>
      </c>
      <c r="B903" t="s">
        <v>2720</v>
      </c>
      <c r="C903" s="6" t="s">
        <v>51</v>
      </c>
      <c r="D903" s="6" t="s">
        <v>949</v>
      </c>
      <c r="E903" s="6">
        <v>27.5</v>
      </c>
      <c r="F903" s="6">
        <v>79.94</v>
      </c>
      <c r="G903" s="6">
        <v>82.3</v>
      </c>
      <c r="H903" s="6">
        <f t="shared" si="191"/>
        <v>0.97132442284325637</v>
      </c>
      <c r="I903" s="6">
        <v>27</v>
      </c>
      <c r="J903" s="6">
        <v>58.53</v>
      </c>
      <c r="K903" s="6">
        <v>81.08</v>
      </c>
      <c r="L903" s="6">
        <f t="shared" si="188"/>
        <v>0</v>
      </c>
      <c r="M903" s="6">
        <f t="shared" si="189"/>
        <v>0</v>
      </c>
      <c r="N903" s="6">
        <f t="shared" si="190"/>
        <v>1</v>
      </c>
      <c r="AA903" t="s">
        <v>2881</v>
      </c>
      <c r="AB903" t="s">
        <v>2720</v>
      </c>
      <c r="AC903" t="s">
        <v>51</v>
      </c>
      <c r="AD903" t="s">
        <v>951</v>
      </c>
      <c r="AE903">
        <v>24</v>
      </c>
      <c r="AF903">
        <v>109.14</v>
      </c>
      <c r="AG903">
        <v>73.7</v>
      </c>
      <c r="AH903">
        <f t="shared" si="192"/>
        <v>1.4808683853459972</v>
      </c>
      <c r="AI903">
        <v>22.5</v>
      </c>
      <c r="AJ903">
        <v>66.599999999999994</v>
      </c>
      <c r="AK903">
        <v>69.97</v>
      </c>
      <c r="AL903" s="3">
        <f t="shared" si="193"/>
        <v>0</v>
      </c>
      <c r="AM903" s="3">
        <f t="shared" si="194"/>
        <v>1</v>
      </c>
      <c r="AN903" s="3">
        <f t="shared" si="195"/>
        <v>0</v>
      </c>
    </row>
    <row r="904" spans="1:40" x14ac:dyDescent="0.35">
      <c r="A904" t="s">
        <v>2882</v>
      </c>
      <c r="B904" t="s">
        <v>2720</v>
      </c>
      <c r="C904" t="s">
        <v>51</v>
      </c>
      <c r="D904" t="s">
        <v>949</v>
      </c>
      <c r="E904">
        <v>24.5</v>
      </c>
      <c r="F904">
        <v>80.48</v>
      </c>
      <c r="G904">
        <v>74.930000000000007</v>
      </c>
      <c r="H904">
        <f t="shared" si="191"/>
        <v>1.0740691311891097</v>
      </c>
      <c r="I904">
        <v>23.5</v>
      </c>
      <c r="J904">
        <v>75.83</v>
      </c>
      <c r="K904">
        <v>72.459999999999994</v>
      </c>
      <c r="L904" s="3">
        <f t="shared" si="188"/>
        <v>0</v>
      </c>
      <c r="M904" s="3">
        <f t="shared" si="189"/>
        <v>1</v>
      </c>
      <c r="N904" s="3">
        <f t="shared" si="190"/>
        <v>0</v>
      </c>
      <c r="AA904" t="s">
        <v>2882</v>
      </c>
      <c r="AB904" t="s">
        <v>2720</v>
      </c>
      <c r="AC904" t="s">
        <v>51</v>
      </c>
      <c r="AD904" t="s">
        <v>951</v>
      </c>
      <c r="AE904">
        <v>24</v>
      </c>
      <c r="AF904">
        <v>106.77</v>
      </c>
      <c r="AG904">
        <v>73.7</v>
      </c>
      <c r="AH904">
        <f t="shared" si="192"/>
        <v>1.4487109905020352</v>
      </c>
      <c r="AI904">
        <v>22.5</v>
      </c>
      <c r="AJ904">
        <v>70.56</v>
      </c>
      <c r="AK904">
        <v>69.97</v>
      </c>
      <c r="AL904" s="3">
        <f t="shared" si="193"/>
        <v>0</v>
      </c>
      <c r="AM904" s="3">
        <f t="shared" si="194"/>
        <v>1</v>
      </c>
      <c r="AN904" s="3">
        <f t="shared" si="195"/>
        <v>0</v>
      </c>
    </row>
    <row r="905" spans="1:40" x14ac:dyDescent="0.35">
      <c r="A905" t="s">
        <v>2883</v>
      </c>
      <c r="B905" t="s">
        <v>2720</v>
      </c>
      <c r="C905" t="s">
        <v>51</v>
      </c>
      <c r="D905" t="s">
        <v>949</v>
      </c>
      <c r="E905">
        <v>23.5</v>
      </c>
      <c r="F905">
        <v>80.11</v>
      </c>
      <c r="G905">
        <v>72.459999999999994</v>
      </c>
      <c r="H905">
        <f t="shared" si="191"/>
        <v>1.1055754899254762</v>
      </c>
      <c r="I905">
        <v>26</v>
      </c>
      <c r="J905">
        <v>82.64</v>
      </c>
      <c r="K905">
        <v>78.63</v>
      </c>
      <c r="L905" s="3">
        <f t="shared" si="188"/>
        <v>0</v>
      </c>
      <c r="M905" s="3">
        <f t="shared" si="189"/>
        <v>1</v>
      </c>
      <c r="N905" s="3">
        <f t="shared" si="190"/>
        <v>0</v>
      </c>
      <c r="AA905" t="s">
        <v>2883</v>
      </c>
      <c r="AB905" t="s">
        <v>2720</v>
      </c>
      <c r="AC905" t="s">
        <v>51</v>
      </c>
      <c r="AD905" t="s">
        <v>951</v>
      </c>
      <c r="AE905">
        <v>24</v>
      </c>
      <c r="AF905">
        <v>106.05</v>
      </c>
      <c r="AG905">
        <v>73.7</v>
      </c>
      <c r="AH905">
        <f t="shared" si="192"/>
        <v>1.4389416553595658</v>
      </c>
      <c r="AI905">
        <v>23</v>
      </c>
      <c r="AJ905">
        <v>67.489999999999995</v>
      </c>
      <c r="AK905">
        <v>71.22</v>
      </c>
      <c r="AL905" s="3">
        <f t="shared" si="193"/>
        <v>0</v>
      </c>
      <c r="AM905" s="3">
        <f t="shared" si="194"/>
        <v>1</v>
      </c>
      <c r="AN905" s="3">
        <f t="shared" si="195"/>
        <v>0</v>
      </c>
    </row>
    <row r="906" spans="1:40" x14ac:dyDescent="0.35">
      <c r="A906" t="s">
        <v>2884</v>
      </c>
      <c r="B906" t="s">
        <v>2720</v>
      </c>
      <c r="C906" t="s">
        <v>51</v>
      </c>
      <c r="D906" t="s">
        <v>949</v>
      </c>
      <c r="E906">
        <v>25</v>
      </c>
      <c r="F906">
        <v>89.36</v>
      </c>
      <c r="G906">
        <v>76.17</v>
      </c>
      <c r="H906">
        <f t="shared" si="191"/>
        <v>1.173165288171196</v>
      </c>
      <c r="I906">
        <v>24</v>
      </c>
      <c r="J906">
        <v>70.36</v>
      </c>
      <c r="K906">
        <v>73.7</v>
      </c>
      <c r="L906" s="3">
        <f t="shared" si="188"/>
        <v>0</v>
      </c>
      <c r="M906" s="3">
        <f t="shared" si="189"/>
        <v>1</v>
      </c>
      <c r="N906" s="3">
        <f t="shared" si="190"/>
        <v>0</v>
      </c>
      <c r="AA906" t="s">
        <v>2884</v>
      </c>
      <c r="AB906" t="s">
        <v>2720</v>
      </c>
      <c r="AC906" t="s">
        <v>51</v>
      </c>
      <c r="AD906" t="s">
        <v>951</v>
      </c>
      <c r="AE906" s="6">
        <v>21.5</v>
      </c>
      <c r="AF906" s="6">
        <v>54.37</v>
      </c>
      <c r="AG906" s="6">
        <v>67.47</v>
      </c>
      <c r="AH906" s="6">
        <f t="shared" si="192"/>
        <v>0.80583963242922774</v>
      </c>
      <c r="AI906" s="6">
        <v>21</v>
      </c>
      <c r="AJ906" s="6">
        <v>50.01</v>
      </c>
      <c r="AK906" s="6">
        <v>66.22</v>
      </c>
      <c r="AL906" s="6">
        <f t="shared" si="193"/>
        <v>0</v>
      </c>
      <c r="AM906" s="6">
        <f t="shared" si="194"/>
        <v>0</v>
      </c>
      <c r="AN906" s="6">
        <f t="shared" si="195"/>
        <v>1</v>
      </c>
    </row>
    <row r="907" spans="1:40" x14ac:dyDescent="0.35">
      <c r="A907" t="s">
        <v>2885</v>
      </c>
      <c r="B907" t="s">
        <v>2720</v>
      </c>
      <c r="C907" s="6" t="s">
        <v>51</v>
      </c>
      <c r="D907" s="6" t="s">
        <v>949</v>
      </c>
      <c r="E907" s="6">
        <v>16.5</v>
      </c>
      <c r="F907" s="6">
        <v>34.299999999999997</v>
      </c>
      <c r="G907" s="6">
        <v>54.79</v>
      </c>
      <c r="H907" s="6">
        <f t="shared" si="191"/>
        <v>0.62602664719839385</v>
      </c>
      <c r="I907" s="6">
        <v>16</v>
      </c>
      <c r="J907" s="6">
        <v>21.47</v>
      </c>
      <c r="K907" s="6">
        <v>53.5</v>
      </c>
      <c r="L907" s="6">
        <f t="shared" si="188"/>
        <v>0</v>
      </c>
      <c r="M907" s="6">
        <f t="shared" si="189"/>
        <v>0</v>
      </c>
      <c r="N907" s="6">
        <f t="shared" si="190"/>
        <v>1</v>
      </c>
      <c r="AA907" t="s">
        <v>2885</v>
      </c>
      <c r="AB907" t="s">
        <v>2720</v>
      </c>
      <c r="AC907" t="s">
        <v>51</v>
      </c>
      <c r="AD907" t="s">
        <v>951</v>
      </c>
      <c r="AE907">
        <v>24</v>
      </c>
      <c r="AF907">
        <v>98.65</v>
      </c>
      <c r="AG907">
        <v>73.7</v>
      </c>
      <c r="AH907">
        <f t="shared" si="192"/>
        <v>1.3385345997286295</v>
      </c>
      <c r="AI907">
        <v>23</v>
      </c>
      <c r="AJ907">
        <v>70.400000000000006</v>
      </c>
      <c r="AK907">
        <v>71.22</v>
      </c>
      <c r="AL907" s="3">
        <f t="shared" si="193"/>
        <v>0</v>
      </c>
      <c r="AM907" s="3">
        <f t="shared" si="194"/>
        <v>1</v>
      </c>
      <c r="AN907" s="3">
        <f t="shared" si="195"/>
        <v>0</v>
      </c>
    </row>
    <row r="908" spans="1:40" x14ac:dyDescent="0.35">
      <c r="A908" t="s">
        <v>2886</v>
      </c>
      <c r="B908" t="s">
        <v>2720</v>
      </c>
      <c r="C908" t="s">
        <v>51</v>
      </c>
      <c r="D908" t="s">
        <v>949</v>
      </c>
      <c r="E908">
        <v>24.5</v>
      </c>
      <c r="F908">
        <v>92.14</v>
      </c>
      <c r="G908">
        <v>74.930000000000007</v>
      </c>
      <c r="H908">
        <f t="shared" si="191"/>
        <v>1.2296810356332577</v>
      </c>
      <c r="I908">
        <v>22.5</v>
      </c>
      <c r="J908">
        <v>69.94</v>
      </c>
      <c r="K908">
        <v>69.97</v>
      </c>
      <c r="L908" s="3">
        <f t="shared" si="188"/>
        <v>0</v>
      </c>
      <c r="M908" s="3">
        <f t="shared" si="189"/>
        <v>1</v>
      </c>
      <c r="N908" s="3">
        <f t="shared" si="190"/>
        <v>0</v>
      </c>
      <c r="AA908" t="s">
        <v>2886</v>
      </c>
      <c r="AB908" t="s">
        <v>2720</v>
      </c>
      <c r="AC908" t="s">
        <v>51</v>
      </c>
      <c r="AD908" t="s">
        <v>951</v>
      </c>
      <c r="AE908">
        <v>24</v>
      </c>
      <c r="AF908">
        <v>91.66</v>
      </c>
      <c r="AG908">
        <v>73.7</v>
      </c>
      <c r="AH908">
        <f t="shared" si="192"/>
        <v>1.2436906377204884</v>
      </c>
      <c r="AI908">
        <v>23</v>
      </c>
      <c r="AJ908">
        <v>66.78</v>
      </c>
      <c r="AK908">
        <v>71.22</v>
      </c>
      <c r="AL908" s="3">
        <f t="shared" si="193"/>
        <v>0</v>
      </c>
      <c r="AM908" s="3">
        <f t="shared" si="194"/>
        <v>1</v>
      </c>
      <c r="AN908" s="3">
        <f t="shared" si="195"/>
        <v>0</v>
      </c>
    </row>
    <row r="909" spans="1:40" x14ac:dyDescent="0.35">
      <c r="A909" t="s">
        <v>2887</v>
      </c>
      <c r="B909" t="s">
        <v>2720</v>
      </c>
      <c r="C909" t="s">
        <v>51</v>
      </c>
      <c r="D909" t="s">
        <v>949</v>
      </c>
      <c r="E909">
        <v>24.5</v>
      </c>
      <c r="F909">
        <v>85.54</v>
      </c>
      <c r="G909">
        <v>74.930000000000007</v>
      </c>
      <c r="H909">
        <f t="shared" si="191"/>
        <v>1.1415988255705325</v>
      </c>
      <c r="I909">
        <v>26.5</v>
      </c>
      <c r="J909">
        <v>87.57</v>
      </c>
      <c r="K909">
        <v>79.86</v>
      </c>
      <c r="L909" s="3">
        <f t="shared" si="188"/>
        <v>0</v>
      </c>
      <c r="M909" s="3">
        <f t="shared" si="189"/>
        <v>1</v>
      </c>
      <c r="N909" s="3">
        <f t="shared" si="190"/>
        <v>0</v>
      </c>
      <c r="AA909" t="s">
        <v>2887</v>
      </c>
      <c r="AB909" t="s">
        <v>2720</v>
      </c>
      <c r="AC909" t="s">
        <v>51</v>
      </c>
      <c r="AD909" t="s">
        <v>951</v>
      </c>
      <c r="AE909" s="6">
        <v>23.5</v>
      </c>
      <c r="AF909" s="6">
        <v>61.28</v>
      </c>
      <c r="AG909" s="6">
        <v>72.459999999999994</v>
      </c>
      <c r="AH909" s="6">
        <f t="shared" si="192"/>
        <v>0.84570797681479448</v>
      </c>
      <c r="AI909" s="6">
        <v>23</v>
      </c>
      <c r="AJ909" s="6">
        <v>53.82</v>
      </c>
      <c r="AK909" s="6">
        <v>71.22</v>
      </c>
      <c r="AL909" s="6">
        <f t="shared" si="193"/>
        <v>0</v>
      </c>
      <c r="AM909" s="6">
        <f t="shared" si="194"/>
        <v>0</v>
      </c>
      <c r="AN909" s="6">
        <f t="shared" si="195"/>
        <v>1</v>
      </c>
    </row>
    <row r="910" spans="1:40" x14ac:dyDescent="0.35">
      <c r="A910" t="s">
        <v>2888</v>
      </c>
      <c r="B910" t="s">
        <v>2720</v>
      </c>
      <c r="C910" s="6" t="s">
        <v>51</v>
      </c>
      <c r="D910" s="6" t="s">
        <v>134</v>
      </c>
      <c r="E910" s="6">
        <v>20.5</v>
      </c>
      <c r="F910" s="6">
        <v>56.78</v>
      </c>
      <c r="G910" s="6">
        <v>64.97</v>
      </c>
      <c r="H910" s="6">
        <f t="shared" si="191"/>
        <v>0.87394181930121595</v>
      </c>
      <c r="I910" s="6">
        <v>20</v>
      </c>
      <c r="J910" s="6">
        <v>45.47</v>
      </c>
      <c r="K910" s="6">
        <v>63.71</v>
      </c>
      <c r="L910" s="6">
        <f t="shared" si="188"/>
        <v>0</v>
      </c>
      <c r="M910" s="6">
        <f t="shared" si="189"/>
        <v>0</v>
      </c>
      <c r="N910" s="6">
        <f t="shared" si="190"/>
        <v>1</v>
      </c>
      <c r="AA910" t="s">
        <v>2888</v>
      </c>
      <c r="AB910" t="s">
        <v>2720</v>
      </c>
      <c r="AC910" t="s">
        <v>51</v>
      </c>
      <c r="AD910" t="s">
        <v>135</v>
      </c>
      <c r="AE910" s="6">
        <v>24.5</v>
      </c>
      <c r="AF910" s="6">
        <v>68.819999999999993</v>
      </c>
      <c r="AG910" s="6">
        <v>74.930000000000007</v>
      </c>
      <c r="AH910" s="6">
        <f t="shared" si="192"/>
        <v>0.91845722674496177</v>
      </c>
      <c r="AI910" s="6">
        <v>24</v>
      </c>
      <c r="AJ910" s="6">
        <v>48.55</v>
      </c>
      <c r="AK910" s="6">
        <v>73.7</v>
      </c>
      <c r="AL910" s="6">
        <f t="shared" si="193"/>
        <v>0</v>
      </c>
      <c r="AM910" s="6">
        <f t="shared" si="194"/>
        <v>0</v>
      </c>
      <c r="AN910" s="6">
        <f t="shared" si="195"/>
        <v>1</v>
      </c>
    </row>
    <row r="911" spans="1:40" x14ac:dyDescent="0.35">
      <c r="A911" t="s">
        <v>2889</v>
      </c>
      <c r="B911" t="s">
        <v>2720</v>
      </c>
      <c r="C911" s="6" t="s">
        <v>51</v>
      </c>
      <c r="D911" s="6" t="s">
        <v>134</v>
      </c>
      <c r="E911" s="6">
        <v>31.5</v>
      </c>
      <c r="F911" s="6">
        <v>85.28</v>
      </c>
      <c r="G911" s="6">
        <v>92.02</v>
      </c>
      <c r="H911" s="6">
        <f t="shared" si="191"/>
        <v>0.92675505324929364</v>
      </c>
      <c r="I911" s="6">
        <v>31</v>
      </c>
      <c r="J911" s="6">
        <v>68.2</v>
      </c>
      <c r="K911" s="6">
        <v>90.81</v>
      </c>
      <c r="L911" s="6">
        <f t="shared" si="188"/>
        <v>0</v>
      </c>
      <c r="M911" s="6">
        <f t="shared" si="189"/>
        <v>0</v>
      </c>
      <c r="N911" s="6">
        <f t="shared" si="190"/>
        <v>1</v>
      </c>
      <c r="AA911" t="s">
        <v>2889</v>
      </c>
      <c r="AB911" t="s">
        <v>2720</v>
      </c>
      <c r="AC911" t="s">
        <v>51</v>
      </c>
      <c r="AD911" t="s">
        <v>135</v>
      </c>
      <c r="AE911" s="6">
        <v>25.5</v>
      </c>
      <c r="AF911" s="6">
        <v>70.94</v>
      </c>
      <c r="AG911" s="6">
        <v>77.400000000000006</v>
      </c>
      <c r="AH911" s="6">
        <f t="shared" si="192"/>
        <v>0.91653746770025835</v>
      </c>
      <c r="AI911" s="6">
        <v>25</v>
      </c>
      <c r="AJ911" s="6">
        <v>65.510000000000005</v>
      </c>
      <c r="AK911" s="6">
        <v>76.17</v>
      </c>
      <c r="AL911" s="6">
        <f t="shared" si="193"/>
        <v>0</v>
      </c>
      <c r="AM911" s="6">
        <f t="shared" si="194"/>
        <v>0</v>
      </c>
      <c r="AN911" s="6">
        <f t="shared" si="195"/>
        <v>1</v>
      </c>
    </row>
    <row r="912" spans="1:40" x14ac:dyDescent="0.35">
      <c r="A912" t="s">
        <v>2890</v>
      </c>
      <c r="B912" t="s">
        <v>2720</v>
      </c>
      <c r="C912" s="6" t="s">
        <v>51</v>
      </c>
      <c r="D912" s="6" t="s">
        <v>134</v>
      </c>
      <c r="E912" s="6">
        <v>27</v>
      </c>
      <c r="F912" s="6">
        <v>73.34</v>
      </c>
      <c r="G912" s="6">
        <v>81.08</v>
      </c>
      <c r="H912" s="6">
        <f t="shared" si="191"/>
        <v>0.90453872718302919</v>
      </c>
      <c r="I912" s="6">
        <v>26.5</v>
      </c>
      <c r="J912" s="6">
        <v>49.65</v>
      </c>
      <c r="K912" s="6">
        <v>79.86</v>
      </c>
      <c r="L912" s="6">
        <f t="shared" si="188"/>
        <v>0</v>
      </c>
      <c r="M912" s="6">
        <f t="shared" si="189"/>
        <v>0</v>
      </c>
      <c r="N912" s="6">
        <f t="shared" si="190"/>
        <v>1</v>
      </c>
      <c r="AA912" t="s">
        <v>2890</v>
      </c>
      <c r="AB912" t="s">
        <v>2720</v>
      </c>
      <c r="AC912" t="s">
        <v>51</v>
      </c>
      <c r="AD912" t="s">
        <v>135</v>
      </c>
      <c r="AE912">
        <v>24</v>
      </c>
      <c r="AF912">
        <v>89.23</v>
      </c>
      <c r="AG912">
        <v>73.7</v>
      </c>
      <c r="AH912">
        <f t="shared" si="192"/>
        <v>1.2107191316146539</v>
      </c>
      <c r="AI912">
        <v>26.5</v>
      </c>
      <c r="AJ912">
        <v>80.69</v>
      </c>
      <c r="AK912">
        <v>79.86</v>
      </c>
      <c r="AL912" s="3">
        <f t="shared" si="193"/>
        <v>0</v>
      </c>
      <c r="AM912" s="3">
        <f t="shared" si="194"/>
        <v>1</v>
      </c>
      <c r="AN912" s="3">
        <f t="shared" si="195"/>
        <v>0</v>
      </c>
    </row>
    <row r="913" spans="1:40" x14ac:dyDescent="0.35">
      <c r="A913" t="s">
        <v>2891</v>
      </c>
      <c r="B913" t="s">
        <v>2720</v>
      </c>
      <c r="C913" t="s">
        <v>51</v>
      </c>
      <c r="D913" t="s">
        <v>134</v>
      </c>
      <c r="E913">
        <v>25.5</v>
      </c>
      <c r="F913">
        <v>89.85</v>
      </c>
      <c r="G913">
        <v>77.400000000000006</v>
      </c>
      <c r="H913">
        <f t="shared" si="191"/>
        <v>1.1608527131782944</v>
      </c>
      <c r="I913">
        <v>24.5</v>
      </c>
      <c r="J913">
        <v>79.400000000000006</v>
      </c>
      <c r="K913">
        <v>74.930000000000007</v>
      </c>
      <c r="L913" s="3">
        <f t="shared" si="188"/>
        <v>0</v>
      </c>
      <c r="M913" s="3">
        <f t="shared" si="189"/>
        <v>1</v>
      </c>
      <c r="N913" s="3">
        <f t="shared" si="190"/>
        <v>0</v>
      </c>
      <c r="AA913" t="s">
        <v>2891</v>
      </c>
      <c r="AB913" t="s">
        <v>2720</v>
      </c>
      <c r="AC913" t="s">
        <v>51</v>
      </c>
      <c r="AD913" t="s">
        <v>135</v>
      </c>
      <c r="AE913">
        <v>24</v>
      </c>
      <c r="AF913">
        <v>105.13</v>
      </c>
      <c r="AG913">
        <v>73.7</v>
      </c>
      <c r="AH913">
        <f t="shared" si="192"/>
        <v>1.4264586160108548</v>
      </c>
      <c r="AI913">
        <v>23.5</v>
      </c>
      <c r="AJ913">
        <v>62.82</v>
      </c>
      <c r="AK913">
        <v>72.459999999999994</v>
      </c>
      <c r="AL913" s="3">
        <f t="shared" si="193"/>
        <v>0</v>
      </c>
      <c r="AM913" s="3">
        <f t="shared" si="194"/>
        <v>1</v>
      </c>
      <c r="AN913" s="3">
        <f t="shared" si="195"/>
        <v>0</v>
      </c>
    </row>
    <row r="914" spans="1:40" x14ac:dyDescent="0.35">
      <c r="A914" t="s">
        <v>2892</v>
      </c>
      <c r="B914" t="s">
        <v>2720</v>
      </c>
      <c r="C914" s="6" t="s">
        <v>51</v>
      </c>
      <c r="D914" s="6" t="s">
        <v>134</v>
      </c>
      <c r="E914" s="6">
        <v>18</v>
      </c>
      <c r="F914" s="6">
        <v>40.4</v>
      </c>
      <c r="G914" s="6">
        <v>58.64</v>
      </c>
      <c r="H914" s="6">
        <f t="shared" si="191"/>
        <v>0.68894952251023189</v>
      </c>
      <c r="I914" s="6">
        <v>17.5</v>
      </c>
      <c r="J914" s="6">
        <v>32.89</v>
      </c>
      <c r="K914" s="6">
        <v>57.36</v>
      </c>
      <c r="L914" s="6">
        <f t="shared" si="188"/>
        <v>0</v>
      </c>
      <c r="M914" s="6">
        <f t="shared" si="189"/>
        <v>0</v>
      </c>
      <c r="N914" s="6">
        <f t="shared" si="190"/>
        <v>1</v>
      </c>
      <c r="AA914" t="s">
        <v>2892</v>
      </c>
      <c r="AB914" t="s">
        <v>2720</v>
      </c>
      <c r="AC914" t="s">
        <v>51</v>
      </c>
      <c r="AD914" t="s">
        <v>135</v>
      </c>
      <c r="AE914" s="6">
        <v>22.5</v>
      </c>
      <c r="AF914" s="6">
        <v>65.42</v>
      </c>
      <c r="AG914" s="6">
        <v>69.97</v>
      </c>
      <c r="AH914" s="6">
        <f t="shared" si="192"/>
        <v>0.9349721309132486</v>
      </c>
      <c r="AI914" s="6">
        <v>22</v>
      </c>
      <c r="AJ914" s="6">
        <v>46.41</v>
      </c>
      <c r="AK914" s="6">
        <v>68.72</v>
      </c>
      <c r="AL914" s="6">
        <f t="shared" si="193"/>
        <v>0</v>
      </c>
      <c r="AM914" s="6">
        <f t="shared" si="194"/>
        <v>0</v>
      </c>
      <c r="AN914" s="6">
        <f t="shared" si="195"/>
        <v>1</v>
      </c>
    </row>
    <row r="915" spans="1:40" x14ac:dyDescent="0.35">
      <c r="A915" t="s">
        <v>2893</v>
      </c>
      <c r="B915" t="s">
        <v>2720</v>
      </c>
      <c r="C915" s="6" t="s">
        <v>51</v>
      </c>
      <c r="D915" s="6" t="s">
        <v>134</v>
      </c>
      <c r="E915" s="6">
        <v>17</v>
      </c>
      <c r="F915" s="6">
        <v>47.66</v>
      </c>
      <c r="G915" s="6">
        <v>56.08</v>
      </c>
      <c r="H915" s="6">
        <f t="shared" si="191"/>
        <v>0.84985734664764623</v>
      </c>
      <c r="I915" s="6">
        <v>16.5</v>
      </c>
      <c r="J915" s="6">
        <v>20.55</v>
      </c>
      <c r="K915" s="6">
        <v>54.79</v>
      </c>
      <c r="L915" s="6">
        <f t="shared" si="188"/>
        <v>0</v>
      </c>
      <c r="M915" s="6">
        <f t="shared" si="189"/>
        <v>0</v>
      </c>
      <c r="N915" s="6">
        <f t="shared" si="190"/>
        <v>1</v>
      </c>
      <c r="AA915" t="s">
        <v>2893</v>
      </c>
      <c r="AB915" t="s">
        <v>2720</v>
      </c>
      <c r="AC915" t="s">
        <v>51</v>
      </c>
      <c r="AD915" t="s">
        <v>135</v>
      </c>
      <c r="AE915">
        <v>24</v>
      </c>
      <c r="AF915">
        <v>95.29</v>
      </c>
      <c r="AG915">
        <v>73.7</v>
      </c>
      <c r="AH915">
        <f t="shared" si="192"/>
        <v>1.2929443690637721</v>
      </c>
      <c r="AI915">
        <v>22.5</v>
      </c>
      <c r="AJ915">
        <v>65.760000000000005</v>
      </c>
      <c r="AK915">
        <v>69.97</v>
      </c>
      <c r="AL915" s="3">
        <f t="shared" si="193"/>
        <v>0</v>
      </c>
      <c r="AM915" s="3">
        <f t="shared" si="194"/>
        <v>1</v>
      </c>
      <c r="AN915" s="3">
        <f t="shared" si="195"/>
        <v>0</v>
      </c>
    </row>
    <row r="916" spans="1:40" x14ac:dyDescent="0.35">
      <c r="A916" t="s">
        <v>2894</v>
      </c>
      <c r="B916" t="s">
        <v>2720</v>
      </c>
      <c r="C916" s="6" t="s">
        <v>51</v>
      </c>
      <c r="D916" s="6" t="s">
        <v>134</v>
      </c>
      <c r="E916" s="6">
        <v>20.5</v>
      </c>
      <c r="F916" s="6">
        <v>54.38</v>
      </c>
      <c r="G916" s="6">
        <v>64.97</v>
      </c>
      <c r="H916" s="6">
        <f t="shared" si="191"/>
        <v>0.83700169308911809</v>
      </c>
      <c r="I916" s="6">
        <v>20</v>
      </c>
      <c r="J916" s="6">
        <v>33.31</v>
      </c>
      <c r="K916" s="6">
        <v>63.71</v>
      </c>
      <c r="L916" s="6">
        <f t="shared" si="188"/>
        <v>0</v>
      </c>
      <c r="M916" s="6">
        <f t="shared" si="189"/>
        <v>0</v>
      </c>
      <c r="N916" s="6">
        <f t="shared" si="190"/>
        <v>1</v>
      </c>
      <c r="AA916" t="s">
        <v>2894</v>
      </c>
      <c r="AB916" t="s">
        <v>2720</v>
      </c>
      <c r="AC916" t="s">
        <v>51</v>
      </c>
      <c r="AD916" t="s">
        <v>135</v>
      </c>
      <c r="AE916" s="6">
        <v>32</v>
      </c>
      <c r="AF916" s="6">
        <v>81.31</v>
      </c>
      <c r="AG916" s="6">
        <v>93.23</v>
      </c>
      <c r="AH916" s="6">
        <f t="shared" si="192"/>
        <v>0.87214415960527725</v>
      </c>
      <c r="AI916" s="6">
        <v>31.5</v>
      </c>
      <c r="AJ916" s="6">
        <v>67.78</v>
      </c>
      <c r="AK916" s="6">
        <v>92.02</v>
      </c>
      <c r="AL916" s="6">
        <f t="shared" si="193"/>
        <v>0</v>
      </c>
      <c r="AM916" s="6">
        <f t="shared" si="194"/>
        <v>0</v>
      </c>
      <c r="AN916" s="6">
        <f t="shared" si="195"/>
        <v>1</v>
      </c>
    </row>
    <row r="917" spans="1:40" x14ac:dyDescent="0.35">
      <c r="A917" t="s">
        <v>2895</v>
      </c>
      <c r="B917" t="s">
        <v>2720</v>
      </c>
      <c r="C917" s="6" t="s">
        <v>51</v>
      </c>
      <c r="D917" s="6" t="s">
        <v>134</v>
      </c>
      <c r="E917" s="6">
        <v>18</v>
      </c>
      <c r="F917" s="6">
        <v>47.39</v>
      </c>
      <c r="G917" s="6">
        <v>58.64</v>
      </c>
      <c r="H917" s="6">
        <f t="shared" si="191"/>
        <v>0.80815143246930421</v>
      </c>
      <c r="I917" s="6">
        <v>17.5</v>
      </c>
      <c r="J917" s="6">
        <v>26.17</v>
      </c>
      <c r="K917" s="6">
        <v>57.36</v>
      </c>
      <c r="L917" s="6">
        <f t="shared" si="188"/>
        <v>0</v>
      </c>
      <c r="M917" s="6">
        <f t="shared" si="189"/>
        <v>0</v>
      </c>
      <c r="N917" s="6">
        <f t="shared" si="190"/>
        <v>1</v>
      </c>
      <c r="AA917" t="s">
        <v>2895</v>
      </c>
      <c r="AB917" t="s">
        <v>2720</v>
      </c>
      <c r="AC917" t="s">
        <v>51</v>
      </c>
      <c r="AD917" t="s">
        <v>135</v>
      </c>
      <c r="AE917" s="6">
        <v>24</v>
      </c>
      <c r="AF917" s="6">
        <v>67.44</v>
      </c>
      <c r="AG917" s="6">
        <v>73.7</v>
      </c>
      <c r="AH917" s="6">
        <f t="shared" si="192"/>
        <v>0.91506105834464035</v>
      </c>
      <c r="AI917" s="6">
        <v>23.5</v>
      </c>
      <c r="AJ917" s="6">
        <v>61.9</v>
      </c>
      <c r="AK917" s="6">
        <v>72.459999999999994</v>
      </c>
      <c r="AL917" s="6">
        <f t="shared" si="193"/>
        <v>0</v>
      </c>
      <c r="AM917" s="6">
        <f t="shared" si="194"/>
        <v>0</v>
      </c>
      <c r="AN917" s="6">
        <f t="shared" si="195"/>
        <v>1</v>
      </c>
    </row>
    <row r="918" spans="1:40" x14ac:dyDescent="0.35">
      <c r="A918" t="s">
        <v>2896</v>
      </c>
      <c r="B918" t="s">
        <v>2720</v>
      </c>
      <c r="C918" s="6" t="s">
        <v>51</v>
      </c>
      <c r="D918" s="6" t="s">
        <v>134</v>
      </c>
      <c r="E918" s="6">
        <v>19</v>
      </c>
      <c r="F918" s="6">
        <v>59.38</v>
      </c>
      <c r="G918" s="6">
        <v>61.18</v>
      </c>
      <c r="H918" s="6">
        <f t="shared" si="191"/>
        <v>0.97057862046420407</v>
      </c>
      <c r="I918" s="6">
        <v>18.5</v>
      </c>
      <c r="J918" s="6">
        <v>53.67</v>
      </c>
      <c r="K918" s="6">
        <v>59.91</v>
      </c>
      <c r="L918" s="6">
        <f t="shared" si="188"/>
        <v>0</v>
      </c>
      <c r="M918" s="6">
        <f t="shared" si="189"/>
        <v>0</v>
      </c>
      <c r="N918" s="6">
        <f t="shared" si="190"/>
        <v>1</v>
      </c>
      <c r="AA918" t="s">
        <v>2896</v>
      </c>
      <c r="AB918" t="s">
        <v>2720</v>
      </c>
      <c r="AC918" t="s">
        <v>51</v>
      </c>
      <c r="AD918" t="s">
        <v>135</v>
      </c>
      <c r="AE918" s="6">
        <v>24.5</v>
      </c>
      <c r="AF918" s="6">
        <v>62.51</v>
      </c>
      <c r="AG918" s="6">
        <v>74.930000000000007</v>
      </c>
      <c r="AH918" s="6">
        <f t="shared" si="192"/>
        <v>0.83424529560923522</v>
      </c>
      <c r="AI918" s="6">
        <v>24</v>
      </c>
      <c r="AJ918" s="6">
        <v>39.53</v>
      </c>
      <c r="AK918" s="6">
        <v>73.7</v>
      </c>
      <c r="AL918" s="6">
        <f t="shared" si="193"/>
        <v>0</v>
      </c>
      <c r="AM918" s="6">
        <f t="shared" si="194"/>
        <v>0</v>
      </c>
      <c r="AN918" s="6">
        <f t="shared" si="195"/>
        <v>1</v>
      </c>
    </row>
    <row r="919" spans="1:40" x14ac:dyDescent="0.35">
      <c r="A919" t="s">
        <v>2897</v>
      </c>
      <c r="B919" t="s">
        <v>2720</v>
      </c>
      <c r="C919" t="s">
        <v>51</v>
      </c>
      <c r="D919" t="s">
        <v>134</v>
      </c>
      <c r="E919">
        <v>24</v>
      </c>
      <c r="F919">
        <v>84.03</v>
      </c>
      <c r="G919">
        <v>73.7</v>
      </c>
      <c r="H919">
        <f t="shared" si="191"/>
        <v>1.1401628222523745</v>
      </c>
      <c r="I919">
        <v>23</v>
      </c>
      <c r="J919">
        <v>61.02</v>
      </c>
      <c r="K919">
        <v>71.22</v>
      </c>
      <c r="L919" s="3">
        <f t="shared" si="188"/>
        <v>0</v>
      </c>
      <c r="M919" s="3">
        <f t="shared" si="189"/>
        <v>1</v>
      </c>
      <c r="N919" s="3">
        <f t="shared" si="190"/>
        <v>0</v>
      </c>
      <c r="AA919" t="s">
        <v>2897</v>
      </c>
      <c r="AB919" t="s">
        <v>2720</v>
      </c>
      <c r="AC919" t="s">
        <v>51</v>
      </c>
      <c r="AD919" t="s">
        <v>135</v>
      </c>
      <c r="AE919" s="6">
        <v>24.5</v>
      </c>
      <c r="AF919" s="6">
        <v>73.61</v>
      </c>
      <c r="AG919" s="6">
        <v>74.930000000000007</v>
      </c>
      <c r="AH919" s="6">
        <f t="shared" si="192"/>
        <v>0.98238355798745491</v>
      </c>
      <c r="AI919" s="6">
        <v>24</v>
      </c>
      <c r="AJ919" s="6">
        <v>68.7</v>
      </c>
      <c r="AK919" s="6">
        <v>73.7</v>
      </c>
      <c r="AL919" s="6">
        <f t="shared" si="193"/>
        <v>0</v>
      </c>
      <c r="AM919" s="6">
        <f t="shared" si="194"/>
        <v>0</v>
      </c>
      <c r="AN919" s="6">
        <f t="shared" si="195"/>
        <v>1</v>
      </c>
    </row>
    <row r="920" spans="1:40" x14ac:dyDescent="0.35">
      <c r="A920" t="s">
        <v>2898</v>
      </c>
      <c r="B920" t="s">
        <v>2720</v>
      </c>
      <c r="C920" s="6" t="s">
        <v>51</v>
      </c>
      <c r="D920" s="6" t="s">
        <v>134</v>
      </c>
      <c r="E920" s="6">
        <v>18</v>
      </c>
      <c r="F920" s="6">
        <v>47.5</v>
      </c>
      <c r="G920" s="6">
        <v>58.64</v>
      </c>
      <c r="H920" s="6">
        <f t="shared" si="191"/>
        <v>0.81002728512960431</v>
      </c>
      <c r="I920" s="6">
        <v>17.5</v>
      </c>
      <c r="J920" s="6">
        <v>34.5</v>
      </c>
      <c r="K920" s="6">
        <v>57.36</v>
      </c>
      <c r="L920" s="6">
        <f t="shared" si="188"/>
        <v>0</v>
      </c>
      <c r="M920" s="6">
        <f t="shared" si="189"/>
        <v>0</v>
      </c>
      <c r="N920" s="6">
        <f t="shared" si="190"/>
        <v>1</v>
      </c>
      <c r="AA920" t="s">
        <v>2898</v>
      </c>
      <c r="AB920" t="s">
        <v>2720</v>
      </c>
      <c r="AC920" t="s">
        <v>51</v>
      </c>
      <c r="AD920" t="s">
        <v>135</v>
      </c>
      <c r="AE920" s="6">
        <v>24</v>
      </c>
      <c r="AF920" s="6">
        <v>70.790000000000006</v>
      </c>
      <c r="AG920" s="6">
        <v>73.7</v>
      </c>
      <c r="AH920" s="6">
        <f t="shared" si="192"/>
        <v>0.96051560379918599</v>
      </c>
      <c r="AI920" s="6">
        <v>23.5</v>
      </c>
      <c r="AJ920" s="6">
        <v>65.040000000000006</v>
      </c>
      <c r="AK920" s="6">
        <v>72.459999999999994</v>
      </c>
      <c r="AL920" s="6">
        <f t="shared" si="193"/>
        <v>0</v>
      </c>
      <c r="AM920" s="6">
        <f t="shared" si="194"/>
        <v>0</v>
      </c>
      <c r="AN920" s="6">
        <f t="shared" si="195"/>
        <v>1</v>
      </c>
    </row>
    <row r="921" spans="1:40" x14ac:dyDescent="0.35">
      <c r="A921" t="s">
        <v>2899</v>
      </c>
      <c r="B921" t="s">
        <v>2720</v>
      </c>
      <c r="C921" s="6" t="s">
        <v>51</v>
      </c>
      <c r="D921" s="6" t="s">
        <v>134</v>
      </c>
      <c r="E921" s="6">
        <v>21</v>
      </c>
      <c r="F921" s="6">
        <v>57.26</v>
      </c>
      <c r="G921" s="6">
        <v>66.22</v>
      </c>
      <c r="H921" s="6">
        <f t="shared" si="191"/>
        <v>0.86469344608879495</v>
      </c>
      <c r="I921" s="6">
        <v>20.5</v>
      </c>
      <c r="J921" s="6">
        <v>43.4</v>
      </c>
      <c r="K921" s="6">
        <v>64.97</v>
      </c>
      <c r="L921" s="6">
        <f t="shared" si="188"/>
        <v>0</v>
      </c>
      <c r="M921" s="6">
        <f t="shared" si="189"/>
        <v>0</v>
      </c>
      <c r="N921" s="6">
        <f t="shared" si="190"/>
        <v>1</v>
      </c>
      <c r="AA921" t="s">
        <v>2899</v>
      </c>
      <c r="AB921" t="s">
        <v>2720</v>
      </c>
      <c r="AC921" t="s">
        <v>51</v>
      </c>
      <c r="AD921" t="s">
        <v>135</v>
      </c>
      <c r="AE921">
        <v>24</v>
      </c>
      <c r="AF921">
        <v>74.819999999999993</v>
      </c>
      <c r="AG921">
        <v>73.7</v>
      </c>
      <c r="AH921">
        <f t="shared" si="192"/>
        <v>1.0151967435549525</v>
      </c>
      <c r="AI921">
        <v>23.5</v>
      </c>
      <c r="AJ921">
        <v>71.23</v>
      </c>
      <c r="AK921">
        <v>72.459999999999994</v>
      </c>
      <c r="AL921" s="3">
        <f t="shared" si="193"/>
        <v>0</v>
      </c>
      <c r="AM921" s="3">
        <f t="shared" si="194"/>
        <v>1</v>
      </c>
      <c r="AN921" s="3">
        <f t="shared" si="195"/>
        <v>0</v>
      </c>
    </row>
    <row r="922" spans="1:40" x14ac:dyDescent="0.35">
      <c r="A922" t="s">
        <v>2900</v>
      </c>
      <c r="B922" t="s">
        <v>2720</v>
      </c>
      <c r="C922" s="6" t="s">
        <v>51</v>
      </c>
      <c r="D922" s="6" t="s">
        <v>134</v>
      </c>
      <c r="E922" s="6">
        <v>27</v>
      </c>
      <c r="F922" s="6">
        <v>76.56</v>
      </c>
      <c r="G922" s="6">
        <v>81.08</v>
      </c>
      <c r="H922" s="6">
        <f t="shared" si="191"/>
        <v>0.94425259003453388</v>
      </c>
      <c r="I922" s="6">
        <v>26.5</v>
      </c>
      <c r="J922" s="6">
        <v>54.06</v>
      </c>
      <c r="K922" s="6">
        <v>79.86</v>
      </c>
      <c r="L922" s="6">
        <f t="shared" si="188"/>
        <v>0</v>
      </c>
      <c r="M922" s="6">
        <f t="shared" si="189"/>
        <v>0</v>
      </c>
      <c r="N922" s="6">
        <f t="shared" si="190"/>
        <v>1</v>
      </c>
      <c r="AA922" t="s">
        <v>2900</v>
      </c>
      <c r="AB922" t="s">
        <v>2720</v>
      </c>
      <c r="AC922" t="s">
        <v>51</v>
      </c>
      <c r="AD922" t="s">
        <v>135</v>
      </c>
      <c r="AE922">
        <v>24</v>
      </c>
      <c r="AF922">
        <v>100.24</v>
      </c>
      <c r="AG922">
        <v>73.7</v>
      </c>
      <c r="AH922">
        <f t="shared" si="192"/>
        <v>1.3601085481682496</v>
      </c>
      <c r="AI922">
        <v>25</v>
      </c>
      <c r="AJ922">
        <v>77.569999999999993</v>
      </c>
      <c r="AK922">
        <v>76.17</v>
      </c>
      <c r="AL922" s="3">
        <f t="shared" si="193"/>
        <v>0</v>
      </c>
      <c r="AM922" s="3">
        <f t="shared" si="194"/>
        <v>1</v>
      </c>
      <c r="AN922" s="3">
        <f t="shared" si="195"/>
        <v>0</v>
      </c>
    </row>
    <row r="923" spans="1:40" x14ac:dyDescent="0.35">
      <c r="A923" t="s">
        <v>2901</v>
      </c>
      <c r="B923" t="s">
        <v>2693</v>
      </c>
      <c r="C923" t="s">
        <v>16</v>
      </c>
      <c r="D923" t="s">
        <v>17</v>
      </c>
      <c r="E923">
        <v>23.5</v>
      </c>
      <c r="F923">
        <v>138.82</v>
      </c>
      <c r="G923">
        <v>72.459999999999994</v>
      </c>
      <c r="H923">
        <f t="shared" si="191"/>
        <v>1.9158156224123655</v>
      </c>
      <c r="I923">
        <v>22</v>
      </c>
      <c r="J923">
        <v>48.7</v>
      </c>
      <c r="K923">
        <v>68.72</v>
      </c>
      <c r="L923" s="3">
        <f t="shared" ref="L923:L986" si="196">IF(H923&gt;1.5,1,0)</f>
        <v>1</v>
      </c>
      <c r="M923" s="3">
        <f t="shared" ref="M923:M986" si="197">IF((AND(H923&gt;1,H923&lt;1.5)),1,0)</f>
        <v>0</v>
      </c>
      <c r="N923" s="3">
        <f t="shared" ref="N923:N986" si="198">IF(H923&lt;1,1,0)</f>
        <v>0</v>
      </c>
      <c r="AA923" t="s">
        <v>2901</v>
      </c>
      <c r="AB923" t="s">
        <v>2693</v>
      </c>
      <c r="AC923" t="s">
        <v>16</v>
      </c>
      <c r="AD923" t="s">
        <v>18</v>
      </c>
      <c r="AE923">
        <v>24</v>
      </c>
      <c r="AF923">
        <v>167.87</v>
      </c>
      <c r="AG923">
        <v>73.7</v>
      </c>
      <c r="AH923">
        <f t="shared" si="192"/>
        <v>2.2777476255088196</v>
      </c>
      <c r="AI923">
        <v>35</v>
      </c>
      <c r="AJ923">
        <v>122.12</v>
      </c>
      <c r="AK923">
        <v>100.44</v>
      </c>
      <c r="AL923" s="3">
        <f t="shared" si="193"/>
        <v>1</v>
      </c>
      <c r="AM923" s="3">
        <f t="shared" si="194"/>
        <v>0</v>
      </c>
      <c r="AN923" s="3">
        <f t="shared" si="195"/>
        <v>0</v>
      </c>
    </row>
    <row r="924" spans="1:40" x14ac:dyDescent="0.35">
      <c r="A924" t="s">
        <v>2902</v>
      </c>
      <c r="B924" t="s">
        <v>2693</v>
      </c>
      <c r="C924" t="s">
        <v>16</v>
      </c>
      <c r="D924" t="s">
        <v>17</v>
      </c>
      <c r="E924">
        <v>23.5</v>
      </c>
      <c r="F924">
        <v>112.32</v>
      </c>
      <c r="G924">
        <v>72.459999999999994</v>
      </c>
      <c r="H924">
        <f t="shared" si="191"/>
        <v>1.5500966050234612</v>
      </c>
      <c r="I924">
        <v>21.5</v>
      </c>
      <c r="J924">
        <v>45.47</v>
      </c>
      <c r="K924">
        <v>67.47</v>
      </c>
      <c r="L924" s="3">
        <f t="shared" si="196"/>
        <v>1</v>
      </c>
      <c r="M924" s="3">
        <f t="shared" si="197"/>
        <v>0</v>
      </c>
      <c r="N924" s="3">
        <f t="shared" si="198"/>
        <v>0</v>
      </c>
      <c r="AA924" t="s">
        <v>2902</v>
      </c>
      <c r="AB924" t="s">
        <v>2693</v>
      </c>
      <c r="AC924" t="s">
        <v>16</v>
      </c>
      <c r="AD924" t="s">
        <v>18</v>
      </c>
      <c r="AE924">
        <v>24</v>
      </c>
      <c r="AF924">
        <v>174.69</v>
      </c>
      <c r="AG924">
        <v>73.7</v>
      </c>
      <c r="AH924">
        <f t="shared" si="192"/>
        <v>2.3702849389416554</v>
      </c>
      <c r="AI924">
        <v>22.5</v>
      </c>
      <c r="AJ924">
        <v>62.56</v>
      </c>
      <c r="AK924">
        <v>69.97</v>
      </c>
      <c r="AL924" s="3">
        <f t="shared" si="193"/>
        <v>1</v>
      </c>
      <c r="AM924" s="3">
        <f t="shared" si="194"/>
        <v>0</v>
      </c>
      <c r="AN924" s="3">
        <f t="shared" si="195"/>
        <v>0</v>
      </c>
    </row>
    <row r="925" spans="1:40" x14ac:dyDescent="0.35">
      <c r="A925" t="s">
        <v>2903</v>
      </c>
      <c r="B925" t="s">
        <v>2693</v>
      </c>
      <c r="C925" t="s">
        <v>16</v>
      </c>
      <c r="D925" t="s">
        <v>17</v>
      </c>
      <c r="E925">
        <v>23.5</v>
      </c>
      <c r="F925">
        <v>127.41</v>
      </c>
      <c r="G925">
        <v>72.459999999999994</v>
      </c>
      <c r="H925">
        <f t="shared" si="191"/>
        <v>1.758349434170577</v>
      </c>
      <c r="I925">
        <v>22.5</v>
      </c>
      <c r="J925">
        <v>67.05</v>
      </c>
      <c r="K925">
        <v>69.97</v>
      </c>
      <c r="L925" s="3">
        <f t="shared" si="196"/>
        <v>1</v>
      </c>
      <c r="M925" s="3">
        <f t="shared" si="197"/>
        <v>0</v>
      </c>
      <c r="N925" s="3">
        <f t="shared" si="198"/>
        <v>0</v>
      </c>
      <c r="AA925" t="s">
        <v>2903</v>
      </c>
      <c r="AB925" t="s">
        <v>2693</v>
      </c>
      <c r="AC925" t="s">
        <v>16</v>
      </c>
      <c r="AD925" t="s">
        <v>18</v>
      </c>
      <c r="AE925">
        <v>24</v>
      </c>
      <c r="AF925">
        <v>190.11</v>
      </c>
      <c r="AG925">
        <v>73.7</v>
      </c>
      <c r="AH925">
        <f t="shared" si="192"/>
        <v>2.5795115332428766</v>
      </c>
      <c r="AI925">
        <v>35</v>
      </c>
      <c r="AJ925">
        <v>102.05</v>
      </c>
      <c r="AK925">
        <v>100.44</v>
      </c>
      <c r="AL925" s="3">
        <f t="shared" si="193"/>
        <v>1</v>
      </c>
      <c r="AM925" s="3">
        <f t="shared" si="194"/>
        <v>0</v>
      </c>
      <c r="AN925" s="3">
        <f t="shared" si="195"/>
        <v>0</v>
      </c>
    </row>
    <row r="926" spans="1:40" x14ac:dyDescent="0.35">
      <c r="A926" t="s">
        <v>2904</v>
      </c>
      <c r="B926" t="s">
        <v>2693</v>
      </c>
      <c r="C926" t="s">
        <v>16</v>
      </c>
      <c r="D926" t="s">
        <v>17</v>
      </c>
      <c r="E926">
        <v>24</v>
      </c>
      <c r="F926">
        <v>168.87</v>
      </c>
      <c r="G926">
        <v>73.7</v>
      </c>
      <c r="H926">
        <f t="shared" si="191"/>
        <v>2.2913161465400269</v>
      </c>
      <c r="I926">
        <v>22</v>
      </c>
      <c r="J926">
        <v>36.64</v>
      </c>
      <c r="K926">
        <v>68.72</v>
      </c>
      <c r="L926" s="3">
        <f t="shared" si="196"/>
        <v>1</v>
      </c>
      <c r="M926" s="3">
        <f t="shared" si="197"/>
        <v>0</v>
      </c>
      <c r="N926" s="3">
        <f t="shared" si="198"/>
        <v>0</v>
      </c>
      <c r="AA926" t="s">
        <v>2904</v>
      </c>
      <c r="AB926" t="s">
        <v>2693</v>
      </c>
      <c r="AC926" t="s">
        <v>16</v>
      </c>
      <c r="AD926" t="s">
        <v>18</v>
      </c>
      <c r="AE926">
        <v>24</v>
      </c>
      <c r="AF926">
        <v>177.62</v>
      </c>
      <c r="AG926">
        <v>73.7</v>
      </c>
      <c r="AH926">
        <f t="shared" si="192"/>
        <v>2.4100407055630937</v>
      </c>
      <c r="AI926">
        <v>22.5</v>
      </c>
      <c r="AJ926">
        <v>51.49</v>
      </c>
      <c r="AK926">
        <v>69.97</v>
      </c>
      <c r="AL926" s="3">
        <f t="shared" si="193"/>
        <v>1</v>
      </c>
      <c r="AM926" s="3">
        <f t="shared" si="194"/>
        <v>0</v>
      </c>
      <c r="AN926" s="3">
        <f t="shared" si="195"/>
        <v>0</v>
      </c>
    </row>
    <row r="927" spans="1:40" x14ac:dyDescent="0.35">
      <c r="A927" t="s">
        <v>2905</v>
      </c>
      <c r="B927" t="s">
        <v>2693</v>
      </c>
      <c r="C927" s="6" t="s">
        <v>16</v>
      </c>
      <c r="D927" s="6" t="s">
        <v>17</v>
      </c>
      <c r="E927" s="6">
        <v>21.5</v>
      </c>
      <c r="F927" s="6">
        <v>62.47</v>
      </c>
      <c r="G927" s="6">
        <v>67.47</v>
      </c>
      <c r="H927" s="6">
        <f t="shared" si="191"/>
        <v>0.92589298947680454</v>
      </c>
      <c r="I927" s="6">
        <v>21</v>
      </c>
      <c r="J927" s="6">
        <v>46.1</v>
      </c>
      <c r="K927" s="6">
        <v>66.22</v>
      </c>
      <c r="L927" s="6">
        <f t="shared" si="196"/>
        <v>0</v>
      </c>
      <c r="M927" s="6">
        <f t="shared" si="197"/>
        <v>0</v>
      </c>
      <c r="N927" s="6">
        <f t="shared" si="198"/>
        <v>1</v>
      </c>
      <c r="AA927" t="s">
        <v>2905</v>
      </c>
      <c r="AB927" t="s">
        <v>2693</v>
      </c>
      <c r="AC927" t="s">
        <v>16</v>
      </c>
      <c r="AD927" t="s">
        <v>18</v>
      </c>
      <c r="AE927">
        <v>24</v>
      </c>
      <c r="AF927">
        <v>138.07</v>
      </c>
      <c r="AG927">
        <v>73.7</v>
      </c>
      <c r="AH927">
        <f t="shared" si="192"/>
        <v>1.873405698778833</v>
      </c>
      <c r="AI927">
        <v>23</v>
      </c>
      <c r="AJ927">
        <v>65.89</v>
      </c>
      <c r="AK927">
        <v>71.22</v>
      </c>
      <c r="AL927" s="3">
        <f t="shared" si="193"/>
        <v>1</v>
      </c>
      <c r="AM927" s="3">
        <f t="shared" si="194"/>
        <v>0</v>
      </c>
      <c r="AN927" s="3">
        <f t="shared" si="195"/>
        <v>0</v>
      </c>
    </row>
    <row r="928" spans="1:40" x14ac:dyDescent="0.35">
      <c r="A928" t="s">
        <v>2906</v>
      </c>
      <c r="B928" t="s">
        <v>2693</v>
      </c>
      <c r="C928" t="s">
        <v>16</v>
      </c>
      <c r="D928" t="s">
        <v>17</v>
      </c>
      <c r="E928">
        <v>23</v>
      </c>
      <c r="F928">
        <v>104.42</v>
      </c>
      <c r="G928">
        <v>71.22</v>
      </c>
      <c r="H928">
        <f t="shared" si="191"/>
        <v>1.4661611906767762</v>
      </c>
      <c r="I928">
        <v>22</v>
      </c>
      <c r="J928">
        <v>62.07</v>
      </c>
      <c r="K928">
        <v>68.72</v>
      </c>
      <c r="L928" s="3">
        <f t="shared" si="196"/>
        <v>0</v>
      </c>
      <c r="M928" s="3">
        <f t="shared" si="197"/>
        <v>1</v>
      </c>
      <c r="N928" s="3">
        <f t="shared" si="198"/>
        <v>0</v>
      </c>
      <c r="AA928" t="s">
        <v>2906</v>
      </c>
      <c r="AB928" t="s">
        <v>2693</v>
      </c>
      <c r="AC928" t="s">
        <v>16</v>
      </c>
      <c r="AD928" t="s">
        <v>18</v>
      </c>
      <c r="AE928">
        <v>24</v>
      </c>
      <c r="AF928">
        <v>169.18</v>
      </c>
      <c r="AG928">
        <v>73.7</v>
      </c>
      <c r="AH928">
        <f t="shared" si="192"/>
        <v>2.2955223880597013</v>
      </c>
      <c r="AI928">
        <v>35</v>
      </c>
      <c r="AJ928">
        <v>108.09</v>
      </c>
      <c r="AK928">
        <v>100.44</v>
      </c>
      <c r="AL928" s="3">
        <f t="shared" si="193"/>
        <v>1</v>
      </c>
      <c r="AM928" s="3">
        <f t="shared" si="194"/>
        <v>0</v>
      </c>
      <c r="AN928" s="3">
        <f t="shared" si="195"/>
        <v>0</v>
      </c>
    </row>
    <row r="929" spans="1:40" x14ac:dyDescent="0.35">
      <c r="A929" t="s">
        <v>2907</v>
      </c>
      <c r="B929" t="s">
        <v>2693</v>
      </c>
      <c r="C929" t="s">
        <v>16</v>
      </c>
      <c r="D929" t="s">
        <v>17</v>
      </c>
      <c r="E929">
        <v>23.5</v>
      </c>
      <c r="F929">
        <v>135.97</v>
      </c>
      <c r="G929">
        <v>72.459999999999994</v>
      </c>
      <c r="H929">
        <f t="shared" si="191"/>
        <v>1.8764835771460118</v>
      </c>
      <c r="I929">
        <v>22</v>
      </c>
      <c r="J929">
        <v>59.47</v>
      </c>
      <c r="K929">
        <v>68.72</v>
      </c>
      <c r="L929" s="3">
        <f t="shared" si="196"/>
        <v>1</v>
      </c>
      <c r="M929" s="3">
        <f t="shared" si="197"/>
        <v>0</v>
      </c>
      <c r="N929" s="3">
        <f t="shared" si="198"/>
        <v>0</v>
      </c>
      <c r="AA929" t="s">
        <v>2907</v>
      </c>
      <c r="AB929" t="s">
        <v>2693</v>
      </c>
      <c r="AC929" t="s">
        <v>16</v>
      </c>
      <c r="AD929" t="s">
        <v>18</v>
      </c>
      <c r="AE929">
        <v>24</v>
      </c>
      <c r="AF929">
        <v>160.96</v>
      </c>
      <c r="AG929">
        <v>73.7</v>
      </c>
      <c r="AH929">
        <f t="shared" si="192"/>
        <v>2.1839891451831752</v>
      </c>
      <c r="AI929">
        <v>35</v>
      </c>
      <c r="AJ929">
        <v>121.95</v>
      </c>
      <c r="AK929">
        <v>100.44</v>
      </c>
      <c r="AL929" s="3">
        <f t="shared" si="193"/>
        <v>1</v>
      </c>
      <c r="AM929" s="3">
        <f t="shared" si="194"/>
        <v>0</v>
      </c>
      <c r="AN929" s="3">
        <f t="shared" si="195"/>
        <v>0</v>
      </c>
    </row>
    <row r="930" spans="1:40" x14ac:dyDescent="0.35">
      <c r="A930" t="s">
        <v>2908</v>
      </c>
      <c r="B930" t="s">
        <v>2693</v>
      </c>
      <c r="C930" t="s">
        <v>16</v>
      </c>
      <c r="D930" t="s">
        <v>17</v>
      </c>
      <c r="E930">
        <v>23.5</v>
      </c>
      <c r="F930">
        <v>104.03</v>
      </c>
      <c r="G930">
        <v>72.459999999999994</v>
      </c>
      <c r="H930">
        <f t="shared" si="191"/>
        <v>1.4356886558101023</v>
      </c>
      <c r="I930">
        <v>22.5</v>
      </c>
      <c r="J930">
        <v>57.71</v>
      </c>
      <c r="K930">
        <v>69.97</v>
      </c>
      <c r="L930" s="3">
        <f t="shared" si="196"/>
        <v>0</v>
      </c>
      <c r="M930" s="3">
        <f t="shared" si="197"/>
        <v>1</v>
      </c>
      <c r="N930" s="3">
        <f t="shared" si="198"/>
        <v>0</v>
      </c>
      <c r="AA930" t="s">
        <v>2908</v>
      </c>
      <c r="AB930" t="s">
        <v>2693</v>
      </c>
      <c r="AC930" t="s">
        <v>16</v>
      </c>
      <c r="AD930" t="s">
        <v>18</v>
      </c>
      <c r="AE930">
        <v>24</v>
      </c>
      <c r="AF930">
        <v>149.5</v>
      </c>
      <c r="AG930">
        <v>73.7</v>
      </c>
      <c r="AH930">
        <f t="shared" si="192"/>
        <v>2.0284938941655359</v>
      </c>
      <c r="AI930">
        <v>23</v>
      </c>
      <c r="AJ930">
        <v>55.67</v>
      </c>
      <c r="AK930">
        <v>71.22</v>
      </c>
      <c r="AL930" s="3">
        <f t="shared" si="193"/>
        <v>1</v>
      </c>
      <c r="AM930" s="3">
        <f t="shared" si="194"/>
        <v>0</v>
      </c>
      <c r="AN930" s="3">
        <f t="shared" si="195"/>
        <v>0</v>
      </c>
    </row>
    <row r="931" spans="1:40" x14ac:dyDescent="0.35">
      <c r="A931" t="s">
        <v>2909</v>
      </c>
      <c r="B931" t="s">
        <v>2693</v>
      </c>
      <c r="C931" t="s">
        <v>16</v>
      </c>
      <c r="D931" t="s">
        <v>134</v>
      </c>
      <c r="E931">
        <v>23.5</v>
      </c>
      <c r="F931">
        <v>189.85</v>
      </c>
      <c r="G931">
        <v>72.459999999999994</v>
      </c>
      <c r="H931">
        <f t="shared" si="191"/>
        <v>2.6200662434446591</v>
      </c>
      <c r="I931">
        <v>21</v>
      </c>
      <c r="J931">
        <v>45.55</v>
      </c>
      <c r="K931">
        <v>66.22</v>
      </c>
      <c r="L931" s="3">
        <f t="shared" si="196"/>
        <v>1</v>
      </c>
      <c r="M931" s="3">
        <f t="shared" si="197"/>
        <v>0</v>
      </c>
      <c r="N931" s="3">
        <f t="shared" si="198"/>
        <v>0</v>
      </c>
      <c r="AA931" t="s">
        <v>2909</v>
      </c>
      <c r="AB931" t="s">
        <v>2693</v>
      </c>
      <c r="AC931" t="s">
        <v>16</v>
      </c>
      <c r="AD931" t="s">
        <v>135</v>
      </c>
      <c r="AE931">
        <v>24</v>
      </c>
      <c r="AF931">
        <v>135.63999999999999</v>
      </c>
      <c r="AG931">
        <v>73.7</v>
      </c>
      <c r="AH931">
        <f t="shared" si="192"/>
        <v>1.8404341926729983</v>
      </c>
      <c r="AI931">
        <v>22.5</v>
      </c>
      <c r="AJ931">
        <v>57.7</v>
      </c>
      <c r="AK931">
        <v>69.97</v>
      </c>
      <c r="AL931" s="3">
        <f t="shared" si="193"/>
        <v>1</v>
      </c>
      <c r="AM931" s="3">
        <f t="shared" si="194"/>
        <v>0</v>
      </c>
      <c r="AN931" s="3">
        <f t="shared" si="195"/>
        <v>0</v>
      </c>
    </row>
    <row r="932" spans="1:40" x14ac:dyDescent="0.35">
      <c r="A932" t="s">
        <v>2910</v>
      </c>
      <c r="B932" t="s">
        <v>2693</v>
      </c>
      <c r="C932" t="s">
        <v>16</v>
      </c>
      <c r="D932" t="s">
        <v>134</v>
      </c>
      <c r="E932">
        <v>24.5</v>
      </c>
      <c r="F932">
        <v>137.84</v>
      </c>
      <c r="G932">
        <v>74.930000000000007</v>
      </c>
      <c r="H932">
        <f t="shared" si="191"/>
        <v>1.8395836113706125</v>
      </c>
      <c r="I932">
        <v>22</v>
      </c>
      <c r="J932">
        <v>49.47</v>
      </c>
      <c r="K932">
        <v>68.72</v>
      </c>
      <c r="L932" s="3">
        <f t="shared" si="196"/>
        <v>1</v>
      </c>
      <c r="M932" s="3">
        <f t="shared" si="197"/>
        <v>0</v>
      </c>
      <c r="N932" s="3">
        <f t="shared" si="198"/>
        <v>0</v>
      </c>
      <c r="AA932" t="s">
        <v>2910</v>
      </c>
      <c r="AB932" t="s">
        <v>2693</v>
      </c>
      <c r="AC932" t="s">
        <v>16</v>
      </c>
      <c r="AD932" t="s">
        <v>135</v>
      </c>
      <c r="AE932">
        <v>24</v>
      </c>
      <c r="AF932">
        <v>168.54</v>
      </c>
      <c r="AG932">
        <v>73.7</v>
      </c>
      <c r="AH932">
        <f t="shared" si="192"/>
        <v>2.2868385345997284</v>
      </c>
      <c r="AI932">
        <v>23</v>
      </c>
      <c r="AJ932">
        <v>47.81</v>
      </c>
      <c r="AK932">
        <v>71.22</v>
      </c>
      <c r="AL932" s="3">
        <f t="shared" si="193"/>
        <v>1</v>
      </c>
      <c r="AM932" s="3">
        <f t="shared" si="194"/>
        <v>0</v>
      </c>
      <c r="AN932" s="3">
        <f t="shared" si="195"/>
        <v>0</v>
      </c>
    </row>
    <row r="933" spans="1:40" x14ac:dyDescent="0.35">
      <c r="A933" t="s">
        <v>2911</v>
      </c>
      <c r="B933" t="s">
        <v>2693</v>
      </c>
      <c r="C933" t="s">
        <v>16</v>
      </c>
      <c r="D933" t="s">
        <v>134</v>
      </c>
      <c r="E933">
        <v>24</v>
      </c>
      <c r="F933">
        <v>154.1</v>
      </c>
      <c r="G933">
        <v>73.7</v>
      </c>
      <c r="H933">
        <f t="shared" si="191"/>
        <v>2.0909090909090908</v>
      </c>
      <c r="I933">
        <v>21.5</v>
      </c>
      <c r="J933">
        <v>46.54</v>
      </c>
      <c r="K933">
        <v>67.47</v>
      </c>
      <c r="L933" s="3">
        <f t="shared" si="196"/>
        <v>1</v>
      </c>
      <c r="M933" s="3">
        <f t="shared" si="197"/>
        <v>0</v>
      </c>
      <c r="N933" s="3">
        <f t="shared" si="198"/>
        <v>0</v>
      </c>
      <c r="AA933" t="s">
        <v>2911</v>
      </c>
      <c r="AB933" t="s">
        <v>2693</v>
      </c>
      <c r="AC933" t="s">
        <v>16</v>
      </c>
      <c r="AD933" t="s">
        <v>135</v>
      </c>
      <c r="AE933">
        <v>24</v>
      </c>
      <c r="AF933">
        <v>149.65</v>
      </c>
      <c r="AG933">
        <v>73.7</v>
      </c>
      <c r="AH933">
        <f t="shared" si="192"/>
        <v>2.0305291723202172</v>
      </c>
      <c r="AI933">
        <v>22.5</v>
      </c>
      <c r="AJ933">
        <v>59.35</v>
      </c>
      <c r="AK933">
        <v>69.97</v>
      </c>
      <c r="AL933" s="3">
        <f t="shared" si="193"/>
        <v>1</v>
      </c>
      <c r="AM933" s="3">
        <f t="shared" si="194"/>
        <v>0</v>
      </c>
      <c r="AN933" s="3">
        <f t="shared" si="195"/>
        <v>0</v>
      </c>
    </row>
    <row r="934" spans="1:40" x14ac:dyDescent="0.35">
      <c r="A934" t="s">
        <v>2912</v>
      </c>
      <c r="B934" t="s">
        <v>2693</v>
      </c>
      <c r="C934" t="s">
        <v>16</v>
      </c>
      <c r="D934" t="s">
        <v>134</v>
      </c>
      <c r="E934">
        <v>24</v>
      </c>
      <c r="F934">
        <v>124.74</v>
      </c>
      <c r="G934">
        <v>73.7</v>
      </c>
      <c r="H934">
        <f t="shared" si="191"/>
        <v>1.6925373134328356</v>
      </c>
      <c r="I934">
        <v>22</v>
      </c>
      <c r="J934">
        <v>60.12</v>
      </c>
      <c r="K934">
        <v>68.72</v>
      </c>
      <c r="L934" s="3">
        <f t="shared" si="196"/>
        <v>1</v>
      </c>
      <c r="M934" s="3">
        <f t="shared" si="197"/>
        <v>0</v>
      </c>
      <c r="N934" s="3">
        <f t="shared" si="198"/>
        <v>0</v>
      </c>
      <c r="AA934" t="s">
        <v>2912</v>
      </c>
      <c r="AB934" t="s">
        <v>2693</v>
      </c>
      <c r="AC934" t="s">
        <v>16</v>
      </c>
      <c r="AD934" t="s">
        <v>135</v>
      </c>
      <c r="AE934">
        <v>24</v>
      </c>
      <c r="AF934">
        <v>158.74</v>
      </c>
      <c r="AG934">
        <v>73.7</v>
      </c>
      <c r="AH934">
        <f t="shared" si="192"/>
        <v>2.1538670284938943</v>
      </c>
      <c r="AI934">
        <v>22.5</v>
      </c>
      <c r="AJ934">
        <v>44.22</v>
      </c>
      <c r="AK934">
        <v>69.97</v>
      </c>
      <c r="AL934" s="3">
        <f t="shared" si="193"/>
        <v>1</v>
      </c>
      <c r="AM934" s="3">
        <f t="shared" si="194"/>
        <v>0</v>
      </c>
      <c r="AN934" s="3">
        <f t="shared" si="195"/>
        <v>0</v>
      </c>
    </row>
    <row r="935" spans="1:40" x14ac:dyDescent="0.35">
      <c r="A935" t="s">
        <v>2913</v>
      </c>
      <c r="B935" t="s">
        <v>2693</v>
      </c>
      <c r="C935" t="s">
        <v>16</v>
      </c>
      <c r="D935" t="s">
        <v>134</v>
      </c>
      <c r="E935">
        <v>24</v>
      </c>
      <c r="F935">
        <v>135.37</v>
      </c>
      <c r="G935">
        <v>73.7</v>
      </c>
      <c r="H935">
        <f t="shared" si="191"/>
        <v>1.8367706919945725</v>
      </c>
      <c r="I935">
        <v>22.5</v>
      </c>
      <c r="J935">
        <v>59.42</v>
      </c>
      <c r="K935">
        <v>69.97</v>
      </c>
      <c r="L935" s="3">
        <f t="shared" si="196"/>
        <v>1</v>
      </c>
      <c r="M935" s="3">
        <f t="shared" si="197"/>
        <v>0</v>
      </c>
      <c r="N935" s="3">
        <f t="shared" si="198"/>
        <v>0</v>
      </c>
      <c r="AA935" t="s">
        <v>2913</v>
      </c>
      <c r="AB935" t="s">
        <v>2693</v>
      </c>
      <c r="AC935" t="s">
        <v>16</v>
      </c>
      <c r="AD935" t="s">
        <v>135</v>
      </c>
      <c r="AE935">
        <v>24</v>
      </c>
      <c r="AF935">
        <v>144.1</v>
      </c>
      <c r="AG935">
        <v>73.7</v>
      </c>
      <c r="AH935">
        <f t="shared" si="192"/>
        <v>1.9552238805970148</v>
      </c>
      <c r="AI935">
        <v>23</v>
      </c>
      <c r="AJ935">
        <v>54.45</v>
      </c>
      <c r="AK935">
        <v>71.22</v>
      </c>
      <c r="AL935" s="3">
        <f t="shared" si="193"/>
        <v>1</v>
      </c>
      <c r="AM935" s="3">
        <f t="shared" si="194"/>
        <v>0</v>
      </c>
      <c r="AN935" s="3">
        <f t="shared" si="195"/>
        <v>0</v>
      </c>
    </row>
    <row r="936" spans="1:40" x14ac:dyDescent="0.35">
      <c r="A936" t="s">
        <v>2914</v>
      </c>
      <c r="B936" t="s">
        <v>2693</v>
      </c>
      <c r="C936" t="s">
        <v>16</v>
      </c>
      <c r="D936" t="s">
        <v>134</v>
      </c>
      <c r="E936">
        <v>24</v>
      </c>
      <c r="F936">
        <v>214.42</v>
      </c>
      <c r="G936">
        <v>73.7</v>
      </c>
      <c r="H936">
        <f t="shared" si="191"/>
        <v>2.9093622795115328</v>
      </c>
      <c r="I936">
        <v>21.5</v>
      </c>
      <c r="J936">
        <v>48.97</v>
      </c>
      <c r="K936">
        <v>67.47</v>
      </c>
      <c r="L936" s="3">
        <f t="shared" si="196"/>
        <v>1</v>
      </c>
      <c r="M936" s="3">
        <f t="shared" si="197"/>
        <v>0</v>
      </c>
      <c r="N936" s="3">
        <f t="shared" si="198"/>
        <v>0</v>
      </c>
      <c r="AA936" t="s">
        <v>2914</v>
      </c>
      <c r="AB936" t="s">
        <v>2693</v>
      </c>
      <c r="AC936" t="s">
        <v>16</v>
      </c>
      <c r="AD936" t="s">
        <v>135</v>
      </c>
      <c r="AE936">
        <v>24</v>
      </c>
      <c r="AF936">
        <v>169.28</v>
      </c>
      <c r="AG936">
        <v>73.7</v>
      </c>
      <c r="AH936">
        <f t="shared" si="192"/>
        <v>2.2968792401628222</v>
      </c>
      <c r="AI936">
        <v>23</v>
      </c>
      <c r="AJ936">
        <v>66.42</v>
      </c>
      <c r="AK936">
        <v>71.22</v>
      </c>
      <c r="AL936" s="3">
        <f t="shared" si="193"/>
        <v>1</v>
      </c>
      <c r="AM936" s="3">
        <f t="shared" si="194"/>
        <v>0</v>
      </c>
      <c r="AN936" s="3">
        <f t="shared" si="195"/>
        <v>0</v>
      </c>
    </row>
    <row r="937" spans="1:40" x14ac:dyDescent="0.35">
      <c r="A937" t="s">
        <v>2915</v>
      </c>
      <c r="B937" t="s">
        <v>2693</v>
      </c>
      <c r="C937" t="s">
        <v>16</v>
      </c>
      <c r="D937" t="s">
        <v>134</v>
      </c>
      <c r="E937">
        <v>24</v>
      </c>
      <c r="F937">
        <v>197.65</v>
      </c>
      <c r="G937">
        <v>73.7</v>
      </c>
      <c r="H937">
        <f t="shared" si="191"/>
        <v>2.6818181818181817</v>
      </c>
      <c r="I937">
        <v>21.5</v>
      </c>
      <c r="J937">
        <v>32.619999999999997</v>
      </c>
      <c r="K937">
        <v>67.47</v>
      </c>
      <c r="L937" s="3">
        <f t="shared" si="196"/>
        <v>1</v>
      </c>
      <c r="M937" s="3">
        <f t="shared" si="197"/>
        <v>0</v>
      </c>
      <c r="N937" s="3">
        <f t="shared" si="198"/>
        <v>0</v>
      </c>
      <c r="AA937" t="s">
        <v>2915</v>
      </c>
      <c r="AB937" t="s">
        <v>2693</v>
      </c>
      <c r="AC937" t="s">
        <v>16</v>
      </c>
      <c r="AD937" t="s">
        <v>135</v>
      </c>
      <c r="AE937">
        <v>24</v>
      </c>
      <c r="AF937">
        <v>162.88</v>
      </c>
      <c r="AG937">
        <v>73.7</v>
      </c>
      <c r="AH937">
        <f t="shared" si="192"/>
        <v>2.2100407055630935</v>
      </c>
      <c r="AI937">
        <v>23</v>
      </c>
      <c r="AJ937">
        <v>61.31</v>
      </c>
      <c r="AK937">
        <v>71.22</v>
      </c>
      <c r="AL937" s="3">
        <f t="shared" si="193"/>
        <v>1</v>
      </c>
      <c r="AM937" s="3">
        <f t="shared" si="194"/>
        <v>0</v>
      </c>
      <c r="AN937" s="3">
        <f t="shared" si="195"/>
        <v>0</v>
      </c>
    </row>
    <row r="938" spans="1:40" x14ac:dyDescent="0.35">
      <c r="A938" t="s">
        <v>2916</v>
      </c>
      <c r="B938" t="s">
        <v>2693</v>
      </c>
      <c r="C938" t="s">
        <v>16</v>
      </c>
      <c r="D938" t="s">
        <v>134</v>
      </c>
      <c r="E938">
        <v>23.5</v>
      </c>
      <c r="F938">
        <v>143.22</v>
      </c>
      <c r="G938">
        <v>72.459999999999994</v>
      </c>
      <c r="H938">
        <f t="shared" si="191"/>
        <v>1.976538780016561</v>
      </c>
      <c r="I938">
        <v>21.5</v>
      </c>
      <c r="J938">
        <v>62.28</v>
      </c>
      <c r="K938">
        <v>67.47</v>
      </c>
      <c r="L938" s="3">
        <f t="shared" si="196"/>
        <v>1</v>
      </c>
      <c r="M938" s="3">
        <f t="shared" si="197"/>
        <v>0</v>
      </c>
      <c r="N938" s="3">
        <f t="shared" si="198"/>
        <v>0</v>
      </c>
      <c r="AA938" t="s">
        <v>2916</v>
      </c>
      <c r="AB938" t="s">
        <v>2693</v>
      </c>
      <c r="AC938" t="s">
        <v>16</v>
      </c>
      <c r="AD938" t="s">
        <v>135</v>
      </c>
      <c r="AE938">
        <v>24</v>
      </c>
      <c r="AF938">
        <v>163.97</v>
      </c>
      <c r="AG938">
        <v>73.7</v>
      </c>
      <c r="AH938">
        <f t="shared" si="192"/>
        <v>2.2248303934871099</v>
      </c>
      <c r="AI938">
        <v>22.5</v>
      </c>
      <c r="AJ938">
        <v>63.84</v>
      </c>
      <c r="AK938">
        <v>69.97</v>
      </c>
      <c r="AL938" s="3">
        <f t="shared" si="193"/>
        <v>1</v>
      </c>
      <c r="AM938" s="3">
        <f t="shared" si="194"/>
        <v>0</v>
      </c>
      <c r="AN938" s="3">
        <f t="shared" si="195"/>
        <v>0</v>
      </c>
    </row>
    <row r="939" spans="1:40" x14ac:dyDescent="0.35">
      <c r="A939" t="s">
        <v>2917</v>
      </c>
      <c r="B939" t="s">
        <v>2693</v>
      </c>
      <c r="C939" t="s">
        <v>16</v>
      </c>
      <c r="D939" t="s">
        <v>134</v>
      </c>
      <c r="E939">
        <v>24.5</v>
      </c>
      <c r="F939">
        <v>172.24</v>
      </c>
      <c r="G939">
        <v>74.930000000000007</v>
      </c>
      <c r="H939">
        <f t="shared" si="191"/>
        <v>2.2986787668490591</v>
      </c>
      <c r="I939">
        <v>22</v>
      </c>
      <c r="J939">
        <v>62.55</v>
      </c>
      <c r="K939">
        <v>68.72</v>
      </c>
      <c r="L939" s="3">
        <f t="shared" si="196"/>
        <v>1</v>
      </c>
      <c r="M939" s="3">
        <f t="shared" si="197"/>
        <v>0</v>
      </c>
      <c r="N939" s="3">
        <f t="shared" si="198"/>
        <v>0</v>
      </c>
      <c r="AA939" t="s">
        <v>2917</v>
      </c>
      <c r="AB939" t="s">
        <v>2693</v>
      </c>
      <c r="AC939" t="s">
        <v>16</v>
      </c>
      <c r="AD939" t="s">
        <v>135</v>
      </c>
      <c r="AE939">
        <v>24</v>
      </c>
      <c r="AF939">
        <v>116.8</v>
      </c>
      <c r="AG939">
        <v>73.7</v>
      </c>
      <c r="AH939">
        <f t="shared" si="192"/>
        <v>1.5848032564450474</v>
      </c>
      <c r="AI939">
        <v>23.5</v>
      </c>
      <c r="AJ939">
        <v>67.06</v>
      </c>
      <c r="AK939">
        <v>72.459999999999994</v>
      </c>
      <c r="AL939" s="3">
        <f t="shared" si="193"/>
        <v>1</v>
      </c>
      <c r="AM939" s="3">
        <f t="shared" si="194"/>
        <v>0</v>
      </c>
      <c r="AN939" s="3">
        <f t="shared" si="195"/>
        <v>0</v>
      </c>
    </row>
    <row r="940" spans="1:40" x14ac:dyDescent="0.35">
      <c r="A940" t="s">
        <v>2918</v>
      </c>
      <c r="B940" t="s">
        <v>2919</v>
      </c>
      <c r="C940" s="6" t="s">
        <v>16</v>
      </c>
      <c r="D940" s="6" t="s">
        <v>949</v>
      </c>
      <c r="E940" s="6">
        <v>19</v>
      </c>
      <c r="F940" s="6">
        <v>59.1</v>
      </c>
      <c r="G940" s="6">
        <v>61.18</v>
      </c>
      <c r="H940" s="6">
        <f t="shared" si="191"/>
        <v>0.96600196142530237</v>
      </c>
      <c r="I940" s="6">
        <v>18.5</v>
      </c>
      <c r="J940" s="6">
        <v>47.17</v>
      </c>
      <c r="K940" s="6">
        <v>59.91</v>
      </c>
      <c r="L940" s="6">
        <f t="shared" si="196"/>
        <v>0</v>
      </c>
      <c r="M940" s="6">
        <f t="shared" si="197"/>
        <v>0</v>
      </c>
      <c r="N940" s="6">
        <f t="shared" si="198"/>
        <v>1</v>
      </c>
      <c r="O940"/>
      <c r="AA940" t="s">
        <v>2918</v>
      </c>
      <c r="AB940" t="s">
        <v>2919</v>
      </c>
      <c r="AC940" t="s">
        <v>16</v>
      </c>
      <c r="AD940" t="s">
        <v>951</v>
      </c>
      <c r="AE940">
        <v>24</v>
      </c>
      <c r="AF940">
        <v>110.02</v>
      </c>
      <c r="AG940">
        <v>73.7</v>
      </c>
      <c r="AH940">
        <f t="shared" si="192"/>
        <v>1.4928086838534598</v>
      </c>
      <c r="AI940">
        <v>23.5</v>
      </c>
      <c r="AJ940">
        <v>72.319999999999993</v>
      </c>
      <c r="AK940">
        <v>72.459999999999994</v>
      </c>
      <c r="AL940" s="3">
        <f t="shared" si="193"/>
        <v>0</v>
      </c>
      <c r="AM940" s="3">
        <f t="shared" si="194"/>
        <v>1</v>
      </c>
      <c r="AN940" s="3">
        <f t="shared" si="195"/>
        <v>0</v>
      </c>
    </row>
    <row r="941" spans="1:40" x14ac:dyDescent="0.35">
      <c r="A941" t="s">
        <v>2920</v>
      </c>
      <c r="B941" t="s">
        <v>2919</v>
      </c>
      <c r="C941" s="6" t="s">
        <v>16</v>
      </c>
      <c r="D941" s="6" t="s">
        <v>949</v>
      </c>
      <c r="E941" s="6">
        <v>23.5</v>
      </c>
      <c r="F941" s="6">
        <v>58.2</v>
      </c>
      <c r="G941" s="6">
        <v>72.459999999999994</v>
      </c>
      <c r="H941" s="6">
        <f t="shared" si="191"/>
        <v>0.8032017664918577</v>
      </c>
      <c r="I941" s="6">
        <v>23</v>
      </c>
      <c r="J941" s="6">
        <v>54.57</v>
      </c>
      <c r="K941" s="6">
        <v>71.22</v>
      </c>
      <c r="L941" s="6">
        <f t="shared" si="196"/>
        <v>0</v>
      </c>
      <c r="M941" s="6">
        <f t="shared" si="197"/>
        <v>0</v>
      </c>
      <c r="N941" s="6">
        <f t="shared" si="198"/>
        <v>1</v>
      </c>
      <c r="O941"/>
      <c r="AA941" t="s">
        <v>2920</v>
      </c>
      <c r="AB941" t="s">
        <v>2919</v>
      </c>
      <c r="AC941" t="s">
        <v>16</v>
      </c>
      <c r="AD941" t="s">
        <v>951</v>
      </c>
      <c r="AE941">
        <v>23.5</v>
      </c>
      <c r="AF941">
        <v>73.83</v>
      </c>
      <c r="AG941">
        <v>72.459999999999994</v>
      </c>
      <c r="AH941">
        <f t="shared" si="192"/>
        <v>1.0189069831631246</v>
      </c>
      <c r="AI941">
        <v>23</v>
      </c>
      <c r="AJ941">
        <v>61.07</v>
      </c>
      <c r="AK941">
        <v>71.22</v>
      </c>
      <c r="AL941" s="3">
        <f t="shared" si="193"/>
        <v>0</v>
      </c>
      <c r="AM941" s="3">
        <f t="shared" si="194"/>
        <v>1</v>
      </c>
      <c r="AN941" s="3">
        <f t="shared" si="195"/>
        <v>0</v>
      </c>
    </row>
    <row r="942" spans="1:40" x14ac:dyDescent="0.35">
      <c r="A942" t="s">
        <v>2921</v>
      </c>
      <c r="B942" t="s">
        <v>2919</v>
      </c>
      <c r="C942" s="6" t="s">
        <v>16</v>
      </c>
      <c r="D942" s="6" t="s">
        <v>949</v>
      </c>
      <c r="E942" s="6">
        <v>24.5</v>
      </c>
      <c r="F942" s="6">
        <v>71.069999999999993</v>
      </c>
      <c r="G942" s="6">
        <v>74.930000000000007</v>
      </c>
      <c r="H942" s="6">
        <f t="shared" si="191"/>
        <v>0.94848525290270902</v>
      </c>
      <c r="I942" s="6">
        <v>24</v>
      </c>
      <c r="J942" s="6">
        <v>50.04</v>
      </c>
      <c r="K942" s="6">
        <v>73.7</v>
      </c>
      <c r="L942" s="6">
        <f t="shared" si="196"/>
        <v>0</v>
      </c>
      <c r="M942" s="6">
        <f t="shared" si="197"/>
        <v>0</v>
      </c>
      <c r="N942" s="6">
        <f t="shared" si="198"/>
        <v>1</v>
      </c>
      <c r="O942"/>
      <c r="AA942" t="s">
        <v>2921</v>
      </c>
      <c r="AB942" t="s">
        <v>2919</v>
      </c>
      <c r="AC942" t="s">
        <v>16</v>
      </c>
      <c r="AD942" t="s">
        <v>951</v>
      </c>
      <c r="AE942">
        <v>24</v>
      </c>
      <c r="AF942">
        <v>94.96</v>
      </c>
      <c r="AG942">
        <v>73.7</v>
      </c>
      <c r="AH942">
        <f t="shared" si="192"/>
        <v>1.2884667571234734</v>
      </c>
      <c r="AI942">
        <v>23</v>
      </c>
      <c r="AJ942">
        <v>51.49</v>
      </c>
      <c r="AK942">
        <v>71.22</v>
      </c>
      <c r="AL942" s="3">
        <f t="shared" si="193"/>
        <v>0</v>
      </c>
      <c r="AM942" s="3">
        <f t="shared" si="194"/>
        <v>1</v>
      </c>
      <c r="AN942" s="3">
        <f t="shared" si="195"/>
        <v>0</v>
      </c>
    </row>
    <row r="943" spans="1:40" x14ac:dyDescent="0.35">
      <c r="A943" t="s">
        <v>2922</v>
      </c>
      <c r="B943" t="s">
        <v>2919</v>
      </c>
      <c r="C943" s="6" t="s">
        <v>16</v>
      </c>
      <c r="D943" s="6" t="s">
        <v>949</v>
      </c>
      <c r="E943" s="6">
        <v>26</v>
      </c>
      <c r="F943" s="6">
        <v>74.290000000000006</v>
      </c>
      <c r="G943" s="6">
        <v>78.63</v>
      </c>
      <c r="H943" s="6">
        <f t="shared" si="191"/>
        <v>0.94480478188986405</v>
      </c>
      <c r="I943" s="6">
        <v>25.5</v>
      </c>
      <c r="J943" s="6">
        <v>46.77</v>
      </c>
      <c r="K943" s="6">
        <v>77.400000000000006</v>
      </c>
      <c r="L943" s="6">
        <f t="shared" si="196"/>
        <v>0</v>
      </c>
      <c r="M943" s="6">
        <f t="shared" si="197"/>
        <v>0</v>
      </c>
      <c r="N943" s="6">
        <f t="shared" si="198"/>
        <v>1</v>
      </c>
      <c r="O943"/>
      <c r="AA943" t="s">
        <v>2922</v>
      </c>
      <c r="AB943" t="s">
        <v>2919</v>
      </c>
      <c r="AC943" t="s">
        <v>16</v>
      </c>
      <c r="AD943" t="s">
        <v>951</v>
      </c>
      <c r="AE943">
        <v>24</v>
      </c>
      <c r="AF943">
        <v>144.72</v>
      </c>
      <c r="AG943">
        <v>73.7</v>
      </c>
      <c r="AH943">
        <f t="shared" si="192"/>
        <v>1.9636363636363636</v>
      </c>
      <c r="AI943">
        <v>23</v>
      </c>
      <c r="AJ943">
        <v>59.66</v>
      </c>
      <c r="AK943">
        <v>71.22</v>
      </c>
      <c r="AL943" s="3">
        <f t="shared" si="193"/>
        <v>1</v>
      </c>
      <c r="AM943" s="3">
        <f t="shared" si="194"/>
        <v>0</v>
      </c>
      <c r="AN943" s="3">
        <f t="shared" si="195"/>
        <v>0</v>
      </c>
    </row>
    <row r="944" spans="1:40" x14ac:dyDescent="0.35">
      <c r="A944" t="s">
        <v>2923</v>
      </c>
      <c r="B944" t="s">
        <v>2919</v>
      </c>
      <c r="C944" s="6" t="s">
        <v>16</v>
      </c>
      <c r="D944" s="6" t="s">
        <v>949</v>
      </c>
      <c r="E944" s="6">
        <v>31</v>
      </c>
      <c r="F944" s="6">
        <v>78.62</v>
      </c>
      <c r="G944" s="6">
        <v>90.81</v>
      </c>
      <c r="H944" s="6">
        <f t="shared" si="191"/>
        <v>0.86576368241383106</v>
      </c>
      <c r="I944" s="6">
        <v>30.5</v>
      </c>
      <c r="J944" s="6">
        <v>50.87</v>
      </c>
      <c r="K944" s="6">
        <v>89.6</v>
      </c>
      <c r="L944" s="6">
        <f t="shared" si="196"/>
        <v>0</v>
      </c>
      <c r="M944" s="6">
        <f t="shared" si="197"/>
        <v>0</v>
      </c>
      <c r="N944" s="6">
        <f t="shared" si="198"/>
        <v>1</v>
      </c>
      <c r="O944"/>
      <c r="AA944" t="s">
        <v>2923</v>
      </c>
      <c r="AB944" t="s">
        <v>2919</v>
      </c>
      <c r="AC944" t="s">
        <v>16</v>
      </c>
      <c r="AD944" t="s">
        <v>951</v>
      </c>
      <c r="AE944">
        <v>24</v>
      </c>
      <c r="AF944">
        <v>123.53</v>
      </c>
      <c r="AG944">
        <v>73.7</v>
      </c>
      <c r="AH944">
        <f t="shared" si="192"/>
        <v>1.6761194029850746</v>
      </c>
      <c r="AI944">
        <v>22.5</v>
      </c>
      <c r="AJ944">
        <v>59.84</v>
      </c>
      <c r="AK944">
        <v>69.97</v>
      </c>
      <c r="AL944" s="3">
        <f t="shared" si="193"/>
        <v>1</v>
      </c>
      <c r="AM944" s="3">
        <f t="shared" si="194"/>
        <v>0</v>
      </c>
      <c r="AN944" s="3">
        <f t="shared" si="195"/>
        <v>0</v>
      </c>
    </row>
    <row r="945" spans="1:40" x14ac:dyDescent="0.35">
      <c r="A945" t="s">
        <v>2924</v>
      </c>
      <c r="B945" t="s">
        <v>2919</v>
      </c>
      <c r="C945" s="6" t="s">
        <v>16</v>
      </c>
      <c r="D945" s="6" t="s">
        <v>949</v>
      </c>
      <c r="E945" s="6">
        <v>23</v>
      </c>
      <c r="F945" s="6">
        <v>58.34</v>
      </c>
      <c r="G945" s="6">
        <v>71.22</v>
      </c>
      <c r="H945" s="6">
        <f t="shared" si="191"/>
        <v>0.81915192361696154</v>
      </c>
      <c r="I945" s="6">
        <v>22.5</v>
      </c>
      <c r="J945" s="6">
        <v>46.3</v>
      </c>
      <c r="K945" s="6">
        <v>69.97</v>
      </c>
      <c r="L945" s="6">
        <f t="shared" si="196"/>
        <v>0</v>
      </c>
      <c r="M945" s="6">
        <f t="shared" si="197"/>
        <v>0</v>
      </c>
      <c r="N945" s="6">
        <f t="shared" si="198"/>
        <v>1</v>
      </c>
      <c r="O945"/>
      <c r="AA945" t="s">
        <v>2924</v>
      </c>
      <c r="AB945" t="s">
        <v>2919</v>
      </c>
      <c r="AC945" t="s">
        <v>16</v>
      </c>
      <c r="AD945" t="s">
        <v>951</v>
      </c>
      <c r="AE945">
        <v>24</v>
      </c>
      <c r="AF945">
        <v>85.57</v>
      </c>
      <c r="AG945">
        <v>73.7</v>
      </c>
      <c r="AH945">
        <f t="shared" si="192"/>
        <v>1.1610583446404341</v>
      </c>
      <c r="AI945">
        <v>25</v>
      </c>
      <c r="AJ945">
        <v>76.569999999999993</v>
      </c>
      <c r="AK945">
        <v>76.17</v>
      </c>
      <c r="AL945" s="3">
        <f t="shared" si="193"/>
        <v>0</v>
      </c>
      <c r="AM945" s="3">
        <f t="shared" si="194"/>
        <v>1</v>
      </c>
      <c r="AN945" s="3">
        <f t="shared" si="195"/>
        <v>0</v>
      </c>
    </row>
    <row r="946" spans="1:40" x14ac:dyDescent="0.35">
      <c r="A946" t="s">
        <v>2925</v>
      </c>
      <c r="B946" t="s">
        <v>2919</v>
      </c>
      <c r="C946" s="6" t="s">
        <v>16</v>
      </c>
      <c r="D946" s="6" t="s">
        <v>949</v>
      </c>
      <c r="E946" s="6">
        <v>20.5</v>
      </c>
      <c r="F946" s="6">
        <v>52.56</v>
      </c>
      <c r="G946" s="6">
        <v>64.97</v>
      </c>
      <c r="H946" s="6">
        <f t="shared" si="191"/>
        <v>0.80898876404494391</v>
      </c>
      <c r="I946" s="6">
        <v>20</v>
      </c>
      <c r="J946" s="6">
        <v>38.64</v>
      </c>
      <c r="K946" s="6">
        <v>63.71</v>
      </c>
      <c r="L946" s="6">
        <f t="shared" si="196"/>
        <v>0</v>
      </c>
      <c r="M946" s="6">
        <f t="shared" si="197"/>
        <v>0</v>
      </c>
      <c r="N946" s="6">
        <f t="shared" si="198"/>
        <v>1</v>
      </c>
      <c r="O946"/>
      <c r="AA946" t="s">
        <v>2925</v>
      </c>
      <c r="AB946" t="s">
        <v>2919</v>
      </c>
      <c r="AC946" t="s">
        <v>16</v>
      </c>
      <c r="AD946" t="s">
        <v>951</v>
      </c>
      <c r="AE946">
        <v>24</v>
      </c>
      <c r="AF946">
        <v>109.66</v>
      </c>
      <c r="AG946">
        <v>73.7</v>
      </c>
      <c r="AH946">
        <f t="shared" si="192"/>
        <v>1.4879240162822251</v>
      </c>
      <c r="AI946">
        <v>22</v>
      </c>
      <c r="AJ946">
        <v>44.46</v>
      </c>
      <c r="AK946">
        <v>68.72</v>
      </c>
      <c r="AL946" s="3">
        <f t="shared" si="193"/>
        <v>0</v>
      </c>
      <c r="AM946" s="3">
        <f t="shared" si="194"/>
        <v>1</v>
      </c>
      <c r="AN946" s="3">
        <f t="shared" si="195"/>
        <v>0</v>
      </c>
    </row>
    <row r="947" spans="1:40" x14ac:dyDescent="0.35">
      <c r="A947" t="s">
        <v>2926</v>
      </c>
      <c r="B947" t="s">
        <v>2919</v>
      </c>
      <c r="C947" t="s">
        <v>16</v>
      </c>
      <c r="D947" t="s">
        <v>949</v>
      </c>
      <c r="E947">
        <v>24</v>
      </c>
      <c r="F947">
        <v>74.86</v>
      </c>
      <c r="G947">
        <v>73.7</v>
      </c>
      <c r="H947">
        <f t="shared" si="191"/>
        <v>1.0157394843962009</v>
      </c>
      <c r="I947">
        <v>23.5</v>
      </c>
      <c r="J947">
        <v>45.74</v>
      </c>
      <c r="K947">
        <v>72.459999999999994</v>
      </c>
      <c r="L947" s="3">
        <f t="shared" si="196"/>
        <v>0</v>
      </c>
      <c r="M947" s="3">
        <f t="shared" si="197"/>
        <v>1</v>
      </c>
      <c r="N947" s="3">
        <f t="shared" si="198"/>
        <v>0</v>
      </c>
      <c r="O947"/>
      <c r="AA947" t="s">
        <v>2926</v>
      </c>
      <c r="AB947" t="s">
        <v>2919</v>
      </c>
      <c r="AC947" t="s">
        <v>16</v>
      </c>
      <c r="AD947" t="s">
        <v>951</v>
      </c>
      <c r="AE947">
        <v>24</v>
      </c>
      <c r="AF947">
        <v>122.36</v>
      </c>
      <c r="AG947">
        <v>73.7</v>
      </c>
      <c r="AH947">
        <f t="shared" si="192"/>
        <v>1.6602442333785616</v>
      </c>
      <c r="AI947">
        <v>22.5</v>
      </c>
      <c r="AJ947">
        <v>67.260000000000005</v>
      </c>
      <c r="AK947">
        <v>69.97</v>
      </c>
      <c r="AL947" s="3">
        <f t="shared" si="193"/>
        <v>1</v>
      </c>
      <c r="AM947" s="3">
        <f t="shared" si="194"/>
        <v>0</v>
      </c>
      <c r="AN947" s="3">
        <f t="shared" si="195"/>
        <v>0</v>
      </c>
    </row>
    <row r="948" spans="1:40" x14ac:dyDescent="0.35">
      <c r="A948" t="s">
        <v>2927</v>
      </c>
      <c r="B948" t="s">
        <v>2919</v>
      </c>
      <c r="C948" s="6" t="s">
        <v>16</v>
      </c>
      <c r="D948" s="6" t="s">
        <v>949</v>
      </c>
      <c r="E948" s="6">
        <v>23.5</v>
      </c>
      <c r="F948" s="6">
        <v>63.47</v>
      </c>
      <c r="G948" s="6">
        <v>72.459999999999994</v>
      </c>
      <c r="H948" s="6">
        <f t="shared" si="191"/>
        <v>0.87593154844051901</v>
      </c>
      <c r="I948" s="6">
        <v>23</v>
      </c>
      <c r="J948" s="6">
        <v>39.08</v>
      </c>
      <c r="K948" s="6">
        <v>71.22</v>
      </c>
      <c r="L948" s="6">
        <f t="shared" si="196"/>
        <v>0</v>
      </c>
      <c r="M948" s="6">
        <f t="shared" si="197"/>
        <v>0</v>
      </c>
      <c r="N948" s="6">
        <f t="shared" si="198"/>
        <v>1</v>
      </c>
      <c r="O948"/>
      <c r="AA948" t="s">
        <v>2927</v>
      </c>
      <c r="AB948" t="s">
        <v>2919</v>
      </c>
      <c r="AC948" t="s">
        <v>16</v>
      </c>
      <c r="AD948" t="s">
        <v>951</v>
      </c>
      <c r="AE948">
        <v>24</v>
      </c>
      <c r="AF948">
        <v>179.73</v>
      </c>
      <c r="AG948">
        <v>73.7</v>
      </c>
      <c r="AH948">
        <f t="shared" si="192"/>
        <v>2.4386702849389414</v>
      </c>
      <c r="AI948">
        <v>23</v>
      </c>
      <c r="AJ948">
        <v>62.02</v>
      </c>
      <c r="AK948">
        <v>71.22</v>
      </c>
      <c r="AL948" s="3">
        <f t="shared" si="193"/>
        <v>1</v>
      </c>
      <c r="AM948" s="3">
        <f t="shared" si="194"/>
        <v>0</v>
      </c>
      <c r="AN948" s="3">
        <f t="shared" si="195"/>
        <v>0</v>
      </c>
    </row>
    <row r="949" spans="1:40" x14ac:dyDescent="0.35">
      <c r="A949" t="s">
        <v>2928</v>
      </c>
      <c r="B949" t="s">
        <v>2919</v>
      </c>
      <c r="C949" s="6" t="s">
        <v>16</v>
      </c>
      <c r="D949" s="6" t="s">
        <v>949</v>
      </c>
      <c r="E949" s="6">
        <v>16.5</v>
      </c>
      <c r="F949" s="6">
        <v>45.23</v>
      </c>
      <c r="G949" s="6">
        <v>54.79</v>
      </c>
      <c r="H949" s="6">
        <f t="shared" si="191"/>
        <v>0.8255156050374155</v>
      </c>
      <c r="I949" s="6">
        <v>16</v>
      </c>
      <c r="J949" s="6">
        <v>37.11</v>
      </c>
      <c r="K949" s="6">
        <v>53.5</v>
      </c>
      <c r="L949" s="6">
        <f t="shared" si="196"/>
        <v>0</v>
      </c>
      <c r="M949" s="6">
        <f t="shared" si="197"/>
        <v>0</v>
      </c>
      <c r="N949" s="6">
        <f t="shared" si="198"/>
        <v>1</v>
      </c>
      <c r="O949"/>
      <c r="AA949" t="s">
        <v>2928</v>
      </c>
      <c r="AB949" t="s">
        <v>2919</v>
      </c>
      <c r="AC949" t="s">
        <v>16</v>
      </c>
      <c r="AD949" t="s">
        <v>951</v>
      </c>
      <c r="AE949">
        <v>24</v>
      </c>
      <c r="AF949">
        <v>147.65</v>
      </c>
      <c r="AG949">
        <v>73.7</v>
      </c>
      <c r="AH949">
        <f t="shared" si="192"/>
        <v>2.0033921302578017</v>
      </c>
      <c r="AI949">
        <v>23</v>
      </c>
      <c r="AJ949">
        <v>54.83</v>
      </c>
      <c r="AK949">
        <v>71.22</v>
      </c>
      <c r="AL949" s="3">
        <f t="shared" si="193"/>
        <v>1</v>
      </c>
      <c r="AM949" s="3">
        <f t="shared" si="194"/>
        <v>0</v>
      </c>
      <c r="AN949" s="3">
        <f t="shared" si="195"/>
        <v>0</v>
      </c>
    </row>
    <row r="950" spans="1:40" x14ac:dyDescent="0.35">
      <c r="A950" t="s">
        <v>2929</v>
      </c>
      <c r="B950" t="s">
        <v>2919</v>
      </c>
      <c r="C950" s="6" t="s">
        <v>16</v>
      </c>
      <c r="D950" s="6" t="s">
        <v>949</v>
      </c>
      <c r="E950" s="6">
        <v>15.5</v>
      </c>
      <c r="F950" s="6">
        <v>47.59</v>
      </c>
      <c r="G950" s="6">
        <v>52.21</v>
      </c>
      <c r="H950" s="6">
        <f t="shared" si="191"/>
        <v>0.91151120475004799</v>
      </c>
      <c r="I950" s="6">
        <v>15</v>
      </c>
      <c r="J950" s="6">
        <v>31.34</v>
      </c>
      <c r="K950" s="6">
        <v>50.91</v>
      </c>
      <c r="L950" s="6">
        <f t="shared" si="196"/>
        <v>0</v>
      </c>
      <c r="M950" s="6">
        <f t="shared" si="197"/>
        <v>0</v>
      </c>
      <c r="N950" s="6">
        <f t="shared" si="198"/>
        <v>1</v>
      </c>
      <c r="O950"/>
      <c r="AA950" t="s">
        <v>2929</v>
      </c>
      <c r="AB950" t="s">
        <v>2919</v>
      </c>
      <c r="AC950" t="s">
        <v>16</v>
      </c>
      <c r="AD950" t="s">
        <v>951</v>
      </c>
      <c r="AE950">
        <v>24</v>
      </c>
      <c r="AF950">
        <v>126.03</v>
      </c>
      <c r="AG950">
        <v>73.7</v>
      </c>
      <c r="AH950">
        <f t="shared" si="192"/>
        <v>1.7100407055630935</v>
      </c>
      <c r="AI950">
        <v>16</v>
      </c>
      <c r="AJ950">
        <v>59.4</v>
      </c>
      <c r="AK950">
        <v>53.5</v>
      </c>
      <c r="AL950" s="3">
        <f t="shared" si="193"/>
        <v>1</v>
      </c>
      <c r="AM950" s="3">
        <f t="shared" si="194"/>
        <v>0</v>
      </c>
      <c r="AN950" s="3">
        <f t="shared" si="195"/>
        <v>0</v>
      </c>
    </row>
    <row r="951" spans="1:40" x14ac:dyDescent="0.35">
      <c r="A951" t="s">
        <v>2930</v>
      </c>
      <c r="B951" t="s">
        <v>2919</v>
      </c>
      <c r="C951" t="s">
        <v>16</v>
      </c>
      <c r="D951" t="s">
        <v>949</v>
      </c>
      <c r="E951">
        <v>26.5</v>
      </c>
      <c r="F951">
        <v>81.23</v>
      </c>
      <c r="G951">
        <v>79.86</v>
      </c>
      <c r="H951">
        <f t="shared" si="191"/>
        <v>1.0171550212872527</v>
      </c>
      <c r="I951">
        <v>26</v>
      </c>
      <c r="J951">
        <v>43.08</v>
      </c>
      <c r="K951">
        <v>78.63</v>
      </c>
      <c r="L951" s="3">
        <f t="shared" si="196"/>
        <v>0</v>
      </c>
      <c r="M951" s="3">
        <f t="shared" si="197"/>
        <v>1</v>
      </c>
      <c r="N951" s="3">
        <f t="shared" si="198"/>
        <v>0</v>
      </c>
      <c r="O951"/>
      <c r="AA951" t="s">
        <v>2930</v>
      </c>
      <c r="AB951" t="s">
        <v>2919</v>
      </c>
      <c r="AC951" s="6" t="s">
        <v>16</v>
      </c>
      <c r="AD951" s="6" t="s">
        <v>951</v>
      </c>
      <c r="AE951" s="6">
        <v>24</v>
      </c>
      <c r="AF951" s="6">
        <v>73.52</v>
      </c>
      <c r="AG951" s="6">
        <v>73.7</v>
      </c>
      <c r="AH951" s="6">
        <f t="shared" si="192"/>
        <v>0.99755766621438258</v>
      </c>
      <c r="AI951" s="6">
        <v>23.5</v>
      </c>
      <c r="AJ951" s="6">
        <v>55.07</v>
      </c>
      <c r="AK951" s="6">
        <v>72.459999999999994</v>
      </c>
      <c r="AL951" s="6">
        <f t="shared" si="193"/>
        <v>0</v>
      </c>
      <c r="AM951" s="6">
        <f t="shared" si="194"/>
        <v>0</v>
      </c>
      <c r="AN951" s="6">
        <f t="shared" si="195"/>
        <v>1</v>
      </c>
    </row>
    <row r="952" spans="1:40" x14ac:dyDescent="0.35">
      <c r="A952" t="s">
        <v>2931</v>
      </c>
      <c r="B952" t="s">
        <v>2919</v>
      </c>
      <c r="C952" t="s">
        <v>16</v>
      </c>
      <c r="D952" t="s">
        <v>949</v>
      </c>
      <c r="E952">
        <v>24.5</v>
      </c>
      <c r="F952">
        <v>82.3</v>
      </c>
      <c r="G952">
        <v>74.930000000000007</v>
      </c>
      <c r="H952">
        <f t="shared" si="191"/>
        <v>1.0983584679033764</v>
      </c>
      <c r="I952">
        <v>24</v>
      </c>
      <c r="J952">
        <v>55.39</v>
      </c>
      <c r="K952">
        <v>73.7</v>
      </c>
      <c r="L952" s="3">
        <f t="shared" si="196"/>
        <v>0</v>
      </c>
      <c r="M952" s="3">
        <f t="shared" si="197"/>
        <v>1</v>
      </c>
      <c r="N952" s="3">
        <f t="shared" si="198"/>
        <v>0</v>
      </c>
      <c r="O952"/>
      <c r="AA952" t="s">
        <v>2931</v>
      </c>
      <c r="AB952" t="s">
        <v>2919</v>
      </c>
      <c r="AC952" t="s">
        <v>16</v>
      </c>
      <c r="AD952" t="s">
        <v>951</v>
      </c>
      <c r="AE952">
        <v>24</v>
      </c>
      <c r="AF952">
        <v>89.08</v>
      </c>
      <c r="AG952">
        <v>73.7</v>
      </c>
      <c r="AH952">
        <f t="shared" si="192"/>
        <v>1.2086838534599729</v>
      </c>
      <c r="AI952">
        <v>23.5</v>
      </c>
      <c r="AJ952">
        <v>64.430000000000007</v>
      </c>
      <c r="AK952">
        <v>72.459999999999994</v>
      </c>
      <c r="AL952" s="3">
        <f t="shared" si="193"/>
        <v>0</v>
      </c>
      <c r="AM952" s="3">
        <f t="shared" si="194"/>
        <v>1</v>
      </c>
      <c r="AN952" s="3">
        <f t="shared" si="195"/>
        <v>0</v>
      </c>
    </row>
    <row r="953" spans="1:40" x14ac:dyDescent="0.35">
      <c r="A953" t="s">
        <v>2932</v>
      </c>
      <c r="B953" t="s">
        <v>2919</v>
      </c>
      <c r="C953" s="6" t="s">
        <v>16</v>
      </c>
      <c r="D953" s="6" t="s">
        <v>949</v>
      </c>
      <c r="E953" s="6">
        <v>28.5</v>
      </c>
      <c r="F953" s="6">
        <v>76.22</v>
      </c>
      <c r="G953" s="6">
        <v>84.74</v>
      </c>
      <c r="H953" s="6">
        <f t="shared" si="191"/>
        <v>0.89945716308709001</v>
      </c>
      <c r="I953" s="6">
        <v>28</v>
      </c>
      <c r="J953" s="6">
        <v>40.619999999999997</v>
      </c>
      <c r="K953" s="6">
        <v>83.53</v>
      </c>
      <c r="L953" s="6">
        <f t="shared" si="196"/>
        <v>0</v>
      </c>
      <c r="M953" s="6">
        <f t="shared" si="197"/>
        <v>0</v>
      </c>
      <c r="N953" s="6">
        <f t="shared" si="198"/>
        <v>1</v>
      </c>
      <c r="O953"/>
      <c r="AA953" t="s">
        <v>2932</v>
      </c>
      <c r="AB953" t="s">
        <v>2919</v>
      </c>
      <c r="AC953" t="s">
        <v>16</v>
      </c>
      <c r="AD953" t="s">
        <v>951</v>
      </c>
      <c r="AE953">
        <v>24</v>
      </c>
      <c r="AF953">
        <v>91.76</v>
      </c>
      <c r="AG953">
        <v>73.7</v>
      </c>
      <c r="AH953">
        <f t="shared" si="192"/>
        <v>1.2450474898236092</v>
      </c>
      <c r="AI953">
        <v>23.5</v>
      </c>
      <c r="AJ953">
        <v>42.78</v>
      </c>
      <c r="AK953">
        <v>72.459999999999994</v>
      </c>
      <c r="AL953" s="3">
        <f t="shared" si="193"/>
        <v>0</v>
      </c>
      <c r="AM953" s="3">
        <f t="shared" si="194"/>
        <v>1</v>
      </c>
      <c r="AN953" s="3">
        <f t="shared" si="195"/>
        <v>0</v>
      </c>
    </row>
    <row r="954" spans="1:40" x14ac:dyDescent="0.35">
      <c r="A954" t="s">
        <v>2933</v>
      </c>
      <c r="B954" t="s">
        <v>2919</v>
      </c>
      <c r="C954" s="6" t="s">
        <v>16</v>
      </c>
      <c r="D954" s="6" t="s">
        <v>949</v>
      </c>
      <c r="E954" s="6">
        <v>16.5</v>
      </c>
      <c r="F954" s="6">
        <v>37.15</v>
      </c>
      <c r="G954" s="6">
        <v>54.79</v>
      </c>
      <c r="H954" s="6">
        <f t="shared" si="191"/>
        <v>0.6780434385836831</v>
      </c>
      <c r="I954" s="6">
        <v>16</v>
      </c>
      <c r="J954" s="6">
        <v>21.97</v>
      </c>
      <c r="K954" s="6">
        <v>53.5</v>
      </c>
      <c r="L954" s="6">
        <f t="shared" si="196"/>
        <v>0</v>
      </c>
      <c r="M954" s="6">
        <f t="shared" si="197"/>
        <v>0</v>
      </c>
      <c r="N954" s="6">
        <f t="shared" si="198"/>
        <v>1</v>
      </c>
      <c r="O954"/>
      <c r="AA954" t="s">
        <v>2933</v>
      </c>
      <c r="AB954" t="s">
        <v>2919</v>
      </c>
      <c r="AC954" t="s">
        <v>16</v>
      </c>
      <c r="AD954" t="s">
        <v>951</v>
      </c>
      <c r="AE954">
        <v>24</v>
      </c>
      <c r="AF954">
        <v>118.63</v>
      </c>
      <c r="AG954">
        <v>73.7</v>
      </c>
      <c r="AH954">
        <f t="shared" si="192"/>
        <v>1.6096336499321573</v>
      </c>
      <c r="AI954">
        <v>22.5</v>
      </c>
      <c r="AJ954">
        <v>55.28</v>
      </c>
      <c r="AK954">
        <v>69.97</v>
      </c>
      <c r="AL954" s="3">
        <f t="shared" si="193"/>
        <v>1</v>
      </c>
      <c r="AM954" s="3">
        <f t="shared" si="194"/>
        <v>0</v>
      </c>
      <c r="AN954" s="3">
        <f t="shared" si="195"/>
        <v>0</v>
      </c>
    </row>
    <row r="955" spans="1:40" x14ac:dyDescent="0.35">
      <c r="A955" t="s">
        <v>2934</v>
      </c>
      <c r="B955" t="s">
        <v>2919</v>
      </c>
      <c r="C955" s="6" t="s">
        <v>16</v>
      </c>
      <c r="D955" s="6" t="s">
        <v>2935</v>
      </c>
      <c r="E955" s="6">
        <v>23.5</v>
      </c>
      <c r="F955" s="6">
        <v>65.239999999999995</v>
      </c>
      <c r="G955" s="6">
        <v>72.459999999999994</v>
      </c>
      <c r="H955" s="6">
        <f t="shared" si="191"/>
        <v>0.90035881865857026</v>
      </c>
      <c r="I955" s="6">
        <v>23</v>
      </c>
      <c r="J955" s="6">
        <v>44.93</v>
      </c>
      <c r="K955" s="6">
        <v>71.22</v>
      </c>
      <c r="L955" s="6">
        <f t="shared" si="196"/>
        <v>0</v>
      </c>
      <c r="M955" s="6">
        <f t="shared" si="197"/>
        <v>0</v>
      </c>
      <c r="N955" s="6">
        <f t="shared" si="198"/>
        <v>1</v>
      </c>
      <c r="O955"/>
      <c r="AA955" t="s">
        <v>2934</v>
      </c>
      <c r="AB955" t="s">
        <v>2919</v>
      </c>
      <c r="AC955" t="s">
        <v>16</v>
      </c>
      <c r="AD955" t="s">
        <v>2936</v>
      </c>
      <c r="AE955">
        <v>24</v>
      </c>
      <c r="AF955">
        <v>147.19999999999999</v>
      </c>
      <c r="AG955">
        <v>73.7</v>
      </c>
      <c r="AH955">
        <f t="shared" si="192"/>
        <v>1.9972862957937583</v>
      </c>
      <c r="AI955">
        <v>27</v>
      </c>
      <c r="AJ955">
        <v>85.2</v>
      </c>
      <c r="AK955">
        <v>81.08</v>
      </c>
      <c r="AL955" s="3">
        <f t="shared" si="193"/>
        <v>1</v>
      </c>
      <c r="AM955" s="3">
        <f t="shared" si="194"/>
        <v>0</v>
      </c>
      <c r="AN955" s="3">
        <f t="shared" si="195"/>
        <v>0</v>
      </c>
    </row>
    <row r="956" spans="1:40" x14ac:dyDescent="0.35">
      <c r="A956" t="s">
        <v>2937</v>
      </c>
      <c r="B956" t="s">
        <v>2919</v>
      </c>
      <c r="C956" s="6" t="s">
        <v>16</v>
      </c>
      <c r="D956" s="6" t="s">
        <v>2935</v>
      </c>
      <c r="E956" s="6">
        <v>22.5</v>
      </c>
      <c r="F956" s="6">
        <v>63.72</v>
      </c>
      <c r="G956" s="6">
        <v>69.97</v>
      </c>
      <c r="H956" s="6">
        <f t="shared" si="191"/>
        <v>0.910676004001715</v>
      </c>
      <c r="I956" s="6">
        <v>22</v>
      </c>
      <c r="J956" s="6">
        <v>42.22</v>
      </c>
      <c r="K956" s="6">
        <v>68.72</v>
      </c>
      <c r="L956" s="6">
        <f t="shared" si="196"/>
        <v>0</v>
      </c>
      <c r="M956" s="6">
        <f t="shared" si="197"/>
        <v>0</v>
      </c>
      <c r="N956" s="6">
        <f t="shared" si="198"/>
        <v>1</v>
      </c>
      <c r="O956"/>
      <c r="AA956" t="s">
        <v>2937</v>
      </c>
      <c r="AB956" t="s">
        <v>2919</v>
      </c>
      <c r="AC956" t="s">
        <v>16</v>
      </c>
      <c r="AD956" t="s">
        <v>2936</v>
      </c>
      <c r="AE956">
        <v>24</v>
      </c>
      <c r="AF956">
        <v>159.65</v>
      </c>
      <c r="AG956">
        <v>73.7</v>
      </c>
      <c r="AH956">
        <f t="shared" si="192"/>
        <v>2.166214382632293</v>
      </c>
      <c r="AI956">
        <v>22.5</v>
      </c>
      <c r="AJ956">
        <v>69.52</v>
      </c>
      <c r="AK956">
        <v>69.97</v>
      </c>
      <c r="AL956" s="3">
        <f t="shared" si="193"/>
        <v>1</v>
      </c>
      <c r="AM956" s="3">
        <f t="shared" si="194"/>
        <v>0</v>
      </c>
      <c r="AN956" s="3">
        <f t="shared" si="195"/>
        <v>0</v>
      </c>
    </row>
    <row r="957" spans="1:40" x14ac:dyDescent="0.35">
      <c r="A957" t="s">
        <v>2938</v>
      </c>
      <c r="B957" t="s">
        <v>2919</v>
      </c>
      <c r="C957" s="6" t="s">
        <v>16</v>
      </c>
      <c r="D957" s="6" t="s">
        <v>2935</v>
      </c>
      <c r="E957" s="6">
        <v>23.5</v>
      </c>
      <c r="F957" s="6">
        <v>60.67</v>
      </c>
      <c r="G957" s="6">
        <v>72.459999999999994</v>
      </c>
      <c r="H957" s="6">
        <f t="shared" si="191"/>
        <v>0.83728953905603098</v>
      </c>
      <c r="I957" s="6">
        <v>23</v>
      </c>
      <c r="J957" s="6">
        <v>41.83</v>
      </c>
      <c r="K957" s="6">
        <v>71.22</v>
      </c>
      <c r="L957" s="6">
        <f t="shared" si="196"/>
        <v>0</v>
      </c>
      <c r="M957" s="6">
        <f t="shared" si="197"/>
        <v>0</v>
      </c>
      <c r="N957" s="6">
        <f t="shared" si="198"/>
        <v>1</v>
      </c>
      <c r="O957"/>
      <c r="AA957" t="s">
        <v>2938</v>
      </c>
      <c r="AB957" t="s">
        <v>2919</v>
      </c>
      <c r="AC957" t="s">
        <v>16</v>
      </c>
      <c r="AD957" t="s">
        <v>2936</v>
      </c>
      <c r="AE957">
        <v>24</v>
      </c>
      <c r="AF957">
        <v>147.88</v>
      </c>
      <c r="AG957">
        <v>73.7</v>
      </c>
      <c r="AH957">
        <f t="shared" si="192"/>
        <v>2.0065128900949794</v>
      </c>
      <c r="AI957">
        <v>16</v>
      </c>
      <c r="AJ957">
        <v>60.66</v>
      </c>
      <c r="AK957">
        <v>53.5</v>
      </c>
      <c r="AL957" s="3">
        <f t="shared" si="193"/>
        <v>1</v>
      </c>
      <c r="AM957" s="3">
        <f t="shared" si="194"/>
        <v>0</v>
      </c>
      <c r="AN957" s="3">
        <f t="shared" si="195"/>
        <v>0</v>
      </c>
    </row>
    <row r="958" spans="1:40" x14ac:dyDescent="0.35">
      <c r="A958" t="s">
        <v>2939</v>
      </c>
      <c r="B958" t="s">
        <v>2919</v>
      </c>
      <c r="C958" t="s">
        <v>16</v>
      </c>
      <c r="D958" t="s">
        <v>2935</v>
      </c>
      <c r="E958">
        <v>23.5</v>
      </c>
      <c r="F958">
        <v>73.39</v>
      </c>
      <c r="G958">
        <v>72.459999999999994</v>
      </c>
      <c r="H958">
        <f t="shared" si="191"/>
        <v>1.0128346674027051</v>
      </c>
      <c r="I958">
        <v>29</v>
      </c>
      <c r="J958">
        <v>86.19</v>
      </c>
      <c r="K958">
        <v>85.96</v>
      </c>
      <c r="L958" s="3">
        <f t="shared" si="196"/>
        <v>0</v>
      </c>
      <c r="M958" s="3">
        <f t="shared" si="197"/>
        <v>1</v>
      </c>
      <c r="N958" s="3">
        <f t="shared" si="198"/>
        <v>0</v>
      </c>
      <c r="O958"/>
      <c r="AA958" t="s">
        <v>2939</v>
      </c>
      <c r="AB958" t="s">
        <v>2919</v>
      </c>
      <c r="AC958" t="s">
        <v>16</v>
      </c>
      <c r="AD958" t="s">
        <v>2936</v>
      </c>
      <c r="AE958">
        <v>24</v>
      </c>
      <c r="AF958">
        <v>93.17</v>
      </c>
      <c r="AG958">
        <v>73.7</v>
      </c>
      <c r="AH958">
        <f t="shared" si="192"/>
        <v>1.2641791044776118</v>
      </c>
      <c r="AI958">
        <v>23.5</v>
      </c>
      <c r="AJ958">
        <v>58.21</v>
      </c>
      <c r="AK958">
        <v>72.459999999999994</v>
      </c>
      <c r="AL958" s="3">
        <f t="shared" si="193"/>
        <v>0</v>
      </c>
      <c r="AM958" s="3">
        <f t="shared" si="194"/>
        <v>1</v>
      </c>
      <c r="AN958" s="3">
        <f t="shared" si="195"/>
        <v>0</v>
      </c>
    </row>
    <row r="959" spans="1:40" x14ac:dyDescent="0.35">
      <c r="A959" t="s">
        <v>2940</v>
      </c>
      <c r="B959" t="s">
        <v>2919</v>
      </c>
      <c r="C959" s="6" t="s">
        <v>16</v>
      </c>
      <c r="D959" s="6" t="s">
        <v>2935</v>
      </c>
      <c r="E959" s="6">
        <v>19</v>
      </c>
      <c r="F959" s="6">
        <v>60.82</v>
      </c>
      <c r="G959" s="6">
        <v>61.18</v>
      </c>
      <c r="H959" s="6">
        <f t="shared" si="191"/>
        <v>0.99411572409284077</v>
      </c>
      <c r="I959" s="6">
        <v>18.5</v>
      </c>
      <c r="J959" s="6">
        <v>45.78</v>
      </c>
      <c r="K959" s="6">
        <v>59.91</v>
      </c>
      <c r="L959" s="6">
        <f t="shared" si="196"/>
        <v>0</v>
      </c>
      <c r="M959" s="6">
        <f t="shared" si="197"/>
        <v>0</v>
      </c>
      <c r="N959" s="6">
        <f t="shared" si="198"/>
        <v>1</v>
      </c>
      <c r="O959"/>
      <c r="AA959" t="s">
        <v>2940</v>
      </c>
      <c r="AB959" t="s">
        <v>2919</v>
      </c>
      <c r="AC959" t="s">
        <v>16</v>
      </c>
      <c r="AD959" t="s">
        <v>2936</v>
      </c>
      <c r="AE959">
        <v>24</v>
      </c>
      <c r="AF959">
        <v>83.2</v>
      </c>
      <c r="AG959">
        <v>73.7</v>
      </c>
      <c r="AH959">
        <f t="shared" si="192"/>
        <v>1.1289009497964722</v>
      </c>
      <c r="AI959">
        <v>23</v>
      </c>
      <c r="AJ959">
        <v>68.06</v>
      </c>
      <c r="AK959">
        <v>71.22</v>
      </c>
      <c r="AL959" s="3">
        <f t="shared" si="193"/>
        <v>0</v>
      </c>
      <c r="AM959" s="3">
        <f t="shared" si="194"/>
        <v>1</v>
      </c>
      <c r="AN959" s="3">
        <f t="shared" si="195"/>
        <v>0</v>
      </c>
    </row>
    <row r="960" spans="1:40" x14ac:dyDescent="0.35">
      <c r="A960" t="s">
        <v>2941</v>
      </c>
      <c r="B960" t="s">
        <v>2919</v>
      </c>
      <c r="C960" s="6" t="s">
        <v>16</v>
      </c>
      <c r="D960" s="6" t="s">
        <v>2935</v>
      </c>
      <c r="E960" s="6">
        <v>31.5</v>
      </c>
      <c r="F960" s="6">
        <v>79.489999999999995</v>
      </c>
      <c r="G960" s="6">
        <v>92.02</v>
      </c>
      <c r="H960" s="6">
        <f t="shared" ref="H960:H1023" si="199">F960/G960</f>
        <v>0.86383394914149092</v>
      </c>
      <c r="I960" s="6">
        <v>31</v>
      </c>
      <c r="J960" s="6">
        <v>67.03</v>
      </c>
      <c r="K960" s="6">
        <v>90.81</v>
      </c>
      <c r="L960" s="6">
        <f t="shared" si="196"/>
        <v>0</v>
      </c>
      <c r="M960" s="6">
        <f t="shared" si="197"/>
        <v>0</v>
      </c>
      <c r="N960" s="6">
        <f t="shared" si="198"/>
        <v>1</v>
      </c>
      <c r="O960"/>
      <c r="AA960" t="s">
        <v>2941</v>
      </c>
      <c r="AB960" t="s">
        <v>2919</v>
      </c>
      <c r="AC960" t="s">
        <v>16</v>
      </c>
      <c r="AD960" t="s">
        <v>2936</v>
      </c>
      <c r="AE960">
        <v>24</v>
      </c>
      <c r="AF960">
        <v>148.91999999999999</v>
      </c>
      <c r="AG960">
        <v>73.7</v>
      </c>
      <c r="AH960">
        <f t="shared" si="192"/>
        <v>2.0206241519674353</v>
      </c>
      <c r="AI960">
        <v>16</v>
      </c>
      <c r="AJ960">
        <v>58.73</v>
      </c>
      <c r="AK960">
        <v>53.5</v>
      </c>
      <c r="AL960" s="3">
        <f t="shared" si="193"/>
        <v>1</v>
      </c>
      <c r="AM960" s="3">
        <f t="shared" si="194"/>
        <v>0</v>
      </c>
      <c r="AN960" s="3">
        <f t="shared" si="195"/>
        <v>0</v>
      </c>
    </row>
    <row r="961" spans="1:40" x14ac:dyDescent="0.35">
      <c r="A961" t="s">
        <v>2942</v>
      </c>
      <c r="B961" t="s">
        <v>2919</v>
      </c>
      <c r="C961" s="6" t="s">
        <v>16</v>
      </c>
      <c r="D961" s="6" t="s">
        <v>2935</v>
      </c>
      <c r="E961" s="6">
        <v>20.5</v>
      </c>
      <c r="F961" s="6">
        <v>60.92</v>
      </c>
      <c r="G961" s="6">
        <v>64.97</v>
      </c>
      <c r="H961" s="6">
        <f t="shared" si="199"/>
        <v>0.93766353701708482</v>
      </c>
      <c r="I961" s="6">
        <v>20</v>
      </c>
      <c r="J961" s="6">
        <v>28.54</v>
      </c>
      <c r="K961" s="6">
        <v>63.71</v>
      </c>
      <c r="L961" s="6">
        <f t="shared" si="196"/>
        <v>0</v>
      </c>
      <c r="M961" s="6">
        <f t="shared" si="197"/>
        <v>0</v>
      </c>
      <c r="N961" s="6">
        <f t="shared" si="198"/>
        <v>1</v>
      </c>
      <c r="O961"/>
      <c r="AA961" t="s">
        <v>2942</v>
      </c>
      <c r="AB961" t="s">
        <v>2919</v>
      </c>
      <c r="AC961" s="6" t="s">
        <v>16</v>
      </c>
      <c r="AD961" s="6" t="s">
        <v>2936</v>
      </c>
      <c r="AE961" s="6">
        <v>25.5</v>
      </c>
      <c r="AF961" s="6">
        <v>70.75</v>
      </c>
      <c r="AG961" s="6">
        <v>77.400000000000006</v>
      </c>
      <c r="AH961" s="6">
        <f t="shared" si="192"/>
        <v>0.91408268733850118</v>
      </c>
      <c r="AI961" s="6">
        <v>25</v>
      </c>
      <c r="AJ961" s="6">
        <v>63.78</v>
      </c>
      <c r="AK961" s="6">
        <v>76.17</v>
      </c>
      <c r="AL961" s="6">
        <f t="shared" si="193"/>
        <v>0</v>
      </c>
      <c r="AM961" s="6">
        <f t="shared" si="194"/>
        <v>0</v>
      </c>
      <c r="AN961" s="6">
        <f t="shared" si="195"/>
        <v>1</v>
      </c>
    </row>
    <row r="962" spans="1:40" x14ac:dyDescent="0.35">
      <c r="A962" t="s">
        <v>2943</v>
      </c>
      <c r="B962" t="s">
        <v>2919</v>
      </c>
      <c r="C962" s="6" t="s">
        <v>16</v>
      </c>
      <c r="D962" s="6" t="s">
        <v>2935</v>
      </c>
      <c r="E962" s="6">
        <v>18.5</v>
      </c>
      <c r="F962" s="6">
        <v>55.51</v>
      </c>
      <c r="G962" s="6">
        <v>59.91</v>
      </c>
      <c r="H962" s="6">
        <f t="shared" si="199"/>
        <v>0.92655650141879486</v>
      </c>
      <c r="I962" s="6">
        <v>18</v>
      </c>
      <c r="J962" s="6">
        <v>31.62</v>
      </c>
      <c r="K962" s="6">
        <v>58.64</v>
      </c>
      <c r="L962" s="6">
        <f t="shared" si="196"/>
        <v>0</v>
      </c>
      <c r="M962" s="6">
        <f t="shared" si="197"/>
        <v>0</v>
      </c>
      <c r="N962" s="6">
        <f t="shared" si="198"/>
        <v>1</v>
      </c>
      <c r="O962"/>
      <c r="AA962" t="s">
        <v>2943</v>
      </c>
      <c r="AB962" t="s">
        <v>2919</v>
      </c>
      <c r="AC962" t="s">
        <v>16</v>
      </c>
      <c r="AD962" t="s">
        <v>2936</v>
      </c>
      <c r="AE962">
        <v>24</v>
      </c>
      <c r="AF962">
        <v>155.19</v>
      </c>
      <c r="AG962">
        <v>73.7</v>
      </c>
      <c r="AH962">
        <f t="shared" ref="AH962:AH1025" si="200">AF962/AG962</f>
        <v>2.1056987788331072</v>
      </c>
      <c r="AI962">
        <v>22.5</v>
      </c>
      <c r="AJ962">
        <v>64.38</v>
      </c>
      <c r="AK962">
        <v>69.97</v>
      </c>
      <c r="AL962" s="3">
        <f t="shared" ref="AL962:AL1025" si="201">IF(AH962&gt;1.5,1,0)</f>
        <v>1</v>
      </c>
      <c r="AM962" s="3">
        <f t="shared" ref="AM962:AM1025" si="202">IF((AND(AH962&gt;1,AH962&lt;1.5)),1,0)</f>
        <v>0</v>
      </c>
      <c r="AN962" s="3">
        <f t="shared" ref="AN962:AN1025" si="203">IF(AH962&lt;1,1,0)</f>
        <v>0</v>
      </c>
    </row>
    <row r="963" spans="1:40" x14ac:dyDescent="0.35">
      <c r="A963" t="s">
        <v>2944</v>
      </c>
      <c r="B963" t="s">
        <v>2919</v>
      </c>
      <c r="C963" s="6" t="s">
        <v>16</v>
      </c>
      <c r="D963" s="6" t="s">
        <v>2935</v>
      </c>
      <c r="E963" s="6">
        <v>20.5</v>
      </c>
      <c r="F963" s="6">
        <v>63.01</v>
      </c>
      <c r="G963" s="6">
        <v>64.97</v>
      </c>
      <c r="H963" s="6">
        <f t="shared" si="199"/>
        <v>0.96983223026012</v>
      </c>
      <c r="I963" s="6">
        <v>20</v>
      </c>
      <c r="J963" s="6">
        <v>42.08</v>
      </c>
      <c r="K963" s="6">
        <v>63.71</v>
      </c>
      <c r="L963" s="6">
        <f t="shared" si="196"/>
        <v>0</v>
      </c>
      <c r="M963" s="6">
        <f t="shared" si="197"/>
        <v>0</v>
      </c>
      <c r="N963" s="6">
        <f t="shared" si="198"/>
        <v>1</v>
      </c>
      <c r="O963"/>
      <c r="AA963" t="s">
        <v>2944</v>
      </c>
      <c r="AB963" t="s">
        <v>2919</v>
      </c>
      <c r="AC963" t="s">
        <v>16</v>
      </c>
      <c r="AD963" t="s">
        <v>2936</v>
      </c>
      <c r="AE963">
        <v>24</v>
      </c>
      <c r="AF963">
        <v>149.88999999999999</v>
      </c>
      <c r="AG963">
        <v>73.7</v>
      </c>
      <c r="AH963">
        <f t="shared" si="200"/>
        <v>2.0337856173677067</v>
      </c>
      <c r="AI963">
        <v>22</v>
      </c>
      <c r="AJ963">
        <v>57.12</v>
      </c>
      <c r="AK963">
        <v>68.72</v>
      </c>
      <c r="AL963" s="3">
        <f t="shared" si="201"/>
        <v>1</v>
      </c>
      <c r="AM963" s="3">
        <f t="shared" si="202"/>
        <v>0</v>
      </c>
      <c r="AN963" s="3">
        <f t="shared" si="203"/>
        <v>0</v>
      </c>
    </row>
    <row r="964" spans="1:40" x14ac:dyDescent="0.35">
      <c r="A964" t="s">
        <v>2945</v>
      </c>
      <c r="B964" t="s">
        <v>2919</v>
      </c>
      <c r="C964" s="6" t="s">
        <v>16</v>
      </c>
      <c r="D964" s="6" t="s">
        <v>2935</v>
      </c>
      <c r="E964" s="6">
        <v>23.5</v>
      </c>
      <c r="F964" s="6">
        <v>66.25</v>
      </c>
      <c r="G964" s="6">
        <v>72.459999999999994</v>
      </c>
      <c r="H964" s="6">
        <f t="shared" si="199"/>
        <v>0.91429754347226067</v>
      </c>
      <c r="I964" s="6">
        <v>23</v>
      </c>
      <c r="J964" s="6">
        <v>38.76</v>
      </c>
      <c r="K964" s="6">
        <v>71.22</v>
      </c>
      <c r="L964" s="6">
        <f t="shared" si="196"/>
        <v>0</v>
      </c>
      <c r="M964" s="6">
        <f t="shared" si="197"/>
        <v>0</v>
      </c>
      <c r="N964" s="6">
        <f t="shared" si="198"/>
        <v>1</v>
      </c>
      <c r="O964"/>
      <c r="AA964" t="s">
        <v>2945</v>
      </c>
      <c r="AB964" t="s">
        <v>2919</v>
      </c>
      <c r="AC964" t="s">
        <v>16</v>
      </c>
      <c r="AD964" t="s">
        <v>2936</v>
      </c>
      <c r="AE964">
        <v>24</v>
      </c>
      <c r="AF964">
        <v>118.02</v>
      </c>
      <c r="AG964">
        <v>73.7</v>
      </c>
      <c r="AH964">
        <f t="shared" si="200"/>
        <v>1.6013568521031207</v>
      </c>
      <c r="AI964">
        <v>23</v>
      </c>
      <c r="AJ964">
        <v>67.790000000000006</v>
      </c>
      <c r="AK964">
        <v>71.22</v>
      </c>
      <c r="AL964" s="3">
        <f t="shared" si="201"/>
        <v>1</v>
      </c>
      <c r="AM964" s="3">
        <f t="shared" si="202"/>
        <v>0</v>
      </c>
      <c r="AN964" s="3">
        <f t="shared" si="203"/>
        <v>0</v>
      </c>
    </row>
    <row r="965" spans="1:40" x14ac:dyDescent="0.35">
      <c r="A965" t="s">
        <v>2946</v>
      </c>
      <c r="B965" t="s">
        <v>2919</v>
      </c>
      <c r="C965" s="6" t="s">
        <v>16</v>
      </c>
      <c r="D965" s="6" t="s">
        <v>2935</v>
      </c>
      <c r="E965" s="6">
        <v>17.5</v>
      </c>
      <c r="F965" s="6">
        <v>53.31</v>
      </c>
      <c r="G965" s="6">
        <v>57.36</v>
      </c>
      <c r="H965" s="6">
        <f t="shared" si="199"/>
        <v>0.92939330543933063</v>
      </c>
      <c r="I965" s="6">
        <v>17</v>
      </c>
      <c r="J965" s="6">
        <v>24.69</v>
      </c>
      <c r="K965" s="6">
        <v>56.08</v>
      </c>
      <c r="L965" s="6">
        <f t="shared" si="196"/>
        <v>0</v>
      </c>
      <c r="M965" s="6">
        <f t="shared" si="197"/>
        <v>0</v>
      </c>
      <c r="N965" s="6">
        <f t="shared" si="198"/>
        <v>1</v>
      </c>
      <c r="O965"/>
      <c r="AA965" t="s">
        <v>2946</v>
      </c>
      <c r="AB965" t="s">
        <v>2919</v>
      </c>
      <c r="AC965" t="s">
        <v>16</v>
      </c>
      <c r="AD965" t="s">
        <v>2936</v>
      </c>
      <c r="AE965">
        <v>24</v>
      </c>
      <c r="AF965">
        <v>162.87</v>
      </c>
      <c r="AG965">
        <v>73.7</v>
      </c>
      <c r="AH965">
        <f t="shared" si="200"/>
        <v>2.2099050203527817</v>
      </c>
      <c r="AI965">
        <v>22</v>
      </c>
      <c r="AJ965">
        <v>53.48</v>
      </c>
      <c r="AK965">
        <v>68.72</v>
      </c>
      <c r="AL965" s="3">
        <f t="shared" si="201"/>
        <v>1</v>
      </c>
      <c r="AM965" s="3">
        <f t="shared" si="202"/>
        <v>0</v>
      </c>
      <c r="AN965" s="3">
        <f t="shared" si="203"/>
        <v>0</v>
      </c>
    </row>
    <row r="966" spans="1:40" x14ac:dyDescent="0.35">
      <c r="A966" t="s">
        <v>2947</v>
      </c>
      <c r="B966" t="s">
        <v>2948</v>
      </c>
      <c r="C966" t="s">
        <v>16</v>
      </c>
      <c r="D966" t="s">
        <v>17</v>
      </c>
      <c r="E966">
        <v>26</v>
      </c>
      <c r="F966">
        <v>98.77</v>
      </c>
      <c r="G966">
        <v>78.63</v>
      </c>
      <c r="H966">
        <f t="shared" si="199"/>
        <v>1.2561363347322905</v>
      </c>
      <c r="I966">
        <v>27</v>
      </c>
      <c r="J966">
        <v>101.17</v>
      </c>
      <c r="K966">
        <v>81.08</v>
      </c>
      <c r="L966" s="3">
        <f t="shared" si="196"/>
        <v>0</v>
      </c>
      <c r="M966" s="3">
        <f t="shared" si="197"/>
        <v>1</v>
      </c>
      <c r="N966" s="3">
        <f t="shared" si="198"/>
        <v>0</v>
      </c>
      <c r="AA966" t="s">
        <v>2947</v>
      </c>
      <c r="AB966" t="s">
        <v>2948</v>
      </c>
      <c r="AC966" t="s">
        <v>16</v>
      </c>
      <c r="AD966" t="s">
        <v>18</v>
      </c>
      <c r="AE966">
        <v>24</v>
      </c>
      <c r="AF966">
        <v>191.3</v>
      </c>
      <c r="AG966">
        <v>73.7</v>
      </c>
      <c r="AH966">
        <f t="shared" si="200"/>
        <v>2.5956580732700134</v>
      </c>
      <c r="AI966">
        <v>35</v>
      </c>
      <c r="AJ966">
        <v>107.24</v>
      </c>
      <c r="AK966">
        <v>100.44</v>
      </c>
      <c r="AL966" s="3">
        <f t="shared" si="201"/>
        <v>1</v>
      </c>
      <c r="AM966" s="3">
        <f t="shared" si="202"/>
        <v>0</v>
      </c>
      <c r="AN966" s="3">
        <f t="shared" si="203"/>
        <v>0</v>
      </c>
    </row>
    <row r="967" spans="1:40" x14ac:dyDescent="0.35">
      <c r="A967" t="s">
        <v>2949</v>
      </c>
      <c r="B967" t="s">
        <v>2948</v>
      </c>
      <c r="C967" t="s">
        <v>16</v>
      </c>
      <c r="D967" t="s">
        <v>17</v>
      </c>
      <c r="E967">
        <v>25.5</v>
      </c>
      <c r="F967">
        <v>88.97</v>
      </c>
      <c r="G967">
        <v>77.400000000000006</v>
      </c>
      <c r="H967">
        <f t="shared" si="199"/>
        <v>1.1494832041343668</v>
      </c>
      <c r="I967">
        <v>28</v>
      </c>
      <c r="J967">
        <v>93.62</v>
      </c>
      <c r="K967">
        <v>83.53</v>
      </c>
      <c r="L967" s="3">
        <f t="shared" si="196"/>
        <v>0</v>
      </c>
      <c r="M967" s="3">
        <f t="shared" si="197"/>
        <v>1</v>
      </c>
      <c r="N967" s="3">
        <f t="shared" si="198"/>
        <v>0</v>
      </c>
      <c r="AA967" t="s">
        <v>2949</v>
      </c>
      <c r="AB967" t="s">
        <v>2948</v>
      </c>
      <c r="AC967" t="s">
        <v>16</v>
      </c>
      <c r="AD967" t="s">
        <v>18</v>
      </c>
      <c r="AE967">
        <v>24</v>
      </c>
      <c r="AF967">
        <v>135.86000000000001</v>
      </c>
      <c r="AG967">
        <v>73.7</v>
      </c>
      <c r="AH967">
        <f t="shared" si="200"/>
        <v>1.8434192672998644</v>
      </c>
      <c r="AI967">
        <v>23</v>
      </c>
      <c r="AJ967">
        <v>68.64</v>
      </c>
      <c r="AK967">
        <v>71.22</v>
      </c>
      <c r="AL967" s="3">
        <f t="shared" si="201"/>
        <v>1</v>
      </c>
      <c r="AM967" s="3">
        <f t="shared" si="202"/>
        <v>0</v>
      </c>
      <c r="AN967" s="3">
        <f t="shared" si="203"/>
        <v>0</v>
      </c>
    </row>
    <row r="968" spans="1:40" x14ac:dyDescent="0.35">
      <c r="A968" t="s">
        <v>2950</v>
      </c>
      <c r="B968" t="s">
        <v>2948</v>
      </c>
      <c r="C968" t="s">
        <v>16</v>
      </c>
      <c r="D968" t="s">
        <v>17</v>
      </c>
      <c r="E968">
        <v>27</v>
      </c>
      <c r="F968">
        <v>159.19</v>
      </c>
      <c r="G968">
        <v>81.08</v>
      </c>
      <c r="H968">
        <f t="shared" si="199"/>
        <v>1.9633695115934879</v>
      </c>
      <c r="I968">
        <v>22</v>
      </c>
      <c r="J968">
        <v>76.27</v>
      </c>
      <c r="K968">
        <v>68.72</v>
      </c>
      <c r="L968" s="3">
        <f t="shared" si="196"/>
        <v>1</v>
      </c>
      <c r="M968" s="3">
        <f t="shared" si="197"/>
        <v>0</v>
      </c>
      <c r="N968" s="3">
        <f t="shared" si="198"/>
        <v>0</v>
      </c>
      <c r="AA968" t="s">
        <v>2950</v>
      </c>
      <c r="AB968" t="s">
        <v>2948</v>
      </c>
      <c r="AC968" t="s">
        <v>16</v>
      </c>
      <c r="AD968" t="s">
        <v>18</v>
      </c>
      <c r="AE968">
        <v>24</v>
      </c>
      <c r="AF968">
        <v>207.82</v>
      </c>
      <c r="AG968">
        <v>73.7</v>
      </c>
      <c r="AH968">
        <f t="shared" si="200"/>
        <v>2.8198100407055628</v>
      </c>
      <c r="AI968">
        <v>22.5</v>
      </c>
      <c r="AJ968">
        <v>64.48</v>
      </c>
      <c r="AK968">
        <v>69.97</v>
      </c>
      <c r="AL968" s="3">
        <f t="shared" si="201"/>
        <v>1</v>
      </c>
      <c r="AM968" s="3">
        <f t="shared" si="202"/>
        <v>0</v>
      </c>
      <c r="AN968" s="3">
        <f t="shared" si="203"/>
        <v>0</v>
      </c>
    </row>
    <row r="969" spans="1:40" x14ac:dyDescent="0.35">
      <c r="A969" t="s">
        <v>2951</v>
      </c>
      <c r="B969" t="s">
        <v>2948</v>
      </c>
      <c r="C969" t="s">
        <v>16</v>
      </c>
      <c r="D969" t="s">
        <v>17</v>
      </c>
      <c r="E969">
        <v>29.5</v>
      </c>
      <c r="F969">
        <v>172.35</v>
      </c>
      <c r="G969">
        <v>87.18</v>
      </c>
      <c r="H969">
        <f t="shared" si="199"/>
        <v>1.9769442532690982</v>
      </c>
      <c r="I969">
        <v>34</v>
      </c>
      <c r="J969">
        <v>133.18</v>
      </c>
      <c r="K969">
        <v>98.04</v>
      </c>
      <c r="L969" s="3">
        <f t="shared" si="196"/>
        <v>1</v>
      </c>
      <c r="M969" s="3">
        <f t="shared" si="197"/>
        <v>0</v>
      </c>
      <c r="N969" s="3">
        <f t="shared" si="198"/>
        <v>0</v>
      </c>
      <c r="AA969" t="s">
        <v>2951</v>
      </c>
      <c r="AB969" t="s">
        <v>2948</v>
      </c>
      <c r="AC969" t="s">
        <v>16</v>
      </c>
      <c r="AD969" t="s">
        <v>18</v>
      </c>
      <c r="AE969">
        <v>24</v>
      </c>
      <c r="AF969">
        <v>149.74</v>
      </c>
      <c r="AG969">
        <v>73.7</v>
      </c>
      <c r="AH969">
        <f t="shared" si="200"/>
        <v>2.0317503392130258</v>
      </c>
      <c r="AI969">
        <v>22.5</v>
      </c>
      <c r="AJ969">
        <v>60.81</v>
      </c>
      <c r="AK969">
        <v>69.97</v>
      </c>
      <c r="AL969" s="3">
        <f t="shared" si="201"/>
        <v>1</v>
      </c>
      <c r="AM969" s="3">
        <f t="shared" si="202"/>
        <v>0</v>
      </c>
      <c r="AN969" s="3">
        <f t="shared" si="203"/>
        <v>0</v>
      </c>
    </row>
    <row r="970" spans="1:40" x14ac:dyDescent="0.35">
      <c r="A970" t="s">
        <v>2952</v>
      </c>
      <c r="B970" t="s">
        <v>2948</v>
      </c>
      <c r="C970" t="s">
        <v>16</v>
      </c>
      <c r="D970" t="s">
        <v>17</v>
      </c>
      <c r="E970">
        <v>24</v>
      </c>
      <c r="F970">
        <v>140</v>
      </c>
      <c r="G970">
        <v>73.7</v>
      </c>
      <c r="H970">
        <f t="shared" si="199"/>
        <v>1.8995929443690638</v>
      </c>
      <c r="I970">
        <v>32</v>
      </c>
      <c r="J970">
        <v>120.65</v>
      </c>
      <c r="K970">
        <v>93.23</v>
      </c>
      <c r="L970" s="3">
        <f t="shared" si="196"/>
        <v>1</v>
      </c>
      <c r="M970" s="3">
        <f t="shared" si="197"/>
        <v>0</v>
      </c>
      <c r="N970" s="3">
        <f t="shared" si="198"/>
        <v>0</v>
      </c>
      <c r="AA970" t="s">
        <v>2952</v>
      </c>
      <c r="AB970" t="s">
        <v>2948</v>
      </c>
      <c r="AC970" t="s">
        <v>16</v>
      </c>
      <c r="AD970" t="s">
        <v>18</v>
      </c>
      <c r="AE970">
        <v>24</v>
      </c>
      <c r="AF970">
        <v>191.58</v>
      </c>
      <c r="AG970">
        <v>73.7</v>
      </c>
      <c r="AH970">
        <f t="shared" si="200"/>
        <v>2.5994572591587519</v>
      </c>
      <c r="AI970">
        <v>22.5</v>
      </c>
      <c r="AJ970">
        <v>57.2</v>
      </c>
      <c r="AK970">
        <v>69.97</v>
      </c>
      <c r="AL970" s="3">
        <f t="shared" si="201"/>
        <v>1</v>
      </c>
      <c r="AM970" s="3">
        <f t="shared" si="202"/>
        <v>0</v>
      </c>
      <c r="AN970" s="3">
        <f t="shared" si="203"/>
        <v>0</v>
      </c>
    </row>
    <row r="971" spans="1:40" x14ac:dyDescent="0.35">
      <c r="A971" t="s">
        <v>2953</v>
      </c>
      <c r="B971" t="s">
        <v>2948</v>
      </c>
      <c r="C971" t="s">
        <v>16</v>
      </c>
      <c r="D971" t="s">
        <v>17</v>
      </c>
      <c r="E971">
        <v>33</v>
      </c>
      <c r="F971">
        <v>104.03</v>
      </c>
      <c r="G971">
        <v>95.64</v>
      </c>
      <c r="H971">
        <f t="shared" si="199"/>
        <v>1.0877248013383523</v>
      </c>
      <c r="I971">
        <v>31</v>
      </c>
      <c r="J971">
        <v>98.41</v>
      </c>
      <c r="K971">
        <v>90.81</v>
      </c>
      <c r="L971" s="3">
        <f t="shared" si="196"/>
        <v>0</v>
      </c>
      <c r="M971" s="3">
        <f t="shared" si="197"/>
        <v>1</v>
      </c>
      <c r="N971" s="3">
        <f t="shared" si="198"/>
        <v>0</v>
      </c>
      <c r="AA971" t="s">
        <v>2953</v>
      </c>
      <c r="AB971" t="s">
        <v>2948</v>
      </c>
      <c r="AC971" t="s">
        <v>16</v>
      </c>
      <c r="AD971" t="s">
        <v>18</v>
      </c>
      <c r="AE971">
        <v>24</v>
      </c>
      <c r="AF971">
        <v>195.75</v>
      </c>
      <c r="AG971">
        <v>73.7</v>
      </c>
      <c r="AH971">
        <f t="shared" si="200"/>
        <v>2.6560379918588874</v>
      </c>
      <c r="AI971">
        <v>35</v>
      </c>
      <c r="AJ971">
        <v>104.66</v>
      </c>
      <c r="AK971">
        <v>100.44</v>
      </c>
      <c r="AL971" s="3">
        <f t="shared" si="201"/>
        <v>1</v>
      </c>
      <c r="AM971" s="3">
        <f t="shared" si="202"/>
        <v>0</v>
      </c>
      <c r="AN971" s="3">
        <f t="shared" si="203"/>
        <v>0</v>
      </c>
    </row>
    <row r="972" spans="1:40" x14ac:dyDescent="0.35">
      <c r="A972" t="s">
        <v>2954</v>
      </c>
      <c r="B972" t="s">
        <v>2948</v>
      </c>
      <c r="C972" t="s">
        <v>16</v>
      </c>
      <c r="D972" t="s">
        <v>17</v>
      </c>
      <c r="E972">
        <v>32</v>
      </c>
      <c r="F972">
        <v>126.22</v>
      </c>
      <c r="G972">
        <v>93.23</v>
      </c>
      <c r="H972">
        <f t="shared" si="199"/>
        <v>1.3538560549179448</v>
      </c>
      <c r="I972">
        <v>30</v>
      </c>
      <c r="J972">
        <v>110.83</v>
      </c>
      <c r="K972">
        <v>88.39</v>
      </c>
      <c r="L972" s="3">
        <f t="shared" si="196"/>
        <v>0</v>
      </c>
      <c r="M972" s="3">
        <f t="shared" si="197"/>
        <v>1</v>
      </c>
      <c r="N972" s="3">
        <f t="shared" si="198"/>
        <v>0</v>
      </c>
      <c r="AA972" t="s">
        <v>2954</v>
      </c>
      <c r="AB972" t="s">
        <v>2948</v>
      </c>
      <c r="AC972" t="s">
        <v>16</v>
      </c>
      <c r="AD972" t="s">
        <v>18</v>
      </c>
      <c r="AE972">
        <v>24</v>
      </c>
      <c r="AF972">
        <v>157.49</v>
      </c>
      <c r="AG972">
        <v>73.7</v>
      </c>
      <c r="AH972">
        <f t="shared" si="200"/>
        <v>2.1369063772048849</v>
      </c>
      <c r="AI972">
        <v>23</v>
      </c>
      <c r="AJ972">
        <v>53.56</v>
      </c>
      <c r="AK972">
        <v>71.22</v>
      </c>
      <c r="AL972" s="3">
        <f t="shared" si="201"/>
        <v>1</v>
      </c>
      <c r="AM972" s="3">
        <f t="shared" si="202"/>
        <v>0</v>
      </c>
      <c r="AN972" s="3">
        <f t="shared" si="203"/>
        <v>0</v>
      </c>
    </row>
    <row r="973" spans="1:40" x14ac:dyDescent="0.35">
      <c r="A973" t="s">
        <v>2955</v>
      </c>
      <c r="B973" t="s">
        <v>2948</v>
      </c>
      <c r="C973" t="s">
        <v>16</v>
      </c>
      <c r="D973" t="s">
        <v>17</v>
      </c>
      <c r="E973">
        <v>32.5</v>
      </c>
      <c r="F973">
        <v>139.82</v>
      </c>
      <c r="G973">
        <v>94.43</v>
      </c>
      <c r="H973">
        <f t="shared" si="199"/>
        <v>1.4806735147728474</v>
      </c>
      <c r="I973">
        <v>27</v>
      </c>
      <c r="J973">
        <v>102.67</v>
      </c>
      <c r="K973">
        <v>81.08</v>
      </c>
      <c r="L973" s="3">
        <f t="shared" si="196"/>
        <v>0</v>
      </c>
      <c r="M973" s="3">
        <f t="shared" si="197"/>
        <v>1</v>
      </c>
      <c r="N973" s="3">
        <f t="shared" si="198"/>
        <v>0</v>
      </c>
      <c r="AA973" t="s">
        <v>2955</v>
      </c>
      <c r="AB973" t="s">
        <v>2948</v>
      </c>
      <c r="AC973" t="s">
        <v>16</v>
      </c>
      <c r="AD973" t="s">
        <v>18</v>
      </c>
      <c r="AE973">
        <v>24</v>
      </c>
      <c r="AF973">
        <v>169.82</v>
      </c>
      <c r="AG973">
        <v>73.7</v>
      </c>
      <c r="AH973">
        <f t="shared" si="200"/>
        <v>2.3042062415196742</v>
      </c>
      <c r="AI973">
        <v>35</v>
      </c>
      <c r="AJ973">
        <v>101.65</v>
      </c>
      <c r="AK973">
        <v>100.44</v>
      </c>
      <c r="AL973" s="3">
        <f t="shared" si="201"/>
        <v>1</v>
      </c>
      <c r="AM973" s="3">
        <f t="shared" si="202"/>
        <v>0</v>
      </c>
      <c r="AN973" s="3">
        <f t="shared" si="203"/>
        <v>0</v>
      </c>
    </row>
    <row r="974" spans="1:40" x14ac:dyDescent="0.35">
      <c r="A974" t="s">
        <v>2956</v>
      </c>
      <c r="B974" t="s">
        <v>2948</v>
      </c>
      <c r="C974" t="s">
        <v>16</v>
      </c>
      <c r="D974" t="s">
        <v>17</v>
      </c>
      <c r="E974">
        <v>30</v>
      </c>
      <c r="F974">
        <v>110.87</v>
      </c>
      <c r="G974">
        <v>88.39</v>
      </c>
      <c r="H974">
        <f t="shared" si="199"/>
        <v>1.2543274126032358</v>
      </c>
      <c r="I974">
        <v>26.5</v>
      </c>
      <c r="J974">
        <v>97.82</v>
      </c>
      <c r="K974">
        <v>79.86</v>
      </c>
      <c r="L974" s="3">
        <f t="shared" si="196"/>
        <v>0</v>
      </c>
      <c r="M974" s="3">
        <f t="shared" si="197"/>
        <v>1</v>
      </c>
      <c r="N974" s="3">
        <f t="shared" si="198"/>
        <v>0</v>
      </c>
      <c r="AA974" t="s">
        <v>2956</v>
      </c>
      <c r="AB974" t="s">
        <v>2948</v>
      </c>
      <c r="AC974" t="s">
        <v>16</v>
      </c>
      <c r="AD974" t="s">
        <v>18</v>
      </c>
      <c r="AE974">
        <v>24</v>
      </c>
      <c r="AF974">
        <v>211.83</v>
      </c>
      <c r="AG974">
        <v>73.7</v>
      </c>
      <c r="AH974">
        <f t="shared" si="200"/>
        <v>2.8742198100407057</v>
      </c>
      <c r="AI974">
        <v>22.5</v>
      </c>
      <c r="AJ974">
        <v>53.86</v>
      </c>
      <c r="AK974">
        <v>69.97</v>
      </c>
      <c r="AL974" s="3">
        <f t="shared" si="201"/>
        <v>1</v>
      </c>
      <c r="AM974" s="3">
        <f t="shared" si="202"/>
        <v>0</v>
      </c>
      <c r="AN974" s="3">
        <f t="shared" si="203"/>
        <v>0</v>
      </c>
    </row>
    <row r="975" spans="1:40" x14ac:dyDescent="0.35">
      <c r="A975" t="s">
        <v>2957</v>
      </c>
      <c r="B975" t="s">
        <v>2948</v>
      </c>
      <c r="C975" t="s">
        <v>16</v>
      </c>
      <c r="D975" t="s">
        <v>17</v>
      </c>
      <c r="E975">
        <v>32.5</v>
      </c>
      <c r="F975">
        <v>131.84</v>
      </c>
      <c r="G975">
        <v>94.43</v>
      </c>
      <c r="H975">
        <f t="shared" si="199"/>
        <v>1.3961664725193264</v>
      </c>
      <c r="I975">
        <v>22</v>
      </c>
      <c r="J975">
        <v>96.72</v>
      </c>
      <c r="K975">
        <v>68.72</v>
      </c>
      <c r="L975" s="3">
        <f t="shared" si="196"/>
        <v>0</v>
      </c>
      <c r="M975" s="3">
        <f t="shared" si="197"/>
        <v>1</v>
      </c>
      <c r="N975" s="3">
        <f t="shared" si="198"/>
        <v>0</v>
      </c>
      <c r="AA975" t="s">
        <v>2957</v>
      </c>
      <c r="AB975" t="s">
        <v>2948</v>
      </c>
      <c r="AC975" t="s">
        <v>16</v>
      </c>
      <c r="AD975" t="s">
        <v>18</v>
      </c>
      <c r="AE975">
        <v>24</v>
      </c>
      <c r="AF975">
        <v>184.19</v>
      </c>
      <c r="AG975">
        <v>73.7</v>
      </c>
      <c r="AH975">
        <f t="shared" si="200"/>
        <v>2.4991858887381273</v>
      </c>
      <c r="AI975">
        <v>22.5</v>
      </c>
      <c r="AJ975">
        <v>43.29</v>
      </c>
      <c r="AK975">
        <v>69.97</v>
      </c>
      <c r="AL975" s="3">
        <f t="shared" si="201"/>
        <v>1</v>
      </c>
      <c r="AM975" s="3">
        <f t="shared" si="202"/>
        <v>0</v>
      </c>
      <c r="AN975" s="3">
        <f t="shared" si="203"/>
        <v>0</v>
      </c>
    </row>
    <row r="976" spans="1:40" x14ac:dyDescent="0.35">
      <c r="A976" t="s">
        <v>2958</v>
      </c>
      <c r="B976" t="s">
        <v>2948</v>
      </c>
      <c r="C976" t="s">
        <v>16</v>
      </c>
      <c r="D976" t="s">
        <v>17</v>
      </c>
      <c r="E976">
        <v>25.5</v>
      </c>
      <c r="F976">
        <v>91.17</v>
      </c>
      <c r="G976">
        <v>77.400000000000006</v>
      </c>
      <c r="H976">
        <f t="shared" si="199"/>
        <v>1.1779069767441859</v>
      </c>
      <c r="I976">
        <v>28</v>
      </c>
      <c r="J976">
        <v>88.99</v>
      </c>
      <c r="K976">
        <v>83.53</v>
      </c>
      <c r="L976" s="3">
        <f t="shared" si="196"/>
        <v>0</v>
      </c>
      <c r="M976" s="3">
        <f t="shared" si="197"/>
        <v>1</v>
      </c>
      <c r="N976" s="3">
        <f t="shared" si="198"/>
        <v>0</v>
      </c>
      <c r="AA976" t="s">
        <v>2958</v>
      </c>
      <c r="AB976" t="s">
        <v>2948</v>
      </c>
      <c r="AC976" t="s">
        <v>16</v>
      </c>
      <c r="AD976" t="s">
        <v>18</v>
      </c>
      <c r="AE976">
        <v>24</v>
      </c>
      <c r="AF976">
        <v>192.14</v>
      </c>
      <c r="AG976">
        <v>73.7</v>
      </c>
      <c r="AH976">
        <f t="shared" si="200"/>
        <v>2.6070556309362276</v>
      </c>
      <c r="AI976">
        <v>35</v>
      </c>
      <c r="AJ976">
        <v>115.47</v>
      </c>
      <c r="AK976">
        <v>100.44</v>
      </c>
      <c r="AL976" s="3">
        <f t="shared" si="201"/>
        <v>1</v>
      </c>
      <c r="AM976" s="3">
        <f t="shared" si="202"/>
        <v>0</v>
      </c>
      <c r="AN976" s="3">
        <f t="shared" si="203"/>
        <v>0</v>
      </c>
    </row>
    <row r="977" spans="1:40" x14ac:dyDescent="0.35">
      <c r="A977" t="s">
        <v>2959</v>
      </c>
      <c r="B977" t="s">
        <v>2948</v>
      </c>
      <c r="C977" t="s">
        <v>16</v>
      </c>
      <c r="D977" t="s">
        <v>134</v>
      </c>
      <c r="E977">
        <v>23</v>
      </c>
      <c r="F977">
        <v>75.36</v>
      </c>
      <c r="G977">
        <v>71.22</v>
      </c>
      <c r="H977">
        <f t="shared" si="199"/>
        <v>1.0581297388374051</v>
      </c>
      <c r="I977">
        <v>22.5</v>
      </c>
      <c r="J977">
        <v>59.7</v>
      </c>
      <c r="K977">
        <v>69.97</v>
      </c>
      <c r="L977" s="3">
        <f t="shared" si="196"/>
        <v>0</v>
      </c>
      <c r="M977" s="3">
        <f t="shared" si="197"/>
        <v>1</v>
      </c>
      <c r="N977" s="3">
        <f t="shared" si="198"/>
        <v>0</v>
      </c>
      <c r="AA977" t="s">
        <v>2959</v>
      </c>
      <c r="AB977" t="s">
        <v>2948</v>
      </c>
      <c r="AC977" t="s">
        <v>16</v>
      </c>
      <c r="AD977" t="s">
        <v>135</v>
      </c>
      <c r="AE977">
        <v>24</v>
      </c>
      <c r="AF977">
        <v>153.83000000000001</v>
      </c>
      <c r="AG977">
        <v>73.7</v>
      </c>
      <c r="AH977">
        <f t="shared" si="200"/>
        <v>2.087245590230665</v>
      </c>
      <c r="AI977">
        <v>22.5</v>
      </c>
      <c r="AJ977">
        <v>61.28</v>
      </c>
      <c r="AK977">
        <v>69.97</v>
      </c>
      <c r="AL977" s="3">
        <f t="shared" si="201"/>
        <v>1</v>
      </c>
      <c r="AM977" s="3">
        <f t="shared" si="202"/>
        <v>0</v>
      </c>
      <c r="AN977" s="3">
        <f t="shared" si="203"/>
        <v>0</v>
      </c>
    </row>
    <row r="978" spans="1:40" x14ac:dyDescent="0.35">
      <c r="A978" t="s">
        <v>2960</v>
      </c>
      <c r="B978" t="s">
        <v>2948</v>
      </c>
      <c r="C978" t="s">
        <v>16</v>
      </c>
      <c r="D978" t="s">
        <v>134</v>
      </c>
      <c r="E978">
        <v>26</v>
      </c>
      <c r="F978">
        <v>115.67</v>
      </c>
      <c r="G978">
        <v>78.63</v>
      </c>
      <c r="H978">
        <f t="shared" si="199"/>
        <v>1.4710670227648481</v>
      </c>
      <c r="I978">
        <v>24</v>
      </c>
      <c r="J978">
        <v>48.67</v>
      </c>
      <c r="K978">
        <v>73.7</v>
      </c>
      <c r="L978" s="3">
        <f t="shared" si="196"/>
        <v>0</v>
      </c>
      <c r="M978" s="3">
        <f t="shared" si="197"/>
        <v>1</v>
      </c>
      <c r="N978" s="3">
        <f t="shared" si="198"/>
        <v>0</v>
      </c>
      <c r="AA978" t="s">
        <v>2960</v>
      </c>
      <c r="AB978" t="s">
        <v>2948</v>
      </c>
      <c r="AC978" t="s">
        <v>16</v>
      </c>
      <c r="AD978" t="s">
        <v>135</v>
      </c>
      <c r="AE978">
        <v>24</v>
      </c>
      <c r="AF978">
        <v>156.5</v>
      </c>
      <c r="AG978">
        <v>73.7</v>
      </c>
      <c r="AH978">
        <f t="shared" si="200"/>
        <v>2.1234735413839889</v>
      </c>
      <c r="AI978">
        <v>22.5</v>
      </c>
      <c r="AJ978">
        <v>67.67</v>
      </c>
      <c r="AK978">
        <v>69.97</v>
      </c>
      <c r="AL978" s="3">
        <f t="shared" si="201"/>
        <v>1</v>
      </c>
      <c r="AM978" s="3">
        <f t="shared" si="202"/>
        <v>0</v>
      </c>
      <c r="AN978" s="3">
        <f t="shared" si="203"/>
        <v>0</v>
      </c>
    </row>
    <row r="979" spans="1:40" x14ac:dyDescent="0.35">
      <c r="A979" t="s">
        <v>2961</v>
      </c>
      <c r="B979" t="s">
        <v>2948</v>
      </c>
      <c r="C979" t="s">
        <v>16</v>
      </c>
      <c r="D979" t="s">
        <v>134</v>
      </c>
      <c r="E979">
        <v>28</v>
      </c>
      <c r="F979">
        <v>204.55</v>
      </c>
      <c r="G979">
        <v>83.53</v>
      </c>
      <c r="H979">
        <f t="shared" si="199"/>
        <v>2.4488207829522328</v>
      </c>
      <c r="I979">
        <v>26</v>
      </c>
      <c r="J979">
        <v>67.16</v>
      </c>
      <c r="K979">
        <v>78.63</v>
      </c>
      <c r="L979" s="3">
        <f t="shared" si="196"/>
        <v>1</v>
      </c>
      <c r="M979" s="3">
        <f t="shared" si="197"/>
        <v>0</v>
      </c>
      <c r="N979" s="3">
        <f t="shared" si="198"/>
        <v>0</v>
      </c>
      <c r="AA979" t="s">
        <v>2961</v>
      </c>
      <c r="AB979" t="s">
        <v>2948</v>
      </c>
      <c r="AC979" t="s">
        <v>16</v>
      </c>
      <c r="AD979" t="s">
        <v>135</v>
      </c>
      <c r="AE979">
        <v>24</v>
      </c>
      <c r="AF979">
        <v>200.26</v>
      </c>
      <c r="AG979">
        <v>73.7</v>
      </c>
      <c r="AH979">
        <f t="shared" si="200"/>
        <v>2.7172320217096333</v>
      </c>
      <c r="AI979">
        <v>22.5</v>
      </c>
      <c r="AJ979">
        <v>68.959999999999994</v>
      </c>
      <c r="AK979">
        <v>69.97</v>
      </c>
      <c r="AL979" s="3">
        <f t="shared" si="201"/>
        <v>1</v>
      </c>
      <c r="AM979" s="3">
        <f t="shared" si="202"/>
        <v>0</v>
      </c>
      <c r="AN979" s="3">
        <f t="shared" si="203"/>
        <v>0</v>
      </c>
    </row>
    <row r="980" spans="1:40" x14ac:dyDescent="0.35">
      <c r="A980" t="s">
        <v>2962</v>
      </c>
      <c r="B980" t="s">
        <v>2948</v>
      </c>
      <c r="C980" s="6" t="s">
        <v>16</v>
      </c>
      <c r="D980" s="6" t="s">
        <v>134</v>
      </c>
      <c r="E980" s="6">
        <v>19</v>
      </c>
      <c r="F980" s="6">
        <v>61.16</v>
      </c>
      <c r="G980" s="6">
        <v>61.18</v>
      </c>
      <c r="H980" s="6">
        <f t="shared" si="199"/>
        <v>0.99967309578293551</v>
      </c>
      <c r="I980" s="6">
        <v>18.5</v>
      </c>
      <c r="J980" s="6">
        <v>46.07</v>
      </c>
      <c r="K980" s="6">
        <v>59.91</v>
      </c>
      <c r="L980" s="6">
        <f t="shared" si="196"/>
        <v>0</v>
      </c>
      <c r="M980" s="6">
        <f t="shared" si="197"/>
        <v>0</v>
      </c>
      <c r="N980" s="6">
        <f t="shared" si="198"/>
        <v>1</v>
      </c>
      <c r="AA980" t="s">
        <v>2962</v>
      </c>
      <c r="AB980" t="s">
        <v>2948</v>
      </c>
      <c r="AC980" t="s">
        <v>16</v>
      </c>
      <c r="AD980" t="s">
        <v>135</v>
      </c>
      <c r="AE980">
        <v>24.5</v>
      </c>
      <c r="AF980">
        <v>78.790000000000006</v>
      </c>
      <c r="AG980">
        <v>74.930000000000007</v>
      </c>
      <c r="AH980">
        <f t="shared" si="200"/>
        <v>1.0515147470972908</v>
      </c>
      <c r="AI980">
        <v>23.5</v>
      </c>
      <c r="AJ980">
        <v>68.459999999999994</v>
      </c>
      <c r="AK980">
        <v>72.459999999999994</v>
      </c>
      <c r="AL980" s="3">
        <f t="shared" si="201"/>
        <v>0</v>
      </c>
      <c r="AM980" s="3">
        <f t="shared" si="202"/>
        <v>1</v>
      </c>
      <c r="AN980" s="3">
        <f t="shared" si="203"/>
        <v>0</v>
      </c>
    </row>
    <row r="981" spans="1:40" x14ac:dyDescent="0.35">
      <c r="A981" t="s">
        <v>2963</v>
      </c>
      <c r="B981" t="s">
        <v>2948</v>
      </c>
      <c r="C981" t="s">
        <v>16</v>
      </c>
      <c r="D981" t="s">
        <v>134</v>
      </c>
      <c r="E981">
        <v>29.5</v>
      </c>
      <c r="F981">
        <v>89.28</v>
      </c>
      <c r="G981">
        <v>87.18</v>
      </c>
      <c r="H981">
        <f t="shared" si="199"/>
        <v>1.0240880935994494</v>
      </c>
      <c r="I981">
        <v>29</v>
      </c>
      <c r="J981">
        <v>60.42</v>
      </c>
      <c r="K981">
        <v>85.96</v>
      </c>
      <c r="L981" s="3">
        <f t="shared" si="196"/>
        <v>0</v>
      </c>
      <c r="M981" s="3">
        <f t="shared" si="197"/>
        <v>1</v>
      </c>
      <c r="N981" s="3">
        <f t="shared" si="198"/>
        <v>0</v>
      </c>
      <c r="AA981" t="s">
        <v>2963</v>
      </c>
      <c r="AB981" t="s">
        <v>2948</v>
      </c>
      <c r="AC981" t="s">
        <v>16</v>
      </c>
      <c r="AD981" t="s">
        <v>135</v>
      </c>
      <c r="AE981">
        <v>24</v>
      </c>
      <c r="AF981">
        <v>119.83</v>
      </c>
      <c r="AG981">
        <v>73.7</v>
      </c>
      <c r="AH981">
        <f t="shared" si="200"/>
        <v>1.6259158751696063</v>
      </c>
      <c r="AI981">
        <v>23</v>
      </c>
      <c r="AJ981">
        <v>52.36</v>
      </c>
      <c r="AK981">
        <v>71.22</v>
      </c>
      <c r="AL981" s="3">
        <f t="shared" si="201"/>
        <v>1</v>
      </c>
      <c r="AM981" s="3">
        <f t="shared" si="202"/>
        <v>0</v>
      </c>
      <c r="AN981" s="3">
        <f t="shared" si="203"/>
        <v>0</v>
      </c>
    </row>
    <row r="982" spans="1:40" x14ac:dyDescent="0.35">
      <c r="A982" t="s">
        <v>2964</v>
      </c>
      <c r="B982" t="s">
        <v>2948</v>
      </c>
      <c r="C982" t="s">
        <v>16</v>
      </c>
      <c r="D982" t="s">
        <v>134</v>
      </c>
      <c r="E982">
        <v>29.5</v>
      </c>
      <c r="F982">
        <v>97.73</v>
      </c>
      <c r="G982">
        <v>87.18</v>
      </c>
      <c r="H982">
        <f t="shared" si="199"/>
        <v>1.1210139940353292</v>
      </c>
      <c r="I982">
        <v>29</v>
      </c>
      <c r="J982">
        <v>52.17</v>
      </c>
      <c r="K982">
        <v>85.96</v>
      </c>
      <c r="L982" s="3">
        <f t="shared" si="196"/>
        <v>0</v>
      </c>
      <c r="M982" s="3">
        <f t="shared" si="197"/>
        <v>1</v>
      </c>
      <c r="N982" s="3">
        <f t="shared" si="198"/>
        <v>0</v>
      </c>
      <c r="AA982" t="s">
        <v>2964</v>
      </c>
      <c r="AB982" t="s">
        <v>2948</v>
      </c>
      <c r="AC982" t="s">
        <v>16</v>
      </c>
      <c r="AD982" t="s">
        <v>135</v>
      </c>
      <c r="AE982">
        <v>24</v>
      </c>
      <c r="AF982">
        <v>130.49</v>
      </c>
      <c r="AG982">
        <v>73.7</v>
      </c>
      <c r="AH982">
        <f t="shared" si="200"/>
        <v>1.7705563093622796</v>
      </c>
      <c r="AI982">
        <v>22.5</v>
      </c>
      <c r="AJ982">
        <v>63.97</v>
      </c>
      <c r="AK982">
        <v>69.97</v>
      </c>
      <c r="AL982" s="3">
        <f t="shared" si="201"/>
        <v>1</v>
      </c>
      <c r="AM982" s="3">
        <f t="shared" si="202"/>
        <v>0</v>
      </c>
      <c r="AN982" s="3">
        <f t="shared" si="203"/>
        <v>0</v>
      </c>
    </row>
    <row r="983" spans="1:40" x14ac:dyDescent="0.35">
      <c r="A983" t="s">
        <v>2965</v>
      </c>
      <c r="B983" t="s">
        <v>2948</v>
      </c>
      <c r="C983" s="6" t="s">
        <v>16</v>
      </c>
      <c r="D983" s="6" t="s">
        <v>134</v>
      </c>
      <c r="E983" s="6">
        <v>25.5</v>
      </c>
      <c r="F983" s="6">
        <v>65.400000000000006</v>
      </c>
      <c r="G983" s="6">
        <v>77.400000000000006</v>
      </c>
      <c r="H983" s="6">
        <f t="shared" si="199"/>
        <v>0.84496124031007758</v>
      </c>
      <c r="I983" s="6">
        <v>25</v>
      </c>
      <c r="J983" s="6">
        <v>49.8</v>
      </c>
      <c r="K983" s="6">
        <v>76.17</v>
      </c>
      <c r="L983" s="6">
        <f t="shared" si="196"/>
        <v>0</v>
      </c>
      <c r="M983" s="6">
        <f t="shared" si="197"/>
        <v>0</v>
      </c>
      <c r="N983" s="6">
        <f t="shared" si="198"/>
        <v>1</v>
      </c>
      <c r="AA983" t="s">
        <v>2965</v>
      </c>
      <c r="AB983" t="s">
        <v>2948</v>
      </c>
      <c r="AC983" t="s">
        <v>16</v>
      </c>
      <c r="AD983" t="s">
        <v>135</v>
      </c>
      <c r="AE983">
        <v>24</v>
      </c>
      <c r="AF983">
        <v>125.94</v>
      </c>
      <c r="AG983">
        <v>73.7</v>
      </c>
      <c r="AH983">
        <f t="shared" si="200"/>
        <v>1.7088195386702849</v>
      </c>
      <c r="AI983">
        <v>23</v>
      </c>
      <c r="AJ983">
        <v>66.13</v>
      </c>
      <c r="AK983">
        <v>71.22</v>
      </c>
      <c r="AL983" s="3">
        <f t="shared" si="201"/>
        <v>1</v>
      </c>
      <c r="AM983" s="3">
        <f t="shared" si="202"/>
        <v>0</v>
      </c>
      <c r="AN983" s="3">
        <f t="shared" si="203"/>
        <v>0</v>
      </c>
    </row>
    <row r="984" spans="1:40" x14ac:dyDescent="0.35">
      <c r="A984" t="s">
        <v>2966</v>
      </c>
      <c r="B984" t="s">
        <v>2948</v>
      </c>
      <c r="C984" t="s">
        <v>16</v>
      </c>
      <c r="D984" t="s">
        <v>134</v>
      </c>
      <c r="E984">
        <v>21</v>
      </c>
      <c r="F984">
        <v>70.59</v>
      </c>
      <c r="G984">
        <v>66.22</v>
      </c>
      <c r="H984">
        <f t="shared" si="199"/>
        <v>1.0659921473874963</v>
      </c>
      <c r="I984">
        <v>20.5</v>
      </c>
      <c r="J984">
        <v>58.67</v>
      </c>
      <c r="K984">
        <v>64.97</v>
      </c>
      <c r="L984" s="3">
        <f t="shared" si="196"/>
        <v>0</v>
      </c>
      <c r="M984" s="3">
        <f t="shared" si="197"/>
        <v>1</v>
      </c>
      <c r="N984" s="3">
        <f t="shared" si="198"/>
        <v>0</v>
      </c>
      <c r="AA984" t="s">
        <v>2966</v>
      </c>
      <c r="AB984" t="s">
        <v>2948</v>
      </c>
      <c r="AC984" t="s">
        <v>16</v>
      </c>
      <c r="AD984" t="s">
        <v>135</v>
      </c>
      <c r="AE984">
        <v>24</v>
      </c>
      <c r="AF984">
        <v>176</v>
      </c>
      <c r="AG984">
        <v>73.7</v>
      </c>
      <c r="AH984">
        <f t="shared" si="200"/>
        <v>2.3880597014925371</v>
      </c>
      <c r="AI984">
        <v>23</v>
      </c>
      <c r="AJ984">
        <v>68.650000000000006</v>
      </c>
      <c r="AK984">
        <v>71.22</v>
      </c>
      <c r="AL984" s="3">
        <f t="shared" si="201"/>
        <v>1</v>
      </c>
      <c r="AM984" s="3">
        <f t="shared" si="202"/>
        <v>0</v>
      </c>
      <c r="AN984" s="3">
        <f t="shared" si="203"/>
        <v>0</v>
      </c>
    </row>
    <row r="985" spans="1:40" x14ac:dyDescent="0.35">
      <c r="A985" t="s">
        <v>2967</v>
      </c>
      <c r="B985" t="s">
        <v>2948</v>
      </c>
      <c r="C985" t="s">
        <v>16</v>
      </c>
      <c r="D985" t="s">
        <v>134</v>
      </c>
      <c r="E985">
        <v>29.5</v>
      </c>
      <c r="F985">
        <v>87.37</v>
      </c>
      <c r="G985">
        <v>87.18</v>
      </c>
      <c r="H985">
        <f t="shared" si="199"/>
        <v>1.0021793989447121</v>
      </c>
      <c r="I985">
        <v>29</v>
      </c>
      <c r="J985">
        <v>65.05</v>
      </c>
      <c r="K985">
        <v>85.96</v>
      </c>
      <c r="L985" s="3">
        <f t="shared" si="196"/>
        <v>0</v>
      </c>
      <c r="M985" s="3">
        <f t="shared" si="197"/>
        <v>1</v>
      </c>
      <c r="N985" s="3">
        <f t="shared" si="198"/>
        <v>0</v>
      </c>
      <c r="AA985" t="s">
        <v>2967</v>
      </c>
      <c r="AB985" t="s">
        <v>2948</v>
      </c>
      <c r="AC985" t="s">
        <v>16</v>
      </c>
      <c r="AD985" t="s">
        <v>135</v>
      </c>
      <c r="AE985">
        <v>24</v>
      </c>
      <c r="AF985">
        <v>95.64</v>
      </c>
      <c r="AG985">
        <v>73.7</v>
      </c>
      <c r="AH985">
        <f t="shared" si="200"/>
        <v>1.2976933514246947</v>
      </c>
      <c r="AI985">
        <v>25</v>
      </c>
      <c r="AJ985">
        <v>76.459999999999994</v>
      </c>
      <c r="AK985">
        <v>76.17</v>
      </c>
      <c r="AL985" s="3">
        <f t="shared" si="201"/>
        <v>0</v>
      </c>
      <c r="AM985" s="3">
        <f t="shared" si="202"/>
        <v>1</v>
      </c>
      <c r="AN985" s="3">
        <f t="shared" si="203"/>
        <v>0</v>
      </c>
    </row>
    <row r="986" spans="1:40" x14ac:dyDescent="0.35">
      <c r="A986" t="s">
        <v>2968</v>
      </c>
      <c r="B986" t="s">
        <v>2948</v>
      </c>
      <c r="C986" s="6" t="s">
        <v>16</v>
      </c>
      <c r="D986" s="6" t="s">
        <v>134</v>
      </c>
      <c r="E986" s="6">
        <v>19.5</v>
      </c>
      <c r="F986" s="6">
        <v>55.88</v>
      </c>
      <c r="G986" s="6">
        <v>62.44</v>
      </c>
      <c r="H986" s="6">
        <f t="shared" si="199"/>
        <v>0.89493914157591292</v>
      </c>
      <c r="I986" s="6">
        <v>19</v>
      </c>
      <c r="J986" s="6">
        <v>53.02</v>
      </c>
      <c r="K986" s="6">
        <v>61.18</v>
      </c>
      <c r="L986" s="6">
        <f t="shared" si="196"/>
        <v>0</v>
      </c>
      <c r="M986" s="6">
        <f t="shared" si="197"/>
        <v>0</v>
      </c>
      <c r="N986" s="6">
        <f t="shared" si="198"/>
        <v>1</v>
      </c>
      <c r="AA986" t="s">
        <v>2968</v>
      </c>
      <c r="AB986" t="s">
        <v>2948</v>
      </c>
      <c r="AC986" t="s">
        <v>16</v>
      </c>
      <c r="AD986" t="s">
        <v>135</v>
      </c>
      <c r="AE986">
        <v>24</v>
      </c>
      <c r="AF986">
        <v>174.88</v>
      </c>
      <c r="AG986">
        <v>73.7</v>
      </c>
      <c r="AH986">
        <f t="shared" si="200"/>
        <v>2.3728629579375848</v>
      </c>
      <c r="AI986">
        <v>22</v>
      </c>
      <c r="AJ986">
        <v>59.44</v>
      </c>
      <c r="AK986">
        <v>68.72</v>
      </c>
      <c r="AL986" s="3">
        <f t="shared" si="201"/>
        <v>1</v>
      </c>
      <c r="AM986" s="3">
        <f t="shared" si="202"/>
        <v>0</v>
      </c>
      <c r="AN986" s="3">
        <f t="shared" si="203"/>
        <v>0</v>
      </c>
    </row>
    <row r="987" spans="1:40" x14ac:dyDescent="0.35">
      <c r="A987" t="s">
        <v>2969</v>
      </c>
      <c r="B987" t="s">
        <v>2948</v>
      </c>
      <c r="C987" t="s">
        <v>16</v>
      </c>
      <c r="D987" t="s">
        <v>134</v>
      </c>
      <c r="E987">
        <v>29.5</v>
      </c>
      <c r="F987">
        <v>105.51</v>
      </c>
      <c r="G987">
        <v>87.18</v>
      </c>
      <c r="H987">
        <f t="shared" si="199"/>
        <v>1.2102546455609084</v>
      </c>
      <c r="I987">
        <v>29</v>
      </c>
      <c r="J987">
        <v>61.57</v>
      </c>
      <c r="K987">
        <v>85.96</v>
      </c>
      <c r="L987" s="3">
        <f t="shared" ref="L987:L1050" si="204">IF(H987&gt;1.5,1,0)</f>
        <v>0</v>
      </c>
      <c r="M987" s="3">
        <f t="shared" ref="M987:M1050" si="205">IF((AND(H987&gt;1,H987&lt;1.5)),1,0)</f>
        <v>1</v>
      </c>
      <c r="N987" s="3">
        <f t="shared" ref="N987:N1050" si="206">IF(H987&lt;1,1,0)</f>
        <v>0</v>
      </c>
      <c r="AA987" t="s">
        <v>2969</v>
      </c>
      <c r="AB987" t="s">
        <v>2948</v>
      </c>
      <c r="AC987" t="s">
        <v>16</v>
      </c>
      <c r="AD987" t="s">
        <v>135</v>
      </c>
      <c r="AE987">
        <v>24</v>
      </c>
      <c r="AF987">
        <v>148.93</v>
      </c>
      <c r="AG987">
        <v>73.7</v>
      </c>
      <c r="AH987">
        <f t="shared" si="200"/>
        <v>2.0207598371777475</v>
      </c>
      <c r="AI987">
        <v>22.5</v>
      </c>
      <c r="AJ987">
        <v>47.3</v>
      </c>
      <c r="AK987">
        <v>69.97</v>
      </c>
      <c r="AL987" s="3">
        <f t="shared" si="201"/>
        <v>1</v>
      </c>
      <c r="AM987" s="3">
        <f t="shared" si="202"/>
        <v>0</v>
      </c>
      <c r="AN987" s="3">
        <f t="shared" si="203"/>
        <v>0</v>
      </c>
    </row>
    <row r="988" spans="1:40" x14ac:dyDescent="0.35">
      <c r="A988" t="s">
        <v>2970</v>
      </c>
      <c r="B988" t="s">
        <v>2948</v>
      </c>
      <c r="C988" t="s">
        <v>16</v>
      </c>
      <c r="D988" t="s">
        <v>134</v>
      </c>
      <c r="E988">
        <v>29.5</v>
      </c>
      <c r="F988">
        <v>111.89</v>
      </c>
      <c r="G988">
        <v>87.18</v>
      </c>
      <c r="H988">
        <f t="shared" si="199"/>
        <v>1.283436568020188</v>
      </c>
      <c r="I988">
        <v>27.5</v>
      </c>
      <c r="J988">
        <v>104.25</v>
      </c>
      <c r="K988">
        <v>82.3</v>
      </c>
      <c r="L988" s="3">
        <f t="shared" si="204"/>
        <v>0</v>
      </c>
      <c r="M988" s="3">
        <f t="shared" si="205"/>
        <v>1</v>
      </c>
      <c r="N988" s="3">
        <f t="shared" si="206"/>
        <v>0</v>
      </c>
      <c r="AA988" t="s">
        <v>2970</v>
      </c>
      <c r="AB988" t="s">
        <v>2948</v>
      </c>
      <c r="AC988" t="s">
        <v>16</v>
      </c>
      <c r="AD988" t="s">
        <v>135</v>
      </c>
      <c r="AE988">
        <v>24</v>
      </c>
      <c r="AF988">
        <v>169.76</v>
      </c>
      <c r="AG988">
        <v>73.7</v>
      </c>
      <c r="AH988">
        <f t="shared" si="200"/>
        <v>2.3033921302578015</v>
      </c>
      <c r="AI988">
        <v>22</v>
      </c>
      <c r="AJ988">
        <v>54.2</v>
      </c>
      <c r="AK988">
        <v>68.72</v>
      </c>
      <c r="AL988" s="3">
        <f t="shared" si="201"/>
        <v>1</v>
      </c>
      <c r="AM988" s="3">
        <f t="shared" si="202"/>
        <v>0</v>
      </c>
      <c r="AN988" s="3">
        <f t="shared" si="203"/>
        <v>0</v>
      </c>
    </row>
    <row r="989" spans="1:40" x14ac:dyDescent="0.35">
      <c r="A989" t="s">
        <v>2971</v>
      </c>
      <c r="B989" t="s">
        <v>2972</v>
      </c>
      <c r="C989" s="6" t="s">
        <v>16</v>
      </c>
      <c r="D989" s="6" t="s">
        <v>949</v>
      </c>
      <c r="E989" s="6">
        <v>30</v>
      </c>
      <c r="F989" s="6">
        <v>71.38</v>
      </c>
      <c r="G989" s="6">
        <v>88.39</v>
      </c>
      <c r="H989" s="6">
        <f t="shared" si="199"/>
        <v>0.8075574159972847</v>
      </c>
      <c r="I989" s="6">
        <v>29.5</v>
      </c>
      <c r="J989" s="6">
        <v>58.22</v>
      </c>
      <c r="K989" s="6">
        <v>87.18</v>
      </c>
      <c r="L989" s="6">
        <f t="shared" si="204"/>
        <v>0</v>
      </c>
      <c r="M989" s="6">
        <f t="shared" si="205"/>
        <v>0</v>
      </c>
      <c r="N989" s="6">
        <f t="shared" si="206"/>
        <v>1</v>
      </c>
      <c r="O989"/>
      <c r="AA989" t="s">
        <v>2971</v>
      </c>
      <c r="AB989" t="s">
        <v>2972</v>
      </c>
      <c r="AC989" t="s">
        <v>16</v>
      </c>
      <c r="AD989" t="s">
        <v>951</v>
      </c>
      <c r="AE989">
        <v>24</v>
      </c>
      <c r="AF989">
        <v>183.79</v>
      </c>
      <c r="AG989">
        <v>73.7</v>
      </c>
      <c r="AH989">
        <f t="shared" si="200"/>
        <v>2.4937584803256443</v>
      </c>
      <c r="AI989">
        <v>35</v>
      </c>
      <c r="AJ989">
        <v>111.85</v>
      </c>
      <c r="AK989">
        <v>100.44</v>
      </c>
      <c r="AL989" s="3">
        <f t="shared" si="201"/>
        <v>1</v>
      </c>
      <c r="AM989" s="3">
        <f t="shared" si="202"/>
        <v>0</v>
      </c>
      <c r="AN989" s="3">
        <f t="shared" si="203"/>
        <v>0</v>
      </c>
    </row>
    <row r="990" spans="1:40" x14ac:dyDescent="0.35">
      <c r="A990" t="s">
        <v>2973</v>
      </c>
      <c r="B990" t="s">
        <v>2972</v>
      </c>
      <c r="C990" s="6" t="s">
        <v>16</v>
      </c>
      <c r="D990" s="6" t="s">
        <v>949</v>
      </c>
      <c r="E990" s="6">
        <v>22</v>
      </c>
      <c r="F990" s="6">
        <v>64.11</v>
      </c>
      <c r="G990" s="6">
        <v>68.72</v>
      </c>
      <c r="H990" s="6">
        <f t="shared" si="199"/>
        <v>0.93291618160651923</v>
      </c>
      <c r="I990" s="6">
        <v>21.5</v>
      </c>
      <c r="J990" s="6">
        <v>40.07</v>
      </c>
      <c r="K990" s="6">
        <v>67.47</v>
      </c>
      <c r="L990" s="6">
        <f t="shared" si="204"/>
        <v>0</v>
      </c>
      <c r="M990" s="6">
        <f t="shared" si="205"/>
        <v>0</v>
      </c>
      <c r="N990" s="6">
        <f t="shared" si="206"/>
        <v>1</v>
      </c>
      <c r="O990"/>
      <c r="AA990" t="s">
        <v>2973</v>
      </c>
      <c r="AB990" t="s">
        <v>2972</v>
      </c>
      <c r="AC990" t="s">
        <v>16</v>
      </c>
      <c r="AD990" t="s">
        <v>951</v>
      </c>
      <c r="AE990">
        <v>24</v>
      </c>
      <c r="AF990">
        <v>180.93</v>
      </c>
      <c r="AG990">
        <v>73.7</v>
      </c>
      <c r="AH990">
        <f t="shared" si="200"/>
        <v>2.4549525101763909</v>
      </c>
      <c r="AI990">
        <v>23</v>
      </c>
      <c r="AJ990">
        <v>53.35</v>
      </c>
      <c r="AK990">
        <v>71.22</v>
      </c>
      <c r="AL990" s="3">
        <f t="shared" si="201"/>
        <v>1</v>
      </c>
      <c r="AM990" s="3">
        <f t="shared" si="202"/>
        <v>0</v>
      </c>
      <c r="AN990" s="3">
        <f t="shared" si="203"/>
        <v>0</v>
      </c>
    </row>
    <row r="991" spans="1:40" x14ac:dyDescent="0.35">
      <c r="A991" t="s">
        <v>2974</v>
      </c>
      <c r="B991" t="s">
        <v>2972</v>
      </c>
      <c r="C991" t="s">
        <v>16</v>
      </c>
      <c r="D991" t="s">
        <v>949</v>
      </c>
      <c r="E991">
        <v>23</v>
      </c>
      <c r="F991">
        <v>104.31</v>
      </c>
      <c r="G991">
        <v>71.22</v>
      </c>
      <c r="H991">
        <f t="shared" si="199"/>
        <v>1.4646166807076664</v>
      </c>
      <c r="I991">
        <v>22</v>
      </c>
      <c r="J991">
        <v>54.26</v>
      </c>
      <c r="K991">
        <v>68.72</v>
      </c>
      <c r="L991" s="3">
        <f t="shared" si="204"/>
        <v>0</v>
      </c>
      <c r="M991" s="3">
        <f t="shared" si="205"/>
        <v>1</v>
      </c>
      <c r="N991" s="3">
        <f t="shared" si="206"/>
        <v>0</v>
      </c>
      <c r="O991"/>
      <c r="AA991" t="s">
        <v>2974</v>
      </c>
      <c r="AB991" t="s">
        <v>2972</v>
      </c>
      <c r="AC991" t="s">
        <v>16</v>
      </c>
      <c r="AD991" t="s">
        <v>951</v>
      </c>
      <c r="AE991">
        <v>24</v>
      </c>
      <c r="AF991">
        <v>158.97999999999999</v>
      </c>
      <c r="AG991">
        <v>73.7</v>
      </c>
      <c r="AH991">
        <f t="shared" si="200"/>
        <v>2.1571234735413838</v>
      </c>
      <c r="AI991">
        <v>35</v>
      </c>
      <c r="AJ991">
        <v>115.83</v>
      </c>
      <c r="AK991">
        <v>100.44</v>
      </c>
      <c r="AL991" s="3">
        <f t="shared" si="201"/>
        <v>1</v>
      </c>
      <c r="AM991" s="3">
        <f t="shared" si="202"/>
        <v>0</v>
      </c>
      <c r="AN991" s="3">
        <f t="shared" si="203"/>
        <v>0</v>
      </c>
    </row>
    <row r="992" spans="1:40" x14ac:dyDescent="0.35">
      <c r="A992" t="s">
        <v>2975</v>
      </c>
      <c r="B992" t="s">
        <v>2972</v>
      </c>
      <c r="C992" t="s">
        <v>16</v>
      </c>
      <c r="D992" t="s">
        <v>949</v>
      </c>
      <c r="E992">
        <v>23</v>
      </c>
      <c r="F992">
        <v>91.26</v>
      </c>
      <c r="G992">
        <v>71.22</v>
      </c>
      <c r="H992">
        <f t="shared" si="199"/>
        <v>1.2813816343723674</v>
      </c>
      <c r="I992">
        <v>22.5</v>
      </c>
      <c r="J992">
        <v>67.459999999999994</v>
      </c>
      <c r="K992">
        <v>69.97</v>
      </c>
      <c r="L992" s="3">
        <f t="shared" si="204"/>
        <v>0</v>
      </c>
      <c r="M992" s="3">
        <f t="shared" si="205"/>
        <v>1</v>
      </c>
      <c r="N992" s="3">
        <f t="shared" si="206"/>
        <v>0</v>
      </c>
      <c r="O992"/>
      <c r="AA992" t="s">
        <v>2975</v>
      </c>
      <c r="AB992" t="s">
        <v>2972</v>
      </c>
      <c r="AC992" t="s">
        <v>16</v>
      </c>
      <c r="AD992" t="s">
        <v>951</v>
      </c>
      <c r="AE992">
        <v>24</v>
      </c>
      <c r="AF992">
        <v>176.43</v>
      </c>
      <c r="AG992">
        <v>73.7</v>
      </c>
      <c r="AH992">
        <f t="shared" si="200"/>
        <v>2.3938941655359565</v>
      </c>
      <c r="AI992">
        <v>35</v>
      </c>
      <c r="AJ992">
        <v>101.84</v>
      </c>
      <c r="AK992">
        <v>100.44</v>
      </c>
      <c r="AL992" s="3">
        <f t="shared" si="201"/>
        <v>1</v>
      </c>
      <c r="AM992" s="3">
        <f t="shared" si="202"/>
        <v>0</v>
      </c>
      <c r="AN992" s="3">
        <f t="shared" si="203"/>
        <v>0</v>
      </c>
    </row>
    <row r="993" spans="1:40" x14ac:dyDescent="0.35">
      <c r="A993" t="s">
        <v>2976</v>
      </c>
      <c r="B993" t="s">
        <v>2972</v>
      </c>
      <c r="C993" s="6" t="s">
        <v>16</v>
      </c>
      <c r="D993" s="6" t="s">
        <v>949</v>
      </c>
      <c r="E993" s="6">
        <v>23</v>
      </c>
      <c r="F993" s="6">
        <v>63.23</v>
      </c>
      <c r="G993" s="6">
        <v>71.22</v>
      </c>
      <c r="H993" s="6">
        <f t="shared" si="199"/>
        <v>0.88781241224375174</v>
      </c>
      <c r="I993" s="6">
        <v>22.5</v>
      </c>
      <c r="J993" s="6">
        <v>55.93</v>
      </c>
      <c r="K993" s="6">
        <v>69.97</v>
      </c>
      <c r="L993" s="6">
        <f t="shared" si="204"/>
        <v>0</v>
      </c>
      <c r="M993" s="6">
        <f t="shared" si="205"/>
        <v>0</v>
      </c>
      <c r="N993" s="6">
        <f t="shared" si="206"/>
        <v>1</v>
      </c>
      <c r="O993"/>
      <c r="AA993" t="s">
        <v>2976</v>
      </c>
      <c r="AB993" t="s">
        <v>2972</v>
      </c>
      <c r="AC993" t="s">
        <v>16</v>
      </c>
      <c r="AD993" t="s">
        <v>951</v>
      </c>
      <c r="AE993">
        <v>24</v>
      </c>
      <c r="AF993">
        <v>183.14</v>
      </c>
      <c r="AG993">
        <v>73.7</v>
      </c>
      <c r="AH993">
        <f t="shared" si="200"/>
        <v>2.4849389416553591</v>
      </c>
      <c r="AI993">
        <v>35</v>
      </c>
      <c r="AJ993">
        <v>118.6</v>
      </c>
      <c r="AK993">
        <v>100.44</v>
      </c>
      <c r="AL993" s="3">
        <f t="shared" si="201"/>
        <v>1</v>
      </c>
      <c r="AM993" s="3">
        <f t="shared" si="202"/>
        <v>0</v>
      </c>
      <c r="AN993" s="3">
        <f t="shared" si="203"/>
        <v>0</v>
      </c>
    </row>
    <row r="994" spans="1:40" x14ac:dyDescent="0.35">
      <c r="A994" t="s">
        <v>2977</v>
      </c>
      <c r="B994" t="s">
        <v>2972</v>
      </c>
      <c r="C994" s="6" t="s">
        <v>16</v>
      </c>
      <c r="D994" s="6" t="s">
        <v>949</v>
      </c>
      <c r="E994" s="6">
        <v>29</v>
      </c>
      <c r="F994" s="6">
        <v>80.25</v>
      </c>
      <c r="G994" s="6">
        <v>85.96</v>
      </c>
      <c r="H994" s="6">
        <f t="shared" si="199"/>
        <v>0.93357375523499309</v>
      </c>
      <c r="I994" s="6">
        <v>28.5</v>
      </c>
      <c r="J994" s="6">
        <v>57.45</v>
      </c>
      <c r="K994" s="6">
        <v>84.74</v>
      </c>
      <c r="L994" s="6">
        <f t="shared" si="204"/>
        <v>0</v>
      </c>
      <c r="M994" s="6">
        <f t="shared" si="205"/>
        <v>0</v>
      </c>
      <c r="N994" s="6">
        <f t="shared" si="206"/>
        <v>1</v>
      </c>
      <c r="O994"/>
      <c r="AA994" t="s">
        <v>2977</v>
      </c>
      <c r="AB994" t="s">
        <v>2972</v>
      </c>
      <c r="AC994" t="s">
        <v>16</v>
      </c>
      <c r="AD994" t="s">
        <v>951</v>
      </c>
      <c r="AE994">
        <v>24</v>
      </c>
      <c r="AF994">
        <v>159.12</v>
      </c>
      <c r="AG994">
        <v>73.7</v>
      </c>
      <c r="AH994">
        <f t="shared" si="200"/>
        <v>2.1590230664857528</v>
      </c>
      <c r="AI994">
        <v>35</v>
      </c>
      <c r="AJ994">
        <v>109.3</v>
      </c>
      <c r="AK994">
        <v>100.44</v>
      </c>
      <c r="AL994" s="3">
        <f t="shared" si="201"/>
        <v>1</v>
      </c>
      <c r="AM994" s="3">
        <f t="shared" si="202"/>
        <v>0</v>
      </c>
      <c r="AN994" s="3">
        <f t="shared" si="203"/>
        <v>0</v>
      </c>
    </row>
    <row r="995" spans="1:40" x14ac:dyDescent="0.35">
      <c r="A995" t="s">
        <v>2978</v>
      </c>
      <c r="B995" t="s">
        <v>2972</v>
      </c>
      <c r="C995" s="6" t="s">
        <v>16</v>
      </c>
      <c r="D995" s="6" t="s">
        <v>949</v>
      </c>
      <c r="E995" s="6">
        <v>21.5</v>
      </c>
      <c r="F995" s="6">
        <v>61.66</v>
      </c>
      <c r="G995" s="6">
        <v>67.47</v>
      </c>
      <c r="H995" s="6">
        <f t="shared" si="199"/>
        <v>0.91388765377204684</v>
      </c>
      <c r="I995" s="6">
        <v>21</v>
      </c>
      <c r="J995" s="6">
        <v>52.51</v>
      </c>
      <c r="K995" s="6">
        <v>66.22</v>
      </c>
      <c r="L995" s="6">
        <f t="shared" si="204"/>
        <v>0</v>
      </c>
      <c r="M995" s="6">
        <f t="shared" si="205"/>
        <v>0</v>
      </c>
      <c r="N995" s="6">
        <f t="shared" si="206"/>
        <v>1</v>
      </c>
      <c r="O995"/>
      <c r="AA995" t="s">
        <v>2978</v>
      </c>
      <c r="AB995" t="s">
        <v>2972</v>
      </c>
      <c r="AC995" t="s">
        <v>16</v>
      </c>
      <c r="AD995" t="s">
        <v>951</v>
      </c>
      <c r="AE995">
        <v>24</v>
      </c>
      <c r="AF995">
        <v>166.89</v>
      </c>
      <c r="AG995">
        <v>73.7</v>
      </c>
      <c r="AH995">
        <f t="shared" si="200"/>
        <v>2.2644504748982359</v>
      </c>
      <c r="AI995">
        <v>35</v>
      </c>
      <c r="AJ995">
        <v>108.17</v>
      </c>
      <c r="AK995">
        <v>100.44</v>
      </c>
      <c r="AL995" s="3">
        <f t="shared" si="201"/>
        <v>1</v>
      </c>
      <c r="AM995" s="3">
        <f t="shared" si="202"/>
        <v>0</v>
      </c>
      <c r="AN995" s="3">
        <f t="shared" si="203"/>
        <v>0</v>
      </c>
    </row>
    <row r="996" spans="1:40" x14ac:dyDescent="0.35">
      <c r="A996" t="s">
        <v>2979</v>
      </c>
      <c r="B996" t="s">
        <v>2972</v>
      </c>
      <c r="C996" t="s">
        <v>16</v>
      </c>
      <c r="D996" t="s">
        <v>949</v>
      </c>
      <c r="E996">
        <v>23</v>
      </c>
      <c r="F996">
        <v>77.84</v>
      </c>
      <c r="G996">
        <v>71.22</v>
      </c>
      <c r="H996">
        <f t="shared" si="199"/>
        <v>1.0929514181409716</v>
      </c>
      <c r="I996">
        <v>22.5</v>
      </c>
      <c r="J996">
        <v>42.05</v>
      </c>
      <c r="K996">
        <v>69.97</v>
      </c>
      <c r="L996" s="3">
        <f t="shared" si="204"/>
        <v>0</v>
      </c>
      <c r="M996" s="3">
        <f t="shared" si="205"/>
        <v>1</v>
      </c>
      <c r="N996" s="3">
        <f t="shared" si="206"/>
        <v>0</v>
      </c>
      <c r="O996"/>
      <c r="AA996" t="s">
        <v>2979</v>
      </c>
      <c r="AB996" t="s">
        <v>2972</v>
      </c>
      <c r="AC996" t="s">
        <v>16</v>
      </c>
      <c r="AD996" t="s">
        <v>951</v>
      </c>
      <c r="AE996">
        <v>24</v>
      </c>
      <c r="AF996">
        <v>178.8</v>
      </c>
      <c r="AG996">
        <v>73.7</v>
      </c>
      <c r="AH996">
        <f t="shared" si="200"/>
        <v>2.4260515603799186</v>
      </c>
      <c r="AI996">
        <v>35</v>
      </c>
      <c r="AJ996">
        <v>115.87</v>
      </c>
      <c r="AK996">
        <v>100.44</v>
      </c>
      <c r="AL996" s="3">
        <f t="shared" si="201"/>
        <v>1</v>
      </c>
      <c r="AM996" s="3">
        <f t="shared" si="202"/>
        <v>0</v>
      </c>
      <c r="AN996" s="3">
        <f t="shared" si="203"/>
        <v>0</v>
      </c>
    </row>
    <row r="997" spans="1:40" x14ac:dyDescent="0.35">
      <c r="A997" t="s">
        <v>2980</v>
      </c>
      <c r="B997" t="s">
        <v>2972</v>
      </c>
      <c r="C997" s="6" t="s">
        <v>16</v>
      </c>
      <c r="D997" s="6" t="s">
        <v>949</v>
      </c>
      <c r="E997" s="6">
        <v>21</v>
      </c>
      <c r="F997" s="6">
        <v>50.23</v>
      </c>
      <c r="G997" s="6">
        <v>66.22</v>
      </c>
      <c r="H997" s="6">
        <f t="shared" si="199"/>
        <v>0.75853216550890967</v>
      </c>
      <c r="I997" s="6">
        <v>20.5</v>
      </c>
      <c r="J997" s="6">
        <v>40.47</v>
      </c>
      <c r="K997" s="6">
        <v>64.97</v>
      </c>
      <c r="L997" s="6">
        <f t="shared" si="204"/>
        <v>0</v>
      </c>
      <c r="M997" s="6">
        <f t="shared" si="205"/>
        <v>0</v>
      </c>
      <c r="N997" s="6">
        <f t="shared" si="206"/>
        <v>1</v>
      </c>
      <c r="O997"/>
      <c r="AA997" t="s">
        <v>2980</v>
      </c>
      <c r="AB997" t="s">
        <v>2972</v>
      </c>
      <c r="AC997" t="s">
        <v>16</v>
      </c>
      <c r="AD997" t="s">
        <v>951</v>
      </c>
      <c r="AE997">
        <v>24</v>
      </c>
      <c r="AF997">
        <v>185.55</v>
      </c>
      <c r="AG997">
        <v>73.7</v>
      </c>
      <c r="AH997">
        <f t="shared" si="200"/>
        <v>2.5176390773405699</v>
      </c>
      <c r="AI997">
        <v>35</v>
      </c>
      <c r="AJ997">
        <v>112.92</v>
      </c>
      <c r="AK997">
        <v>100.44</v>
      </c>
      <c r="AL997" s="3">
        <f t="shared" si="201"/>
        <v>1</v>
      </c>
      <c r="AM997" s="3">
        <f t="shared" si="202"/>
        <v>0</v>
      </c>
      <c r="AN997" s="3">
        <f t="shared" si="203"/>
        <v>0</v>
      </c>
    </row>
    <row r="998" spans="1:40" x14ac:dyDescent="0.35">
      <c r="A998" t="s">
        <v>2981</v>
      </c>
      <c r="B998" t="s">
        <v>2972</v>
      </c>
      <c r="C998" t="s">
        <v>16</v>
      </c>
      <c r="D998" t="s">
        <v>949</v>
      </c>
      <c r="E998">
        <v>28</v>
      </c>
      <c r="F998">
        <v>88.75</v>
      </c>
      <c r="G998">
        <v>83.53</v>
      </c>
      <c r="H998">
        <f t="shared" si="199"/>
        <v>1.0624925176583264</v>
      </c>
      <c r="I998">
        <v>27.5</v>
      </c>
      <c r="J998">
        <v>62.37</v>
      </c>
      <c r="K998">
        <v>82.3</v>
      </c>
      <c r="L998" s="3">
        <f t="shared" si="204"/>
        <v>0</v>
      </c>
      <c r="M998" s="3">
        <f t="shared" si="205"/>
        <v>1</v>
      </c>
      <c r="N998" s="3">
        <f t="shared" si="206"/>
        <v>0</v>
      </c>
      <c r="O998"/>
      <c r="AA998" t="s">
        <v>2981</v>
      </c>
      <c r="AB998" t="s">
        <v>2972</v>
      </c>
      <c r="AC998" t="s">
        <v>16</v>
      </c>
      <c r="AD998" t="s">
        <v>951</v>
      </c>
      <c r="AE998">
        <v>24</v>
      </c>
      <c r="AF998">
        <v>186.15</v>
      </c>
      <c r="AG998">
        <v>73.7</v>
      </c>
      <c r="AH998">
        <f t="shared" si="200"/>
        <v>2.5257801899592942</v>
      </c>
      <c r="AI998">
        <v>35</v>
      </c>
      <c r="AJ998">
        <v>102.12</v>
      </c>
      <c r="AK998">
        <v>100.44</v>
      </c>
      <c r="AL998" s="3">
        <f t="shared" si="201"/>
        <v>1</v>
      </c>
      <c r="AM998" s="3">
        <f t="shared" si="202"/>
        <v>0</v>
      </c>
      <c r="AN998" s="3">
        <f t="shared" si="203"/>
        <v>0</v>
      </c>
    </row>
    <row r="999" spans="1:40" x14ac:dyDescent="0.35">
      <c r="A999" t="s">
        <v>2982</v>
      </c>
      <c r="B999" t="s">
        <v>2972</v>
      </c>
      <c r="C999" s="6" t="s">
        <v>16</v>
      </c>
      <c r="D999" s="6" t="s">
        <v>949</v>
      </c>
      <c r="E999" s="6">
        <v>19.5</v>
      </c>
      <c r="F999" s="6">
        <v>55.64</v>
      </c>
      <c r="G999" s="6">
        <v>62.44</v>
      </c>
      <c r="H999" s="6">
        <f t="shared" si="199"/>
        <v>0.89109545163356829</v>
      </c>
      <c r="I999" s="6">
        <v>19</v>
      </c>
      <c r="J999" s="6">
        <v>30.75</v>
      </c>
      <c r="K999" s="6">
        <v>61.18</v>
      </c>
      <c r="L999" s="6">
        <f t="shared" si="204"/>
        <v>0</v>
      </c>
      <c r="M999" s="6">
        <f t="shared" si="205"/>
        <v>0</v>
      </c>
      <c r="N999" s="6">
        <f t="shared" si="206"/>
        <v>1</v>
      </c>
      <c r="O999"/>
      <c r="AA999" t="s">
        <v>2982</v>
      </c>
      <c r="AB999" t="s">
        <v>2972</v>
      </c>
      <c r="AC999" t="s">
        <v>16</v>
      </c>
      <c r="AD999" t="s">
        <v>951</v>
      </c>
      <c r="AE999">
        <v>24</v>
      </c>
      <c r="AF999">
        <v>186.66</v>
      </c>
      <c r="AG999">
        <v>73.7</v>
      </c>
      <c r="AH999">
        <f t="shared" si="200"/>
        <v>2.5327001356852104</v>
      </c>
      <c r="AI999">
        <v>35</v>
      </c>
      <c r="AJ999">
        <v>130.66</v>
      </c>
      <c r="AK999">
        <v>100.44</v>
      </c>
      <c r="AL999" s="3">
        <f t="shared" si="201"/>
        <v>1</v>
      </c>
      <c r="AM999" s="3">
        <f t="shared" si="202"/>
        <v>0</v>
      </c>
      <c r="AN999" s="3">
        <f t="shared" si="203"/>
        <v>0</v>
      </c>
    </row>
    <row r="1000" spans="1:40" x14ac:dyDescent="0.35">
      <c r="A1000" t="s">
        <v>2983</v>
      </c>
      <c r="B1000" t="s">
        <v>2972</v>
      </c>
      <c r="C1000" t="s">
        <v>16</v>
      </c>
      <c r="D1000" t="s">
        <v>2935</v>
      </c>
      <c r="E1000">
        <v>24.5</v>
      </c>
      <c r="F1000">
        <v>84.42</v>
      </c>
      <c r="G1000">
        <v>74.930000000000007</v>
      </c>
      <c r="H1000">
        <f t="shared" si="199"/>
        <v>1.126651541438676</v>
      </c>
      <c r="I1000">
        <v>23</v>
      </c>
      <c r="J1000">
        <v>69.42</v>
      </c>
      <c r="K1000">
        <v>71.22</v>
      </c>
      <c r="L1000" s="3">
        <f t="shared" si="204"/>
        <v>0</v>
      </c>
      <c r="M1000" s="3">
        <f t="shared" si="205"/>
        <v>1</v>
      </c>
      <c r="N1000" s="3">
        <f t="shared" si="206"/>
        <v>0</v>
      </c>
      <c r="O1000"/>
      <c r="AA1000" t="s">
        <v>2983</v>
      </c>
      <c r="AB1000" t="s">
        <v>2972</v>
      </c>
      <c r="AC1000" t="s">
        <v>16</v>
      </c>
      <c r="AD1000" t="s">
        <v>2936</v>
      </c>
      <c r="AE1000">
        <v>24</v>
      </c>
      <c r="AF1000">
        <v>111.67</v>
      </c>
      <c r="AG1000">
        <v>73.7</v>
      </c>
      <c r="AH1000">
        <f t="shared" si="200"/>
        <v>1.5151967435549525</v>
      </c>
      <c r="AI1000">
        <v>22.5</v>
      </c>
      <c r="AJ1000">
        <v>55.1</v>
      </c>
      <c r="AK1000">
        <v>69.97</v>
      </c>
      <c r="AL1000" s="3">
        <f t="shared" si="201"/>
        <v>1</v>
      </c>
      <c r="AM1000" s="3">
        <f t="shared" si="202"/>
        <v>0</v>
      </c>
      <c r="AN1000" s="3">
        <f t="shared" si="203"/>
        <v>0</v>
      </c>
    </row>
    <row r="1001" spans="1:40" x14ac:dyDescent="0.35">
      <c r="A1001" t="s">
        <v>2984</v>
      </c>
      <c r="B1001" t="s">
        <v>2972</v>
      </c>
      <c r="C1001" t="s">
        <v>16</v>
      </c>
      <c r="D1001" t="s">
        <v>2935</v>
      </c>
      <c r="E1001">
        <v>24</v>
      </c>
      <c r="F1001">
        <v>107.6</v>
      </c>
      <c r="G1001">
        <v>73.7</v>
      </c>
      <c r="H1001">
        <f t="shared" si="199"/>
        <v>1.4599728629579374</v>
      </c>
      <c r="I1001">
        <v>22.5</v>
      </c>
      <c r="J1001">
        <v>59.79</v>
      </c>
      <c r="K1001">
        <v>69.97</v>
      </c>
      <c r="L1001" s="3">
        <f t="shared" si="204"/>
        <v>0</v>
      </c>
      <c r="M1001" s="3">
        <f t="shared" si="205"/>
        <v>1</v>
      </c>
      <c r="N1001" s="3">
        <f t="shared" si="206"/>
        <v>0</v>
      </c>
      <c r="O1001"/>
      <c r="AA1001" t="s">
        <v>2984</v>
      </c>
      <c r="AB1001" t="s">
        <v>2972</v>
      </c>
      <c r="AC1001" t="s">
        <v>16</v>
      </c>
      <c r="AD1001" t="s">
        <v>2936</v>
      </c>
      <c r="AE1001">
        <v>24</v>
      </c>
      <c r="AF1001">
        <v>116.8</v>
      </c>
      <c r="AG1001">
        <v>73.7</v>
      </c>
      <c r="AH1001">
        <f t="shared" si="200"/>
        <v>1.5848032564450474</v>
      </c>
      <c r="AI1001">
        <v>22.5</v>
      </c>
      <c r="AJ1001">
        <v>59.04</v>
      </c>
      <c r="AK1001">
        <v>69.97</v>
      </c>
      <c r="AL1001" s="3">
        <f t="shared" si="201"/>
        <v>1</v>
      </c>
      <c r="AM1001" s="3">
        <f t="shared" si="202"/>
        <v>0</v>
      </c>
      <c r="AN1001" s="3">
        <f t="shared" si="203"/>
        <v>0</v>
      </c>
    </row>
    <row r="1002" spans="1:40" x14ac:dyDescent="0.35">
      <c r="A1002" t="s">
        <v>2985</v>
      </c>
      <c r="B1002" t="s">
        <v>2972</v>
      </c>
      <c r="C1002" t="s">
        <v>16</v>
      </c>
      <c r="D1002" t="s">
        <v>2935</v>
      </c>
      <c r="E1002">
        <v>24.5</v>
      </c>
      <c r="F1002">
        <v>173.55</v>
      </c>
      <c r="G1002">
        <v>74.930000000000007</v>
      </c>
      <c r="H1002">
        <f t="shared" si="199"/>
        <v>2.3161617509675696</v>
      </c>
      <c r="I1002">
        <v>23</v>
      </c>
      <c r="J1002">
        <v>58.14</v>
      </c>
      <c r="K1002">
        <v>71.22</v>
      </c>
      <c r="L1002" s="3">
        <f t="shared" si="204"/>
        <v>1</v>
      </c>
      <c r="M1002" s="3">
        <f t="shared" si="205"/>
        <v>0</v>
      </c>
      <c r="N1002" s="3">
        <f t="shared" si="206"/>
        <v>0</v>
      </c>
      <c r="O1002"/>
      <c r="AA1002" t="s">
        <v>2985</v>
      </c>
      <c r="AB1002" t="s">
        <v>2972</v>
      </c>
      <c r="AC1002" t="s">
        <v>16</v>
      </c>
      <c r="AD1002" t="s">
        <v>2936</v>
      </c>
      <c r="AE1002">
        <v>24</v>
      </c>
      <c r="AF1002">
        <v>124.76</v>
      </c>
      <c r="AG1002">
        <v>73.7</v>
      </c>
      <c r="AH1002">
        <f t="shared" si="200"/>
        <v>1.69280868385346</v>
      </c>
      <c r="AI1002">
        <v>23</v>
      </c>
      <c r="AJ1002">
        <v>63.75</v>
      </c>
      <c r="AK1002">
        <v>71.22</v>
      </c>
      <c r="AL1002" s="3">
        <f t="shared" si="201"/>
        <v>1</v>
      </c>
      <c r="AM1002" s="3">
        <f t="shared" si="202"/>
        <v>0</v>
      </c>
      <c r="AN1002" s="3">
        <f t="shared" si="203"/>
        <v>0</v>
      </c>
    </row>
    <row r="1003" spans="1:40" x14ac:dyDescent="0.35">
      <c r="A1003" t="s">
        <v>2986</v>
      </c>
      <c r="B1003" t="s">
        <v>2972</v>
      </c>
      <c r="C1003" t="s">
        <v>16</v>
      </c>
      <c r="D1003" t="s">
        <v>2935</v>
      </c>
      <c r="E1003">
        <v>23</v>
      </c>
      <c r="F1003">
        <v>139.75</v>
      </c>
      <c r="G1003">
        <v>71.22</v>
      </c>
      <c r="H1003">
        <f t="shared" si="199"/>
        <v>1.9622297107554059</v>
      </c>
      <c r="I1003">
        <v>21.5</v>
      </c>
      <c r="J1003">
        <v>58.65</v>
      </c>
      <c r="K1003">
        <v>67.47</v>
      </c>
      <c r="L1003" s="3">
        <f t="shared" si="204"/>
        <v>1</v>
      </c>
      <c r="M1003" s="3">
        <f t="shared" si="205"/>
        <v>0</v>
      </c>
      <c r="N1003" s="3">
        <f t="shared" si="206"/>
        <v>0</v>
      </c>
      <c r="O1003"/>
      <c r="AA1003" t="s">
        <v>2986</v>
      </c>
      <c r="AB1003" t="s">
        <v>2972</v>
      </c>
      <c r="AC1003" t="s">
        <v>16</v>
      </c>
      <c r="AD1003" t="s">
        <v>2936</v>
      </c>
      <c r="AE1003">
        <v>24</v>
      </c>
      <c r="AF1003">
        <v>162.63999999999999</v>
      </c>
      <c r="AG1003">
        <v>73.7</v>
      </c>
      <c r="AH1003">
        <f t="shared" si="200"/>
        <v>2.2067842605156036</v>
      </c>
      <c r="AI1003">
        <v>22.5</v>
      </c>
      <c r="AJ1003">
        <v>69.14</v>
      </c>
      <c r="AK1003">
        <v>69.97</v>
      </c>
      <c r="AL1003" s="3">
        <f t="shared" si="201"/>
        <v>1</v>
      </c>
      <c r="AM1003" s="3">
        <f t="shared" si="202"/>
        <v>0</v>
      </c>
      <c r="AN1003" s="3">
        <f t="shared" si="203"/>
        <v>0</v>
      </c>
    </row>
    <row r="1004" spans="1:40" x14ac:dyDescent="0.35">
      <c r="A1004" t="s">
        <v>2987</v>
      </c>
      <c r="B1004" t="s">
        <v>2972</v>
      </c>
      <c r="C1004" t="s">
        <v>16</v>
      </c>
      <c r="D1004" t="s">
        <v>2935</v>
      </c>
      <c r="E1004">
        <v>24</v>
      </c>
      <c r="F1004">
        <v>189.15</v>
      </c>
      <c r="G1004">
        <v>73.7</v>
      </c>
      <c r="H1004">
        <f t="shared" si="199"/>
        <v>2.566485753052917</v>
      </c>
      <c r="I1004">
        <v>22.5</v>
      </c>
      <c r="J1004">
        <v>65.069999999999993</v>
      </c>
      <c r="K1004">
        <v>69.97</v>
      </c>
      <c r="L1004" s="3">
        <f t="shared" si="204"/>
        <v>1</v>
      </c>
      <c r="M1004" s="3">
        <f t="shared" si="205"/>
        <v>0</v>
      </c>
      <c r="N1004" s="3">
        <f t="shared" si="206"/>
        <v>0</v>
      </c>
      <c r="O1004"/>
      <c r="AA1004" t="s">
        <v>2987</v>
      </c>
      <c r="AB1004" t="s">
        <v>2972</v>
      </c>
      <c r="AC1004" t="s">
        <v>16</v>
      </c>
      <c r="AD1004" t="s">
        <v>2936</v>
      </c>
      <c r="AE1004">
        <v>24</v>
      </c>
      <c r="AF1004">
        <v>146.46</v>
      </c>
      <c r="AG1004">
        <v>73.7</v>
      </c>
      <c r="AH1004">
        <f t="shared" si="200"/>
        <v>1.9872455902306649</v>
      </c>
      <c r="AI1004">
        <v>22.5</v>
      </c>
      <c r="AJ1004">
        <v>52.81</v>
      </c>
      <c r="AK1004">
        <v>69.97</v>
      </c>
      <c r="AL1004" s="3">
        <f t="shared" si="201"/>
        <v>1</v>
      </c>
      <c r="AM1004" s="3">
        <f t="shared" si="202"/>
        <v>0</v>
      </c>
      <c r="AN1004" s="3">
        <f t="shared" si="203"/>
        <v>0</v>
      </c>
    </row>
    <row r="1005" spans="1:40" x14ac:dyDescent="0.35">
      <c r="A1005" t="s">
        <v>2988</v>
      </c>
      <c r="B1005" t="s">
        <v>2972</v>
      </c>
      <c r="C1005" t="s">
        <v>16</v>
      </c>
      <c r="D1005" t="s">
        <v>2935</v>
      </c>
      <c r="E1005">
        <v>23.5</v>
      </c>
      <c r="F1005">
        <v>76.849999999999994</v>
      </c>
      <c r="G1005">
        <v>72.459999999999994</v>
      </c>
      <c r="H1005">
        <f t="shared" si="199"/>
        <v>1.0605851504278223</v>
      </c>
      <c r="I1005">
        <v>23</v>
      </c>
      <c r="J1005">
        <v>63.32</v>
      </c>
      <c r="K1005">
        <v>71.22</v>
      </c>
      <c r="L1005" s="3">
        <f t="shared" si="204"/>
        <v>0</v>
      </c>
      <c r="M1005" s="3">
        <f t="shared" si="205"/>
        <v>1</v>
      </c>
      <c r="N1005" s="3">
        <f t="shared" si="206"/>
        <v>0</v>
      </c>
      <c r="O1005"/>
      <c r="AA1005" t="s">
        <v>2988</v>
      </c>
      <c r="AB1005" t="s">
        <v>2972</v>
      </c>
      <c r="AC1005" t="s">
        <v>16</v>
      </c>
      <c r="AD1005" t="s">
        <v>2936</v>
      </c>
      <c r="AE1005">
        <v>24</v>
      </c>
      <c r="AF1005">
        <v>141.13</v>
      </c>
      <c r="AG1005">
        <v>73.7</v>
      </c>
      <c r="AH1005">
        <f t="shared" si="200"/>
        <v>1.9149253731343283</v>
      </c>
      <c r="AI1005">
        <v>23</v>
      </c>
      <c r="AJ1005">
        <v>68.680000000000007</v>
      </c>
      <c r="AK1005">
        <v>71.22</v>
      </c>
      <c r="AL1005" s="3">
        <f t="shared" si="201"/>
        <v>1</v>
      </c>
      <c r="AM1005" s="3">
        <f t="shared" si="202"/>
        <v>0</v>
      </c>
      <c r="AN1005" s="3">
        <f t="shared" si="203"/>
        <v>0</v>
      </c>
    </row>
    <row r="1006" spans="1:40" x14ac:dyDescent="0.35">
      <c r="A1006" t="s">
        <v>2989</v>
      </c>
      <c r="B1006" t="s">
        <v>2972</v>
      </c>
      <c r="C1006" t="s">
        <v>16</v>
      </c>
      <c r="D1006" t="s">
        <v>2935</v>
      </c>
      <c r="E1006">
        <v>23</v>
      </c>
      <c r="F1006">
        <v>123.73</v>
      </c>
      <c r="G1006">
        <v>71.22</v>
      </c>
      <c r="H1006">
        <f t="shared" si="199"/>
        <v>1.7372928952541422</v>
      </c>
      <c r="I1006">
        <v>21</v>
      </c>
      <c r="J1006">
        <v>58.95</v>
      </c>
      <c r="K1006">
        <v>66.22</v>
      </c>
      <c r="L1006" s="3">
        <f t="shared" si="204"/>
        <v>1</v>
      </c>
      <c r="M1006" s="3">
        <f t="shared" si="205"/>
        <v>0</v>
      </c>
      <c r="N1006" s="3">
        <f t="shared" si="206"/>
        <v>0</v>
      </c>
      <c r="O1006"/>
      <c r="AA1006" t="s">
        <v>2989</v>
      </c>
      <c r="AB1006" t="s">
        <v>2972</v>
      </c>
      <c r="AC1006" t="s">
        <v>16</v>
      </c>
      <c r="AD1006" t="s">
        <v>2936</v>
      </c>
      <c r="AE1006">
        <v>24</v>
      </c>
      <c r="AF1006">
        <v>157.33000000000001</v>
      </c>
      <c r="AG1006">
        <v>73.7</v>
      </c>
      <c r="AH1006">
        <f t="shared" si="200"/>
        <v>2.1347354138398917</v>
      </c>
      <c r="AI1006">
        <v>22.5</v>
      </c>
      <c r="AJ1006">
        <v>56.71</v>
      </c>
      <c r="AK1006">
        <v>69.97</v>
      </c>
      <c r="AL1006" s="3">
        <f t="shared" si="201"/>
        <v>1</v>
      </c>
      <c r="AM1006" s="3">
        <f t="shared" si="202"/>
        <v>0</v>
      </c>
      <c r="AN1006" s="3">
        <f t="shared" si="203"/>
        <v>0</v>
      </c>
    </row>
    <row r="1007" spans="1:40" x14ac:dyDescent="0.35">
      <c r="A1007" t="s">
        <v>2990</v>
      </c>
      <c r="B1007" t="s">
        <v>2972</v>
      </c>
      <c r="C1007" t="s">
        <v>16</v>
      </c>
      <c r="D1007" t="s">
        <v>2935</v>
      </c>
      <c r="E1007">
        <v>24</v>
      </c>
      <c r="F1007">
        <v>145.15</v>
      </c>
      <c r="G1007">
        <v>73.7</v>
      </c>
      <c r="H1007">
        <f t="shared" si="199"/>
        <v>1.969470827679783</v>
      </c>
      <c r="I1007">
        <v>22</v>
      </c>
      <c r="J1007">
        <v>57.63</v>
      </c>
      <c r="K1007">
        <v>68.72</v>
      </c>
      <c r="L1007" s="3">
        <f t="shared" si="204"/>
        <v>1</v>
      </c>
      <c r="M1007" s="3">
        <f t="shared" si="205"/>
        <v>0</v>
      </c>
      <c r="N1007" s="3">
        <f t="shared" si="206"/>
        <v>0</v>
      </c>
      <c r="O1007"/>
      <c r="AA1007" t="s">
        <v>2990</v>
      </c>
      <c r="AB1007" t="s">
        <v>2972</v>
      </c>
      <c r="AC1007" t="s">
        <v>16</v>
      </c>
      <c r="AD1007" t="s">
        <v>2936</v>
      </c>
      <c r="AE1007">
        <v>24</v>
      </c>
      <c r="AF1007">
        <v>145.66999999999999</v>
      </c>
      <c r="AG1007">
        <v>73.7</v>
      </c>
      <c r="AH1007">
        <f t="shared" si="200"/>
        <v>1.9765264586160105</v>
      </c>
      <c r="AI1007">
        <v>23</v>
      </c>
      <c r="AJ1007">
        <v>66.489999999999995</v>
      </c>
      <c r="AK1007">
        <v>71.22</v>
      </c>
      <c r="AL1007" s="3">
        <f t="shared" si="201"/>
        <v>1</v>
      </c>
      <c r="AM1007" s="3">
        <f t="shared" si="202"/>
        <v>0</v>
      </c>
      <c r="AN1007" s="3">
        <f t="shared" si="203"/>
        <v>0</v>
      </c>
    </row>
    <row r="1008" spans="1:40" x14ac:dyDescent="0.35">
      <c r="A1008" t="s">
        <v>2991</v>
      </c>
      <c r="B1008" t="s">
        <v>2972</v>
      </c>
      <c r="C1008" t="s">
        <v>16</v>
      </c>
      <c r="D1008" t="s">
        <v>2935</v>
      </c>
      <c r="E1008">
        <v>24</v>
      </c>
      <c r="F1008">
        <v>186.65</v>
      </c>
      <c r="G1008">
        <v>73.7</v>
      </c>
      <c r="H1008">
        <f t="shared" si="199"/>
        <v>2.5325644504748981</v>
      </c>
      <c r="I1008">
        <v>22</v>
      </c>
      <c r="J1008">
        <v>65.150000000000006</v>
      </c>
      <c r="K1008">
        <v>68.72</v>
      </c>
      <c r="L1008" s="3">
        <f t="shared" si="204"/>
        <v>1</v>
      </c>
      <c r="M1008" s="3">
        <f t="shared" si="205"/>
        <v>0</v>
      </c>
      <c r="N1008" s="3">
        <f t="shared" si="206"/>
        <v>0</v>
      </c>
      <c r="O1008"/>
      <c r="AA1008" t="s">
        <v>2991</v>
      </c>
      <c r="AB1008" t="s">
        <v>2972</v>
      </c>
      <c r="AC1008" t="s">
        <v>16</v>
      </c>
      <c r="AD1008" t="s">
        <v>2936</v>
      </c>
      <c r="AE1008">
        <v>24</v>
      </c>
      <c r="AF1008">
        <v>156.66</v>
      </c>
      <c r="AG1008">
        <v>73.7</v>
      </c>
      <c r="AH1008">
        <f t="shared" si="200"/>
        <v>2.125644504748982</v>
      </c>
      <c r="AI1008">
        <v>23</v>
      </c>
      <c r="AJ1008">
        <v>69.760000000000005</v>
      </c>
      <c r="AK1008">
        <v>71.22</v>
      </c>
      <c r="AL1008" s="3">
        <f t="shared" si="201"/>
        <v>1</v>
      </c>
      <c r="AM1008" s="3">
        <f t="shared" si="202"/>
        <v>0</v>
      </c>
      <c r="AN1008" s="3">
        <f t="shared" si="203"/>
        <v>0</v>
      </c>
    </row>
    <row r="1009" spans="1:40" x14ac:dyDescent="0.35">
      <c r="A1009" t="s">
        <v>2992</v>
      </c>
      <c r="B1009" t="s">
        <v>2972</v>
      </c>
      <c r="C1009" t="s">
        <v>16</v>
      </c>
      <c r="D1009" t="s">
        <v>2935</v>
      </c>
      <c r="E1009">
        <v>24.5</v>
      </c>
      <c r="F1009">
        <v>167.01</v>
      </c>
      <c r="G1009">
        <v>74.930000000000007</v>
      </c>
      <c r="H1009">
        <f t="shared" si="199"/>
        <v>2.2288802882690506</v>
      </c>
      <c r="I1009">
        <v>21.5</v>
      </c>
      <c r="J1009">
        <v>46.14</v>
      </c>
      <c r="K1009">
        <v>67.47</v>
      </c>
      <c r="L1009" s="3">
        <f t="shared" si="204"/>
        <v>1</v>
      </c>
      <c r="M1009" s="3">
        <f t="shared" si="205"/>
        <v>0</v>
      </c>
      <c r="N1009" s="3">
        <f t="shared" si="206"/>
        <v>0</v>
      </c>
      <c r="O1009"/>
      <c r="AA1009" t="s">
        <v>2992</v>
      </c>
      <c r="AB1009" t="s">
        <v>2972</v>
      </c>
      <c r="AC1009" t="s">
        <v>16</v>
      </c>
      <c r="AD1009" t="s">
        <v>2936</v>
      </c>
      <c r="AE1009">
        <v>24</v>
      </c>
      <c r="AF1009">
        <v>125.75</v>
      </c>
      <c r="AG1009">
        <v>73.7</v>
      </c>
      <c r="AH1009">
        <f t="shared" si="200"/>
        <v>1.7062415196743554</v>
      </c>
      <c r="AI1009">
        <v>35</v>
      </c>
      <c r="AJ1009">
        <v>103.23</v>
      </c>
      <c r="AK1009">
        <v>100.44</v>
      </c>
      <c r="AL1009" s="3">
        <f t="shared" si="201"/>
        <v>1</v>
      </c>
      <c r="AM1009" s="3">
        <f t="shared" si="202"/>
        <v>0</v>
      </c>
      <c r="AN1009" s="3">
        <f t="shared" si="203"/>
        <v>0</v>
      </c>
    </row>
    <row r="1010" spans="1:40" x14ac:dyDescent="0.35">
      <c r="A1010" t="s">
        <v>2993</v>
      </c>
      <c r="B1010" t="s">
        <v>2972</v>
      </c>
      <c r="C1010" t="s">
        <v>16</v>
      </c>
      <c r="D1010" t="s">
        <v>2935</v>
      </c>
      <c r="E1010">
        <v>24.5</v>
      </c>
      <c r="F1010">
        <v>106.29</v>
      </c>
      <c r="G1010">
        <v>74.930000000000007</v>
      </c>
      <c r="H1010">
        <f t="shared" si="199"/>
        <v>1.4185239556919791</v>
      </c>
      <c r="I1010">
        <v>22</v>
      </c>
      <c r="J1010">
        <v>41.4</v>
      </c>
      <c r="K1010">
        <v>68.72</v>
      </c>
      <c r="L1010" s="3">
        <f t="shared" si="204"/>
        <v>0</v>
      </c>
      <c r="M1010" s="3">
        <f t="shared" si="205"/>
        <v>1</v>
      </c>
      <c r="N1010" s="3">
        <f t="shared" si="206"/>
        <v>0</v>
      </c>
      <c r="O1010"/>
      <c r="AA1010" t="s">
        <v>2993</v>
      </c>
      <c r="AB1010" t="s">
        <v>2972</v>
      </c>
      <c r="AC1010" t="s">
        <v>16</v>
      </c>
      <c r="AD1010" t="s">
        <v>2936</v>
      </c>
      <c r="AE1010">
        <v>24</v>
      </c>
      <c r="AF1010">
        <v>141.31</v>
      </c>
      <c r="AG1010">
        <v>73.7</v>
      </c>
      <c r="AH1010">
        <f t="shared" si="200"/>
        <v>1.9173677069199457</v>
      </c>
      <c r="AI1010">
        <v>23.5</v>
      </c>
      <c r="AJ1010">
        <v>66.59</v>
      </c>
      <c r="AK1010">
        <v>72.459999999999994</v>
      </c>
      <c r="AL1010" s="3">
        <f t="shared" si="201"/>
        <v>1</v>
      </c>
      <c r="AM1010" s="3">
        <f t="shared" si="202"/>
        <v>0</v>
      </c>
      <c r="AN1010" s="3">
        <f t="shared" si="203"/>
        <v>0</v>
      </c>
    </row>
    <row r="1011" spans="1:40" x14ac:dyDescent="0.35">
      <c r="A1011" t="s">
        <v>2994</v>
      </c>
      <c r="B1011" t="s">
        <v>2972</v>
      </c>
      <c r="C1011" t="s">
        <v>16</v>
      </c>
      <c r="D1011" t="s">
        <v>2935</v>
      </c>
      <c r="E1011">
        <v>24</v>
      </c>
      <c r="F1011">
        <v>226.78</v>
      </c>
      <c r="G1011">
        <v>73.7</v>
      </c>
      <c r="H1011">
        <f t="shared" si="199"/>
        <v>3.077069199457259</v>
      </c>
      <c r="I1011">
        <v>22.5</v>
      </c>
      <c r="J1011">
        <v>67.75</v>
      </c>
      <c r="K1011">
        <v>69.97</v>
      </c>
      <c r="L1011" s="3">
        <f t="shared" si="204"/>
        <v>1</v>
      </c>
      <c r="M1011" s="3">
        <f t="shared" si="205"/>
        <v>0</v>
      </c>
      <c r="N1011" s="3">
        <f t="shared" si="206"/>
        <v>0</v>
      </c>
      <c r="O1011"/>
      <c r="AA1011" t="s">
        <v>2994</v>
      </c>
      <c r="AB1011" t="s">
        <v>2972</v>
      </c>
      <c r="AC1011" t="s">
        <v>16</v>
      </c>
      <c r="AD1011" t="s">
        <v>2936</v>
      </c>
      <c r="AE1011">
        <v>24</v>
      </c>
      <c r="AF1011">
        <v>114.28</v>
      </c>
      <c r="AG1011">
        <v>73.7</v>
      </c>
      <c r="AH1011">
        <f t="shared" si="200"/>
        <v>1.5506105834464043</v>
      </c>
      <c r="AI1011">
        <v>22.5</v>
      </c>
      <c r="AJ1011">
        <v>53.2</v>
      </c>
      <c r="AK1011">
        <v>69.97</v>
      </c>
      <c r="AL1011" s="3">
        <f t="shared" si="201"/>
        <v>1</v>
      </c>
      <c r="AM1011" s="3">
        <f t="shared" si="202"/>
        <v>0</v>
      </c>
      <c r="AN1011" s="3">
        <f t="shared" si="203"/>
        <v>0</v>
      </c>
    </row>
    <row r="1012" spans="1:40" x14ac:dyDescent="0.35">
      <c r="A1012" t="s">
        <v>2995</v>
      </c>
      <c r="B1012" t="s">
        <v>2972</v>
      </c>
      <c r="C1012" t="s">
        <v>16</v>
      </c>
      <c r="D1012" t="s">
        <v>2935</v>
      </c>
      <c r="E1012">
        <v>24</v>
      </c>
      <c r="F1012">
        <v>200.8</v>
      </c>
      <c r="G1012">
        <v>73.7</v>
      </c>
      <c r="H1012">
        <f t="shared" si="199"/>
        <v>2.7245590230664858</v>
      </c>
      <c r="I1012">
        <v>21.5</v>
      </c>
      <c r="J1012">
        <v>61.78</v>
      </c>
      <c r="K1012">
        <v>67.47</v>
      </c>
      <c r="L1012" s="3">
        <f t="shared" si="204"/>
        <v>1</v>
      </c>
      <c r="M1012" s="3">
        <f t="shared" si="205"/>
        <v>0</v>
      </c>
      <c r="N1012" s="3">
        <f t="shared" si="206"/>
        <v>0</v>
      </c>
      <c r="O1012"/>
      <c r="AA1012" t="s">
        <v>2995</v>
      </c>
      <c r="AB1012" t="s">
        <v>2972</v>
      </c>
      <c r="AC1012" t="s">
        <v>16</v>
      </c>
      <c r="AD1012" t="s">
        <v>2936</v>
      </c>
      <c r="AE1012">
        <v>24</v>
      </c>
      <c r="AF1012">
        <v>158.52000000000001</v>
      </c>
      <c r="AG1012">
        <v>73.7</v>
      </c>
      <c r="AH1012">
        <f t="shared" si="200"/>
        <v>2.1508819538670285</v>
      </c>
      <c r="AI1012">
        <v>35</v>
      </c>
      <c r="AJ1012">
        <v>104.35</v>
      </c>
      <c r="AK1012">
        <v>100.44</v>
      </c>
      <c r="AL1012" s="3">
        <f t="shared" si="201"/>
        <v>1</v>
      </c>
      <c r="AM1012" s="3">
        <f t="shared" si="202"/>
        <v>0</v>
      </c>
      <c r="AN1012" s="3">
        <f t="shared" si="203"/>
        <v>0</v>
      </c>
    </row>
    <row r="1013" spans="1:40" x14ac:dyDescent="0.35">
      <c r="A1013" t="s">
        <v>2996</v>
      </c>
      <c r="B1013" t="s">
        <v>2720</v>
      </c>
      <c r="C1013" s="6" t="s">
        <v>16</v>
      </c>
      <c r="D1013" s="6" t="s">
        <v>134</v>
      </c>
      <c r="E1013" s="6">
        <v>29.5</v>
      </c>
      <c r="F1013" s="6">
        <v>81.81</v>
      </c>
      <c r="G1013" s="6">
        <v>87.18</v>
      </c>
      <c r="H1013" s="6">
        <f t="shared" si="199"/>
        <v>0.93840330350997936</v>
      </c>
      <c r="I1013" s="6">
        <v>29</v>
      </c>
      <c r="J1013" s="6">
        <v>45.95</v>
      </c>
      <c r="K1013" s="6">
        <v>85.96</v>
      </c>
      <c r="L1013" s="6">
        <f t="shared" si="204"/>
        <v>0</v>
      </c>
      <c r="M1013" s="6">
        <f t="shared" si="205"/>
        <v>0</v>
      </c>
      <c r="N1013" s="6">
        <f t="shared" si="206"/>
        <v>1</v>
      </c>
      <c r="AA1013" t="s">
        <v>2996</v>
      </c>
      <c r="AB1013" t="s">
        <v>2720</v>
      </c>
      <c r="AC1013" s="6" t="s">
        <v>16</v>
      </c>
      <c r="AD1013" s="6" t="s">
        <v>135</v>
      </c>
      <c r="AE1013" s="6">
        <v>24</v>
      </c>
      <c r="AF1013" s="6">
        <v>58.01</v>
      </c>
      <c r="AG1013" s="6">
        <v>73.7</v>
      </c>
      <c r="AH1013" s="6">
        <f t="shared" si="200"/>
        <v>0.78710990502035272</v>
      </c>
      <c r="AI1013" s="6">
        <v>23.5</v>
      </c>
      <c r="AJ1013" s="6">
        <v>41.79</v>
      </c>
      <c r="AK1013" s="6">
        <v>72.459999999999994</v>
      </c>
      <c r="AL1013" s="6">
        <f t="shared" si="201"/>
        <v>0</v>
      </c>
      <c r="AM1013" s="6">
        <f t="shared" si="202"/>
        <v>0</v>
      </c>
      <c r="AN1013" s="6">
        <f t="shared" si="203"/>
        <v>1</v>
      </c>
    </row>
    <row r="1014" spans="1:40" x14ac:dyDescent="0.35">
      <c r="A1014" t="s">
        <v>2997</v>
      </c>
      <c r="B1014" t="s">
        <v>2720</v>
      </c>
      <c r="C1014" s="6" t="s">
        <v>16</v>
      </c>
      <c r="D1014" s="6" t="s">
        <v>134</v>
      </c>
      <c r="E1014" s="6">
        <v>15.5</v>
      </c>
      <c r="F1014" s="6">
        <v>39.11</v>
      </c>
      <c r="G1014" s="6">
        <v>52.21</v>
      </c>
      <c r="H1014" s="6">
        <f t="shared" si="199"/>
        <v>0.74909021260294961</v>
      </c>
      <c r="I1014" s="6">
        <v>15</v>
      </c>
      <c r="J1014" s="6">
        <v>19.239999999999998</v>
      </c>
      <c r="K1014" s="6">
        <v>50.91</v>
      </c>
      <c r="L1014" s="6">
        <f t="shared" si="204"/>
        <v>0</v>
      </c>
      <c r="M1014" s="6">
        <f t="shared" si="205"/>
        <v>0</v>
      </c>
      <c r="N1014" s="6">
        <f t="shared" si="206"/>
        <v>1</v>
      </c>
      <c r="AA1014" t="s">
        <v>2997</v>
      </c>
      <c r="AB1014" t="s">
        <v>2720</v>
      </c>
      <c r="AC1014" t="s">
        <v>16</v>
      </c>
      <c r="AD1014" t="s">
        <v>135</v>
      </c>
      <c r="AE1014">
        <v>24</v>
      </c>
      <c r="AF1014">
        <v>121.29</v>
      </c>
      <c r="AG1014">
        <v>73.7</v>
      </c>
      <c r="AH1014">
        <f t="shared" si="200"/>
        <v>1.6457259158751696</v>
      </c>
      <c r="AI1014">
        <v>25.5</v>
      </c>
      <c r="AJ1014">
        <v>78.959999999999994</v>
      </c>
      <c r="AK1014">
        <v>77.400000000000006</v>
      </c>
      <c r="AL1014" s="3">
        <f t="shared" si="201"/>
        <v>1</v>
      </c>
      <c r="AM1014" s="3">
        <f t="shared" si="202"/>
        <v>0</v>
      </c>
      <c r="AN1014" s="3">
        <f t="shared" si="203"/>
        <v>0</v>
      </c>
    </row>
    <row r="1015" spans="1:40" x14ac:dyDescent="0.35">
      <c r="A1015" t="s">
        <v>2998</v>
      </c>
      <c r="B1015" t="s">
        <v>2720</v>
      </c>
      <c r="C1015" t="s">
        <v>16</v>
      </c>
      <c r="D1015" t="s">
        <v>134</v>
      </c>
      <c r="E1015">
        <v>23.5</v>
      </c>
      <c r="F1015">
        <v>102.45</v>
      </c>
      <c r="G1015">
        <v>72.459999999999994</v>
      </c>
      <c r="H1015">
        <f t="shared" si="199"/>
        <v>1.4138835219431412</v>
      </c>
      <c r="I1015">
        <v>22</v>
      </c>
      <c r="J1015">
        <v>59.48</v>
      </c>
      <c r="K1015">
        <v>68.72</v>
      </c>
      <c r="L1015" s="3">
        <f t="shared" si="204"/>
        <v>0</v>
      </c>
      <c r="M1015" s="3">
        <f t="shared" si="205"/>
        <v>1</v>
      </c>
      <c r="N1015" s="3">
        <f t="shared" si="206"/>
        <v>0</v>
      </c>
      <c r="AA1015" t="s">
        <v>2998</v>
      </c>
      <c r="AB1015" t="s">
        <v>2720</v>
      </c>
      <c r="AC1015" t="s">
        <v>16</v>
      </c>
      <c r="AD1015" t="s">
        <v>135</v>
      </c>
      <c r="AE1015">
        <v>24</v>
      </c>
      <c r="AF1015">
        <v>152.4</v>
      </c>
      <c r="AG1015">
        <v>73.7</v>
      </c>
      <c r="AH1015">
        <f t="shared" si="200"/>
        <v>2.0678426051560379</v>
      </c>
      <c r="AI1015">
        <v>22.5</v>
      </c>
      <c r="AJ1015">
        <v>57.19</v>
      </c>
      <c r="AK1015">
        <v>69.97</v>
      </c>
      <c r="AL1015" s="3">
        <f t="shared" si="201"/>
        <v>1</v>
      </c>
      <c r="AM1015" s="3">
        <f t="shared" si="202"/>
        <v>0</v>
      </c>
      <c r="AN1015" s="3">
        <f t="shared" si="203"/>
        <v>0</v>
      </c>
    </row>
    <row r="1016" spans="1:40" x14ac:dyDescent="0.35">
      <c r="A1016" t="s">
        <v>2999</v>
      </c>
      <c r="B1016" t="s">
        <v>2720</v>
      </c>
      <c r="C1016" t="s">
        <v>16</v>
      </c>
      <c r="D1016" t="s">
        <v>134</v>
      </c>
      <c r="E1016">
        <v>23</v>
      </c>
      <c r="F1016">
        <v>94.46</v>
      </c>
      <c r="G1016">
        <v>71.22</v>
      </c>
      <c r="H1016">
        <f t="shared" si="199"/>
        <v>1.3263128334737433</v>
      </c>
      <c r="I1016">
        <v>22</v>
      </c>
      <c r="J1016">
        <v>58.21</v>
      </c>
      <c r="K1016">
        <v>68.72</v>
      </c>
      <c r="L1016" s="3">
        <f t="shared" si="204"/>
        <v>0</v>
      </c>
      <c r="M1016" s="3">
        <f t="shared" si="205"/>
        <v>1</v>
      </c>
      <c r="N1016" s="3">
        <f t="shared" si="206"/>
        <v>0</v>
      </c>
      <c r="AA1016" t="s">
        <v>2999</v>
      </c>
      <c r="AB1016" t="s">
        <v>2720</v>
      </c>
      <c r="AC1016" t="s">
        <v>16</v>
      </c>
      <c r="AD1016" t="s">
        <v>135</v>
      </c>
      <c r="AE1016">
        <v>24</v>
      </c>
      <c r="AF1016">
        <v>131.57</v>
      </c>
      <c r="AG1016">
        <v>73.7</v>
      </c>
      <c r="AH1016">
        <f t="shared" si="200"/>
        <v>1.7852103120759835</v>
      </c>
      <c r="AI1016">
        <v>23</v>
      </c>
      <c r="AJ1016">
        <v>67.17</v>
      </c>
      <c r="AK1016">
        <v>71.22</v>
      </c>
      <c r="AL1016" s="3">
        <f t="shared" si="201"/>
        <v>1</v>
      </c>
      <c r="AM1016" s="3">
        <f t="shared" si="202"/>
        <v>0</v>
      </c>
      <c r="AN1016" s="3">
        <f t="shared" si="203"/>
        <v>0</v>
      </c>
    </row>
    <row r="1017" spans="1:40" x14ac:dyDescent="0.35">
      <c r="A1017" t="s">
        <v>3000</v>
      </c>
      <c r="B1017" t="s">
        <v>2720</v>
      </c>
      <c r="C1017" t="s">
        <v>16</v>
      </c>
      <c r="D1017" t="s">
        <v>134</v>
      </c>
      <c r="E1017">
        <v>23.5</v>
      </c>
      <c r="F1017">
        <v>82.17</v>
      </c>
      <c r="G1017">
        <v>72.459999999999994</v>
      </c>
      <c r="H1017">
        <f t="shared" si="199"/>
        <v>1.1340049682583495</v>
      </c>
      <c r="I1017">
        <v>21.5</v>
      </c>
      <c r="J1017">
        <v>53.62</v>
      </c>
      <c r="K1017">
        <v>67.47</v>
      </c>
      <c r="L1017" s="3">
        <f t="shared" si="204"/>
        <v>0</v>
      </c>
      <c r="M1017" s="3">
        <f t="shared" si="205"/>
        <v>1</v>
      </c>
      <c r="N1017" s="3">
        <f t="shared" si="206"/>
        <v>0</v>
      </c>
      <c r="AA1017" t="s">
        <v>3000</v>
      </c>
      <c r="AB1017" t="s">
        <v>2720</v>
      </c>
      <c r="AC1017" t="s">
        <v>16</v>
      </c>
      <c r="AD1017" t="s">
        <v>135</v>
      </c>
      <c r="AE1017">
        <v>24</v>
      </c>
      <c r="AF1017">
        <v>136.72999999999999</v>
      </c>
      <c r="AG1017">
        <v>73.7</v>
      </c>
      <c r="AH1017">
        <f t="shared" si="200"/>
        <v>1.8552238805970147</v>
      </c>
      <c r="AI1017">
        <v>22</v>
      </c>
      <c r="AJ1017">
        <v>47.86</v>
      </c>
      <c r="AK1017">
        <v>68.72</v>
      </c>
      <c r="AL1017" s="3">
        <f t="shared" si="201"/>
        <v>1</v>
      </c>
      <c r="AM1017" s="3">
        <f t="shared" si="202"/>
        <v>0</v>
      </c>
      <c r="AN1017" s="3">
        <f t="shared" si="203"/>
        <v>0</v>
      </c>
    </row>
    <row r="1018" spans="1:40" x14ac:dyDescent="0.35">
      <c r="A1018" t="s">
        <v>3001</v>
      </c>
      <c r="B1018" t="s">
        <v>3002</v>
      </c>
      <c r="C1018" s="6" t="s">
        <v>16</v>
      </c>
      <c r="D1018" s="6" t="s">
        <v>17</v>
      </c>
      <c r="E1018" s="6">
        <v>23</v>
      </c>
      <c r="F1018" s="6">
        <v>57.18</v>
      </c>
      <c r="G1018" s="6">
        <v>71.22</v>
      </c>
      <c r="H1018" s="6">
        <f t="shared" si="199"/>
        <v>0.80286436394271277</v>
      </c>
      <c r="I1018" s="6">
        <v>22.5</v>
      </c>
      <c r="J1018" s="6">
        <v>42.39</v>
      </c>
      <c r="K1018" s="6">
        <v>69.97</v>
      </c>
      <c r="L1018" s="6">
        <f t="shared" si="204"/>
        <v>0</v>
      </c>
      <c r="M1018" s="6">
        <f t="shared" si="205"/>
        <v>0</v>
      </c>
      <c r="N1018" s="6">
        <f t="shared" si="206"/>
        <v>1</v>
      </c>
      <c r="O1018"/>
      <c r="AA1018" t="s">
        <v>3001</v>
      </c>
      <c r="AB1018" t="s">
        <v>3002</v>
      </c>
      <c r="AC1018" t="s">
        <v>16</v>
      </c>
      <c r="AD1018" t="s">
        <v>18</v>
      </c>
      <c r="AE1018">
        <v>24</v>
      </c>
      <c r="AF1018">
        <v>86.62</v>
      </c>
      <c r="AG1018">
        <v>73.7</v>
      </c>
      <c r="AH1018">
        <f t="shared" si="200"/>
        <v>1.1753052917232021</v>
      </c>
      <c r="AI1018">
        <v>23.5</v>
      </c>
      <c r="AJ1018">
        <v>63.34</v>
      </c>
      <c r="AK1018">
        <v>72.459999999999994</v>
      </c>
      <c r="AL1018" s="3">
        <f t="shared" si="201"/>
        <v>0</v>
      </c>
      <c r="AM1018" s="3">
        <f t="shared" si="202"/>
        <v>1</v>
      </c>
      <c r="AN1018" s="3">
        <f t="shared" si="203"/>
        <v>0</v>
      </c>
    </row>
    <row r="1019" spans="1:40" x14ac:dyDescent="0.35">
      <c r="A1019" t="s">
        <v>3003</v>
      </c>
      <c r="B1019" t="s">
        <v>3002</v>
      </c>
      <c r="C1019" s="6" t="s">
        <v>16</v>
      </c>
      <c r="D1019" s="6" t="s">
        <v>17</v>
      </c>
      <c r="E1019" s="6">
        <v>24</v>
      </c>
      <c r="F1019" s="6">
        <v>54.65</v>
      </c>
      <c r="G1019" s="6">
        <v>73.7</v>
      </c>
      <c r="H1019" s="6">
        <f t="shared" si="199"/>
        <v>0.74151967435549515</v>
      </c>
      <c r="I1019" s="6">
        <v>23.5</v>
      </c>
      <c r="J1019" s="6">
        <v>44.02</v>
      </c>
      <c r="K1019" s="6">
        <v>72.459999999999994</v>
      </c>
      <c r="L1019" s="6">
        <f t="shared" si="204"/>
        <v>0</v>
      </c>
      <c r="M1019" s="6">
        <f t="shared" si="205"/>
        <v>0</v>
      </c>
      <c r="N1019" s="6">
        <f t="shared" si="206"/>
        <v>1</v>
      </c>
      <c r="O1019"/>
      <c r="AA1019" t="s">
        <v>3003</v>
      </c>
      <c r="AB1019" t="s">
        <v>3002</v>
      </c>
      <c r="AC1019" t="s">
        <v>16</v>
      </c>
      <c r="AD1019" t="s">
        <v>18</v>
      </c>
      <c r="AE1019">
        <v>24</v>
      </c>
      <c r="AF1019">
        <v>132.38</v>
      </c>
      <c r="AG1019">
        <v>73.7</v>
      </c>
      <c r="AH1019">
        <f t="shared" si="200"/>
        <v>1.7962008141112618</v>
      </c>
      <c r="AI1019">
        <v>21.5</v>
      </c>
      <c r="AJ1019">
        <v>61.76</v>
      </c>
      <c r="AK1019">
        <v>67.47</v>
      </c>
      <c r="AL1019" s="3">
        <f t="shared" si="201"/>
        <v>1</v>
      </c>
      <c r="AM1019" s="3">
        <f t="shared" si="202"/>
        <v>0</v>
      </c>
      <c r="AN1019" s="3">
        <f t="shared" si="203"/>
        <v>0</v>
      </c>
    </row>
    <row r="1020" spans="1:40" x14ac:dyDescent="0.35">
      <c r="A1020" t="s">
        <v>3004</v>
      </c>
      <c r="B1020" t="s">
        <v>3002</v>
      </c>
      <c r="C1020" s="6" t="s">
        <v>16</v>
      </c>
      <c r="D1020" s="6" t="s">
        <v>17</v>
      </c>
      <c r="E1020" s="6">
        <v>16</v>
      </c>
      <c r="F1020" s="6">
        <v>41.95</v>
      </c>
      <c r="G1020" s="6">
        <v>53.5</v>
      </c>
      <c r="H1020" s="6">
        <f t="shared" si="199"/>
        <v>0.78411214953271036</v>
      </c>
      <c r="I1020" s="6">
        <v>15.5</v>
      </c>
      <c r="J1020" s="6">
        <v>25.49</v>
      </c>
      <c r="K1020" s="6">
        <v>52.21</v>
      </c>
      <c r="L1020" s="6">
        <f t="shared" si="204"/>
        <v>0</v>
      </c>
      <c r="M1020" s="6">
        <f t="shared" si="205"/>
        <v>0</v>
      </c>
      <c r="N1020" s="6">
        <f t="shared" si="206"/>
        <v>1</v>
      </c>
      <c r="O1020"/>
      <c r="AA1020" t="s">
        <v>3004</v>
      </c>
      <c r="AB1020" t="s">
        <v>3002</v>
      </c>
      <c r="AC1020" t="s">
        <v>16</v>
      </c>
      <c r="AD1020" t="s">
        <v>18</v>
      </c>
      <c r="AE1020">
        <v>24</v>
      </c>
      <c r="AF1020">
        <v>89.76</v>
      </c>
      <c r="AG1020">
        <v>73.7</v>
      </c>
      <c r="AH1020">
        <f t="shared" si="200"/>
        <v>1.2179104477611939</v>
      </c>
      <c r="AI1020">
        <v>23</v>
      </c>
      <c r="AJ1020">
        <v>68.05</v>
      </c>
      <c r="AK1020">
        <v>71.22</v>
      </c>
      <c r="AL1020" s="3">
        <f t="shared" si="201"/>
        <v>0</v>
      </c>
      <c r="AM1020" s="3">
        <f t="shared" si="202"/>
        <v>1</v>
      </c>
      <c r="AN1020" s="3">
        <f t="shared" si="203"/>
        <v>0</v>
      </c>
    </row>
    <row r="1021" spans="1:40" x14ac:dyDescent="0.35">
      <c r="A1021" t="s">
        <v>3005</v>
      </c>
      <c r="B1021" t="s">
        <v>3002</v>
      </c>
      <c r="C1021" s="6" t="s">
        <v>16</v>
      </c>
      <c r="D1021" s="6" t="s">
        <v>17</v>
      </c>
      <c r="E1021" s="6">
        <v>27.5</v>
      </c>
      <c r="F1021" s="6">
        <v>74.38</v>
      </c>
      <c r="G1021" s="6">
        <v>82.3</v>
      </c>
      <c r="H1021" s="6">
        <f t="shared" si="199"/>
        <v>0.90376670716889429</v>
      </c>
      <c r="I1021" s="6">
        <v>27</v>
      </c>
      <c r="J1021" s="6">
        <v>48.58</v>
      </c>
      <c r="K1021" s="6">
        <v>81.08</v>
      </c>
      <c r="L1021" s="6">
        <f t="shared" si="204"/>
        <v>0</v>
      </c>
      <c r="M1021" s="6">
        <f t="shared" si="205"/>
        <v>0</v>
      </c>
      <c r="N1021" s="6">
        <f t="shared" si="206"/>
        <v>1</v>
      </c>
      <c r="O1021"/>
      <c r="AA1021" t="s">
        <v>3005</v>
      </c>
      <c r="AB1021" t="s">
        <v>3002</v>
      </c>
      <c r="AC1021" t="s">
        <v>16</v>
      </c>
      <c r="AD1021" t="s">
        <v>18</v>
      </c>
      <c r="AE1021">
        <v>24</v>
      </c>
      <c r="AF1021">
        <v>131.16999999999999</v>
      </c>
      <c r="AG1021">
        <v>73.7</v>
      </c>
      <c r="AH1021">
        <f t="shared" si="200"/>
        <v>1.7797829036635004</v>
      </c>
      <c r="AI1021">
        <v>21.5</v>
      </c>
      <c r="AJ1021">
        <v>57.98</v>
      </c>
      <c r="AK1021">
        <v>67.47</v>
      </c>
      <c r="AL1021" s="3">
        <f t="shared" si="201"/>
        <v>1</v>
      </c>
      <c r="AM1021" s="3">
        <f t="shared" si="202"/>
        <v>0</v>
      </c>
      <c r="AN1021" s="3">
        <f t="shared" si="203"/>
        <v>0</v>
      </c>
    </row>
    <row r="1022" spans="1:40" x14ac:dyDescent="0.35">
      <c r="A1022" t="s">
        <v>3006</v>
      </c>
      <c r="B1022" t="s">
        <v>3002</v>
      </c>
      <c r="C1022" t="s">
        <v>16</v>
      </c>
      <c r="D1022" t="s">
        <v>17</v>
      </c>
      <c r="E1022">
        <v>15</v>
      </c>
      <c r="F1022">
        <v>52.11</v>
      </c>
      <c r="G1022">
        <v>50.91</v>
      </c>
      <c r="H1022">
        <f t="shared" si="199"/>
        <v>1.0235710076605775</v>
      </c>
      <c r="I1022">
        <v>15</v>
      </c>
      <c r="J1022">
        <v>52.11</v>
      </c>
      <c r="K1022">
        <v>50.91</v>
      </c>
      <c r="L1022" s="3">
        <f t="shared" si="204"/>
        <v>0</v>
      </c>
      <c r="M1022" s="3">
        <f t="shared" si="205"/>
        <v>1</v>
      </c>
      <c r="N1022" s="3">
        <f t="shared" si="206"/>
        <v>0</v>
      </c>
      <c r="O1022"/>
      <c r="AA1022" t="s">
        <v>3006</v>
      </c>
      <c r="AB1022" t="s">
        <v>3002</v>
      </c>
      <c r="AC1022" t="s">
        <v>16</v>
      </c>
      <c r="AD1022" t="s">
        <v>18</v>
      </c>
      <c r="AE1022">
        <v>24</v>
      </c>
      <c r="AF1022">
        <v>79.56</v>
      </c>
      <c r="AG1022">
        <v>73.7</v>
      </c>
      <c r="AH1022">
        <f t="shared" si="200"/>
        <v>1.0795115332428764</v>
      </c>
      <c r="AI1022">
        <v>23.5</v>
      </c>
      <c r="AJ1022">
        <v>47.07</v>
      </c>
      <c r="AK1022">
        <v>72.459999999999994</v>
      </c>
      <c r="AL1022" s="3">
        <f t="shared" si="201"/>
        <v>0</v>
      </c>
      <c r="AM1022" s="3">
        <f t="shared" si="202"/>
        <v>1</v>
      </c>
      <c r="AN1022" s="3">
        <f t="shared" si="203"/>
        <v>0</v>
      </c>
    </row>
    <row r="1023" spans="1:40" x14ac:dyDescent="0.35">
      <c r="A1023" t="s">
        <v>3007</v>
      </c>
      <c r="B1023" t="s">
        <v>3002</v>
      </c>
      <c r="C1023" s="6" t="s">
        <v>16</v>
      </c>
      <c r="D1023" s="6" t="s">
        <v>17</v>
      </c>
      <c r="E1023" s="6">
        <v>28.5</v>
      </c>
      <c r="F1023" s="6">
        <v>82.25</v>
      </c>
      <c r="G1023" s="6">
        <v>84.74</v>
      </c>
      <c r="H1023" s="6">
        <f t="shared" si="199"/>
        <v>0.97061600188812847</v>
      </c>
      <c r="I1023" s="6">
        <v>28</v>
      </c>
      <c r="J1023" s="6">
        <v>66.260000000000005</v>
      </c>
      <c r="K1023" s="6">
        <v>83.53</v>
      </c>
      <c r="L1023" s="6">
        <f t="shared" si="204"/>
        <v>0</v>
      </c>
      <c r="M1023" s="6">
        <f t="shared" si="205"/>
        <v>0</v>
      </c>
      <c r="N1023" s="6">
        <f t="shared" si="206"/>
        <v>1</v>
      </c>
      <c r="O1023"/>
      <c r="AA1023" t="s">
        <v>3007</v>
      </c>
      <c r="AB1023" t="s">
        <v>3002</v>
      </c>
      <c r="AC1023" t="s">
        <v>16</v>
      </c>
      <c r="AD1023" t="s">
        <v>18</v>
      </c>
      <c r="AE1023">
        <v>24</v>
      </c>
      <c r="AF1023">
        <v>99.49</v>
      </c>
      <c r="AG1023">
        <v>73.7</v>
      </c>
      <c r="AH1023">
        <f t="shared" si="200"/>
        <v>1.3499321573948437</v>
      </c>
      <c r="AI1023">
        <v>23.5</v>
      </c>
      <c r="AJ1023">
        <v>62.71</v>
      </c>
      <c r="AK1023">
        <v>72.459999999999994</v>
      </c>
      <c r="AL1023" s="3">
        <f t="shared" si="201"/>
        <v>0</v>
      </c>
      <c r="AM1023" s="3">
        <f t="shared" si="202"/>
        <v>1</v>
      </c>
      <c r="AN1023" s="3">
        <f t="shared" si="203"/>
        <v>0</v>
      </c>
    </row>
    <row r="1024" spans="1:40" x14ac:dyDescent="0.35">
      <c r="A1024" t="s">
        <v>3008</v>
      </c>
      <c r="B1024" t="s">
        <v>3002</v>
      </c>
      <c r="C1024" s="6" t="s">
        <v>16</v>
      </c>
      <c r="D1024" s="6" t="s">
        <v>17</v>
      </c>
      <c r="E1024" s="6">
        <v>26.5</v>
      </c>
      <c r="F1024" s="6">
        <v>74.150000000000006</v>
      </c>
      <c r="G1024" s="6">
        <v>79.86</v>
      </c>
      <c r="H1024" s="6">
        <f t="shared" ref="H1024:H1087" si="207">F1024/G1024</f>
        <v>0.9284998747808666</v>
      </c>
      <c r="I1024" s="6">
        <v>26</v>
      </c>
      <c r="J1024" s="6">
        <v>64.17</v>
      </c>
      <c r="K1024" s="6">
        <v>78.63</v>
      </c>
      <c r="L1024" s="6">
        <f t="shared" si="204"/>
        <v>0</v>
      </c>
      <c r="M1024" s="6">
        <f t="shared" si="205"/>
        <v>0</v>
      </c>
      <c r="N1024" s="6">
        <f t="shared" si="206"/>
        <v>1</v>
      </c>
      <c r="O1024"/>
      <c r="AA1024" t="s">
        <v>3008</v>
      </c>
      <c r="AB1024" t="s">
        <v>3002</v>
      </c>
      <c r="AC1024" t="s">
        <v>16</v>
      </c>
      <c r="AD1024" t="s">
        <v>18</v>
      </c>
      <c r="AE1024">
        <v>24</v>
      </c>
      <c r="AF1024">
        <v>90.13</v>
      </c>
      <c r="AG1024">
        <v>73.7</v>
      </c>
      <c r="AH1024">
        <f t="shared" si="200"/>
        <v>1.2229308005427408</v>
      </c>
      <c r="AI1024">
        <v>23.5</v>
      </c>
      <c r="AJ1024">
        <v>52.63</v>
      </c>
      <c r="AK1024">
        <v>72.459999999999994</v>
      </c>
      <c r="AL1024" s="3">
        <f t="shared" si="201"/>
        <v>0</v>
      </c>
      <c r="AM1024" s="3">
        <f t="shared" si="202"/>
        <v>1</v>
      </c>
      <c r="AN1024" s="3">
        <f t="shared" si="203"/>
        <v>0</v>
      </c>
    </row>
    <row r="1025" spans="1:40" x14ac:dyDescent="0.35">
      <c r="A1025" t="s">
        <v>3009</v>
      </c>
      <c r="B1025" t="s">
        <v>3002</v>
      </c>
      <c r="C1025" s="6" t="s">
        <v>16</v>
      </c>
      <c r="D1025" s="6" t="s">
        <v>17</v>
      </c>
      <c r="E1025" s="6">
        <v>32</v>
      </c>
      <c r="F1025" s="6">
        <v>89.19</v>
      </c>
      <c r="G1025" s="6">
        <v>93.23</v>
      </c>
      <c r="H1025" s="6">
        <f t="shared" si="207"/>
        <v>0.95666630912796302</v>
      </c>
      <c r="I1025" s="6">
        <v>31.5</v>
      </c>
      <c r="J1025" s="6">
        <v>71.31</v>
      </c>
      <c r="K1025" s="6">
        <v>92.02</v>
      </c>
      <c r="L1025" s="6">
        <f t="shared" si="204"/>
        <v>0</v>
      </c>
      <c r="M1025" s="6">
        <f t="shared" si="205"/>
        <v>0</v>
      </c>
      <c r="N1025" s="6">
        <f t="shared" si="206"/>
        <v>1</v>
      </c>
      <c r="O1025"/>
      <c r="AA1025" t="s">
        <v>3009</v>
      </c>
      <c r="AB1025" t="s">
        <v>3002</v>
      </c>
      <c r="AC1025" s="6" t="s">
        <v>16</v>
      </c>
      <c r="AD1025" s="6" t="s">
        <v>18</v>
      </c>
      <c r="AE1025" s="6">
        <v>22.5</v>
      </c>
      <c r="AF1025" s="6">
        <v>66.510000000000005</v>
      </c>
      <c r="AG1025" s="6">
        <v>69.97</v>
      </c>
      <c r="AH1025" s="6">
        <f t="shared" si="200"/>
        <v>0.95055023581534948</v>
      </c>
      <c r="AI1025" s="6">
        <v>22</v>
      </c>
      <c r="AJ1025" s="6">
        <v>40.64</v>
      </c>
      <c r="AK1025" s="6">
        <v>68.72</v>
      </c>
      <c r="AL1025" s="6">
        <f t="shared" si="201"/>
        <v>0</v>
      </c>
      <c r="AM1025" s="6">
        <f t="shared" si="202"/>
        <v>0</v>
      </c>
      <c r="AN1025" s="6">
        <f t="shared" si="203"/>
        <v>1</v>
      </c>
    </row>
    <row r="1026" spans="1:40" x14ac:dyDescent="0.35">
      <c r="A1026" t="s">
        <v>3010</v>
      </c>
      <c r="B1026" t="s">
        <v>3002</v>
      </c>
      <c r="C1026" s="6" t="s">
        <v>16</v>
      </c>
      <c r="D1026" s="6" t="s">
        <v>17</v>
      </c>
      <c r="E1026" s="6">
        <v>25.5</v>
      </c>
      <c r="F1026" s="6">
        <v>67.45</v>
      </c>
      <c r="G1026" s="6">
        <v>77.400000000000006</v>
      </c>
      <c r="H1026" s="6">
        <f t="shared" si="207"/>
        <v>0.87144702842377253</v>
      </c>
      <c r="I1026" s="6">
        <v>25</v>
      </c>
      <c r="J1026" s="6">
        <v>48.91</v>
      </c>
      <c r="K1026" s="6">
        <v>76.17</v>
      </c>
      <c r="L1026" s="6">
        <f t="shared" si="204"/>
        <v>0</v>
      </c>
      <c r="M1026" s="6">
        <f t="shared" si="205"/>
        <v>0</v>
      </c>
      <c r="N1026" s="6">
        <f t="shared" si="206"/>
        <v>1</v>
      </c>
      <c r="O1026"/>
      <c r="AA1026" t="s">
        <v>3010</v>
      </c>
      <c r="AB1026" t="s">
        <v>3002</v>
      </c>
      <c r="AC1026" t="s">
        <v>16</v>
      </c>
      <c r="AD1026" t="s">
        <v>18</v>
      </c>
      <c r="AE1026">
        <v>24</v>
      </c>
      <c r="AF1026">
        <v>78.95</v>
      </c>
      <c r="AG1026">
        <v>73.7</v>
      </c>
      <c r="AH1026">
        <f t="shared" ref="AH1026:AH1089" si="208">AF1026/AG1026</f>
        <v>1.0712347354138398</v>
      </c>
      <c r="AI1026">
        <v>23.5</v>
      </c>
      <c r="AJ1026">
        <v>60.58</v>
      </c>
      <c r="AK1026">
        <v>72.459999999999994</v>
      </c>
      <c r="AL1026" s="3">
        <f t="shared" ref="AL1026:AL1089" si="209">IF(AH1026&gt;1.5,1,0)</f>
        <v>0</v>
      </c>
      <c r="AM1026" s="3">
        <f t="shared" ref="AM1026:AM1089" si="210">IF((AND(AH1026&gt;1,AH1026&lt;1.5)),1,0)</f>
        <v>1</v>
      </c>
      <c r="AN1026" s="3">
        <f t="shared" ref="AN1026:AN1089" si="211">IF(AH1026&lt;1,1,0)</f>
        <v>0</v>
      </c>
    </row>
    <row r="1027" spans="1:40" x14ac:dyDescent="0.35">
      <c r="A1027" t="s">
        <v>3011</v>
      </c>
      <c r="B1027" t="s">
        <v>3002</v>
      </c>
      <c r="C1027" t="s">
        <v>16</v>
      </c>
      <c r="D1027" t="s">
        <v>17</v>
      </c>
      <c r="E1027">
        <v>24</v>
      </c>
      <c r="F1027">
        <v>77.91</v>
      </c>
      <c r="G1027">
        <v>73.7</v>
      </c>
      <c r="H1027">
        <f t="shared" si="207"/>
        <v>1.0571234735413839</v>
      </c>
      <c r="I1027">
        <v>23.5</v>
      </c>
      <c r="J1027">
        <v>29.63</v>
      </c>
      <c r="K1027">
        <v>72.459999999999994</v>
      </c>
      <c r="L1027" s="3">
        <f t="shared" si="204"/>
        <v>0</v>
      </c>
      <c r="M1027" s="3">
        <f t="shared" si="205"/>
        <v>1</v>
      </c>
      <c r="N1027" s="3">
        <f t="shared" si="206"/>
        <v>0</v>
      </c>
      <c r="O1027"/>
      <c r="AA1027" t="s">
        <v>3011</v>
      </c>
      <c r="AB1027" t="s">
        <v>3002</v>
      </c>
      <c r="AC1027" t="s">
        <v>16</v>
      </c>
      <c r="AD1027" t="s">
        <v>18</v>
      </c>
      <c r="AE1027">
        <v>24</v>
      </c>
      <c r="AF1027">
        <v>99.42</v>
      </c>
      <c r="AG1027">
        <v>73.7</v>
      </c>
      <c r="AH1027">
        <f t="shared" si="208"/>
        <v>1.3489823609226594</v>
      </c>
      <c r="AI1027">
        <v>23</v>
      </c>
      <c r="AJ1027">
        <v>52.12</v>
      </c>
      <c r="AK1027">
        <v>71.22</v>
      </c>
      <c r="AL1027" s="3">
        <f t="shared" si="209"/>
        <v>0</v>
      </c>
      <c r="AM1027" s="3">
        <f t="shared" si="210"/>
        <v>1</v>
      </c>
      <c r="AN1027" s="3">
        <f t="shared" si="211"/>
        <v>0</v>
      </c>
    </row>
    <row r="1028" spans="1:40" x14ac:dyDescent="0.35">
      <c r="A1028" t="s">
        <v>3012</v>
      </c>
      <c r="B1028" t="s">
        <v>3002</v>
      </c>
      <c r="C1028" s="6" t="s">
        <v>16</v>
      </c>
      <c r="D1028" s="6" t="s">
        <v>134</v>
      </c>
      <c r="E1028" s="6">
        <v>26.5</v>
      </c>
      <c r="F1028" s="6">
        <v>76.34</v>
      </c>
      <c r="G1028" s="6">
        <v>79.86</v>
      </c>
      <c r="H1028" s="6">
        <f t="shared" si="207"/>
        <v>0.9559228650137741</v>
      </c>
      <c r="I1028" s="6">
        <v>26</v>
      </c>
      <c r="J1028" s="6">
        <v>37.229999999999997</v>
      </c>
      <c r="K1028" s="6">
        <v>78.63</v>
      </c>
      <c r="L1028" s="6">
        <f t="shared" si="204"/>
        <v>0</v>
      </c>
      <c r="M1028" s="6">
        <f t="shared" si="205"/>
        <v>0</v>
      </c>
      <c r="N1028" s="6">
        <f t="shared" si="206"/>
        <v>1</v>
      </c>
      <c r="O1028"/>
      <c r="AA1028" t="s">
        <v>3012</v>
      </c>
      <c r="AB1028" t="s">
        <v>3002</v>
      </c>
      <c r="AC1028" t="s">
        <v>16</v>
      </c>
      <c r="AD1028" t="s">
        <v>135</v>
      </c>
      <c r="AE1028">
        <v>24.5</v>
      </c>
      <c r="AF1028">
        <v>90.37</v>
      </c>
      <c r="AG1028">
        <v>74.930000000000007</v>
      </c>
      <c r="AH1028">
        <f t="shared" si="208"/>
        <v>1.2060589883891633</v>
      </c>
      <c r="AI1028">
        <v>24</v>
      </c>
      <c r="AJ1028">
        <v>73.650000000000006</v>
      </c>
      <c r="AK1028">
        <v>73.7</v>
      </c>
      <c r="AL1028" s="3">
        <f t="shared" si="209"/>
        <v>0</v>
      </c>
      <c r="AM1028" s="3">
        <f t="shared" si="210"/>
        <v>1</v>
      </c>
      <c r="AN1028" s="3">
        <f t="shared" si="211"/>
        <v>0</v>
      </c>
    </row>
    <row r="1029" spans="1:40" x14ac:dyDescent="0.35">
      <c r="A1029" t="s">
        <v>3013</v>
      </c>
      <c r="B1029" t="s">
        <v>3002</v>
      </c>
      <c r="C1029" t="s">
        <v>16</v>
      </c>
      <c r="D1029" t="s">
        <v>134</v>
      </c>
      <c r="E1029">
        <v>18</v>
      </c>
      <c r="F1029">
        <v>61.78</v>
      </c>
      <c r="G1029">
        <v>58.64</v>
      </c>
      <c r="H1029">
        <f t="shared" si="207"/>
        <v>1.0535470668485676</v>
      </c>
      <c r="I1029">
        <v>17.5</v>
      </c>
      <c r="J1029">
        <v>29.1</v>
      </c>
      <c r="K1029">
        <v>57.36</v>
      </c>
      <c r="L1029" s="3">
        <f t="shared" si="204"/>
        <v>0</v>
      </c>
      <c r="M1029" s="3">
        <f t="shared" si="205"/>
        <v>1</v>
      </c>
      <c r="N1029" s="3">
        <f t="shared" si="206"/>
        <v>0</v>
      </c>
      <c r="O1029"/>
      <c r="AA1029" t="s">
        <v>3013</v>
      </c>
      <c r="AB1029" t="s">
        <v>3002</v>
      </c>
      <c r="AC1029" s="6" t="s">
        <v>16</v>
      </c>
      <c r="AD1029" s="6" t="s">
        <v>135</v>
      </c>
      <c r="AE1029" s="6">
        <v>23.5</v>
      </c>
      <c r="AF1029" s="6">
        <v>70.23</v>
      </c>
      <c r="AG1029" s="6">
        <v>72.459999999999994</v>
      </c>
      <c r="AH1029" s="6">
        <f t="shared" si="208"/>
        <v>0.96922439966878293</v>
      </c>
      <c r="AI1029" s="6">
        <v>23</v>
      </c>
      <c r="AJ1029" s="6">
        <v>52.97</v>
      </c>
      <c r="AK1029" s="6">
        <v>71.22</v>
      </c>
      <c r="AL1029" s="6">
        <f t="shared" si="209"/>
        <v>0</v>
      </c>
      <c r="AM1029" s="6">
        <f t="shared" si="210"/>
        <v>0</v>
      </c>
      <c r="AN1029" s="6">
        <f t="shared" si="211"/>
        <v>1</v>
      </c>
    </row>
    <row r="1030" spans="1:40" x14ac:dyDescent="0.35">
      <c r="A1030" t="s">
        <v>3014</v>
      </c>
      <c r="B1030" t="s">
        <v>3002</v>
      </c>
      <c r="C1030" s="6" t="s">
        <v>16</v>
      </c>
      <c r="D1030" s="6" t="s">
        <v>134</v>
      </c>
      <c r="E1030" s="6">
        <v>21.5</v>
      </c>
      <c r="F1030" s="6">
        <v>58.23</v>
      </c>
      <c r="G1030" s="6">
        <v>67.47</v>
      </c>
      <c r="H1030" s="6">
        <f t="shared" si="207"/>
        <v>0.86305024455313473</v>
      </c>
      <c r="I1030" s="6">
        <v>21</v>
      </c>
      <c r="J1030" s="6">
        <v>44.97</v>
      </c>
      <c r="K1030" s="6">
        <v>66.22</v>
      </c>
      <c r="L1030" s="6">
        <f t="shared" si="204"/>
        <v>0</v>
      </c>
      <c r="M1030" s="6">
        <f t="shared" si="205"/>
        <v>0</v>
      </c>
      <c r="N1030" s="6">
        <f t="shared" si="206"/>
        <v>1</v>
      </c>
      <c r="O1030"/>
      <c r="AA1030" t="s">
        <v>3014</v>
      </c>
      <c r="AB1030" t="s">
        <v>3002</v>
      </c>
      <c r="AC1030" s="6" t="s">
        <v>16</v>
      </c>
      <c r="AD1030" s="6" t="s">
        <v>135</v>
      </c>
      <c r="AE1030" s="6">
        <v>23</v>
      </c>
      <c r="AF1030" s="6">
        <v>61.21</v>
      </c>
      <c r="AG1030" s="6">
        <v>71.22</v>
      </c>
      <c r="AH1030" s="6">
        <f t="shared" si="208"/>
        <v>0.85944959281100819</v>
      </c>
      <c r="AI1030" s="6">
        <v>22.5</v>
      </c>
      <c r="AJ1030" s="6">
        <v>41.17</v>
      </c>
      <c r="AK1030" s="6">
        <v>69.97</v>
      </c>
      <c r="AL1030" s="6">
        <f t="shared" si="209"/>
        <v>0</v>
      </c>
      <c r="AM1030" s="6">
        <f t="shared" si="210"/>
        <v>0</v>
      </c>
      <c r="AN1030" s="6">
        <f t="shared" si="211"/>
        <v>1</v>
      </c>
    </row>
    <row r="1031" spans="1:40" x14ac:dyDescent="0.35">
      <c r="A1031" t="s">
        <v>3015</v>
      </c>
      <c r="B1031" t="s">
        <v>3002</v>
      </c>
      <c r="C1031" t="s">
        <v>16</v>
      </c>
      <c r="D1031" t="s">
        <v>134</v>
      </c>
      <c r="E1031">
        <v>18.5</v>
      </c>
      <c r="F1031">
        <v>66.88</v>
      </c>
      <c r="G1031">
        <v>59.91</v>
      </c>
      <c r="H1031">
        <f t="shared" si="207"/>
        <v>1.1163411784343182</v>
      </c>
      <c r="I1031">
        <v>18</v>
      </c>
      <c r="J1031">
        <v>43.91</v>
      </c>
      <c r="K1031">
        <v>58.64</v>
      </c>
      <c r="L1031" s="3">
        <f t="shared" si="204"/>
        <v>0</v>
      </c>
      <c r="M1031" s="3">
        <f t="shared" si="205"/>
        <v>1</v>
      </c>
      <c r="N1031" s="3">
        <f t="shared" si="206"/>
        <v>0</v>
      </c>
      <c r="O1031"/>
      <c r="AA1031" t="s">
        <v>3015</v>
      </c>
      <c r="AB1031" t="s">
        <v>3002</v>
      </c>
      <c r="AC1031" s="6" t="s">
        <v>16</v>
      </c>
      <c r="AD1031" s="6" t="s">
        <v>135</v>
      </c>
      <c r="AE1031" s="6">
        <v>20.5</v>
      </c>
      <c r="AF1031" s="6">
        <v>48.74</v>
      </c>
      <c r="AG1031" s="6">
        <v>64.97</v>
      </c>
      <c r="AH1031" s="6">
        <f t="shared" si="208"/>
        <v>0.75019239649068803</v>
      </c>
      <c r="AI1031" s="6">
        <v>20</v>
      </c>
      <c r="AJ1031" s="6">
        <v>45.88</v>
      </c>
      <c r="AK1031" s="6">
        <v>63.71</v>
      </c>
      <c r="AL1031" s="6">
        <f t="shared" si="209"/>
        <v>0</v>
      </c>
      <c r="AM1031" s="6">
        <f t="shared" si="210"/>
        <v>0</v>
      </c>
      <c r="AN1031" s="6">
        <f t="shared" si="211"/>
        <v>1</v>
      </c>
    </row>
    <row r="1032" spans="1:40" x14ac:dyDescent="0.35">
      <c r="A1032" t="s">
        <v>3016</v>
      </c>
      <c r="B1032" t="s">
        <v>3002</v>
      </c>
      <c r="C1032" s="6" t="s">
        <v>16</v>
      </c>
      <c r="D1032" s="6" t="s">
        <v>134</v>
      </c>
      <c r="E1032" s="6">
        <v>23.5</v>
      </c>
      <c r="F1032" s="6">
        <v>64.540000000000006</v>
      </c>
      <c r="G1032" s="6">
        <v>72.459999999999994</v>
      </c>
      <c r="H1032" s="6">
        <f t="shared" si="207"/>
        <v>0.89069831631244845</v>
      </c>
      <c r="I1032" s="6">
        <v>23</v>
      </c>
      <c r="J1032" s="6">
        <v>42.36</v>
      </c>
      <c r="K1032" s="6">
        <v>71.22</v>
      </c>
      <c r="L1032" s="6">
        <f t="shared" si="204"/>
        <v>0</v>
      </c>
      <c r="M1032" s="6">
        <f t="shared" si="205"/>
        <v>0</v>
      </c>
      <c r="N1032" s="6">
        <f t="shared" si="206"/>
        <v>1</v>
      </c>
      <c r="O1032"/>
      <c r="AA1032" t="s">
        <v>3016</v>
      </c>
      <c r="AB1032" t="s">
        <v>3002</v>
      </c>
      <c r="AC1032" s="6" t="s">
        <v>16</v>
      </c>
      <c r="AD1032" s="6" t="s">
        <v>135</v>
      </c>
      <c r="AE1032" s="6">
        <v>29.5</v>
      </c>
      <c r="AF1032" s="6">
        <v>73.77</v>
      </c>
      <c r="AG1032" s="6">
        <v>87.18</v>
      </c>
      <c r="AH1032" s="6">
        <f t="shared" si="208"/>
        <v>0.84618031658637294</v>
      </c>
      <c r="AI1032" s="6">
        <v>29</v>
      </c>
      <c r="AJ1032" s="6">
        <v>64.78</v>
      </c>
      <c r="AK1032" s="6">
        <v>85.96</v>
      </c>
      <c r="AL1032" s="6">
        <f t="shared" si="209"/>
        <v>0</v>
      </c>
      <c r="AM1032" s="6">
        <f t="shared" si="210"/>
        <v>0</v>
      </c>
      <c r="AN1032" s="6">
        <f t="shared" si="211"/>
        <v>1</v>
      </c>
    </row>
    <row r="1033" spans="1:40" x14ac:dyDescent="0.35">
      <c r="A1033" t="s">
        <v>3017</v>
      </c>
      <c r="B1033" t="s">
        <v>3002</v>
      </c>
      <c r="C1033" s="6" t="s">
        <v>16</v>
      </c>
      <c r="D1033" s="6" t="s">
        <v>134</v>
      </c>
      <c r="E1033" s="6">
        <v>17</v>
      </c>
      <c r="F1033" s="6">
        <v>46.08</v>
      </c>
      <c r="G1033" s="6">
        <v>56.08</v>
      </c>
      <c r="H1033" s="6">
        <f t="shared" si="207"/>
        <v>0.82168330955777458</v>
      </c>
      <c r="I1033" s="6">
        <v>16.5</v>
      </c>
      <c r="J1033" s="6">
        <v>36.799999999999997</v>
      </c>
      <c r="K1033" s="6">
        <v>54.79</v>
      </c>
      <c r="L1033" s="6">
        <f t="shared" si="204"/>
        <v>0</v>
      </c>
      <c r="M1033" s="6">
        <f t="shared" si="205"/>
        <v>0</v>
      </c>
      <c r="N1033" s="6">
        <f t="shared" si="206"/>
        <v>1</v>
      </c>
      <c r="O1033"/>
      <c r="AA1033" t="s">
        <v>3017</v>
      </c>
      <c r="AB1033" t="s">
        <v>3002</v>
      </c>
      <c r="AC1033" s="6" t="s">
        <v>16</v>
      </c>
      <c r="AD1033" s="6" t="s">
        <v>135</v>
      </c>
      <c r="AE1033" s="6">
        <v>27</v>
      </c>
      <c r="AF1033" s="6">
        <v>73.98</v>
      </c>
      <c r="AG1033" s="6">
        <v>81.08</v>
      </c>
      <c r="AH1033" s="6">
        <f t="shared" si="208"/>
        <v>0.9124321657622102</v>
      </c>
      <c r="AI1033" s="6">
        <v>26.5</v>
      </c>
      <c r="AJ1033" s="6">
        <v>60.2</v>
      </c>
      <c r="AK1033" s="6">
        <v>79.86</v>
      </c>
      <c r="AL1033" s="6">
        <f t="shared" si="209"/>
        <v>0</v>
      </c>
      <c r="AM1033" s="6">
        <f t="shared" si="210"/>
        <v>0</v>
      </c>
      <c r="AN1033" s="6">
        <f t="shared" si="211"/>
        <v>1</v>
      </c>
    </row>
    <row r="1034" spans="1:40" x14ac:dyDescent="0.35">
      <c r="A1034" t="s">
        <v>3018</v>
      </c>
      <c r="B1034" t="s">
        <v>3002</v>
      </c>
      <c r="C1034" t="s">
        <v>16</v>
      </c>
      <c r="D1034" t="s">
        <v>134</v>
      </c>
      <c r="E1034">
        <v>25</v>
      </c>
      <c r="F1034">
        <v>76.42</v>
      </c>
      <c r="G1034">
        <v>76.17</v>
      </c>
      <c r="H1034">
        <f t="shared" si="207"/>
        <v>1.0032821320729945</v>
      </c>
      <c r="I1034">
        <v>24.5</v>
      </c>
      <c r="J1034">
        <v>61.47</v>
      </c>
      <c r="K1034">
        <v>74.930000000000007</v>
      </c>
      <c r="L1034" s="3">
        <f t="shared" si="204"/>
        <v>0</v>
      </c>
      <c r="M1034" s="3">
        <f t="shared" si="205"/>
        <v>1</v>
      </c>
      <c r="N1034" s="3">
        <f t="shared" si="206"/>
        <v>0</v>
      </c>
      <c r="O1034"/>
      <c r="AA1034" t="s">
        <v>3018</v>
      </c>
      <c r="AB1034" t="s">
        <v>3002</v>
      </c>
      <c r="AC1034" s="6" t="s">
        <v>16</v>
      </c>
      <c r="AD1034" s="6" t="s">
        <v>135</v>
      </c>
      <c r="AE1034" s="6">
        <v>15</v>
      </c>
      <c r="AF1034" s="6">
        <v>36.22</v>
      </c>
      <c r="AG1034" s="6">
        <v>50.91</v>
      </c>
      <c r="AH1034" s="6">
        <f t="shared" si="208"/>
        <v>0.71145158122176388</v>
      </c>
      <c r="AI1034" s="6">
        <v>15</v>
      </c>
      <c r="AJ1034" s="6">
        <v>36.22</v>
      </c>
      <c r="AK1034" s="6">
        <v>50.91</v>
      </c>
      <c r="AL1034" s="6">
        <f t="shared" si="209"/>
        <v>0</v>
      </c>
      <c r="AM1034" s="6">
        <f t="shared" si="210"/>
        <v>0</v>
      </c>
      <c r="AN1034" s="6">
        <f t="shared" si="211"/>
        <v>1</v>
      </c>
    </row>
    <row r="1035" spans="1:40" x14ac:dyDescent="0.35">
      <c r="A1035" t="s">
        <v>3019</v>
      </c>
      <c r="B1035" t="s">
        <v>3002</v>
      </c>
      <c r="C1035" s="6" t="s">
        <v>16</v>
      </c>
      <c r="D1035" s="6" t="s">
        <v>134</v>
      </c>
      <c r="E1035" s="6">
        <v>26</v>
      </c>
      <c r="F1035" s="6">
        <v>68.5</v>
      </c>
      <c r="G1035" s="6">
        <v>78.63</v>
      </c>
      <c r="H1035" s="6">
        <f t="shared" si="207"/>
        <v>0.87116876510237828</v>
      </c>
      <c r="I1035" s="6">
        <v>25.5</v>
      </c>
      <c r="J1035" s="6">
        <v>47.14</v>
      </c>
      <c r="K1035" s="6">
        <v>77.400000000000006</v>
      </c>
      <c r="L1035" s="6">
        <f t="shared" si="204"/>
        <v>0</v>
      </c>
      <c r="M1035" s="6">
        <f t="shared" si="205"/>
        <v>0</v>
      </c>
      <c r="N1035" s="6">
        <f t="shared" si="206"/>
        <v>1</v>
      </c>
      <c r="O1035"/>
      <c r="AA1035" t="s">
        <v>3019</v>
      </c>
      <c r="AB1035" t="s">
        <v>3002</v>
      </c>
      <c r="AC1035" t="s">
        <v>16</v>
      </c>
      <c r="AD1035" t="s">
        <v>135</v>
      </c>
      <c r="AE1035">
        <v>23</v>
      </c>
      <c r="AF1035">
        <v>105.67</v>
      </c>
      <c r="AG1035">
        <v>71.22</v>
      </c>
      <c r="AH1035">
        <f t="shared" si="208"/>
        <v>1.4837124403257513</v>
      </c>
      <c r="AI1035">
        <v>22</v>
      </c>
      <c r="AJ1035">
        <v>54.06</v>
      </c>
      <c r="AK1035">
        <v>68.72</v>
      </c>
      <c r="AL1035" s="3">
        <f t="shared" si="209"/>
        <v>0</v>
      </c>
      <c r="AM1035" s="3">
        <f t="shared" si="210"/>
        <v>1</v>
      </c>
      <c r="AN1035" s="3">
        <f t="shared" si="211"/>
        <v>0</v>
      </c>
    </row>
    <row r="1036" spans="1:40" x14ac:dyDescent="0.35">
      <c r="A1036" t="s">
        <v>3020</v>
      </c>
      <c r="B1036" t="s">
        <v>3002</v>
      </c>
      <c r="C1036" t="s">
        <v>16</v>
      </c>
      <c r="D1036" t="s">
        <v>134</v>
      </c>
      <c r="E1036">
        <v>15</v>
      </c>
      <c r="F1036">
        <v>54.28</v>
      </c>
      <c r="G1036">
        <v>50.91</v>
      </c>
      <c r="H1036">
        <f t="shared" si="207"/>
        <v>1.0661952465134552</v>
      </c>
      <c r="I1036">
        <v>15</v>
      </c>
      <c r="J1036">
        <v>54.28</v>
      </c>
      <c r="K1036">
        <v>50.91</v>
      </c>
      <c r="L1036" s="3">
        <f t="shared" si="204"/>
        <v>0</v>
      </c>
      <c r="M1036" s="3">
        <f t="shared" si="205"/>
        <v>1</v>
      </c>
      <c r="N1036" s="3">
        <f t="shared" si="206"/>
        <v>0</v>
      </c>
      <c r="O1036"/>
      <c r="AA1036" t="s">
        <v>3020</v>
      </c>
      <c r="AB1036" t="s">
        <v>3002</v>
      </c>
      <c r="AC1036" t="s">
        <v>16</v>
      </c>
      <c r="AD1036" t="s">
        <v>135</v>
      </c>
      <c r="AE1036">
        <v>24</v>
      </c>
      <c r="AF1036">
        <v>76.14</v>
      </c>
      <c r="AG1036">
        <v>73.7</v>
      </c>
      <c r="AH1036">
        <f t="shared" si="208"/>
        <v>1.0331071913161465</v>
      </c>
      <c r="AI1036">
        <v>23.5</v>
      </c>
      <c r="AJ1036">
        <v>51.07</v>
      </c>
      <c r="AK1036">
        <v>72.459999999999994</v>
      </c>
      <c r="AL1036" s="3">
        <f t="shared" si="209"/>
        <v>0</v>
      </c>
      <c r="AM1036" s="3">
        <f t="shared" si="210"/>
        <v>1</v>
      </c>
      <c r="AN1036" s="3">
        <f t="shared" si="211"/>
        <v>0</v>
      </c>
    </row>
    <row r="1037" spans="1:40" x14ac:dyDescent="0.35">
      <c r="A1037" t="s">
        <v>3021</v>
      </c>
      <c r="B1037" t="s">
        <v>3002</v>
      </c>
      <c r="C1037" t="s">
        <v>16</v>
      </c>
      <c r="D1037" t="s">
        <v>134</v>
      </c>
      <c r="E1037">
        <v>22</v>
      </c>
      <c r="F1037">
        <v>95.15</v>
      </c>
      <c r="G1037">
        <v>68.72</v>
      </c>
      <c r="H1037">
        <f t="shared" si="207"/>
        <v>1.3846041909196742</v>
      </c>
      <c r="I1037">
        <v>21</v>
      </c>
      <c r="J1037">
        <v>47.2</v>
      </c>
      <c r="K1037">
        <v>66.22</v>
      </c>
      <c r="L1037" s="3">
        <f t="shared" si="204"/>
        <v>0</v>
      </c>
      <c r="M1037" s="3">
        <f t="shared" si="205"/>
        <v>1</v>
      </c>
      <c r="N1037" s="3">
        <f t="shared" si="206"/>
        <v>0</v>
      </c>
      <c r="O1037"/>
      <c r="AA1037" t="s">
        <v>3021</v>
      </c>
      <c r="AB1037" t="s">
        <v>3002</v>
      </c>
      <c r="AC1037" t="s">
        <v>16</v>
      </c>
      <c r="AD1037" t="s">
        <v>135</v>
      </c>
      <c r="AE1037">
        <v>24</v>
      </c>
      <c r="AF1037">
        <v>95.37</v>
      </c>
      <c r="AG1037">
        <v>73.7</v>
      </c>
      <c r="AH1037">
        <f t="shared" si="208"/>
        <v>1.2940298507462686</v>
      </c>
      <c r="AI1037">
        <v>16</v>
      </c>
      <c r="AJ1037">
        <v>63.41</v>
      </c>
      <c r="AK1037">
        <v>53.5</v>
      </c>
      <c r="AL1037" s="3">
        <f t="shared" si="209"/>
        <v>0</v>
      </c>
      <c r="AM1037" s="3">
        <f t="shared" si="210"/>
        <v>1</v>
      </c>
      <c r="AN1037" s="3">
        <f t="shared" si="211"/>
        <v>0</v>
      </c>
    </row>
    <row r="1038" spans="1:40" x14ac:dyDescent="0.35">
      <c r="A1038" t="s">
        <v>3022</v>
      </c>
      <c r="B1038" t="s">
        <v>3002</v>
      </c>
      <c r="C1038" s="6" t="s">
        <v>16</v>
      </c>
      <c r="D1038" s="6" t="s">
        <v>134</v>
      </c>
      <c r="E1038" s="6">
        <v>23</v>
      </c>
      <c r="F1038" s="6">
        <v>66.099999999999994</v>
      </c>
      <c r="G1038" s="6">
        <v>71.22</v>
      </c>
      <c r="H1038" s="6">
        <f t="shared" si="207"/>
        <v>0.92811008143779827</v>
      </c>
      <c r="I1038" s="6">
        <v>22.5</v>
      </c>
      <c r="J1038" s="6">
        <v>50.7</v>
      </c>
      <c r="K1038" s="6">
        <v>69.97</v>
      </c>
      <c r="L1038" s="6">
        <f t="shared" si="204"/>
        <v>0</v>
      </c>
      <c r="M1038" s="6">
        <f t="shared" si="205"/>
        <v>0</v>
      </c>
      <c r="N1038" s="6">
        <f t="shared" si="206"/>
        <v>1</v>
      </c>
      <c r="O1038"/>
      <c r="AA1038" t="s">
        <v>3022</v>
      </c>
      <c r="AB1038" t="s">
        <v>3002</v>
      </c>
      <c r="AC1038" s="6" t="s">
        <v>16</v>
      </c>
      <c r="AD1038" s="6" t="s">
        <v>135</v>
      </c>
      <c r="AE1038" s="6">
        <v>31</v>
      </c>
      <c r="AF1038" s="6">
        <v>88</v>
      </c>
      <c r="AG1038" s="6">
        <v>90.81</v>
      </c>
      <c r="AH1038" s="6">
        <f t="shared" si="208"/>
        <v>0.969056271335756</v>
      </c>
      <c r="AI1038" s="6">
        <v>30.5</v>
      </c>
      <c r="AJ1038" s="6">
        <v>71.72</v>
      </c>
      <c r="AK1038" s="6">
        <v>89.6</v>
      </c>
      <c r="AL1038" s="6">
        <f t="shared" si="209"/>
        <v>0</v>
      </c>
      <c r="AM1038" s="6">
        <f t="shared" si="210"/>
        <v>0</v>
      </c>
      <c r="AN1038" s="6">
        <f t="shared" si="211"/>
        <v>1</v>
      </c>
    </row>
    <row r="1039" spans="1:40" x14ac:dyDescent="0.35">
      <c r="A1039" t="s">
        <v>3023</v>
      </c>
      <c r="B1039" t="s">
        <v>3002</v>
      </c>
      <c r="C1039" s="6" t="s">
        <v>16</v>
      </c>
      <c r="D1039" s="6" t="s">
        <v>134</v>
      </c>
      <c r="E1039" s="6">
        <v>19</v>
      </c>
      <c r="F1039" s="6">
        <v>56.89</v>
      </c>
      <c r="G1039" s="6">
        <v>61.18</v>
      </c>
      <c r="H1039" s="6">
        <f t="shared" si="207"/>
        <v>0.92987904543968614</v>
      </c>
      <c r="I1039" s="6">
        <v>18.5</v>
      </c>
      <c r="J1039" s="6">
        <v>38.9</v>
      </c>
      <c r="K1039" s="6">
        <v>59.91</v>
      </c>
      <c r="L1039" s="6">
        <f t="shared" si="204"/>
        <v>0</v>
      </c>
      <c r="M1039" s="6">
        <f t="shared" si="205"/>
        <v>0</v>
      </c>
      <c r="N1039" s="6">
        <f t="shared" si="206"/>
        <v>1</v>
      </c>
      <c r="O1039"/>
      <c r="AA1039" t="s">
        <v>3023</v>
      </c>
      <c r="AB1039" t="s">
        <v>3002</v>
      </c>
      <c r="AC1039" t="s">
        <v>16</v>
      </c>
      <c r="AD1039" t="s">
        <v>135</v>
      </c>
      <c r="AE1039">
        <v>24</v>
      </c>
      <c r="AF1039">
        <v>121.87</v>
      </c>
      <c r="AG1039">
        <v>73.7</v>
      </c>
      <c r="AH1039">
        <f t="shared" si="208"/>
        <v>1.65359565807327</v>
      </c>
      <c r="AI1039">
        <v>21.5</v>
      </c>
      <c r="AJ1039">
        <v>46.19</v>
      </c>
      <c r="AK1039">
        <v>67.47</v>
      </c>
      <c r="AL1039" s="3">
        <f t="shared" si="209"/>
        <v>1</v>
      </c>
      <c r="AM1039" s="3">
        <f t="shared" si="210"/>
        <v>0</v>
      </c>
      <c r="AN1039" s="3">
        <f t="shared" si="211"/>
        <v>0</v>
      </c>
    </row>
    <row r="1040" spans="1:40" x14ac:dyDescent="0.35">
      <c r="A1040" t="s">
        <v>3024</v>
      </c>
      <c r="B1040" t="s">
        <v>3002</v>
      </c>
      <c r="C1040" s="6" t="s">
        <v>16</v>
      </c>
      <c r="D1040" s="6" t="s">
        <v>134</v>
      </c>
      <c r="E1040" s="6">
        <v>15</v>
      </c>
      <c r="F1040" s="6">
        <v>44.4</v>
      </c>
      <c r="G1040" s="6">
        <v>50.91</v>
      </c>
      <c r="H1040" s="6">
        <f t="shared" si="207"/>
        <v>0.87212728344136714</v>
      </c>
      <c r="I1040" s="6">
        <v>15</v>
      </c>
      <c r="J1040" s="6">
        <v>44.4</v>
      </c>
      <c r="K1040" s="6">
        <v>50.91</v>
      </c>
      <c r="L1040" s="6">
        <f t="shared" si="204"/>
        <v>0</v>
      </c>
      <c r="M1040" s="6">
        <f t="shared" si="205"/>
        <v>0</v>
      </c>
      <c r="N1040" s="6">
        <f t="shared" si="206"/>
        <v>1</v>
      </c>
      <c r="O1040"/>
      <c r="AA1040" t="s">
        <v>3024</v>
      </c>
      <c r="AB1040" t="s">
        <v>3002</v>
      </c>
      <c r="AC1040" s="6" t="s">
        <v>16</v>
      </c>
      <c r="AD1040" s="6" t="s">
        <v>135</v>
      </c>
      <c r="AE1040" s="6">
        <v>31.5</v>
      </c>
      <c r="AF1040" s="6">
        <v>78.02</v>
      </c>
      <c r="AG1040" s="6">
        <v>92.02</v>
      </c>
      <c r="AH1040" s="6">
        <f t="shared" si="208"/>
        <v>0.84785916105194525</v>
      </c>
      <c r="AI1040" s="6">
        <v>31</v>
      </c>
      <c r="AJ1040" s="6">
        <v>58.34</v>
      </c>
      <c r="AK1040" s="6">
        <v>90.81</v>
      </c>
      <c r="AL1040" s="6">
        <f t="shared" si="209"/>
        <v>0</v>
      </c>
      <c r="AM1040" s="6">
        <f t="shared" si="210"/>
        <v>0</v>
      </c>
      <c r="AN1040" s="6">
        <f t="shared" si="211"/>
        <v>1</v>
      </c>
    </row>
    <row r="1041" spans="1:40" x14ac:dyDescent="0.35">
      <c r="A1041" t="s">
        <v>3025</v>
      </c>
      <c r="B1041" t="s">
        <v>3002</v>
      </c>
      <c r="C1041" s="6" t="s">
        <v>16</v>
      </c>
      <c r="D1041" s="6" t="s">
        <v>547</v>
      </c>
      <c r="E1041" s="6">
        <v>24</v>
      </c>
      <c r="F1041" s="6">
        <v>60.66</v>
      </c>
      <c r="G1041" s="6">
        <v>73.7</v>
      </c>
      <c r="H1041" s="6">
        <f t="shared" si="207"/>
        <v>0.82306648575305286</v>
      </c>
      <c r="I1041" s="6">
        <v>23.5</v>
      </c>
      <c r="J1041" s="6">
        <v>51.78</v>
      </c>
      <c r="K1041" s="6">
        <v>72.459999999999994</v>
      </c>
      <c r="L1041" s="6">
        <f t="shared" si="204"/>
        <v>0</v>
      </c>
      <c r="M1041" s="6">
        <f t="shared" si="205"/>
        <v>0</v>
      </c>
      <c r="N1041" s="6">
        <f t="shared" si="206"/>
        <v>1</v>
      </c>
      <c r="AA1041" t="s">
        <v>3025</v>
      </c>
      <c r="AB1041" t="s">
        <v>3026</v>
      </c>
      <c r="AC1041" t="s">
        <v>16</v>
      </c>
      <c r="AD1041" t="s">
        <v>548</v>
      </c>
      <c r="AE1041">
        <v>25.5</v>
      </c>
      <c r="AF1041">
        <v>85.18</v>
      </c>
      <c r="AG1041">
        <v>77.400000000000006</v>
      </c>
      <c r="AH1041">
        <f t="shared" si="208"/>
        <v>1.100516795865633</v>
      </c>
      <c r="AI1041">
        <v>25</v>
      </c>
      <c r="AJ1041">
        <v>54.19</v>
      </c>
      <c r="AK1041">
        <v>76.17</v>
      </c>
      <c r="AL1041" s="3">
        <f t="shared" si="209"/>
        <v>0</v>
      </c>
      <c r="AM1041" s="3">
        <f t="shared" si="210"/>
        <v>1</v>
      </c>
      <c r="AN1041" s="3">
        <f t="shared" si="211"/>
        <v>0</v>
      </c>
    </row>
    <row r="1042" spans="1:40" x14ac:dyDescent="0.35">
      <c r="A1042" t="s">
        <v>3027</v>
      </c>
      <c r="B1042" t="s">
        <v>3002</v>
      </c>
      <c r="C1042" s="6" t="s">
        <v>16</v>
      </c>
      <c r="D1042" s="6" t="s">
        <v>547</v>
      </c>
      <c r="E1042" s="6">
        <v>16.5</v>
      </c>
      <c r="F1042" s="6">
        <v>42.36</v>
      </c>
      <c r="G1042" s="6">
        <v>54.79</v>
      </c>
      <c r="H1042" s="6">
        <f t="shared" si="207"/>
        <v>0.77313378353714179</v>
      </c>
      <c r="I1042" s="6">
        <v>16</v>
      </c>
      <c r="J1042" s="6">
        <v>26.99</v>
      </c>
      <c r="K1042" s="6">
        <v>53.5</v>
      </c>
      <c r="L1042" s="6">
        <f t="shared" si="204"/>
        <v>0</v>
      </c>
      <c r="M1042" s="6">
        <f t="shared" si="205"/>
        <v>0</v>
      </c>
      <c r="N1042" s="6">
        <f t="shared" si="206"/>
        <v>1</v>
      </c>
      <c r="AA1042" t="s">
        <v>3027</v>
      </c>
      <c r="AB1042" t="s">
        <v>3026</v>
      </c>
      <c r="AC1042" t="s">
        <v>16</v>
      </c>
      <c r="AD1042" t="s">
        <v>548</v>
      </c>
      <c r="AE1042">
        <v>24</v>
      </c>
      <c r="AF1042">
        <v>88.41</v>
      </c>
      <c r="AG1042">
        <v>73.7</v>
      </c>
      <c r="AH1042">
        <f t="shared" si="208"/>
        <v>1.1995929443690636</v>
      </c>
      <c r="AI1042">
        <v>23.5</v>
      </c>
      <c r="AJ1042">
        <v>70.849999999999994</v>
      </c>
      <c r="AK1042">
        <v>72.459999999999994</v>
      </c>
      <c r="AL1042" s="3">
        <f t="shared" si="209"/>
        <v>0</v>
      </c>
      <c r="AM1042" s="3">
        <f t="shared" si="210"/>
        <v>1</v>
      </c>
      <c r="AN1042" s="3">
        <f t="shared" si="211"/>
        <v>0</v>
      </c>
    </row>
    <row r="1043" spans="1:40" x14ac:dyDescent="0.35">
      <c r="A1043" t="s">
        <v>3028</v>
      </c>
      <c r="B1043" t="s">
        <v>3002</v>
      </c>
      <c r="C1043" t="s">
        <v>16</v>
      </c>
      <c r="D1043" t="s">
        <v>547</v>
      </c>
      <c r="E1043">
        <v>21.5</v>
      </c>
      <c r="F1043">
        <v>72.45</v>
      </c>
      <c r="G1043">
        <v>67.47</v>
      </c>
      <c r="H1043">
        <f t="shared" si="207"/>
        <v>1.0738105824811028</v>
      </c>
      <c r="I1043">
        <v>21</v>
      </c>
      <c r="J1043">
        <v>57.32</v>
      </c>
      <c r="K1043">
        <v>66.22</v>
      </c>
      <c r="L1043" s="3">
        <f t="shared" si="204"/>
        <v>0</v>
      </c>
      <c r="M1043" s="3">
        <f t="shared" si="205"/>
        <v>1</v>
      </c>
      <c r="N1043" s="3">
        <f t="shared" si="206"/>
        <v>0</v>
      </c>
      <c r="AA1043" t="s">
        <v>3028</v>
      </c>
      <c r="AB1043" t="s">
        <v>3026</v>
      </c>
      <c r="AC1043" t="s">
        <v>16</v>
      </c>
      <c r="AD1043" t="s">
        <v>548</v>
      </c>
      <c r="AE1043">
        <v>24</v>
      </c>
      <c r="AF1043">
        <v>96.51</v>
      </c>
      <c r="AG1043">
        <v>73.7</v>
      </c>
      <c r="AH1043">
        <f t="shared" si="208"/>
        <v>1.3094979647218454</v>
      </c>
      <c r="AI1043">
        <v>23</v>
      </c>
      <c r="AJ1043">
        <v>69.81</v>
      </c>
      <c r="AK1043">
        <v>71.22</v>
      </c>
      <c r="AL1043" s="3">
        <f t="shared" si="209"/>
        <v>0</v>
      </c>
      <c r="AM1043" s="3">
        <f t="shared" si="210"/>
        <v>1</v>
      </c>
      <c r="AN1043" s="3">
        <f t="shared" si="211"/>
        <v>0</v>
      </c>
    </row>
    <row r="1044" spans="1:40" x14ac:dyDescent="0.35">
      <c r="A1044" t="s">
        <v>3029</v>
      </c>
      <c r="B1044" t="s">
        <v>3002</v>
      </c>
      <c r="C1044" s="6" t="s">
        <v>16</v>
      </c>
      <c r="D1044" s="6" t="s">
        <v>547</v>
      </c>
      <c r="E1044" s="6">
        <v>22.5</v>
      </c>
      <c r="F1044" s="6">
        <v>59.77</v>
      </c>
      <c r="G1044" s="6">
        <v>69.97</v>
      </c>
      <c r="H1044" s="6">
        <f t="shared" si="207"/>
        <v>0.85422323853079896</v>
      </c>
      <c r="I1044" s="6">
        <v>22</v>
      </c>
      <c r="J1044" s="6">
        <v>40.08</v>
      </c>
      <c r="K1044" s="6">
        <v>68.72</v>
      </c>
      <c r="L1044" s="6">
        <f t="shared" si="204"/>
        <v>0</v>
      </c>
      <c r="M1044" s="6">
        <f t="shared" si="205"/>
        <v>0</v>
      </c>
      <c r="N1044" s="6">
        <f t="shared" si="206"/>
        <v>1</v>
      </c>
      <c r="AA1044" t="s">
        <v>3029</v>
      </c>
      <c r="AB1044" t="s">
        <v>3026</v>
      </c>
      <c r="AC1044" t="s">
        <v>16</v>
      </c>
      <c r="AD1044" t="s">
        <v>548</v>
      </c>
      <c r="AE1044">
        <v>22.5</v>
      </c>
      <c r="AF1044">
        <v>82.94</v>
      </c>
      <c r="AG1044">
        <v>69.97</v>
      </c>
      <c r="AH1044">
        <f t="shared" si="208"/>
        <v>1.1853651564956409</v>
      </c>
      <c r="AI1044">
        <v>22</v>
      </c>
      <c r="AJ1044">
        <v>45.13</v>
      </c>
      <c r="AK1044">
        <v>68.72</v>
      </c>
      <c r="AL1044" s="3">
        <f t="shared" si="209"/>
        <v>0</v>
      </c>
      <c r="AM1044" s="3">
        <f t="shared" si="210"/>
        <v>1</v>
      </c>
      <c r="AN1044" s="3">
        <f t="shared" si="211"/>
        <v>0</v>
      </c>
    </row>
    <row r="1045" spans="1:40" x14ac:dyDescent="0.35">
      <c r="A1045" t="s">
        <v>3030</v>
      </c>
      <c r="B1045" t="s">
        <v>3002</v>
      </c>
      <c r="C1045" t="s">
        <v>16</v>
      </c>
      <c r="D1045" t="s">
        <v>134</v>
      </c>
      <c r="E1045">
        <v>29.5</v>
      </c>
      <c r="F1045">
        <v>87.72</v>
      </c>
      <c r="G1045">
        <v>87.18</v>
      </c>
      <c r="H1045">
        <f t="shared" si="207"/>
        <v>1.0061940812112868</v>
      </c>
      <c r="I1045">
        <v>29</v>
      </c>
      <c r="J1045">
        <v>83.47</v>
      </c>
      <c r="K1045">
        <v>85.96</v>
      </c>
      <c r="L1045" s="3">
        <f t="shared" si="204"/>
        <v>0</v>
      </c>
      <c r="M1045" s="3">
        <f t="shared" si="205"/>
        <v>1</v>
      </c>
      <c r="N1045" s="3">
        <f t="shared" si="206"/>
        <v>0</v>
      </c>
      <c r="AA1045" t="s">
        <v>3030</v>
      </c>
      <c r="AB1045" t="s">
        <v>3026</v>
      </c>
      <c r="AC1045" s="6" t="s">
        <v>16</v>
      </c>
      <c r="AD1045" s="6" t="s">
        <v>135</v>
      </c>
      <c r="AE1045" s="6">
        <v>33</v>
      </c>
      <c r="AF1045" s="6">
        <v>81.69</v>
      </c>
      <c r="AG1045" s="6">
        <v>95.64</v>
      </c>
      <c r="AH1045" s="6">
        <f t="shared" si="208"/>
        <v>0.85414052697616061</v>
      </c>
      <c r="AI1045" s="6">
        <v>32.5</v>
      </c>
      <c r="AJ1045" s="6">
        <v>69.22</v>
      </c>
      <c r="AK1045" s="6">
        <v>94.43</v>
      </c>
      <c r="AL1045" s="6">
        <f t="shared" si="209"/>
        <v>0</v>
      </c>
      <c r="AM1045" s="6">
        <f t="shared" si="210"/>
        <v>0</v>
      </c>
      <c r="AN1045" s="6">
        <f t="shared" si="211"/>
        <v>1</v>
      </c>
    </row>
    <row r="1046" spans="1:40" x14ac:dyDescent="0.35">
      <c r="A1046" t="s">
        <v>3031</v>
      </c>
      <c r="B1046" t="s">
        <v>3002</v>
      </c>
      <c r="C1046" s="6" t="s">
        <v>16</v>
      </c>
      <c r="D1046" s="6" t="s">
        <v>134</v>
      </c>
      <c r="E1046" s="6">
        <v>21.5</v>
      </c>
      <c r="F1046" s="6">
        <v>63.05</v>
      </c>
      <c r="G1046" s="6">
        <v>67.47</v>
      </c>
      <c r="H1046" s="6">
        <f t="shared" si="207"/>
        <v>0.93448940269749514</v>
      </c>
      <c r="I1046" s="6">
        <v>21</v>
      </c>
      <c r="J1046" s="6">
        <v>43.78</v>
      </c>
      <c r="K1046" s="6">
        <v>66.22</v>
      </c>
      <c r="L1046" s="6">
        <f t="shared" si="204"/>
        <v>0</v>
      </c>
      <c r="M1046" s="6">
        <f t="shared" si="205"/>
        <v>0</v>
      </c>
      <c r="N1046" s="6">
        <f t="shared" si="206"/>
        <v>1</v>
      </c>
      <c r="AA1046" t="s">
        <v>3031</v>
      </c>
      <c r="AB1046" t="s">
        <v>3026</v>
      </c>
      <c r="AC1046" s="6" t="s">
        <v>16</v>
      </c>
      <c r="AD1046" s="6" t="s">
        <v>135</v>
      </c>
      <c r="AE1046" s="6">
        <v>21.5</v>
      </c>
      <c r="AF1046" s="6">
        <v>60.61</v>
      </c>
      <c r="AG1046" s="6">
        <v>67.47</v>
      </c>
      <c r="AH1046" s="6">
        <f t="shared" si="208"/>
        <v>0.89832518156217578</v>
      </c>
      <c r="AI1046" s="6">
        <v>21</v>
      </c>
      <c r="AJ1046" s="6">
        <v>50.26</v>
      </c>
      <c r="AK1046" s="6">
        <v>66.22</v>
      </c>
      <c r="AL1046" s="6">
        <f t="shared" si="209"/>
        <v>0</v>
      </c>
      <c r="AM1046" s="6">
        <f t="shared" si="210"/>
        <v>0</v>
      </c>
      <c r="AN1046" s="6">
        <f t="shared" si="211"/>
        <v>1</v>
      </c>
    </row>
    <row r="1047" spans="1:40" x14ac:dyDescent="0.35">
      <c r="A1047" t="s">
        <v>3032</v>
      </c>
      <c r="B1047" t="s">
        <v>3002</v>
      </c>
      <c r="C1047" s="6" t="s">
        <v>16</v>
      </c>
      <c r="D1047" s="6" t="s">
        <v>134</v>
      </c>
      <c r="E1047" s="6">
        <v>19.5</v>
      </c>
      <c r="F1047" s="6">
        <v>57.21</v>
      </c>
      <c r="G1047" s="6">
        <v>62.44</v>
      </c>
      <c r="H1047" s="6">
        <f t="shared" si="207"/>
        <v>0.9162395900064062</v>
      </c>
      <c r="I1047" s="6">
        <v>19</v>
      </c>
      <c r="J1047" s="6">
        <v>38.69</v>
      </c>
      <c r="K1047" s="6">
        <v>61.18</v>
      </c>
      <c r="L1047" s="6">
        <f t="shared" si="204"/>
        <v>0</v>
      </c>
      <c r="M1047" s="6">
        <f t="shared" si="205"/>
        <v>0</v>
      </c>
      <c r="N1047" s="6">
        <f t="shared" si="206"/>
        <v>1</v>
      </c>
      <c r="AA1047" t="s">
        <v>3032</v>
      </c>
      <c r="AB1047" t="s">
        <v>3026</v>
      </c>
      <c r="AC1047" s="6" t="s">
        <v>16</v>
      </c>
      <c r="AD1047" s="6" t="s">
        <v>135</v>
      </c>
      <c r="AE1047" s="6">
        <v>22.5</v>
      </c>
      <c r="AF1047" s="6">
        <v>59.02</v>
      </c>
      <c r="AG1047" s="6">
        <v>69.97</v>
      </c>
      <c r="AH1047" s="6">
        <f t="shared" si="208"/>
        <v>0.84350435901100473</v>
      </c>
      <c r="AI1047" s="6">
        <v>22</v>
      </c>
      <c r="AJ1047" s="6">
        <v>55.05</v>
      </c>
      <c r="AK1047" s="6">
        <v>68.72</v>
      </c>
      <c r="AL1047" s="6">
        <f t="shared" si="209"/>
        <v>0</v>
      </c>
      <c r="AM1047" s="6">
        <f t="shared" si="210"/>
        <v>0</v>
      </c>
      <c r="AN1047" s="6">
        <f t="shared" si="211"/>
        <v>1</v>
      </c>
    </row>
    <row r="1048" spans="1:40" x14ac:dyDescent="0.35">
      <c r="A1048" t="s">
        <v>3033</v>
      </c>
      <c r="B1048" t="s">
        <v>3002</v>
      </c>
      <c r="C1048" s="6" t="s">
        <v>16</v>
      </c>
      <c r="D1048" s="6" t="s">
        <v>134</v>
      </c>
      <c r="E1048" s="6">
        <v>21.5</v>
      </c>
      <c r="F1048" s="6">
        <v>65.53</v>
      </c>
      <c r="G1048" s="6">
        <v>67.47</v>
      </c>
      <c r="H1048" s="6">
        <f t="shared" si="207"/>
        <v>0.97124647991700019</v>
      </c>
      <c r="I1048" s="6">
        <v>21</v>
      </c>
      <c r="J1048" s="6">
        <v>35.33</v>
      </c>
      <c r="K1048" s="6">
        <v>66.22</v>
      </c>
      <c r="L1048" s="6">
        <f t="shared" si="204"/>
        <v>0</v>
      </c>
      <c r="M1048" s="6">
        <f t="shared" si="205"/>
        <v>0</v>
      </c>
      <c r="N1048" s="6">
        <f t="shared" si="206"/>
        <v>1</v>
      </c>
      <c r="AA1048" t="s">
        <v>3033</v>
      </c>
      <c r="AB1048" t="s">
        <v>3026</v>
      </c>
      <c r="AC1048" s="6" t="s">
        <v>16</v>
      </c>
      <c r="AD1048" s="6" t="s">
        <v>135</v>
      </c>
      <c r="AE1048" s="6">
        <v>27.5</v>
      </c>
      <c r="AF1048" s="6">
        <v>70.52</v>
      </c>
      <c r="AG1048" s="6">
        <v>82.3</v>
      </c>
      <c r="AH1048" s="6">
        <f t="shared" si="208"/>
        <v>0.85686512758201694</v>
      </c>
      <c r="AI1048" s="6">
        <v>27</v>
      </c>
      <c r="AJ1048" s="6">
        <v>60.47</v>
      </c>
      <c r="AK1048" s="6">
        <v>81.08</v>
      </c>
      <c r="AL1048" s="6">
        <f t="shared" si="209"/>
        <v>0</v>
      </c>
      <c r="AM1048" s="6">
        <f t="shared" si="210"/>
        <v>0</v>
      </c>
      <c r="AN1048" s="6">
        <f t="shared" si="211"/>
        <v>1</v>
      </c>
    </row>
    <row r="1049" spans="1:40" x14ac:dyDescent="0.35">
      <c r="A1049" t="s">
        <v>3034</v>
      </c>
      <c r="B1049" t="s">
        <v>3002</v>
      </c>
      <c r="C1049" s="6" t="s">
        <v>16</v>
      </c>
      <c r="D1049" s="6" t="s">
        <v>134</v>
      </c>
      <c r="E1049" s="6">
        <v>27</v>
      </c>
      <c r="F1049" s="6">
        <v>66.39</v>
      </c>
      <c r="G1049" s="6">
        <v>81.08</v>
      </c>
      <c r="H1049" s="6">
        <f t="shared" si="207"/>
        <v>0.81882091761223486</v>
      </c>
      <c r="I1049" s="6">
        <v>26.5</v>
      </c>
      <c r="J1049" s="6">
        <v>51.65</v>
      </c>
      <c r="K1049" s="6">
        <v>79.86</v>
      </c>
      <c r="L1049" s="6">
        <f t="shared" si="204"/>
        <v>0</v>
      </c>
      <c r="M1049" s="6">
        <f t="shared" si="205"/>
        <v>0</v>
      </c>
      <c r="N1049" s="6">
        <f t="shared" si="206"/>
        <v>1</v>
      </c>
      <c r="AA1049" t="s">
        <v>3034</v>
      </c>
      <c r="AB1049" t="s">
        <v>3026</v>
      </c>
      <c r="AC1049" t="s">
        <v>16</v>
      </c>
      <c r="AD1049" t="s">
        <v>135</v>
      </c>
      <c r="AE1049">
        <v>24.5</v>
      </c>
      <c r="AF1049">
        <v>78.94</v>
      </c>
      <c r="AG1049">
        <v>74.930000000000007</v>
      </c>
      <c r="AH1049">
        <f t="shared" si="208"/>
        <v>1.0535166155078071</v>
      </c>
      <c r="AI1049">
        <v>23.5</v>
      </c>
      <c r="AJ1049">
        <v>75.069999999999993</v>
      </c>
      <c r="AK1049">
        <v>72.459999999999994</v>
      </c>
      <c r="AL1049" s="3">
        <f t="shared" si="209"/>
        <v>0</v>
      </c>
      <c r="AM1049" s="3">
        <f t="shared" si="210"/>
        <v>1</v>
      </c>
      <c r="AN1049" s="3">
        <f t="shared" si="211"/>
        <v>0</v>
      </c>
    </row>
    <row r="1050" spans="1:40" x14ac:dyDescent="0.35">
      <c r="A1050" t="s">
        <v>3035</v>
      </c>
      <c r="B1050" t="s">
        <v>3002</v>
      </c>
      <c r="C1050" s="6" t="s">
        <v>16</v>
      </c>
      <c r="D1050" s="6" t="s">
        <v>134</v>
      </c>
      <c r="E1050" s="6">
        <v>34.5</v>
      </c>
      <c r="F1050" s="6">
        <v>90.33</v>
      </c>
      <c r="G1050" s="6">
        <v>99.24</v>
      </c>
      <c r="H1050" s="6">
        <f t="shared" si="207"/>
        <v>0.91021765417170497</v>
      </c>
      <c r="I1050" s="6">
        <v>34</v>
      </c>
      <c r="J1050" s="6">
        <v>64.34</v>
      </c>
      <c r="K1050" s="6">
        <v>98.04</v>
      </c>
      <c r="L1050" s="6">
        <f t="shared" si="204"/>
        <v>0</v>
      </c>
      <c r="M1050" s="6">
        <f t="shared" si="205"/>
        <v>0</v>
      </c>
      <c r="N1050" s="6">
        <f t="shared" si="206"/>
        <v>1</v>
      </c>
      <c r="AA1050" t="s">
        <v>3035</v>
      </c>
      <c r="AB1050" t="s">
        <v>3026</v>
      </c>
      <c r="AC1050" s="6" t="s">
        <v>16</v>
      </c>
      <c r="AD1050" s="6" t="s">
        <v>135</v>
      </c>
      <c r="AE1050" s="6">
        <v>32.5</v>
      </c>
      <c r="AF1050" s="6">
        <v>90.65</v>
      </c>
      <c r="AG1050" s="6">
        <v>94.43</v>
      </c>
      <c r="AH1050" s="6">
        <f t="shared" si="208"/>
        <v>0.95997034840622686</v>
      </c>
      <c r="AI1050" s="6">
        <v>32</v>
      </c>
      <c r="AJ1050" s="6">
        <v>55.02</v>
      </c>
      <c r="AK1050" s="6">
        <v>93.23</v>
      </c>
      <c r="AL1050" s="6">
        <f t="shared" si="209"/>
        <v>0</v>
      </c>
      <c r="AM1050" s="6">
        <f t="shared" si="210"/>
        <v>0</v>
      </c>
      <c r="AN1050" s="6">
        <f t="shared" si="211"/>
        <v>1</v>
      </c>
    </row>
    <row r="1051" spans="1:40" x14ac:dyDescent="0.35">
      <c r="A1051" t="s">
        <v>3036</v>
      </c>
      <c r="B1051" t="s">
        <v>3002</v>
      </c>
      <c r="C1051" s="6" t="s">
        <v>16</v>
      </c>
      <c r="D1051" s="6" t="s">
        <v>134</v>
      </c>
      <c r="E1051" s="6">
        <v>23</v>
      </c>
      <c r="F1051" s="6">
        <v>61.21</v>
      </c>
      <c r="G1051" s="6">
        <v>71.22</v>
      </c>
      <c r="H1051" s="6">
        <f t="shared" si="207"/>
        <v>0.85944959281100819</v>
      </c>
      <c r="I1051" s="6">
        <v>22.5</v>
      </c>
      <c r="J1051" s="6">
        <v>55.96</v>
      </c>
      <c r="K1051" s="6">
        <v>69.97</v>
      </c>
      <c r="L1051" s="6">
        <f t="shared" ref="L1051:L1114" si="212">IF(H1051&gt;1.5,1,0)</f>
        <v>0</v>
      </c>
      <c r="M1051" s="6">
        <f t="shared" ref="M1051:M1114" si="213">IF((AND(H1051&gt;1,H1051&lt;1.5)),1,0)</f>
        <v>0</v>
      </c>
      <c r="N1051" s="6">
        <f t="shared" ref="N1051:N1114" si="214">IF(H1051&lt;1,1,0)</f>
        <v>1</v>
      </c>
      <c r="AA1051" t="s">
        <v>3036</v>
      </c>
      <c r="AB1051" t="s">
        <v>3026</v>
      </c>
      <c r="AC1051" t="s">
        <v>16</v>
      </c>
      <c r="AD1051" t="s">
        <v>135</v>
      </c>
      <c r="AE1051">
        <v>21</v>
      </c>
      <c r="AF1051">
        <v>68.09</v>
      </c>
      <c r="AG1051">
        <v>66.22</v>
      </c>
      <c r="AH1051">
        <f t="shared" si="208"/>
        <v>1.0282392026578073</v>
      </c>
      <c r="AI1051">
        <v>20.5</v>
      </c>
      <c r="AJ1051">
        <v>59.78</v>
      </c>
      <c r="AK1051">
        <v>64.97</v>
      </c>
      <c r="AL1051" s="3">
        <f t="shared" si="209"/>
        <v>0</v>
      </c>
      <c r="AM1051" s="3">
        <f t="shared" si="210"/>
        <v>1</v>
      </c>
      <c r="AN1051" s="3">
        <f t="shared" si="211"/>
        <v>0</v>
      </c>
    </row>
    <row r="1052" spans="1:40" x14ac:dyDescent="0.35">
      <c r="A1052" t="s">
        <v>3037</v>
      </c>
      <c r="B1052" t="s">
        <v>3002</v>
      </c>
      <c r="C1052" s="6" t="s">
        <v>16</v>
      </c>
      <c r="D1052" s="6" t="s">
        <v>134</v>
      </c>
      <c r="E1052" s="6">
        <v>19.5</v>
      </c>
      <c r="F1052" s="6">
        <v>58.42</v>
      </c>
      <c r="G1052" s="6">
        <v>62.44</v>
      </c>
      <c r="H1052" s="6">
        <f t="shared" si="207"/>
        <v>0.93561819346572717</v>
      </c>
      <c r="I1052" s="6">
        <v>19</v>
      </c>
      <c r="J1052" s="6">
        <v>23.66</v>
      </c>
      <c r="K1052" s="6">
        <v>61.18</v>
      </c>
      <c r="L1052" s="6">
        <f t="shared" si="212"/>
        <v>0</v>
      </c>
      <c r="M1052" s="6">
        <f t="shared" si="213"/>
        <v>0</v>
      </c>
      <c r="N1052" s="6">
        <f t="shared" si="214"/>
        <v>1</v>
      </c>
      <c r="AA1052" t="s">
        <v>3037</v>
      </c>
      <c r="AB1052" t="s">
        <v>3026</v>
      </c>
      <c r="AC1052" t="s">
        <v>16</v>
      </c>
      <c r="AD1052" t="s">
        <v>135</v>
      </c>
      <c r="AE1052">
        <v>26.5</v>
      </c>
      <c r="AF1052">
        <v>81.95</v>
      </c>
      <c r="AG1052">
        <v>79.86</v>
      </c>
      <c r="AH1052">
        <f t="shared" si="208"/>
        <v>1.0261707988980717</v>
      </c>
      <c r="AI1052">
        <v>26</v>
      </c>
      <c r="AJ1052">
        <v>68.17</v>
      </c>
      <c r="AK1052">
        <v>78.63</v>
      </c>
      <c r="AL1052" s="3">
        <f t="shared" si="209"/>
        <v>0</v>
      </c>
      <c r="AM1052" s="3">
        <f t="shared" si="210"/>
        <v>1</v>
      </c>
      <c r="AN1052" s="3">
        <f t="shared" si="211"/>
        <v>0</v>
      </c>
    </row>
    <row r="1053" spans="1:40" x14ac:dyDescent="0.35">
      <c r="A1053" t="s">
        <v>3038</v>
      </c>
      <c r="B1053" t="s">
        <v>3039</v>
      </c>
      <c r="C1053" s="6" t="s">
        <v>16</v>
      </c>
      <c r="D1053" s="6" t="s">
        <v>17</v>
      </c>
      <c r="E1053" s="6">
        <v>30.5</v>
      </c>
      <c r="F1053" s="6">
        <v>84.35</v>
      </c>
      <c r="G1053" s="6">
        <v>89.6</v>
      </c>
      <c r="H1053" s="6">
        <f t="shared" si="207"/>
        <v>0.94140625</v>
      </c>
      <c r="I1053" s="6">
        <v>30</v>
      </c>
      <c r="J1053" s="6">
        <v>66.13</v>
      </c>
      <c r="K1053" s="6">
        <v>88.39</v>
      </c>
      <c r="L1053" s="6">
        <f t="shared" si="212"/>
        <v>0</v>
      </c>
      <c r="M1053" s="6">
        <f t="shared" si="213"/>
        <v>0</v>
      </c>
      <c r="N1053" s="6">
        <f t="shared" si="214"/>
        <v>1</v>
      </c>
      <c r="AA1053" t="s">
        <v>3038</v>
      </c>
      <c r="AB1053" t="s">
        <v>3039</v>
      </c>
      <c r="AC1053" t="s">
        <v>16</v>
      </c>
      <c r="AD1053" t="s">
        <v>18</v>
      </c>
      <c r="AE1053">
        <v>21</v>
      </c>
      <c r="AF1053">
        <v>72.67</v>
      </c>
      <c r="AG1053">
        <v>66.22</v>
      </c>
      <c r="AH1053">
        <f t="shared" si="208"/>
        <v>1.0974025974025974</v>
      </c>
      <c r="AI1053">
        <v>20</v>
      </c>
      <c r="AJ1053">
        <v>55.37</v>
      </c>
      <c r="AK1053">
        <v>63.71</v>
      </c>
      <c r="AL1053" s="3">
        <f t="shared" si="209"/>
        <v>0</v>
      </c>
      <c r="AM1053" s="3">
        <f t="shared" si="210"/>
        <v>1</v>
      </c>
      <c r="AN1053" s="3">
        <f t="shared" si="211"/>
        <v>0</v>
      </c>
    </row>
    <row r="1054" spans="1:40" x14ac:dyDescent="0.35">
      <c r="A1054" t="s">
        <v>3040</v>
      </c>
      <c r="B1054" t="s">
        <v>3039</v>
      </c>
      <c r="C1054" s="6" t="s">
        <v>16</v>
      </c>
      <c r="D1054" s="6" t="s">
        <v>17</v>
      </c>
      <c r="E1054" s="6">
        <v>18.5</v>
      </c>
      <c r="F1054" s="6">
        <v>54.97</v>
      </c>
      <c r="G1054" s="6">
        <v>59.91</v>
      </c>
      <c r="H1054" s="6">
        <f t="shared" si="207"/>
        <v>0.91754298113837429</v>
      </c>
      <c r="I1054" s="6">
        <v>18</v>
      </c>
      <c r="J1054" s="6">
        <v>47.83</v>
      </c>
      <c r="K1054" s="6">
        <v>58.64</v>
      </c>
      <c r="L1054" s="6">
        <f t="shared" si="212"/>
        <v>0</v>
      </c>
      <c r="M1054" s="6">
        <f t="shared" si="213"/>
        <v>0</v>
      </c>
      <c r="N1054" s="6">
        <f t="shared" si="214"/>
        <v>1</v>
      </c>
      <c r="AA1054" t="s">
        <v>3040</v>
      </c>
      <c r="AB1054" t="s">
        <v>3039</v>
      </c>
      <c r="AC1054" t="s">
        <v>16</v>
      </c>
      <c r="AD1054" t="s">
        <v>18</v>
      </c>
      <c r="AE1054">
        <v>24</v>
      </c>
      <c r="AF1054">
        <v>121</v>
      </c>
      <c r="AG1054">
        <v>73.7</v>
      </c>
      <c r="AH1054">
        <f t="shared" si="208"/>
        <v>1.6417910447761193</v>
      </c>
      <c r="AI1054">
        <v>22.5</v>
      </c>
      <c r="AJ1054">
        <v>68.95</v>
      </c>
      <c r="AK1054">
        <v>69.97</v>
      </c>
      <c r="AL1054" s="3">
        <f t="shared" si="209"/>
        <v>1</v>
      </c>
      <c r="AM1054" s="3">
        <f t="shared" si="210"/>
        <v>0</v>
      </c>
      <c r="AN1054" s="3">
        <f t="shared" si="211"/>
        <v>0</v>
      </c>
    </row>
    <row r="1055" spans="1:40" x14ac:dyDescent="0.35">
      <c r="A1055" t="s">
        <v>3041</v>
      </c>
      <c r="B1055" t="s">
        <v>3039</v>
      </c>
      <c r="C1055" t="s">
        <v>16</v>
      </c>
      <c r="D1055" t="s">
        <v>17</v>
      </c>
      <c r="E1055">
        <v>23.5</v>
      </c>
      <c r="F1055">
        <v>78.02</v>
      </c>
      <c r="G1055">
        <v>72.459999999999994</v>
      </c>
      <c r="H1055">
        <f t="shared" si="207"/>
        <v>1.0767319900634833</v>
      </c>
      <c r="I1055">
        <v>23</v>
      </c>
      <c r="J1055">
        <v>46.13</v>
      </c>
      <c r="K1055">
        <v>71.22</v>
      </c>
      <c r="L1055" s="3">
        <f t="shared" si="212"/>
        <v>0</v>
      </c>
      <c r="M1055" s="3">
        <f t="shared" si="213"/>
        <v>1</v>
      </c>
      <c r="N1055" s="3">
        <f t="shared" si="214"/>
        <v>0</v>
      </c>
      <c r="AA1055" t="s">
        <v>3041</v>
      </c>
      <c r="AB1055" t="s">
        <v>3039</v>
      </c>
      <c r="AC1055" s="6" t="s">
        <v>16</v>
      </c>
      <c r="AD1055" s="6" t="s">
        <v>18</v>
      </c>
      <c r="AE1055" s="6">
        <v>28.5</v>
      </c>
      <c r="AF1055" s="6">
        <v>80.52</v>
      </c>
      <c r="AG1055" s="6">
        <v>84.74</v>
      </c>
      <c r="AH1055" s="6">
        <f t="shared" si="208"/>
        <v>0.9502006136417277</v>
      </c>
      <c r="AI1055" s="6">
        <v>28</v>
      </c>
      <c r="AJ1055" s="6">
        <v>68.61</v>
      </c>
      <c r="AK1055" s="6">
        <v>83.53</v>
      </c>
      <c r="AL1055" s="6">
        <f t="shared" si="209"/>
        <v>0</v>
      </c>
      <c r="AM1055" s="6">
        <f t="shared" si="210"/>
        <v>0</v>
      </c>
      <c r="AN1055" s="6">
        <f t="shared" si="211"/>
        <v>1</v>
      </c>
    </row>
    <row r="1056" spans="1:40" x14ac:dyDescent="0.35">
      <c r="A1056" t="s">
        <v>3042</v>
      </c>
      <c r="B1056" t="s">
        <v>3039</v>
      </c>
      <c r="C1056" s="6" t="s">
        <v>16</v>
      </c>
      <c r="D1056" s="6" t="s">
        <v>17</v>
      </c>
      <c r="E1056" s="6">
        <v>35</v>
      </c>
      <c r="F1056" s="6">
        <v>89.34</v>
      </c>
      <c r="G1056" s="6">
        <v>100.44</v>
      </c>
      <c r="H1056" s="6">
        <f t="shared" si="207"/>
        <v>0.88948626045400248</v>
      </c>
      <c r="I1056" s="6">
        <v>34.5</v>
      </c>
      <c r="J1056" s="6">
        <v>56.42</v>
      </c>
      <c r="K1056" s="6">
        <v>99.24</v>
      </c>
      <c r="L1056" s="6">
        <f t="shared" si="212"/>
        <v>0</v>
      </c>
      <c r="M1056" s="6">
        <f t="shared" si="213"/>
        <v>0</v>
      </c>
      <c r="N1056" s="6">
        <f t="shared" si="214"/>
        <v>1</v>
      </c>
      <c r="AA1056" t="s">
        <v>3042</v>
      </c>
      <c r="AB1056" t="s">
        <v>3039</v>
      </c>
      <c r="AC1056" s="6" t="s">
        <v>16</v>
      </c>
      <c r="AD1056" s="6" t="s">
        <v>18</v>
      </c>
      <c r="AE1056" s="6">
        <v>23.5</v>
      </c>
      <c r="AF1056" s="6">
        <v>61.99</v>
      </c>
      <c r="AG1056" s="6">
        <v>72.459999999999994</v>
      </c>
      <c r="AH1056" s="6">
        <f t="shared" si="208"/>
        <v>0.85550648633728965</v>
      </c>
      <c r="AI1056" s="6">
        <v>23</v>
      </c>
      <c r="AJ1056" s="6">
        <v>59.77</v>
      </c>
      <c r="AK1056" s="6">
        <v>71.22</v>
      </c>
      <c r="AL1056" s="6">
        <f t="shared" si="209"/>
        <v>0</v>
      </c>
      <c r="AM1056" s="6">
        <f t="shared" si="210"/>
        <v>0</v>
      </c>
      <c r="AN1056" s="6">
        <f t="shared" si="211"/>
        <v>1</v>
      </c>
    </row>
    <row r="1057" spans="1:40" x14ac:dyDescent="0.35">
      <c r="A1057" t="s">
        <v>3043</v>
      </c>
      <c r="B1057" t="s">
        <v>3039</v>
      </c>
      <c r="C1057" s="6" t="s">
        <v>16</v>
      </c>
      <c r="D1057" s="6" t="s">
        <v>17</v>
      </c>
      <c r="E1057" s="6">
        <v>15</v>
      </c>
      <c r="F1057" s="6">
        <v>45.69</v>
      </c>
      <c r="G1057" s="6">
        <v>50.91</v>
      </c>
      <c r="H1057" s="6">
        <f t="shared" si="207"/>
        <v>0.8974661166764879</v>
      </c>
      <c r="I1057" s="6">
        <v>15</v>
      </c>
      <c r="J1057" s="6">
        <v>45.69</v>
      </c>
      <c r="K1057" s="6">
        <v>50.91</v>
      </c>
      <c r="L1057" s="6">
        <f t="shared" si="212"/>
        <v>0</v>
      </c>
      <c r="M1057" s="6">
        <f t="shared" si="213"/>
        <v>0</v>
      </c>
      <c r="N1057" s="6">
        <f t="shared" si="214"/>
        <v>1</v>
      </c>
      <c r="AA1057" t="s">
        <v>3043</v>
      </c>
      <c r="AB1057" t="s">
        <v>3039</v>
      </c>
      <c r="AC1057" t="s">
        <v>16</v>
      </c>
      <c r="AD1057" t="s">
        <v>18</v>
      </c>
      <c r="AE1057">
        <v>24</v>
      </c>
      <c r="AF1057">
        <v>77.16</v>
      </c>
      <c r="AG1057">
        <v>73.7</v>
      </c>
      <c r="AH1057">
        <f t="shared" si="208"/>
        <v>1.0469470827679781</v>
      </c>
      <c r="AI1057">
        <v>23.5</v>
      </c>
      <c r="AJ1057">
        <v>48.57</v>
      </c>
      <c r="AK1057">
        <v>72.459999999999994</v>
      </c>
      <c r="AL1057" s="3">
        <f t="shared" si="209"/>
        <v>0</v>
      </c>
      <c r="AM1057" s="3">
        <f t="shared" si="210"/>
        <v>1</v>
      </c>
      <c r="AN1057" s="3">
        <f t="shared" si="211"/>
        <v>0</v>
      </c>
    </row>
    <row r="1058" spans="1:40" x14ac:dyDescent="0.35">
      <c r="A1058" t="s">
        <v>3044</v>
      </c>
      <c r="B1058" t="s">
        <v>3039</v>
      </c>
      <c r="C1058" s="6" t="s">
        <v>16</v>
      </c>
      <c r="D1058" s="6" t="s">
        <v>17</v>
      </c>
      <c r="E1058" s="6">
        <v>33.5</v>
      </c>
      <c r="F1058" s="6">
        <v>92.8</v>
      </c>
      <c r="G1058" s="6">
        <v>96.84</v>
      </c>
      <c r="H1058" s="6">
        <f t="shared" si="207"/>
        <v>0.95828170177612548</v>
      </c>
      <c r="I1058" s="6">
        <v>33</v>
      </c>
      <c r="J1058" s="6">
        <v>63.07</v>
      </c>
      <c r="K1058" s="6">
        <v>95.64</v>
      </c>
      <c r="L1058" s="6">
        <f t="shared" si="212"/>
        <v>0</v>
      </c>
      <c r="M1058" s="6">
        <f t="shared" si="213"/>
        <v>0</v>
      </c>
      <c r="N1058" s="6">
        <f t="shared" si="214"/>
        <v>1</v>
      </c>
      <c r="AA1058" t="s">
        <v>3044</v>
      </c>
      <c r="AB1058" t="s">
        <v>3039</v>
      </c>
      <c r="AC1058" s="6" t="s">
        <v>16</v>
      </c>
      <c r="AD1058" s="6" t="s">
        <v>18</v>
      </c>
      <c r="AE1058" s="6">
        <v>25.5</v>
      </c>
      <c r="AF1058" s="6">
        <v>75.8</v>
      </c>
      <c r="AG1058" s="6">
        <v>77.400000000000006</v>
      </c>
      <c r="AH1058" s="6">
        <f t="shared" si="208"/>
        <v>0.97932816537467693</v>
      </c>
      <c r="AI1058" s="6">
        <v>25</v>
      </c>
      <c r="AJ1058" s="6">
        <v>44.84</v>
      </c>
      <c r="AK1058" s="6">
        <v>76.17</v>
      </c>
      <c r="AL1058" s="6">
        <f t="shared" si="209"/>
        <v>0</v>
      </c>
      <c r="AM1058" s="6">
        <f t="shared" si="210"/>
        <v>0</v>
      </c>
      <c r="AN1058" s="6">
        <f t="shared" si="211"/>
        <v>1</v>
      </c>
    </row>
    <row r="1059" spans="1:40" x14ac:dyDescent="0.35">
      <c r="A1059" t="s">
        <v>3045</v>
      </c>
      <c r="B1059" t="s">
        <v>3039</v>
      </c>
      <c r="C1059" s="6" t="s">
        <v>16</v>
      </c>
      <c r="D1059" s="6" t="s">
        <v>17</v>
      </c>
      <c r="E1059" s="6">
        <v>29.5</v>
      </c>
      <c r="F1059" s="6">
        <v>85.25</v>
      </c>
      <c r="G1059" s="6">
        <v>87.18</v>
      </c>
      <c r="H1059" s="6">
        <f t="shared" si="207"/>
        <v>0.97786189493002973</v>
      </c>
      <c r="I1059" s="6">
        <v>29</v>
      </c>
      <c r="J1059" s="6">
        <v>44.73</v>
      </c>
      <c r="K1059" s="6">
        <v>85.96</v>
      </c>
      <c r="L1059" s="6">
        <f t="shared" si="212"/>
        <v>0</v>
      </c>
      <c r="M1059" s="6">
        <f t="shared" si="213"/>
        <v>0</v>
      </c>
      <c r="N1059" s="6">
        <f t="shared" si="214"/>
        <v>1</v>
      </c>
      <c r="AA1059" t="s">
        <v>3045</v>
      </c>
      <c r="AB1059" t="s">
        <v>3039</v>
      </c>
      <c r="AC1059" s="6" t="s">
        <v>16</v>
      </c>
      <c r="AD1059" s="6" t="s">
        <v>18</v>
      </c>
      <c r="AE1059" s="6">
        <v>24</v>
      </c>
      <c r="AF1059" s="6">
        <v>70.180000000000007</v>
      </c>
      <c r="AG1059" s="6">
        <v>73.7</v>
      </c>
      <c r="AH1059" s="6">
        <f t="shared" si="208"/>
        <v>0.95223880597014932</v>
      </c>
      <c r="AI1059" s="6">
        <v>23.5</v>
      </c>
      <c r="AJ1059" s="6">
        <v>53.09</v>
      </c>
      <c r="AK1059" s="6">
        <v>72.459999999999994</v>
      </c>
      <c r="AL1059" s="6">
        <f t="shared" si="209"/>
        <v>0</v>
      </c>
      <c r="AM1059" s="6">
        <f t="shared" si="210"/>
        <v>0</v>
      </c>
      <c r="AN1059" s="6">
        <f t="shared" si="211"/>
        <v>1</v>
      </c>
    </row>
    <row r="1060" spans="1:40" x14ac:dyDescent="0.35">
      <c r="A1060" t="s">
        <v>3046</v>
      </c>
      <c r="B1060" t="s">
        <v>3039</v>
      </c>
      <c r="C1060" s="6" t="s">
        <v>16</v>
      </c>
      <c r="D1060" s="6" t="s">
        <v>17</v>
      </c>
      <c r="E1060" s="6">
        <v>18</v>
      </c>
      <c r="F1060" s="6">
        <v>48.98</v>
      </c>
      <c r="G1060" s="6">
        <v>58.64</v>
      </c>
      <c r="H1060" s="6">
        <f t="shared" si="207"/>
        <v>0.83526603001364252</v>
      </c>
      <c r="I1060" s="6">
        <v>17.5</v>
      </c>
      <c r="J1060" s="6">
        <v>23.81</v>
      </c>
      <c r="K1060" s="6">
        <v>57.36</v>
      </c>
      <c r="L1060" s="6">
        <f t="shared" si="212"/>
        <v>0</v>
      </c>
      <c r="M1060" s="6">
        <f t="shared" si="213"/>
        <v>0</v>
      </c>
      <c r="N1060" s="6">
        <f t="shared" si="214"/>
        <v>1</v>
      </c>
      <c r="AA1060" t="s">
        <v>3046</v>
      </c>
      <c r="AB1060" t="s">
        <v>3039</v>
      </c>
      <c r="AC1060" t="s">
        <v>16</v>
      </c>
      <c r="AD1060" t="s">
        <v>18</v>
      </c>
      <c r="AE1060">
        <v>24</v>
      </c>
      <c r="AF1060">
        <v>76.33</v>
      </c>
      <c r="AG1060">
        <v>73.7</v>
      </c>
      <c r="AH1060">
        <f t="shared" si="208"/>
        <v>1.0356852103120759</v>
      </c>
      <c r="AI1060">
        <v>23.5</v>
      </c>
      <c r="AJ1060">
        <v>59.26</v>
      </c>
      <c r="AK1060">
        <v>72.459999999999994</v>
      </c>
      <c r="AL1060" s="3">
        <f t="shared" si="209"/>
        <v>0</v>
      </c>
      <c r="AM1060" s="3">
        <f t="shared" si="210"/>
        <v>1</v>
      </c>
      <c r="AN1060" s="3">
        <f t="shared" si="211"/>
        <v>0</v>
      </c>
    </row>
    <row r="1061" spans="1:40" x14ac:dyDescent="0.35">
      <c r="A1061" t="s">
        <v>3047</v>
      </c>
      <c r="B1061" t="s">
        <v>3039</v>
      </c>
      <c r="C1061" s="6" t="s">
        <v>16</v>
      </c>
      <c r="D1061" s="6" t="s">
        <v>17</v>
      </c>
      <c r="E1061" s="6">
        <v>20.5</v>
      </c>
      <c r="F1061" s="6">
        <v>64.540000000000006</v>
      </c>
      <c r="G1061" s="6">
        <v>64.97</v>
      </c>
      <c r="H1061" s="6">
        <f t="shared" si="207"/>
        <v>0.99338156072033257</v>
      </c>
      <c r="I1061" s="6">
        <v>20</v>
      </c>
      <c r="J1061" s="6">
        <v>46.25</v>
      </c>
      <c r="K1061" s="6">
        <v>63.71</v>
      </c>
      <c r="L1061" s="6">
        <f t="shared" si="212"/>
        <v>0</v>
      </c>
      <c r="M1061" s="6">
        <f t="shared" si="213"/>
        <v>0</v>
      </c>
      <c r="N1061" s="6">
        <f t="shared" si="214"/>
        <v>1</v>
      </c>
      <c r="AA1061" t="s">
        <v>3047</v>
      </c>
      <c r="AB1061" t="s">
        <v>3039</v>
      </c>
      <c r="AC1061" s="6" t="s">
        <v>16</v>
      </c>
      <c r="AD1061" s="6" t="s">
        <v>18</v>
      </c>
      <c r="AE1061" s="6">
        <v>27.5</v>
      </c>
      <c r="AF1061" s="6">
        <v>74.31</v>
      </c>
      <c r="AG1061" s="6">
        <v>82.3</v>
      </c>
      <c r="AH1061" s="6">
        <f t="shared" si="208"/>
        <v>0.9029161603888215</v>
      </c>
      <c r="AI1061" s="6">
        <v>27</v>
      </c>
      <c r="AJ1061" s="6">
        <v>51.86</v>
      </c>
      <c r="AK1061" s="6">
        <v>81.08</v>
      </c>
      <c r="AL1061" s="6">
        <f t="shared" si="209"/>
        <v>0</v>
      </c>
      <c r="AM1061" s="6">
        <f t="shared" si="210"/>
        <v>0</v>
      </c>
      <c r="AN1061" s="6">
        <f t="shared" si="211"/>
        <v>1</v>
      </c>
    </row>
    <row r="1062" spans="1:40" x14ac:dyDescent="0.35">
      <c r="A1062" t="s">
        <v>3048</v>
      </c>
      <c r="B1062" t="s">
        <v>3039</v>
      </c>
      <c r="C1062" t="s">
        <v>16</v>
      </c>
      <c r="D1062" t="s">
        <v>17</v>
      </c>
      <c r="E1062">
        <v>18</v>
      </c>
      <c r="F1062">
        <v>59.39</v>
      </c>
      <c r="G1062">
        <v>58.64</v>
      </c>
      <c r="H1062">
        <f t="shared" si="207"/>
        <v>1.0127899045020463</v>
      </c>
      <c r="I1062">
        <v>17.5</v>
      </c>
      <c r="J1062">
        <v>30.65</v>
      </c>
      <c r="K1062">
        <v>57.36</v>
      </c>
      <c r="L1062" s="3">
        <f t="shared" si="212"/>
        <v>0</v>
      </c>
      <c r="M1062" s="3">
        <f t="shared" si="213"/>
        <v>1</v>
      </c>
      <c r="N1062" s="3">
        <f t="shared" si="214"/>
        <v>0</v>
      </c>
      <c r="AA1062" t="s">
        <v>3048</v>
      </c>
      <c r="AB1062" t="s">
        <v>3039</v>
      </c>
      <c r="AC1062" s="6" t="s">
        <v>16</v>
      </c>
      <c r="AD1062" s="6" t="s">
        <v>18</v>
      </c>
      <c r="AE1062" s="6">
        <v>19</v>
      </c>
      <c r="AF1062" s="6">
        <v>58.15</v>
      </c>
      <c r="AG1062" s="6">
        <v>61.18</v>
      </c>
      <c r="AH1062" s="6">
        <f t="shared" si="208"/>
        <v>0.95047401111474339</v>
      </c>
      <c r="AI1062" s="6">
        <v>18.5</v>
      </c>
      <c r="AJ1062" s="6">
        <v>31.25</v>
      </c>
      <c r="AK1062" s="6">
        <v>59.91</v>
      </c>
      <c r="AL1062" s="6">
        <f t="shared" si="209"/>
        <v>0</v>
      </c>
      <c r="AM1062" s="6">
        <f t="shared" si="210"/>
        <v>0</v>
      </c>
      <c r="AN1062" s="6">
        <f t="shared" si="211"/>
        <v>1</v>
      </c>
    </row>
    <row r="1063" spans="1:40" x14ac:dyDescent="0.35">
      <c r="A1063" t="s">
        <v>3049</v>
      </c>
      <c r="B1063" t="s">
        <v>3039</v>
      </c>
      <c r="C1063" s="6" t="s">
        <v>16</v>
      </c>
      <c r="D1063" s="6" t="s">
        <v>17</v>
      </c>
      <c r="E1063" s="6">
        <v>18.5</v>
      </c>
      <c r="F1063" s="6">
        <v>57.66</v>
      </c>
      <c r="G1063" s="6">
        <v>59.91</v>
      </c>
      <c r="H1063" s="6">
        <f t="shared" si="207"/>
        <v>0.96244366549824734</v>
      </c>
      <c r="I1063" s="6">
        <v>18</v>
      </c>
      <c r="J1063" s="6">
        <v>38.770000000000003</v>
      </c>
      <c r="K1063" s="6">
        <v>58.64</v>
      </c>
      <c r="L1063" s="6">
        <f t="shared" si="212"/>
        <v>0</v>
      </c>
      <c r="M1063" s="6">
        <f t="shared" si="213"/>
        <v>0</v>
      </c>
      <c r="N1063" s="6">
        <f t="shared" si="214"/>
        <v>1</v>
      </c>
      <c r="AA1063" t="s">
        <v>3049</v>
      </c>
      <c r="AB1063" t="s">
        <v>3039</v>
      </c>
      <c r="AC1063" t="s">
        <v>16</v>
      </c>
      <c r="AD1063" t="s">
        <v>18</v>
      </c>
      <c r="AE1063">
        <v>24</v>
      </c>
      <c r="AF1063">
        <v>89.5</v>
      </c>
      <c r="AG1063">
        <v>73.7</v>
      </c>
      <c r="AH1063">
        <f t="shared" si="208"/>
        <v>1.21438263229308</v>
      </c>
      <c r="AI1063">
        <v>23.5</v>
      </c>
      <c r="AJ1063">
        <v>36.14</v>
      </c>
      <c r="AK1063">
        <v>72.459999999999994</v>
      </c>
      <c r="AL1063" s="3">
        <f t="shared" si="209"/>
        <v>0</v>
      </c>
      <c r="AM1063" s="3">
        <f t="shared" si="210"/>
        <v>1</v>
      </c>
      <c r="AN1063" s="3">
        <f t="shared" si="211"/>
        <v>0</v>
      </c>
    </row>
    <row r="1064" spans="1:40" x14ac:dyDescent="0.35">
      <c r="A1064" t="s">
        <v>3050</v>
      </c>
      <c r="B1064" t="s">
        <v>3039</v>
      </c>
      <c r="C1064" s="6" t="s">
        <v>16</v>
      </c>
      <c r="D1064" s="6" t="s">
        <v>17</v>
      </c>
      <c r="E1064" s="6">
        <v>28</v>
      </c>
      <c r="F1064" s="6">
        <v>76.8</v>
      </c>
      <c r="G1064" s="6">
        <v>83.53</v>
      </c>
      <c r="H1064" s="6">
        <f t="shared" si="207"/>
        <v>0.91943014485813479</v>
      </c>
      <c r="I1064" s="6">
        <v>27.5</v>
      </c>
      <c r="J1064" s="6">
        <v>62.59</v>
      </c>
      <c r="K1064" s="6">
        <v>82.3</v>
      </c>
      <c r="L1064" s="6">
        <f t="shared" si="212"/>
        <v>0</v>
      </c>
      <c r="M1064" s="6">
        <f t="shared" si="213"/>
        <v>0</v>
      </c>
      <c r="N1064" s="6">
        <f t="shared" si="214"/>
        <v>1</v>
      </c>
      <c r="AA1064" t="s">
        <v>3050</v>
      </c>
      <c r="AB1064" t="s">
        <v>3039</v>
      </c>
      <c r="AC1064" t="s">
        <v>16</v>
      </c>
      <c r="AD1064" t="s">
        <v>18</v>
      </c>
      <c r="AE1064">
        <v>24</v>
      </c>
      <c r="AF1064">
        <v>73.92</v>
      </c>
      <c r="AG1064">
        <v>73.7</v>
      </c>
      <c r="AH1064">
        <f t="shared" si="208"/>
        <v>1.0029850746268656</v>
      </c>
      <c r="AI1064">
        <v>23.5</v>
      </c>
      <c r="AJ1064">
        <v>54.73</v>
      </c>
      <c r="AK1064">
        <v>72.459999999999994</v>
      </c>
      <c r="AL1064" s="3">
        <f t="shared" si="209"/>
        <v>0</v>
      </c>
      <c r="AM1064" s="3">
        <f t="shared" si="210"/>
        <v>1</v>
      </c>
      <c r="AN1064" s="3">
        <f t="shared" si="211"/>
        <v>0</v>
      </c>
    </row>
    <row r="1065" spans="1:40" x14ac:dyDescent="0.35">
      <c r="A1065" t="s">
        <v>3051</v>
      </c>
      <c r="B1065" t="s">
        <v>3039</v>
      </c>
      <c r="C1065" s="6" t="s">
        <v>16</v>
      </c>
      <c r="D1065" s="6" t="s">
        <v>17</v>
      </c>
      <c r="E1065" s="6">
        <v>23</v>
      </c>
      <c r="F1065" s="6">
        <v>61.97</v>
      </c>
      <c r="G1065" s="6">
        <v>71.22</v>
      </c>
      <c r="H1065" s="6">
        <f t="shared" si="207"/>
        <v>0.87012075259758492</v>
      </c>
      <c r="I1065" s="6">
        <v>22.5</v>
      </c>
      <c r="J1065" s="6">
        <v>56.32</v>
      </c>
      <c r="K1065" s="6">
        <v>69.97</v>
      </c>
      <c r="L1065" s="6">
        <f t="shared" si="212"/>
        <v>0</v>
      </c>
      <c r="M1065" s="6">
        <f t="shared" si="213"/>
        <v>0</v>
      </c>
      <c r="N1065" s="6">
        <f t="shared" si="214"/>
        <v>1</v>
      </c>
      <c r="AA1065" t="s">
        <v>3051</v>
      </c>
      <c r="AB1065" t="s">
        <v>3039</v>
      </c>
      <c r="AC1065" t="s">
        <v>16</v>
      </c>
      <c r="AD1065" t="s">
        <v>18</v>
      </c>
      <c r="AE1065">
        <v>24</v>
      </c>
      <c r="AF1065">
        <v>86.19</v>
      </c>
      <c r="AG1065">
        <v>73.7</v>
      </c>
      <c r="AH1065">
        <f t="shared" si="208"/>
        <v>1.1694708276797827</v>
      </c>
      <c r="AI1065">
        <v>23.5</v>
      </c>
      <c r="AJ1065">
        <v>60.7</v>
      </c>
      <c r="AK1065">
        <v>72.459999999999994</v>
      </c>
      <c r="AL1065" s="3">
        <f t="shared" si="209"/>
        <v>0</v>
      </c>
      <c r="AM1065" s="3">
        <f t="shared" si="210"/>
        <v>1</v>
      </c>
      <c r="AN1065" s="3">
        <f t="shared" si="211"/>
        <v>0</v>
      </c>
    </row>
    <row r="1066" spans="1:40" x14ac:dyDescent="0.35">
      <c r="A1066" t="s">
        <v>3052</v>
      </c>
      <c r="B1066" t="s">
        <v>3039</v>
      </c>
      <c r="C1066" s="6" t="s">
        <v>16</v>
      </c>
      <c r="D1066" s="6" t="s">
        <v>17</v>
      </c>
      <c r="E1066" s="6">
        <v>16.5</v>
      </c>
      <c r="F1066" s="6">
        <v>40.99</v>
      </c>
      <c r="G1066" s="6">
        <v>54.79</v>
      </c>
      <c r="H1066" s="6">
        <f t="shared" si="207"/>
        <v>0.74812922066070453</v>
      </c>
      <c r="I1066" s="6">
        <v>16</v>
      </c>
      <c r="J1066" s="6">
        <v>33.39</v>
      </c>
      <c r="K1066" s="6">
        <v>53.5</v>
      </c>
      <c r="L1066" s="6">
        <f t="shared" si="212"/>
        <v>0</v>
      </c>
      <c r="M1066" s="6">
        <f t="shared" si="213"/>
        <v>0</v>
      </c>
      <c r="N1066" s="6">
        <f t="shared" si="214"/>
        <v>1</v>
      </c>
      <c r="AA1066" t="s">
        <v>3052</v>
      </c>
      <c r="AB1066" t="s">
        <v>3039</v>
      </c>
      <c r="AC1066" s="6" t="s">
        <v>16</v>
      </c>
      <c r="AD1066" s="6" t="s">
        <v>18</v>
      </c>
      <c r="AE1066" s="6">
        <v>16.5</v>
      </c>
      <c r="AF1066" s="6">
        <v>49.9</v>
      </c>
      <c r="AG1066" s="6">
        <v>54.79</v>
      </c>
      <c r="AH1066" s="6">
        <f t="shared" si="208"/>
        <v>0.91075013688629314</v>
      </c>
      <c r="AI1066" s="6">
        <v>16</v>
      </c>
      <c r="AJ1066" s="6">
        <v>27.63</v>
      </c>
      <c r="AK1066" s="6">
        <v>53.5</v>
      </c>
      <c r="AL1066" s="6">
        <f t="shared" si="209"/>
        <v>0</v>
      </c>
      <c r="AM1066" s="6">
        <f t="shared" si="210"/>
        <v>0</v>
      </c>
      <c r="AN1066" s="6">
        <f t="shared" si="211"/>
        <v>1</v>
      </c>
    </row>
    <row r="1067" spans="1:40" x14ac:dyDescent="0.35">
      <c r="A1067" t="s">
        <v>3053</v>
      </c>
      <c r="B1067" t="s">
        <v>3039</v>
      </c>
      <c r="C1067" s="6" t="s">
        <v>16</v>
      </c>
      <c r="D1067" s="6" t="s">
        <v>17</v>
      </c>
      <c r="E1067" s="6">
        <v>16.5</v>
      </c>
      <c r="F1067" s="6">
        <v>52.85</v>
      </c>
      <c r="G1067" s="6">
        <v>54.79</v>
      </c>
      <c r="H1067" s="6">
        <f t="shared" si="207"/>
        <v>0.96459207884650489</v>
      </c>
      <c r="I1067" s="6">
        <v>16</v>
      </c>
      <c r="J1067" s="6">
        <v>27.27</v>
      </c>
      <c r="K1067" s="6">
        <v>53.5</v>
      </c>
      <c r="L1067" s="6">
        <f t="shared" si="212"/>
        <v>0</v>
      </c>
      <c r="M1067" s="6">
        <f t="shared" si="213"/>
        <v>0</v>
      </c>
      <c r="N1067" s="6">
        <f t="shared" si="214"/>
        <v>1</v>
      </c>
      <c r="AA1067" t="s">
        <v>3053</v>
      </c>
      <c r="AB1067" t="s">
        <v>3039</v>
      </c>
      <c r="AC1067" t="s">
        <v>16</v>
      </c>
      <c r="AD1067" t="s">
        <v>18</v>
      </c>
      <c r="AE1067">
        <v>24</v>
      </c>
      <c r="AF1067">
        <v>97.71</v>
      </c>
      <c r="AG1067">
        <v>73.7</v>
      </c>
      <c r="AH1067">
        <f t="shared" si="208"/>
        <v>1.3257801899592943</v>
      </c>
      <c r="AI1067">
        <v>23</v>
      </c>
      <c r="AJ1067">
        <v>59.74</v>
      </c>
      <c r="AK1067">
        <v>71.22</v>
      </c>
      <c r="AL1067" s="3">
        <f t="shared" si="209"/>
        <v>0</v>
      </c>
      <c r="AM1067" s="3">
        <f t="shared" si="210"/>
        <v>1</v>
      </c>
      <c r="AN1067" s="3">
        <f t="shared" si="211"/>
        <v>0</v>
      </c>
    </row>
    <row r="1068" spans="1:40" x14ac:dyDescent="0.35">
      <c r="A1068" t="s">
        <v>3054</v>
      </c>
      <c r="B1068" t="s">
        <v>3039</v>
      </c>
      <c r="C1068" t="s">
        <v>16</v>
      </c>
      <c r="D1068" t="s">
        <v>17</v>
      </c>
      <c r="E1068">
        <v>24</v>
      </c>
      <c r="F1068">
        <v>84.2</v>
      </c>
      <c r="G1068">
        <v>73.7</v>
      </c>
      <c r="H1068">
        <f t="shared" si="207"/>
        <v>1.1424694708276797</v>
      </c>
      <c r="I1068">
        <v>23.5</v>
      </c>
      <c r="J1068">
        <v>41.94</v>
      </c>
      <c r="K1068">
        <v>72.459999999999994</v>
      </c>
      <c r="L1068" s="3">
        <f t="shared" si="212"/>
        <v>0</v>
      </c>
      <c r="M1068" s="3">
        <f t="shared" si="213"/>
        <v>1</v>
      </c>
      <c r="N1068" s="3">
        <f t="shared" si="214"/>
        <v>0</v>
      </c>
      <c r="AA1068" t="s">
        <v>3054</v>
      </c>
      <c r="AB1068" t="s">
        <v>3039</v>
      </c>
      <c r="AC1068" t="s">
        <v>16</v>
      </c>
      <c r="AD1068" t="s">
        <v>18</v>
      </c>
      <c r="AE1068">
        <v>23.5</v>
      </c>
      <c r="AF1068">
        <v>78.77</v>
      </c>
      <c r="AG1068">
        <v>72.459999999999994</v>
      </c>
      <c r="AH1068">
        <f t="shared" si="208"/>
        <v>1.0870825282914711</v>
      </c>
      <c r="AI1068">
        <v>23</v>
      </c>
      <c r="AJ1068">
        <v>60.4</v>
      </c>
      <c r="AK1068">
        <v>71.22</v>
      </c>
      <c r="AL1068" s="3">
        <f t="shared" si="209"/>
        <v>0</v>
      </c>
      <c r="AM1068" s="3">
        <f t="shared" si="210"/>
        <v>1</v>
      </c>
      <c r="AN1068" s="3">
        <f t="shared" si="211"/>
        <v>0</v>
      </c>
    </row>
    <row r="1069" spans="1:40" x14ac:dyDescent="0.35">
      <c r="A1069" t="s">
        <v>3055</v>
      </c>
      <c r="B1069" t="s">
        <v>3039</v>
      </c>
      <c r="C1069" s="6" t="s">
        <v>16</v>
      </c>
      <c r="D1069" s="6" t="s">
        <v>17</v>
      </c>
      <c r="E1069" s="6">
        <v>20.5</v>
      </c>
      <c r="F1069" s="6">
        <v>59.86</v>
      </c>
      <c r="G1069" s="6">
        <v>64.97</v>
      </c>
      <c r="H1069" s="6">
        <f t="shared" si="207"/>
        <v>0.9213483146067416</v>
      </c>
      <c r="I1069" s="6">
        <v>20</v>
      </c>
      <c r="J1069" s="6">
        <v>34.799999999999997</v>
      </c>
      <c r="K1069" s="6">
        <v>63.71</v>
      </c>
      <c r="L1069" s="6">
        <f t="shared" si="212"/>
        <v>0</v>
      </c>
      <c r="M1069" s="6">
        <f t="shared" si="213"/>
        <v>0</v>
      </c>
      <c r="N1069" s="6">
        <f t="shared" si="214"/>
        <v>1</v>
      </c>
      <c r="AA1069" t="s">
        <v>3055</v>
      </c>
      <c r="AB1069" t="s">
        <v>3039</v>
      </c>
      <c r="AC1069" t="s">
        <v>16</v>
      </c>
      <c r="AD1069" t="s">
        <v>18</v>
      </c>
      <c r="AE1069">
        <v>24</v>
      </c>
      <c r="AF1069">
        <v>92.05</v>
      </c>
      <c r="AG1069">
        <v>73.7</v>
      </c>
      <c r="AH1069">
        <f t="shared" si="208"/>
        <v>1.2489823609226594</v>
      </c>
      <c r="AI1069">
        <v>22.5</v>
      </c>
      <c r="AJ1069">
        <v>67.760000000000005</v>
      </c>
      <c r="AK1069">
        <v>69.97</v>
      </c>
      <c r="AL1069" s="3">
        <f t="shared" si="209"/>
        <v>0</v>
      </c>
      <c r="AM1069" s="3">
        <f t="shared" si="210"/>
        <v>1</v>
      </c>
      <c r="AN1069" s="3">
        <f t="shared" si="211"/>
        <v>0</v>
      </c>
    </row>
    <row r="1070" spans="1:40" x14ac:dyDescent="0.35">
      <c r="A1070" t="s">
        <v>3056</v>
      </c>
      <c r="B1070" t="s">
        <v>3039</v>
      </c>
      <c r="C1070" t="s">
        <v>16</v>
      </c>
      <c r="D1070" t="s">
        <v>17</v>
      </c>
      <c r="E1070">
        <v>24</v>
      </c>
      <c r="F1070">
        <v>87.3</v>
      </c>
      <c r="G1070">
        <v>73.7</v>
      </c>
      <c r="H1070">
        <f t="shared" si="207"/>
        <v>1.1845318860244232</v>
      </c>
      <c r="I1070">
        <v>23.5</v>
      </c>
      <c r="J1070">
        <v>47.69</v>
      </c>
      <c r="K1070">
        <v>72.459999999999994</v>
      </c>
      <c r="L1070" s="3">
        <f t="shared" si="212"/>
        <v>0</v>
      </c>
      <c r="M1070" s="3">
        <f t="shared" si="213"/>
        <v>1</v>
      </c>
      <c r="N1070" s="3">
        <f t="shared" si="214"/>
        <v>0</v>
      </c>
      <c r="AA1070" t="s">
        <v>3056</v>
      </c>
      <c r="AB1070" t="s">
        <v>3039</v>
      </c>
      <c r="AC1070" s="6" t="s">
        <v>16</v>
      </c>
      <c r="AD1070" s="6" t="s">
        <v>18</v>
      </c>
      <c r="AE1070" s="6">
        <v>24</v>
      </c>
      <c r="AF1070" s="6">
        <v>64.180000000000007</v>
      </c>
      <c r="AG1070" s="6">
        <v>73.7</v>
      </c>
      <c r="AH1070" s="6">
        <f t="shared" si="208"/>
        <v>0.87082767978290376</v>
      </c>
      <c r="AI1070" s="6">
        <v>23.5</v>
      </c>
      <c r="AJ1070" s="6">
        <v>52.42</v>
      </c>
      <c r="AK1070" s="6">
        <v>72.459999999999994</v>
      </c>
      <c r="AL1070" s="6">
        <f t="shared" si="209"/>
        <v>0</v>
      </c>
      <c r="AM1070" s="6">
        <f t="shared" si="210"/>
        <v>0</v>
      </c>
      <c r="AN1070" s="6">
        <f t="shared" si="211"/>
        <v>1</v>
      </c>
    </row>
    <row r="1071" spans="1:40" x14ac:dyDescent="0.35">
      <c r="A1071" t="s">
        <v>3057</v>
      </c>
      <c r="B1071" t="s">
        <v>3039</v>
      </c>
      <c r="C1071" t="s">
        <v>16</v>
      </c>
      <c r="D1071" t="s">
        <v>17</v>
      </c>
      <c r="E1071">
        <v>24</v>
      </c>
      <c r="F1071">
        <v>91.16</v>
      </c>
      <c r="G1071">
        <v>73.7</v>
      </c>
      <c r="H1071">
        <f t="shared" si="207"/>
        <v>1.2369063772048845</v>
      </c>
      <c r="I1071">
        <v>23.5</v>
      </c>
      <c r="J1071">
        <v>49.38</v>
      </c>
      <c r="K1071">
        <v>72.459999999999994</v>
      </c>
      <c r="L1071" s="3">
        <f t="shared" si="212"/>
        <v>0</v>
      </c>
      <c r="M1071" s="3">
        <f t="shared" si="213"/>
        <v>1</v>
      </c>
      <c r="N1071" s="3">
        <f t="shared" si="214"/>
        <v>0</v>
      </c>
      <c r="AA1071" t="s">
        <v>3057</v>
      </c>
      <c r="AB1071" t="s">
        <v>3039</v>
      </c>
      <c r="AC1071" s="6" t="s">
        <v>16</v>
      </c>
      <c r="AD1071" s="6" t="s">
        <v>18</v>
      </c>
      <c r="AE1071" s="6">
        <v>33.5</v>
      </c>
      <c r="AF1071" s="6">
        <v>94.38</v>
      </c>
      <c r="AG1071" s="6">
        <v>96.84</v>
      </c>
      <c r="AH1071" s="6">
        <f t="shared" si="208"/>
        <v>0.97459727385377937</v>
      </c>
      <c r="AI1071" s="6">
        <v>33</v>
      </c>
      <c r="AJ1071" s="6">
        <v>58.57</v>
      </c>
      <c r="AK1071" s="6">
        <v>95.64</v>
      </c>
      <c r="AL1071" s="6">
        <f t="shared" si="209"/>
        <v>0</v>
      </c>
      <c r="AM1071" s="6">
        <f t="shared" si="210"/>
        <v>0</v>
      </c>
      <c r="AN1071" s="6">
        <f t="shared" si="211"/>
        <v>1</v>
      </c>
    </row>
    <row r="1072" spans="1:40" x14ac:dyDescent="0.35">
      <c r="A1072" t="s">
        <v>3058</v>
      </c>
      <c r="B1072" t="s">
        <v>3039</v>
      </c>
      <c r="C1072" s="6" t="s">
        <v>16</v>
      </c>
      <c r="D1072" s="6" t="s">
        <v>17</v>
      </c>
      <c r="E1072" s="6">
        <v>24</v>
      </c>
      <c r="F1072" s="6">
        <v>69.47</v>
      </c>
      <c r="G1072" s="6">
        <v>73.7</v>
      </c>
      <c r="H1072" s="6">
        <f t="shared" si="207"/>
        <v>0.94260515603799178</v>
      </c>
      <c r="I1072" s="6">
        <v>23.5</v>
      </c>
      <c r="J1072" s="6">
        <v>51.06</v>
      </c>
      <c r="K1072" s="6">
        <v>72.459999999999994</v>
      </c>
      <c r="L1072" s="6">
        <f t="shared" si="212"/>
        <v>0</v>
      </c>
      <c r="M1072" s="6">
        <f t="shared" si="213"/>
        <v>0</v>
      </c>
      <c r="N1072" s="6">
        <f t="shared" si="214"/>
        <v>1</v>
      </c>
      <c r="AA1072" t="s">
        <v>3058</v>
      </c>
      <c r="AB1072" t="s">
        <v>3039</v>
      </c>
      <c r="AC1072" s="6" t="s">
        <v>16</v>
      </c>
      <c r="AD1072" s="6" t="s">
        <v>18</v>
      </c>
      <c r="AE1072" s="6">
        <v>26.5</v>
      </c>
      <c r="AF1072" s="6">
        <v>69.62</v>
      </c>
      <c r="AG1072" s="6">
        <v>79.86</v>
      </c>
      <c r="AH1072" s="6">
        <f t="shared" si="208"/>
        <v>0.87177560731279746</v>
      </c>
      <c r="AI1072" s="6">
        <v>26</v>
      </c>
      <c r="AJ1072" s="6">
        <v>43.23</v>
      </c>
      <c r="AK1072" s="6">
        <v>78.63</v>
      </c>
      <c r="AL1072" s="6">
        <f t="shared" si="209"/>
        <v>0</v>
      </c>
      <c r="AM1072" s="6">
        <f t="shared" si="210"/>
        <v>0</v>
      </c>
      <c r="AN1072" s="6">
        <f t="shared" si="211"/>
        <v>1</v>
      </c>
    </row>
    <row r="1073" spans="1:40" x14ac:dyDescent="0.35">
      <c r="A1073" t="s">
        <v>3059</v>
      </c>
      <c r="B1073" t="s">
        <v>3039</v>
      </c>
      <c r="C1073" s="6" t="s">
        <v>16</v>
      </c>
      <c r="D1073" s="6" t="s">
        <v>547</v>
      </c>
      <c r="E1073" s="6">
        <v>17</v>
      </c>
      <c r="F1073" s="6">
        <v>52.72</v>
      </c>
      <c r="G1073" s="6">
        <v>56.08</v>
      </c>
      <c r="H1073" s="6">
        <f t="shared" si="207"/>
        <v>0.94008559201141229</v>
      </c>
      <c r="I1073" s="6">
        <v>16.5</v>
      </c>
      <c r="J1073" s="6">
        <v>31.34</v>
      </c>
      <c r="K1073" s="6">
        <v>54.79</v>
      </c>
      <c r="L1073" s="6">
        <f t="shared" si="212"/>
        <v>0</v>
      </c>
      <c r="M1073" s="6">
        <f t="shared" si="213"/>
        <v>0</v>
      </c>
      <c r="N1073" s="6">
        <f t="shared" si="214"/>
        <v>1</v>
      </c>
      <c r="AA1073" t="s">
        <v>3059</v>
      </c>
      <c r="AB1073" t="s">
        <v>3039</v>
      </c>
      <c r="AC1073" t="s">
        <v>16</v>
      </c>
      <c r="AD1073" t="s">
        <v>548</v>
      </c>
      <c r="AE1073">
        <v>24</v>
      </c>
      <c r="AF1073">
        <v>78.959999999999994</v>
      </c>
      <c r="AG1073">
        <v>73.7</v>
      </c>
      <c r="AH1073">
        <f t="shared" si="208"/>
        <v>1.0713704206241519</v>
      </c>
      <c r="AI1073">
        <v>23.5</v>
      </c>
      <c r="AJ1073">
        <v>55.29</v>
      </c>
      <c r="AK1073">
        <v>72.459999999999994</v>
      </c>
      <c r="AL1073" s="3">
        <f t="shared" si="209"/>
        <v>0</v>
      </c>
      <c r="AM1073" s="3">
        <f t="shared" si="210"/>
        <v>1</v>
      </c>
      <c r="AN1073" s="3">
        <f t="shared" si="211"/>
        <v>0</v>
      </c>
    </row>
    <row r="1074" spans="1:40" x14ac:dyDescent="0.35">
      <c r="A1074" t="s">
        <v>3060</v>
      </c>
      <c r="B1074" t="s">
        <v>3039</v>
      </c>
      <c r="C1074" s="6" t="s">
        <v>16</v>
      </c>
      <c r="D1074" s="6" t="s">
        <v>547</v>
      </c>
      <c r="E1074" s="6">
        <v>24</v>
      </c>
      <c r="F1074" s="6">
        <v>72.75</v>
      </c>
      <c r="G1074" s="6">
        <v>73.7</v>
      </c>
      <c r="H1074" s="6">
        <f t="shared" si="207"/>
        <v>0.98710990502035278</v>
      </c>
      <c r="I1074" s="6">
        <v>23.5</v>
      </c>
      <c r="J1074" s="6">
        <v>32.32</v>
      </c>
      <c r="K1074" s="6">
        <v>72.459999999999994</v>
      </c>
      <c r="L1074" s="6">
        <f t="shared" si="212"/>
        <v>0</v>
      </c>
      <c r="M1074" s="6">
        <f t="shared" si="213"/>
        <v>0</v>
      </c>
      <c r="N1074" s="6">
        <f t="shared" si="214"/>
        <v>1</v>
      </c>
      <c r="AA1074" t="s">
        <v>3060</v>
      </c>
      <c r="AB1074" t="s">
        <v>3039</v>
      </c>
      <c r="AC1074" s="6" t="s">
        <v>16</v>
      </c>
      <c r="AD1074" s="6" t="s">
        <v>548</v>
      </c>
      <c r="AE1074" s="6">
        <v>23.5</v>
      </c>
      <c r="AF1074" s="6">
        <v>66.55</v>
      </c>
      <c r="AG1074" s="6">
        <v>72.459999999999994</v>
      </c>
      <c r="AH1074" s="6">
        <f t="shared" si="208"/>
        <v>0.91843775876345579</v>
      </c>
      <c r="AI1074" s="6">
        <v>23</v>
      </c>
      <c r="AJ1074" s="6">
        <v>42.05</v>
      </c>
      <c r="AK1074" s="6">
        <v>71.22</v>
      </c>
      <c r="AL1074" s="6">
        <f t="shared" si="209"/>
        <v>0</v>
      </c>
      <c r="AM1074" s="6">
        <f t="shared" si="210"/>
        <v>0</v>
      </c>
      <c r="AN1074" s="6">
        <f t="shared" si="211"/>
        <v>1</v>
      </c>
    </row>
    <row r="1075" spans="1:40" x14ac:dyDescent="0.35">
      <c r="A1075" t="s">
        <v>3061</v>
      </c>
      <c r="B1075" t="s">
        <v>3039</v>
      </c>
      <c r="C1075" s="6" t="s">
        <v>16</v>
      </c>
      <c r="D1075" s="6" t="s">
        <v>547</v>
      </c>
      <c r="E1075" s="6">
        <v>19</v>
      </c>
      <c r="F1075" s="6">
        <v>48.98</v>
      </c>
      <c r="G1075" s="6">
        <v>61.18</v>
      </c>
      <c r="H1075" s="6">
        <f t="shared" si="207"/>
        <v>0.80058842759071591</v>
      </c>
      <c r="I1075" s="6">
        <v>18.5</v>
      </c>
      <c r="J1075" s="6">
        <v>32.700000000000003</v>
      </c>
      <c r="K1075" s="6">
        <v>59.91</v>
      </c>
      <c r="L1075" s="6">
        <f t="shared" si="212"/>
        <v>0</v>
      </c>
      <c r="M1075" s="6">
        <f t="shared" si="213"/>
        <v>0</v>
      </c>
      <c r="N1075" s="6">
        <f t="shared" si="214"/>
        <v>1</v>
      </c>
      <c r="AA1075" t="s">
        <v>3061</v>
      </c>
      <c r="AB1075" t="s">
        <v>3039</v>
      </c>
      <c r="AC1075" s="6" t="s">
        <v>16</v>
      </c>
      <c r="AD1075" s="6" t="s">
        <v>548</v>
      </c>
      <c r="AE1075" s="6">
        <v>24</v>
      </c>
      <c r="AF1075" s="6">
        <v>73.290000000000006</v>
      </c>
      <c r="AG1075" s="6">
        <v>73.7</v>
      </c>
      <c r="AH1075" s="6">
        <f t="shared" si="208"/>
        <v>0.99443690637720494</v>
      </c>
      <c r="AI1075" s="6">
        <v>23.5</v>
      </c>
      <c r="AJ1075" s="6">
        <v>57.26</v>
      </c>
      <c r="AK1075" s="6">
        <v>72.459999999999994</v>
      </c>
      <c r="AL1075" s="6">
        <f t="shared" si="209"/>
        <v>0</v>
      </c>
      <c r="AM1075" s="6">
        <f t="shared" si="210"/>
        <v>0</v>
      </c>
      <c r="AN1075" s="6">
        <f t="shared" si="211"/>
        <v>1</v>
      </c>
    </row>
    <row r="1076" spans="1:40" x14ac:dyDescent="0.35">
      <c r="A1076" t="s">
        <v>3062</v>
      </c>
      <c r="B1076" t="s">
        <v>3039</v>
      </c>
      <c r="C1076" t="s">
        <v>16</v>
      </c>
      <c r="D1076" t="s">
        <v>547</v>
      </c>
      <c r="E1076">
        <v>18.5</v>
      </c>
      <c r="F1076">
        <v>60.72</v>
      </c>
      <c r="G1076">
        <v>59.91</v>
      </c>
      <c r="H1076">
        <f t="shared" si="207"/>
        <v>1.0135202804206309</v>
      </c>
      <c r="I1076">
        <v>18</v>
      </c>
      <c r="J1076">
        <v>27.13</v>
      </c>
      <c r="K1076">
        <v>58.64</v>
      </c>
      <c r="L1076" s="3">
        <f t="shared" si="212"/>
        <v>0</v>
      </c>
      <c r="M1076" s="3">
        <f t="shared" si="213"/>
        <v>1</v>
      </c>
      <c r="N1076" s="3">
        <f t="shared" si="214"/>
        <v>0</v>
      </c>
      <c r="AA1076" t="s">
        <v>3062</v>
      </c>
      <c r="AB1076" t="s">
        <v>3039</v>
      </c>
      <c r="AC1076" s="6" t="s">
        <v>16</v>
      </c>
      <c r="AD1076" s="6" t="s">
        <v>548</v>
      </c>
      <c r="AE1076" s="6">
        <v>16</v>
      </c>
      <c r="AF1076" s="6">
        <v>47.32</v>
      </c>
      <c r="AG1076" s="6">
        <v>53.5</v>
      </c>
      <c r="AH1076" s="6">
        <f t="shared" si="208"/>
        <v>0.88448598130841127</v>
      </c>
      <c r="AI1076" s="6">
        <v>15.5</v>
      </c>
      <c r="AJ1076" s="6">
        <v>30.65</v>
      </c>
      <c r="AK1076" s="6">
        <v>52.21</v>
      </c>
      <c r="AL1076" s="6">
        <f t="shared" si="209"/>
        <v>0</v>
      </c>
      <c r="AM1076" s="6">
        <f t="shared" si="210"/>
        <v>0</v>
      </c>
      <c r="AN1076" s="6">
        <f t="shared" si="211"/>
        <v>1</v>
      </c>
    </row>
    <row r="1077" spans="1:40" x14ac:dyDescent="0.35">
      <c r="A1077" t="s">
        <v>3063</v>
      </c>
      <c r="B1077" t="s">
        <v>3039</v>
      </c>
      <c r="C1077" s="6" t="s">
        <v>16</v>
      </c>
      <c r="D1077" s="6" t="s">
        <v>547</v>
      </c>
      <c r="E1077" s="6">
        <v>16.5</v>
      </c>
      <c r="F1077" s="6">
        <v>52</v>
      </c>
      <c r="G1077" s="6">
        <v>54.79</v>
      </c>
      <c r="H1077" s="6">
        <f t="shared" si="207"/>
        <v>0.94907829895966422</v>
      </c>
      <c r="I1077" s="6">
        <v>16</v>
      </c>
      <c r="J1077" s="6">
        <v>46.04</v>
      </c>
      <c r="K1077" s="6">
        <v>53.5</v>
      </c>
      <c r="L1077" s="6">
        <f t="shared" si="212"/>
        <v>0</v>
      </c>
      <c r="M1077" s="6">
        <f t="shared" si="213"/>
        <v>0</v>
      </c>
      <c r="N1077" s="6">
        <f t="shared" si="214"/>
        <v>1</v>
      </c>
      <c r="AA1077" t="s">
        <v>3063</v>
      </c>
      <c r="AB1077" t="s">
        <v>3039</v>
      </c>
      <c r="AC1077" t="s">
        <v>16</v>
      </c>
      <c r="AD1077" t="s">
        <v>548</v>
      </c>
      <c r="AE1077">
        <v>24.5</v>
      </c>
      <c r="AF1077">
        <v>77.62</v>
      </c>
      <c r="AG1077">
        <v>74.930000000000007</v>
      </c>
      <c r="AH1077">
        <f t="shared" si="208"/>
        <v>1.0359001734952622</v>
      </c>
      <c r="AI1077">
        <v>23</v>
      </c>
      <c r="AJ1077">
        <v>70.7</v>
      </c>
      <c r="AK1077">
        <v>71.22</v>
      </c>
      <c r="AL1077" s="3">
        <f t="shared" si="209"/>
        <v>0</v>
      </c>
      <c r="AM1077" s="3">
        <f t="shared" si="210"/>
        <v>1</v>
      </c>
      <c r="AN1077" s="3">
        <f t="shared" si="211"/>
        <v>0</v>
      </c>
    </row>
    <row r="1078" spans="1:40" x14ac:dyDescent="0.35">
      <c r="A1078" t="s">
        <v>3064</v>
      </c>
      <c r="B1078" t="s">
        <v>3039</v>
      </c>
      <c r="C1078" t="s">
        <v>16</v>
      </c>
      <c r="D1078" t="s">
        <v>134</v>
      </c>
      <c r="E1078">
        <v>33.5</v>
      </c>
      <c r="F1078">
        <v>102.08</v>
      </c>
      <c r="G1078">
        <v>96.84</v>
      </c>
      <c r="H1078">
        <f t="shared" si="207"/>
        <v>1.0541098719537381</v>
      </c>
      <c r="I1078">
        <v>33</v>
      </c>
      <c r="J1078">
        <v>78.73</v>
      </c>
      <c r="K1078">
        <v>95.64</v>
      </c>
      <c r="L1078" s="3">
        <f t="shared" si="212"/>
        <v>0</v>
      </c>
      <c r="M1078" s="3">
        <f t="shared" si="213"/>
        <v>1</v>
      </c>
      <c r="N1078" s="3">
        <f t="shared" si="214"/>
        <v>0</v>
      </c>
      <c r="AA1078" t="s">
        <v>3064</v>
      </c>
      <c r="AB1078" t="s">
        <v>3039</v>
      </c>
      <c r="AC1078" s="6" t="s">
        <v>16</v>
      </c>
      <c r="AD1078" s="6" t="s">
        <v>135</v>
      </c>
      <c r="AE1078" s="6">
        <v>24</v>
      </c>
      <c r="AF1078" s="6">
        <v>64.38</v>
      </c>
      <c r="AG1078" s="6">
        <v>73.7</v>
      </c>
      <c r="AH1078" s="6">
        <f t="shared" si="208"/>
        <v>0.87354138398914505</v>
      </c>
      <c r="AI1078" s="6">
        <v>23.5</v>
      </c>
      <c r="AJ1078" s="6">
        <v>45.12</v>
      </c>
      <c r="AK1078" s="6">
        <v>72.459999999999994</v>
      </c>
      <c r="AL1078" s="6">
        <f t="shared" si="209"/>
        <v>0</v>
      </c>
      <c r="AM1078" s="6">
        <f t="shared" si="210"/>
        <v>0</v>
      </c>
      <c r="AN1078" s="6">
        <f t="shared" si="211"/>
        <v>1</v>
      </c>
    </row>
    <row r="1079" spans="1:40" x14ac:dyDescent="0.35">
      <c r="A1079" t="s">
        <v>3065</v>
      </c>
      <c r="B1079" t="s">
        <v>3039</v>
      </c>
      <c r="C1079" s="6" t="s">
        <v>16</v>
      </c>
      <c r="D1079" s="6" t="s">
        <v>134</v>
      </c>
      <c r="E1079" s="6">
        <v>24.5</v>
      </c>
      <c r="F1079" s="6">
        <v>67.349999999999994</v>
      </c>
      <c r="G1079" s="6">
        <v>74.930000000000007</v>
      </c>
      <c r="H1079" s="6">
        <f t="shared" si="207"/>
        <v>0.89883891632190027</v>
      </c>
      <c r="I1079" s="6">
        <v>24</v>
      </c>
      <c r="J1079" s="6">
        <v>47.24</v>
      </c>
      <c r="K1079" s="6">
        <v>73.7</v>
      </c>
      <c r="L1079" s="6">
        <f t="shared" si="212"/>
        <v>0</v>
      </c>
      <c r="M1079" s="6">
        <f t="shared" si="213"/>
        <v>0</v>
      </c>
      <c r="N1079" s="6">
        <f t="shared" si="214"/>
        <v>1</v>
      </c>
      <c r="AA1079" t="s">
        <v>3065</v>
      </c>
      <c r="AB1079" t="s">
        <v>3039</v>
      </c>
      <c r="AC1079" s="6" t="s">
        <v>16</v>
      </c>
      <c r="AD1079" s="6" t="s">
        <v>135</v>
      </c>
      <c r="AE1079" s="6">
        <v>24</v>
      </c>
      <c r="AF1079" s="6">
        <v>66.12</v>
      </c>
      <c r="AG1079" s="6">
        <v>73.7</v>
      </c>
      <c r="AH1079" s="6">
        <f t="shared" si="208"/>
        <v>0.89715061058344647</v>
      </c>
      <c r="AI1079" s="6">
        <v>23.5</v>
      </c>
      <c r="AJ1079" s="6">
        <v>48.42</v>
      </c>
      <c r="AK1079" s="6">
        <v>72.459999999999994</v>
      </c>
      <c r="AL1079" s="6">
        <f t="shared" si="209"/>
        <v>0</v>
      </c>
      <c r="AM1079" s="6">
        <f t="shared" si="210"/>
        <v>0</v>
      </c>
      <c r="AN1079" s="6">
        <f t="shared" si="211"/>
        <v>1</v>
      </c>
    </row>
    <row r="1080" spans="1:40" x14ac:dyDescent="0.35">
      <c r="A1080" t="s">
        <v>3066</v>
      </c>
      <c r="B1080" t="s">
        <v>3039</v>
      </c>
      <c r="C1080" s="6" t="s">
        <v>16</v>
      </c>
      <c r="D1080" s="6" t="s">
        <v>134</v>
      </c>
      <c r="E1080" s="6">
        <v>16.5</v>
      </c>
      <c r="F1080" s="6">
        <v>45.49</v>
      </c>
      <c r="G1080" s="6">
        <v>54.79</v>
      </c>
      <c r="H1080" s="6">
        <f t="shared" si="207"/>
        <v>0.83026099653221397</v>
      </c>
      <c r="I1080" s="6">
        <v>16</v>
      </c>
      <c r="J1080" s="6">
        <v>32.42</v>
      </c>
      <c r="K1080" s="6">
        <v>53.5</v>
      </c>
      <c r="L1080" s="6">
        <f t="shared" si="212"/>
        <v>0</v>
      </c>
      <c r="M1080" s="6">
        <f t="shared" si="213"/>
        <v>0</v>
      </c>
      <c r="N1080" s="6">
        <f t="shared" si="214"/>
        <v>1</v>
      </c>
      <c r="AA1080" t="s">
        <v>3066</v>
      </c>
      <c r="AB1080" t="s">
        <v>3039</v>
      </c>
      <c r="AC1080" s="6" t="s">
        <v>16</v>
      </c>
      <c r="AD1080" s="6" t="s">
        <v>135</v>
      </c>
      <c r="AE1080" s="6">
        <v>24</v>
      </c>
      <c r="AF1080" s="6">
        <v>72.45</v>
      </c>
      <c r="AG1080" s="6">
        <v>73.7</v>
      </c>
      <c r="AH1080" s="6">
        <f t="shared" si="208"/>
        <v>0.98303934871099052</v>
      </c>
      <c r="AI1080" s="6">
        <v>23.5</v>
      </c>
      <c r="AJ1080" s="6">
        <v>66.790000000000006</v>
      </c>
      <c r="AK1080" s="6">
        <v>72.459999999999994</v>
      </c>
      <c r="AL1080" s="6">
        <f t="shared" si="209"/>
        <v>0</v>
      </c>
      <c r="AM1080" s="6">
        <f t="shared" si="210"/>
        <v>0</v>
      </c>
      <c r="AN1080" s="6">
        <f t="shared" si="211"/>
        <v>1</v>
      </c>
    </row>
    <row r="1081" spans="1:40" x14ac:dyDescent="0.35">
      <c r="A1081" t="s">
        <v>3067</v>
      </c>
      <c r="B1081" t="s">
        <v>3039</v>
      </c>
      <c r="C1081" s="6" t="s">
        <v>16</v>
      </c>
      <c r="D1081" s="6" t="s">
        <v>134</v>
      </c>
      <c r="E1081" s="6">
        <v>26</v>
      </c>
      <c r="F1081" s="6">
        <v>65.349999999999994</v>
      </c>
      <c r="G1081" s="6">
        <v>78.63</v>
      </c>
      <c r="H1081" s="6">
        <f t="shared" si="207"/>
        <v>0.83110771969986008</v>
      </c>
      <c r="I1081" s="6">
        <v>25.5</v>
      </c>
      <c r="J1081" s="6">
        <v>56.16</v>
      </c>
      <c r="K1081" s="6">
        <v>77.400000000000006</v>
      </c>
      <c r="L1081" s="6">
        <f t="shared" si="212"/>
        <v>0</v>
      </c>
      <c r="M1081" s="6">
        <f t="shared" si="213"/>
        <v>0</v>
      </c>
      <c r="N1081" s="6">
        <f t="shared" si="214"/>
        <v>1</v>
      </c>
      <c r="AA1081" t="s">
        <v>3067</v>
      </c>
      <c r="AB1081" t="s">
        <v>3039</v>
      </c>
      <c r="AC1081" s="6" t="s">
        <v>16</v>
      </c>
      <c r="AD1081" s="6" t="s">
        <v>135</v>
      </c>
      <c r="AE1081" s="6">
        <v>15.5</v>
      </c>
      <c r="AF1081" s="6">
        <v>42.76</v>
      </c>
      <c r="AG1081" s="6">
        <v>52.21</v>
      </c>
      <c r="AH1081" s="6">
        <f t="shared" si="208"/>
        <v>0.81900019153418879</v>
      </c>
      <c r="AI1081" s="6">
        <v>15</v>
      </c>
      <c r="AJ1081" s="6">
        <v>36.03</v>
      </c>
      <c r="AK1081" s="6">
        <v>50.91</v>
      </c>
      <c r="AL1081" s="6">
        <f t="shared" si="209"/>
        <v>0</v>
      </c>
      <c r="AM1081" s="6">
        <f t="shared" si="210"/>
        <v>0</v>
      </c>
      <c r="AN1081" s="6">
        <f t="shared" si="211"/>
        <v>1</v>
      </c>
    </row>
    <row r="1082" spans="1:40" x14ac:dyDescent="0.35">
      <c r="A1082" t="s">
        <v>3068</v>
      </c>
      <c r="B1082" t="s">
        <v>3039</v>
      </c>
      <c r="C1082" s="6" t="s">
        <v>16</v>
      </c>
      <c r="D1082" s="6" t="s">
        <v>134</v>
      </c>
      <c r="E1082" s="6">
        <v>32</v>
      </c>
      <c r="F1082" s="6">
        <v>79.53</v>
      </c>
      <c r="G1082" s="6">
        <v>93.23</v>
      </c>
      <c r="H1082" s="6">
        <f t="shared" si="207"/>
        <v>0.85305159283492438</v>
      </c>
      <c r="I1082" s="6">
        <v>31.5</v>
      </c>
      <c r="J1082" s="6">
        <v>59.48</v>
      </c>
      <c r="K1082" s="6">
        <v>92.02</v>
      </c>
      <c r="L1082" s="6">
        <f t="shared" si="212"/>
        <v>0</v>
      </c>
      <c r="M1082" s="6">
        <f t="shared" si="213"/>
        <v>0</v>
      </c>
      <c r="N1082" s="6">
        <f t="shared" si="214"/>
        <v>1</v>
      </c>
      <c r="AA1082" t="s">
        <v>3068</v>
      </c>
      <c r="AB1082" t="s">
        <v>3039</v>
      </c>
      <c r="AC1082" s="6" t="s">
        <v>16</v>
      </c>
      <c r="AD1082" s="6" t="s">
        <v>135</v>
      </c>
      <c r="AE1082" s="6">
        <v>32</v>
      </c>
      <c r="AF1082" s="6">
        <v>90.22</v>
      </c>
      <c r="AG1082" s="6">
        <v>93.23</v>
      </c>
      <c r="AH1082" s="6">
        <f t="shared" si="208"/>
        <v>0.96771425506811104</v>
      </c>
      <c r="AI1082" s="6">
        <v>31.5</v>
      </c>
      <c r="AJ1082" s="6">
        <v>70.94</v>
      </c>
      <c r="AK1082" s="6">
        <v>92.02</v>
      </c>
      <c r="AL1082" s="6">
        <f t="shared" si="209"/>
        <v>0</v>
      </c>
      <c r="AM1082" s="6">
        <f t="shared" si="210"/>
        <v>0</v>
      </c>
      <c r="AN1082" s="6">
        <f t="shared" si="211"/>
        <v>1</v>
      </c>
    </row>
    <row r="1083" spans="1:40" x14ac:dyDescent="0.35">
      <c r="A1083" t="s">
        <v>3069</v>
      </c>
      <c r="B1083" t="s">
        <v>3039</v>
      </c>
      <c r="C1083" s="6" t="s">
        <v>16</v>
      </c>
      <c r="D1083" s="6" t="s">
        <v>134</v>
      </c>
      <c r="E1083" s="6">
        <v>28</v>
      </c>
      <c r="F1083" s="6">
        <v>79.37</v>
      </c>
      <c r="G1083" s="6">
        <v>83.53</v>
      </c>
      <c r="H1083" s="6">
        <f t="shared" si="207"/>
        <v>0.95019753382018446</v>
      </c>
      <c r="I1083" s="6">
        <v>27.5</v>
      </c>
      <c r="J1083" s="6">
        <v>38.21</v>
      </c>
      <c r="K1083" s="6">
        <v>82.3</v>
      </c>
      <c r="L1083" s="6">
        <f t="shared" si="212"/>
        <v>0</v>
      </c>
      <c r="M1083" s="6">
        <f t="shared" si="213"/>
        <v>0</v>
      </c>
      <c r="N1083" s="6">
        <f t="shared" si="214"/>
        <v>1</v>
      </c>
      <c r="AA1083" t="s">
        <v>3069</v>
      </c>
      <c r="AB1083" t="s">
        <v>3039</v>
      </c>
      <c r="AC1083" s="6" t="s">
        <v>16</v>
      </c>
      <c r="AD1083" s="6" t="s">
        <v>135</v>
      </c>
      <c r="AE1083" s="6">
        <v>16.5</v>
      </c>
      <c r="AF1083" s="6">
        <v>46.49</v>
      </c>
      <c r="AG1083" s="6">
        <v>54.79</v>
      </c>
      <c r="AH1083" s="6">
        <f t="shared" si="208"/>
        <v>0.84851250228143826</v>
      </c>
      <c r="AI1083" s="6">
        <v>16</v>
      </c>
      <c r="AJ1083" s="6">
        <v>25.83</v>
      </c>
      <c r="AK1083" s="6">
        <v>53.5</v>
      </c>
      <c r="AL1083" s="6">
        <f t="shared" si="209"/>
        <v>0</v>
      </c>
      <c r="AM1083" s="6">
        <f t="shared" si="210"/>
        <v>0</v>
      </c>
      <c r="AN1083" s="6">
        <f t="shared" si="211"/>
        <v>1</v>
      </c>
    </row>
    <row r="1084" spans="1:40" x14ac:dyDescent="0.35">
      <c r="A1084" t="s">
        <v>3070</v>
      </c>
      <c r="B1084" t="s">
        <v>3039</v>
      </c>
      <c r="C1084" s="6" t="s">
        <v>16</v>
      </c>
      <c r="D1084" s="6" t="s">
        <v>134</v>
      </c>
      <c r="E1084" s="6">
        <v>19</v>
      </c>
      <c r="F1084" s="6">
        <v>26.05</v>
      </c>
      <c r="G1084" s="6">
        <v>61.18</v>
      </c>
      <c r="H1084" s="6">
        <f t="shared" si="207"/>
        <v>0.42579274272638118</v>
      </c>
      <c r="I1084" s="6">
        <v>18.5</v>
      </c>
      <c r="J1084" s="6">
        <v>21.52</v>
      </c>
      <c r="K1084" s="6">
        <v>59.91</v>
      </c>
      <c r="L1084" s="6">
        <f t="shared" si="212"/>
        <v>0</v>
      </c>
      <c r="M1084" s="6">
        <f t="shared" si="213"/>
        <v>0</v>
      </c>
      <c r="N1084" s="6">
        <f t="shared" si="214"/>
        <v>1</v>
      </c>
      <c r="AA1084" t="s">
        <v>3070</v>
      </c>
      <c r="AB1084" t="s">
        <v>3039</v>
      </c>
      <c r="AC1084" s="6" t="s">
        <v>16</v>
      </c>
      <c r="AD1084" s="6" t="s">
        <v>135</v>
      </c>
      <c r="AE1084" s="6">
        <v>15.5</v>
      </c>
      <c r="AF1084" s="6">
        <v>40.29</v>
      </c>
      <c r="AG1084" s="6">
        <v>52.21</v>
      </c>
      <c r="AH1084" s="6">
        <f t="shared" si="208"/>
        <v>0.7716912468875694</v>
      </c>
      <c r="AI1084" s="6">
        <v>15</v>
      </c>
      <c r="AJ1084" s="6">
        <v>36.11</v>
      </c>
      <c r="AK1084" s="6">
        <v>50.91</v>
      </c>
      <c r="AL1084" s="6">
        <f t="shared" si="209"/>
        <v>0</v>
      </c>
      <c r="AM1084" s="6">
        <f t="shared" si="210"/>
        <v>0</v>
      </c>
      <c r="AN1084" s="6">
        <f t="shared" si="211"/>
        <v>1</v>
      </c>
    </row>
    <row r="1085" spans="1:40" x14ac:dyDescent="0.35">
      <c r="A1085" t="s">
        <v>3071</v>
      </c>
      <c r="B1085" t="s">
        <v>3039</v>
      </c>
      <c r="C1085" s="6" t="s">
        <v>16</v>
      </c>
      <c r="D1085" s="6" t="s">
        <v>134</v>
      </c>
      <c r="E1085" s="6">
        <v>15</v>
      </c>
      <c r="F1085" s="6">
        <v>36.76</v>
      </c>
      <c r="G1085" s="6">
        <v>50.91</v>
      </c>
      <c r="H1085" s="6">
        <f t="shared" si="207"/>
        <v>0.72205853466902381</v>
      </c>
      <c r="I1085" s="6">
        <v>15</v>
      </c>
      <c r="J1085" s="6">
        <v>36.76</v>
      </c>
      <c r="K1085" s="6">
        <v>50.91</v>
      </c>
      <c r="L1085" s="6">
        <f t="shared" si="212"/>
        <v>0</v>
      </c>
      <c r="M1085" s="6">
        <f t="shared" si="213"/>
        <v>0</v>
      </c>
      <c r="N1085" s="6">
        <f t="shared" si="214"/>
        <v>1</v>
      </c>
      <c r="AA1085" t="s">
        <v>3071</v>
      </c>
      <c r="AB1085" t="s">
        <v>3039</v>
      </c>
      <c r="AC1085" s="6" t="s">
        <v>16</v>
      </c>
      <c r="AD1085" s="6" t="s">
        <v>135</v>
      </c>
      <c r="AE1085" s="6">
        <v>21</v>
      </c>
      <c r="AF1085" s="6">
        <v>64.180000000000007</v>
      </c>
      <c r="AG1085" s="6">
        <v>66.22</v>
      </c>
      <c r="AH1085" s="6">
        <f t="shared" si="208"/>
        <v>0.96919359710057396</v>
      </c>
      <c r="AI1085" s="6">
        <v>20.5</v>
      </c>
      <c r="AJ1085" s="6">
        <v>47.22</v>
      </c>
      <c r="AK1085" s="6">
        <v>64.97</v>
      </c>
      <c r="AL1085" s="6">
        <f t="shared" si="209"/>
        <v>0</v>
      </c>
      <c r="AM1085" s="6">
        <f t="shared" si="210"/>
        <v>0</v>
      </c>
      <c r="AN1085" s="6">
        <f t="shared" si="211"/>
        <v>1</v>
      </c>
    </row>
    <row r="1086" spans="1:40" x14ac:dyDescent="0.35">
      <c r="A1086" t="s">
        <v>3072</v>
      </c>
      <c r="B1086" t="s">
        <v>3039</v>
      </c>
      <c r="C1086" s="6" t="s">
        <v>16</v>
      </c>
      <c r="D1086" s="6" t="s">
        <v>134</v>
      </c>
      <c r="E1086" s="6">
        <v>27.5</v>
      </c>
      <c r="F1086" s="6">
        <v>80.099999999999994</v>
      </c>
      <c r="G1086" s="6">
        <v>82.3</v>
      </c>
      <c r="H1086" s="6">
        <f t="shared" si="207"/>
        <v>0.97326852976913725</v>
      </c>
      <c r="I1086" s="6">
        <v>27</v>
      </c>
      <c r="J1086" s="6">
        <v>43.98</v>
      </c>
      <c r="K1086" s="6">
        <v>81.08</v>
      </c>
      <c r="L1086" s="6">
        <f t="shared" si="212"/>
        <v>0</v>
      </c>
      <c r="M1086" s="6">
        <f t="shared" si="213"/>
        <v>0</v>
      </c>
      <c r="N1086" s="6">
        <f t="shared" si="214"/>
        <v>1</v>
      </c>
      <c r="AA1086" t="s">
        <v>3072</v>
      </c>
      <c r="AB1086" t="s">
        <v>3039</v>
      </c>
      <c r="AC1086" s="6" t="s">
        <v>16</v>
      </c>
      <c r="AD1086" s="6" t="s">
        <v>135</v>
      </c>
      <c r="AE1086" s="6">
        <v>30.5</v>
      </c>
      <c r="AF1086" s="6">
        <v>83.03</v>
      </c>
      <c r="AG1086" s="6">
        <v>89.6</v>
      </c>
      <c r="AH1086" s="6">
        <f t="shared" si="208"/>
        <v>0.92667410714285725</v>
      </c>
      <c r="AI1086" s="6">
        <v>30</v>
      </c>
      <c r="AJ1086" s="6">
        <v>46.51</v>
      </c>
      <c r="AK1086" s="6">
        <v>88.39</v>
      </c>
      <c r="AL1086" s="6">
        <f t="shared" si="209"/>
        <v>0</v>
      </c>
      <c r="AM1086" s="6">
        <f t="shared" si="210"/>
        <v>0</v>
      </c>
      <c r="AN1086" s="6">
        <f t="shared" si="211"/>
        <v>1</v>
      </c>
    </row>
    <row r="1087" spans="1:40" x14ac:dyDescent="0.35">
      <c r="A1087" t="s">
        <v>3073</v>
      </c>
      <c r="B1087" t="s">
        <v>3039</v>
      </c>
      <c r="C1087" t="s">
        <v>16</v>
      </c>
      <c r="D1087" t="s">
        <v>134</v>
      </c>
      <c r="E1087">
        <v>18</v>
      </c>
      <c r="F1087">
        <v>59.92</v>
      </c>
      <c r="G1087">
        <v>58.64</v>
      </c>
      <c r="H1087">
        <f t="shared" si="207"/>
        <v>1.0218281036834924</v>
      </c>
      <c r="I1087">
        <v>17.5</v>
      </c>
      <c r="J1087">
        <v>28.98</v>
      </c>
      <c r="K1087">
        <v>57.36</v>
      </c>
      <c r="L1087" s="3">
        <f t="shared" si="212"/>
        <v>0</v>
      </c>
      <c r="M1087" s="3">
        <f t="shared" si="213"/>
        <v>1</v>
      </c>
      <c r="N1087" s="3">
        <f t="shared" si="214"/>
        <v>0</v>
      </c>
      <c r="AA1087" t="s">
        <v>3073</v>
      </c>
      <c r="AB1087" t="s">
        <v>3039</v>
      </c>
      <c r="AC1087" s="6" t="s">
        <v>16</v>
      </c>
      <c r="AD1087" s="6" t="s">
        <v>135</v>
      </c>
      <c r="AE1087" s="6">
        <v>28</v>
      </c>
      <c r="AF1087" s="6">
        <v>82.82</v>
      </c>
      <c r="AG1087" s="6">
        <v>83.53</v>
      </c>
      <c r="AH1087" s="6">
        <f t="shared" si="208"/>
        <v>0.99150005985873324</v>
      </c>
      <c r="AI1087" s="6">
        <v>27.5</v>
      </c>
      <c r="AJ1087" s="6">
        <v>59.56</v>
      </c>
      <c r="AK1087" s="6">
        <v>82.3</v>
      </c>
      <c r="AL1087" s="6">
        <f t="shared" si="209"/>
        <v>0</v>
      </c>
      <c r="AM1087" s="6">
        <f t="shared" si="210"/>
        <v>0</v>
      </c>
      <c r="AN1087" s="6">
        <f t="shared" si="211"/>
        <v>1</v>
      </c>
    </row>
    <row r="1088" spans="1:40" x14ac:dyDescent="0.35">
      <c r="A1088" t="s">
        <v>3074</v>
      </c>
      <c r="B1088" t="s">
        <v>3039</v>
      </c>
      <c r="C1088" s="6" t="s">
        <v>16</v>
      </c>
      <c r="D1088" s="6" t="s">
        <v>134</v>
      </c>
      <c r="E1088" s="6">
        <v>18.5</v>
      </c>
      <c r="F1088" s="6">
        <v>58.08</v>
      </c>
      <c r="G1088" s="6">
        <v>59.91</v>
      </c>
      <c r="H1088" s="6">
        <f t="shared" ref="H1088:H1151" si="215">F1088/G1088</f>
        <v>0.96945418127190786</v>
      </c>
      <c r="I1088" s="6">
        <v>18</v>
      </c>
      <c r="J1088" s="6">
        <v>34.69</v>
      </c>
      <c r="K1088" s="6">
        <v>58.64</v>
      </c>
      <c r="L1088" s="6">
        <f t="shared" si="212"/>
        <v>0</v>
      </c>
      <c r="M1088" s="6">
        <f t="shared" si="213"/>
        <v>0</v>
      </c>
      <c r="N1088" s="6">
        <f t="shared" si="214"/>
        <v>1</v>
      </c>
      <c r="AA1088" t="s">
        <v>3074</v>
      </c>
      <c r="AB1088" t="s">
        <v>3039</v>
      </c>
      <c r="AC1088" s="6" t="s">
        <v>16</v>
      </c>
      <c r="AD1088" s="6" t="s">
        <v>135</v>
      </c>
      <c r="AE1088" s="6">
        <v>24</v>
      </c>
      <c r="AF1088" s="6">
        <v>62.24</v>
      </c>
      <c r="AG1088" s="6">
        <v>73.7</v>
      </c>
      <c r="AH1088" s="6">
        <f t="shared" si="208"/>
        <v>0.84450474898236094</v>
      </c>
      <c r="AI1088" s="6">
        <v>23.5</v>
      </c>
      <c r="AJ1088" s="6">
        <v>55.49</v>
      </c>
      <c r="AK1088" s="6">
        <v>72.459999999999994</v>
      </c>
      <c r="AL1088" s="6">
        <f t="shared" si="209"/>
        <v>0</v>
      </c>
      <c r="AM1088" s="6">
        <f t="shared" si="210"/>
        <v>0</v>
      </c>
      <c r="AN1088" s="6">
        <f t="shared" si="211"/>
        <v>1</v>
      </c>
    </row>
    <row r="1089" spans="1:40" x14ac:dyDescent="0.35">
      <c r="A1089" t="s">
        <v>3075</v>
      </c>
      <c r="B1089" t="s">
        <v>3039</v>
      </c>
      <c r="C1089" s="6" t="s">
        <v>16</v>
      </c>
      <c r="D1089" s="6" t="s">
        <v>134</v>
      </c>
      <c r="E1089" s="6">
        <v>20.5</v>
      </c>
      <c r="F1089" s="6">
        <v>60.73</v>
      </c>
      <c r="G1089" s="6">
        <v>64.97</v>
      </c>
      <c r="H1089" s="6">
        <f t="shared" si="215"/>
        <v>0.934739110358627</v>
      </c>
      <c r="I1089" s="6">
        <v>20</v>
      </c>
      <c r="J1089" s="6">
        <v>38.450000000000003</v>
      </c>
      <c r="K1089" s="6">
        <v>63.71</v>
      </c>
      <c r="L1089" s="6">
        <f t="shared" si="212"/>
        <v>0</v>
      </c>
      <c r="M1089" s="6">
        <f t="shared" si="213"/>
        <v>0</v>
      </c>
      <c r="N1089" s="6">
        <f t="shared" si="214"/>
        <v>1</v>
      </c>
      <c r="AA1089" t="s">
        <v>3075</v>
      </c>
      <c r="AB1089" t="s">
        <v>3039</v>
      </c>
      <c r="AC1089" t="s">
        <v>16</v>
      </c>
      <c r="AD1089" t="s">
        <v>135</v>
      </c>
      <c r="AE1089">
        <v>23.5</v>
      </c>
      <c r="AF1089">
        <v>79.11</v>
      </c>
      <c r="AG1089">
        <v>72.459999999999994</v>
      </c>
      <c r="AH1089">
        <f t="shared" si="208"/>
        <v>1.091774772288159</v>
      </c>
      <c r="AI1089">
        <v>23</v>
      </c>
      <c r="AJ1089">
        <v>67.3</v>
      </c>
      <c r="AK1089">
        <v>71.22</v>
      </c>
      <c r="AL1089" s="3">
        <f t="shared" si="209"/>
        <v>0</v>
      </c>
      <c r="AM1089" s="3">
        <f t="shared" si="210"/>
        <v>1</v>
      </c>
      <c r="AN1089" s="3">
        <f t="shared" si="211"/>
        <v>0</v>
      </c>
    </row>
    <row r="1090" spans="1:40" x14ac:dyDescent="0.35">
      <c r="A1090" t="s">
        <v>3076</v>
      </c>
      <c r="B1090" t="s">
        <v>3039</v>
      </c>
      <c r="C1090" t="s">
        <v>16</v>
      </c>
      <c r="D1090" t="s">
        <v>134</v>
      </c>
      <c r="E1090">
        <v>25</v>
      </c>
      <c r="F1090">
        <v>80.180000000000007</v>
      </c>
      <c r="G1090">
        <v>76.17</v>
      </c>
      <c r="H1090">
        <f t="shared" si="215"/>
        <v>1.0526453984508337</v>
      </c>
      <c r="I1090">
        <v>24.5</v>
      </c>
      <c r="J1090">
        <v>64.930000000000007</v>
      </c>
      <c r="K1090">
        <v>74.930000000000007</v>
      </c>
      <c r="L1090" s="3">
        <f t="shared" si="212"/>
        <v>0</v>
      </c>
      <c r="M1090" s="3">
        <f t="shared" si="213"/>
        <v>1</v>
      </c>
      <c r="N1090" s="3">
        <f t="shared" si="214"/>
        <v>0</v>
      </c>
      <c r="AA1090" t="s">
        <v>3076</v>
      </c>
      <c r="AB1090" t="s">
        <v>3039</v>
      </c>
      <c r="AC1090" t="s">
        <v>16</v>
      </c>
      <c r="AD1090" t="s">
        <v>135</v>
      </c>
      <c r="AE1090">
        <v>24</v>
      </c>
      <c r="AF1090">
        <v>102.28</v>
      </c>
      <c r="AG1090">
        <v>73.7</v>
      </c>
      <c r="AH1090">
        <f t="shared" ref="AH1090:AH1153" si="216">AF1090/AG1090</f>
        <v>1.387788331071913</v>
      </c>
      <c r="AI1090">
        <v>23</v>
      </c>
      <c r="AJ1090">
        <v>69.010000000000005</v>
      </c>
      <c r="AK1090">
        <v>71.22</v>
      </c>
      <c r="AL1090" s="3">
        <f t="shared" ref="AL1090:AL1153" si="217">IF(AH1090&gt;1.5,1,0)</f>
        <v>0</v>
      </c>
      <c r="AM1090" s="3">
        <f t="shared" ref="AM1090:AM1153" si="218">IF((AND(AH1090&gt;1,AH1090&lt;1.5)),1,0)</f>
        <v>1</v>
      </c>
      <c r="AN1090" s="3">
        <f t="shared" ref="AN1090:AN1153" si="219">IF(AH1090&lt;1,1,0)</f>
        <v>0</v>
      </c>
    </row>
    <row r="1091" spans="1:40" x14ac:dyDescent="0.35">
      <c r="A1091" t="s">
        <v>3077</v>
      </c>
      <c r="B1091" t="s">
        <v>3039</v>
      </c>
      <c r="C1091" s="6" t="s">
        <v>16</v>
      </c>
      <c r="D1091" s="6" t="s">
        <v>134</v>
      </c>
      <c r="E1091" s="6">
        <v>20</v>
      </c>
      <c r="F1091" s="6">
        <v>57.6</v>
      </c>
      <c r="G1091" s="6">
        <v>63.71</v>
      </c>
      <c r="H1091" s="6">
        <f t="shared" si="215"/>
        <v>0.9040966881180349</v>
      </c>
      <c r="I1091" s="6">
        <v>19.5</v>
      </c>
      <c r="J1091" s="6">
        <v>42.88</v>
      </c>
      <c r="K1091" s="6">
        <v>62.44</v>
      </c>
      <c r="L1091" s="6">
        <f t="shared" si="212"/>
        <v>0</v>
      </c>
      <c r="M1091" s="6">
        <f t="shared" si="213"/>
        <v>0</v>
      </c>
      <c r="N1091" s="6">
        <f t="shared" si="214"/>
        <v>1</v>
      </c>
      <c r="AA1091" t="s">
        <v>3077</v>
      </c>
      <c r="AB1091" t="s">
        <v>3039</v>
      </c>
      <c r="AC1091" t="s">
        <v>16</v>
      </c>
      <c r="AD1091" t="s">
        <v>135</v>
      </c>
      <c r="AE1091">
        <v>26</v>
      </c>
      <c r="AF1091">
        <v>79.290000000000006</v>
      </c>
      <c r="AG1091">
        <v>78.63</v>
      </c>
      <c r="AH1091">
        <f t="shared" si="216"/>
        <v>1.0083937428462419</v>
      </c>
      <c r="AI1091">
        <v>25.5</v>
      </c>
      <c r="AJ1091">
        <v>76.89</v>
      </c>
      <c r="AK1091">
        <v>77.400000000000006</v>
      </c>
      <c r="AL1091" s="3">
        <f t="shared" si="217"/>
        <v>0</v>
      </c>
      <c r="AM1091" s="3">
        <f t="shared" si="218"/>
        <v>1</v>
      </c>
      <c r="AN1091" s="3">
        <f t="shared" si="219"/>
        <v>0</v>
      </c>
    </row>
    <row r="1092" spans="1:40" x14ac:dyDescent="0.35">
      <c r="A1092" t="s">
        <v>3078</v>
      </c>
      <c r="B1092" t="s">
        <v>3039</v>
      </c>
      <c r="C1092" s="6" t="s">
        <v>16</v>
      </c>
      <c r="D1092" s="6" t="s">
        <v>134</v>
      </c>
      <c r="E1092" s="6">
        <v>19</v>
      </c>
      <c r="F1092" s="6">
        <v>53.93</v>
      </c>
      <c r="G1092" s="6">
        <v>61.18</v>
      </c>
      <c r="H1092" s="6">
        <f t="shared" si="215"/>
        <v>0.88149722131415498</v>
      </c>
      <c r="I1092" s="6">
        <v>18.5</v>
      </c>
      <c r="J1092" s="6">
        <v>51.53</v>
      </c>
      <c r="K1092" s="6">
        <v>59.91</v>
      </c>
      <c r="L1092" s="6">
        <f t="shared" si="212"/>
        <v>0</v>
      </c>
      <c r="M1092" s="6">
        <f t="shared" si="213"/>
        <v>0</v>
      </c>
      <c r="N1092" s="6">
        <f t="shared" si="214"/>
        <v>1</v>
      </c>
      <c r="AA1092" t="s">
        <v>3078</v>
      </c>
      <c r="AB1092" t="s">
        <v>3039</v>
      </c>
      <c r="AC1092" t="s">
        <v>16</v>
      </c>
      <c r="AD1092" t="s">
        <v>135</v>
      </c>
      <c r="AE1092">
        <v>24</v>
      </c>
      <c r="AF1092">
        <v>128.38999999999999</v>
      </c>
      <c r="AG1092">
        <v>73.7</v>
      </c>
      <c r="AH1092">
        <f t="shared" si="216"/>
        <v>1.7420624151967432</v>
      </c>
      <c r="AI1092">
        <v>21.5</v>
      </c>
      <c r="AJ1092">
        <v>61.05</v>
      </c>
      <c r="AK1092">
        <v>67.47</v>
      </c>
      <c r="AL1092" s="3">
        <f t="shared" si="217"/>
        <v>1</v>
      </c>
      <c r="AM1092" s="3">
        <f t="shared" si="218"/>
        <v>0</v>
      </c>
      <c r="AN1092" s="3">
        <f t="shared" si="219"/>
        <v>0</v>
      </c>
    </row>
    <row r="1093" spans="1:40" x14ac:dyDescent="0.35">
      <c r="A1093" t="s">
        <v>3079</v>
      </c>
      <c r="B1093" t="s">
        <v>3039</v>
      </c>
      <c r="C1093" s="6" t="s">
        <v>16</v>
      </c>
      <c r="D1093" s="6" t="s">
        <v>134</v>
      </c>
      <c r="E1093" s="6">
        <v>24</v>
      </c>
      <c r="F1093" s="6">
        <v>67.5</v>
      </c>
      <c r="G1093" s="6">
        <v>73.7</v>
      </c>
      <c r="H1093" s="6">
        <f t="shared" si="215"/>
        <v>0.91587516960651283</v>
      </c>
      <c r="I1093" s="6">
        <v>23.5</v>
      </c>
      <c r="J1093" s="6">
        <v>57.11</v>
      </c>
      <c r="K1093" s="6">
        <v>72.459999999999994</v>
      </c>
      <c r="L1093" s="6">
        <f t="shared" si="212"/>
        <v>0</v>
      </c>
      <c r="M1093" s="6">
        <f t="shared" si="213"/>
        <v>0</v>
      </c>
      <c r="N1093" s="6">
        <f t="shared" si="214"/>
        <v>1</v>
      </c>
      <c r="AA1093" t="s">
        <v>3079</v>
      </c>
      <c r="AB1093" t="s">
        <v>3039</v>
      </c>
      <c r="AC1093" s="6" t="s">
        <v>16</v>
      </c>
      <c r="AD1093" s="6" t="s">
        <v>135</v>
      </c>
      <c r="AE1093" s="6">
        <v>23.5</v>
      </c>
      <c r="AF1093" s="6">
        <v>72.099999999999994</v>
      </c>
      <c r="AG1093" s="6">
        <v>72.459999999999994</v>
      </c>
      <c r="AH1093" s="6">
        <f t="shared" si="216"/>
        <v>0.99503174165056585</v>
      </c>
      <c r="AI1093" s="6">
        <v>23</v>
      </c>
      <c r="AJ1093" s="6">
        <v>64.760000000000005</v>
      </c>
      <c r="AK1093" s="6">
        <v>71.22</v>
      </c>
      <c r="AL1093" s="6">
        <f t="shared" si="217"/>
        <v>0</v>
      </c>
      <c r="AM1093" s="6">
        <f t="shared" si="218"/>
        <v>0</v>
      </c>
      <c r="AN1093" s="6">
        <f t="shared" si="219"/>
        <v>1</v>
      </c>
    </row>
    <row r="1094" spans="1:40" x14ac:dyDescent="0.35">
      <c r="A1094" t="s">
        <v>3080</v>
      </c>
      <c r="B1094" t="s">
        <v>3039</v>
      </c>
      <c r="C1094" s="6" t="s">
        <v>16</v>
      </c>
      <c r="D1094" s="6" t="s">
        <v>134</v>
      </c>
      <c r="E1094" s="6">
        <v>24</v>
      </c>
      <c r="F1094" s="6">
        <v>63.93</v>
      </c>
      <c r="G1094" s="6">
        <v>73.7</v>
      </c>
      <c r="H1094" s="6">
        <f t="shared" si="215"/>
        <v>0.86743554952510171</v>
      </c>
      <c r="I1094" s="6">
        <v>23.5</v>
      </c>
      <c r="J1094" s="6">
        <v>58.97</v>
      </c>
      <c r="K1094" s="6">
        <v>72.459999999999994</v>
      </c>
      <c r="L1094" s="6">
        <f t="shared" si="212"/>
        <v>0</v>
      </c>
      <c r="M1094" s="6">
        <f t="shared" si="213"/>
        <v>0</v>
      </c>
      <c r="N1094" s="6">
        <f t="shared" si="214"/>
        <v>1</v>
      </c>
      <c r="AA1094" t="s">
        <v>3080</v>
      </c>
      <c r="AB1094" t="s">
        <v>3039</v>
      </c>
      <c r="AC1094" s="6" t="s">
        <v>16</v>
      </c>
      <c r="AD1094" s="6" t="s">
        <v>135</v>
      </c>
      <c r="AE1094" s="6">
        <v>25</v>
      </c>
      <c r="AF1094" s="6">
        <v>69.33</v>
      </c>
      <c r="AG1094" s="6">
        <v>76.17</v>
      </c>
      <c r="AH1094" s="6">
        <f t="shared" si="216"/>
        <v>0.91020086648286724</v>
      </c>
      <c r="AI1094" s="6">
        <v>24.5</v>
      </c>
      <c r="AJ1094" s="6">
        <v>60.67</v>
      </c>
      <c r="AK1094" s="6">
        <v>74.930000000000007</v>
      </c>
      <c r="AL1094" s="6">
        <f t="shared" si="217"/>
        <v>0</v>
      </c>
      <c r="AM1094" s="6">
        <f t="shared" si="218"/>
        <v>0</v>
      </c>
      <c r="AN1094" s="6">
        <f t="shared" si="219"/>
        <v>1</v>
      </c>
    </row>
    <row r="1095" spans="1:40" x14ac:dyDescent="0.35">
      <c r="A1095" t="s">
        <v>3081</v>
      </c>
      <c r="B1095" t="s">
        <v>3039</v>
      </c>
      <c r="C1095" t="s">
        <v>16</v>
      </c>
      <c r="D1095" t="s">
        <v>134</v>
      </c>
      <c r="E1095">
        <v>24</v>
      </c>
      <c r="F1095">
        <v>80.069999999999993</v>
      </c>
      <c r="G1095">
        <v>73.7</v>
      </c>
      <c r="H1095">
        <f t="shared" si="215"/>
        <v>1.0864314789687923</v>
      </c>
      <c r="I1095">
        <v>23.5</v>
      </c>
      <c r="J1095">
        <v>44.01</v>
      </c>
      <c r="K1095">
        <v>72.459999999999994</v>
      </c>
      <c r="L1095" s="3">
        <f t="shared" si="212"/>
        <v>0</v>
      </c>
      <c r="M1095" s="3">
        <f t="shared" si="213"/>
        <v>1</v>
      </c>
      <c r="N1095" s="3">
        <f t="shared" si="214"/>
        <v>0</v>
      </c>
      <c r="AA1095" t="s">
        <v>3081</v>
      </c>
      <c r="AB1095" t="s">
        <v>3039</v>
      </c>
      <c r="AC1095" s="6" t="s">
        <v>16</v>
      </c>
      <c r="AD1095" s="6" t="s">
        <v>135</v>
      </c>
      <c r="AE1095" s="6">
        <v>27.5</v>
      </c>
      <c r="AF1095" s="6">
        <v>77.540000000000006</v>
      </c>
      <c r="AG1095" s="6">
        <v>82.3</v>
      </c>
      <c r="AH1095" s="6">
        <f t="shared" si="216"/>
        <v>0.94216281895504261</v>
      </c>
      <c r="AI1095" s="6">
        <v>27</v>
      </c>
      <c r="AJ1095" s="6">
        <v>76.209999999999994</v>
      </c>
      <c r="AK1095" s="6">
        <v>81.08</v>
      </c>
      <c r="AL1095" s="6">
        <f t="shared" si="217"/>
        <v>0</v>
      </c>
      <c r="AM1095" s="6">
        <f t="shared" si="218"/>
        <v>0</v>
      </c>
      <c r="AN1095" s="6">
        <f t="shared" si="219"/>
        <v>1</v>
      </c>
    </row>
    <row r="1096" spans="1:40" x14ac:dyDescent="0.35">
      <c r="A1096" t="s">
        <v>3082</v>
      </c>
      <c r="B1096" t="s">
        <v>3039</v>
      </c>
      <c r="C1096" s="6" t="s">
        <v>16</v>
      </c>
      <c r="D1096" s="6" t="s">
        <v>134</v>
      </c>
      <c r="E1096" s="6">
        <v>24</v>
      </c>
      <c r="F1096" s="6">
        <v>71.260000000000005</v>
      </c>
      <c r="G1096" s="6">
        <v>73.7</v>
      </c>
      <c r="H1096" s="6">
        <f t="shared" si="215"/>
        <v>0.96689280868385352</v>
      </c>
      <c r="I1096" s="6">
        <v>23.5</v>
      </c>
      <c r="J1096" s="6">
        <v>45.83</v>
      </c>
      <c r="K1096" s="6">
        <v>72.459999999999994</v>
      </c>
      <c r="L1096" s="6">
        <f t="shared" si="212"/>
        <v>0</v>
      </c>
      <c r="M1096" s="6">
        <f t="shared" si="213"/>
        <v>0</v>
      </c>
      <c r="N1096" s="6">
        <f t="shared" si="214"/>
        <v>1</v>
      </c>
      <c r="AA1096" t="s">
        <v>3082</v>
      </c>
      <c r="AB1096" t="s">
        <v>3039</v>
      </c>
      <c r="AC1096" s="6" t="s">
        <v>16</v>
      </c>
      <c r="AD1096" s="6" t="s">
        <v>135</v>
      </c>
      <c r="AE1096" s="6">
        <v>19</v>
      </c>
      <c r="AF1096" s="6">
        <v>59.41</v>
      </c>
      <c r="AG1096" s="6">
        <v>61.18</v>
      </c>
      <c r="AH1096" s="6">
        <f t="shared" si="216"/>
        <v>0.97106897678980053</v>
      </c>
      <c r="AI1096" s="6">
        <v>18.5</v>
      </c>
      <c r="AJ1096" s="6">
        <v>27.94</v>
      </c>
      <c r="AK1096" s="6">
        <v>59.91</v>
      </c>
      <c r="AL1096" s="6">
        <f t="shared" si="217"/>
        <v>0</v>
      </c>
      <c r="AM1096" s="6">
        <f t="shared" si="218"/>
        <v>0</v>
      </c>
      <c r="AN1096" s="6">
        <f t="shared" si="219"/>
        <v>1</v>
      </c>
    </row>
    <row r="1097" spans="1:40" x14ac:dyDescent="0.35">
      <c r="A1097" t="s">
        <v>3083</v>
      </c>
      <c r="B1097" t="s">
        <v>3039</v>
      </c>
      <c r="C1097" t="s">
        <v>16</v>
      </c>
      <c r="D1097" t="s">
        <v>134</v>
      </c>
      <c r="E1097">
        <v>24</v>
      </c>
      <c r="F1097">
        <v>78.260000000000005</v>
      </c>
      <c r="G1097">
        <v>73.7</v>
      </c>
      <c r="H1097">
        <f t="shared" si="215"/>
        <v>1.0618724559023067</v>
      </c>
      <c r="I1097">
        <v>23.5</v>
      </c>
      <c r="J1097">
        <v>52.78</v>
      </c>
      <c r="K1097">
        <v>72.459999999999994</v>
      </c>
      <c r="L1097" s="3">
        <f t="shared" si="212"/>
        <v>0</v>
      </c>
      <c r="M1097" s="3">
        <f t="shared" si="213"/>
        <v>1</v>
      </c>
      <c r="N1097" s="3">
        <f t="shared" si="214"/>
        <v>0</v>
      </c>
      <c r="AA1097" t="s">
        <v>3083</v>
      </c>
      <c r="AB1097" t="s">
        <v>3039</v>
      </c>
      <c r="AC1097" t="s">
        <v>16</v>
      </c>
      <c r="AD1097" t="s">
        <v>135</v>
      </c>
      <c r="AE1097">
        <v>23</v>
      </c>
      <c r="AF1097">
        <v>78.78</v>
      </c>
      <c r="AG1097">
        <v>71.22</v>
      </c>
      <c r="AH1097">
        <f t="shared" si="216"/>
        <v>1.1061499578770009</v>
      </c>
      <c r="AI1097">
        <v>22.5</v>
      </c>
      <c r="AJ1097">
        <v>53.99</v>
      </c>
      <c r="AK1097">
        <v>69.97</v>
      </c>
      <c r="AL1097" s="3">
        <f t="shared" si="217"/>
        <v>0</v>
      </c>
      <c r="AM1097" s="3">
        <f t="shared" si="218"/>
        <v>1</v>
      </c>
      <c r="AN1097" s="3">
        <f t="shared" si="219"/>
        <v>0</v>
      </c>
    </row>
    <row r="1098" spans="1:40" x14ac:dyDescent="0.35">
      <c r="A1098" t="s">
        <v>3084</v>
      </c>
      <c r="B1098" t="s">
        <v>3039</v>
      </c>
      <c r="C1098" s="6" t="s">
        <v>16</v>
      </c>
      <c r="D1098" s="6" t="s">
        <v>134</v>
      </c>
      <c r="E1098" s="6">
        <v>24.5</v>
      </c>
      <c r="F1098" s="6">
        <v>72.08</v>
      </c>
      <c r="G1098" s="6">
        <v>74.930000000000007</v>
      </c>
      <c r="H1098" s="6">
        <f t="shared" si="215"/>
        <v>0.96196450020018676</v>
      </c>
      <c r="I1098" s="6">
        <v>24</v>
      </c>
      <c r="J1098" s="6">
        <v>70.55</v>
      </c>
      <c r="K1098" s="6">
        <v>73.7</v>
      </c>
      <c r="L1098" s="6">
        <f t="shared" si="212"/>
        <v>0</v>
      </c>
      <c r="M1098" s="6">
        <f t="shared" si="213"/>
        <v>0</v>
      </c>
      <c r="N1098" s="6">
        <f t="shared" si="214"/>
        <v>1</v>
      </c>
      <c r="AA1098" t="s">
        <v>3084</v>
      </c>
      <c r="AB1098" t="s">
        <v>3039</v>
      </c>
      <c r="AC1098" s="6" t="s">
        <v>16</v>
      </c>
      <c r="AD1098" s="6" t="s">
        <v>135</v>
      </c>
      <c r="AE1098" s="6">
        <v>19.5</v>
      </c>
      <c r="AF1098" s="6">
        <v>56.57</v>
      </c>
      <c r="AG1098" s="6">
        <v>62.44</v>
      </c>
      <c r="AH1098" s="6">
        <f t="shared" si="216"/>
        <v>0.90598975016015382</v>
      </c>
      <c r="AI1098" s="6">
        <v>19</v>
      </c>
      <c r="AJ1098" s="6">
        <v>39.65</v>
      </c>
      <c r="AK1098" s="6">
        <v>61.18</v>
      </c>
      <c r="AL1098" s="6">
        <f t="shared" si="217"/>
        <v>0</v>
      </c>
      <c r="AM1098" s="6">
        <f t="shared" si="218"/>
        <v>0</v>
      </c>
      <c r="AN1098" s="6">
        <f t="shared" si="219"/>
        <v>1</v>
      </c>
    </row>
    <row r="1099" spans="1:40" x14ac:dyDescent="0.35">
      <c r="A1099" t="s">
        <v>3085</v>
      </c>
      <c r="B1099" t="s">
        <v>3039</v>
      </c>
      <c r="C1099" t="s">
        <v>16</v>
      </c>
      <c r="D1099" t="s">
        <v>134</v>
      </c>
      <c r="E1099">
        <v>24</v>
      </c>
      <c r="F1099">
        <v>85.68</v>
      </c>
      <c r="G1099">
        <v>73.7</v>
      </c>
      <c r="H1099">
        <f t="shared" si="215"/>
        <v>1.162550881953867</v>
      </c>
      <c r="I1099">
        <v>23.5</v>
      </c>
      <c r="J1099">
        <v>50.15</v>
      </c>
      <c r="K1099">
        <v>72.459999999999994</v>
      </c>
      <c r="L1099" s="3">
        <f t="shared" si="212"/>
        <v>0</v>
      </c>
      <c r="M1099" s="3">
        <f t="shared" si="213"/>
        <v>1</v>
      </c>
      <c r="N1099" s="3">
        <f t="shared" si="214"/>
        <v>0</v>
      </c>
      <c r="AA1099" t="s">
        <v>3085</v>
      </c>
      <c r="AB1099" t="s">
        <v>3039</v>
      </c>
      <c r="AC1099" s="6" t="s">
        <v>16</v>
      </c>
      <c r="AD1099" s="6" t="s">
        <v>135</v>
      </c>
      <c r="AE1099" s="6">
        <v>24</v>
      </c>
      <c r="AF1099" s="6">
        <v>69.94</v>
      </c>
      <c r="AG1099" s="6">
        <v>73.7</v>
      </c>
      <c r="AH1099" s="6">
        <f t="shared" si="216"/>
        <v>0.94898236092265942</v>
      </c>
      <c r="AI1099" s="6">
        <v>23.5</v>
      </c>
      <c r="AJ1099" s="6">
        <v>60.58</v>
      </c>
      <c r="AK1099" s="6">
        <v>72.459999999999994</v>
      </c>
      <c r="AL1099" s="6">
        <f t="shared" si="217"/>
        <v>0</v>
      </c>
      <c r="AM1099" s="6">
        <f t="shared" si="218"/>
        <v>0</v>
      </c>
      <c r="AN1099" s="6">
        <f t="shared" si="219"/>
        <v>1</v>
      </c>
    </row>
    <row r="1100" spans="1:40" x14ac:dyDescent="0.35">
      <c r="A1100" t="s">
        <v>3086</v>
      </c>
      <c r="B1100" t="s">
        <v>3039</v>
      </c>
      <c r="C1100" t="s">
        <v>16</v>
      </c>
      <c r="D1100" t="s">
        <v>134</v>
      </c>
      <c r="E1100">
        <v>24</v>
      </c>
      <c r="F1100">
        <v>80.260000000000005</v>
      </c>
      <c r="G1100">
        <v>73.7</v>
      </c>
      <c r="H1100">
        <f t="shared" si="215"/>
        <v>1.0890094979647218</v>
      </c>
      <c r="I1100">
        <v>23.5</v>
      </c>
      <c r="J1100">
        <v>47.77</v>
      </c>
      <c r="K1100">
        <v>72.459999999999994</v>
      </c>
      <c r="L1100" s="3">
        <f t="shared" si="212"/>
        <v>0</v>
      </c>
      <c r="M1100" s="3">
        <f t="shared" si="213"/>
        <v>1</v>
      </c>
      <c r="N1100" s="3">
        <f t="shared" si="214"/>
        <v>0</v>
      </c>
      <c r="AA1100" t="s">
        <v>3086</v>
      </c>
      <c r="AB1100" t="s">
        <v>3039</v>
      </c>
      <c r="AC1100" s="6" t="s">
        <v>16</v>
      </c>
      <c r="AD1100" s="6" t="s">
        <v>135</v>
      </c>
      <c r="AE1100" s="6">
        <v>19.5</v>
      </c>
      <c r="AF1100" s="6">
        <v>52.46</v>
      </c>
      <c r="AG1100" s="6">
        <v>62.44</v>
      </c>
      <c r="AH1100" s="6">
        <f t="shared" si="216"/>
        <v>0.84016655989750166</v>
      </c>
      <c r="AI1100" s="6">
        <v>19</v>
      </c>
      <c r="AJ1100" s="6">
        <v>36.32</v>
      </c>
      <c r="AK1100" s="6">
        <v>61.18</v>
      </c>
      <c r="AL1100" s="6">
        <f t="shared" si="217"/>
        <v>0</v>
      </c>
      <c r="AM1100" s="6">
        <f t="shared" si="218"/>
        <v>0</v>
      </c>
      <c r="AN1100" s="6">
        <f t="shared" si="219"/>
        <v>1</v>
      </c>
    </row>
    <row r="1101" spans="1:40" x14ac:dyDescent="0.35">
      <c r="A1101" t="s">
        <v>3087</v>
      </c>
      <c r="B1101" t="s">
        <v>3039</v>
      </c>
      <c r="C1101" t="s">
        <v>16</v>
      </c>
      <c r="D1101" t="s">
        <v>134</v>
      </c>
      <c r="E1101">
        <v>24</v>
      </c>
      <c r="F1101">
        <v>86.98</v>
      </c>
      <c r="G1101">
        <v>73.7</v>
      </c>
      <c r="H1101">
        <f t="shared" si="215"/>
        <v>1.1801899592944369</v>
      </c>
      <c r="I1101">
        <v>23.5</v>
      </c>
      <c r="J1101">
        <v>42.22</v>
      </c>
      <c r="K1101">
        <v>72.459999999999994</v>
      </c>
      <c r="L1101" s="3">
        <f t="shared" si="212"/>
        <v>0</v>
      </c>
      <c r="M1101" s="3">
        <f t="shared" si="213"/>
        <v>1</v>
      </c>
      <c r="N1101" s="3">
        <f t="shared" si="214"/>
        <v>0</v>
      </c>
      <c r="AA1101" t="s">
        <v>3087</v>
      </c>
      <c r="AB1101" t="s">
        <v>3039</v>
      </c>
      <c r="AC1101" t="s">
        <v>16</v>
      </c>
      <c r="AD1101" t="s">
        <v>135</v>
      </c>
      <c r="AE1101">
        <v>15</v>
      </c>
      <c r="AF1101">
        <v>60.77</v>
      </c>
      <c r="AG1101">
        <v>50.91</v>
      </c>
      <c r="AH1101">
        <f t="shared" si="216"/>
        <v>1.1936751129444119</v>
      </c>
      <c r="AI1101">
        <v>15</v>
      </c>
      <c r="AJ1101">
        <v>60.77</v>
      </c>
      <c r="AK1101">
        <v>50.91</v>
      </c>
      <c r="AL1101" s="3">
        <f t="shared" si="217"/>
        <v>0</v>
      </c>
      <c r="AM1101" s="3">
        <f t="shared" si="218"/>
        <v>1</v>
      </c>
      <c r="AN1101" s="3">
        <f t="shared" si="219"/>
        <v>0</v>
      </c>
    </row>
    <row r="1102" spans="1:40" x14ac:dyDescent="0.35">
      <c r="A1102" t="s">
        <v>3088</v>
      </c>
      <c r="B1102" t="s">
        <v>3039</v>
      </c>
      <c r="C1102" t="s">
        <v>16</v>
      </c>
      <c r="D1102" t="s">
        <v>134</v>
      </c>
      <c r="E1102">
        <v>24</v>
      </c>
      <c r="F1102">
        <v>74.739999999999995</v>
      </c>
      <c r="G1102">
        <v>73.7</v>
      </c>
      <c r="H1102">
        <f t="shared" si="215"/>
        <v>1.0141112618724557</v>
      </c>
      <c r="I1102">
        <v>23.5</v>
      </c>
      <c r="J1102">
        <v>49.46</v>
      </c>
      <c r="K1102">
        <v>72.459999999999994</v>
      </c>
      <c r="L1102" s="3">
        <f t="shared" si="212"/>
        <v>0</v>
      </c>
      <c r="M1102" s="3">
        <f t="shared" si="213"/>
        <v>1</v>
      </c>
      <c r="N1102" s="3">
        <f t="shared" si="214"/>
        <v>0</v>
      </c>
      <c r="AA1102" t="s">
        <v>3088</v>
      </c>
      <c r="AB1102" t="s">
        <v>3039</v>
      </c>
      <c r="AC1102" s="6" t="s">
        <v>16</v>
      </c>
      <c r="AD1102" s="6" t="s">
        <v>135</v>
      </c>
      <c r="AE1102" s="6">
        <v>18</v>
      </c>
      <c r="AF1102" s="6">
        <v>47.79</v>
      </c>
      <c r="AG1102" s="6">
        <v>58.64</v>
      </c>
      <c r="AH1102" s="6">
        <f t="shared" si="216"/>
        <v>0.81497271487039558</v>
      </c>
      <c r="AI1102" s="6">
        <v>17.5</v>
      </c>
      <c r="AJ1102" s="6">
        <v>42.32</v>
      </c>
      <c r="AK1102" s="6">
        <v>57.36</v>
      </c>
      <c r="AL1102" s="6">
        <f t="shared" si="217"/>
        <v>0</v>
      </c>
      <c r="AM1102" s="6">
        <f t="shared" si="218"/>
        <v>0</v>
      </c>
      <c r="AN1102" s="6">
        <f t="shared" si="219"/>
        <v>1</v>
      </c>
    </row>
    <row r="1103" spans="1:40" x14ac:dyDescent="0.35">
      <c r="A1103" t="s">
        <v>3089</v>
      </c>
      <c r="B1103" t="s">
        <v>3039</v>
      </c>
      <c r="C1103" t="s">
        <v>16</v>
      </c>
      <c r="D1103" t="s">
        <v>134</v>
      </c>
      <c r="E1103">
        <v>24</v>
      </c>
      <c r="F1103">
        <v>74.73</v>
      </c>
      <c r="G1103">
        <v>73.7</v>
      </c>
      <c r="H1103">
        <f t="shared" si="215"/>
        <v>1.0139755766621439</v>
      </c>
      <c r="I1103">
        <v>23.5</v>
      </c>
      <c r="J1103">
        <v>41.12</v>
      </c>
      <c r="K1103">
        <v>72.459999999999994</v>
      </c>
      <c r="L1103" s="3">
        <f t="shared" si="212"/>
        <v>0</v>
      </c>
      <c r="M1103" s="3">
        <f t="shared" si="213"/>
        <v>1</v>
      </c>
      <c r="N1103" s="3">
        <f t="shared" si="214"/>
        <v>0</v>
      </c>
      <c r="AA1103" t="s">
        <v>3089</v>
      </c>
      <c r="AB1103" t="s">
        <v>3039</v>
      </c>
      <c r="AC1103" t="s">
        <v>16</v>
      </c>
      <c r="AD1103" t="s">
        <v>135</v>
      </c>
      <c r="AE1103">
        <v>30</v>
      </c>
      <c r="AF1103">
        <v>88.5</v>
      </c>
      <c r="AG1103">
        <v>88.39</v>
      </c>
      <c r="AH1103">
        <f t="shared" si="216"/>
        <v>1.0012444846702115</v>
      </c>
      <c r="AI1103">
        <v>29.5</v>
      </c>
      <c r="AJ1103">
        <v>68.510000000000005</v>
      </c>
      <c r="AK1103">
        <v>87.18</v>
      </c>
      <c r="AL1103" s="3">
        <f t="shared" si="217"/>
        <v>0</v>
      </c>
      <c r="AM1103" s="3">
        <f t="shared" si="218"/>
        <v>1</v>
      </c>
      <c r="AN1103" s="3">
        <f t="shared" si="219"/>
        <v>0</v>
      </c>
    </row>
    <row r="1104" spans="1:40" x14ac:dyDescent="0.35">
      <c r="A1104" t="s">
        <v>3090</v>
      </c>
      <c r="B1104" t="s">
        <v>3039</v>
      </c>
      <c r="C1104" s="6" t="s">
        <v>16</v>
      </c>
      <c r="D1104" s="6" t="s">
        <v>134</v>
      </c>
      <c r="E1104" s="6">
        <v>24</v>
      </c>
      <c r="F1104" s="6">
        <v>65.39</v>
      </c>
      <c r="G1104" s="6">
        <v>73.7</v>
      </c>
      <c r="H1104" s="6">
        <f t="shared" si="215"/>
        <v>0.88724559023066485</v>
      </c>
      <c r="I1104" s="6">
        <v>23.5</v>
      </c>
      <c r="J1104" s="6">
        <v>55.6</v>
      </c>
      <c r="K1104" s="6">
        <v>72.459999999999994</v>
      </c>
      <c r="L1104" s="6">
        <f t="shared" si="212"/>
        <v>0</v>
      </c>
      <c r="M1104" s="6">
        <f t="shared" si="213"/>
        <v>0</v>
      </c>
      <c r="N1104" s="6">
        <f t="shared" si="214"/>
        <v>1</v>
      </c>
      <c r="AA1104" t="s">
        <v>3090</v>
      </c>
      <c r="AB1104" t="s">
        <v>3039</v>
      </c>
      <c r="AC1104" t="s">
        <v>16</v>
      </c>
      <c r="AD1104" t="s">
        <v>135</v>
      </c>
      <c r="AE1104">
        <v>23</v>
      </c>
      <c r="AF1104">
        <v>74.62</v>
      </c>
      <c r="AG1104">
        <v>71.22</v>
      </c>
      <c r="AH1104">
        <f t="shared" si="216"/>
        <v>1.0477393990452122</v>
      </c>
      <c r="AI1104">
        <v>22.5</v>
      </c>
      <c r="AJ1104">
        <v>39.549999999999997</v>
      </c>
      <c r="AK1104">
        <v>69.97</v>
      </c>
      <c r="AL1104" s="3">
        <f t="shared" si="217"/>
        <v>0</v>
      </c>
      <c r="AM1104" s="3">
        <f t="shared" si="218"/>
        <v>1</v>
      </c>
      <c r="AN1104" s="3">
        <f t="shared" si="219"/>
        <v>0</v>
      </c>
    </row>
    <row r="1105" spans="1:40" x14ac:dyDescent="0.35">
      <c r="A1105" t="s">
        <v>3091</v>
      </c>
      <c r="B1105" t="s">
        <v>3039</v>
      </c>
      <c r="C1105" t="s">
        <v>16</v>
      </c>
      <c r="D1105" t="s">
        <v>134</v>
      </c>
      <c r="E1105">
        <v>24</v>
      </c>
      <c r="F1105">
        <v>75.91</v>
      </c>
      <c r="G1105">
        <v>73.7</v>
      </c>
      <c r="H1105">
        <f t="shared" si="215"/>
        <v>1.0299864314789686</v>
      </c>
      <c r="I1105">
        <v>23.5</v>
      </c>
      <c r="J1105">
        <v>38.64</v>
      </c>
      <c r="K1105">
        <v>72.459999999999994</v>
      </c>
      <c r="L1105" s="3">
        <f t="shared" si="212"/>
        <v>0</v>
      </c>
      <c r="M1105" s="3">
        <f t="shared" si="213"/>
        <v>1</v>
      </c>
      <c r="N1105" s="3">
        <f t="shared" si="214"/>
        <v>0</v>
      </c>
      <c r="AA1105" t="s">
        <v>3091</v>
      </c>
      <c r="AB1105" t="s">
        <v>3039</v>
      </c>
      <c r="AC1105" s="6" t="s">
        <v>16</v>
      </c>
      <c r="AD1105" s="6" t="s">
        <v>135</v>
      </c>
      <c r="AE1105" s="6">
        <v>19</v>
      </c>
      <c r="AF1105" s="6">
        <v>53.17</v>
      </c>
      <c r="AG1105" s="6">
        <v>61.18</v>
      </c>
      <c r="AH1105" s="6">
        <f t="shared" si="216"/>
        <v>0.86907486106570775</v>
      </c>
      <c r="AI1105" s="6">
        <v>18.5</v>
      </c>
      <c r="AJ1105" s="6">
        <v>40.61</v>
      </c>
      <c r="AK1105" s="6">
        <v>59.91</v>
      </c>
      <c r="AL1105" s="6">
        <f t="shared" si="217"/>
        <v>0</v>
      </c>
      <c r="AM1105" s="6">
        <f t="shared" si="218"/>
        <v>0</v>
      </c>
      <c r="AN1105" s="6">
        <f t="shared" si="219"/>
        <v>1</v>
      </c>
    </row>
    <row r="1106" spans="1:40" x14ac:dyDescent="0.35">
      <c r="A1106" t="s">
        <v>3092</v>
      </c>
      <c r="B1106" t="s">
        <v>3093</v>
      </c>
      <c r="C1106" t="s">
        <v>16</v>
      </c>
      <c r="D1106" t="s">
        <v>17</v>
      </c>
      <c r="E1106">
        <v>24</v>
      </c>
      <c r="F1106">
        <v>120.38</v>
      </c>
      <c r="G1106">
        <v>73.7</v>
      </c>
      <c r="H1106">
        <f t="shared" si="215"/>
        <v>1.6333785617367707</v>
      </c>
      <c r="I1106">
        <v>23</v>
      </c>
      <c r="J1106">
        <v>65.150000000000006</v>
      </c>
      <c r="K1106">
        <v>71.22</v>
      </c>
      <c r="L1106" s="3">
        <f t="shared" si="212"/>
        <v>1</v>
      </c>
      <c r="M1106" s="3">
        <f t="shared" si="213"/>
        <v>0</v>
      </c>
      <c r="N1106" s="3">
        <f t="shared" si="214"/>
        <v>0</v>
      </c>
      <c r="O1106"/>
      <c r="AA1106" t="s">
        <v>3092</v>
      </c>
      <c r="AB1106" t="s">
        <v>3093</v>
      </c>
      <c r="AC1106" t="s">
        <v>16</v>
      </c>
      <c r="AD1106" t="s">
        <v>18</v>
      </c>
      <c r="AE1106">
        <v>24</v>
      </c>
      <c r="AF1106">
        <v>164.72</v>
      </c>
      <c r="AG1106">
        <v>73.7</v>
      </c>
      <c r="AH1106">
        <f t="shared" si="216"/>
        <v>2.2350067842605155</v>
      </c>
      <c r="AI1106">
        <v>23</v>
      </c>
      <c r="AJ1106">
        <v>66.150000000000006</v>
      </c>
      <c r="AK1106">
        <v>71.22</v>
      </c>
      <c r="AL1106" s="3">
        <f t="shared" si="217"/>
        <v>1</v>
      </c>
      <c r="AM1106" s="3">
        <f t="shared" si="218"/>
        <v>0</v>
      </c>
      <c r="AN1106" s="3">
        <f t="shared" si="219"/>
        <v>0</v>
      </c>
    </row>
    <row r="1107" spans="1:40" x14ac:dyDescent="0.35">
      <c r="A1107" t="s">
        <v>3094</v>
      </c>
      <c r="B1107" t="s">
        <v>3093</v>
      </c>
      <c r="C1107" t="s">
        <v>16</v>
      </c>
      <c r="D1107" t="s">
        <v>17</v>
      </c>
      <c r="E1107">
        <v>23.5</v>
      </c>
      <c r="F1107">
        <v>109.58</v>
      </c>
      <c r="G1107">
        <v>72.459999999999994</v>
      </c>
      <c r="H1107">
        <f t="shared" si="215"/>
        <v>1.5122826386972124</v>
      </c>
      <c r="I1107">
        <v>35</v>
      </c>
      <c r="J1107">
        <v>106.45</v>
      </c>
      <c r="K1107">
        <v>100.44</v>
      </c>
      <c r="L1107" s="3">
        <f t="shared" si="212"/>
        <v>1</v>
      </c>
      <c r="M1107" s="3">
        <f t="shared" si="213"/>
        <v>0</v>
      </c>
      <c r="N1107" s="3">
        <f t="shared" si="214"/>
        <v>0</v>
      </c>
      <c r="O1107"/>
      <c r="AA1107" t="s">
        <v>3094</v>
      </c>
      <c r="AB1107" t="s">
        <v>3093</v>
      </c>
      <c r="AC1107" t="s">
        <v>16</v>
      </c>
      <c r="AD1107" t="s">
        <v>18</v>
      </c>
      <c r="AE1107">
        <v>24</v>
      </c>
      <c r="AF1107">
        <v>168.41</v>
      </c>
      <c r="AG1107">
        <v>73.7</v>
      </c>
      <c r="AH1107">
        <f t="shared" si="216"/>
        <v>2.2850746268656716</v>
      </c>
      <c r="AI1107">
        <v>35</v>
      </c>
      <c r="AJ1107">
        <v>106.47</v>
      </c>
      <c r="AK1107">
        <v>100.44</v>
      </c>
      <c r="AL1107" s="3">
        <f t="shared" si="217"/>
        <v>1</v>
      </c>
      <c r="AM1107" s="3">
        <f t="shared" si="218"/>
        <v>0</v>
      </c>
      <c r="AN1107" s="3">
        <f t="shared" si="219"/>
        <v>0</v>
      </c>
    </row>
    <row r="1108" spans="1:40" x14ac:dyDescent="0.35">
      <c r="A1108" t="s">
        <v>3095</v>
      </c>
      <c r="B1108" t="s">
        <v>3093</v>
      </c>
      <c r="C1108" t="s">
        <v>16</v>
      </c>
      <c r="D1108" t="s">
        <v>17</v>
      </c>
      <c r="E1108">
        <v>24</v>
      </c>
      <c r="F1108">
        <v>120.53</v>
      </c>
      <c r="G1108">
        <v>73.7</v>
      </c>
      <c r="H1108">
        <f t="shared" si="215"/>
        <v>1.6354138398914517</v>
      </c>
      <c r="I1108">
        <v>22.5</v>
      </c>
      <c r="J1108">
        <v>48.13</v>
      </c>
      <c r="K1108">
        <v>69.97</v>
      </c>
      <c r="L1108" s="3">
        <f t="shared" si="212"/>
        <v>1</v>
      </c>
      <c r="M1108" s="3">
        <f t="shared" si="213"/>
        <v>0</v>
      </c>
      <c r="N1108" s="3">
        <f t="shared" si="214"/>
        <v>0</v>
      </c>
      <c r="O1108"/>
      <c r="AA1108" t="s">
        <v>3095</v>
      </c>
      <c r="AB1108" t="s">
        <v>3093</v>
      </c>
      <c r="AC1108" t="s">
        <v>16</v>
      </c>
      <c r="AD1108" t="s">
        <v>18</v>
      </c>
      <c r="AE1108">
        <v>24</v>
      </c>
      <c r="AF1108">
        <v>109.78</v>
      </c>
      <c r="AG1108">
        <v>73.7</v>
      </c>
      <c r="AH1108">
        <f t="shared" si="216"/>
        <v>1.4895522388059701</v>
      </c>
      <c r="AI1108">
        <v>23.5</v>
      </c>
      <c r="AJ1108">
        <v>63</v>
      </c>
      <c r="AK1108">
        <v>72.459999999999994</v>
      </c>
      <c r="AL1108" s="3">
        <f t="shared" si="217"/>
        <v>0</v>
      </c>
      <c r="AM1108" s="3">
        <f t="shared" si="218"/>
        <v>1</v>
      </c>
      <c r="AN1108" s="3">
        <f t="shared" si="219"/>
        <v>0</v>
      </c>
    </row>
    <row r="1109" spans="1:40" x14ac:dyDescent="0.35">
      <c r="A1109" t="s">
        <v>3096</v>
      </c>
      <c r="B1109" t="s">
        <v>3093</v>
      </c>
      <c r="C1109" t="s">
        <v>16</v>
      </c>
      <c r="D1109" t="s">
        <v>17</v>
      </c>
      <c r="E1109">
        <v>24</v>
      </c>
      <c r="F1109">
        <v>138.94999999999999</v>
      </c>
      <c r="G1109">
        <v>73.7</v>
      </c>
      <c r="H1109">
        <f t="shared" si="215"/>
        <v>1.8853459972862956</v>
      </c>
      <c r="I1109">
        <v>35</v>
      </c>
      <c r="J1109">
        <v>102.45</v>
      </c>
      <c r="K1109">
        <v>100.44</v>
      </c>
      <c r="L1109" s="3">
        <f t="shared" si="212"/>
        <v>1</v>
      </c>
      <c r="M1109" s="3">
        <f t="shared" si="213"/>
        <v>0</v>
      </c>
      <c r="N1109" s="3">
        <f t="shared" si="214"/>
        <v>0</v>
      </c>
      <c r="O1109"/>
      <c r="AA1109" t="s">
        <v>3096</v>
      </c>
      <c r="AB1109" t="s">
        <v>3093</v>
      </c>
      <c r="AC1109" t="s">
        <v>16</v>
      </c>
      <c r="AD1109" t="s">
        <v>18</v>
      </c>
      <c r="AE1109">
        <v>24</v>
      </c>
      <c r="AF1109">
        <v>108.83</v>
      </c>
      <c r="AG1109">
        <v>73.7</v>
      </c>
      <c r="AH1109">
        <f t="shared" si="216"/>
        <v>1.4766621438263228</v>
      </c>
      <c r="AI1109">
        <v>35</v>
      </c>
      <c r="AJ1109">
        <v>112.68</v>
      </c>
      <c r="AK1109">
        <v>100.44</v>
      </c>
      <c r="AL1109" s="3">
        <f t="shared" si="217"/>
        <v>0</v>
      </c>
      <c r="AM1109" s="3">
        <f t="shared" si="218"/>
        <v>1</v>
      </c>
      <c r="AN1109" s="3">
        <f t="shared" si="219"/>
        <v>0</v>
      </c>
    </row>
    <row r="1110" spans="1:40" x14ac:dyDescent="0.35">
      <c r="A1110" t="s">
        <v>3097</v>
      </c>
      <c r="B1110" t="s">
        <v>3093</v>
      </c>
      <c r="C1110" s="6" t="s">
        <v>16</v>
      </c>
      <c r="D1110" s="6" t="s">
        <v>17</v>
      </c>
      <c r="E1110" s="6">
        <v>21</v>
      </c>
      <c r="F1110" s="6">
        <v>62.97</v>
      </c>
      <c r="G1110" s="6">
        <v>66.22</v>
      </c>
      <c r="H1110" s="6">
        <f t="shared" si="215"/>
        <v>0.95092117185140446</v>
      </c>
      <c r="I1110" s="6">
        <v>20.5</v>
      </c>
      <c r="J1110" s="6">
        <v>42.29</v>
      </c>
      <c r="K1110" s="6">
        <v>64.97</v>
      </c>
      <c r="L1110" s="6">
        <f t="shared" si="212"/>
        <v>0</v>
      </c>
      <c r="M1110" s="6">
        <f t="shared" si="213"/>
        <v>0</v>
      </c>
      <c r="N1110" s="6">
        <f t="shared" si="214"/>
        <v>1</v>
      </c>
      <c r="O1110"/>
      <c r="AA1110" t="s">
        <v>3097</v>
      </c>
      <c r="AB1110" t="s">
        <v>3093</v>
      </c>
      <c r="AC1110" s="6" t="s">
        <v>16</v>
      </c>
      <c r="AD1110" s="6" t="s">
        <v>18</v>
      </c>
      <c r="AE1110" s="6">
        <v>22.5</v>
      </c>
      <c r="AF1110" s="6">
        <v>59.83</v>
      </c>
      <c r="AG1110" s="6">
        <v>69.97</v>
      </c>
      <c r="AH1110" s="6">
        <f t="shared" si="216"/>
        <v>0.85508074889238239</v>
      </c>
      <c r="AI1110" s="6">
        <v>22</v>
      </c>
      <c r="AJ1110" s="6">
        <v>38.1</v>
      </c>
      <c r="AK1110" s="6">
        <v>68.72</v>
      </c>
      <c r="AL1110" s="6">
        <f t="shared" si="217"/>
        <v>0</v>
      </c>
      <c r="AM1110" s="6">
        <f t="shared" si="218"/>
        <v>0</v>
      </c>
      <c r="AN1110" s="6">
        <f t="shared" si="219"/>
        <v>1</v>
      </c>
    </row>
    <row r="1111" spans="1:40" x14ac:dyDescent="0.35">
      <c r="A1111" t="s">
        <v>3098</v>
      </c>
      <c r="B1111" t="s">
        <v>3093</v>
      </c>
      <c r="C1111" t="s">
        <v>16</v>
      </c>
      <c r="D1111" t="s">
        <v>17</v>
      </c>
      <c r="E1111">
        <v>23.5</v>
      </c>
      <c r="F1111">
        <v>99.47</v>
      </c>
      <c r="G1111">
        <v>72.459999999999994</v>
      </c>
      <c r="H1111">
        <f t="shared" si="215"/>
        <v>1.3727573833839362</v>
      </c>
      <c r="I1111">
        <v>23</v>
      </c>
      <c r="J1111">
        <v>70.73</v>
      </c>
      <c r="K1111">
        <v>71.22</v>
      </c>
      <c r="L1111" s="3">
        <f t="shared" si="212"/>
        <v>0</v>
      </c>
      <c r="M1111" s="3">
        <f t="shared" si="213"/>
        <v>1</v>
      </c>
      <c r="N1111" s="3">
        <f t="shared" si="214"/>
        <v>0</v>
      </c>
      <c r="O1111"/>
      <c r="AA1111" t="s">
        <v>3098</v>
      </c>
      <c r="AB1111" t="s">
        <v>3093</v>
      </c>
      <c r="AC1111" t="s">
        <v>16</v>
      </c>
      <c r="AD1111" t="s">
        <v>18</v>
      </c>
      <c r="AE1111">
        <v>24</v>
      </c>
      <c r="AF1111">
        <v>158.82</v>
      </c>
      <c r="AG1111">
        <v>73.7</v>
      </c>
      <c r="AH1111">
        <f t="shared" si="216"/>
        <v>2.1549525101763907</v>
      </c>
      <c r="AI1111">
        <v>23</v>
      </c>
      <c r="AJ1111">
        <v>50</v>
      </c>
      <c r="AK1111">
        <v>71.22</v>
      </c>
      <c r="AL1111" s="3">
        <f t="shared" si="217"/>
        <v>1</v>
      </c>
      <c r="AM1111" s="3">
        <f t="shared" si="218"/>
        <v>0</v>
      </c>
      <c r="AN1111" s="3">
        <f t="shared" si="219"/>
        <v>0</v>
      </c>
    </row>
    <row r="1112" spans="1:40" x14ac:dyDescent="0.35">
      <c r="A1112" t="s">
        <v>3099</v>
      </c>
      <c r="B1112" t="s">
        <v>3093</v>
      </c>
      <c r="C1112" t="s">
        <v>16</v>
      </c>
      <c r="D1112" t="s">
        <v>17</v>
      </c>
      <c r="E1112">
        <v>24</v>
      </c>
      <c r="F1112">
        <v>120.97</v>
      </c>
      <c r="G1112">
        <v>73.7</v>
      </c>
      <c r="H1112">
        <f t="shared" si="215"/>
        <v>1.6413839891451831</v>
      </c>
      <c r="I1112">
        <v>22.5</v>
      </c>
      <c r="J1112">
        <v>51.44</v>
      </c>
      <c r="K1112">
        <v>69.97</v>
      </c>
      <c r="L1112" s="3">
        <f t="shared" si="212"/>
        <v>1</v>
      </c>
      <c r="M1112" s="3">
        <f t="shared" si="213"/>
        <v>0</v>
      </c>
      <c r="N1112" s="3">
        <f t="shared" si="214"/>
        <v>0</v>
      </c>
      <c r="O1112"/>
      <c r="AA1112" t="s">
        <v>3099</v>
      </c>
      <c r="AB1112" t="s">
        <v>3093</v>
      </c>
      <c r="AC1112" t="s">
        <v>16</v>
      </c>
      <c r="AD1112" t="s">
        <v>18</v>
      </c>
      <c r="AE1112">
        <v>24</v>
      </c>
      <c r="AF1112">
        <v>97.91</v>
      </c>
      <c r="AG1112">
        <v>73.7</v>
      </c>
      <c r="AH1112">
        <f t="shared" si="216"/>
        <v>1.3284938941655358</v>
      </c>
      <c r="AI1112">
        <v>25</v>
      </c>
      <c r="AJ1112">
        <v>89.69</v>
      </c>
      <c r="AK1112">
        <v>76.17</v>
      </c>
      <c r="AL1112" s="3">
        <f t="shared" si="217"/>
        <v>0</v>
      </c>
      <c r="AM1112" s="3">
        <f t="shared" si="218"/>
        <v>1</v>
      </c>
      <c r="AN1112" s="3">
        <f t="shared" si="219"/>
        <v>0</v>
      </c>
    </row>
    <row r="1113" spans="1:40" x14ac:dyDescent="0.35">
      <c r="A1113" t="s">
        <v>3100</v>
      </c>
      <c r="B1113" t="s">
        <v>3093</v>
      </c>
      <c r="C1113" t="s">
        <v>16</v>
      </c>
      <c r="D1113" t="s">
        <v>17</v>
      </c>
      <c r="E1113">
        <v>24</v>
      </c>
      <c r="F1113">
        <v>125.34</v>
      </c>
      <c r="G1113">
        <v>73.7</v>
      </c>
      <c r="H1113">
        <f t="shared" si="215"/>
        <v>1.7006784260515604</v>
      </c>
      <c r="I1113">
        <v>23</v>
      </c>
      <c r="J1113">
        <v>54.21</v>
      </c>
      <c r="K1113">
        <v>71.22</v>
      </c>
      <c r="L1113" s="3">
        <f t="shared" si="212"/>
        <v>1</v>
      </c>
      <c r="M1113" s="3">
        <f t="shared" si="213"/>
        <v>0</v>
      </c>
      <c r="N1113" s="3">
        <f t="shared" si="214"/>
        <v>0</v>
      </c>
      <c r="O1113"/>
      <c r="AA1113" t="s">
        <v>3100</v>
      </c>
      <c r="AB1113" t="s">
        <v>3093</v>
      </c>
      <c r="AC1113" t="s">
        <v>16</v>
      </c>
      <c r="AD1113" t="s">
        <v>18</v>
      </c>
      <c r="AE1113">
        <v>24</v>
      </c>
      <c r="AF1113">
        <v>179.08</v>
      </c>
      <c r="AG1113">
        <v>73.7</v>
      </c>
      <c r="AH1113">
        <f t="shared" si="216"/>
        <v>2.4298507462686567</v>
      </c>
      <c r="AI1113">
        <v>22.5</v>
      </c>
      <c r="AJ1113">
        <v>37.200000000000003</v>
      </c>
      <c r="AK1113">
        <v>69.97</v>
      </c>
      <c r="AL1113" s="3">
        <f t="shared" si="217"/>
        <v>1</v>
      </c>
      <c r="AM1113" s="3">
        <f t="shared" si="218"/>
        <v>0</v>
      </c>
      <c r="AN1113" s="3">
        <f t="shared" si="219"/>
        <v>0</v>
      </c>
    </row>
    <row r="1114" spans="1:40" x14ac:dyDescent="0.35">
      <c r="A1114" t="s">
        <v>3101</v>
      </c>
      <c r="B1114" t="s">
        <v>3093</v>
      </c>
      <c r="C1114" t="s">
        <v>16</v>
      </c>
      <c r="D1114" t="s">
        <v>17</v>
      </c>
      <c r="E1114">
        <v>24</v>
      </c>
      <c r="F1114">
        <v>166.85</v>
      </c>
      <c r="G1114">
        <v>73.7</v>
      </c>
      <c r="H1114">
        <f t="shared" si="215"/>
        <v>2.2639077340569878</v>
      </c>
      <c r="I1114">
        <v>23</v>
      </c>
      <c r="J1114">
        <v>66.98</v>
      </c>
      <c r="K1114">
        <v>71.22</v>
      </c>
      <c r="L1114" s="3">
        <f t="shared" si="212"/>
        <v>1</v>
      </c>
      <c r="M1114" s="3">
        <f t="shared" si="213"/>
        <v>0</v>
      </c>
      <c r="N1114" s="3">
        <f t="shared" si="214"/>
        <v>0</v>
      </c>
      <c r="O1114"/>
      <c r="AA1114" t="s">
        <v>3101</v>
      </c>
      <c r="AB1114" t="s">
        <v>3093</v>
      </c>
      <c r="AC1114" t="s">
        <v>16</v>
      </c>
      <c r="AD1114" t="s">
        <v>18</v>
      </c>
      <c r="AE1114">
        <v>24</v>
      </c>
      <c r="AF1114">
        <v>173.05</v>
      </c>
      <c r="AG1114">
        <v>73.7</v>
      </c>
      <c r="AH1114">
        <f t="shared" si="216"/>
        <v>2.3480325644504751</v>
      </c>
      <c r="AI1114">
        <v>35</v>
      </c>
      <c r="AJ1114">
        <v>132.85</v>
      </c>
      <c r="AK1114">
        <v>100.44</v>
      </c>
      <c r="AL1114" s="3">
        <f t="shared" si="217"/>
        <v>1</v>
      </c>
      <c r="AM1114" s="3">
        <f t="shared" si="218"/>
        <v>0</v>
      </c>
      <c r="AN1114" s="3">
        <f t="shared" si="219"/>
        <v>0</v>
      </c>
    </row>
    <row r="1115" spans="1:40" x14ac:dyDescent="0.35">
      <c r="A1115" t="s">
        <v>3102</v>
      </c>
      <c r="B1115" t="s">
        <v>3093</v>
      </c>
      <c r="C1115" t="s">
        <v>16</v>
      </c>
      <c r="D1115" t="s">
        <v>134</v>
      </c>
      <c r="E1115">
        <v>23</v>
      </c>
      <c r="F1115">
        <v>94.66</v>
      </c>
      <c r="G1115">
        <v>71.22</v>
      </c>
      <c r="H1115">
        <f t="shared" si="215"/>
        <v>1.3291210334175794</v>
      </c>
      <c r="I1115">
        <v>22</v>
      </c>
      <c r="J1115">
        <v>56.82</v>
      </c>
      <c r="K1115">
        <v>68.72</v>
      </c>
      <c r="L1115" s="3">
        <f t="shared" ref="L1115:L1178" si="220">IF(H1115&gt;1.5,1,0)</f>
        <v>0</v>
      </c>
      <c r="M1115" s="3">
        <f t="shared" ref="M1115:M1178" si="221">IF((AND(H1115&gt;1,H1115&lt;1.5)),1,0)</f>
        <v>1</v>
      </c>
      <c r="N1115" s="3">
        <f t="shared" ref="N1115:N1178" si="222">IF(H1115&lt;1,1,0)</f>
        <v>0</v>
      </c>
      <c r="O1115"/>
      <c r="AA1115" t="s">
        <v>3102</v>
      </c>
      <c r="AB1115" t="s">
        <v>3093</v>
      </c>
      <c r="AC1115" t="s">
        <v>16</v>
      </c>
      <c r="AD1115" t="s">
        <v>135</v>
      </c>
      <c r="AE1115">
        <v>24</v>
      </c>
      <c r="AF1115">
        <v>104.29</v>
      </c>
      <c r="AG1115">
        <v>73.7</v>
      </c>
      <c r="AH1115">
        <f t="shared" si="216"/>
        <v>1.4150610583446404</v>
      </c>
      <c r="AI1115">
        <v>23</v>
      </c>
      <c r="AJ1115">
        <v>67.61</v>
      </c>
      <c r="AK1115">
        <v>71.22</v>
      </c>
      <c r="AL1115" s="3">
        <f t="shared" si="217"/>
        <v>0</v>
      </c>
      <c r="AM1115" s="3">
        <f t="shared" si="218"/>
        <v>1</v>
      </c>
      <c r="AN1115" s="3">
        <f t="shared" si="219"/>
        <v>0</v>
      </c>
    </row>
    <row r="1116" spans="1:40" x14ac:dyDescent="0.35">
      <c r="A1116" t="s">
        <v>3103</v>
      </c>
      <c r="B1116" t="s">
        <v>3093</v>
      </c>
      <c r="C1116" t="s">
        <v>16</v>
      </c>
      <c r="D1116" t="s">
        <v>134</v>
      </c>
      <c r="E1116">
        <v>24</v>
      </c>
      <c r="F1116">
        <v>79.45</v>
      </c>
      <c r="G1116">
        <v>73.7</v>
      </c>
      <c r="H1116">
        <f t="shared" si="215"/>
        <v>1.0780189959294437</v>
      </c>
      <c r="I1116">
        <v>23</v>
      </c>
      <c r="J1116">
        <v>59.3</v>
      </c>
      <c r="K1116">
        <v>71.22</v>
      </c>
      <c r="L1116" s="3">
        <f t="shared" si="220"/>
        <v>0</v>
      </c>
      <c r="M1116" s="3">
        <f t="shared" si="221"/>
        <v>1</v>
      </c>
      <c r="N1116" s="3">
        <f t="shared" si="222"/>
        <v>0</v>
      </c>
      <c r="O1116"/>
      <c r="AA1116" t="s">
        <v>3103</v>
      </c>
      <c r="AB1116" t="s">
        <v>3093</v>
      </c>
      <c r="AC1116" t="s">
        <v>16</v>
      </c>
      <c r="AD1116" t="s">
        <v>135</v>
      </c>
      <c r="AE1116">
        <v>23</v>
      </c>
      <c r="AF1116">
        <v>83.42</v>
      </c>
      <c r="AG1116">
        <v>71.22</v>
      </c>
      <c r="AH1116">
        <f t="shared" si="216"/>
        <v>1.1713001965739962</v>
      </c>
      <c r="AI1116">
        <v>22.5</v>
      </c>
      <c r="AJ1116">
        <v>56.69</v>
      </c>
      <c r="AK1116">
        <v>69.97</v>
      </c>
      <c r="AL1116" s="3">
        <f t="shared" si="217"/>
        <v>0</v>
      </c>
      <c r="AM1116" s="3">
        <f t="shared" si="218"/>
        <v>1</v>
      </c>
      <c r="AN1116" s="3">
        <f t="shared" si="219"/>
        <v>0</v>
      </c>
    </row>
    <row r="1117" spans="1:40" x14ac:dyDescent="0.35">
      <c r="A1117" t="s">
        <v>3104</v>
      </c>
      <c r="B1117" t="s">
        <v>3093</v>
      </c>
      <c r="C1117" t="s">
        <v>16</v>
      </c>
      <c r="D1117" t="s">
        <v>134</v>
      </c>
      <c r="E1117">
        <v>24.5</v>
      </c>
      <c r="F1117">
        <v>166.64</v>
      </c>
      <c r="G1117">
        <v>74.930000000000007</v>
      </c>
      <c r="H1117">
        <f t="shared" si="215"/>
        <v>2.2239423461897769</v>
      </c>
      <c r="I1117">
        <v>22.5</v>
      </c>
      <c r="J1117">
        <v>67</v>
      </c>
      <c r="K1117">
        <v>69.97</v>
      </c>
      <c r="L1117" s="3">
        <f t="shared" si="220"/>
        <v>1</v>
      </c>
      <c r="M1117" s="3">
        <f t="shared" si="221"/>
        <v>0</v>
      </c>
      <c r="N1117" s="3">
        <f t="shared" si="222"/>
        <v>0</v>
      </c>
      <c r="O1117"/>
      <c r="AA1117" t="s">
        <v>3104</v>
      </c>
      <c r="AB1117" t="s">
        <v>3093</v>
      </c>
      <c r="AC1117" t="s">
        <v>16</v>
      </c>
      <c r="AD1117" t="s">
        <v>135</v>
      </c>
      <c r="AE1117">
        <v>24</v>
      </c>
      <c r="AF1117">
        <v>133.80000000000001</v>
      </c>
      <c r="AG1117">
        <v>73.7</v>
      </c>
      <c r="AH1117">
        <f t="shared" si="216"/>
        <v>1.8154681139755768</v>
      </c>
      <c r="AI1117">
        <v>22</v>
      </c>
      <c r="AJ1117">
        <v>52.68</v>
      </c>
      <c r="AK1117">
        <v>68.72</v>
      </c>
      <c r="AL1117" s="3">
        <f t="shared" si="217"/>
        <v>1</v>
      </c>
      <c r="AM1117" s="3">
        <f t="shared" si="218"/>
        <v>0</v>
      </c>
      <c r="AN1117" s="3">
        <f t="shared" si="219"/>
        <v>0</v>
      </c>
    </row>
    <row r="1118" spans="1:40" x14ac:dyDescent="0.35">
      <c r="A1118" t="s">
        <v>3105</v>
      </c>
      <c r="B1118" t="s">
        <v>3093</v>
      </c>
      <c r="C1118" t="s">
        <v>16</v>
      </c>
      <c r="D1118" t="s">
        <v>134</v>
      </c>
      <c r="E1118">
        <v>23.5</v>
      </c>
      <c r="F1118">
        <v>81.180000000000007</v>
      </c>
      <c r="G1118">
        <v>72.459999999999994</v>
      </c>
      <c r="H1118">
        <f t="shared" si="215"/>
        <v>1.1203422577974056</v>
      </c>
      <c r="I1118">
        <v>23</v>
      </c>
      <c r="J1118">
        <v>47.26</v>
      </c>
      <c r="K1118">
        <v>71.22</v>
      </c>
      <c r="L1118" s="3">
        <f t="shared" si="220"/>
        <v>0</v>
      </c>
      <c r="M1118" s="3">
        <f t="shared" si="221"/>
        <v>1</v>
      </c>
      <c r="N1118" s="3">
        <f t="shared" si="222"/>
        <v>0</v>
      </c>
      <c r="O1118"/>
      <c r="AA1118" t="s">
        <v>3105</v>
      </c>
      <c r="AB1118" t="s">
        <v>3093</v>
      </c>
      <c r="AC1118" s="6" t="s">
        <v>16</v>
      </c>
      <c r="AD1118" s="6" t="s">
        <v>135</v>
      </c>
      <c r="AE1118" s="6">
        <v>18.5</v>
      </c>
      <c r="AF1118" s="6">
        <v>53.67</v>
      </c>
      <c r="AG1118" s="6">
        <v>59.91</v>
      </c>
      <c r="AH1118" s="6">
        <f t="shared" si="216"/>
        <v>0.89584376564847279</v>
      </c>
      <c r="AI1118" s="6">
        <v>18</v>
      </c>
      <c r="AJ1118" s="6">
        <v>31.34</v>
      </c>
      <c r="AK1118" s="6">
        <v>58.64</v>
      </c>
      <c r="AL1118" s="6">
        <f t="shared" si="217"/>
        <v>0</v>
      </c>
      <c r="AM1118" s="6">
        <f t="shared" si="218"/>
        <v>0</v>
      </c>
      <c r="AN1118" s="6">
        <f t="shared" si="219"/>
        <v>1</v>
      </c>
    </row>
    <row r="1119" spans="1:40" x14ac:dyDescent="0.35">
      <c r="A1119" t="s">
        <v>3106</v>
      </c>
      <c r="B1119" t="s">
        <v>3093</v>
      </c>
      <c r="C1119" t="s">
        <v>16</v>
      </c>
      <c r="D1119" t="s">
        <v>134</v>
      </c>
      <c r="E1119">
        <v>24.5</v>
      </c>
      <c r="F1119">
        <v>87.69</v>
      </c>
      <c r="G1119">
        <v>74.930000000000007</v>
      </c>
      <c r="H1119">
        <f t="shared" si="215"/>
        <v>1.1702922727879352</v>
      </c>
      <c r="I1119">
        <v>24</v>
      </c>
      <c r="J1119">
        <v>70.59</v>
      </c>
      <c r="K1119">
        <v>73.7</v>
      </c>
      <c r="L1119" s="3">
        <f t="shared" si="220"/>
        <v>0</v>
      </c>
      <c r="M1119" s="3">
        <f t="shared" si="221"/>
        <v>1</v>
      </c>
      <c r="N1119" s="3">
        <f t="shared" si="222"/>
        <v>0</v>
      </c>
      <c r="O1119"/>
      <c r="AA1119" t="s">
        <v>3106</v>
      </c>
      <c r="AB1119" t="s">
        <v>3093</v>
      </c>
      <c r="AC1119" t="s">
        <v>16</v>
      </c>
      <c r="AD1119" t="s">
        <v>135</v>
      </c>
      <c r="AE1119">
        <v>24</v>
      </c>
      <c r="AF1119">
        <v>110.21</v>
      </c>
      <c r="AG1119">
        <v>73.7</v>
      </c>
      <c r="AH1119">
        <f t="shared" si="216"/>
        <v>1.4953867028493892</v>
      </c>
      <c r="AI1119">
        <v>23</v>
      </c>
      <c r="AJ1119">
        <v>48.31</v>
      </c>
      <c r="AK1119">
        <v>71.22</v>
      </c>
      <c r="AL1119" s="3">
        <f t="shared" si="217"/>
        <v>0</v>
      </c>
      <c r="AM1119" s="3">
        <f t="shared" si="218"/>
        <v>1</v>
      </c>
      <c r="AN1119" s="3">
        <f t="shared" si="219"/>
        <v>0</v>
      </c>
    </row>
    <row r="1120" spans="1:40" x14ac:dyDescent="0.35">
      <c r="A1120" t="s">
        <v>3107</v>
      </c>
      <c r="B1120" t="s">
        <v>3093</v>
      </c>
      <c r="C1120" t="s">
        <v>16</v>
      </c>
      <c r="D1120" t="s">
        <v>134</v>
      </c>
      <c r="E1120">
        <v>24</v>
      </c>
      <c r="F1120">
        <v>80.510000000000005</v>
      </c>
      <c r="G1120">
        <v>73.7</v>
      </c>
      <c r="H1120">
        <f t="shared" si="215"/>
        <v>1.0924016282225237</v>
      </c>
      <c r="I1120">
        <v>23.5</v>
      </c>
      <c r="J1120">
        <v>71.69</v>
      </c>
      <c r="K1120">
        <v>72.459999999999994</v>
      </c>
      <c r="L1120" s="3">
        <f t="shared" si="220"/>
        <v>0</v>
      </c>
      <c r="M1120" s="3">
        <f t="shared" si="221"/>
        <v>1</v>
      </c>
      <c r="N1120" s="3">
        <f t="shared" si="222"/>
        <v>0</v>
      </c>
      <c r="O1120"/>
      <c r="AA1120" t="s">
        <v>3107</v>
      </c>
      <c r="AB1120" t="s">
        <v>3093</v>
      </c>
      <c r="AC1120" s="6" t="s">
        <v>16</v>
      </c>
      <c r="AD1120" s="6" t="s">
        <v>135</v>
      </c>
      <c r="AE1120" s="6">
        <v>25.5</v>
      </c>
      <c r="AF1120" s="6">
        <v>62.35</v>
      </c>
      <c r="AG1120" s="6">
        <v>77.400000000000006</v>
      </c>
      <c r="AH1120" s="6">
        <f t="shared" si="216"/>
        <v>0.80555555555555547</v>
      </c>
      <c r="AI1120" s="6">
        <v>25</v>
      </c>
      <c r="AJ1120" s="6">
        <v>60.32</v>
      </c>
      <c r="AK1120" s="6">
        <v>76.17</v>
      </c>
      <c r="AL1120" s="6">
        <f t="shared" si="217"/>
        <v>0</v>
      </c>
      <c r="AM1120" s="6">
        <f t="shared" si="218"/>
        <v>0</v>
      </c>
      <c r="AN1120" s="6">
        <f t="shared" si="219"/>
        <v>1</v>
      </c>
    </row>
    <row r="1121" spans="1:40" x14ac:dyDescent="0.35">
      <c r="A1121" t="s">
        <v>3108</v>
      </c>
      <c r="B1121" t="s">
        <v>3093</v>
      </c>
      <c r="C1121" t="s">
        <v>16</v>
      </c>
      <c r="D1121" t="s">
        <v>134</v>
      </c>
      <c r="E1121">
        <v>24</v>
      </c>
      <c r="F1121">
        <v>79.41</v>
      </c>
      <c r="G1121">
        <v>73.7</v>
      </c>
      <c r="H1121">
        <f t="shared" si="215"/>
        <v>1.0774762550881953</v>
      </c>
      <c r="I1121">
        <v>23.5</v>
      </c>
      <c r="J1121">
        <v>54.79</v>
      </c>
      <c r="K1121">
        <v>72.459999999999994</v>
      </c>
      <c r="L1121" s="3">
        <f t="shared" si="220"/>
        <v>0</v>
      </c>
      <c r="M1121" s="3">
        <f t="shared" si="221"/>
        <v>1</v>
      </c>
      <c r="N1121" s="3">
        <f t="shared" si="222"/>
        <v>0</v>
      </c>
      <c r="O1121"/>
      <c r="AA1121" t="s">
        <v>3108</v>
      </c>
      <c r="AB1121" t="s">
        <v>3093</v>
      </c>
      <c r="AC1121" s="6" t="s">
        <v>16</v>
      </c>
      <c r="AD1121" s="6" t="s">
        <v>135</v>
      </c>
      <c r="AE1121" s="6">
        <v>16.5</v>
      </c>
      <c r="AF1121" s="6">
        <v>49.64</v>
      </c>
      <c r="AG1121" s="6">
        <v>54.79</v>
      </c>
      <c r="AH1121" s="6">
        <f t="shared" si="216"/>
        <v>0.90600474539149478</v>
      </c>
      <c r="AI1121" s="6">
        <v>16</v>
      </c>
      <c r="AJ1121" s="6">
        <v>23.23</v>
      </c>
      <c r="AK1121" s="6">
        <v>53.5</v>
      </c>
      <c r="AL1121" s="6">
        <f t="shared" si="217"/>
        <v>0</v>
      </c>
      <c r="AM1121" s="6">
        <f t="shared" si="218"/>
        <v>0</v>
      </c>
      <c r="AN1121" s="6">
        <f t="shared" si="219"/>
        <v>1</v>
      </c>
    </row>
    <row r="1122" spans="1:40" x14ac:dyDescent="0.35">
      <c r="A1122" t="s">
        <v>3109</v>
      </c>
      <c r="B1122" t="s">
        <v>3093</v>
      </c>
      <c r="C1122" t="s">
        <v>16</v>
      </c>
      <c r="D1122" t="s">
        <v>134</v>
      </c>
      <c r="E1122">
        <v>23</v>
      </c>
      <c r="F1122">
        <v>75.510000000000005</v>
      </c>
      <c r="G1122">
        <v>71.22</v>
      </c>
      <c r="H1122">
        <f t="shared" si="215"/>
        <v>1.0602358887952823</v>
      </c>
      <c r="I1122">
        <v>22.5</v>
      </c>
      <c r="J1122">
        <v>45.61</v>
      </c>
      <c r="K1122">
        <v>69.97</v>
      </c>
      <c r="L1122" s="3">
        <f t="shared" si="220"/>
        <v>0</v>
      </c>
      <c r="M1122" s="3">
        <f t="shared" si="221"/>
        <v>1</v>
      </c>
      <c r="N1122" s="3">
        <f t="shared" si="222"/>
        <v>0</v>
      </c>
      <c r="O1122"/>
      <c r="AA1122" t="s">
        <v>3109</v>
      </c>
      <c r="AB1122" t="s">
        <v>3093</v>
      </c>
      <c r="AC1122" t="s">
        <v>16</v>
      </c>
      <c r="AD1122" t="s">
        <v>135</v>
      </c>
      <c r="AE1122">
        <v>24</v>
      </c>
      <c r="AF1122">
        <v>78.94</v>
      </c>
      <c r="AG1122">
        <v>73.7</v>
      </c>
      <c r="AH1122">
        <f t="shared" si="216"/>
        <v>1.0710990502035278</v>
      </c>
      <c r="AI1122">
        <v>35</v>
      </c>
      <c r="AJ1122">
        <v>102.97</v>
      </c>
      <c r="AK1122">
        <v>100.44</v>
      </c>
      <c r="AL1122" s="3">
        <f t="shared" si="217"/>
        <v>0</v>
      </c>
      <c r="AM1122" s="3">
        <f t="shared" si="218"/>
        <v>1</v>
      </c>
      <c r="AN1122" s="3">
        <f t="shared" si="219"/>
        <v>0</v>
      </c>
    </row>
    <row r="1123" spans="1:40" x14ac:dyDescent="0.35">
      <c r="A1123" t="s">
        <v>3110</v>
      </c>
      <c r="B1123" t="s">
        <v>3111</v>
      </c>
      <c r="C1123" s="6" t="s">
        <v>16</v>
      </c>
      <c r="D1123" s="6" t="s">
        <v>17</v>
      </c>
      <c r="E1123" s="6">
        <v>33.5</v>
      </c>
      <c r="F1123" s="6">
        <v>87.89</v>
      </c>
      <c r="G1123" s="6">
        <v>96.84</v>
      </c>
      <c r="H1123" s="6">
        <f t="shared" si="215"/>
        <v>0.90757951259809988</v>
      </c>
      <c r="I1123" s="6">
        <v>33</v>
      </c>
      <c r="J1123" s="6">
        <v>56.28</v>
      </c>
      <c r="K1123" s="6">
        <v>95.64</v>
      </c>
      <c r="L1123" s="6">
        <f t="shared" si="220"/>
        <v>0</v>
      </c>
      <c r="M1123" s="6">
        <f t="shared" si="221"/>
        <v>0</v>
      </c>
      <c r="N1123" s="6">
        <f t="shared" si="222"/>
        <v>1</v>
      </c>
      <c r="O1123"/>
      <c r="AA1123" t="s">
        <v>3110</v>
      </c>
      <c r="AB1123" t="s">
        <v>3111</v>
      </c>
      <c r="AC1123" s="6" t="s">
        <v>16</v>
      </c>
      <c r="AD1123" s="6" t="s">
        <v>18</v>
      </c>
      <c r="AE1123" s="6">
        <v>28.5</v>
      </c>
      <c r="AF1123" s="6">
        <v>76.739999999999995</v>
      </c>
      <c r="AG1123" s="6">
        <v>84.74</v>
      </c>
      <c r="AH1123" s="6">
        <f t="shared" si="216"/>
        <v>0.90559358036346471</v>
      </c>
      <c r="AI1123" s="6">
        <v>28</v>
      </c>
      <c r="AJ1123" s="6">
        <v>60.91</v>
      </c>
      <c r="AK1123" s="6">
        <v>83.53</v>
      </c>
      <c r="AL1123" s="6">
        <f t="shared" si="217"/>
        <v>0</v>
      </c>
      <c r="AM1123" s="6">
        <f t="shared" si="218"/>
        <v>0</v>
      </c>
      <c r="AN1123" s="6">
        <f t="shared" si="219"/>
        <v>1</v>
      </c>
    </row>
    <row r="1124" spans="1:40" x14ac:dyDescent="0.35">
      <c r="A1124" t="s">
        <v>3112</v>
      </c>
      <c r="B1124" t="s">
        <v>3111</v>
      </c>
      <c r="C1124" s="6" t="s">
        <v>16</v>
      </c>
      <c r="D1124" s="6" t="s">
        <v>17</v>
      </c>
      <c r="E1124" s="6">
        <v>15</v>
      </c>
      <c r="F1124" s="6">
        <v>41.07</v>
      </c>
      <c r="G1124" s="6">
        <v>50.91</v>
      </c>
      <c r="H1124" s="6">
        <f t="shared" si="215"/>
        <v>0.80671773718326467</v>
      </c>
      <c r="I1124" s="6">
        <v>15</v>
      </c>
      <c r="J1124" s="6">
        <v>41.07</v>
      </c>
      <c r="K1124" s="6">
        <v>50.91</v>
      </c>
      <c r="L1124" s="6">
        <f t="shared" si="220"/>
        <v>0</v>
      </c>
      <c r="M1124" s="6">
        <f t="shared" si="221"/>
        <v>0</v>
      </c>
      <c r="N1124" s="6">
        <f t="shared" si="222"/>
        <v>1</v>
      </c>
      <c r="O1124"/>
      <c r="AA1124" t="s">
        <v>3112</v>
      </c>
      <c r="AB1124" t="s">
        <v>3111</v>
      </c>
      <c r="AC1124" t="s">
        <v>16</v>
      </c>
      <c r="AD1124" t="s">
        <v>18</v>
      </c>
      <c r="AE1124">
        <v>24</v>
      </c>
      <c r="AF1124">
        <v>137</v>
      </c>
      <c r="AG1124">
        <v>73.7</v>
      </c>
      <c r="AH1124">
        <f t="shared" si="216"/>
        <v>1.858887381275441</v>
      </c>
      <c r="AI1124">
        <v>22</v>
      </c>
      <c r="AJ1124">
        <v>65.87</v>
      </c>
      <c r="AK1124">
        <v>68.72</v>
      </c>
      <c r="AL1124" s="3">
        <f t="shared" si="217"/>
        <v>1</v>
      </c>
      <c r="AM1124" s="3">
        <f t="shared" si="218"/>
        <v>0</v>
      </c>
      <c r="AN1124" s="3">
        <f t="shared" si="219"/>
        <v>0</v>
      </c>
    </row>
    <row r="1125" spans="1:40" x14ac:dyDescent="0.35">
      <c r="A1125" t="s">
        <v>3113</v>
      </c>
      <c r="B1125" t="s">
        <v>3111</v>
      </c>
      <c r="C1125" s="6" t="s">
        <v>16</v>
      </c>
      <c r="D1125" s="6" t="s">
        <v>17</v>
      </c>
      <c r="E1125" s="6">
        <v>34</v>
      </c>
      <c r="F1125" s="6">
        <v>92.27</v>
      </c>
      <c r="G1125" s="6">
        <v>98.04</v>
      </c>
      <c r="H1125" s="6">
        <f t="shared" si="215"/>
        <v>0.94114647082823333</v>
      </c>
      <c r="I1125" s="6">
        <v>33.5</v>
      </c>
      <c r="J1125" s="6">
        <v>70.239999999999995</v>
      </c>
      <c r="K1125" s="6">
        <v>96.84</v>
      </c>
      <c r="L1125" s="6">
        <f t="shared" si="220"/>
        <v>0</v>
      </c>
      <c r="M1125" s="6">
        <f t="shared" si="221"/>
        <v>0</v>
      </c>
      <c r="N1125" s="6">
        <f t="shared" si="222"/>
        <v>1</v>
      </c>
      <c r="O1125"/>
      <c r="AA1125" t="s">
        <v>3113</v>
      </c>
      <c r="AB1125" t="s">
        <v>3111</v>
      </c>
      <c r="AC1125" t="s">
        <v>16</v>
      </c>
      <c r="AD1125" t="s">
        <v>18</v>
      </c>
      <c r="AE1125">
        <v>24</v>
      </c>
      <c r="AF1125">
        <v>128.94</v>
      </c>
      <c r="AG1125">
        <v>73.7</v>
      </c>
      <c r="AH1125">
        <f t="shared" si="216"/>
        <v>1.7495251017639077</v>
      </c>
      <c r="AI1125">
        <v>23</v>
      </c>
      <c r="AJ1125">
        <v>70.28</v>
      </c>
      <c r="AK1125">
        <v>71.22</v>
      </c>
      <c r="AL1125" s="3">
        <f t="shared" si="217"/>
        <v>1</v>
      </c>
      <c r="AM1125" s="3">
        <f t="shared" si="218"/>
        <v>0</v>
      </c>
      <c r="AN1125" s="3">
        <f t="shared" si="219"/>
        <v>0</v>
      </c>
    </row>
    <row r="1126" spans="1:40" x14ac:dyDescent="0.35">
      <c r="A1126" t="s">
        <v>3114</v>
      </c>
      <c r="B1126" t="s">
        <v>3111</v>
      </c>
      <c r="C1126" s="6" t="s">
        <v>16</v>
      </c>
      <c r="D1126" s="6" t="s">
        <v>17</v>
      </c>
      <c r="E1126" s="6">
        <v>24.5</v>
      </c>
      <c r="F1126" s="6">
        <v>71.23</v>
      </c>
      <c r="G1126" s="6">
        <v>74.930000000000007</v>
      </c>
      <c r="H1126" s="6">
        <f t="shared" si="215"/>
        <v>0.95062057920726006</v>
      </c>
      <c r="I1126" s="6">
        <v>24</v>
      </c>
      <c r="J1126" s="6">
        <v>56.59</v>
      </c>
      <c r="K1126" s="6">
        <v>73.7</v>
      </c>
      <c r="L1126" s="6">
        <f t="shared" si="220"/>
        <v>0</v>
      </c>
      <c r="M1126" s="6">
        <f t="shared" si="221"/>
        <v>0</v>
      </c>
      <c r="N1126" s="6">
        <f t="shared" si="222"/>
        <v>1</v>
      </c>
      <c r="O1126"/>
      <c r="AA1126" t="s">
        <v>3114</v>
      </c>
      <c r="AB1126" t="s">
        <v>3111</v>
      </c>
      <c r="AC1126" t="s">
        <v>16</v>
      </c>
      <c r="AD1126" t="s">
        <v>18</v>
      </c>
      <c r="AE1126">
        <v>24</v>
      </c>
      <c r="AF1126">
        <v>104.42</v>
      </c>
      <c r="AG1126">
        <v>73.7</v>
      </c>
      <c r="AH1126">
        <f t="shared" si="216"/>
        <v>1.4168249660786973</v>
      </c>
      <c r="AI1126">
        <v>23</v>
      </c>
      <c r="AJ1126">
        <v>59.43</v>
      </c>
      <c r="AK1126">
        <v>71.22</v>
      </c>
      <c r="AL1126" s="3">
        <f t="shared" si="217"/>
        <v>0</v>
      </c>
      <c r="AM1126" s="3">
        <f t="shared" si="218"/>
        <v>1</v>
      </c>
      <c r="AN1126" s="3">
        <f t="shared" si="219"/>
        <v>0</v>
      </c>
    </row>
    <row r="1127" spans="1:40" x14ac:dyDescent="0.35">
      <c r="A1127" t="s">
        <v>3115</v>
      </c>
      <c r="B1127" t="s">
        <v>3111</v>
      </c>
      <c r="C1127" s="6" t="s">
        <v>16</v>
      </c>
      <c r="D1127" s="6" t="s">
        <v>17</v>
      </c>
      <c r="E1127" s="6">
        <v>23.5</v>
      </c>
      <c r="F1127" s="6">
        <v>69.489999999999995</v>
      </c>
      <c r="G1127" s="6">
        <v>72.459999999999994</v>
      </c>
      <c r="H1127" s="6">
        <f t="shared" si="215"/>
        <v>0.95901186861716814</v>
      </c>
      <c r="I1127" s="6">
        <v>23</v>
      </c>
      <c r="J1127" s="6">
        <v>57.7</v>
      </c>
      <c r="K1127" s="6">
        <v>71.22</v>
      </c>
      <c r="L1127" s="6">
        <f t="shared" si="220"/>
        <v>0</v>
      </c>
      <c r="M1127" s="6">
        <f t="shared" si="221"/>
        <v>0</v>
      </c>
      <c r="N1127" s="6">
        <f t="shared" si="222"/>
        <v>1</v>
      </c>
      <c r="O1127"/>
      <c r="AA1127" t="s">
        <v>3115</v>
      </c>
      <c r="AB1127" t="s">
        <v>3111</v>
      </c>
      <c r="AC1127" t="s">
        <v>16</v>
      </c>
      <c r="AD1127" t="s">
        <v>18</v>
      </c>
      <c r="AE1127">
        <v>24</v>
      </c>
      <c r="AF1127">
        <v>128.97999999999999</v>
      </c>
      <c r="AG1127">
        <v>73.7</v>
      </c>
      <c r="AH1127">
        <f t="shared" si="216"/>
        <v>1.7500678426051559</v>
      </c>
      <c r="AI1127">
        <v>21.5</v>
      </c>
      <c r="AJ1127">
        <v>57.19</v>
      </c>
      <c r="AK1127">
        <v>67.47</v>
      </c>
      <c r="AL1127" s="3">
        <f t="shared" si="217"/>
        <v>1</v>
      </c>
      <c r="AM1127" s="3">
        <f t="shared" si="218"/>
        <v>0</v>
      </c>
      <c r="AN1127" s="3">
        <f t="shared" si="219"/>
        <v>0</v>
      </c>
    </row>
    <row r="1128" spans="1:40" x14ac:dyDescent="0.35">
      <c r="A1128" t="s">
        <v>3116</v>
      </c>
      <c r="B1128" t="s">
        <v>3111</v>
      </c>
      <c r="C1128" s="6" t="s">
        <v>16</v>
      </c>
      <c r="D1128" s="6" t="s">
        <v>17</v>
      </c>
      <c r="E1128" s="6">
        <v>16.5</v>
      </c>
      <c r="F1128" s="6">
        <v>48.88</v>
      </c>
      <c r="G1128" s="6">
        <v>54.79</v>
      </c>
      <c r="H1128" s="6">
        <f t="shared" si="215"/>
        <v>0.89213360102208439</v>
      </c>
      <c r="I1128" s="6">
        <v>16</v>
      </c>
      <c r="J1128" s="6">
        <v>26.36</v>
      </c>
      <c r="K1128" s="6">
        <v>53.5</v>
      </c>
      <c r="L1128" s="6">
        <f t="shared" si="220"/>
        <v>0</v>
      </c>
      <c r="M1128" s="6">
        <f t="shared" si="221"/>
        <v>0</v>
      </c>
      <c r="N1128" s="6">
        <f t="shared" si="222"/>
        <v>1</v>
      </c>
      <c r="O1128"/>
      <c r="AA1128" t="s">
        <v>3116</v>
      </c>
      <c r="AB1128" t="s">
        <v>3111</v>
      </c>
      <c r="AC1128" t="s">
        <v>16</v>
      </c>
      <c r="AD1128" t="s">
        <v>18</v>
      </c>
      <c r="AE1128">
        <v>23.5</v>
      </c>
      <c r="AF1128">
        <v>81.58</v>
      </c>
      <c r="AG1128">
        <v>72.459999999999994</v>
      </c>
      <c r="AH1128">
        <f t="shared" si="216"/>
        <v>1.1258625448523325</v>
      </c>
      <c r="AI1128">
        <v>22</v>
      </c>
      <c r="AJ1128">
        <v>70.05</v>
      </c>
      <c r="AK1128">
        <v>68.72</v>
      </c>
      <c r="AL1128" s="3">
        <f t="shared" si="217"/>
        <v>0</v>
      </c>
      <c r="AM1128" s="3">
        <f t="shared" si="218"/>
        <v>1</v>
      </c>
      <c r="AN1128" s="3">
        <f t="shared" si="219"/>
        <v>0</v>
      </c>
    </row>
    <row r="1129" spans="1:40" x14ac:dyDescent="0.35">
      <c r="A1129" t="s">
        <v>3117</v>
      </c>
      <c r="B1129" t="s">
        <v>3111</v>
      </c>
      <c r="C1129" s="6" t="s">
        <v>16</v>
      </c>
      <c r="D1129" s="6" t="s">
        <v>17</v>
      </c>
      <c r="E1129" s="6">
        <v>24.5</v>
      </c>
      <c r="F1129" s="6">
        <v>72.88</v>
      </c>
      <c r="G1129" s="6">
        <v>74.930000000000007</v>
      </c>
      <c r="H1129" s="6">
        <f t="shared" si="215"/>
        <v>0.97264113172294131</v>
      </c>
      <c r="I1129" s="6">
        <v>24</v>
      </c>
      <c r="J1129" s="6">
        <v>52.94</v>
      </c>
      <c r="K1129" s="6">
        <v>73.7</v>
      </c>
      <c r="L1129" s="6">
        <f t="shared" si="220"/>
        <v>0</v>
      </c>
      <c r="M1129" s="6">
        <f t="shared" si="221"/>
        <v>0</v>
      </c>
      <c r="N1129" s="6">
        <f t="shared" si="222"/>
        <v>1</v>
      </c>
      <c r="O1129"/>
      <c r="AA1129" t="s">
        <v>3117</v>
      </c>
      <c r="AB1129" t="s">
        <v>3111</v>
      </c>
      <c r="AC1129" t="s">
        <v>16</v>
      </c>
      <c r="AD1129" t="s">
        <v>18</v>
      </c>
      <c r="AE1129">
        <v>24</v>
      </c>
      <c r="AF1129">
        <v>139.91999999999999</v>
      </c>
      <c r="AG1129">
        <v>73.7</v>
      </c>
      <c r="AH1129">
        <f t="shared" si="216"/>
        <v>1.898507462686567</v>
      </c>
      <c r="AI1129">
        <v>22</v>
      </c>
      <c r="AJ1129">
        <v>53.59</v>
      </c>
      <c r="AK1129">
        <v>68.72</v>
      </c>
      <c r="AL1129" s="3">
        <f t="shared" si="217"/>
        <v>1</v>
      </c>
      <c r="AM1129" s="3">
        <f t="shared" si="218"/>
        <v>0</v>
      </c>
      <c r="AN1129" s="3">
        <f t="shared" si="219"/>
        <v>0</v>
      </c>
    </row>
    <row r="1130" spans="1:40" x14ac:dyDescent="0.35">
      <c r="A1130" t="s">
        <v>3118</v>
      </c>
      <c r="B1130" t="s">
        <v>3111</v>
      </c>
      <c r="C1130" s="6" t="s">
        <v>16</v>
      </c>
      <c r="D1130" s="6" t="s">
        <v>17</v>
      </c>
      <c r="E1130" s="6">
        <v>33.5</v>
      </c>
      <c r="F1130" s="6">
        <v>95.03</v>
      </c>
      <c r="G1130" s="6">
        <v>96.84</v>
      </c>
      <c r="H1130" s="6">
        <f t="shared" si="215"/>
        <v>0.98130937629078896</v>
      </c>
      <c r="I1130" s="6">
        <v>33</v>
      </c>
      <c r="J1130" s="6">
        <v>79.58</v>
      </c>
      <c r="K1130" s="6">
        <v>95.64</v>
      </c>
      <c r="L1130" s="6">
        <f t="shared" si="220"/>
        <v>0</v>
      </c>
      <c r="M1130" s="6">
        <f t="shared" si="221"/>
        <v>0</v>
      </c>
      <c r="N1130" s="6">
        <f t="shared" si="222"/>
        <v>1</v>
      </c>
      <c r="O1130"/>
      <c r="AA1130" t="s">
        <v>3118</v>
      </c>
      <c r="AB1130" t="s">
        <v>3111</v>
      </c>
      <c r="AC1130" s="6" t="s">
        <v>16</v>
      </c>
      <c r="AD1130" s="6" t="s">
        <v>18</v>
      </c>
      <c r="AE1130" s="6">
        <v>24</v>
      </c>
      <c r="AF1130" s="6">
        <v>69.59</v>
      </c>
      <c r="AG1130" s="6">
        <v>73.7</v>
      </c>
      <c r="AH1130" s="6">
        <f t="shared" si="216"/>
        <v>0.94423337856173684</v>
      </c>
      <c r="AI1130" s="6">
        <v>23.5</v>
      </c>
      <c r="AJ1130" s="6">
        <v>64.36</v>
      </c>
      <c r="AK1130" s="6">
        <v>72.459999999999994</v>
      </c>
      <c r="AL1130" s="6">
        <f t="shared" si="217"/>
        <v>0</v>
      </c>
      <c r="AM1130" s="6">
        <f t="shared" si="218"/>
        <v>0</v>
      </c>
      <c r="AN1130" s="6">
        <f t="shared" si="219"/>
        <v>1</v>
      </c>
    </row>
    <row r="1131" spans="1:40" x14ac:dyDescent="0.35">
      <c r="A1131" t="s">
        <v>3119</v>
      </c>
      <c r="B1131" t="s">
        <v>3111</v>
      </c>
      <c r="C1131" s="6" t="s">
        <v>16</v>
      </c>
      <c r="D1131" s="6" t="s">
        <v>17</v>
      </c>
      <c r="E1131" s="6">
        <v>23.5</v>
      </c>
      <c r="F1131" s="6">
        <v>62.26</v>
      </c>
      <c r="G1131" s="6">
        <v>72.459999999999994</v>
      </c>
      <c r="H1131" s="6">
        <f t="shared" si="215"/>
        <v>0.85923268009936526</v>
      </c>
      <c r="I1131" s="6">
        <v>23</v>
      </c>
      <c r="J1131" s="6">
        <v>59.26</v>
      </c>
      <c r="K1131" s="6">
        <v>71.22</v>
      </c>
      <c r="L1131" s="6">
        <f t="shared" si="220"/>
        <v>0</v>
      </c>
      <c r="M1131" s="6">
        <f t="shared" si="221"/>
        <v>0</v>
      </c>
      <c r="N1131" s="6">
        <f t="shared" si="222"/>
        <v>1</v>
      </c>
      <c r="O1131"/>
      <c r="AA1131" t="s">
        <v>3119</v>
      </c>
      <c r="AB1131" t="s">
        <v>3111</v>
      </c>
      <c r="AC1131" t="s">
        <v>16</v>
      </c>
      <c r="AD1131" t="s">
        <v>18</v>
      </c>
      <c r="AE1131">
        <v>24</v>
      </c>
      <c r="AF1131">
        <v>124.3</v>
      </c>
      <c r="AG1131">
        <v>73.7</v>
      </c>
      <c r="AH1131">
        <f t="shared" si="216"/>
        <v>1.6865671641791045</v>
      </c>
      <c r="AI1131">
        <v>22.5</v>
      </c>
      <c r="AJ1131">
        <v>60.05</v>
      </c>
      <c r="AK1131">
        <v>69.97</v>
      </c>
      <c r="AL1131" s="3">
        <f t="shared" si="217"/>
        <v>1</v>
      </c>
      <c r="AM1131" s="3">
        <f t="shared" si="218"/>
        <v>0</v>
      </c>
      <c r="AN1131" s="3">
        <f t="shared" si="219"/>
        <v>0</v>
      </c>
    </row>
    <row r="1132" spans="1:40" x14ac:dyDescent="0.35">
      <c r="A1132" t="s">
        <v>3120</v>
      </c>
      <c r="B1132" t="s">
        <v>3111</v>
      </c>
      <c r="C1132" t="s">
        <v>16</v>
      </c>
      <c r="D1132" t="s">
        <v>17</v>
      </c>
      <c r="E1132">
        <v>24.5</v>
      </c>
      <c r="F1132">
        <v>79.98</v>
      </c>
      <c r="G1132">
        <v>74.930000000000007</v>
      </c>
      <c r="H1132">
        <f t="shared" si="215"/>
        <v>1.0673962364873881</v>
      </c>
      <c r="I1132">
        <v>22.5</v>
      </c>
      <c r="J1132">
        <v>72.239999999999995</v>
      </c>
      <c r="K1132">
        <v>69.97</v>
      </c>
      <c r="L1132" s="3">
        <f t="shared" si="220"/>
        <v>0</v>
      </c>
      <c r="M1132" s="3">
        <f t="shared" si="221"/>
        <v>1</v>
      </c>
      <c r="N1132" s="3">
        <f t="shared" si="222"/>
        <v>0</v>
      </c>
      <c r="O1132"/>
      <c r="AA1132" t="s">
        <v>3120</v>
      </c>
      <c r="AB1132" t="s">
        <v>3111</v>
      </c>
      <c r="AC1132" t="s">
        <v>16</v>
      </c>
      <c r="AD1132" t="s">
        <v>18</v>
      </c>
      <c r="AE1132">
        <v>24</v>
      </c>
      <c r="AF1132">
        <v>85.69</v>
      </c>
      <c r="AG1132">
        <v>73.7</v>
      </c>
      <c r="AH1132">
        <f t="shared" si="216"/>
        <v>1.1626865671641791</v>
      </c>
      <c r="AI1132">
        <v>23.5</v>
      </c>
      <c r="AJ1132">
        <v>61.8</v>
      </c>
      <c r="AK1132">
        <v>72.459999999999994</v>
      </c>
      <c r="AL1132" s="3">
        <f t="shared" si="217"/>
        <v>0</v>
      </c>
      <c r="AM1132" s="3">
        <f t="shared" si="218"/>
        <v>1</v>
      </c>
      <c r="AN1132" s="3">
        <f t="shared" si="219"/>
        <v>0</v>
      </c>
    </row>
    <row r="1133" spans="1:40" x14ac:dyDescent="0.35">
      <c r="A1133" t="s">
        <v>3121</v>
      </c>
      <c r="B1133" t="s">
        <v>3111</v>
      </c>
      <c r="C1133" s="6" t="s">
        <v>16</v>
      </c>
      <c r="D1133" s="6" t="s">
        <v>17</v>
      </c>
      <c r="E1133" s="6">
        <v>16</v>
      </c>
      <c r="F1133" s="6">
        <v>46.89</v>
      </c>
      <c r="G1133" s="6">
        <v>53.5</v>
      </c>
      <c r="H1133" s="6">
        <f t="shared" si="215"/>
        <v>0.87644859813084108</v>
      </c>
      <c r="I1133" s="6">
        <v>15.5</v>
      </c>
      <c r="J1133" s="6">
        <v>42.38</v>
      </c>
      <c r="K1133" s="6">
        <v>52.21</v>
      </c>
      <c r="L1133" s="6">
        <f t="shared" si="220"/>
        <v>0</v>
      </c>
      <c r="M1133" s="6">
        <f t="shared" si="221"/>
        <v>0</v>
      </c>
      <c r="N1133" s="6">
        <f t="shared" si="222"/>
        <v>1</v>
      </c>
      <c r="O1133"/>
      <c r="AA1133" t="s">
        <v>3121</v>
      </c>
      <c r="AB1133" t="s">
        <v>3111</v>
      </c>
      <c r="AC1133" t="s">
        <v>16</v>
      </c>
      <c r="AD1133" t="s">
        <v>18</v>
      </c>
      <c r="AE1133">
        <v>24</v>
      </c>
      <c r="AF1133">
        <v>90.43</v>
      </c>
      <c r="AG1133">
        <v>73.7</v>
      </c>
      <c r="AH1133">
        <f t="shared" si="216"/>
        <v>1.2270013568521032</v>
      </c>
      <c r="AI1133">
        <v>23.5</v>
      </c>
      <c r="AJ1133">
        <v>53.05</v>
      </c>
      <c r="AK1133">
        <v>72.459999999999994</v>
      </c>
      <c r="AL1133" s="3">
        <f t="shared" si="217"/>
        <v>0</v>
      </c>
      <c r="AM1133" s="3">
        <f t="shared" si="218"/>
        <v>1</v>
      </c>
      <c r="AN1133" s="3">
        <f t="shared" si="219"/>
        <v>0</v>
      </c>
    </row>
    <row r="1134" spans="1:40" x14ac:dyDescent="0.35">
      <c r="A1134" t="s">
        <v>3122</v>
      </c>
      <c r="B1134" t="s">
        <v>3111</v>
      </c>
      <c r="C1134" s="6" t="s">
        <v>16</v>
      </c>
      <c r="D1134" s="6" t="s">
        <v>17</v>
      </c>
      <c r="E1134" s="6">
        <v>24</v>
      </c>
      <c r="F1134" s="6">
        <v>59.36</v>
      </c>
      <c r="G1134" s="6">
        <v>73.7</v>
      </c>
      <c r="H1134" s="6">
        <f t="shared" si="215"/>
        <v>0.80542740841248295</v>
      </c>
      <c r="I1134" s="6">
        <v>23.5</v>
      </c>
      <c r="J1134" s="6">
        <v>57.12</v>
      </c>
      <c r="K1134" s="6">
        <v>72.459999999999994</v>
      </c>
      <c r="L1134" s="6">
        <f t="shared" si="220"/>
        <v>0</v>
      </c>
      <c r="M1134" s="6">
        <f t="shared" si="221"/>
        <v>0</v>
      </c>
      <c r="N1134" s="6">
        <f t="shared" si="222"/>
        <v>1</v>
      </c>
      <c r="O1134"/>
      <c r="AA1134" t="s">
        <v>3122</v>
      </c>
      <c r="AB1134" t="s">
        <v>3111</v>
      </c>
      <c r="AC1134" t="s">
        <v>16</v>
      </c>
      <c r="AD1134" t="s">
        <v>18</v>
      </c>
      <c r="AE1134">
        <v>23.5</v>
      </c>
      <c r="AF1134">
        <v>85.57</v>
      </c>
      <c r="AG1134">
        <v>72.459999999999994</v>
      </c>
      <c r="AH1134">
        <f t="shared" si="216"/>
        <v>1.1809274082252277</v>
      </c>
      <c r="AI1134">
        <v>23</v>
      </c>
      <c r="AJ1134">
        <v>47.13</v>
      </c>
      <c r="AK1134">
        <v>71.22</v>
      </c>
      <c r="AL1134" s="3">
        <f t="shared" si="217"/>
        <v>0</v>
      </c>
      <c r="AM1134" s="3">
        <f t="shared" si="218"/>
        <v>1</v>
      </c>
      <c r="AN1134" s="3">
        <f t="shared" si="219"/>
        <v>0</v>
      </c>
    </row>
    <row r="1135" spans="1:40" x14ac:dyDescent="0.35">
      <c r="A1135" t="s">
        <v>3123</v>
      </c>
      <c r="B1135" t="s">
        <v>3111</v>
      </c>
      <c r="C1135" s="6" t="s">
        <v>16</v>
      </c>
      <c r="D1135" s="6" t="s">
        <v>134</v>
      </c>
      <c r="E1135" s="6">
        <v>21</v>
      </c>
      <c r="F1135" s="6">
        <v>59.51</v>
      </c>
      <c r="G1135" s="6">
        <v>66.22</v>
      </c>
      <c r="H1135" s="6">
        <f t="shared" si="215"/>
        <v>0.8986710963455149</v>
      </c>
      <c r="I1135" s="6">
        <v>20.5</v>
      </c>
      <c r="J1135" s="6">
        <v>48.26</v>
      </c>
      <c r="K1135" s="6">
        <v>64.97</v>
      </c>
      <c r="L1135" s="6">
        <f t="shared" si="220"/>
        <v>0</v>
      </c>
      <c r="M1135" s="6">
        <f t="shared" si="221"/>
        <v>0</v>
      </c>
      <c r="N1135" s="6">
        <f t="shared" si="222"/>
        <v>1</v>
      </c>
      <c r="O1135"/>
      <c r="AA1135" t="s">
        <v>3123</v>
      </c>
      <c r="AB1135" t="s">
        <v>3111</v>
      </c>
      <c r="AC1135" t="s">
        <v>16</v>
      </c>
      <c r="AD1135" t="s">
        <v>135</v>
      </c>
      <c r="AE1135">
        <v>24</v>
      </c>
      <c r="AF1135">
        <v>110.32</v>
      </c>
      <c r="AG1135">
        <v>73.7</v>
      </c>
      <c r="AH1135">
        <f t="shared" si="216"/>
        <v>1.4968792401628221</v>
      </c>
      <c r="AI1135">
        <v>22</v>
      </c>
      <c r="AJ1135">
        <v>48.2</v>
      </c>
      <c r="AK1135">
        <v>68.72</v>
      </c>
      <c r="AL1135" s="3">
        <f t="shared" si="217"/>
        <v>0</v>
      </c>
      <c r="AM1135" s="3">
        <f t="shared" si="218"/>
        <v>1</v>
      </c>
      <c r="AN1135" s="3">
        <f t="shared" si="219"/>
        <v>0</v>
      </c>
    </row>
    <row r="1136" spans="1:40" x14ac:dyDescent="0.35">
      <c r="A1136" t="s">
        <v>3124</v>
      </c>
      <c r="B1136" t="s">
        <v>3111</v>
      </c>
      <c r="C1136" s="6" t="s">
        <v>16</v>
      </c>
      <c r="D1136" s="6" t="s">
        <v>134</v>
      </c>
      <c r="E1136" s="6">
        <v>24</v>
      </c>
      <c r="F1136" s="6">
        <v>70.28</v>
      </c>
      <c r="G1136" s="6">
        <v>73.7</v>
      </c>
      <c r="H1136" s="6">
        <f t="shared" si="215"/>
        <v>0.95359565807326996</v>
      </c>
      <c r="I1136" s="6">
        <v>23.5</v>
      </c>
      <c r="J1136" s="6">
        <v>46.93</v>
      </c>
      <c r="K1136" s="6">
        <v>72.459999999999994</v>
      </c>
      <c r="L1136" s="6">
        <f t="shared" si="220"/>
        <v>0</v>
      </c>
      <c r="M1136" s="6">
        <f t="shared" si="221"/>
        <v>0</v>
      </c>
      <c r="N1136" s="6">
        <f t="shared" si="222"/>
        <v>1</v>
      </c>
      <c r="O1136"/>
      <c r="AA1136" t="s">
        <v>3124</v>
      </c>
      <c r="AB1136" t="s">
        <v>3111</v>
      </c>
      <c r="AC1136" t="s">
        <v>16</v>
      </c>
      <c r="AD1136" t="s">
        <v>135</v>
      </c>
      <c r="AE1136">
        <v>24</v>
      </c>
      <c r="AF1136">
        <v>96.08</v>
      </c>
      <c r="AG1136">
        <v>73.7</v>
      </c>
      <c r="AH1136">
        <f t="shared" si="216"/>
        <v>1.3036635006784261</v>
      </c>
      <c r="AI1136">
        <v>23</v>
      </c>
      <c r="AJ1136">
        <v>61.16</v>
      </c>
      <c r="AK1136">
        <v>71.22</v>
      </c>
      <c r="AL1136" s="3">
        <f t="shared" si="217"/>
        <v>0</v>
      </c>
      <c r="AM1136" s="3">
        <f t="shared" si="218"/>
        <v>1</v>
      </c>
      <c r="AN1136" s="3">
        <f t="shared" si="219"/>
        <v>0</v>
      </c>
    </row>
    <row r="1137" spans="1:40" x14ac:dyDescent="0.35">
      <c r="A1137" t="s">
        <v>3125</v>
      </c>
      <c r="B1137" t="s">
        <v>3111</v>
      </c>
      <c r="C1137" s="6" t="s">
        <v>16</v>
      </c>
      <c r="D1137" s="6" t="s">
        <v>134</v>
      </c>
      <c r="E1137" s="6">
        <v>15.5</v>
      </c>
      <c r="F1137" s="6">
        <v>38.950000000000003</v>
      </c>
      <c r="G1137" s="6">
        <v>52.21</v>
      </c>
      <c r="H1137" s="6">
        <f t="shared" si="215"/>
        <v>0.74602566558130634</v>
      </c>
      <c r="I1137" s="6">
        <v>15</v>
      </c>
      <c r="J1137" s="6">
        <v>16.86</v>
      </c>
      <c r="K1137" s="6">
        <v>50.91</v>
      </c>
      <c r="L1137" s="6">
        <f t="shared" si="220"/>
        <v>0</v>
      </c>
      <c r="M1137" s="6">
        <f t="shared" si="221"/>
        <v>0</v>
      </c>
      <c r="N1137" s="6">
        <f t="shared" si="222"/>
        <v>1</v>
      </c>
      <c r="O1137"/>
      <c r="AA1137" t="s">
        <v>3125</v>
      </c>
      <c r="AB1137" t="s">
        <v>3111</v>
      </c>
      <c r="AC1137" t="s">
        <v>16</v>
      </c>
      <c r="AD1137" t="s">
        <v>135</v>
      </c>
      <c r="AE1137">
        <v>24</v>
      </c>
      <c r="AF1137">
        <v>138.38999999999999</v>
      </c>
      <c r="AG1137">
        <v>73.7</v>
      </c>
      <c r="AH1137">
        <f t="shared" si="216"/>
        <v>1.8777476255088192</v>
      </c>
      <c r="AI1137">
        <v>22.5</v>
      </c>
      <c r="AJ1137">
        <v>66.08</v>
      </c>
      <c r="AK1137">
        <v>69.97</v>
      </c>
      <c r="AL1137" s="3">
        <f t="shared" si="217"/>
        <v>1</v>
      </c>
      <c r="AM1137" s="3">
        <f t="shared" si="218"/>
        <v>0</v>
      </c>
      <c r="AN1137" s="3">
        <f t="shared" si="219"/>
        <v>0</v>
      </c>
    </row>
    <row r="1138" spans="1:40" x14ac:dyDescent="0.35">
      <c r="A1138" t="s">
        <v>3126</v>
      </c>
      <c r="B1138" t="s">
        <v>3111</v>
      </c>
      <c r="C1138" s="6" t="s">
        <v>16</v>
      </c>
      <c r="D1138" s="6" t="s">
        <v>134</v>
      </c>
      <c r="E1138" s="6">
        <v>27.5</v>
      </c>
      <c r="F1138" s="6">
        <v>79.06</v>
      </c>
      <c r="G1138" s="6">
        <v>82.3</v>
      </c>
      <c r="H1138" s="6">
        <f t="shared" si="215"/>
        <v>0.96063183475091141</v>
      </c>
      <c r="I1138" s="6">
        <v>27</v>
      </c>
      <c r="J1138" s="6">
        <v>68.47</v>
      </c>
      <c r="K1138" s="6">
        <v>81.08</v>
      </c>
      <c r="L1138" s="6">
        <f t="shared" si="220"/>
        <v>0</v>
      </c>
      <c r="M1138" s="6">
        <f t="shared" si="221"/>
        <v>0</v>
      </c>
      <c r="N1138" s="6">
        <f t="shared" si="222"/>
        <v>1</v>
      </c>
      <c r="O1138"/>
      <c r="AA1138" t="s">
        <v>3126</v>
      </c>
      <c r="AB1138" t="s">
        <v>3111</v>
      </c>
      <c r="AC1138" t="s">
        <v>16</v>
      </c>
      <c r="AD1138" t="s">
        <v>135</v>
      </c>
      <c r="AE1138">
        <v>23.5</v>
      </c>
      <c r="AF1138">
        <v>128.91999999999999</v>
      </c>
      <c r="AG1138">
        <v>72.459999999999994</v>
      </c>
      <c r="AH1138">
        <f t="shared" si="216"/>
        <v>1.7791885178029256</v>
      </c>
      <c r="AI1138">
        <v>21.5</v>
      </c>
      <c r="AJ1138">
        <v>50.47</v>
      </c>
      <c r="AK1138">
        <v>67.47</v>
      </c>
      <c r="AL1138" s="3">
        <f t="shared" si="217"/>
        <v>1</v>
      </c>
      <c r="AM1138" s="3">
        <f t="shared" si="218"/>
        <v>0</v>
      </c>
      <c r="AN1138" s="3">
        <f t="shared" si="219"/>
        <v>0</v>
      </c>
    </row>
    <row r="1139" spans="1:40" x14ac:dyDescent="0.35">
      <c r="A1139" t="s">
        <v>3127</v>
      </c>
      <c r="B1139" t="s">
        <v>3111</v>
      </c>
      <c r="C1139" s="6" t="s">
        <v>16</v>
      </c>
      <c r="D1139" s="6" t="s">
        <v>134</v>
      </c>
      <c r="E1139" s="6">
        <v>29</v>
      </c>
      <c r="F1139" s="6">
        <v>77.930000000000007</v>
      </c>
      <c r="G1139" s="6">
        <v>85.96</v>
      </c>
      <c r="H1139" s="6">
        <f t="shared" si="215"/>
        <v>0.90658445788738962</v>
      </c>
      <c r="I1139" s="6">
        <v>28.5</v>
      </c>
      <c r="J1139" s="6">
        <v>68.959999999999994</v>
      </c>
      <c r="K1139" s="6">
        <v>84.74</v>
      </c>
      <c r="L1139" s="6">
        <f t="shared" si="220"/>
        <v>0</v>
      </c>
      <c r="M1139" s="6">
        <f t="shared" si="221"/>
        <v>0</v>
      </c>
      <c r="N1139" s="6">
        <f t="shared" si="222"/>
        <v>1</v>
      </c>
      <c r="O1139"/>
      <c r="AA1139" t="s">
        <v>3127</v>
      </c>
      <c r="AB1139" t="s">
        <v>3111</v>
      </c>
      <c r="AC1139" t="s">
        <v>16</v>
      </c>
      <c r="AD1139" t="s">
        <v>135</v>
      </c>
      <c r="AE1139">
        <v>24</v>
      </c>
      <c r="AF1139">
        <v>140.75</v>
      </c>
      <c r="AG1139">
        <v>73.7</v>
      </c>
      <c r="AH1139">
        <f t="shared" si="216"/>
        <v>1.9097693351424694</v>
      </c>
      <c r="AI1139">
        <v>22</v>
      </c>
      <c r="AJ1139">
        <v>55.32</v>
      </c>
      <c r="AK1139">
        <v>68.72</v>
      </c>
      <c r="AL1139" s="3">
        <f t="shared" si="217"/>
        <v>1</v>
      </c>
      <c r="AM1139" s="3">
        <f t="shared" si="218"/>
        <v>0</v>
      </c>
      <c r="AN1139" s="3">
        <f t="shared" si="219"/>
        <v>0</v>
      </c>
    </row>
    <row r="1140" spans="1:40" x14ac:dyDescent="0.35">
      <c r="A1140" t="s">
        <v>3128</v>
      </c>
      <c r="B1140" t="s">
        <v>3111</v>
      </c>
      <c r="C1140" t="s">
        <v>16</v>
      </c>
      <c r="D1140" t="s">
        <v>134</v>
      </c>
      <c r="E1140">
        <v>26</v>
      </c>
      <c r="F1140">
        <v>95.78</v>
      </c>
      <c r="G1140">
        <v>78.63</v>
      </c>
      <c r="H1140">
        <f t="shared" si="215"/>
        <v>1.2181101360803765</v>
      </c>
      <c r="I1140">
        <v>25</v>
      </c>
      <c r="J1140">
        <v>60</v>
      </c>
      <c r="K1140">
        <v>76.17</v>
      </c>
      <c r="L1140" s="3">
        <f t="shared" si="220"/>
        <v>0</v>
      </c>
      <c r="M1140" s="3">
        <f t="shared" si="221"/>
        <v>1</v>
      </c>
      <c r="N1140" s="3">
        <f t="shared" si="222"/>
        <v>0</v>
      </c>
      <c r="O1140"/>
      <c r="AA1140" t="s">
        <v>3128</v>
      </c>
      <c r="AB1140" t="s">
        <v>3111</v>
      </c>
      <c r="AC1140" t="s">
        <v>16</v>
      </c>
      <c r="AD1140" t="s">
        <v>135</v>
      </c>
      <c r="AE1140">
        <v>24</v>
      </c>
      <c r="AF1140">
        <v>159.04</v>
      </c>
      <c r="AG1140">
        <v>73.7</v>
      </c>
      <c r="AH1140">
        <f t="shared" si="216"/>
        <v>2.157937584803256</v>
      </c>
      <c r="AI1140">
        <v>22</v>
      </c>
      <c r="AJ1140">
        <v>61.18</v>
      </c>
      <c r="AK1140">
        <v>68.72</v>
      </c>
      <c r="AL1140" s="3">
        <f t="shared" si="217"/>
        <v>1</v>
      </c>
      <c r="AM1140" s="3">
        <f t="shared" si="218"/>
        <v>0</v>
      </c>
      <c r="AN1140" s="3">
        <f t="shared" si="219"/>
        <v>0</v>
      </c>
    </row>
    <row r="1141" spans="1:40" x14ac:dyDescent="0.35">
      <c r="A1141" t="s">
        <v>3129</v>
      </c>
      <c r="B1141" t="s">
        <v>3111</v>
      </c>
      <c r="C1141" s="6" t="s">
        <v>16</v>
      </c>
      <c r="D1141" s="6" t="s">
        <v>134</v>
      </c>
      <c r="E1141" s="6">
        <v>22.5</v>
      </c>
      <c r="F1141" s="6">
        <v>63.68</v>
      </c>
      <c r="G1141" s="6">
        <v>69.97</v>
      </c>
      <c r="H1141" s="6">
        <f t="shared" si="215"/>
        <v>0.91010433042732597</v>
      </c>
      <c r="I1141" s="6">
        <v>22</v>
      </c>
      <c r="J1141" s="6">
        <v>50.24</v>
      </c>
      <c r="K1141" s="6">
        <v>68.72</v>
      </c>
      <c r="L1141" s="6">
        <f t="shared" si="220"/>
        <v>0</v>
      </c>
      <c r="M1141" s="6">
        <f t="shared" si="221"/>
        <v>0</v>
      </c>
      <c r="N1141" s="6">
        <f t="shared" si="222"/>
        <v>1</v>
      </c>
      <c r="O1141"/>
      <c r="AA1141" t="s">
        <v>3129</v>
      </c>
      <c r="AB1141" t="s">
        <v>3111</v>
      </c>
      <c r="AC1141" t="s">
        <v>16</v>
      </c>
      <c r="AD1141" t="s">
        <v>135</v>
      </c>
      <c r="AE1141">
        <v>24</v>
      </c>
      <c r="AF1141">
        <v>156.97999999999999</v>
      </c>
      <c r="AG1141">
        <v>73.7</v>
      </c>
      <c r="AH1141">
        <f t="shared" si="216"/>
        <v>2.1299864314789687</v>
      </c>
      <c r="AI1141">
        <v>21.5</v>
      </c>
      <c r="AJ1141">
        <v>58.17</v>
      </c>
      <c r="AK1141">
        <v>67.47</v>
      </c>
      <c r="AL1141" s="3">
        <f t="shared" si="217"/>
        <v>1</v>
      </c>
      <c r="AM1141" s="3">
        <f t="shared" si="218"/>
        <v>0</v>
      </c>
      <c r="AN1141" s="3">
        <f t="shared" si="219"/>
        <v>0</v>
      </c>
    </row>
    <row r="1142" spans="1:40" x14ac:dyDescent="0.35">
      <c r="A1142" t="s">
        <v>3130</v>
      </c>
      <c r="B1142" t="s">
        <v>3111</v>
      </c>
      <c r="C1142" t="s">
        <v>16</v>
      </c>
      <c r="D1142" t="s">
        <v>134</v>
      </c>
      <c r="E1142">
        <v>24</v>
      </c>
      <c r="F1142">
        <v>76.349999999999994</v>
      </c>
      <c r="G1142">
        <v>73.7</v>
      </c>
      <c r="H1142">
        <f t="shared" si="215"/>
        <v>1.0359565807327</v>
      </c>
      <c r="I1142">
        <v>23.5</v>
      </c>
      <c r="J1142">
        <v>63.43</v>
      </c>
      <c r="K1142">
        <v>72.459999999999994</v>
      </c>
      <c r="L1142" s="3">
        <f t="shared" si="220"/>
        <v>0</v>
      </c>
      <c r="M1142" s="3">
        <f t="shared" si="221"/>
        <v>1</v>
      </c>
      <c r="N1142" s="3">
        <f t="shared" si="222"/>
        <v>0</v>
      </c>
      <c r="O1142"/>
      <c r="AA1142" t="s">
        <v>3130</v>
      </c>
      <c r="AB1142" t="s">
        <v>3111</v>
      </c>
      <c r="AC1142" t="s">
        <v>16</v>
      </c>
      <c r="AD1142" t="s">
        <v>135</v>
      </c>
      <c r="AE1142">
        <v>24</v>
      </c>
      <c r="AF1142">
        <v>138.16</v>
      </c>
      <c r="AG1142">
        <v>73.7</v>
      </c>
      <c r="AH1142">
        <f t="shared" si="216"/>
        <v>1.8746268656716416</v>
      </c>
      <c r="AI1142">
        <v>22</v>
      </c>
      <c r="AJ1142">
        <v>63.01</v>
      </c>
      <c r="AK1142">
        <v>68.72</v>
      </c>
      <c r="AL1142" s="3">
        <f t="shared" si="217"/>
        <v>1</v>
      </c>
      <c r="AM1142" s="3">
        <f t="shared" si="218"/>
        <v>0</v>
      </c>
      <c r="AN1142" s="3">
        <f t="shared" si="219"/>
        <v>0</v>
      </c>
    </row>
    <row r="1143" spans="1:40" x14ac:dyDescent="0.35">
      <c r="A1143" t="s">
        <v>3131</v>
      </c>
      <c r="B1143" t="s">
        <v>3111</v>
      </c>
      <c r="C1143" t="s">
        <v>16</v>
      </c>
      <c r="D1143" t="s">
        <v>134</v>
      </c>
      <c r="E1143">
        <v>15.5</v>
      </c>
      <c r="F1143">
        <v>57.5</v>
      </c>
      <c r="G1143">
        <v>52.21</v>
      </c>
      <c r="H1143">
        <f t="shared" si="215"/>
        <v>1.1013215859030836</v>
      </c>
      <c r="I1143">
        <v>24</v>
      </c>
      <c r="J1143">
        <v>78.83</v>
      </c>
      <c r="K1143">
        <v>73.7</v>
      </c>
      <c r="L1143" s="3">
        <f t="shared" si="220"/>
        <v>0</v>
      </c>
      <c r="M1143" s="3">
        <f t="shared" si="221"/>
        <v>1</v>
      </c>
      <c r="N1143" s="3">
        <f t="shared" si="222"/>
        <v>0</v>
      </c>
      <c r="O1143"/>
      <c r="AA1143" t="s">
        <v>3131</v>
      </c>
      <c r="AB1143" t="s">
        <v>3111</v>
      </c>
      <c r="AC1143" t="s">
        <v>16</v>
      </c>
      <c r="AD1143" t="s">
        <v>135</v>
      </c>
      <c r="AE1143">
        <v>24</v>
      </c>
      <c r="AF1143">
        <v>98.27</v>
      </c>
      <c r="AG1143">
        <v>73.7</v>
      </c>
      <c r="AH1143">
        <f t="shared" si="216"/>
        <v>1.3333785617367706</v>
      </c>
      <c r="AI1143">
        <v>23.5</v>
      </c>
      <c r="AJ1143">
        <v>68.66</v>
      </c>
      <c r="AK1143">
        <v>72.459999999999994</v>
      </c>
      <c r="AL1143" s="3">
        <f t="shared" si="217"/>
        <v>0</v>
      </c>
      <c r="AM1143" s="3">
        <f t="shared" si="218"/>
        <v>1</v>
      </c>
      <c r="AN1143" s="3">
        <f t="shared" si="219"/>
        <v>0</v>
      </c>
    </row>
    <row r="1144" spans="1:40" x14ac:dyDescent="0.35">
      <c r="A1144" t="s">
        <v>3132</v>
      </c>
      <c r="B1144" t="s">
        <v>2693</v>
      </c>
      <c r="C1144" t="s">
        <v>51</v>
      </c>
      <c r="D1144" t="s">
        <v>17</v>
      </c>
      <c r="E1144">
        <v>23</v>
      </c>
      <c r="F1144">
        <v>147.62</v>
      </c>
      <c r="G1144">
        <v>71.22</v>
      </c>
      <c r="H1144">
        <f t="shared" si="215"/>
        <v>2.0727323785453526</v>
      </c>
      <c r="I1144">
        <v>21</v>
      </c>
      <c r="J1144">
        <v>65.81</v>
      </c>
      <c r="K1144">
        <v>66.22</v>
      </c>
      <c r="L1144" s="3">
        <f t="shared" si="220"/>
        <v>1</v>
      </c>
      <c r="M1144" s="3">
        <f t="shared" si="221"/>
        <v>0</v>
      </c>
      <c r="N1144" s="3">
        <f t="shared" si="222"/>
        <v>0</v>
      </c>
      <c r="AA1144" t="s">
        <v>3132</v>
      </c>
      <c r="AB1144" t="s">
        <v>2693</v>
      </c>
      <c r="AC1144" t="s">
        <v>51</v>
      </c>
      <c r="AD1144" t="s">
        <v>18</v>
      </c>
      <c r="AE1144">
        <v>24</v>
      </c>
      <c r="AF1144">
        <v>160.97999999999999</v>
      </c>
      <c r="AG1144">
        <v>73.7</v>
      </c>
      <c r="AH1144">
        <f t="shared" si="216"/>
        <v>2.1842605156037989</v>
      </c>
      <c r="AI1144">
        <v>22</v>
      </c>
      <c r="AJ1144">
        <v>60.08</v>
      </c>
      <c r="AK1144">
        <v>68.72</v>
      </c>
      <c r="AL1144" s="3">
        <f t="shared" si="217"/>
        <v>1</v>
      </c>
      <c r="AM1144" s="3">
        <f t="shared" si="218"/>
        <v>0</v>
      </c>
      <c r="AN1144" s="3">
        <f t="shared" si="219"/>
        <v>0</v>
      </c>
    </row>
    <row r="1145" spans="1:40" x14ac:dyDescent="0.35">
      <c r="A1145" t="s">
        <v>3133</v>
      </c>
      <c r="B1145" t="s">
        <v>2693</v>
      </c>
      <c r="C1145" t="s">
        <v>51</v>
      </c>
      <c r="D1145" t="s">
        <v>17</v>
      </c>
      <c r="E1145">
        <v>23</v>
      </c>
      <c r="F1145">
        <v>83.67</v>
      </c>
      <c r="G1145">
        <v>71.22</v>
      </c>
      <c r="H1145">
        <f t="shared" si="215"/>
        <v>1.1748104465037912</v>
      </c>
      <c r="I1145">
        <v>21.5</v>
      </c>
      <c r="J1145">
        <v>61.35</v>
      </c>
      <c r="K1145">
        <v>67.47</v>
      </c>
      <c r="L1145" s="3">
        <f t="shared" si="220"/>
        <v>0</v>
      </c>
      <c r="M1145" s="3">
        <f t="shared" si="221"/>
        <v>1</v>
      </c>
      <c r="N1145" s="3">
        <f t="shared" si="222"/>
        <v>0</v>
      </c>
      <c r="AA1145" t="s">
        <v>3133</v>
      </c>
      <c r="AB1145" t="s">
        <v>2693</v>
      </c>
      <c r="AC1145" t="s">
        <v>51</v>
      </c>
      <c r="AD1145" t="s">
        <v>18</v>
      </c>
      <c r="AE1145">
        <v>24</v>
      </c>
      <c r="AF1145">
        <v>165.89</v>
      </c>
      <c r="AG1145">
        <v>73.7</v>
      </c>
      <c r="AH1145">
        <f t="shared" si="216"/>
        <v>2.2508819538670282</v>
      </c>
      <c r="AI1145">
        <v>22.5</v>
      </c>
      <c r="AJ1145">
        <v>63.95</v>
      </c>
      <c r="AK1145">
        <v>69.97</v>
      </c>
      <c r="AL1145" s="3">
        <f t="shared" si="217"/>
        <v>1</v>
      </c>
      <c r="AM1145" s="3">
        <f t="shared" si="218"/>
        <v>0</v>
      </c>
      <c r="AN1145" s="3">
        <f t="shared" si="219"/>
        <v>0</v>
      </c>
    </row>
    <row r="1146" spans="1:40" x14ac:dyDescent="0.35">
      <c r="A1146" t="s">
        <v>3134</v>
      </c>
      <c r="B1146" t="s">
        <v>2693</v>
      </c>
      <c r="C1146" s="6" t="s">
        <v>51</v>
      </c>
      <c r="D1146" s="6" t="s">
        <v>17</v>
      </c>
      <c r="E1146" s="6">
        <v>15</v>
      </c>
      <c r="F1146" s="6">
        <v>27.06</v>
      </c>
      <c r="G1146" s="6">
        <v>50.91</v>
      </c>
      <c r="H1146" s="6">
        <f t="shared" si="215"/>
        <v>0.53152622274602235</v>
      </c>
      <c r="I1146" s="6">
        <v>15</v>
      </c>
      <c r="J1146" s="6">
        <v>27.06</v>
      </c>
      <c r="K1146" s="6">
        <v>50.91</v>
      </c>
      <c r="L1146" s="6">
        <f t="shared" si="220"/>
        <v>0</v>
      </c>
      <c r="M1146" s="6">
        <f t="shared" si="221"/>
        <v>0</v>
      </c>
      <c r="N1146" s="6">
        <f t="shared" si="222"/>
        <v>1</v>
      </c>
      <c r="AA1146" t="s">
        <v>3134</v>
      </c>
      <c r="AB1146" t="s">
        <v>2693</v>
      </c>
      <c r="AC1146" s="6" t="s">
        <v>51</v>
      </c>
      <c r="AD1146" s="6" t="s">
        <v>18</v>
      </c>
      <c r="AE1146" s="6">
        <v>24</v>
      </c>
      <c r="AF1146" s="6">
        <v>71.37</v>
      </c>
      <c r="AG1146" s="6">
        <v>73.7</v>
      </c>
      <c r="AH1146" s="6">
        <f t="shared" si="216"/>
        <v>0.96838534599728632</v>
      </c>
      <c r="AI1146" s="6">
        <v>23.5</v>
      </c>
      <c r="AJ1146" s="6">
        <v>62.22</v>
      </c>
      <c r="AK1146" s="6">
        <v>72.459999999999994</v>
      </c>
      <c r="AL1146" s="6">
        <f t="shared" si="217"/>
        <v>0</v>
      </c>
      <c r="AM1146" s="6">
        <f t="shared" si="218"/>
        <v>0</v>
      </c>
      <c r="AN1146" s="6">
        <f t="shared" si="219"/>
        <v>1</v>
      </c>
    </row>
    <row r="1147" spans="1:40" x14ac:dyDescent="0.35">
      <c r="A1147" t="s">
        <v>3135</v>
      </c>
      <c r="B1147" t="s">
        <v>2693</v>
      </c>
      <c r="C1147" t="s">
        <v>51</v>
      </c>
      <c r="D1147" t="s">
        <v>17</v>
      </c>
      <c r="E1147">
        <v>24</v>
      </c>
      <c r="F1147">
        <v>202.86</v>
      </c>
      <c r="G1147">
        <v>73.7</v>
      </c>
      <c r="H1147">
        <f t="shared" si="215"/>
        <v>2.7525101763907736</v>
      </c>
      <c r="I1147">
        <v>21.5</v>
      </c>
      <c r="J1147">
        <v>58.18</v>
      </c>
      <c r="K1147">
        <v>67.47</v>
      </c>
      <c r="L1147" s="3">
        <f t="shared" si="220"/>
        <v>1</v>
      </c>
      <c r="M1147" s="3">
        <f t="shared" si="221"/>
        <v>0</v>
      </c>
      <c r="N1147" s="3">
        <f t="shared" si="222"/>
        <v>0</v>
      </c>
      <c r="AA1147" t="s">
        <v>3135</v>
      </c>
      <c r="AB1147" t="s">
        <v>2693</v>
      </c>
      <c r="AC1147" t="s">
        <v>51</v>
      </c>
      <c r="AD1147" t="s">
        <v>18</v>
      </c>
      <c r="AE1147">
        <v>24</v>
      </c>
      <c r="AF1147">
        <v>179.21</v>
      </c>
      <c r="AG1147">
        <v>73.7</v>
      </c>
      <c r="AH1147">
        <f t="shared" si="216"/>
        <v>2.4316146540027139</v>
      </c>
      <c r="AI1147">
        <v>16</v>
      </c>
      <c r="AJ1147">
        <v>59.6</v>
      </c>
      <c r="AK1147">
        <v>53.5</v>
      </c>
      <c r="AL1147" s="3">
        <f t="shared" si="217"/>
        <v>1</v>
      </c>
      <c r="AM1147" s="3">
        <f t="shared" si="218"/>
        <v>0</v>
      </c>
      <c r="AN1147" s="3">
        <f t="shared" si="219"/>
        <v>0</v>
      </c>
    </row>
    <row r="1148" spans="1:40" x14ac:dyDescent="0.35">
      <c r="A1148" t="s">
        <v>3136</v>
      </c>
      <c r="B1148" t="s">
        <v>2693</v>
      </c>
      <c r="C1148" t="s">
        <v>51</v>
      </c>
      <c r="D1148" t="s">
        <v>134</v>
      </c>
      <c r="E1148">
        <v>23.5</v>
      </c>
      <c r="F1148">
        <v>101.65</v>
      </c>
      <c r="G1148">
        <v>72.459999999999994</v>
      </c>
      <c r="H1148">
        <f t="shared" si="215"/>
        <v>1.4028429478332876</v>
      </c>
      <c r="I1148">
        <v>22</v>
      </c>
      <c r="J1148">
        <v>52.95</v>
      </c>
      <c r="K1148">
        <v>68.72</v>
      </c>
      <c r="L1148" s="3">
        <f t="shared" si="220"/>
        <v>0</v>
      </c>
      <c r="M1148" s="3">
        <f t="shared" si="221"/>
        <v>1</v>
      </c>
      <c r="N1148" s="3">
        <f t="shared" si="222"/>
        <v>0</v>
      </c>
      <c r="AA1148" t="s">
        <v>3136</v>
      </c>
      <c r="AB1148" t="s">
        <v>2693</v>
      </c>
      <c r="AC1148" t="s">
        <v>51</v>
      </c>
      <c r="AD1148" t="s">
        <v>135</v>
      </c>
      <c r="AE1148">
        <v>24</v>
      </c>
      <c r="AF1148">
        <v>120.11</v>
      </c>
      <c r="AG1148">
        <v>73.7</v>
      </c>
      <c r="AH1148">
        <f t="shared" si="216"/>
        <v>1.6297150610583446</v>
      </c>
      <c r="AI1148">
        <v>22.5</v>
      </c>
      <c r="AJ1148">
        <v>68.06</v>
      </c>
      <c r="AK1148">
        <v>69.97</v>
      </c>
      <c r="AL1148" s="3">
        <f t="shared" si="217"/>
        <v>1</v>
      </c>
      <c r="AM1148" s="3">
        <f t="shared" si="218"/>
        <v>0</v>
      </c>
      <c r="AN1148" s="3">
        <f t="shared" si="219"/>
        <v>0</v>
      </c>
    </row>
    <row r="1149" spans="1:40" x14ac:dyDescent="0.35">
      <c r="A1149" t="s">
        <v>3137</v>
      </c>
      <c r="B1149" t="s">
        <v>2693</v>
      </c>
      <c r="C1149" s="6" t="s">
        <v>51</v>
      </c>
      <c r="D1149" s="6" t="s">
        <v>134</v>
      </c>
      <c r="E1149" s="6">
        <v>22.5</v>
      </c>
      <c r="F1149" s="6">
        <v>66.37</v>
      </c>
      <c r="G1149" s="6">
        <v>69.97</v>
      </c>
      <c r="H1149" s="6">
        <f t="shared" si="215"/>
        <v>0.94854937830498798</v>
      </c>
      <c r="I1149" s="6">
        <v>22</v>
      </c>
      <c r="J1149" s="6">
        <v>49.72</v>
      </c>
      <c r="K1149" s="6">
        <v>68.72</v>
      </c>
      <c r="L1149" s="6">
        <f t="shared" si="220"/>
        <v>0</v>
      </c>
      <c r="M1149" s="6">
        <f t="shared" si="221"/>
        <v>0</v>
      </c>
      <c r="N1149" s="6">
        <f t="shared" si="222"/>
        <v>1</v>
      </c>
      <c r="AA1149" t="s">
        <v>3137</v>
      </c>
      <c r="AB1149" t="s">
        <v>2693</v>
      </c>
      <c r="AC1149" t="s">
        <v>51</v>
      </c>
      <c r="AD1149" t="s">
        <v>135</v>
      </c>
      <c r="AE1149">
        <v>24</v>
      </c>
      <c r="AF1149">
        <v>78.89</v>
      </c>
      <c r="AG1149">
        <v>73.7</v>
      </c>
      <c r="AH1149">
        <f t="shared" si="216"/>
        <v>1.0704206241519674</v>
      </c>
      <c r="AI1149">
        <v>23</v>
      </c>
      <c r="AJ1149">
        <v>60.8</v>
      </c>
      <c r="AK1149">
        <v>71.22</v>
      </c>
      <c r="AL1149" s="3">
        <f t="shared" si="217"/>
        <v>0</v>
      </c>
      <c r="AM1149" s="3">
        <f t="shared" si="218"/>
        <v>1</v>
      </c>
      <c r="AN1149" s="3">
        <f t="shared" si="219"/>
        <v>0</v>
      </c>
    </row>
    <row r="1150" spans="1:40" x14ac:dyDescent="0.35">
      <c r="A1150" t="s">
        <v>3138</v>
      </c>
      <c r="B1150" t="s">
        <v>2693</v>
      </c>
      <c r="C1150" t="s">
        <v>51</v>
      </c>
      <c r="D1150" t="s">
        <v>134</v>
      </c>
      <c r="E1150">
        <v>23.5</v>
      </c>
      <c r="F1150">
        <v>111.68</v>
      </c>
      <c r="G1150">
        <v>72.459999999999994</v>
      </c>
      <c r="H1150">
        <f t="shared" si="215"/>
        <v>1.5412641457355785</v>
      </c>
      <c r="I1150">
        <v>21.5</v>
      </c>
      <c r="J1150">
        <v>65.69</v>
      </c>
      <c r="K1150">
        <v>67.47</v>
      </c>
      <c r="L1150" s="3">
        <f t="shared" si="220"/>
        <v>1</v>
      </c>
      <c r="M1150" s="3">
        <f t="shared" si="221"/>
        <v>0</v>
      </c>
      <c r="N1150" s="3">
        <f t="shared" si="222"/>
        <v>0</v>
      </c>
      <c r="AA1150" t="s">
        <v>3138</v>
      </c>
      <c r="AB1150" t="s">
        <v>2693</v>
      </c>
      <c r="AC1150" t="s">
        <v>51</v>
      </c>
      <c r="AD1150" t="s">
        <v>135</v>
      </c>
      <c r="AE1150">
        <v>24</v>
      </c>
      <c r="AF1150">
        <v>153.75</v>
      </c>
      <c r="AG1150">
        <v>73.7</v>
      </c>
      <c r="AH1150">
        <f t="shared" si="216"/>
        <v>2.0861601085481682</v>
      </c>
      <c r="AI1150">
        <v>22</v>
      </c>
      <c r="AJ1150">
        <v>64.709999999999994</v>
      </c>
      <c r="AK1150">
        <v>68.72</v>
      </c>
      <c r="AL1150" s="3">
        <f t="shared" si="217"/>
        <v>1</v>
      </c>
      <c r="AM1150" s="3">
        <f t="shared" si="218"/>
        <v>0</v>
      </c>
      <c r="AN1150" s="3">
        <f t="shared" si="219"/>
        <v>0</v>
      </c>
    </row>
    <row r="1151" spans="1:40" x14ac:dyDescent="0.35">
      <c r="A1151" t="s">
        <v>3139</v>
      </c>
      <c r="B1151" t="s">
        <v>2693</v>
      </c>
      <c r="C1151" t="s">
        <v>51</v>
      </c>
      <c r="D1151" t="s">
        <v>134</v>
      </c>
      <c r="E1151">
        <v>24</v>
      </c>
      <c r="F1151">
        <v>114.87</v>
      </c>
      <c r="G1151">
        <v>73.7</v>
      </c>
      <c r="H1151">
        <f t="shared" si="215"/>
        <v>1.5586160108548168</v>
      </c>
      <c r="I1151">
        <v>22.5</v>
      </c>
      <c r="J1151">
        <v>56.05</v>
      </c>
      <c r="K1151">
        <v>69.97</v>
      </c>
      <c r="L1151" s="3">
        <f t="shared" si="220"/>
        <v>1</v>
      </c>
      <c r="M1151" s="3">
        <f t="shared" si="221"/>
        <v>0</v>
      </c>
      <c r="N1151" s="3">
        <f t="shared" si="222"/>
        <v>0</v>
      </c>
      <c r="AA1151" t="s">
        <v>3139</v>
      </c>
      <c r="AB1151" t="s">
        <v>2693</v>
      </c>
      <c r="AC1151" t="s">
        <v>51</v>
      </c>
      <c r="AD1151" t="s">
        <v>135</v>
      </c>
      <c r="AE1151">
        <v>24</v>
      </c>
      <c r="AF1151">
        <v>138.27000000000001</v>
      </c>
      <c r="AG1151">
        <v>73.7</v>
      </c>
      <c r="AH1151">
        <f t="shared" si="216"/>
        <v>1.8761194029850747</v>
      </c>
      <c r="AI1151">
        <v>16</v>
      </c>
      <c r="AJ1151">
        <v>60.01</v>
      </c>
      <c r="AK1151">
        <v>53.5</v>
      </c>
      <c r="AL1151" s="3">
        <f t="shared" si="217"/>
        <v>1</v>
      </c>
      <c r="AM1151" s="3">
        <f t="shared" si="218"/>
        <v>0</v>
      </c>
      <c r="AN1151" s="3">
        <f t="shared" si="219"/>
        <v>0</v>
      </c>
    </row>
    <row r="1152" spans="1:40" x14ac:dyDescent="0.35">
      <c r="A1152" t="s">
        <v>3140</v>
      </c>
      <c r="B1152" t="s">
        <v>2693</v>
      </c>
      <c r="C1152" t="s">
        <v>51</v>
      </c>
      <c r="D1152" t="s">
        <v>134</v>
      </c>
      <c r="E1152">
        <v>24.5</v>
      </c>
      <c r="F1152">
        <v>76.489999999999995</v>
      </c>
      <c r="G1152">
        <v>74.930000000000007</v>
      </c>
      <c r="H1152">
        <f t="shared" ref="H1152:H1215" si="223">F1152/G1152</f>
        <v>1.0208194314693713</v>
      </c>
      <c r="I1152">
        <v>23.5</v>
      </c>
      <c r="J1152">
        <v>73.94</v>
      </c>
      <c r="K1152">
        <v>72.459999999999994</v>
      </c>
      <c r="L1152" s="3">
        <f t="shared" si="220"/>
        <v>0</v>
      </c>
      <c r="M1152" s="3">
        <f t="shared" si="221"/>
        <v>1</v>
      </c>
      <c r="N1152" s="3">
        <f t="shared" si="222"/>
        <v>0</v>
      </c>
      <c r="AA1152" t="s">
        <v>3140</v>
      </c>
      <c r="AB1152" t="s">
        <v>2693</v>
      </c>
      <c r="AC1152" t="s">
        <v>51</v>
      </c>
      <c r="AD1152" t="s">
        <v>135</v>
      </c>
      <c r="AE1152">
        <v>24</v>
      </c>
      <c r="AF1152">
        <v>164.14</v>
      </c>
      <c r="AG1152">
        <v>73.7</v>
      </c>
      <c r="AH1152">
        <f t="shared" si="216"/>
        <v>2.2271370420624148</v>
      </c>
      <c r="AI1152">
        <v>16</v>
      </c>
      <c r="AJ1152">
        <v>56.24</v>
      </c>
      <c r="AK1152">
        <v>53.5</v>
      </c>
      <c r="AL1152" s="3">
        <f t="shared" si="217"/>
        <v>1</v>
      </c>
      <c r="AM1152" s="3">
        <f t="shared" si="218"/>
        <v>0</v>
      </c>
      <c r="AN1152" s="3">
        <f t="shared" si="219"/>
        <v>0</v>
      </c>
    </row>
    <row r="1153" spans="1:40" x14ac:dyDescent="0.35">
      <c r="A1153" t="s">
        <v>3141</v>
      </c>
      <c r="B1153" t="s">
        <v>2693</v>
      </c>
      <c r="C1153" t="s">
        <v>51</v>
      </c>
      <c r="D1153" t="s">
        <v>134</v>
      </c>
      <c r="E1153">
        <v>24.5</v>
      </c>
      <c r="F1153">
        <v>99.14</v>
      </c>
      <c r="G1153">
        <v>74.930000000000007</v>
      </c>
      <c r="H1153">
        <f t="shared" si="223"/>
        <v>1.32310156145736</v>
      </c>
      <c r="I1153">
        <v>23.5</v>
      </c>
      <c r="J1153">
        <v>62.03</v>
      </c>
      <c r="K1153">
        <v>72.459999999999994</v>
      </c>
      <c r="L1153" s="3">
        <f t="shared" si="220"/>
        <v>0</v>
      </c>
      <c r="M1153" s="3">
        <f t="shared" si="221"/>
        <v>1</v>
      </c>
      <c r="N1153" s="3">
        <f t="shared" si="222"/>
        <v>0</v>
      </c>
      <c r="AA1153" t="s">
        <v>3141</v>
      </c>
      <c r="AB1153" t="s">
        <v>2693</v>
      </c>
      <c r="AC1153" t="s">
        <v>51</v>
      </c>
      <c r="AD1153" t="s">
        <v>135</v>
      </c>
      <c r="AE1153">
        <v>24</v>
      </c>
      <c r="AF1153">
        <v>141.97</v>
      </c>
      <c r="AG1153">
        <v>73.7</v>
      </c>
      <c r="AH1153">
        <f t="shared" si="216"/>
        <v>1.9263229308005427</v>
      </c>
      <c r="AI1153">
        <v>22.5</v>
      </c>
      <c r="AJ1153">
        <v>63.57</v>
      </c>
      <c r="AK1153">
        <v>69.97</v>
      </c>
      <c r="AL1153" s="3">
        <f t="shared" si="217"/>
        <v>1</v>
      </c>
      <c r="AM1153" s="3">
        <f t="shared" si="218"/>
        <v>0</v>
      </c>
      <c r="AN1153" s="3">
        <f t="shared" si="219"/>
        <v>0</v>
      </c>
    </row>
    <row r="1154" spans="1:40" x14ac:dyDescent="0.35">
      <c r="A1154" t="s">
        <v>3142</v>
      </c>
      <c r="B1154" t="s">
        <v>2693</v>
      </c>
      <c r="C1154" t="s">
        <v>51</v>
      </c>
      <c r="D1154" t="s">
        <v>134</v>
      </c>
      <c r="E1154">
        <v>24.5</v>
      </c>
      <c r="F1154">
        <v>85.41</v>
      </c>
      <c r="G1154">
        <v>74.930000000000007</v>
      </c>
      <c r="H1154">
        <f t="shared" si="223"/>
        <v>1.1398638729480848</v>
      </c>
      <c r="I1154">
        <v>23.5</v>
      </c>
      <c r="J1154">
        <v>67.47</v>
      </c>
      <c r="K1154">
        <v>72.459999999999994</v>
      </c>
      <c r="L1154" s="3">
        <f t="shared" si="220"/>
        <v>0</v>
      </c>
      <c r="M1154" s="3">
        <f t="shared" si="221"/>
        <v>1</v>
      </c>
      <c r="N1154" s="3">
        <f t="shared" si="222"/>
        <v>0</v>
      </c>
      <c r="AA1154" t="s">
        <v>3142</v>
      </c>
      <c r="AB1154" t="s">
        <v>2693</v>
      </c>
      <c r="AC1154" t="s">
        <v>51</v>
      </c>
      <c r="AD1154" t="s">
        <v>135</v>
      </c>
      <c r="AE1154">
        <v>24</v>
      </c>
      <c r="AF1154">
        <v>126.06</v>
      </c>
      <c r="AG1154">
        <v>73.7</v>
      </c>
      <c r="AH1154">
        <f t="shared" ref="AH1154:AH1217" si="224">AF1154/AG1154</f>
        <v>1.7104477611940299</v>
      </c>
      <c r="AI1154">
        <v>23</v>
      </c>
      <c r="AJ1154">
        <v>67.319999999999993</v>
      </c>
      <c r="AK1154">
        <v>71.22</v>
      </c>
      <c r="AL1154" s="3">
        <f t="shared" ref="AL1154:AL1217" si="225">IF(AH1154&gt;1.5,1,0)</f>
        <v>1</v>
      </c>
      <c r="AM1154" s="3">
        <f t="shared" ref="AM1154:AM1217" si="226">IF((AND(AH1154&gt;1,AH1154&lt;1.5)),1,0)</f>
        <v>0</v>
      </c>
      <c r="AN1154" s="3">
        <f t="shared" ref="AN1154:AN1217" si="227">IF(AH1154&lt;1,1,0)</f>
        <v>0</v>
      </c>
    </row>
    <row r="1155" spans="1:40" x14ac:dyDescent="0.35">
      <c r="A1155" t="s">
        <v>3143</v>
      </c>
      <c r="B1155" t="s">
        <v>2693</v>
      </c>
      <c r="C1155" t="s">
        <v>51</v>
      </c>
      <c r="D1155" t="s">
        <v>134</v>
      </c>
      <c r="E1155">
        <v>21.5</v>
      </c>
      <c r="F1155">
        <v>72.61</v>
      </c>
      <c r="G1155">
        <v>67.47</v>
      </c>
      <c r="H1155">
        <f t="shared" si="223"/>
        <v>1.0761820068178449</v>
      </c>
      <c r="I1155">
        <v>21</v>
      </c>
      <c r="J1155">
        <v>47.48</v>
      </c>
      <c r="K1155">
        <v>66.22</v>
      </c>
      <c r="L1155" s="3">
        <f t="shared" si="220"/>
        <v>0</v>
      </c>
      <c r="M1155" s="3">
        <f t="shared" si="221"/>
        <v>1</v>
      </c>
      <c r="N1155" s="3">
        <f t="shared" si="222"/>
        <v>0</v>
      </c>
      <c r="AA1155" t="s">
        <v>3143</v>
      </c>
      <c r="AB1155" t="s">
        <v>2693</v>
      </c>
      <c r="AC1155" t="s">
        <v>51</v>
      </c>
      <c r="AD1155" t="s">
        <v>135</v>
      </c>
      <c r="AE1155">
        <v>23.5</v>
      </c>
      <c r="AF1155">
        <v>77.3</v>
      </c>
      <c r="AG1155">
        <v>72.459999999999994</v>
      </c>
      <c r="AH1155">
        <f t="shared" si="224"/>
        <v>1.066795473364615</v>
      </c>
      <c r="AI1155">
        <v>23</v>
      </c>
      <c r="AJ1155">
        <v>45.24</v>
      </c>
      <c r="AK1155">
        <v>71.22</v>
      </c>
      <c r="AL1155" s="3">
        <f t="shared" si="225"/>
        <v>0</v>
      </c>
      <c r="AM1155" s="3">
        <f t="shared" si="226"/>
        <v>1</v>
      </c>
      <c r="AN1155" s="3">
        <f t="shared" si="227"/>
        <v>0</v>
      </c>
    </row>
    <row r="1156" spans="1:40" x14ac:dyDescent="0.35">
      <c r="A1156" t="s">
        <v>3144</v>
      </c>
      <c r="B1156" t="s">
        <v>2693</v>
      </c>
      <c r="C1156" s="6" t="s">
        <v>51</v>
      </c>
      <c r="D1156" s="6" t="s">
        <v>134</v>
      </c>
      <c r="E1156" s="6">
        <v>24.5</v>
      </c>
      <c r="F1156" s="6">
        <v>72.95</v>
      </c>
      <c r="G1156" s="6">
        <v>74.930000000000007</v>
      </c>
      <c r="H1156" s="6">
        <f t="shared" si="223"/>
        <v>0.97357533698118237</v>
      </c>
      <c r="I1156" s="6">
        <v>24</v>
      </c>
      <c r="J1156" s="6">
        <v>56.17</v>
      </c>
      <c r="K1156" s="6">
        <v>73.7</v>
      </c>
      <c r="L1156" s="6">
        <f t="shared" si="220"/>
        <v>0</v>
      </c>
      <c r="M1156" s="6">
        <f t="shared" si="221"/>
        <v>0</v>
      </c>
      <c r="N1156" s="6">
        <f t="shared" si="222"/>
        <v>1</v>
      </c>
      <c r="AA1156" t="s">
        <v>3144</v>
      </c>
      <c r="AB1156" t="s">
        <v>2693</v>
      </c>
      <c r="AC1156" t="s">
        <v>51</v>
      </c>
      <c r="AD1156" t="s">
        <v>135</v>
      </c>
      <c r="AE1156">
        <v>24</v>
      </c>
      <c r="AF1156">
        <v>134.93</v>
      </c>
      <c r="AG1156">
        <v>73.7</v>
      </c>
      <c r="AH1156">
        <f t="shared" si="224"/>
        <v>1.8308005427408414</v>
      </c>
      <c r="AI1156">
        <v>22.5</v>
      </c>
      <c r="AJ1156">
        <v>60.56</v>
      </c>
      <c r="AK1156">
        <v>69.97</v>
      </c>
      <c r="AL1156" s="3">
        <f t="shared" si="225"/>
        <v>1</v>
      </c>
      <c r="AM1156" s="3">
        <f t="shared" si="226"/>
        <v>0</v>
      </c>
      <c r="AN1156" s="3">
        <f t="shared" si="227"/>
        <v>0</v>
      </c>
    </row>
    <row r="1157" spans="1:40" x14ac:dyDescent="0.35">
      <c r="A1157" t="s">
        <v>3145</v>
      </c>
      <c r="B1157" t="s">
        <v>2919</v>
      </c>
      <c r="C1157" s="6" t="s">
        <v>51</v>
      </c>
      <c r="D1157" s="6" t="s">
        <v>949</v>
      </c>
      <c r="E1157" s="6">
        <v>27.5</v>
      </c>
      <c r="F1157" s="6">
        <v>79.11</v>
      </c>
      <c r="G1157" s="6">
        <v>82.3</v>
      </c>
      <c r="H1157" s="6">
        <f t="shared" si="223"/>
        <v>0.96123936816524913</v>
      </c>
      <c r="I1157" s="6">
        <v>27</v>
      </c>
      <c r="J1157" s="6">
        <v>54.54</v>
      </c>
      <c r="K1157" s="6">
        <v>81.08</v>
      </c>
      <c r="L1157" s="6">
        <f t="shared" si="220"/>
        <v>0</v>
      </c>
      <c r="M1157" s="6">
        <f t="shared" si="221"/>
        <v>0</v>
      </c>
      <c r="N1157" s="6">
        <f t="shared" si="222"/>
        <v>1</v>
      </c>
      <c r="O1157"/>
      <c r="AA1157" t="s">
        <v>3145</v>
      </c>
      <c r="AB1157" t="s">
        <v>2919</v>
      </c>
      <c r="AC1157" t="s">
        <v>51</v>
      </c>
      <c r="AD1157" t="s">
        <v>951</v>
      </c>
      <c r="AE1157">
        <v>24</v>
      </c>
      <c r="AF1157">
        <v>106.82</v>
      </c>
      <c r="AG1157">
        <v>73.7</v>
      </c>
      <c r="AH1157">
        <f t="shared" si="224"/>
        <v>1.4493894165535954</v>
      </c>
      <c r="AI1157">
        <v>21.5</v>
      </c>
      <c r="AJ1157">
        <v>74.98</v>
      </c>
      <c r="AK1157">
        <v>67.47</v>
      </c>
      <c r="AL1157" s="3">
        <f t="shared" si="225"/>
        <v>0</v>
      </c>
      <c r="AM1157" s="3">
        <f t="shared" si="226"/>
        <v>1</v>
      </c>
      <c r="AN1157" s="3">
        <f t="shared" si="227"/>
        <v>0</v>
      </c>
    </row>
    <row r="1158" spans="1:40" x14ac:dyDescent="0.35">
      <c r="A1158" t="s">
        <v>3146</v>
      </c>
      <c r="B1158" t="s">
        <v>2919</v>
      </c>
      <c r="C1158" s="6" t="s">
        <v>51</v>
      </c>
      <c r="D1158" s="6" t="s">
        <v>949</v>
      </c>
      <c r="E1158" s="6">
        <v>17.5</v>
      </c>
      <c r="F1158" s="6">
        <v>54.29</v>
      </c>
      <c r="G1158" s="6">
        <v>57.36</v>
      </c>
      <c r="H1158" s="6">
        <f t="shared" si="223"/>
        <v>0.94647838214783819</v>
      </c>
      <c r="I1158" s="6">
        <v>17</v>
      </c>
      <c r="J1158" s="6">
        <v>22.83</v>
      </c>
      <c r="K1158" s="6">
        <v>56.08</v>
      </c>
      <c r="L1158" s="6">
        <f t="shared" si="220"/>
        <v>0</v>
      </c>
      <c r="M1158" s="6">
        <f t="shared" si="221"/>
        <v>0</v>
      </c>
      <c r="N1158" s="6">
        <f t="shared" si="222"/>
        <v>1</v>
      </c>
      <c r="O1158"/>
      <c r="AA1158" t="s">
        <v>3146</v>
      </c>
      <c r="AB1158" t="s">
        <v>2919</v>
      </c>
      <c r="AC1158" t="s">
        <v>51</v>
      </c>
      <c r="AD1158" t="s">
        <v>951</v>
      </c>
      <c r="AE1158">
        <v>24</v>
      </c>
      <c r="AF1158">
        <v>115.56</v>
      </c>
      <c r="AG1158">
        <v>73.7</v>
      </c>
      <c r="AH1158">
        <f t="shared" si="224"/>
        <v>1.5679782903663499</v>
      </c>
      <c r="AI1158">
        <v>22</v>
      </c>
      <c r="AJ1158">
        <v>63.89</v>
      </c>
      <c r="AK1158">
        <v>68.72</v>
      </c>
      <c r="AL1158" s="3">
        <f t="shared" si="225"/>
        <v>1</v>
      </c>
      <c r="AM1158" s="3">
        <f t="shared" si="226"/>
        <v>0</v>
      </c>
      <c r="AN1158" s="3">
        <f t="shared" si="227"/>
        <v>0</v>
      </c>
    </row>
    <row r="1159" spans="1:40" x14ac:dyDescent="0.35">
      <c r="A1159" t="s">
        <v>3147</v>
      </c>
      <c r="B1159" t="s">
        <v>2919</v>
      </c>
      <c r="C1159" s="6" t="s">
        <v>51</v>
      </c>
      <c r="D1159" s="6" t="s">
        <v>949</v>
      </c>
      <c r="E1159" s="6">
        <v>15.5</v>
      </c>
      <c r="F1159" s="6">
        <v>42.65</v>
      </c>
      <c r="G1159" s="6">
        <v>52.21</v>
      </c>
      <c r="H1159" s="6">
        <f t="shared" si="223"/>
        <v>0.81689331545680899</v>
      </c>
      <c r="I1159" s="6">
        <v>15</v>
      </c>
      <c r="J1159" s="6">
        <v>35.700000000000003</v>
      </c>
      <c r="K1159" s="6">
        <v>50.91</v>
      </c>
      <c r="L1159" s="6">
        <f t="shared" si="220"/>
        <v>0</v>
      </c>
      <c r="M1159" s="6">
        <f t="shared" si="221"/>
        <v>0</v>
      </c>
      <c r="N1159" s="6">
        <f t="shared" si="222"/>
        <v>1</v>
      </c>
      <c r="O1159"/>
      <c r="AA1159" t="s">
        <v>3147</v>
      </c>
      <c r="AB1159" t="s">
        <v>2919</v>
      </c>
      <c r="AC1159" s="6" t="s">
        <v>51</v>
      </c>
      <c r="AD1159" s="6" t="s">
        <v>951</v>
      </c>
      <c r="AE1159" s="6">
        <v>24</v>
      </c>
      <c r="AF1159" s="6">
        <v>72.48</v>
      </c>
      <c r="AG1159" s="6">
        <v>73.7</v>
      </c>
      <c r="AH1159" s="6">
        <f t="shared" si="224"/>
        <v>0.98344640434192676</v>
      </c>
      <c r="AI1159" s="6">
        <v>23.5</v>
      </c>
      <c r="AJ1159" s="6">
        <v>60.3</v>
      </c>
      <c r="AK1159" s="6">
        <v>72.459999999999994</v>
      </c>
      <c r="AL1159" s="6">
        <f t="shared" si="225"/>
        <v>0</v>
      </c>
      <c r="AM1159" s="6">
        <f t="shared" si="226"/>
        <v>0</v>
      </c>
      <c r="AN1159" s="6">
        <f t="shared" si="227"/>
        <v>1</v>
      </c>
    </row>
    <row r="1160" spans="1:40" x14ac:dyDescent="0.35">
      <c r="A1160" t="s">
        <v>3148</v>
      </c>
      <c r="B1160" t="s">
        <v>2919</v>
      </c>
      <c r="C1160" s="6" t="s">
        <v>51</v>
      </c>
      <c r="D1160" s="6" t="s">
        <v>949</v>
      </c>
      <c r="E1160" s="6">
        <v>23</v>
      </c>
      <c r="F1160" s="6">
        <v>59.11</v>
      </c>
      <c r="G1160" s="6">
        <v>71.22</v>
      </c>
      <c r="H1160" s="6">
        <f t="shared" si="223"/>
        <v>0.82996349340073017</v>
      </c>
      <c r="I1160" s="6">
        <v>22.5</v>
      </c>
      <c r="J1160" s="6">
        <v>49.13</v>
      </c>
      <c r="K1160" s="6">
        <v>69.97</v>
      </c>
      <c r="L1160" s="6">
        <f t="shared" si="220"/>
        <v>0</v>
      </c>
      <c r="M1160" s="6">
        <f t="shared" si="221"/>
        <v>0</v>
      </c>
      <c r="N1160" s="6">
        <f t="shared" si="222"/>
        <v>1</v>
      </c>
      <c r="O1160"/>
      <c r="AA1160" t="s">
        <v>3148</v>
      </c>
      <c r="AB1160" t="s">
        <v>2919</v>
      </c>
      <c r="AC1160" t="s">
        <v>51</v>
      </c>
      <c r="AD1160" t="s">
        <v>951</v>
      </c>
      <c r="AE1160">
        <v>24</v>
      </c>
      <c r="AF1160">
        <v>125.49</v>
      </c>
      <c r="AG1160">
        <v>73.7</v>
      </c>
      <c r="AH1160">
        <f t="shared" si="224"/>
        <v>1.7027137042062415</v>
      </c>
      <c r="AI1160">
        <v>22.5</v>
      </c>
      <c r="AJ1160">
        <v>56.7</v>
      </c>
      <c r="AK1160">
        <v>69.97</v>
      </c>
      <c r="AL1160" s="3">
        <f t="shared" si="225"/>
        <v>1</v>
      </c>
      <c r="AM1160" s="3">
        <f t="shared" si="226"/>
        <v>0</v>
      </c>
      <c r="AN1160" s="3">
        <f t="shared" si="227"/>
        <v>0</v>
      </c>
    </row>
    <row r="1161" spans="1:40" x14ac:dyDescent="0.35">
      <c r="A1161" t="s">
        <v>3149</v>
      </c>
      <c r="B1161" t="s">
        <v>2919</v>
      </c>
      <c r="C1161" s="6" t="s">
        <v>51</v>
      </c>
      <c r="D1161" s="6" t="s">
        <v>949</v>
      </c>
      <c r="E1161" s="6">
        <v>24.5</v>
      </c>
      <c r="F1161" s="6">
        <v>70.349999999999994</v>
      </c>
      <c r="G1161" s="6">
        <v>74.930000000000007</v>
      </c>
      <c r="H1161" s="6">
        <f t="shared" si="223"/>
        <v>0.93887628453222993</v>
      </c>
      <c r="I1161" s="6">
        <v>24</v>
      </c>
      <c r="J1161" s="6">
        <v>56.59</v>
      </c>
      <c r="K1161" s="6">
        <v>73.7</v>
      </c>
      <c r="L1161" s="6">
        <f t="shared" si="220"/>
        <v>0</v>
      </c>
      <c r="M1161" s="6">
        <f t="shared" si="221"/>
        <v>0</v>
      </c>
      <c r="N1161" s="6">
        <f t="shared" si="222"/>
        <v>1</v>
      </c>
      <c r="O1161"/>
      <c r="AA1161" t="s">
        <v>3149</v>
      </c>
      <c r="AB1161" t="s">
        <v>2919</v>
      </c>
      <c r="AC1161" t="s">
        <v>51</v>
      </c>
      <c r="AD1161" t="s">
        <v>951</v>
      </c>
      <c r="AE1161">
        <v>24</v>
      </c>
      <c r="AF1161">
        <v>153.09</v>
      </c>
      <c r="AG1161">
        <v>73.7</v>
      </c>
      <c r="AH1161">
        <f t="shared" si="224"/>
        <v>2.0772048846675712</v>
      </c>
      <c r="AI1161">
        <v>16</v>
      </c>
      <c r="AJ1161">
        <v>58</v>
      </c>
      <c r="AK1161">
        <v>53.5</v>
      </c>
      <c r="AL1161" s="3">
        <f t="shared" si="225"/>
        <v>1</v>
      </c>
      <c r="AM1161" s="3">
        <f t="shared" si="226"/>
        <v>0</v>
      </c>
      <c r="AN1161" s="3">
        <f t="shared" si="227"/>
        <v>0</v>
      </c>
    </row>
    <row r="1162" spans="1:40" x14ac:dyDescent="0.35">
      <c r="A1162" t="s">
        <v>3150</v>
      </c>
      <c r="B1162" t="s">
        <v>2919</v>
      </c>
      <c r="C1162" s="6" t="s">
        <v>51</v>
      </c>
      <c r="D1162" s="6" t="s">
        <v>949</v>
      </c>
      <c r="E1162" s="6">
        <v>24.5</v>
      </c>
      <c r="F1162" s="6">
        <v>63.67</v>
      </c>
      <c r="G1162" s="6">
        <v>74.930000000000007</v>
      </c>
      <c r="H1162" s="6">
        <f t="shared" si="223"/>
        <v>0.84972641131722937</v>
      </c>
      <c r="I1162" s="6">
        <v>24</v>
      </c>
      <c r="J1162" s="6">
        <v>48.1</v>
      </c>
      <c r="K1162" s="6">
        <v>73.7</v>
      </c>
      <c r="L1162" s="6">
        <f t="shared" si="220"/>
        <v>0</v>
      </c>
      <c r="M1162" s="6">
        <f t="shared" si="221"/>
        <v>0</v>
      </c>
      <c r="N1162" s="6">
        <f t="shared" si="222"/>
        <v>1</v>
      </c>
      <c r="O1162"/>
      <c r="AA1162" t="s">
        <v>3150</v>
      </c>
      <c r="AB1162" t="s">
        <v>2919</v>
      </c>
      <c r="AC1162" t="s">
        <v>51</v>
      </c>
      <c r="AD1162" t="s">
        <v>951</v>
      </c>
      <c r="AE1162">
        <v>24</v>
      </c>
      <c r="AF1162">
        <v>130.72</v>
      </c>
      <c r="AG1162">
        <v>73.7</v>
      </c>
      <c r="AH1162">
        <f t="shared" si="224"/>
        <v>1.7736770691994572</v>
      </c>
      <c r="AI1162">
        <v>22</v>
      </c>
      <c r="AJ1162">
        <v>57.79</v>
      </c>
      <c r="AK1162">
        <v>68.72</v>
      </c>
      <c r="AL1162" s="3">
        <f t="shared" si="225"/>
        <v>1</v>
      </c>
      <c r="AM1162" s="3">
        <f t="shared" si="226"/>
        <v>0</v>
      </c>
      <c r="AN1162" s="3">
        <f t="shared" si="227"/>
        <v>0</v>
      </c>
    </row>
    <row r="1163" spans="1:40" x14ac:dyDescent="0.35">
      <c r="A1163" t="s">
        <v>3151</v>
      </c>
      <c r="B1163" t="s">
        <v>2919</v>
      </c>
      <c r="C1163" s="6" t="s">
        <v>51</v>
      </c>
      <c r="D1163" s="6" t="s">
        <v>949</v>
      </c>
      <c r="E1163" s="6">
        <v>27.5</v>
      </c>
      <c r="F1163" s="6">
        <v>70</v>
      </c>
      <c r="G1163" s="6">
        <v>82.3</v>
      </c>
      <c r="H1163" s="6">
        <f t="shared" si="223"/>
        <v>0.85054678007290407</v>
      </c>
      <c r="I1163" s="6">
        <v>27</v>
      </c>
      <c r="J1163" s="6">
        <v>48.19</v>
      </c>
      <c r="K1163" s="6">
        <v>81.08</v>
      </c>
      <c r="L1163" s="6">
        <f t="shared" si="220"/>
        <v>0</v>
      </c>
      <c r="M1163" s="6">
        <f t="shared" si="221"/>
        <v>0</v>
      </c>
      <c r="N1163" s="6">
        <f t="shared" si="222"/>
        <v>1</v>
      </c>
      <c r="O1163"/>
      <c r="AA1163" t="s">
        <v>3151</v>
      </c>
      <c r="AB1163" t="s">
        <v>2919</v>
      </c>
      <c r="AC1163" t="s">
        <v>51</v>
      </c>
      <c r="AD1163" t="s">
        <v>951</v>
      </c>
      <c r="AE1163">
        <v>24</v>
      </c>
      <c r="AF1163">
        <v>132.85</v>
      </c>
      <c r="AG1163">
        <v>73.7</v>
      </c>
      <c r="AH1163">
        <f t="shared" si="224"/>
        <v>1.8025780189959293</v>
      </c>
      <c r="AI1163">
        <v>27</v>
      </c>
      <c r="AJ1163">
        <v>86.04</v>
      </c>
      <c r="AK1163">
        <v>81.08</v>
      </c>
      <c r="AL1163" s="3">
        <f t="shared" si="225"/>
        <v>1</v>
      </c>
      <c r="AM1163" s="3">
        <f t="shared" si="226"/>
        <v>0</v>
      </c>
      <c r="AN1163" s="3">
        <f t="shared" si="227"/>
        <v>0</v>
      </c>
    </row>
    <row r="1164" spans="1:40" x14ac:dyDescent="0.35">
      <c r="A1164" t="s">
        <v>3152</v>
      </c>
      <c r="B1164" t="s">
        <v>2919</v>
      </c>
      <c r="C1164" s="6" t="s">
        <v>51</v>
      </c>
      <c r="D1164" s="6" t="s">
        <v>949</v>
      </c>
      <c r="E1164" s="6">
        <v>15.5</v>
      </c>
      <c r="F1164" s="6">
        <v>38.74</v>
      </c>
      <c r="G1164" s="6">
        <v>52.21</v>
      </c>
      <c r="H1164" s="6">
        <f t="shared" si="223"/>
        <v>0.74200344761539938</v>
      </c>
      <c r="I1164" s="6">
        <v>15</v>
      </c>
      <c r="J1164" s="6">
        <v>22.54</v>
      </c>
      <c r="K1164" s="6">
        <v>50.91</v>
      </c>
      <c r="L1164" s="6">
        <f t="shared" si="220"/>
        <v>0</v>
      </c>
      <c r="M1164" s="6">
        <f t="shared" si="221"/>
        <v>0</v>
      </c>
      <c r="N1164" s="6">
        <f t="shared" si="222"/>
        <v>1</v>
      </c>
      <c r="O1164"/>
      <c r="AA1164" t="s">
        <v>3152</v>
      </c>
      <c r="AB1164" t="s">
        <v>2919</v>
      </c>
      <c r="AC1164" t="s">
        <v>51</v>
      </c>
      <c r="AD1164" t="s">
        <v>951</v>
      </c>
      <c r="AE1164">
        <v>24</v>
      </c>
      <c r="AF1164">
        <v>110.57</v>
      </c>
      <c r="AG1164">
        <v>73.7</v>
      </c>
      <c r="AH1164">
        <f t="shared" si="224"/>
        <v>1.5002713704206241</v>
      </c>
      <c r="AI1164">
        <v>22</v>
      </c>
      <c r="AJ1164">
        <v>47.52</v>
      </c>
      <c r="AK1164">
        <v>68.72</v>
      </c>
      <c r="AL1164" s="3">
        <f t="shared" si="225"/>
        <v>1</v>
      </c>
      <c r="AM1164" s="3">
        <f t="shared" si="226"/>
        <v>0</v>
      </c>
      <c r="AN1164" s="3">
        <f t="shared" si="227"/>
        <v>0</v>
      </c>
    </row>
    <row r="1165" spans="1:40" x14ac:dyDescent="0.35">
      <c r="A1165" t="s">
        <v>3153</v>
      </c>
      <c r="B1165" t="s">
        <v>2919</v>
      </c>
      <c r="C1165" s="6" t="s">
        <v>51</v>
      </c>
      <c r="D1165" s="6" t="s">
        <v>949</v>
      </c>
      <c r="E1165" s="6">
        <v>23.5</v>
      </c>
      <c r="F1165" s="6">
        <v>66.41</v>
      </c>
      <c r="G1165" s="6">
        <v>72.459999999999994</v>
      </c>
      <c r="H1165" s="6">
        <f t="shared" si="223"/>
        <v>0.91650565829423136</v>
      </c>
      <c r="I1165" s="6">
        <v>23</v>
      </c>
      <c r="J1165" s="6">
        <v>63.82</v>
      </c>
      <c r="K1165" s="6">
        <v>71.22</v>
      </c>
      <c r="L1165" s="6">
        <f t="shared" si="220"/>
        <v>0</v>
      </c>
      <c r="M1165" s="6">
        <f t="shared" si="221"/>
        <v>0</v>
      </c>
      <c r="N1165" s="6">
        <f t="shared" si="222"/>
        <v>1</v>
      </c>
      <c r="O1165"/>
      <c r="AA1165" t="s">
        <v>3153</v>
      </c>
      <c r="AB1165" t="s">
        <v>2919</v>
      </c>
      <c r="AC1165" t="s">
        <v>51</v>
      </c>
      <c r="AD1165" t="s">
        <v>951</v>
      </c>
      <c r="AE1165">
        <v>24</v>
      </c>
      <c r="AF1165">
        <v>186.27</v>
      </c>
      <c r="AG1165">
        <v>73.7</v>
      </c>
      <c r="AH1165">
        <f t="shared" si="224"/>
        <v>2.5274084124830396</v>
      </c>
      <c r="AI1165">
        <v>22</v>
      </c>
      <c r="AJ1165">
        <v>64.849999999999994</v>
      </c>
      <c r="AK1165">
        <v>68.72</v>
      </c>
      <c r="AL1165" s="3">
        <f t="shared" si="225"/>
        <v>1</v>
      </c>
      <c r="AM1165" s="3">
        <f t="shared" si="226"/>
        <v>0</v>
      </c>
      <c r="AN1165" s="3">
        <f t="shared" si="227"/>
        <v>0</v>
      </c>
    </row>
    <row r="1166" spans="1:40" x14ac:dyDescent="0.35">
      <c r="A1166" t="s">
        <v>3154</v>
      </c>
      <c r="B1166" t="s">
        <v>2919</v>
      </c>
      <c r="C1166" s="6" t="s">
        <v>51</v>
      </c>
      <c r="D1166" s="6" t="s">
        <v>949</v>
      </c>
      <c r="E1166" s="6">
        <v>24</v>
      </c>
      <c r="F1166" s="6">
        <v>64.540000000000006</v>
      </c>
      <c r="G1166" s="6">
        <v>73.7</v>
      </c>
      <c r="H1166" s="6">
        <f t="shared" si="223"/>
        <v>0.8757123473541385</v>
      </c>
      <c r="I1166" s="6">
        <v>23.5</v>
      </c>
      <c r="J1166" s="6">
        <v>52.25</v>
      </c>
      <c r="K1166" s="6">
        <v>72.459999999999994</v>
      </c>
      <c r="L1166" s="6">
        <f t="shared" si="220"/>
        <v>0</v>
      </c>
      <c r="M1166" s="6">
        <f t="shared" si="221"/>
        <v>0</v>
      </c>
      <c r="N1166" s="6">
        <f t="shared" si="222"/>
        <v>1</v>
      </c>
      <c r="O1166"/>
      <c r="AA1166" t="s">
        <v>3154</v>
      </c>
      <c r="AB1166" t="s">
        <v>2919</v>
      </c>
      <c r="AC1166" s="6" t="s">
        <v>51</v>
      </c>
      <c r="AD1166" s="6" t="s">
        <v>951</v>
      </c>
      <c r="AE1166" s="6">
        <v>26</v>
      </c>
      <c r="AF1166" s="6">
        <v>73.25</v>
      </c>
      <c r="AG1166" s="6">
        <v>78.63</v>
      </c>
      <c r="AH1166" s="6">
        <f t="shared" si="224"/>
        <v>0.9315782780109374</v>
      </c>
      <c r="AI1166" s="6">
        <v>25.5</v>
      </c>
      <c r="AJ1166" s="6">
        <v>52.61</v>
      </c>
      <c r="AK1166" s="6">
        <v>77.400000000000006</v>
      </c>
      <c r="AL1166" s="6">
        <f t="shared" si="225"/>
        <v>0</v>
      </c>
      <c r="AM1166" s="6">
        <f t="shared" si="226"/>
        <v>0</v>
      </c>
      <c r="AN1166" s="6">
        <f t="shared" si="227"/>
        <v>1</v>
      </c>
    </row>
    <row r="1167" spans="1:40" x14ac:dyDescent="0.35">
      <c r="A1167" t="s">
        <v>3155</v>
      </c>
      <c r="B1167" t="s">
        <v>2919</v>
      </c>
      <c r="C1167" s="6" t="s">
        <v>51</v>
      </c>
      <c r="D1167" s="6" t="s">
        <v>949</v>
      </c>
      <c r="E1167" s="6">
        <v>35</v>
      </c>
      <c r="F1167" s="6">
        <v>79.540000000000006</v>
      </c>
      <c r="G1167" s="6">
        <v>100.44</v>
      </c>
      <c r="H1167" s="6">
        <f t="shared" si="223"/>
        <v>0.79191557148546399</v>
      </c>
      <c r="I1167" s="6">
        <v>34.5</v>
      </c>
      <c r="J1167" s="6">
        <v>51.78</v>
      </c>
      <c r="K1167" s="6">
        <v>99.24</v>
      </c>
      <c r="L1167" s="6">
        <f t="shared" si="220"/>
        <v>0</v>
      </c>
      <c r="M1167" s="6">
        <f t="shared" si="221"/>
        <v>0</v>
      </c>
      <c r="N1167" s="6">
        <f t="shared" si="222"/>
        <v>1</v>
      </c>
      <c r="O1167"/>
      <c r="AA1167" t="s">
        <v>3155</v>
      </c>
      <c r="AB1167" t="s">
        <v>2919</v>
      </c>
      <c r="AC1167" t="s">
        <v>51</v>
      </c>
      <c r="AD1167" t="s">
        <v>951</v>
      </c>
      <c r="AE1167">
        <v>24</v>
      </c>
      <c r="AF1167">
        <v>138.93</v>
      </c>
      <c r="AG1167">
        <v>73.7</v>
      </c>
      <c r="AH1167">
        <f t="shared" si="224"/>
        <v>1.8850746268656717</v>
      </c>
      <c r="AI1167">
        <v>16</v>
      </c>
      <c r="AJ1167">
        <v>57.32</v>
      </c>
      <c r="AK1167">
        <v>53.5</v>
      </c>
      <c r="AL1167" s="3">
        <f t="shared" si="225"/>
        <v>1</v>
      </c>
      <c r="AM1167" s="3">
        <f t="shared" si="226"/>
        <v>0</v>
      </c>
      <c r="AN1167" s="3">
        <f t="shared" si="227"/>
        <v>0</v>
      </c>
    </row>
    <row r="1168" spans="1:40" x14ac:dyDescent="0.35">
      <c r="A1168" t="s">
        <v>3156</v>
      </c>
      <c r="B1168" t="s">
        <v>2919</v>
      </c>
      <c r="C1168" s="6" t="s">
        <v>51</v>
      </c>
      <c r="D1168" s="6" t="s">
        <v>949</v>
      </c>
      <c r="E1168" s="6">
        <v>25.5</v>
      </c>
      <c r="F1168" s="6">
        <v>68.13</v>
      </c>
      <c r="G1168" s="6">
        <v>77.400000000000006</v>
      </c>
      <c r="H1168" s="6">
        <f t="shared" si="223"/>
        <v>0.88023255813953472</v>
      </c>
      <c r="I1168" s="6">
        <v>25</v>
      </c>
      <c r="J1168" s="6">
        <v>43.67</v>
      </c>
      <c r="K1168" s="6">
        <v>76.17</v>
      </c>
      <c r="L1168" s="6">
        <f t="shared" si="220"/>
        <v>0</v>
      </c>
      <c r="M1168" s="6">
        <f t="shared" si="221"/>
        <v>0</v>
      </c>
      <c r="N1168" s="6">
        <f t="shared" si="222"/>
        <v>1</v>
      </c>
      <c r="O1168"/>
      <c r="AA1168" t="s">
        <v>3156</v>
      </c>
      <c r="AB1168" t="s">
        <v>2919</v>
      </c>
      <c r="AC1168" t="s">
        <v>51</v>
      </c>
      <c r="AD1168" t="s">
        <v>951</v>
      </c>
      <c r="AE1168">
        <v>24</v>
      </c>
      <c r="AF1168">
        <v>100.85</v>
      </c>
      <c r="AG1168">
        <v>73.7</v>
      </c>
      <c r="AH1168">
        <f t="shared" si="224"/>
        <v>1.3683853459972861</v>
      </c>
      <c r="AI1168">
        <v>23.5</v>
      </c>
      <c r="AJ1168">
        <v>68.28</v>
      </c>
      <c r="AK1168">
        <v>72.459999999999994</v>
      </c>
      <c r="AL1168" s="3">
        <f t="shared" si="225"/>
        <v>0</v>
      </c>
      <c r="AM1168" s="3">
        <f t="shared" si="226"/>
        <v>1</v>
      </c>
      <c r="AN1168" s="3">
        <f t="shared" si="227"/>
        <v>0</v>
      </c>
    </row>
    <row r="1169" spans="1:40" x14ac:dyDescent="0.35">
      <c r="A1169" t="s">
        <v>3157</v>
      </c>
      <c r="B1169" t="s">
        <v>2919</v>
      </c>
      <c r="C1169" s="6" t="s">
        <v>51</v>
      </c>
      <c r="D1169" s="6" t="s">
        <v>2935</v>
      </c>
      <c r="E1169" s="6">
        <v>21.5</v>
      </c>
      <c r="F1169" s="6">
        <v>59.31</v>
      </c>
      <c r="G1169" s="6">
        <v>67.47</v>
      </c>
      <c r="H1169" s="6">
        <f t="shared" si="223"/>
        <v>0.879057358826145</v>
      </c>
      <c r="I1169" s="6">
        <v>21</v>
      </c>
      <c r="J1169" s="6">
        <v>36.42</v>
      </c>
      <c r="K1169" s="6">
        <v>66.22</v>
      </c>
      <c r="L1169" s="6">
        <f t="shared" si="220"/>
        <v>0</v>
      </c>
      <c r="M1169" s="6">
        <f t="shared" si="221"/>
        <v>0</v>
      </c>
      <c r="N1169" s="6">
        <f t="shared" si="222"/>
        <v>1</v>
      </c>
      <c r="O1169"/>
      <c r="AA1169" t="s">
        <v>3157</v>
      </c>
      <c r="AB1169" t="s">
        <v>2919</v>
      </c>
      <c r="AC1169" t="s">
        <v>51</v>
      </c>
      <c r="AD1169" t="s">
        <v>2936</v>
      </c>
      <c r="AE1169">
        <v>24</v>
      </c>
      <c r="AF1169">
        <v>199.26</v>
      </c>
      <c r="AG1169">
        <v>73.7</v>
      </c>
      <c r="AH1169">
        <f t="shared" si="224"/>
        <v>2.703663500678426</v>
      </c>
      <c r="AI1169">
        <v>22</v>
      </c>
      <c r="AJ1169">
        <v>65.709999999999994</v>
      </c>
      <c r="AK1169">
        <v>68.72</v>
      </c>
      <c r="AL1169" s="3">
        <f t="shared" si="225"/>
        <v>1</v>
      </c>
      <c r="AM1169" s="3">
        <f t="shared" si="226"/>
        <v>0</v>
      </c>
      <c r="AN1169" s="3">
        <f t="shared" si="227"/>
        <v>0</v>
      </c>
    </row>
    <row r="1170" spans="1:40" x14ac:dyDescent="0.35">
      <c r="A1170" t="s">
        <v>3158</v>
      </c>
      <c r="B1170" t="s">
        <v>2919</v>
      </c>
      <c r="C1170" t="s">
        <v>51</v>
      </c>
      <c r="D1170" t="s">
        <v>2935</v>
      </c>
      <c r="E1170">
        <v>32</v>
      </c>
      <c r="F1170">
        <v>98.99</v>
      </c>
      <c r="G1170">
        <v>93.23</v>
      </c>
      <c r="H1170">
        <f t="shared" si="223"/>
        <v>1.0617826879759733</v>
      </c>
      <c r="I1170">
        <v>31.5</v>
      </c>
      <c r="J1170">
        <v>51.48</v>
      </c>
      <c r="K1170">
        <v>92.02</v>
      </c>
      <c r="L1170" s="3">
        <f t="shared" si="220"/>
        <v>0</v>
      </c>
      <c r="M1170" s="3">
        <f t="shared" si="221"/>
        <v>1</v>
      </c>
      <c r="N1170" s="3">
        <f t="shared" si="222"/>
        <v>0</v>
      </c>
      <c r="O1170"/>
      <c r="AA1170" t="s">
        <v>3158</v>
      </c>
      <c r="AB1170" t="s">
        <v>2919</v>
      </c>
      <c r="AC1170" t="s">
        <v>51</v>
      </c>
      <c r="AD1170" t="s">
        <v>2936</v>
      </c>
      <c r="AE1170">
        <v>24</v>
      </c>
      <c r="AF1170">
        <v>112.81</v>
      </c>
      <c r="AG1170">
        <v>73.7</v>
      </c>
      <c r="AH1170">
        <f t="shared" si="224"/>
        <v>1.5306648575305291</v>
      </c>
      <c r="AI1170">
        <v>23</v>
      </c>
      <c r="AJ1170">
        <v>66.52</v>
      </c>
      <c r="AK1170">
        <v>71.22</v>
      </c>
      <c r="AL1170" s="3">
        <f t="shared" si="225"/>
        <v>1</v>
      </c>
      <c r="AM1170" s="3">
        <f t="shared" si="226"/>
        <v>0</v>
      </c>
      <c r="AN1170" s="3">
        <f t="shared" si="227"/>
        <v>0</v>
      </c>
    </row>
    <row r="1171" spans="1:40" x14ac:dyDescent="0.35">
      <c r="A1171" t="s">
        <v>3159</v>
      </c>
      <c r="B1171" t="s">
        <v>2919</v>
      </c>
      <c r="C1171" s="6" t="s">
        <v>51</v>
      </c>
      <c r="D1171" s="6" t="s">
        <v>2935</v>
      </c>
      <c r="E1171" s="6">
        <v>20</v>
      </c>
      <c r="F1171" s="6">
        <v>58.13</v>
      </c>
      <c r="G1171" s="6">
        <v>63.71</v>
      </c>
      <c r="H1171" s="6">
        <f t="shared" si="223"/>
        <v>0.91241563333856546</v>
      </c>
      <c r="I1171" s="6">
        <v>19.5</v>
      </c>
      <c r="J1171" s="6">
        <v>52.3</v>
      </c>
      <c r="K1171" s="6">
        <v>62.44</v>
      </c>
      <c r="L1171" s="6">
        <f t="shared" si="220"/>
        <v>0</v>
      </c>
      <c r="M1171" s="6">
        <f t="shared" si="221"/>
        <v>0</v>
      </c>
      <c r="N1171" s="6">
        <f t="shared" si="222"/>
        <v>1</v>
      </c>
      <c r="O1171"/>
      <c r="AA1171" t="s">
        <v>3159</v>
      </c>
      <c r="AB1171" t="s">
        <v>2919</v>
      </c>
      <c r="AC1171" t="s">
        <v>51</v>
      </c>
      <c r="AD1171" t="s">
        <v>2936</v>
      </c>
      <c r="AE1171">
        <v>24</v>
      </c>
      <c r="AF1171">
        <v>144.13999999999999</v>
      </c>
      <c r="AG1171">
        <v>73.7</v>
      </c>
      <c r="AH1171">
        <f t="shared" si="224"/>
        <v>1.955766621438263</v>
      </c>
      <c r="AI1171">
        <v>22</v>
      </c>
      <c r="AJ1171">
        <v>51.32</v>
      </c>
      <c r="AK1171">
        <v>68.72</v>
      </c>
      <c r="AL1171" s="3">
        <f t="shared" si="225"/>
        <v>1</v>
      </c>
      <c r="AM1171" s="3">
        <f t="shared" si="226"/>
        <v>0</v>
      </c>
      <c r="AN1171" s="3">
        <f t="shared" si="227"/>
        <v>0</v>
      </c>
    </row>
    <row r="1172" spans="1:40" x14ac:dyDescent="0.35">
      <c r="A1172" t="s">
        <v>3160</v>
      </c>
      <c r="B1172" t="s">
        <v>2919</v>
      </c>
      <c r="C1172" s="6" t="s">
        <v>51</v>
      </c>
      <c r="D1172" s="6" t="s">
        <v>2935</v>
      </c>
      <c r="E1172" s="6">
        <v>18.5</v>
      </c>
      <c r="F1172" s="6">
        <v>48.29</v>
      </c>
      <c r="G1172" s="6">
        <v>59.91</v>
      </c>
      <c r="H1172" s="6">
        <f t="shared" si="223"/>
        <v>0.80604239692872648</v>
      </c>
      <c r="I1172" s="6">
        <v>18</v>
      </c>
      <c r="J1172" s="6">
        <v>38.630000000000003</v>
      </c>
      <c r="K1172" s="6">
        <v>58.64</v>
      </c>
      <c r="L1172" s="6">
        <f t="shared" si="220"/>
        <v>0</v>
      </c>
      <c r="M1172" s="6">
        <f t="shared" si="221"/>
        <v>0</v>
      </c>
      <c r="N1172" s="6">
        <f t="shared" si="222"/>
        <v>1</v>
      </c>
      <c r="O1172"/>
      <c r="AA1172" t="s">
        <v>3160</v>
      </c>
      <c r="AB1172" t="s">
        <v>2919</v>
      </c>
      <c r="AC1172" t="s">
        <v>51</v>
      </c>
      <c r="AD1172" t="s">
        <v>2936</v>
      </c>
      <c r="AE1172">
        <v>24</v>
      </c>
      <c r="AF1172">
        <v>100.91</v>
      </c>
      <c r="AG1172">
        <v>73.7</v>
      </c>
      <c r="AH1172">
        <f t="shared" si="224"/>
        <v>1.3691994572591586</v>
      </c>
      <c r="AI1172">
        <v>22.5</v>
      </c>
      <c r="AJ1172">
        <v>58.11</v>
      </c>
      <c r="AK1172">
        <v>69.97</v>
      </c>
      <c r="AL1172" s="3">
        <f t="shared" si="225"/>
        <v>0</v>
      </c>
      <c r="AM1172" s="3">
        <f t="shared" si="226"/>
        <v>1</v>
      </c>
      <c r="AN1172" s="3">
        <f t="shared" si="227"/>
        <v>0</v>
      </c>
    </row>
    <row r="1173" spans="1:40" x14ac:dyDescent="0.35">
      <c r="A1173" t="s">
        <v>3161</v>
      </c>
      <c r="B1173" t="s">
        <v>2919</v>
      </c>
      <c r="C1173" s="6" t="s">
        <v>51</v>
      </c>
      <c r="D1173" s="6" t="s">
        <v>2935</v>
      </c>
      <c r="E1173" s="6">
        <v>27</v>
      </c>
      <c r="F1173" s="6">
        <v>72.83</v>
      </c>
      <c r="G1173" s="6">
        <v>81.08</v>
      </c>
      <c r="H1173" s="6">
        <f t="shared" si="223"/>
        <v>0.89824864331524423</v>
      </c>
      <c r="I1173" s="6">
        <v>26.5</v>
      </c>
      <c r="J1173" s="6">
        <v>44.76</v>
      </c>
      <c r="K1173" s="6">
        <v>79.86</v>
      </c>
      <c r="L1173" s="6">
        <f t="shared" si="220"/>
        <v>0</v>
      </c>
      <c r="M1173" s="6">
        <f t="shared" si="221"/>
        <v>0</v>
      </c>
      <c r="N1173" s="6">
        <f t="shared" si="222"/>
        <v>1</v>
      </c>
      <c r="O1173"/>
      <c r="AA1173" t="s">
        <v>3161</v>
      </c>
      <c r="AB1173" t="s">
        <v>2919</v>
      </c>
      <c r="AC1173" t="s">
        <v>51</v>
      </c>
      <c r="AD1173" t="s">
        <v>2936</v>
      </c>
      <c r="AE1173">
        <v>24</v>
      </c>
      <c r="AF1173">
        <v>96.2</v>
      </c>
      <c r="AG1173">
        <v>73.7</v>
      </c>
      <c r="AH1173">
        <f t="shared" si="224"/>
        <v>1.305291723202171</v>
      </c>
      <c r="AI1173">
        <v>23</v>
      </c>
      <c r="AJ1173">
        <v>53.48</v>
      </c>
      <c r="AK1173">
        <v>71.22</v>
      </c>
      <c r="AL1173" s="3">
        <f t="shared" si="225"/>
        <v>0</v>
      </c>
      <c r="AM1173" s="3">
        <f t="shared" si="226"/>
        <v>1</v>
      </c>
      <c r="AN1173" s="3">
        <f t="shared" si="227"/>
        <v>0</v>
      </c>
    </row>
    <row r="1174" spans="1:40" x14ac:dyDescent="0.35">
      <c r="A1174" t="s">
        <v>3162</v>
      </c>
      <c r="B1174" t="s">
        <v>2919</v>
      </c>
      <c r="C1174" s="6" t="s">
        <v>51</v>
      </c>
      <c r="D1174" s="6" t="s">
        <v>2935</v>
      </c>
      <c r="E1174" s="6">
        <v>21</v>
      </c>
      <c r="F1174" s="6">
        <v>39.78</v>
      </c>
      <c r="G1174" s="6">
        <v>66.22</v>
      </c>
      <c r="H1174" s="6">
        <f t="shared" si="223"/>
        <v>0.60072485653881003</v>
      </c>
      <c r="I1174" s="6">
        <v>20.5</v>
      </c>
      <c r="J1174" s="6">
        <v>29.75</v>
      </c>
      <c r="K1174" s="6">
        <v>64.97</v>
      </c>
      <c r="L1174" s="6">
        <f t="shared" si="220"/>
        <v>0</v>
      </c>
      <c r="M1174" s="6">
        <f t="shared" si="221"/>
        <v>0</v>
      </c>
      <c r="N1174" s="6">
        <f t="shared" si="222"/>
        <v>1</v>
      </c>
      <c r="O1174"/>
      <c r="AA1174" t="s">
        <v>3162</v>
      </c>
      <c r="AB1174" t="s">
        <v>2919</v>
      </c>
      <c r="AC1174" t="s">
        <v>51</v>
      </c>
      <c r="AD1174" t="s">
        <v>2936</v>
      </c>
      <c r="AE1174">
        <v>24</v>
      </c>
      <c r="AF1174">
        <v>121.74</v>
      </c>
      <c r="AG1174">
        <v>73.7</v>
      </c>
      <c r="AH1174">
        <f t="shared" si="224"/>
        <v>1.6518317503392128</v>
      </c>
      <c r="AI1174">
        <v>22.5</v>
      </c>
      <c r="AJ1174">
        <v>63.38</v>
      </c>
      <c r="AK1174">
        <v>69.97</v>
      </c>
      <c r="AL1174" s="3">
        <f t="shared" si="225"/>
        <v>1</v>
      </c>
      <c r="AM1174" s="3">
        <f t="shared" si="226"/>
        <v>0</v>
      </c>
      <c r="AN1174" s="3">
        <f t="shared" si="227"/>
        <v>0</v>
      </c>
    </row>
    <row r="1175" spans="1:40" x14ac:dyDescent="0.35">
      <c r="A1175" t="s">
        <v>3163</v>
      </c>
      <c r="B1175" t="s">
        <v>2919</v>
      </c>
      <c r="C1175" s="6" t="s">
        <v>51</v>
      </c>
      <c r="D1175" s="6" t="s">
        <v>2935</v>
      </c>
      <c r="E1175" s="6">
        <v>19</v>
      </c>
      <c r="F1175" s="6">
        <v>54.45</v>
      </c>
      <c r="G1175" s="6">
        <v>61.18</v>
      </c>
      <c r="H1175" s="6">
        <f t="shared" si="223"/>
        <v>0.88999673095782939</v>
      </c>
      <c r="I1175" s="6">
        <v>18.5</v>
      </c>
      <c r="J1175" s="6">
        <v>34.700000000000003</v>
      </c>
      <c r="K1175" s="6">
        <v>59.91</v>
      </c>
      <c r="L1175" s="6">
        <f t="shared" si="220"/>
        <v>0</v>
      </c>
      <c r="M1175" s="6">
        <f t="shared" si="221"/>
        <v>0</v>
      </c>
      <c r="N1175" s="6">
        <f t="shared" si="222"/>
        <v>1</v>
      </c>
      <c r="O1175"/>
      <c r="AA1175" t="s">
        <v>3163</v>
      </c>
      <c r="AB1175" t="s">
        <v>2919</v>
      </c>
      <c r="AC1175" s="6" t="s">
        <v>51</v>
      </c>
      <c r="AD1175" s="6" t="s">
        <v>2936</v>
      </c>
      <c r="AE1175" s="6">
        <v>23.5</v>
      </c>
      <c r="AF1175" s="6">
        <v>68.66</v>
      </c>
      <c r="AG1175" s="6">
        <v>72.459999999999994</v>
      </c>
      <c r="AH1175" s="6">
        <f t="shared" si="224"/>
        <v>0.94755727297819492</v>
      </c>
      <c r="AI1175" s="6">
        <v>23</v>
      </c>
      <c r="AJ1175" s="6">
        <v>47.72</v>
      </c>
      <c r="AK1175" s="6">
        <v>71.22</v>
      </c>
      <c r="AL1175" s="6">
        <f t="shared" si="225"/>
        <v>0</v>
      </c>
      <c r="AM1175" s="6">
        <f t="shared" si="226"/>
        <v>0</v>
      </c>
      <c r="AN1175" s="6">
        <f t="shared" si="227"/>
        <v>1</v>
      </c>
    </row>
    <row r="1176" spans="1:40" x14ac:dyDescent="0.35">
      <c r="A1176" t="s">
        <v>3164</v>
      </c>
      <c r="B1176" t="s">
        <v>2948</v>
      </c>
      <c r="C1176" t="s">
        <v>51</v>
      </c>
      <c r="D1176" t="s">
        <v>17</v>
      </c>
      <c r="E1176">
        <v>24.5</v>
      </c>
      <c r="F1176">
        <v>107.64</v>
      </c>
      <c r="G1176">
        <v>74.930000000000007</v>
      </c>
      <c r="H1176">
        <f t="shared" si="223"/>
        <v>1.4365407713866274</v>
      </c>
      <c r="I1176">
        <v>35</v>
      </c>
      <c r="J1176">
        <v>125.99</v>
      </c>
      <c r="K1176">
        <v>100.44</v>
      </c>
      <c r="L1176" s="3">
        <f t="shared" si="220"/>
        <v>0</v>
      </c>
      <c r="M1176" s="3">
        <f t="shared" si="221"/>
        <v>1</v>
      </c>
      <c r="N1176" s="3">
        <f t="shared" si="222"/>
        <v>0</v>
      </c>
      <c r="AA1176" t="s">
        <v>3164</v>
      </c>
      <c r="AB1176" t="s">
        <v>2948</v>
      </c>
      <c r="AC1176" t="s">
        <v>51</v>
      </c>
      <c r="AD1176" t="s">
        <v>18</v>
      </c>
      <c r="AE1176">
        <v>23.5</v>
      </c>
      <c r="AF1176">
        <v>105.23</v>
      </c>
      <c r="AG1176">
        <v>72.459999999999994</v>
      </c>
      <c r="AH1176">
        <f t="shared" si="224"/>
        <v>1.4522495169748828</v>
      </c>
      <c r="AI1176">
        <v>21.5</v>
      </c>
      <c r="AJ1176">
        <v>64.989999999999995</v>
      </c>
      <c r="AK1176">
        <v>67.47</v>
      </c>
      <c r="AL1176" s="3">
        <f t="shared" si="225"/>
        <v>0</v>
      </c>
      <c r="AM1176" s="3">
        <f t="shared" si="226"/>
        <v>1</v>
      </c>
      <c r="AN1176" s="3">
        <f t="shared" si="227"/>
        <v>0</v>
      </c>
    </row>
    <row r="1177" spans="1:40" x14ac:dyDescent="0.35">
      <c r="A1177" t="s">
        <v>3165</v>
      </c>
      <c r="B1177" t="s">
        <v>2948</v>
      </c>
      <c r="C1177" t="s">
        <v>51</v>
      </c>
      <c r="D1177" t="s">
        <v>17</v>
      </c>
      <c r="E1177">
        <v>28.5</v>
      </c>
      <c r="F1177">
        <v>117.45</v>
      </c>
      <c r="G1177">
        <v>84.74</v>
      </c>
      <c r="H1177">
        <f t="shared" si="223"/>
        <v>1.3860042482888837</v>
      </c>
      <c r="I1177">
        <v>15.5</v>
      </c>
      <c r="J1177">
        <v>75.790000000000006</v>
      </c>
      <c r="K1177">
        <v>52.21</v>
      </c>
      <c r="L1177" s="3">
        <f t="shared" si="220"/>
        <v>0</v>
      </c>
      <c r="M1177" s="3">
        <f t="shared" si="221"/>
        <v>1</v>
      </c>
      <c r="N1177" s="3">
        <f t="shared" si="222"/>
        <v>0</v>
      </c>
      <c r="AA1177" t="s">
        <v>3165</v>
      </c>
      <c r="AB1177" t="s">
        <v>2948</v>
      </c>
      <c r="AC1177" t="s">
        <v>51</v>
      </c>
      <c r="AD1177" t="s">
        <v>18</v>
      </c>
      <c r="AE1177">
        <v>24</v>
      </c>
      <c r="AF1177">
        <v>163.72</v>
      </c>
      <c r="AG1177">
        <v>73.7</v>
      </c>
      <c r="AH1177">
        <f t="shared" si="224"/>
        <v>2.2214382632293077</v>
      </c>
      <c r="AI1177">
        <v>22</v>
      </c>
      <c r="AJ1177">
        <v>64.03</v>
      </c>
      <c r="AK1177">
        <v>68.72</v>
      </c>
      <c r="AL1177" s="3">
        <f t="shared" si="225"/>
        <v>1</v>
      </c>
      <c r="AM1177" s="3">
        <f t="shared" si="226"/>
        <v>0</v>
      </c>
      <c r="AN1177" s="3">
        <f t="shared" si="227"/>
        <v>0</v>
      </c>
    </row>
    <row r="1178" spans="1:40" x14ac:dyDescent="0.35">
      <c r="A1178" t="s">
        <v>3166</v>
      </c>
      <c r="B1178" t="s">
        <v>2948</v>
      </c>
      <c r="C1178" t="s">
        <v>51</v>
      </c>
      <c r="D1178" t="s">
        <v>17</v>
      </c>
      <c r="E1178">
        <v>25.5</v>
      </c>
      <c r="F1178">
        <v>92.77</v>
      </c>
      <c r="G1178">
        <v>77.400000000000006</v>
      </c>
      <c r="H1178">
        <f t="shared" si="223"/>
        <v>1.1985788113695088</v>
      </c>
      <c r="I1178">
        <v>31.5</v>
      </c>
      <c r="J1178">
        <v>105.98</v>
      </c>
      <c r="K1178">
        <v>92.02</v>
      </c>
      <c r="L1178" s="3">
        <f t="shared" si="220"/>
        <v>0</v>
      </c>
      <c r="M1178" s="3">
        <f t="shared" si="221"/>
        <v>1</v>
      </c>
      <c r="N1178" s="3">
        <f t="shared" si="222"/>
        <v>0</v>
      </c>
      <c r="AA1178" t="s">
        <v>3166</v>
      </c>
      <c r="AB1178" t="s">
        <v>2948</v>
      </c>
      <c r="AC1178" t="s">
        <v>51</v>
      </c>
      <c r="AD1178" t="s">
        <v>18</v>
      </c>
      <c r="AE1178">
        <v>24</v>
      </c>
      <c r="AF1178">
        <v>165.93</v>
      </c>
      <c r="AG1178">
        <v>73.7</v>
      </c>
      <c r="AH1178">
        <f t="shared" si="224"/>
        <v>2.2514246947082768</v>
      </c>
      <c r="AI1178">
        <v>21.5</v>
      </c>
      <c r="AJ1178">
        <v>62.8</v>
      </c>
      <c r="AK1178">
        <v>67.47</v>
      </c>
      <c r="AL1178" s="3">
        <f t="shared" si="225"/>
        <v>1</v>
      </c>
      <c r="AM1178" s="3">
        <f t="shared" si="226"/>
        <v>0</v>
      </c>
      <c r="AN1178" s="3">
        <f t="shared" si="227"/>
        <v>0</v>
      </c>
    </row>
    <row r="1179" spans="1:40" x14ac:dyDescent="0.35">
      <c r="A1179" t="s">
        <v>3167</v>
      </c>
      <c r="B1179" t="s">
        <v>2948</v>
      </c>
      <c r="C1179" t="s">
        <v>51</v>
      </c>
      <c r="D1179" t="s">
        <v>17</v>
      </c>
      <c r="E1179">
        <v>25.5</v>
      </c>
      <c r="F1179">
        <v>128.41</v>
      </c>
      <c r="G1179">
        <v>77.400000000000006</v>
      </c>
      <c r="H1179">
        <f t="shared" si="223"/>
        <v>1.6590439276485787</v>
      </c>
      <c r="I1179">
        <v>34.5</v>
      </c>
      <c r="J1179">
        <v>146.83000000000001</v>
      </c>
      <c r="K1179">
        <v>99.24</v>
      </c>
      <c r="L1179" s="3">
        <f t="shared" ref="L1179:L1242" si="228">IF(H1179&gt;1.5,1,0)</f>
        <v>1</v>
      </c>
      <c r="M1179" s="3">
        <f t="shared" ref="M1179:M1242" si="229">IF((AND(H1179&gt;1,H1179&lt;1.5)),1,0)</f>
        <v>0</v>
      </c>
      <c r="N1179" s="3">
        <f t="shared" ref="N1179:N1242" si="230">IF(H1179&lt;1,1,0)</f>
        <v>0</v>
      </c>
      <c r="AA1179" t="s">
        <v>3167</v>
      </c>
      <c r="AB1179" t="s">
        <v>2948</v>
      </c>
      <c r="AC1179" s="6" t="s">
        <v>51</v>
      </c>
      <c r="AD1179" s="6" t="s">
        <v>18</v>
      </c>
      <c r="AE1179" s="6">
        <v>23</v>
      </c>
      <c r="AF1179" s="6">
        <v>66.52</v>
      </c>
      <c r="AG1179" s="6">
        <v>71.22</v>
      </c>
      <c r="AH1179" s="6">
        <f t="shared" si="224"/>
        <v>0.93400730131985388</v>
      </c>
      <c r="AI1179" s="6">
        <v>22.5</v>
      </c>
      <c r="AJ1179" s="6">
        <v>62.33</v>
      </c>
      <c r="AK1179" s="6">
        <v>69.97</v>
      </c>
      <c r="AL1179" s="6">
        <f t="shared" si="225"/>
        <v>0</v>
      </c>
      <c r="AM1179" s="6">
        <f t="shared" si="226"/>
        <v>0</v>
      </c>
      <c r="AN1179" s="6">
        <f t="shared" si="227"/>
        <v>1</v>
      </c>
    </row>
    <row r="1180" spans="1:40" x14ac:dyDescent="0.35">
      <c r="A1180" t="s">
        <v>3168</v>
      </c>
      <c r="B1180" t="s">
        <v>2948</v>
      </c>
      <c r="C1180" t="s">
        <v>51</v>
      </c>
      <c r="D1180" t="s">
        <v>17</v>
      </c>
      <c r="E1180">
        <v>30.5</v>
      </c>
      <c r="F1180">
        <v>120.72</v>
      </c>
      <c r="G1180">
        <v>89.6</v>
      </c>
      <c r="H1180">
        <f t="shared" si="223"/>
        <v>1.3473214285714286</v>
      </c>
      <c r="I1180">
        <v>25</v>
      </c>
      <c r="J1180">
        <v>80.14</v>
      </c>
      <c r="K1180">
        <v>76.17</v>
      </c>
      <c r="L1180" s="3">
        <f t="shared" si="228"/>
        <v>0</v>
      </c>
      <c r="M1180" s="3">
        <f t="shared" si="229"/>
        <v>1</v>
      </c>
      <c r="N1180" s="3">
        <f t="shared" si="230"/>
        <v>0</v>
      </c>
      <c r="AA1180" t="s">
        <v>3168</v>
      </c>
      <c r="AB1180" t="s">
        <v>2948</v>
      </c>
      <c r="AC1180" t="s">
        <v>51</v>
      </c>
      <c r="AD1180" t="s">
        <v>18</v>
      </c>
      <c r="AE1180">
        <v>22</v>
      </c>
      <c r="AF1180">
        <v>84.06</v>
      </c>
      <c r="AG1180">
        <v>68.72</v>
      </c>
      <c r="AH1180">
        <f t="shared" si="224"/>
        <v>1.2232246798603028</v>
      </c>
      <c r="AI1180">
        <v>20.5</v>
      </c>
      <c r="AJ1180">
        <v>50.96</v>
      </c>
      <c r="AK1180">
        <v>64.97</v>
      </c>
      <c r="AL1180" s="3">
        <f t="shared" si="225"/>
        <v>0</v>
      </c>
      <c r="AM1180" s="3">
        <f t="shared" si="226"/>
        <v>1</v>
      </c>
      <c r="AN1180" s="3">
        <f t="shared" si="227"/>
        <v>0</v>
      </c>
    </row>
    <row r="1181" spans="1:40" x14ac:dyDescent="0.35">
      <c r="A1181" t="s">
        <v>3169</v>
      </c>
      <c r="B1181" t="s">
        <v>2948</v>
      </c>
      <c r="C1181" s="6" t="s">
        <v>51</v>
      </c>
      <c r="D1181" s="6" t="s">
        <v>134</v>
      </c>
      <c r="E1181" s="6">
        <v>29.5</v>
      </c>
      <c r="F1181" s="6">
        <v>83.07</v>
      </c>
      <c r="G1181" s="6">
        <v>87.18</v>
      </c>
      <c r="H1181" s="6">
        <f t="shared" si="223"/>
        <v>0.95285615966964887</v>
      </c>
      <c r="I1181" s="6">
        <v>29</v>
      </c>
      <c r="J1181" s="6">
        <v>63.67</v>
      </c>
      <c r="K1181" s="6">
        <v>85.96</v>
      </c>
      <c r="L1181" s="6">
        <f t="shared" si="228"/>
        <v>0</v>
      </c>
      <c r="M1181" s="6">
        <f t="shared" si="229"/>
        <v>0</v>
      </c>
      <c r="N1181" s="6">
        <f t="shared" si="230"/>
        <v>1</v>
      </c>
      <c r="AA1181" t="s">
        <v>3169</v>
      </c>
      <c r="AB1181" t="s">
        <v>2948</v>
      </c>
      <c r="AC1181" t="s">
        <v>51</v>
      </c>
      <c r="AD1181" t="s">
        <v>135</v>
      </c>
      <c r="AE1181">
        <v>24</v>
      </c>
      <c r="AF1181">
        <v>175.7</v>
      </c>
      <c r="AG1181">
        <v>73.7</v>
      </c>
      <c r="AH1181">
        <f t="shared" si="224"/>
        <v>2.383989145183175</v>
      </c>
      <c r="AI1181">
        <v>22</v>
      </c>
      <c r="AJ1181">
        <v>59.13</v>
      </c>
      <c r="AK1181">
        <v>68.72</v>
      </c>
      <c r="AL1181" s="3">
        <f t="shared" si="225"/>
        <v>1</v>
      </c>
      <c r="AM1181" s="3">
        <f t="shared" si="226"/>
        <v>0</v>
      </c>
      <c r="AN1181" s="3">
        <f t="shared" si="227"/>
        <v>0</v>
      </c>
    </row>
    <row r="1182" spans="1:40" x14ac:dyDescent="0.35">
      <c r="A1182" t="s">
        <v>3170</v>
      </c>
      <c r="B1182" t="s">
        <v>2948</v>
      </c>
      <c r="C1182" t="s">
        <v>51</v>
      </c>
      <c r="D1182" t="s">
        <v>134</v>
      </c>
      <c r="E1182">
        <v>25</v>
      </c>
      <c r="F1182">
        <v>88.02</v>
      </c>
      <c r="G1182">
        <v>76.17</v>
      </c>
      <c r="H1182">
        <f t="shared" si="223"/>
        <v>1.1555730602599448</v>
      </c>
      <c r="I1182">
        <v>26</v>
      </c>
      <c r="J1182">
        <v>82.78</v>
      </c>
      <c r="K1182">
        <v>78.63</v>
      </c>
      <c r="L1182" s="3">
        <f t="shared" si="228"/>
        <v>0</v>
      </c>
      <c r="M1182" s="3">
        <f t="shared" si="229"/>
        <v>1</v>
      </c>
      <c r="N1182" s="3">
        <f t="shared" si="230"/>
        <v>0</v>
      </c>
      <c r="AA1182" t="s">
        <v>3170</v>
      </c>
      <c r="AB1182" t="s">
        <v>2948</v>
      </c>
      <c r="AC1182" t="s">
        <v>51</v>
      </c>
      <c r="AD1182" t="s">
        <v>135</v>
      </c>
      <c r="AE1182">
        <v>24</v>
      </c>
      <c r="AF1182">
        <v>124.28</v>
      </c>
      <c r="AG1182">
        <v>73.7</v>
      </c>
      <c r="AH1182">
        <f t="shared" si="224"/>
        <v>1.6862957937584804</v>
      </c>
      <c r="AI1182">
        <v>22.5</v>
      </c>
      <c r="AJ1182">
        <v>69.95</v>
      </c>
      <c r="AK1182">
        <v>69.97</v>
      </c>
      <c r="AL1182" s="3">
        <f t="shared" si="225"/>
        <v>1</v>
      </c>
      <c r="AM1182" s="3">
        <f t="shared" si="226"/>
        <v>0</v>
      </c>
      <c r="AN1182" s="3">
        <f t="shared" si="227"/>
        <v>0</v>
      </c>
    </row>
    <row r="1183" spans="1:40" x14ac:dyDescent="0.35">
      <c r="A1183" t="s">
        <v>3171</v>
      </c>
      <c r="B1183" t="s">
        <v>2948</v>
      </c>
      <c r="C1183" t="s">
        <v>51</v>
      </c>
      <c r="D1183" t="s">
        <v>134</v>
      </c>
      <c r="E1183">
        <v>29.5</v>
      </c>
      <c r="F1183">
        <v>105.03</v>
      </c>
      <c r="G1183">
        <v>87.18</v>
      </c>
      <c r="H1183">
        <f t="shared" si="223"/>
        <v>1.20474879559532</v>
      </c>
      <c r="I1183">
        <v>29</v>
      </c>
      <c r="J1183">
        <v>52.78</v>
      </c>
      <c r="K1183">
        <v>85.96</v>
      </c>
      <c r="L1183" s="3">
        <f t="shared" si="228"/>
        <v>0</v>
      </c>
      <c r="M1183" s="3">
        <f t="shared" si="229"/>
        <v>1</v>
      </c>
      <c r="N1183" s="3">
        <f t="shared" si="230"/>
        <v>0</v>
      </c>
      <c r="AA1183" t="s">
        <v>3171</v>
      </c>
      <c r="AB1183" t="s">
        <v>2948</v>
      </c>
      <c r="AC1183" t="s">
        <v>51</v>
      </c>
      <c r="AD1183" t="s">
        <v>135</v>
      </c>
      <c r="AE1183">
        <v>24</v>
      </c>
      <c r="AF1183">
        <v>150.78</v>
      </c>
      <c r="AG1183">
        <v>73.7</v>
      </c>
      <c r="AH1183">
        <f t="shared" si="224"/>
        <v>2.0458616010854818</v>
      </c>
      <c r="AI1183">
        <v>22</v>
      </c>
      <c r="AJ1183">
        <v>64.84</v>
      </c>
      <c r="AK1183">
        <v>68.72</v>
      </c>
      <c r="AL1183" s="3">
        <f t="shared" si="225"/>
        <v>1</v>
      </c>
      <c r="AM1183" s="3">
        <f t="shared" si="226"/>
        <v>0</v>
      </c>
      <c r="AN1183" s="3">
        <f t="shared" si="227"/>
        <v>0</v>
      </c>
    </row>
    <row r="1184" spans="1:40" x14ac:dyDescent="0.35">
      <c r="A1184" t="s">
        <v>3172</v>
      </c>
      <c r="B1184" t="s">
        <v>2972</v>
      </c>
      <c r="C1184" t="s">
        <v>51</v>
      </c>
      <c r="D1184" t="s">
        <v>949</v>
      </c>
      <c r="E1184">
        <v>22</v>
      </c>
      <c r="F1184">
        <v>71.52</v>
      </c>
      <c r="G1184">
        <v>68.72</v>
      </c>
      <c r="H1184">
        <f t="shared" si="223"/>
        <v>1.0407450523864958</v>
      </c>
      <c r="I1184">
        <v>21.5</v>
      </c>
      <c r="J1184">
        <v>43.53</v>
      </c>
      <c r="K1184">
        <v>67.47</v>
      </c>
      <c r="L1184" s="3">
        <f t="shared" si="228"/>
        <v>0</v>
      </c>
      <c r="M1184" s="3">
        <f t="shared" si="229"/>
        <v>1</v>
      </c>
      <c r="N1184" s="3">
        <f t="shared" si="230"/>
        <v>0</v>
      </c>
      <c r="O1184"/>
      <c r="AA1184" t="s">
        <v>3172</v>
      </c>
      <c r="AB1184" t="s">
        <v>2972</v>
      </c>
      <c r="AC1184" t="s">
        <v>51</v>
      </c>
      <c r="AD1184" t="s">
        <v>951</v>
      </c>
      <c r="AE1184">
        <v>24</v>
      </c>
      <c r="AF1184">
        <v>117.19</v>
      </c>
      <c r="AG1184">
        <v>73.7</v>
      </c>
      <c r="AH1184">
        <f t="shared" si="224"/>
        <v>1.5900949796472184</v>
      </c>
      <c r="AI1184">
        <v>22.5</v>
      </c>
      <c r="AJ1184">
        <v>60.52</v>
      </c>
      <c r="AK1184">
        <v>69.97</v>
      </c>
      <c r="AL1184" s="3">
        <f t="shared" si="225"/>
        <v>1</v>
      </c>
      <c r="AM1184" s="3">
        <f t="shared" si="226"/>
        <v>0</v>
      </c>
      <c r="AN1184" s="3">
        <f t="shared" si="227"/>
        <v>0</v>
      </c>
    </row>
    <row r="1185" spans="1:40" x14ac:dyDescent="0.35">
      <c r="A1185" t="s">
        <v>3173</v>
      </c>
      <c r="B1185" t="s">
        <v>2972</v>
      </c>
      <c r="C1185" t="s">
        <v>51</v>
      </c>
      <c r="D1185" t="s">
        <v>949</v>
      </c>
      <c r="E1185">
        <v>23</v>
      </c>
      <c r="F1185">
        <v>102.25</v>
      </c>
      <c r="G1185">
        <v>71.22</v>
      </c>
      <c r="H1185">
        <f t="shared" si="223"/>
        <v>1.4356922212861556</v>
      </c>
      <c r="I1185">
        <v>21.5</v>
      </c>
      <c r="J1185">
        <v>59.15</v>
      </c>
      <c r="K1185">
        <v>67.47</v>
      </c>
      <c r="L1185" s="3">
        <f t="shared" si="228"/>
        <v>0</v>
      </c>
      <c r="M1185" s="3">
        <f t="shared" si="229"/>
        <v>1</v>
      </c>
      <c r="N1185" s="3">
        <f t="shared" si="230"/>
        <v>0</v>
      </c>
      <c r="O1185"/>
      <c r="AA1185" t="s">
        <v>3173</v>
      </c>
      <c r="AB1185" t="s">
        <v>2972</v>
      </c>
      <c r="AC1185" t="s">
        <v>51</v>
      </c>
      <c r="AD1185" t="s">
        <v>951</v>
      </c>
      <c r="AE1185">
        <v>24</v>
      </c>
      <c r="AF1185">
        <v>163.68</v>
      </c>
      <c r="AG1185">
        <v>73.7</v>
      </c>
      <c r="AH1185">
        <f t="shared" si="224"/>
        <v>2.2208955223880595</v>
      </c>
      <c r="AI1185">
        <v>16</v>
      </c>
      <c r="AJ1185">
        <v>60.71</v>
      </c>
      <c r="AK1185">
        <v>53.5</v>
      </c>
      <c r="AL1185" s="3">
        <f t="shared" si="225"/>
        <v>1</v>
      </c>
      <c r="AM1185" s="3">
        <f t="shared" si="226"/>
        <v>0</v>
      </c>
      <c r="AN1185" s="3">
        <f t="shared" si="227"/>
        <v>0</v>
      </c>
    </row>
    <row r="1186" spans="1:40" x14ac:dyDescent="0.35">
      <c r="A1186" t="s">
        <v>3174</v>
      </c>
      <c r="B1186" t="s">
        <v>2972</v>
      </c>
      <c r="C1186" s="6" t="s">
        <v>51</v>
      </c>
      <c r="D1186" s="6" t="s">
        <v>949</v>
      </c>
      <c r="E1186" s="6">
        <v>20</v>
      </c>
      <c r="F1186" s="6">
        <v>57.58</v>
      </c>
      <c r="G1186" s="6">
        <v>63.71</v>
      </c>
      <c r="H1186" s="6">
        <f t="shared" si="223"/>
        <v>0.90378276565688276</v>
      </c>
      <c r="I1186" s="6">
        <v>19.5</v>
      </c>
      <c r="J1186" s="6">
        <v>32.18</v>
      </c>
      <c r="K1186" s="6">
        <v>62.44</v>
      </c>
      <c r="L1186" s="6">
        <f t="shared" si="228"/>
        <v>0</v>
      </c>
      <c r="M1186" s="6">
        <f t="shared" si="229"/>
        <v>0</v>
      </c>
      <c r="N1186" s="6">
        <f t="shared" si="230"/>
        <v>1</v>
      </c>
      <c r="O1186"/>
      <c r="AA1186" t="s">
        <v>3174</v>
      </c>
      <c r="AB1186" t="s">
        <v>2972</v>
      </c>
      <c r="AC1186" t="s">
        <v>51</v>
      </c>
      <c r="AD1186" t="s">
        <v>951</v>
      </c>
      <c r="AE1186">
        <v>24</v>
      </c>
      <c r="AF1186">
        <v>142.38</v>
      </c>
      <c r="AG1186">
        <v>73.7</v>
      </c>
      <c r="AH1186">
        <f t="shared" si="224"/>
        <v>1.9318860244233378</v>
      </c>
      <c r="AI1186">
        <v>16</v>
      </c>
      <c r="AJ1186">
        <v>58.78</v>
      </c>
      <c r="AK1186">
        <v>53.5</v>
      </c>
      <c r="AL1186" s="3">
        <f t="shared" si="225"/>
        <v>1</v>
      </c>
      <c r="AM1186" s="3">
        <f t="shared" si="226"/>
        <v>0</v>
      </c>
      <c r="AN1186" s="3">
        <f t="shared" si="227"/>
        <v>0</v>
      </c>
    </row>
    <row r="1187" spans="1:40" x14ac:dyDescent="0.35">
      <c r="A1187" t="s">
        <v>3175</v>
      </c>
      <c r="B1187" t="s">
        <v>2972</v>
      </c>
      <c r="C1187" t="s">
        <v>51</v>
      </c>
      <c r="D1187" t="s">
        <v>2935</v>
      </c>
      <c r="E1187">
        <v>24.5</v>
      </c>
      <c r="F1187">
        <v>94.95</v>
      </c>
      <c r="G1187">
        <v>74.930000000000007</v>
      </c>
      <c r="H1187">
        <f t="shared" si="223"/>
        <v>1.267182703856933</v>
      </c>
      <c r="I1187">
        <v>24</v>
      </c>
      <c r="J1187">
        <v>62.71</v>
      </c>
      <c r="K1187">
        <v>73.7</v>
      </c>
      <c r="L1187" s="3">
        <f t="shared" si="228"/>
        <v>0</v>
      </c>
      <c r="M1187" s="3">
        <f t="shared" si="229"/>
        <v>1</v>
      </c>
      <c r="N1187" s="3">
        <f t="shared" si="230"/>
        <v>0</v>
      </c>
      <c r="O1187"/>
      <c r="AA1187" t="s">
        <v>3175</v>
      </c>
      <c r="AB1187" t="s">
        <v>2972</v>
      </c>
      <c r="AC1187" t="s">
        <v>51</v>
      </c>
      <c r="AD1187" t="s">
        <v>2936</v>
      </c>
      <c r="AE1187">
        <v>24</v>
      </c>
      <c r="AF1187">
        <v>173.12</v>
      </c>
      <c r="AG1187">
        <v>73.7</v>
      </c>
      <c r="AH1187">
        <f t="shared" si="224"/>
        <v>2.3489823609226592</v>
      </c>
      <c r="AI1187">
        <v>16</v>
      </c>
      <c r="AJ1187">
        <v>57.34</v>
      </c>
      <c r="AK1187">
        <v>53.5</v>
      </c>
      <c r="AL1187" s="3">
        <f t="shared" si="225"/>
        <v>1</v>
      </c>
      <c r="AM1187" s="3">
        <f t="shared" si="226"/>
        <v>0</v>
      </c>
      <c r="AN1187" s="3">
        <f t="shared" si="227"/>
        <v>0</v>
      </c>
    </row>
    <row r="1188" spans="1:40" x14ac:dyDescent="0.35">
      <c r="A1188" t="s">
        <v>3176</v>
      </c>
      <c r="B1188" t="s">
        <v>2972</v>
      </c>
      <c r="C1188" s="6" t="s">
        <v>51</v>
      </c>
      <c r="D1188" s="6" t="s">
        <v>2935</v>
      </c>
      <c r="E1188" s="6">
        <v>17.5</v>
      </c>
      <c r="F1188" s="6">
        <v>48.25</v>
      </c>
      <c r="G1188" s="6">
        <v>57.36</v>
      </c>
      <c r="H1188" s="6">
        <f t="shared" si="223"/>
        <v>0.84117852161785212</v>
      </c>
      <c r="I1188" s="6">
        <v>17</v>
      </c>
      <c r="J1188" s="6">
        <v>24.1</v>
      </c>
      <c r="K1188" s="6">
        <v>56.08</v>
      </c>
      <c r="L1188" s="6">
        <f t="shared" si="228"/>
        <v>0</v>
      </c>
      <c r="M1188" s="6">
        <f t="shared" si="229"/>
        <v>0</v>
      </c>
      <c r="N1188" s="6">
        <f t="shared" si="230"/>
        <v>1</v>
      </c>
      <c r="O1188"/>
      <c r="AA1188" t="s">
        <v>3176</v>
      </c>
      <c r="AB1188" t="s">
        <v>2972</v>
      </c>
      <c r="AC1188" t="s">
        <v>51</v>
      </c>
      <c r="AD1188" t="s">
        <v>2936</v>
      </c>
      <c r="AE1188">
        <v>24</v>
      </c>
      <c r="AF1188">
        <v>119.42</v>
      </c>
      <c r="AG1188">
        <v>73.7</v>
      </c>
      <c r="AH1188">
        <f t="shared" si="224"/>
        <v>1.6203527815468113</v>
      </c>
      <c r="AI1188">
        <v>22.5</v>
      </c>
      <c r="AJ1188">
        <v>66.92</v>
      </c>
      <c r="AK1188">
        <v>69.97</v>
      </c>
      <c r="AL1188" s="3">
        <f t="shared" si="225"/>
        <v>1</v>
      </c>
      <c r="AM1188" s="3">
        <f t="shared" si="226"/>
        <v>0</v>
      </c>
      <c r="AN1188" s="3">
        <f t="shared" si="227"/>
        <v>0</v>
      </c>
    </row>
    <row r="1189" spans="1:40" x14ac:dyDescent="0.35">
      <c r="A1189" t="s">
        <v>3177</v>
      </c>
      <c r="B1189" t="s">
        <v>2972</v>
      </c>
      <c r="C1189" s="6" t="s">
        <v>51</v>
      </c>
      <c r="D1189" s="6" t="s">
        <v>2935</v>
      </c>
      <c r="E1189" s="6">
        <v>25.5</v>
      </c>
      <c r="F1189" s="6">
        <v>67.459999999999994</v>
      </c>
      <c r="G1189" s="6">
        <v>77.400000000000006</v>
      </c>
      <c r="H1189" s="6">
        <f t="shared" si="223"/>
        <v>0.8715762273901807</v>
      </c>
      <c r="I1189" s="6">
        <v>25</v>
      </c>
      <c r="J1189" s="6">
        <v>45.03</v>
      </c>
      <c r="K1189" s="6">
        <v>76.17</v>
      </c>
      <c r="L1189" s="6">
        <f t="shared" si="228"/>
        <v>0</v>
      </c>
      <c r="M1189" s="6">
        <f t="shared" si="229"/>
        <v>0</v>
      </c>
      <c r="N1189" s="6">
        <f t="shared" si="230"/>
        <v>1</v>
      </c>
      <c r="O1189"/>
      <c r="AA1189" t="s">
        <v>3177</v>
      </c>
      <c r="AB1189" t="s">
        <v>2972</v>
      </c>
      <c r="AC1189" t="s">
        <v>51</v>
      </c>
      <c r="AD1189" t="s">
        <v>2936</v>
      </c>
      <c r="AE1189">
        <v>24</v>
      </c>
      <c r="AF1189">
        <v>167.19</v>
      </c>
      <c r="AG1189">
        <v>73.7</v>
      </c>
      <c r="AH1189">
        <f t="shared" si="224"/>
        <v>2.2685210312075981</v>
      </c>
      <c r="AI1189">
        <v>16</v>
      </c>
      <c r="AJ1189">
        <v>56.96</v>
      </c>
      <c r="AK1189">
        <v>53.5</v>
      </c>
      <c r="AL1189" s="3">
        <f t="shared" si="225"/>
        <v>1</v>
      </c>
      <c r="AM1189" s="3">
        <f t="shared" si="226"/>
        <v>0</v>
      </c>
      <c r="AN1189" s="3">
        <f t="shared" si="227"/>
        <v>0</v>
      </c>
    </row>
    <row r="1190" spans="1:40" x14ac:dyDescent="0.35">
      <c r="A1190" t="s">
        <v>3178</v>
      </c>
      <c r="B1190" t="s">
        <v>2972</v>
      </c>
      <c r="C1190" s="6" t="s">
        <v>51</v>
      </c>
      <c r="D1190" s="6" t="s">
        <v>2935</v>
      </c>
      <c r="E1190" s="6">
        <v>23</v>
      </c>
      <c r="F1190" s="6">
        <v>62.34</v>
      </c>
      <c r="G1190" s="6">
        <v>71.22</v>
      </c>
      <c r="H1190" s="6">
        <f t="shared" si="223"/>
        <v>0.87531592249368162</v>
      </c>
      <c r="I1190" s="6">
        <v>22.5</v>
      </c>
      <c r="J1190" s="6">
        <v>45.28</v>
      </c>
      <c r="K1190" s="6">
        <v>69.97</v>
      </c>
      <c r="L1190" s="6">
        <f t="shared" si="228"/>
        <v>0</v>
      </c>
      <c r="M1190" s="6">
        <f t="shared" si="229"/>
        <v>0</v>
      </c>
      <c r="N1190" s="6">
        <f t="shared" si="230"/>
        <v>1</v>
      </c>
      <c r="O1190"/>
      <c r="AA1190" t="s">
        <v>3178</v>
      </c>
      <c r="AB1190" t="s">
        <v>2972</v>
      </c>
      <c r="AC1190" t="s">
        <v>51</v>
      </c>
      <c r="AD1190" t="s">
        <v>2936</v>
      </c>
      <c r="AE1190">
        <v>24</v>
      </c>
      <c r="AF1190">
        <v>105.39</v>
      </c>
      <c r="AG1190">
        <v>73.7</v>
      </c>
      <c r="AH1190">
        <f t="shared" si="224"/>
        <v>1.4299864314789688</v>
      </c>
      <c r="AI1190">
        <v>22.5</v>
      </c>
      <c r="AJ1190">
        <v>44.83</v>
      </c>
      <c r="AK1190">
        <v>69.97</v>
      </c>
      <c r="AL1190" s="3">
        <f t="shared" si="225"/>
        <v>0</v>
      </c>
      <c r="AM1190" s="3">
        <f t="shared" si="226"/>
        <v>1</v>
      </c>
      <c r="AN1190" s="3">
        <f t="shared" si="227"/>
        <v>0</v>
      </c>
    </row>
    <row r="1191" spans="1:40" x14ac:dyDescent="0.35">
      <c r="A1191" t="s">
        <v>3179</v>
      </c>
      <c r="B1191" t="s">
        <v>2972</v>
      </c>
      <c r="C1191" s="6" t="s">
        <v>51</v>
      </c>
      <c r="D1191" s="6" t="s">
        <v>2935</v>
      </c>
      <c r="E1191" s="6">
        <v>31.5</v>
      </c>
      <c r="F1191" s="6">
        <v>83.81</v>
      </c>
      <c r="G1191" s="6">
        <v>92.02</v>
      </c>
      <c r="H1191" s="6">
        <f t="shared" si="223"/>
        <v>0.91078026515974797</v>
      </c>
      <c r="I1191" s="6">
        <v>31</v>
      </c>
      <c r="J1191" s="6">
        <v>45.8</v>
      </c>
      <c r="K1191" s="6">
        <v>90.81</v>
      </c>
      <c r="L1191" s="6">
        <f t="shared" si="228"/>
        <v>0</v>
      </c>
      <c r="M1191" s="6">
        <f t="shared" si="229"/>
        <v>0</v>
      </c>
      <c r="N1191" s="6">
        <f t="shared" si="230"/>
        <v>1</v>
      </c>
      <c r="O1191"/>
      <c r="AA1191" t="s">
        <v>3179</v>
      </c>
      <c r="AB1191" t="s">
        <v>2972</v>
      </c>
      <c r="AC1191" t="s">
        <v>51</v>
      </c>
      <c r="AD1191" t="s">
        <v>2936</v>
      </c>
      <c r="AE1191">
        <v>24</v>
      </c>
      <c r="AF1191">
        <v>110.3</v>
      </c>
      <c r="AG1191">
        <v>73.7</v>
      </c>
      <c r="AH1191">
        <f t="shared" si="224"/>
        <v>1.4966078697421981</v>
      </c>
      <c r="AI1191">
        <v>23</v>
      </c>
      <c r="AJ1191">
        <v>60.87</v>
      </c>
      <c r="AK1191">
        <v>71.22</v>
      </c>
      <c r="AL1191" s="3">
        <f t="shared" si="225"/>
        <v>0</v>
      </c>
      <c r="AM1191" s="3">
        <f t="shared" si="226"/>
        <v>1</v>
      </c>
      <c r="AN1191" s="3">
        <f t="shared" si="227"/>
        <v>0</v>
      </c>
    </row>
    <row r="1192" spans="1:40" x14ac:dyDescent="0.35">
      <c r="A1192" t="s">
        <v>3180</v>
      </c>
      <c r="B1192" t="s">
        <v>2972</v>
      </c>
      <c r="C1192" t="s">
        <v>51</v>
      </c>
      <c r="D1192" t="s">
        <v>2935</v>
      </c>
      <c r="E1192">
        <v>22</v>
      </c>
      <c r="F1192">
        <v>82.69</v>
      </c>
      <c r="G1192">
        <v>68.72</v>
      </c>
      <c r="H1192">
        <f t="shared" si="223"/>
        <v>1.2032887077997672</v>
      </c>
      <c r="I1192">
        <v>24.5</v>
      </c>
      <c r="J1192">
        <v>84.78</v>
      </c>
      <c r="K1192">
        <v>74.930000000000007</v>
      </c>
      <c r="L1192" s="3">
        <f t="shared" si="228"/>
        <v>0</v>
      </c>
      <c r="M1192" s="3">
        <f t="shared" si="229"/>
        <v>1</v>
      </c>
      <c r="N1192" s="3">
        <f t="shared" si="230"/>
        <v>0</v>
      </c>
      <c r="O1192"/>
      <c r="AA1192" t="s">
        <v>3180</v>
      </c>
      <c r="AB1192" t="s">
        <v>2972</v>
      </c>
      <c r="AC1192" t="s">
        <v>51</v>
      </c>
      <c r="AD1192" t="s">
        <v>2936</v>
      </c>
      <c r="AE1192">
        <v>24</v>
      </c>
      <c r="AF1192">
        <v>139.88999999999999</v>
      </c>
      <c r="AG1192">
        <v>73.7</v>
      </c>
      <c r="AH1192">
        <f t="shared" si="224"/>
        <v>1.8981004070556307</v>
      </c>
      <c r="AI1192">
        <v>23</v>
      </c>
      <c r="AJ1192">
        <v>67.510000000000005</v>
      </c>
      <c r="AK1192">
        <v>71.22</v>
      </c>
      <c r="AL1192" s="3">
        <f t="shared" si="225"/>
        <v>1</v>
      </c>
      <c r="AM1192" s="3">
        <f t="shared" si="226"/>
        <v>0</v>
      </c>
      <c r="AN1192" s="3">
        <f t="shared" si="227"/>
        <v>0</v>
      </c>
    </row>
    <row r="1193" spans="1:40" x14ac:dyDescent="0.35">
      <c r="A1193" t="s">
        <v>3181</v>
      </c>
      <c r="B1193" t="s">
        <v>2972</v>
      </c>
      <c r="C1193" s="6" t="s">
        <v>51</v>
      </c>
      <c r="D1193" s="6" t="s">
        <v>2935</v>
      </c>
      <c r="E1193" s="6">
        <v>17</v>
      </c>
      <c r="F1193" s="6">
        <v>40.94</v>
      </c>
      <c r="G1193" s="6">
        <v>56.08</v>
      </c>
      <c r="H1193" s="6">
        <f t="shared" si="223"/>
        <v>0.73002853067047069</v>
      </c>
      <c r="I1193" s="6">
        <v>16.5</v>
      </c>
      <c r="J1193" s="6">
        <v>31.47</v>
      </c>
      <c r="K1193" s="6">
        <v>54.79</v>
      </c>
      <c r="L1193" s="6">
        <f t="shared" si="228"/>
        <v>0</v>
      </c>
      <c r="M1193" s="6">
        <f t="shared" si="229"/>
        <v>0</v>
      </c>
      <c r="N1193" s="6">
        <f t="shared" si="230"/>
        <v>1</v>
      </c>
      <c r="O1193"/>
      <c r="AA1193" t="s">
        <v>3181</v>
      </c>
      <c r="AB1193" t="s">
        <v>2972</v>
      </c>
      <c r="AC1193" t="s">
        <v>51</v>
      </c>
      <c r="AD1193" t="s">
        <v>2936</v>
      </c>
      <c r="AE1193">
        <v>24</v>
      </c>
      <c r="AF1193">
        <v>145.19999999999999</v>
      </c>
      <c r="AG1193">
        <v>73.7</v>
      </c>
      <c r="AH1193">
        <f t="shared" si="224"/>
        <v>1.970149253731343</v>
      </c>
      <c r="AI1193">
        <v>22</v>
      </c>
      <c r="AJ1193">
        <v>51.48</v>
      </c>
      <c r="AK1193">
        <v>68.72</v>
      </c>
      <c r="AL1193" s="3">
        <f t="shared" si="225"/>
        <v>1</v>
      </c>
      <c r="AM1193" s="3">
        <f t="shared" si="226"/>
        <v>0</v>
      </c>
      <c r="AN1193" s="3">
        <f t="shared" si="227"/>
        <v>0</v>
      </c>
    </row>
    <row r="1194" spans="1:40" x14ac:dyDescent="0.35">
      <c r="A1194" t="s">
        <v>3182</v>
      </c>
      <c r="B1194" t="s">
        <v>2972</v>
      </c>
      <c r="C1194" t="s">
        <v>51</v>
      </c>
      <c r="D1194" t="s">
        <v>2935</v>
      </c>
      <c r="E1194">
        <v>20</v>
      </c>
      <c r="F1194">
        <v>75.84</v>
      </c>
      <c r="G1194">
        <v>63.71</v>
      </c>
      <c r="H1194">
        <f t="shared" si="223"/>
        <v>1.190393972688746</v>
      </c>
      <c r="I1194">
        <v>24.5</v>
      </c>
      <c r="J1194">
        <v>86.37</v>
      </c>
      <c r="K1194">
        <v>74.930000000000007</v>
      </c>
      <c r="L1194" s="3">
        <f t="shared" si="228"/>
        <v>0</v>
      </c>
      <c r="M1194" s="3">
        <f t="shared" si="229"/>
        <v>1</v>
      </c>
      <c r="N1194" s="3">
        <f t="shared" si="230"/>
        <v>0</v>
      </c>
      <c r="O1194"/>
      <c r="AA1194" t="s">
        <v>3182</v>
      </c>
      <c r="AB1194" t="s">
        <v>2972</v>
      </c>
      <c r="AC1194" t="s">
        <v>51</v>
      </c>
      <c r="AD1194" t="s">
        <v>2936</v>
      </c>
      <c r="AE1194">
        <v>24</v>
      </c>
      <c r="AF1194">
        <v>178.83</v>
      </c>
      <c r="AG1194">
        <v>73.7</v>
      </c>
      <c r="AH1194">
        <f t="shared" si="224"/>
        <v>2.426458616010855</v>
      </c>
      <c r="AI1194">
        <v>22</v>
      </c>
      <c r="AJ1194">
        <v>56.17</v>
      </c>
      <c r="AK1194">
        <v>68.72</v>
      </c>
      <c r="AL1194" s="3">
        <f t="shared" si="225"/>
        <v>1</v>
      </c>
      <c r="AM1194" s="3">
        <f t="shared" si="226"/>
        <v>0</v>
      </c>
      <c r="AN1194" s="3">
        <f t="shared" si="227"/>
        <v>0</v>
      </c>
    </row>
    <row r="1195" spans="1:40" x14ac:dyDescent="0.35">
      <c r="A1195" t="s">
        <v>3183</v>
      </c>
      <c r="B1195" t="s">
        <v>2972</v>
      </c>
      <c r="C1195" t="s">
        <v>51</v>
      </c>
      <c r="D1195" t="s">
        <v>2935</v>
      </c>
      <c r="E1195">
        <v>24.5</v>
      </c>
      <c r="F1195">
        <v>82.88</v>
      </c>
      <c r="G1195">
        <v>74.930000000000007</v>
      </c>
      <c r="H1195">
        <f t="shared" si="223"/>
        <v>1.1060990257573733</v>
      </c>
      <c r="I1195">
        <v>20.5</v>
      </c>
      <c r="J1195">
        <v>68.040000000000006</v>
      </c>
      <c r="K1195">
        <v>64.97</v>
      </c>
      <c r="L1195" s="3">
        <f t="shared" si="228"/>
        <v>0</v>
      </c>
      <c r="M1195" s="3">
        <f t="shared" si="229"/>
        <v>1</v>
      </c>
      <c r="N1195" s="3">
        <f t="shared" si="230"/>
        <v>0</v>
      </c>
      <c r="O1195"/>
      <c r="AA1195" t="s">
        <v>3183</v>
      </c>
      <c r="AB1195" t="s">
        <v>2972</v>
      </c>
      <c r="AC1195" t="s">
        <v>51</v>
      </c>
      <c r="AD1195" t="s">
        <v>2936</v>
      </c>
      <c r="AE1195">
        <v>24</v>
      </c>
      <c r="AF1195">
        <v>157.36000000000001</v>
      </c>
      <c r="AG1195">
        <v>73.7</v>
      </c>
      <c r="AH1195">
        <f t="shared" si="224"/>
        <v>2.1351424694708276</v>
      </c>
      <c r="AI1195">
        <v>22</v>
      </c>
      <c r="AJ1195">
        <v>64.84</v>
      </c>
      <c r="AK1195">
        <v>68.72</v>
      </c>
      <c r="AL1195" s="3">
        <f t="shared" si="225"/>
        <v>1</v>
      </c>
      <c r="AM1195" s="3">
        <f t="shared" si="226"/>
        <v>0</v>
      </c>
      <c r="AN1195" s="3">
        <f t="shared" si="227"/>
        <v>0</v>
      </c>
    </row>
    <row r="1196" spans="1:40" x14ac:dyDescent="0.35">
      <c r="A1196" t="s">
        <v>3184</v>
      </c>
      <c r="B1196" t="s">
        <v>2972</v>
      </c>
      <c r="C1196" t="s">
        <v>51</v>
      </c>
      <c r="D1196" t="s">
        <v>2935</v>
      </c>
      <c r="E1196">
        <v>24.5</v>
      </c>
      <c r="F1196">
        <v>80.81</v>
      </c>
      <c r="G1196">
        <v>74.930000000000007</v>
      </c>
      <c r="H1196">
        <f t="shared" si="223"/>
        <v>1.078473241692246</v>
      </c>
      <c r="I1196">
        <v>24</v>
      </c>
      <c r="J1196">
        <v>57.36</v>
      </c>
      <c r="K1196">
        <v>73.7</v>
      </c>
      <c r="L1196" s="3">
        <f t="shared" si="228"/>
        <v>0</v>
      </c>
      <c r="M1196" s="3">
        <f t="shared" si="229"/>
        <v>1</v>
      </c>
      <c r="N1196" s="3">
        <f t="shared" si="230"/>
        <v>0</v>
      </c>
      <c r="O1196"/>
      <c r="AA1196" t="s">
        <v>3184</v>
      </c>
      <c r="AB1196" t="s">
        <v>2972</v>
      </c>
      <c r="AC1196" t="s">
        <v>51</v>
      </c>
      <c r="AD1196" t="s">
        <v>2936</v>
      </c>
      <c r="AE1196">
        <v>24</v>
      </c>
      <c r="AF1196">
        <v>156.63</v>
      </c>
      <c r="AG1196">
        <v>73.7</v>
      </c>
      <c r="AH1196">
        <f t="shared" si="224"/>
        <v>2.1252374491180461</v>
      </c>
      <c r="AI1196">
        <v>22</v>
      </c>
      <c r="AJ1196">
        <v>62.34</v>
      </c>
      <c r="AK1196">
        <v>68.72</v>
      </c>
      <c r="AL1196" s="3">
        <f t="shared" si="225"/>
        <v>1</v>
      </c>
      <c r="AM1196" s="3">
        <f t="shared" si="226"/>
        <v>0</v>
      </c>
      <c r="AN1196" s="3">
        <f t="shared" si="227"/>
        <v>0</v>
      </c>
    </row>
    <row r="1197" spans="1:40" x14ac:dyDescent="0.35">
      <c r="A1197" t="s">
        <v>3185</v>
      </c>
      <c r="B1197" t="s">
        <v>2720</v>
      </c>
      <c r="C1197" t="s">
        <v>51</v>
      </c>
      <c r="D1197" t="s">
        <v>134</v>
      </c>
      <c r="E1197">
        <v>23.5</v>
      </c>
      <c r="F1197">
        <v>79.099999999999994</v>
      </c>
      <c r="G1197">
        <v>72.459999999999994</v>
      </c>
      <c r="H1197">
        <f t="shared" si="223"/>
        <v>1.0916367651117858</v>
      </c>
      <c r="I1197">
        <v>23</v>
      </c>
      <c r="J1197">
        <v>56.75</v>
      </c>
      <c r="K1197">
        <v>71.22</v>
      </c>
      <c r="L1197" s="3">
        <f t="shared" si="228"/>
        <v>0</v>
      </c>
      <c r="M1197" s="3">
        <f t="shared" si="229"/>
        <v>1</v>
      </c>
      <c r="N1197" s="3">
        <f t="shared" si="230"/>
        <v>0</v>
      </c>
      <c r="AA1197" t="s">
        <v>3185</v>
      </c>
      <c r="AB1197" t="s">
        <v>2720</v>
      </c>
      <c r="AC1197" t="s">
        <v>51</v>
      </c>
      <c r="AD1197" t="s">
        <v>135</v>
      </c>
      <c r="AE1197">
        <v>24</v>
      </c>
      <c r="AF1197">
        <v>74.62</v>
      </c>
      <c r="AG1197">
        <v>73.7</v>
      </c>
      <c r="AH1197">
        <f t="shared" si="224"/>
        <v>1.012483039348711</v>
      </c>
      <c r="AI1197">
        <v>23.5</v>
      </c>
      <c r="AJ1197">
        <v>63.92</v>
      </c>
      <c r="AK1197">
        <v>72.459999999999994</v>
      </c>
      <c r="AL1197" s="3">
        <f t="shared" si="225"/>
        <v>0</v>
      </c>
      <c r="AM1197" s="3">
        <f t="shared" si="226"/>
        <v>1</v>
      </c>
      <c r="AN1197" s="3">
        <f t="shared" si="227"/>
        <v>0</v>
      </c>
    </row>
    <row r="1198" spans="1:40" x14ac:dyDescent="0.35">
      <c r="A1198" t="s">
        <v>3186</v>
      </c>
      <c r="B1198" t="s">
        <v>2720</v>
      </c>
      <c r="C1198" t="s">
        <v>51</v>
      </c>
      <c r="D1198" t="s">
        <v>134</v>
      </c>
      <c r="E1198">
        <v>29.5</v>
      </c>
      <c r="F1198">
        <v>106.6</v>
      </c>
      <c r="G1198">
        <v>87.18</v>
      </c>
      <c r="H1198">
        <f t="shared" si="223"/>
        <v>1.2227575131910988</v>
      </c>
      <c r="I1198">
        <v>29</v>
      </c>
      <c r="J1198">
        <v>57.68</v>
      </c>
      <c r="K1198">
        <v>85.96</v>
      </c>
      <c r="L1198" s="3">
        <f t="shared" si="228"/>
        <v>0</v>
      </c>
      <c r="M1198" s="3">
        <f t="shared" si="229"/>
        <v>1</v>
      </c>
      <c r="N1198" s="3">
        <f t="shared" si="230"/>
        <v>0</v>
      </c>
      <c r="AA1198" t="s">
        <v>3186</v>
      </c>
      <c r="AB1198" t="s">
        <v>2720</v>
      </c>
      <c r="AC1198" t="s">
        <v>51</v>
      </c>
      <c r="AD1198" t="s">
        <v>135</v>
      </c>
      <c r="AE1198">
        <v>24</v>
      </c>
      <c r="AF1198">
        <v>75.680000000000007</v>
      </c>
      <c r="AG1198">
        <v>73.7</v>
      </c>
      <c r="AH1198">
        <f t="shared" si="224"/>
        <v>1.026865671641791</v>
      </c>
      <c r="AI1198">
        <v>23.5</v>
      </c>
      <c r="AJ1198">
        <v>72.19</v>
      </c>
      <c r="AK1198">
        <v>72.459999999999994</v>
      </c>
      <c r="AL1198" s="3">
        <f t="shared" si="225"/>
        <v>0</v>
      </c>
      <c r="AM1198" s="3">
        <f t="shared" si="226"/>
        <v>1</v>
      </c>
      <c r="AN1198" s="3">
        <f t="shared" si="227"/>
        <v>0</v>
      </c>
    </row>
    <row r="1199" spans="1:40" x14ac:dyDescent="0.35">
      <c r="A1199" t="s">
        <v>3187</v>
      </c>
      <c r="B1199" t="s">
        <v>2720</v>
      </c>
      <c r="C1199" t="s">
        <v>51</v>
      </c>
      <c r="D1199" t="s">
        <v>134</v>
      </c>
      <c r="E1199">
        <v>29.5</v>
      </c>
      <c r="F1199">
        <v>97.36</v>
      </c>
      <c r="G1199">
        <v>87.18</v>
      </c>
      <c r="H1199">
        <f t="shared" si="223"/>
        <v>1.1167699013535213</v>
      </c>
      <c r="I1199">
        <v>29</v>
      </c>
      <c r="J1199">
        <v>59.04</v>
      </c>
      <c r="K1199">
        <v>85.96</v>
      </c>
      <c r="L1199" s="3">
        <f t="shared" si="228"/>
        <v>0</v>
      </c>
      <c r="M1199" s="3">
        <f t="shared" si="229"/>
        <v>1</v>
      </c>
      <c r="N1199" s="3">
        <f t="shared" si="230"/>
        <v>0</v>
      </c>
      <c r="AA1199" t="s">
        <v>3187</v>
      </c>
      <c r="AB1199" t="s">
        <v>2720</v>
      </c>
      <c r="AC1199" t="s">
        <v>51</v>
      </c>
      <c r="AD1199" t="s">
        <v>135</v>
      </c>
      <c r="AE1199">
        <v>24</v>
      </c>
      <c r="AF1199">
        <v>84.8</v>
      </c>
      <c r="AG1199">
        <v>73.7</v>
      </c>
      <c r="AH1199">
        <f t="shared" si="224"/>
        <v>1.1506105834464042</v>
      </c>
      <c r="AI1199">
        <v>23.5</v>
      </c>
      <c r="AJ1199">
        <v>68.5</v>
      </c>
      <c r="AK1199">
        <v>72.459999999999994</v>
      </c>
      <c r="AL1199" s="3">
        <f t="shared" si="225"/>
        <v>0</v>
      </c>
      <c r="AM1199" s="3">
        <f t="shared" si="226"/>
        <v>1</v>
      </c>
      <c r="AN1199" s="3">
        <f t="shared" si="227"/>
        <v>0</v>
      </c>
    </row>
    <row r="1200" spans="1:40" x14ac:dyDescent="0.35">
      <c r="A1200" t="s">
        <v>3188</v>
      </c>
      <c r="B1200" t="s">
        <v>2720</v>
      </c>
      <c r="C1200" s="6" t="s">
        <v>51</v>
      </c>
      <c r="D1200" s="6" t="s">
        <v>134</v>
      </c>
      <c r="E1200" s="6">
        <v>26</v>
      </c>
      <c r="F1200" s="6">
        <v>67.290000000000006</v>
      </c>
      <c r="G1200" s="6">
        <v>78.63</v>
      </c>
      <c r="H1200" s="6">
        <f t="shared" si="223"/>
        <v>0.85578023655093494</v>
      </c>
      <c r="I1200" s="6">
        <v>25.5</v>
      </c>
      <c r="J1200" s="6">
        <v>56.82</v>
      </c>
      <c r="K1200" s="6">
        <v>77.400000000000006</v>
      </c>
      <c r="L1200" s="6">
        <f t="shared" si="228"/>
        <v>0</v>
      </c>
      <c r="M1200" s="6">
        <f t="shared" si="229"/>
        <v>0</v>
      </c>
      <c r="N1200" s="6">
        <f t="shared" si="230"/>
        <v>1</v>
      </c>
      <c r="AA1200" t="s">
        <v>3188</v>
      </c>
      <c r="AB1200" t="s">
        <v>2720</v>
      </c>
      <c r="AC1200" t="s">
        <v>51</v>
      </c>
      <c r="AD1200" t="s">
        <v>135</v>
      </c>
      <c r="AE1200">
        <v>24</v>
      </c>
      <c r="AF1200">
        <v>74.5</v>
      </c>
      <c r="AG1200">
        <v>73.7</v>
      </c>
      <c r="AH1200">
        <f t="shared" si="224"/>
        <v>1.010854816824966</v>
      </c>
      <c r="AI1200">
        <v>23.5</v>
      </c>
      <c r="AJ1200">
        <v>65.959999999999994</v>
      </c>
      <c r="AK1200">
        <v>72.459999999999994</v>
      </c>
      <c r="AL1200" s="3">
        <f t="shared" si="225"/>
        <v>0</v>
      </c>
      <c r="AM1200" s="3">
        <f t="shared" si="226"/>
        <v>1</v>
      </c>
      <c r="AN1200" s="3">
        <f t="shared" si="227"/>
        <v>0</v>
      </c>
    </row>
    <row r="1201" spans="1:40" x14ac:dyDescent="0.35">
      <c r="A1201" t="s">
        <v>3189</v>
      </c>
      <c r="B1201" t="s">
        <v>3002</v>
      </c>
      <c r="C1201" s="6" t="s">
        <v>51</v>
      </c>
      <c r="D1201" s="6" t="s">
        <v>17</v>
      </c>
      <c r="E1201" s="6">
        <v>32.5</v>
      </c>
      <c r="F1201" s="6">
        <v>88.29</v>
      </c>
      <c r="G1201" s="6">
        <v>94.43</v>
      </c>
      <c r="H1201" s="6">
        <f t="shared" si="223"/>
        <v>0.93497829079741612</v>
      </c>
      <c r="I1201" s="6">
        <v>32</v>
      </c>
      <c r="J1201" s="6">
        <v>84.99</v>
      </c>
      <c r="K1201" s="6">
        <v>93.23</v>
      </c>
      <c r="L1201" s="6">
        <f t="shared" si="228"/>
        <v>0</v>
      </c>
      <c r="M1201" s="6">
        <f t="shared" si="229"/>
        <v>0</v>
      </c>
      <c r="N1201" s="6">
        <f t="shared" si="230"/>
        <v>1</v>
      </c>
      <c r="O1201"/>
      <c r="AA1201" t="s">
        <v>3189</v>
      </c>
      <c r="AB1201" t="s">
        <v>3002</v>
      </c>
      <c r="AC1201" t="s">
        <v>51</v>
      </c>
      <c r="AD1201" t="s">
        <v>18</v>
      </c>
      <c r="AE1201">
        <v>24</v>
      </c>
      <c r="AF1201">
        <v>80.83</v>
      </c>
      <c r="AG1201">
        <v>73.7</v>
      </c>
      <c r="AH1201">
        <f t="shared" si="224"/>
        <v>1.0967435549525102</v>
      </c>
      <c r="AI1201">
        <v>23.5</v>
      </c>
      <c r="AJ1201">
        <v>64.86</v>
      </c>
      <c r="AK1201">
        <v>72.459999999999994</v>
      </c>
      <c r="AL1201" s="3">
        <f t="shared" si="225"/>
        <v>0</v>
      </c>
      <c r="AM1201" s="3">
        <f t="shared" si="226"/>
        <v>1</v>
      </c>
      <c r="AN1201" s="3">
        <f t="shared" si="227"/>
        <v>0</v>
      </c>
    </row>
    <row r="1202" spans="1:40" x14ac:dyDescent="0.35">
      <c r="A1202" t="s">
        <v>3190</v>
      </c>
      <c r="B1202" t="s">
        <v>3002</v>
      </c>
      <c r="C1202" t="s">
        <v>51</v>
      </c>
      <c r="D1202" t="s">
        <v>17</v>
      </c>
      <c r="E1202">
        <v>26</v>
      </c>
      <c r="F1202">
        <v>108.24</v>
      </c>
      <c r="G1202">
        <v>78.63</v>
      </c>
      <c r="H1202">
        <f t="shared" si="223"/>
        <v>1.3765738267836705</v>
      </c>
      <c r="I1202">
        <v>22.5</v>
      </c>
      <c r="J1202">
        <v>72.3</v>
      </c>
      <c r="K1202">
        <v>69.97</v>
      </c>
      <c r="L1202" s="3">
        <f t="shared" si="228"/>
        <v>0</v>
      </c>
      <c r="M1202" s="3">
        <f t="shared" si="229"/>
        <v>1</v>
      </c>
      <c r="N1202" s="3">
        <f t="shared" si="230"/>
        <v>0</v>
      </c>
      <c r="O1202"/>
      <c r="AA1202" t="s">
        <v>3190</v>
      </c>
      <c r="AB1202" t="s">
        <v>3002</v>
      </c>
      <c r="AC1202" s="6" t="s">
        <v>51</v>
      </c>
      <c r="AD1202" s="6" t="s">
        <v>18</v>
      </c>
      <c r="AE1202" s="6">
        <v>24.5</v>
      </c>
      <c r="AF1202" s="6">
        <v>71.08</v>
      </c>
      <c r="AG1202" s="6">
        <v>74.930000000000007</v>
      </c>
      <c r="AH1202" s="6">
        <f t="shared" si="224"/>
        <v>0.94861871079674354</v>
      </c>
      <c r="AI1202" s="6">
        <v>24</v>
      </c>
      <c r="AJ1202" s="6">
        <v>69.430000000000007</v>
      </c>
      <c r="AK1202" s="6">
        <v>73.7</v>
      </c>
      <c r="AL1202" s="6">
        <f t="shared" si="225"/>
        <v>0</v>
      </c>
      <c r="AM1202" s="6">
        <f t="shared" si="226"/>
        <v>0</v>
      </c>
      <c r="AN1202" s="6">
        <f t="shared" si="227"/>
        <v>1</v>
      </c>
    </row>
    <row r="1203" spans="1:40" x14ac:dyDescent="0.35">
      <c r="A1203" t="s">
        <v>3191</v>
      </c>
      <c r="B1203" t="s">
        <v>3002</v>
      </c>
      <c r="C1203" s="6" t="s">
        <v>51</v>
      </c>
      <c r="D1203" s="6" t="s">
        <v>17</v>
      </c>
      <c r="E1203" s="6">
        <v>27.5</v>
      </c>
      <c r="F1203" s="6">
        <v>77.98</v>
      </c>
      <c r="G1203" s="6">
        <v>82.3</v>
      </c>
      <c r="H1203" s="6">
        <f t="shared" si="223"/>
        <v>0.9475091130012151</v>
      </c>
      <c r="I1203" s="6">
        <v>27</v>
      </c>
      <c r="J1203" s="6">
        <v>63.65</v>
      </c>
      <c r="K1203" s="6">
        <v>81.08</v>
      </c>
      <c r="L1203" s="6">
        <f t="shared" si="228"/>
        <v>0</v>
      </c>
      <c r="M1203" s="6">
        <f t="shared" si="229"/>
        <v>0</v>
      </c>
      <c r="N1203" s="6">
        <f t="shared" si="230"/>
        <v>1</v>
      </c>
      <c r="O1203"/>
      <c r="AA1203" t="s">
        <v>3191</v>
      </c>
      <c r="AB1203" t="s">
        <v>3002</v>
      </c>
      <c r="AC1203" t="s">
        <v>51</v>
      </c>
      <c r="AD1203" t="s">
        <v>18</v>
      </c>
      <c r="AE1203">
        <v>24</v>
      </c>
      <c r="AF1203">
        <v>97.1</v>
      </c>
      <c r="AG1203">
        <v>73.7</v>
      </c>
      <c r="AH1203">
        <f t="shared" si="224"/>
        <v>1.3175033921302577</v>
      </c>
      <c r="AI1203">
        <v>23.5</v>
      </c>
      <c r="AJ1203">
        <v>70.650000000000006</v>
      </c>
      <c r="AK1203">
        <v>72.459999999999994</v>
      </c>
      <c r="AL1203" s="3">
        <f t="shared" si="225"/>
        <v>0</v>
      </c>
      <c r="AM1203" s="3">
        <f t="shared" si="226"/>
        <v>1</v>
      </c>
      <c r="AN1203" s="3">
        <f t="shared" si="227"/>
        <v>0</v>
      </c>
    </row>
    <row r="1204" spans="1:40" x14ac:dyDescent="0.35">
      <c r="A1204" t="s">
        <v>3192</v>
      </c>
      <c r="B1204" t="s">
        <v>3002</v>
      </c>
      <c r="C1204" s="6" t="s">
        <v>51</v>
      </c>
      <c r="D1204" s="6" t="s">
        <v>17</v>
      </c>
      <c r="E1204" s="6">
        <v>18</v>
      </c>
      <c r="F1204" s="6">
        <v>57.34</v>
      </c>
      <c r="G1204" s="6">
        <v>58.64</v>
      </c>
      <c r="H1204" s="6">
        <f t="shared" si="223"/>
        <v>0.97783083219645295</v>
      </c>
      <c r="I1204" s="6">
        <v>17.5</v>
      </c>
      <c r="J1204" s="6">
        <v>29.12</v>
      </c>
      <c r="K1204" s="6">
        <v>57.36</v>
      </c>
      <c r="L1204" s="6">
        <f t="shared" si="228"/>
        <v>0</v>
      </c>
      <c r="M1204" s="6">
        <f t="shared" si="229"/>
        <v>0</v>
      </c>
      <c r="N1204" s="6">
        <f t="shared" si="230"/>
        <v>1</v>
      </c>
      <c r="O1204"/>
      <c r="AA1204" t="s">
        <v>3192</v>
      </c>
      <c r="AB1204" t="s">
        <v>3002</v>
      </c>
      <c r="AC1204" s="6" t="s">
        <v>51</v>
      </c>
      <c r="AD1204" s="6" t="s">
        <v>18</v>
      </c>
      <c r="AE1204" s="6">
        <v>28.5</v>
      </c>
      <c r="AF1204" s="6">
        <v>73.03</v>
      </c>
      <c r="AG1204" s="6">
        <v>84.74</v>
      </c>
      <c r="AH1204" s="6">
        <f t="shared" si="224"/>
        <v>0.86181260325702158</v>
      </c>
      <c r="AI1204" s="6">
        <v>28</v>
      </c>
      <c r="AJ1204" s="6">
        <v>51.27</v>
      </c>
      <c r="AK1204" s="6">
        <v>83.53</v>
      </c>
      <c r="AL1204" s="6">
        <f t="shared" si="225"/>
        <v>0</v>
      </c>
      <c r="AM1204" s="6">
        <f t="shared" si="226"/>
        <v>0</v>
      </c>
      <c r="AN1204" s="6">
        <f t="shared" si="227"/>
        <v>1</v>
      </c>
    </row>
    <row r="1205" spans="1:40" x14ac:dyDescent="0.35">
      <c r="A1205" t="s">
        <v>3193</v>
      </c>
      <c r="B1205" t="s">
        <v>3002</v>
      </c>
      <c r="C1205" t="s">
        <v>51</v>
      </c>
      <c r="D1205" t="s">
        <v>17</v>
      </c>
      <c r="E1205">
        <v>23.5</v>
      </c>
      <c r="F1205">
        <v>89.41</v>
      </c>
      <c r="G1205">
        <v>72.459999999999994</v>
      </c>
      <c r="H1205">
        <f t="shared" si="223"/>
        <v>1.2339221639525255</v>
      </c>
      <c r="I1205">
        <v>22.5</v>
      </c>
      <c r="J1205">
        <v>63.18</v>
      </c>
      <c r="K1205">
        <v>69.97</v>
      </c>
      <c r="L1205" s="3">
        <f t="shared" si="228"/>
        <v>0</v>
      </c>
      <c r="M1205" s="3">
        <f t="shared" si="229"/>
        <v>1</v>
      </c>
      <c r="N1205" s="3">
        <f t="shared" si="230"/>
        <v>0</v>
      </c>
      <c r="O1205"/>
      <c r="AA1205" t="s">
        <v>3193</v>
      </c>
      <c r="AB1205" t="s">
        <v>3002</v>
      </c>
      <c r="AC1205" s="6" t="s">
        <v>51</v>
      </c>
      <c r="AD1205" s="6" t="s">
        <v>18</v>
      </c>
      <c r="AE1205" s="6">
        <v>20</v>
      </c>
      <c r="AF1205" s="6">
        <v>63.47</v>
      </c>
      <c r="AG1205" s="6">
        <v>63.71</v>
      </c>
      <c r="AH1205" s="6">
        <f t="shared" si="224"/>
        <v>0.99623293046617478</v>
      </c>
      <c r="AI1205" s="6">
        <v>19.5</v>
      </c>
      <c r="AJ1205" s="6">
        <v>35.549999999999997</v>
      </c>
      <c r="AK1205" s="6">
        <v>62.44</v>
      </c>
      <c r="AL1205" s="6">
        <f t="shared" si="225"/>
        <v>0</v>
      </c>
      <c r="AM1205" s="6">
        <f t="shared" si="226"/>
        <v>0</v>
      </c>
      <c r="AN1205" s="6">
        <f t="shared" si="227"/>
        <v>1</v>
      </c>
    </row>
    <row r="1206" spans="1:40" x14ac:dyDescent="0.35">
      <c r="A1206" t="s">
        <v>3194</v>
      </c>
      <c r="B1206" t="s">
        <v>3002</v>
      </c>
      <c r="C1206" t="s">
        <v>51</v>
      </c>
      <c r="D1206" t="s">
        <v>17</v>
      </c>
      <c r="E1206">
        <v>30</v>
      </c>
      <c r="F1206">
        <v>99.48</v>
      </c>
      <c r="G1206">
        <v>88.39</v>
      </c>
      <c r="H1206">
        <f t="shared" si="223"/>
        <v>1.1254666817513295</v>
      </c>
      <c r="I1206">
        <v>29.5</v>
      </c>
      <c r="J1206">
        <v>67.06</v>
      </c>
      <c r="K1206">
        <v>87.18</v>
      </c>
      <c r="L1206" s="3">
        <f t="shared" si="228"/>
        <v>0</v>
      </c>
      <c r="M1206" s="3">
        <f t="shared" si="229"/>
        <v>1</v>
      </c>
      <c r="N1206" s="3">
        <f t="shared" si="230"/>
        <v>0</v>
      </c>
      <c r="O1206"/>
      <c r="AA1206" t="s">
        <v>3194</v>
      </c>
      <c r="AB1206" t="s">
        <v>3002</v>
      </c>
      <c r="AC1206" t="s">
        <v>51</v>
      </c>
      <c r="AD1206" t="s">
        <v>18</v>
      </c>
      <c r="AE1206">
        <v>24</v>
      </c>
      <c r="AF1206">
        <v>106.49</v>
      </c>
      <c r="AG1206">
        <v>73.7</v>
      </c>
      <c r="AH1206">
        <f t="shared" si="224"/>
        <v>1.4449118046132969</v>
      </c>
      <c r="AI1206">
        <v>30</v>
      </c>
      <c r="AJ1206">
        <v>91.66</v>
      </c>
      <c r="AK1206">
        <v>88.39</v>
      </c>
      <c r="AL1206" s="3">
        <f t="shared" si="225"/>
        <v>0</v>
      </c>
      <c r="AM1206" s="3">
        <f t="shared" si="226"/>
        <v>1</v>
      </c>
      <c r="AN1206" s="3">
        <f t="shared" si="227"/>
        <v>0</v>
      </c>
    </row>
    <row r="1207" spans="1:40" x14ac:dyDescent="0.35">
      <c r="A1207" t="s">
        <v>3195</v>
      </c>
      <c r="B1207" t="s">
        <v>3002</v>
      </c>
      <c r="C1207" s="6" t="s">
        <v>51</v>
      </c>
      <c r="D1207" s="6" t="s">
        <v>17</v>
      </c>
      <c r="E1207" s="6">
        <v>16</v>
      </c>
      <c r="F1207" s="6">
        <v>37.79</v>
      </c>
      <c r="G1207" s="6">
        <v>53.5</v>
      </c>
      <c r="H1207" s="6">
        <f t="shared" si="223"/>
        <v>0.70635514018691592</v>
      </c>
      <c r="I1207" s="6">
        <v>15.5</v>
      </c>
      <c r="J1207" s="6">
        <v>29.98</v>
      </c>
      <c r="K1207" s="6">
        <v>52.21</v>
      </c>
      <c r="L1207" s="6">
        <f t="shared" si="228"/>
        <v>0</v>
      </c>
      <c r="M1207" s="6">
        <f t="shared" si="229"/>
        <v>0</v>
      </c>
      <c r="N1207" s="6">
        <f t="shared" si="230"/>
        <v>1</v>
      </c>
      <c r="O1207"/>
      <c r="AA1207" t="s">
        <v>3195</v>
      </c>
      <c r="AB1207" t="s">
        <v>3002</v>
      </c>
      <c r="AC1207" s="6" t="s">
        <v>51</v>
      </c>
      <c r="AD1207" s="6" t="s">
        <v>18</v>
      </c>
      <c r="AE1207" s="6">
        <v>18.5</v>
      </c>
      <c r="AF1207" s="6">
        <v>52.16</v>
      </c>
      <c r="AG1207" s="6">
        <v>59.91</v>
      </c>
      <c r="AH1207" s="6">
        <f t="shared" si="224"/>
        <v>0.87063929227174097</v>
      </c>
      <c r="AI1207" s="6">
        <v>18</v>
      </c>
      <c r="AJ1207" s="6">
        <v>33.67</v>
      </c>
      <c r="AK1207" s="6">
        <v>58.64</v>
      </c>
      <c r="AL1207" s="6">
        <f t="shared" si="225"/>
        <v>0</v>
      </c>
      <c r="AM1207" s="6">
        <f t="shared" si="226"/>
        <v>0</v>
      </c>
      <c r="AN1207" s="6">
        <f t="shared" si="227"/>
        <v>1</v>
      </c>
    </row>
    <row r="1208" spans="1:40" x14ac:dyDescent="0.35">
      <c r="A1208" t="s">
        <v>3196</v>
      </c>
      <c r="B1208" t="s">
        <v>3002</v>
      </c>
      <c r="C1208" s="6" t="s">
        <v>51</v>
      </c>
      <c r="D1208" s="6" t="s">
        <v>17</v>
      </c>
      <c r="E1208" s="6">
        <v>15</v>
      </c>
      <c r="F1208" s="6">
        <v>40.6</v>
      </c>
      <c r="G1208" s="6">
        <v>50.91</v>
      </c>
      <c r="H1208" s="6">
        <f t="shared" si="223"/>
        <v>0.79748575918287179</v>
      </c>
      <c r="I1208" s="6">
        <v>15</v>
      </c>
      <c r="J1208" s="6">
        <v>40.6</v>
      </c>
      <c r="K1208" s="6">
        <v>50.91</v>
      </c>
      <c r="L1208" s="6">
        <f t="shared" si="228"/>
        <v>0</v>
      </c>
      <c r="M1208" s="6">
        <f t="shared" si="229"/>
        <v>0</v>
      </c>
      <c r="N1208" s="6">
        <f t="shared" si="230"/>
        <v>1</v>
      </c>
      <c r="O1208"/>
      <c r="AA1208" t="s">
        <v>3196</v>
      </c>
      <c r="AB1208" t="s">
        <v>3002</v>
      </c>
      <c r="AC1208" t="s">
        <v>51</v>
      </c>
      <c r="AD1208" t="s">
        <v>18</v>
      </c>
      <c r="AE1208">
        <v>24</v>
      </c>
      <c r="AF1208">
        <v>90.07</v>
      </c>
      <c r="AG1208">
        <v>73.7</v>
      </c>
      <c r="AH1208">
        <f t="shared" si="224"/>
        <v>1.2221166892808681</v>
      </c>
      <c r="AI1208">
        <v>23</v>
      </c>
      <c r="AJ1208">
        <v>52.21</v>
      </c>
      <c r="AK1208">
        <v>71.22</v>
      </c>
      <c r="AL1208" s="3">
        <f t="shared" si="225"/>
        <v>0</v>
      </c>
      <c r="AM1208" s="3">
        <f t="shared" si="226"/>
        <v>1</v>
      </c>
      <c r="AN1208" s="3">
        <f t="shared" si="227"/>
        <v>0</v>
      </c>
    </row>
    <row r="1209" spans="1:40" x14ac:dyDescent="0.35">
      <c r="A1209" t="s">
        <v>3197</v>
      </c>
      <c r="B1209" t="s">
        <v>3002</v>
      </c>
      <c r="C1209" s="6" t="s">
        <v>51</v>
      </c>
      <c r="D1209" s="6" t="s">
        <v>17</v>
      </c>
      <c r="E1209" s="6">
        <v>15</v>
      </c>
      <c r="F1209" s="6">
        <v>31.35</v>
      </c>
      <c r="G1209" s="6">
        <v>50.91</v>
      </c>
      <c r="H1209" s="6">
        <f t="shared" si="223"/>
        <v>0.61579257513258701</v>
      </c>
      <c r="I1209" s="6">
        <v>15</v>
      </c>
      <c r="J1209" s="6">
        <v>31.35</v>
      </c>
      <c r="K1209" s="6">
        <v>50.91</v>
      </c>
      <c r="L1209" s="6">
        <f t="shared" si="228"/>
        <v>0</v>
      </c>
      <c r="M1209" s="6">
        <f t="shared" si="229"/>
        <v>0</v>
      </c>
      <c r="N1209" s="6">
        <f t="shared" si="230"/>
        <v>1</v>
      </c>
      <c r="O1209"/>
      <c r="AA1209" t="s">
        <v>3197</v>
      </c>
      <c r="AB1209" t="s">
        <v>3002</v>
      </c>
      <c r="AC1209" t="s">
        <v>51</v>
      </c>
      <c r="AD1209" t="s">
        <v>18</v>
      </c>
      <c r="AE1209">
        <v>24</v>
      </c>
      <c r="AF1209">
        <v>79.27</v>
      </c>
      <c r="AG1209">
        <v>73.7</v>
      </c>
      <c r="AH1209">
        <f t="shared" si="224"/>
        <v>1.0755766621438263</v>
      </c>
      <c r="AI1209">
        <v>23.5</v>
      </c>
      <c r="AJ1209">
        <v>54.36</v>
      </c>
      <c r="AK1209">
        <v>72.459999999999994</v>
      </c>
      <c r="AL1209" s="3">
        <f t="shared" si="225"/>
        <v>0</v>
      </c>
      <c r="AM1209" s="3">
        <f t="shared" si="226"/>
        <v>1</v>
      </c>
      <c r="AN1209" s="3">
        <f t="shared" si="227"/>
        <v>0</v>
      </c>
    </row>
    <row r="1210" spans="1:40" x14ac:dyDescent="0.35">
      <c r="A1210" t="s">
        <v>3198</v>
      </c>
      <c r="B1210" t="s">
        <v>3002</v>
      </c>
      <c r="C1210" s="6" t="s">
        <v>51</v>
      </c>
      <c r="D1210" s="6" t="s">
        <v>17</v>
      </c>
      <c r="E1210" s="6">
        <v>23</v>
      </c>
      <c r="F1210" s="6">
        <v>61.49</v>
      </c>
      <c r="G1210" s="6">
        <v>71.22</v>
      </c>
      <c r="H1210" s="6">
        <f t="shared" si="223"/>
        <v>0.86338107273237863</v>
      </c>
      <c r="I1210" s="6">
        <v>22.5</v>
      </c>
      <c r="J1210" s="6">
        <v>40.299999999999997</v>
      </c>
      <c r="K1210" s="6">
        <v>69.97</v>
      </c>
      <c r="L1210" s="6">
        <f t="shared" si="228"/>
        <v>0</v>
      </c>
      <c r="M1210" s="6">
        <f t="shared" si="229"/>
        <v>0</v>
      </c>
      <c r="N1210" s="6">
        <f t="shared" si="230"/>
        <v>1</v>
      </c>
      <c r="O1210"/>
      <c r="AA1210" t="s">
        <v>3198</v>
      </c>
      <c r="AB1210" t="s">
        <v>3002</v>
      </c>
      <c r="AC1210" t="s">
        <v>51</v>
      </c>
      <c r="AD1210" t="s">
        <v>18</v>
      </c>
      <c r="AE1210">
        <v>29.5</v>
      </c>
      <c r="AF1210">
        <v>93.21</v>
      </c>
      <c r="AG1210">
        <v>87.18</v>
      </c>
      <c r="AH1210">
        <f t="shared" si="224"/>
        <v>1.0691672401927046</v>
      </c>
      <c r="AI1210">
        <v>29</v>
      </c>
      <c r="AJ1210">
        <v>49.08</v>
      </c>
      <c r="AK1210">
        <v>85.96</v>
      </c>
      <c r="AL1210" s="3">
        <f t="shared" si="225"/>
        <v>0</v>
      </c>
      <c r="AM1210" s="3">
        <f t="shared" si="226"/>
        <v>1</v>
      </c>
      <c r="AN1210" s="3">
        <f t="shared" si="227"/>
        <v>0</v>
      </c>
    </row>
    <row r="1211" spans="1:40" x14ac:dyDescent="0.35">
      <c r="A1211" t="s">
        <v>3199</v>
      </c>
      <c r="B1211" t="s">
        <v>3002</v>
      </c>
      <c r="C1211" s="6" t="s">
        <v>51</v>
      </c>
      <c r="D1211" s="6" t="s">
        <v>134</v>
      </c>
      <c r="E1211" s="6">
        <v>23</v>
      </c>
      <c r="F1211" s="6">
        <v>59.7</v>
      </c>
      <c r="G1211" s="6">
        <v>71.22</v>
      </c>
      <c r="H1211" s="6">
        <f t="shared" si="223"/>
        <v>0.83824768323504639</v>
      </c>
      <c r="I1211" s="6">
        <v>22.5</v>
      </c>
      <c r="J1211" s="6">
        <v>50.52</v>
      </c>
      <c r="K1211" s="6">
        <v>69.97</v>
      </c>
      <c r="L1211" s="6">
        <f t="shared" si="228"/>
        <v>0</v>
      </c>
      <c r="M1211" s="6">
        <f t="shared" si="229"/>
        <v>0</v>
      </c>
      <c r="N1211" s="6">
        <f t="shared" si="230"/>
        <v>1</v>
      </c>
      <c r="O1211"/>
      <c r="AA1211" t="s">
        <v>3199</v>
      </c>
      <c r="AB1211" t="s">
        <v>3002</v>
      </c>
      <c r="AC1211" t="s">
        <v>51</v>
      </c>
      <c r="AD1211" t="s">
        <v>135</v>
      </c>
      <c r="AE1211">
        <v>24</v>
      </c>
      <c r="AF1211">
        <v>88.11</v>
      </c>
      <c r="AG1211">
        <v>73.7</v>
      </c>
      <c r="AH1211">
        <f t="shared" si="224"/>
        <v>1.1955223880597015</v>
      </c>
      <c r="AI1211">
        <v>23.5</v>
      </c>
      <c r="AJ1211">
        <v>62.53</v>
      </c>
      <c r="AK1211">
        <v>72.459999999999994</v>
      </c>
      <c r="AL1211" s="3">
        <f t="shared" si="225"/>
        <v>0</v>
      </c>
      <c r="AM1211" s="3">
        <f t="shared" si="226"/>
        <v>1</v>
      </c>
      <c r="AN1211" s="3">
        <f t="shared" si="227"/>
        <v>0</v>
      </c>
    </row>
    <row r="1212" spans="1:40" x14ac:dyDescent="0.35">
      <c r="A1212" t="s">
        <v>3200</v>
      </c>
      <c r="B1212" t="s">
        <v>3002</v>
      </c>
      <c r="C1212" s="6" t="s">
        <v>51</v>
      </c>
      <c r="D1212" s="6" t="s">
        <v>134</v>
      </c>
      <c r="E1212" s="6">
        <v>20.5</v>
      </c>
      <c r="F1212" s="6">
        <v>57.8</v>
      </c>
      <c r="G1212" s="6">
        <v>64.97</v>
      </c>
      <c r="H1212" s="6">
        <f t="shared" si="223"/>
        <v>0.88964137294135748</v>
      </c>
      <c r="I1212" s="6">
        <v>20</v>
      </c>
      <c r="J1212" s="6">
        <v>37.659999999999997</v>
      </c>
      <c r="K1212" s="6">
        <v>63.71</v>
      </c>
      <c r="L1212" s="6">
        <f t="shared" si="228"/>
        <v>0</v>
      </c>
      <c r="M1212" s="6">
        <f t="shared" si="229"/>
        <v>0</v>
      </c>
      <c r="N1212" s="6">
        <f t="shared" si="230"/>
        <v>1</v>
      </c>
      <c r="O1212"/>
      <c r="AA1212" t="s">
        <v>3200</v>
      </c>
      <c r="AB1212" t="s">
        <v>3002</v>
      </c>
      <c r="AC1212" t="s">
        <v>51</v>
      </c>
      <c r="AD1212" t="s">
        <v>135</v>
      </c>
      <c r="AE1212">
        <v>23</v>
      </c>
      <c r="AF1212">
        <v>83.95</v>
      </c>
      <c r="AG1212">
        <v>71.22</v>
      </c>
      <c r="AH1212">
        <f t="shared" si="224"/>
        <v>1.1787419264251615</v>
      </c>
      <c r="AI1212">
        <v>22</v>
      </c>
      <c r="AJ1212">
        <v>54.25</v>
      </c>
      <c r="AK1212">
        <v>68.72</v>
      </c>
      <c r="AL1212" s="3">
        <f t="shared" si="225"/>
        <v>0</v>
      </c>
      <c r="AM1212" s="3">
        <f t="shared" si="226"/>
        <v>1</v>
      </c>
      <c r="AN1212" s="3">
        <f t="shared" si="227"/>
        <v>0</v>
      </c>
    </row>
    <row r="1213" spans="1:40" x14ac:dyDescent="0.35">
      <c r="A1213" t="s">
        <v>3201</v>
      </c>
      <c r="B1213" t="s">
        <v>3002</v>
      </c>
      <c r="C1213" s="6" t="s">
        <v>51</v>
      </c>
      <c r="D1213" s="6" t="s">
        <v>134</v>
      </c>
      <c r="E1213" s="6">
        <v>27.5</v>
      </c>
      <c r="F1213" s="6">
        <v>75.94</v>
      </c>
      <c r="G1213" s="6">
        <v>82.3</v>
      </c>
      <c r="H1213" s="6">
        <f t="shared" si="223"/>
        <v>0.92272174969623333</v>
      </c>
      <c r="I1213" s="6">
        <v>27</v>
      </c>
      <c r="J1213" s="6">
        <v>50.94</v>
      </c>
      <c r="K1213" s="6">
        <v>81.08</v>
      </c>
      <c r="L1213" s="6">
        <f t="shared" si="228"/>
        <v>0</v>
      </c>
      <c r="M1213" s="6">
        <f t="shared" si="229"/>
        <v>0</v>
      </c>
      <c r="N1213" s="6">
        <f t="shared" si="230"/>
        <v>1</v>
      </c>
      <c r="O1213"/>
      <c r="AA1213" t="s">
        <v>3201</v>
      </c>
      <c r="AB1213" t="s">
        <v>3002</v>
      </c>
      <c r="AC1213" t="s">
        <v>51</v>
      </c>
      <c r="AD1213" t="s">
        <v>135</v>
      </c>
      <c r="AE1213">
        <v>24</v>
      </c>
      <c r="AF1213">
        <v>108.56</v>
      </c>
      <c r="AG1213">
        <v>73.7</v>
      </c>
      <c r="AH1213">
        <f t="shared" si="224"/>
        <v>1.4729986431478967</v>
      </c>
      <c r="AI1213">
        <v>23</v>
      </c>
      <c r="AJ1213">
        <v>64.73</v>
      </c>
      <c r="AK1213">
        <v>71.22</v>
      </c>
      <c r="AL1213" s="3">
        <f t="shared" si="225"/>
        <v>0</v>
      </c>
      <c r="AM1213" s="3">
        <f t="shared" si="226"/>
        <v>1</v>
      </c>
      <c r="AN1213" s="3">
        <f t="shared" si="227"/>
        <v>0</v>
      </c>
    </row>
    <row r="1214" spans="1:40" x14ac:dyDescent="0.35">
      <c r="A1214" t="s">
        <v>3202</v>
      </c>
      <c r="B1214" t="s">
        <v>3002</v>
      </c>
      <c r="C1214" s="6" t="s">
        <v>51</v>
      </c>
      <c r="D1214" s="6" t="s">
        <v>134</v>
      </c>
      <c r="E1214" s="6">
        <v>26.5</v>
      </c>
      <c r="F1214" s="6">
        <v>69.930000000000007</v>
      </c>
      <c r="G1214" s="6">
        <v>79.86</v>
      </c>
      <c r="H1214" s="6">
        <f t="shared" si="223"/>
        <v>0.87565740045078899</v>
      </c>
      <c r="I1214" s="6">
        <v>26</v>
      </c>
      <c r="J1214" s="6">
        <v>65.790000000000006</v>
      </c>
      <c r="K1214" s="6">
        <v>78.63</v>
      </c>
      <c r="L1214" s="6">
        <f t="shared" si="228"/>
        <v>0</v>
      </c>
      <c r="M1214" s="6">
        <f t="shared" si="229"/>
        <v>0</v>
      </c>
      <c r="N1214" s="6">
        <f t="shared" si="230"/>
        <v>1</v>
      </c>
      <c r="O1214"/>
      <c r="AA1214" t="s">
        <v>3202</v>
      </c>
      <c r="AB1214" t="s">
        <v>3002</v>
      </c>
      <c r="AC1214" s="6" t="s">
        <v>51</v>
      </c>
      <c r="AD1214" s="6" t="s">
        <v>135</v>
      </c>
      <c r="AE1214" s="6">
        <v>24</v>
      </c>
      <c r="AF1214" s="6">
        <v>73.540000000000006</v>
      </c>
      <c r="AG1214" s="6">
        <v>73.7</v>
      </c>
      <c r="AH1214" s="6">
        <f t="shared" si="224"/>
        <v>0.99782903663500688</v>
      </c>
      <c r="AI1214" s="6">
        <v>23.5</v>
      </c>
      <c r="AJ1214" s="6">
        <v>65.48</v>
      </c>
      <c r="AK1214" s="6">
        <v>72.459999999999994</v>
      </c>
      <c r="AL1214" s="6">
        <f t="shared" si="225"/>
        <v>0</v>
      </c>
      <c r="AM1214" s="6">
        <f t="shared" si="226"/>
        <v>0</v>
      </c>
      <c r="AN1214" s="6">
        <f t="shared" si="227"/>
        <v>1</v>
      </c>
    </row>
    <row r="1215" spans="1:40" x14ac:dyDescent="0.35">
      <c r="A1215" t="s">
        <v>3203</v>
      </c>
      <c r="B1215" t="s">
        <v>3002</v>
      </c>
      <c r="C1215" s="6" t="s">
        <v>51</v>
      </c>
      <c r="D1215" s="6" t="s">
        <v>134</v>
      </c>
      <c r="E1215" s="6">
        <v>24</v>
      </c>
      <c r="F1215" s="6">
        <v>60.57</v>
      </c>
      <c r="G1215" s="6">
        <v>73.7</v>
      </c>
      <c r="H1215" s="6">
        <f t="shared" si="223"/>
        <v>0.82184531886024426</v>
      </c>
      <c r="I1215" s="6">
        <v>23.5</v>
      </c>
      <c r="J1215" s="6">
        <v>48.8</v>
      </c>
      <c r="K1215" s="6">
        <v>72.459999999999994</v>
      </c>
      <c r="L1215" s="6">
        <f t="shared" si="228"/>
        <v>0</v>
      </c>
      <c r="M1215" s="6">
        <f t="shared" si="229"/>
        <v>0</v>
      </c>
      <c r="N1215" s="6">
        <f t="shared" si="230"/>
        <v>1</v>
      </c>
      <c r="O1215"/>
      <c r="AA1215" t="s">
        <v>3203</v>
      </c>
      <c r="AB1215" t="s">
        <v>3002</v>
      </c>
      <c r="AC1215" s="6" t="s">
        <v>51</v>
      </c>
      <c r="AD1215" s="6" t="s">
        <v>135</v>
      </c>
      <c r="AE1215" s="6">
        <v>24</v>
      </c>
      <c r="AF1215" s="6">
        <v>65.27</v>
      </c>
      <c r="AG1215" s="6">
        <v>73.7</v>
      </c>
      <c r="AH1215" s="6">
        <f t="shared" si="224"/>
        <v>0.8856173677069199</v>
      </c>
      <c r="AI1215" s="6">
        <v>23.5</v>
      </c>
      <c r="AJ1215" s="6">
        <v>59.96</v>
      </c>
      <c r="AK1215" s="6">
        <v>72.459999999999994</v>
      </c>
      <c r="AL1215" s="6">
        <f t="shared" si="225"/>
        <v>0</v>
      </c>
      <c r="AM1215" s="6">
        <f t="shared" si="226"/>
        <v>0</v>
      </c>
      <c r="AN1215" s="6">
        <f t="shared" si="227"/>
        <v>1</v>
      </c>
    </row>
    <row r="1216" spans="1:40" x14ac:dyDescent="0.35">
      <c r="A1216" t="s">
        <v>3204</v>
      </c>
      <c r="B1216" t="s">
        <v>3002</v>
      </c>
      <c r="C1216" s="6" t="s">
        <v>51</v>
      </c>
      <c r="D1216" s="6" t="s">
        <v>134</v>
      </c>
      <c r="E1216" s="6">
        <v>18.5</v>
      </c>
      <c r="F1216" s="6">
        <v>45.29</v>
      </c>
      <c r="G1216" s="6">
        <v>59.91</v>
      </c>
      <c r="H1216" s="6">
        <f t="shared" ref="H1216:H1279" si="231">F1216/G1216</f>
        <v>0.75596728425972293</v>
      </c>
      <c r="I1216" s="6">
        <v>18</v>
      </c>
      <c r="J1216" s="6">
        <v>41.5</v>
      </c>
      <c r="K1216" s="6">
        <v>58.64</v>
      </c>
      <c r="L1216" s="6">
        <f t="shared" si="228"/>
        <v>0</v>
      </c>
      <c r="M1216" s="6">
        <f t="shared" si="229"/>
        <v>0</v>
      </c>
      <c r="N1216" s="6">
        <f t="shared" si="230"/>
        <v>1</v>
      </c>
      <c r="O1216"/>
      <c r="AA1216" t="s">
        <v>3204</v>
      </c>
      <c r="AB1216" t="s">
        <v>3002</v>
      </c>
      <c r="AC1216" s="6" t="s">
        <v>51</v>
      </c>
      <c r="AD1216" s="6" t="s">
        <v>135</v>
      </c>
      <c r="AE1216" s="6">
        <v>26.5</v>
      </c>
      <c r="AF1216" s="6">
        <v>75.540000000000006</v>
      </c>
      <c r="AG1216" s="6">
        <v>79.86</v>
      </c>
      <c r="AH1216" s="6">
        <f t="shared" si="224"/>
        <v>0.9459053343350865</v>
      </c>
      <c r="AI1216" s="6">
        <v>26</v>
      </c>
      <c r="AJ1216" s="6">
        <v>50.64</v>
      </c>
      <c r="AK1216" s="6">
        <v>78.63</v>
      </c>
      <c r="AL1216" s="6">
        <f t="shared" si="225"/>
        <v>0</v>
      </c>
      <c r="AM1216" s="6">
        <f t="shared" si="226"/>
        <v>0</v>
      </c>
      <c r="AN1216" s="6">
        <f t="shared" si="227"/>
        <v>1</v>
      </c>
    </row>
    <row r="1217" spans="1:40" x14ac:dyDescent="0.35">
      <c r="A1217" t="s">
        <v>3205</v>
      </c>
      <c r="B1217" t="s">
        <v>3002</v>
      </c>
      <c r="C1217" s="6" t="s">
        <v>51</v>
      </c>
      <c r="D1217" s="6" t="s">
        <v>134</v>
      </c>
      <c r="E1217" s="6">
        <v>24</v>
      </c>
      <c r="F1217" s="6">
        <v>53.92</v>
      </c>
      <c r="G1217" s="6">
        <v>73.7</v>
      </c>
      <c r="H1217" s="6">
        <f t="shared" si="231"/>
        <v>0.73161465400271375</v>
      </c>
      <c r="I1217" s="6">
        <v>23.5</v>
      </c>
      <c r="J1217" s="6">
        <v>34.99</v>
      </c>
      <c r="K1217" s="6">
        <v>72.459999999999994</v>
      </c>
      <c r="L1217" s="6">
        <f t="shared" si="228"/>
        <v>0</v>
      </c>
      <c r="M1217" s="6">
        <f t="shared" si="229"/>
        <v>0</v>
      </c>
      <c r="N1217" s="6">
        <f t="shared" si="230"/>
        <v>1</v>
      </c>
      <c r="O1217"/>
      <c r="AA1217" t="s">
        <v>3205</v>
      </c>
      <c r="AB1217" t="s">
        <v>3002</v>
      </c>
      <c r="AC1217" t="s">
        <v>51</v>
      </c>
      <c r="AD1217" t="s">
        <v>135</v>
      </c>
      <c r="AE1217">
        <v>24</v>
      </c>
      <c r="AF1217">
        <v>92.47</v>
      </c>
      <c r="AG1217">
        <v>73.7</v>
      </c>
      <c r="AH1217">
        <f t="shared" si="224"/>
        <v>1.2546811397557665</v>
      </c>
      <c r="AI1217">
        <v>23</v>
      </c>
      <c r="AJ1217">
        <v>59.16</v>
      </c>
      <c r="AK1217">
        <v>71.22</v>
      </c>
      <c r="AL1217" s="3">
        <f t="shared" si="225"/>
        <v>0</v>
      </c>
      <c r="AM1217" s="3">
        <f t="shared" si="226"/>
        <v>1</v>
      </c>
      <c r="AN1217" s="3">
        <f t="shared" si="227"/>
        <v>0</v>
      </c>
    </row>
    <row r="1218" spans="1:40" x14ac:dyDescent="0.35">
      <c r="A1218" t="s">
        <v>3206</v>
      </c>
      <c r="B1218" t="s">
        <v>3002</v>
      </c>
      <c r="C1218" s="6" t="s">
        <v>51</v>
      </c>
      <c r="D1218" s="6" t="s">
        <v>134</v>
      </c>
      <c r="E1218" s="6">
        <v>15</v>
      </c>
      <c r="F1218" s="6">
        <v>50.75</v>
      </c>
      <c r="G1218" s="6">
        <v>50.91</v>
      </c>
      <c r="H1218" s="6">
        <f t="shared" si="231"/>
        <v>0.99685719897858971</v>
      </c>
      <c r="I1218" s="6">
        <v>15</v>
      </c>
      <c r="J1218" s="6">
        <v>50.75</v>
      </c>
      <c r="K1218" s="6">
        <v>50.91</v>
      </c>
      <c r="L1218" s="6">
        <f t="shared" si="228"/>
        <v>0</v>
      </c>
      <c r="M1218" s="6">
        <f t="shared" si="229"/>
        <v>0</v>
      </c>
      <c r="N1218" s="6">
        <f t="shared" si="230"/>
        <v>1</v>
      </c>
      <c r="O1218"/>
      <c r="AA1218" t="s">
        <v>3206</v>
      </c>
      <c r="AB1218" t="s">
        <v>3002</v>
      </c>
      <c r="AC1218" s="6" t="s">
        <v>51</v>
      </c>
      <c r="AD1218" s="6" t="s">
        <v>135</v>
      </c>
      <c r="AE1218" s="6">
        <v>24</v>
      </c>
      <c r="AF1218" s="6">
        <v>72.489999999999995</v>
      </c>
      <c r="AG1218" s="6">
        <v>73.7</v>
      </c>
      <c r="AH1218" s="6">
        <f t="shared" ref="AH1218:AH1281" si="232">AF1218/AG1218</f>
        <v>0.98358208955223869</v>
      </c>
      <c r="AI1218" s="6">
        <v>23.5</v>
      </c>
      <c r="AJ1218" s="6">
        <v>69.44</v>
      </c>
      <c r="AK1218" s="6">
        <v>72.459999999999994</v>
      </c>
      <c r="AL1218" s="6">
        <f t="shared" ref="AL1218:AL1281" si="233">IF(AH1218&gt;1.5,1,0)</f>
        <v>0</v>
      </c>
      <c r="AM1218" s="6">
        <f t="shared" ref="AM1218:AM1281" si="234">IF((AND(AH1218&gt;1,AH1218&lt;1.5)),1,0)</f>
        <v>0</v>
      </c>
      <c r="AN1218" s="6">
        <f t="shared" ref="AN1218:AN1281" si="235">IF(AH1218&lt;1,1,0)</f>
        <v>1</v>
      </c>
    </row>
    <row r="1219" spans="1:40" x14ac:dyDescent="0.35">
      <c r="A1219" t="s">
        <v>3207</v>
      </c>
      <c r="B1219" t="s">
        <v>3002</v>
      </c>
      <c r="C1219" s="6" t="s">
        <v>51</v>
      </c>
      <c r="D1219" s="6" t="s">
        <v>134</v>
      </c>
      <c r="E1219" s="6">
        <v>21.5</v>
      </c>
      <c r="F1219" s="6">
        <v>60.02</v>
      </c>
      <c r="G1219" s="6">
        <v>67.47</v>
      </c>
      <c r="H1219" s="6">
        <f t="shared" si="231"/>
        <v>0.88958055432043881</v>
      </c>
      <c r="I1219" s="6">
        <v>21</v>
      </c>
      <c r="J1219" s="6">
        <v>25.99</v>
      </c>
      <c r="K1219" s="6">
        <v>66.22</v>
      </c>
      <c r="L1219" s="6">
        <f t="shared" si="228"/>
        <v>0</v>
      </c>
      <c r="M1219" s="6">
        <f t="shared" si="229"/>
        <v>0</v>
      </c>
      <c r="N1219" s="6">
        <f t="shared" si="230"/>
        <v>1</v>
      </c>
      <c r="O1219"/>
      <c r="AA1219" t="s">
        <v>3207</v>
      </c>
      <c r="AB1219" t="s">
        <v>3002</v>
      </c>
      <c r="AC1219" s="6" t="s">
        <v>51</v>
      </c>
      <c r="AD1219" s="6" t="s">
        <v>135</v>
      </c>
      <c r="AE1219" s="6">
        <v>19</v>
      </c>
      <c r="AF1219" s="6">
        <v>42.87</v>
      </c>
      <c r="AG1219" s="6">
        <v>61.18</v>
      </c>
      <c r="AH1219" s="6">
        <f t="shared" si="232"/>
        <v>0.70071918927754162</v>
      </c>
      <c r="AI1219" s="6">
        <v>18.5</v>
      </c>
      <c r="AJ1219" s="6">
        <v>23.67</v>
      </c>
      <c r="AK1219" s="6">
        <v>59.91</v>
      </c>
      <c r="AL1219" s="6">
        <f t="shared" si="233"/>
        <v>0</v>
      </c>
      <c r="AM1219" s="6">
        <f t="shared" si="234"/>
        <v>0</v>
      </c>
      <c r="AN1219" s="6">
        <f t="shared" si="235"/>
        <v>1</v>
      </c>
    </row>
    <row r="1220" spans="1:40" x14ac:dyDescent="0.35">
      <c r="A1220" t="s">
        <v>3208</v>
      </c>
      <c r="B1220" t="s">
        <v>3002</v>
      </c>
      <c r="C1220" s="6" t="s">
        <v>51</v>
      </c>
      <c r="D1220" s="6" t="s">
        <v>134</v>
      </c>
      <c r="E1220" s="6">
        <v>20</v>
      </c>
      <c r="F1220" s="6">
        <v>52.85</v>
      </c>
      <c r="G1220" s="6">
        <v>63.71</v>
      </c>
      <c r="H1220" s="6">
        <f t="shared" si="231"/>
        <v>0.82954010359441221</v>
      </c>
      <c r="I1220" s="6">
        <v>19.5</v>
      </c>
      <c r="J1220" s="6">
        <v>45.15</v>
      </c>
      <c r="K1220" s="6">
        <v>62.44</v>
      </c>
      <c r="L1220" s="6">
        <f t="shared" si="228"/>
        <v>0</v>
      </c>
      <c r="M1220" s="6">
        <f t="shared" si="229"/>
        <v>0</v>
      </c>
      <c r="N1220" s="6">
        <f t="shared" si="230"/>
        <v>1</v>
      </c>
      <c r="O1220"/>
      <c r="AA1220" t="s">
        <v>3208</v>
      </c>
      <c r="AB1220" t="s">
        <v>3002</v>
      </c>
      <c r="AC1220" t="s">
        <v>51</v>
      </c>
      <c r="AD1220" t="s">
        <v>135</v>
      </c>
      <c r="AE1220">
        <v>24</v>
      </c>
      <c r="AF1220">
        <v>74.77</v>
      </c>
      <c r="AG1220">
        <v>73.7</v>
      </c>
      <c r="AH1220">
        <f t="shared" si="232"/>
        <v>1.0145183175033921</v>
      </c>
      <c r="AI1220">
        <v>23.5</v>
      </c>
      <c r="AJ1220">
        <v>40.229999999999997</v>
      </c>
      <c r="AK1220">
        <v>72.459999999999994</v>
      </c>
      <c r="AL1220" s="3">
        <f t="shared" si="233"/>
        <v>0</v>
      </c>
      <c r="AM1220" s="3">
        <f t="shared" si="234"/>
        <v>1</v>
      </c>
      <c r="AN1220" s="3">
        <f t="shared" si="235"/>
        <v>0</v>
      </c>
    </row>
    <row r="1221" spans="1:40" x14ac:dyDescent="0.35">
      <c r="A1221" t="s">
        <v>3209</v>
      </c>
      <c r="B1221" t="s">
        <v>3002</v>
      </c>
      <c r="C1221" s="6" t="s">
        <v>51</v>
      </c>
      <c r="D1221" s="6" t="s">
        <v>134</v>
      </c>
      <c r="E1221" s="6">
        <v>34</v>
      </c>
      <c r="F1221" s="6">
        <v>82.6</v>
      </c>
      <c r="G1221" s="6">
        <v>98.04</v>
      </c>
      <c r="H1221" s="6">
        <f t="shared" si="231"/>
        <v>0.84251325989392079</v>
      </c>
      <c r="I1221" s="6">
        <v>33.5</v>
      </c>
      <c r="J1221" s="6">
        <v>66.86</v>
      </c>
      <c r="K1221" s="6">
        <v>96.84</v>
      </c>
      <c r="L1221" s="6">
        <f t="shared" si="228"/>
        <v>0</v>
      </c>
      <c r="M1221" s="6">
        <f t="shared" si="229"/>
        <v>0</v>
      </c>
      <c r="N1221" s="6">
        <f t="shared" si="230"/>
        <v>1</v>
      </c>
      <c r="O1221"/>
      <c r="AA1221" t="s">
        <v>3209</v>
      </c>
      <c r="AB1221" t="s">
        <v>3002</v>
      </c>
      <c r="AC1221" s="6" t="s">
        <v>51</v>
      </c>
      <c r="AD1221" s="6" t="s">
        <v>135</v>
      </c>
      <c r="AE1221" s="6">
        <v>29</v>
      </c>
      <c r="AF1221" s="6">
        <v>73.72</v>
      </c>
      <c r="AG1221" s="6">
        <v>85.96</v>
      </c>
      <c r="AH1221" s="6">
        <f t="shared" si="232"/>
        <v>0.85760818985574694</v>
      </c>
      <c r="AI1221" s="6">
        <v>28.5</v>
      </c>
      <c r="AJ1221" s="6">
        <v>66.209999999999994</v>
      </c>
      <c r="AK1221" s="6">
        <v>84.74</v>
      </c>
      <c r="AL1221" s="6">
        <f t="shared" si="233"/>
        <v>0</v>
      </c>
      <c r="AM1221" s="6">
        <f t="shared" si="234"/>
        <v>0</v>
      </c>
      <c r="AN1221" s="6">
        <f t="shared" si="235"/>
        <v>1</v>
      </c>
    </row>
    <row r="1222" spans="1:40" x14ac:dyDescent="0.35">
      <c r="A1222" t="s">
        <v>3210</v>
      </c>
      <c r="B1222" t="s">
        <v>3002</v>
      </c>
      <c r="C1222" t="s">
        <v>51</v>
      </c>
      <c r="D1222" t="s">
        <v>134</v>
      </c>
      <c r="E1222">
        <v>27.5</v>
      </c>
      <c r="F1222">
        <v>84.44</v>
      </c>
      <c r="G1222">
        <v>82.3</v>
      </c>
      <c r="H1222">
        <f t="shared" si="231"/>
        <v>1.0260024301336574</v>
      </c>
      <c r="I1222">
        <v>27</v>
      </c>
      <c r="J1222">
        <v>58.83</v>
      </c>
      <c r="K1222">
        <v>81.08</v>
      </c>
      <c r="L1222" s="3">
        <f t="shared" si="228"/>
        <v>0</v>
      </c>
      <c r="M1222" s="3">
        <f t="shared" si="229"/>
        <v>1</v>
      </c>
      <c r="N1222" s="3">
        <f t="shared" si="230"/>
        <v>0</v>
      </c>
      <c r="O1222"/>
      <c r="AA1222" t="s">
        <v>3210</v>
      </c>
      <c r="AB1222" t="s">
        <v>3002</v>
      </c>
      <c r="AC1222" s="6" t="s">
        <v>51</v>
      </c>
      <c r="AD1222" s="6" t="s">
        <v>135</v>
      </c>
      <c r="AE1222" s="6">
        <v>33</v>
      </c>
      <c r="AF1222" s="6">
        <v>91.74</v>
      </c>
      <c r="AG1222" s="6">
        <v>95.64</v>
      </c>
      <c r="AH1222" s="6">
        <f t="shared" si="232"/>
        <v>0.95922208281053944</v>
      </c>
      <c r="AI1222" s="6">
        <v>32.5</v>
      </c>
      <c r="AJ1222" s="6">
        <v>78.8</v>
      </c>
      <c r="AK1222" s="6">
        <v>94.43</v>
      </c>
      <c r="AL1222" s="6">
        <f t="shared" si="233"/>
        <v>0</v>
      </c>
      <c r="AM1222" s="6">
        <f t="shared" si="234"/>
        <v>0</v>
      </c>
      <c r="AN1222" s="6">
        <f t="shared" si="235"/>
        <v>1</v>
      </c>
    </row>
    <row r="1223" spans="1:40" x14ac:dyDescent="0.35">
      <c r="A1223" t="s">
        <v>3211</v>
      </c>
      <c r="B1223" t="s">
        <v>3002</v>
      </c>
      <c r="C1223" t="s">
        <v>51</v>
      </c>
      <c r="D1223" t="s">
        <v>134</v>
      </c>
      <c r="E1223">
        <v>27.5</v>
      </c>
      <c r="F1223">
        <v>92.66</v>
      </c>
      <c r="G1223">
        <v>82.3</v>
      </c>
      <c r="H1223">
        <f t="shared" si="231"/>
        <v>1.1258809234507898</v>
      </c>
      <c r="I1223">
        <v>19</v>
      </c>
      <c r="J1223">
        <v>70.02</v>
      </c>
      <c r="K1223">
        <v>61.18</v>
      </c>
      <c r="L1223" s="3">
        <f t="shared" si="228"/>
        <v>0</v>
      </c>
      <c r="M1223" s="3">
        <f t="shared" si="229"/>
        <v>1</v>
      </c>
      <c r="N1223" s="3">
        <f t="shared" si="230"/>
        <v>0</v>
      </c>
      <c r="O1223"/>
      <c r="AA1223" t="s">
        <v>3211</v>
      </c>
      <c r="AB1223" t="s">
        <v>3002</v>
      </c>
      <c r="AC1223" s="6" t="s">
        <v>51</v>
      </c>
      <c r="AD1223" s="6" t="s">
        <v>135</v>
      </c>
      <c r="AE1223" s="6">
        <v>23.5</v>
      </c>
      <c r="AF1223" s="6">
        <v>64.73</v>
      </c>
      <c r="AG1223" s="6">
        <v>72.459999999999994</v>
      </c>
      <c r="AH1223" s="6">
        <f t="shared" si="232"/>
        <v>0.89332045266353866</v>
      </c>
      <c r="AI1223" s="6">
        <v>23</v>
      </c>
      <c r="AJ1223" s="6">
        <v>44.4</v>
      </c>
      <c r="AK1223" s="6">
        <v>71.22</v>
      </c>
      <c r="AL1223" s="6">
        <f t="shared" si="233"/>
        <v>0</v>
      </c>
      <c r="AM1223" s="6">
        <f t="shared" si="234"/>
        <v>0</v>
      </c>
      <c r="AN1223" s="6">
        <f t="shared" si="235"/>
        <v>1</v>
      </c>
    </row>
    <row r="1224" spans="1:40" x14ac:dyDescent="0.35">
      <c r="A1224" t="s">
        <v>3212</v>
      </c>
      <c r="B1224" t="s">
        <v>3002</v>
      </c>
      <c r="C1224" s="6" t="s">
        <v>51</v>
      </c>
      <c r="D1224" s="6" t="s">
        <v>134</v>
      </c>
      <c r="E1224" s="6">
        <v>22.5</v>
      </c>
      <c r="F1224" s="6">
        <v>58.37</v>
      </c>
      <c r="G1224" s="6">
        <v>69.97</v>
      </c>
      <c r="H1224" s="6">
        <f t="shared" si="231"/>
        <v>0.83421466342718309</v>
      </c>
      <c r="I1224" s="6">
        <v>22</v>
      </c>
      <c r="J1224" s="6">
        <v>47.97</v>
      </c>
      <c r="K1224" s="6">
        <v>68.72</v>
      </c>
      <c r="L1224" s="6">
        <f t="shared" si="228"/>
        <v>0</v>
      </c>
      <c r="M1224" s="6">
        <f t="shared" si="229"/>
        <v>0</v>
      </c>
      <c r="N1224" s="6">
        <f t="shared" si="230"/>
        <v>1</v>
      </c>
      <c r="O1224"/>
      <c r="AA1224" t="s">
        <v>3212</v>
      </c>
      <c r="AB1224" t="s">
        <v>3002</v>
      </c>
      <c r="AC1224" s="6" t="s">
        <v>51</v>
      </c>
      <c r="AD1224" s="6" t="s">
        <v>135</v>
      </c>
      <c r="AE1224" s="6">
        <v>16</v>
      </c>
      <c r="AF1224" s="6">
        <v>48.06</v>
      </c>
      <c r="AG1224" s="6">
        <v>53.5</v>
      </c>
      <c r="AH1224" s="6">
        <f t="shared" si="232"/>
        <v>0.8983177570093458</v>
      </c>
      <c r="AI1224" s="6">
        <v>15.5</v>
      </c>
      <c r="AJ1224" s="6">
        <v>23.57</v>
      </c>
      <c r="AK1224" s="6">
        <v>52.21</v>
      </c>
      <c r="AL1224" s="6">
        <f t="shared" si="233"/>
        <v>0</v>
      </c>
      <c r="AM1224" s="6">
        <f t="shared" si="234"/>
        <v>0</v>
      </c>
      <c r="AN1224" s="6">
        <f t="shared" si="235"/>
        <v>1</v>
      </c>
    </row>
    <row r="1225" spans="1:40" x14ac:dyDescent="0.35">
      <c r="A1225" t="s">
        <v>3213</v>
      </c>
      <c r="B1225" t="s">
        <v>3002</v>
      </c>
      <c r="C1225" s="6" t="s">
        <v>51</v>
      </c>
      <c r="D1225" s="6" t="s">
        <v>134</v>
      </c>
      <c r="E1225" s="6">
        <v>28</v>
      </c>
      <c r="F1225" s="6">
        <v>76.95</v>
      </c>
      <c r="G1225" s="6">
        <v>83.53</v>
      </c>
      <c r="H1225" s="6">
        <f t="shared" si="231"/>
        <v>0.92122590685981087</v>
      </c>
      <c r="I1225" s="6">
        <v>27.5</v>
      </c>
      <c r="J1225" s="6">
        <v>45.38</v>
      </c>
      <c r="K1225" s="6">
        <v>82.3</v>
      </c>
      <c r="L1225" s="6">
        <f t="shared" si="228"/>
        <v>0</v>
      </c>
      <c r="M1225" s="6">
        <f t="shared" si="229"/>
        <v>0</v>
      </c>
      <c r="N1225" s="6">
        <f t="shared" si="230"/>
        <v>1</v>
      </c>
      <c r="O1225"/>
      <c r="AA1225" t="s">
        <v>3213</v>
      </c>
      <c r="AB1225" t="s">
        <v>3002</v>
      </c>
      <c r="AC1225" t="s">
        <v>51</v>
      </c>
      <c r="AD1225" t="s">
        <v>135</v>
      </c>
      <c r="AE1225">
        <v>24</v>
      </c>
      <c r="AF1225">
        <v>76.62</v>
      </c>
      <c r="AG1225">
        <v>73.7</v>
      </c>
      <c r="AH1225">
        <f t="shared" si="232"/>
        <v>1.0396200814111263</v>
      </c>
      <c r="AI1225">
        <v>23.5</v>
      </c>
      <c r="AJ1225">
        <v>49.08</v>
      </c>
      <c r="AK1225">
        <v>72.459999999999994</v>
      </c>
      <c r="AL1225" s="3">
        <f t="shared" si="233"/>
        <v>0</v>
      </c>
      <c r="AM1225" s="3">
        <f t="shared" si="234"/>
        <v>1</v>
      </c>
      <c r="AN1225" s="3">
        <f t="shared" si="235"/>
        <v>0</v>
      </c>
    </row>
    <row r="1226" spans="1:40" x14ac:dyDescent="0.35">
      <c r="A1226" t="s">
        <v>3214</v>
      </c>
      <c r="B1226" t="s">
        <v>3002</v>
      </c>
      <c r="C1226" t="s">
        <v>51</v>
      </c>
      <c r="D1226" t="s">
        <v>134</v>
      </c>
      <c r="E1226">
        <v>27.5</v>
      </c>
      <c r="F1226">
        <v>84.83</v>
      </c>
      <c r="G1226">
        <v>82.3</v>
      </c>
      <c r="H1226">
        <f t="shared" si="231"/>
        <v>1.0307411907654922</v>
      </c>
      <c r="I1226">
        <v>27</v>
      </c>
      <c r="J1226">
        <v>56</v>
      </c>
      <c r="K1226">
        <v>81.08</v>
      </c>
      <c r="L1226" s="3">
        <f t="shared" si="228"/>
        <v>0</v>
      </c>
      <c r="M1226" s="3">
        <f t="shared" si="229"/>
        <v>1</v>
      </c>
      <c r="N1226" s="3">
        <f t="shared" si="230"/>
        <v>0</v>
      </c>
      <c r="O1226"/>
      <c r="AA1226" t="s">
        <v>3214</v>
      </c>
      <c r="AB1226" t="s">
        <v>3002</v>
      </c>
      <c r="AC1226" t="s">
        <v>51</v>
      </c>
      <c r="AD1226" t="s">
        <v>135</v>
      </c>
      <c r="AE1226">
        <v>24</v>
      </c>
      <c r="AF1226">
        <v>87.05</v>
      </c>
      <c r="AG1226">
        <v>73.7</v>
      </c>
      <c r="AH1226">
        <f t="shared" si="232"/>
        <v>1.1811397557666214</v>
      </c>
      <c r="AI1226">
        <v>23.5</v>
      </c>
      <c r="AJ1226">
        <v>61.03</v>
      </c>
      <c r="AK1226">
        <v>72.459999999999994</v>
      </c>
      <c r="AL1226" s="3">
        <f t="shared" si="233"/>
        <v>0</v>
      </c>
      <c r="AM1226" s="3">
        <f t="shared" si="234"/>
        <v>1</v>
      </c>
      <c r="AN1226" s="3">
        <f t="shared" si="235"/>
        <v>0</v>
      </c>
    </row>
    <row r="1227" spans="1:40" x14ac:dyDescent="0.35">
      <c r="A1227" t="s">
        <v>3215</v>
      </c>
      <c r="B1227" t="s">
        <v>3002</v>
      </c>
      <c r="C1227" s="6" t="s">
        <v>51</v>
      </c>
      <c r="D1227" s="6" t="s">
        <v>547</v>
      </c>
      <c r="E1227" s="6">
        <v>16.5</v>
      </c>
      <c r="F1227" s="6">
        <v>43.97</v>
      </c>
      <c r="G1227" s="6">
        <v>54.79</v>
      </c>
      <c r="H1227" s="6">
        <f t="shared" si="231"/>
        <v>0.80251870779339296</v>
      </c>
      <c r="I1227" s="6">
        <v>16</v>
      </c>
      <c r="J1227" s="6">
        <v>31.73</v>
      </c>
      <c r="K1227" s="6">
        <v>53.5</v>
      </c>
      <c r="L1227" s="6">
        <f t="shared" si="228"/>
        <v>0</v>
      </c>
      <c r="M1227" s="6">
        <f t="shared" si="229"/>
        <v>0</v>
      </c>
      <c r="N1227" s="6">
        <f t="shared" si="230"/>
        <v>1</v>
      </c>
      <c r="AA1227" t="s">
        <v>3215</v>
      </c>
      <c r="AB1227" t="s">
        <v>3026</v>
      </c>
      <c r="AC1227" t="s">
        <v>51</v>
      </c>
      <c r="AD1227" t="s">
        <v>548</v>
      </c>
      <c r="AE1227">
        <v>24</v>
      </c>
      <c r="AF1227">
        <v>133.44</v>
      </c>
      <c r="AG1227">
        <v>73.7</v>
      </c>
      <c r="AH1227">
        <f t="shared" si="232"/>
        <v>1.8105834464043418</v>
      </c>
      <c r="AI1227">
        <v>22.5</v>
      </c>
      <c r="AJ1227">
        <v>67.13</v>
      </c>
      <c r="AK1227">
        <v>69.97</v>
      </c>
      <c r="AL1227" s="3">
        <f t="shared" si="233"/>
        <v>1</v>
      </c>
      <c r="AM1227" s="3">
        <f t="shared" si="234"/>
        <v>0</v>
      </c>
      <c r="AN1227" s="3">
        <f t="shared" si="235"/>
        <v>0</v>
      </c>
    </row>
    <row r="1228" spans="1:40" x14ac:dyDescent="0.35">
      <c r="A1228" t="s">
        <v>3216</v>
      </c>
      <c r="B1228" t="s">
        <v>3002</v>
      </c>
      <c r="C1228" t="s">
        <v>51</v>
      </c>
      <c r="D1228" t="s">
        <v>547</v>
      </c>
      <c r="E1228">
        <v>17.5</v>
      </c>
      <c r="F1228">
        <v>57.43</v>
      </c>
      <c r="G1228">
        <v>57.36</v>
      </c>
      <c r="H1228">
        <f t="shared" si="231"/>
        <v>1.0012203626220362</v>
      </c>
      <c r="I1228">
        <v>17</v>
      </c>
      <c r="J1228">
        <v>24.46</v>
      </c>
      <c r="K1228">
        <v>56.08</v>
      </c>
      <c r="L1228" s="3">
        <f t="shared" si="228"/>
        <v>0</v>
      </c>
      <c r="M1228" s="3">
        <f t="shared" si="229"/>
        <v>1</v>
      </c>
      <c r="N1228" s="3">
        <f t="shared" si="230"/>
        <v>0</v>
      </c>
      <c r="AA1228" t="s">
        <v>3216</v>
      </c>
      <c r="AB1228" t="s">
        <v>3026</v>
      </c>
      <c r="AC1228" s="6" t="s">
        <v>51</v>
      </c>
      <c r="AD1228" s="6" t="s">
        <v>548</v>
      </c>
      <c r="AE1228" s="6">
        <v>20.5</v>
      </c>
      <c r="AF1228" s="6">
        <v>53.86</v>
      </c>
      <c r="AG1228" s="6">
        <v>64.97</v>
      </c>
      <c r="AH1228" s="6">
        <f t="shared" si="232"/>
        <v>0.82899799907649685</v>
      </c>
      <c r="AI1228" s="6">
        <v>20</v>
      </c>
      <c r="AJ1228" s="6">
        <v>34.840000000000003</v>
      </c>
      <c r="AK1228" s="6">
        <v>63.71</v>
      </c>
      <c r="AL1228" s="6">
        <f t="shared" si="233"/>
        <v>0</v>
      </c>
      <c r="AM1228" s="6">
        <f t="shared" si="234"/>
        <v>0</v>
      </c>
      <c r="AN1228" s="6">
        <f t="shared" si="235"/>
        <v>1</v>
      </c>
    </row>
    <row r="1229" spans="1:40" x14ac:dyDescent="0.35">
      <c r="A1229" t="s">
        <v>3217</v>
      </c>
      <c r="B1229" t="s">
        <v>3002</v>
      </c>
      <c r="C1229" s="6" t="s">
        <v>51</v>
      </c>
      <c r="D1229" s="6" t="s">
        <v>547</v>
      </c>
      <c r="E1229" s="6">
        <v>19</v>
      </c>
      <c r="F1229" s="6">
        <v>56.45</v>
      </c>
      <c r="G1229" s="6">
        <v>61.18</v>
      </c>
      <c r="H1229" s="6">
        <f t="shared" si="231"/>
        <v>0.92268715266426937</v>
      </c>
      <c r="I1229" s="6">
        <v>18.5</v>
      </c>
      <c r="J1229" s="6">
        <v>39.08</v>
      </c>
      <c r="K1229" s="6">
        <v>59.91</v>
      </c>
      <c r="L1229" s="6">
        <f t="shared" si="228"/>
        <v>0</v>
      </c>
      <c r="M1229" s="6">
        <f t="shared" si="229"/>
        <v>0</v>
      </c>
      <c r="N1229" s="6">
        <f t="shared" si="230"/>
        <v>1</v>
      </c>
      <c r="AA1229" t="s">
        <v>3217</v>
      </c>
      <c r="AB1229" t="s">
        <v>3026</v>
      </c>
      <c r="AC1229" s="6" t="s">
        <v>51</v>
      </c>
      <c r="AD1229" s="6" t="s">
        <v>548</v>
      </c>
      <c r="AE1229" s="6">
        <v>23.5</v>
      </c>
      <c r="AF1229" s="6">
        <v>64.900000000000006</v>
      </c>
      <c r="AG1229" s="6">
        <v>72.459999999999994</v>
      </c>
      <c r="AH1229" s="6">
        <f t="shared" si="232"/>
        <v>0.8956665746618826</v>
      </c>
      <c r="AI1229" s="6">
        <v>23</v>
      </c>
      <c r="AJ1229" s="6">
        <v>38.54</v>
      </c>
      <c r="AK1229" s="6">
        <v>71.22</v>
      </c>
      <c r="AL1229" s="6">
        <f t="shared" si="233"/>
        <v>0</v>
      </c>
      <c r="AM1229" s="6">
        <f t="shared" si="234"/>
        <v>0</v>
      </c>
      <c r="AN1229" s="6">
        <f t="shared" si="235"/>
        <v>1</v>
      </c>
    </row>
    <row r="1230" spans="1:40" x14ac:dyDescent="0.35">
      <c r="A1230" t="s">
        <v>3218</v>
      </c>
      <c r="B1230" t="s">
        <v>3002</v>
      </c>
      <c r="C1230" s="6" t="s">
        <v>51</v>
      </c>
      <c r="D1230" s="6" t="s">
        <v>547</v>
      </c>
      <c r="E1230" s="6">
        <v>23.5</v>
      </c>
      <c r="F1230" s="6">
        <v>71.02</v>
      </c>
      <c r="G1230" s="6">
        <v>72.459999999999994</v>
      </c>
      <c r="H1230" s="6">
        <f t="shared" si="231"/>
        <v>0.98012696660226339</v>
      </c>
      <c r="I1230" s="6">
        <v>23</v>
      </c>
      <c r="J1230" s="6">
        <v>47.09</v>
      </c>
      <c r="K1230" s="6">
        <v>71.22</v>
      </c>
      <c r="L1230" s="6">
        <f t="shared" si="228"/>
        <v>0</v>
      </c>
      <c r="M1230" s="6">
        <f t="shared" si="229"/>
        <v>0</v>
      </c>
      <c r="N1230" s="6">
        <f t="shared" si="230"/>
        <v>1</v>
      </c>
      <c r="AA1230" t="s">
        <v>3218</v>
      </c>
      <c r="AB1230" t="s">
        <v>3026</v>
      </c>
      <c r="AC1230" s="6" t="s">
        <v>51</v>
      </c>
      <c r="AD1230" s="6" t="s">
        <v>548</v>
      </c>
      <c r="AE1230" s="6">
        <v>31.5</v>
      </c>
      <c r="AF1230" s="6">
        <v>80.09</v>
      </c>
      <c r="AG1230" s="6">
        <v>92.02</v>
      </c>
      <c r="AH1230" s="6">
        <f t="shared" si="232"/>
        <v>0.87035427081069339</v>
      </c>
      <c r="AI1230" s="6">
        <v>31</v>
      </c>
      <c r="AJ1230" s="6">
        <v>71.98</v>
      </c>
      <c r="AK1230" s="6">
        <v>90.81</v>
      </c>
      <c r="AL1230" s="6">
        <f t="shared" si="233"/>
        <v>0</v>
      </c>
      <c r="AM1230" s="6">
        <f t="shared" si="234"/>
        <v>0</v>
      </c>
      <c r="AN1230" s="6">
        <f t="shared" si="235"/>
        <v>1</v>
      </c>
    </row>
    <row r="1231" spans="1:40" x14ac:dyDescent="0.35">
      <c r="A1231" t="s">
        <v>3219</v>
      </c>
      <c r="B1231" t="s">
        <v>3002</v>
      </c>
      <c r="C1231" s="6" t="s">
        <v>51</v>
      </c>
      <c r="D1231" s="6" t="s">
        <v>547</v>
      </c>
      <c r="E1231" s="6">
        <v>19.5</v>
      </c>
      <c r="F1231" s="6">
        <v>52.73</v>
      </c>
      <c r="G1231" s="6">
        <v>62.44</v>
      </c>
      <c r="H1231" s="6">
        <f t="shared" si="231"/>
        <v>0.84449071108263929</v>
      </c>
      <c r="I1231" s="6">
        <v>19</v>
      </c>
      <c r="J1231" s="6">
        <v>32.96</v>
      </c>
      <c r="K1231" s="6">
        <v>61.18</v>
      </c>
      <c r="L1231" s="6">
        <f t="shared" si="228"/>
        <v>0</v>
      </c>
      <c r="M1231" s="6">
        <f t="shared" si="229"/>
        <v>0</v>
      </c>
      <c r="N1231" s="6">
        <f t="shared" si="230"/>
        <v>1</v>
      </c>
      <c r="AA1231" t="s">
        <v>3219</v>
      </c>
      <c r="AB1231" t="s">
        <v>3026</v>
      </c>
      <c r="AC1231" t="s">
        <v>51</v>
      </c>
      <c r="AD1231" t="s">
        <v>548</v>
      </c>
      <c r="AE1231">
        <v>26.5</v>
      </c>
      <c r="AF1231">
        <v>89.23</v>
      </c>
      <c r="AG1231">
        <v>79.86</v>
      </c>
      <c r="AH1231">
        <f t="shared" si="232"/>
        <v>1.1173303280741298</v>
      </c>
      <c r="AI1231">
        <v>26</v>
      </c>
      <c r="AJ1231">
        <v>72.760000000000005</v>
      </c>
      <c r="AK1231">
        <v>78.63</v>
      </c>
      <c r="AL1231" s="3">
        <f t="shared" si="233"/>
        <v>0</v>
      </c>
      <c r="AM1231" s="3">
        <f t="shared" si="234"/>
        <v>1</v>
      </c>
      <c r="AN1231" s="3">
        <f t="shared" si="235"/>
        <v>0</v>
      </c>
    </row>
    <row r="1232" spans="1:40" x14ac:dyDescent="0.35">
      <c r="A1232" t="s">
        <v>3220</v>
      </c>
      <c r="B1232" t="s">
        <v>3002</v>
      </c>
      <c r="C1232" s="6" t="s">
        <v>51</v>
      </c>
      <c r="D1232" s="6" t="s">
        <v>547</v>
      </c>
      <c r="E1232" s="6">
        <v>30.5</v>
      </c>
      <c r="F1232" s="6">
        <v>84.89</v>
      </c>
      <c r="G1232" s="6">
        <v>89.6</v>
      </c>
      <c r="H1232" s="6">
        <f t="shared" si="231"/>
        <v>0.94743303571428583</v>
      </c>
      <c r="I1232" s="6">
        <v>30</v>
      </c>
      <c r="J1232" s="6">
        <v>74.66</v>
      </c>
      <c r="K1232" s="6">
        <v>88.39</v>
      </c>
      <c r="L1232" s="6">
        <f t="shared" si="228"/>
        <v>0</v>
      </c>
      <c r="M1232" s="6">
        <f t="shared" si="229"/>
        <v>0</v>
      </c>
      <c r="N1232" s="6">
        <f t="shared" si="230"/>
        <v>1</v>
      </c>
      <c r="AA1232" t="s">
        <v>3220</v>
      </c>
      <c r="AB1232" t="s">
        <v>3026</v>
      </c>
      <c r="AC1232" s="6" t="s">
        <v>51</v>
      </c>
      <c r="AD1232" s="6" t="s">
        <v>548</v>
      </c>
      <c r="AE1232" s="6">
        <v>23.5</v>
      </c>
      <c r="AF1232" s="6">
        <v>68.17</v>
      </c>
      <c r="AG1232" s="6">
        <v>72.459999999999994</v>
      </c>
      <c r="AH1232" s="6">
        <f t="shared" si="232"/>
        <v>0.94079492133590958</v>
      </c>
      <c r="AI1232" s="6">
        <v>23</v>
      </c>
      <c r="AJ1232" s="6">
        <v>62.75</v>
      </c>
      <c r="AK1232" s="6">
        <v>71.22</v>
      </c>
      <c r="AL1232" s="6">
        <f t="shared" si="233"/>
        <v>0</v>
      </c>
      <c r="AM1232" s="6">
        <f t="shared" si="234"/>
        <v>0</v>
      </c>
      <c r="AN1232" s="6">
        <f t="shared" si="235"/>
        <v>1</v>
      </c>
    </row>
    <row r="1233" spans="1:40" x14ac:dyDescent="0.35">
      <c r="A1233" t="s">
        <v>3221</v>
      </c>
      <c r="B1233" t="s">
        <v>3002</v>
      </c>
      <c r="C1233" s="6" t="s">
        <v>51</v>
      </c>
      <c r="D1233" s="6" t="s">
        <v>134</v>
      </c>
      <c r="E1233" s="6">
        <v>29.5</v>
      </c>
      <c r="F1233" s="6">
        <v>66.14</v>
      </c>
      <c r="G1233" s="6">
        <v>87.18</v>
      </c>
      <c r="H1233" s="6">
        <f t="shared" si="231"/>
        <v>0.75866024317504011</v>
      </c>
      <c r="I1233" s="6">
        <v>29</v>
      </c>
      <c r="J1233" s="6">
        <v>63.85</v>
      </c>
      <c r="K1233" s="6">
        <v>85.96</v>
      </c>
      <c r="L1233" s="6">
        <f t="shared" si="228"/>
        <v>0</v>
      </c>
      <c r="M1233" s="6">
        <f t="shared" si="229"/>
        <v>0</v>
      </c>
      <c r="N1233" s="6">
        <f t="shared" si="230"/>
        <v>1</v>
      </c>
      <c r="AA1233" t="s">
        <v>3221</v>
      </c>
      <c r="AB1233" t="s">
        <v>3026</v>
      </c>
      <c r="AC1233" s="6" t="s">
        <v>51</v>
      </c>
      <c r="AD1233" s="6" t="s">
        <v>135</v>
      </c>
      <c r="AE1233" s="6">
        <v>29.5</v>
      </c>
      <c r="AF1233" s="6">
        <v>76.3</v>
      </c>
      <c r="AG1233" s="6">
        <v>87.18</v>
      </c>
      <c r="AH1233" s="6">
        <f t="shared" si="232"/>
        <v>0.87520073411332866</v>
      </c>
      <c r="AI1233" s="6">
        <v>29</v>
      </c>
      <c r="AJ1233" s="6">
        <v>67.489999999999995</v>
      </c>
      <c r="AK1233" s="6">
        <v>85.96</v>
      </c>
      <c r="AL1233" s="6">
        <f t="shared" si="233"/>
        <v>0</v>
      </c>
      <c r="AM1233" s="6">
        <f t="shared" si="234"/>
        <v>0</v>
      </c>
      <c r="AN1233" s="6">
        <f t="shared" si="235"/>
        <v>1</v>
      </c>
    </row>
    <row r="1234" spans="1:40" x14ac:dyDescent="0.35">
      <c r="A1234" t="s">
        <v>3222</v>
      </c>
      <c r="B1234" t="s">
        <v>3002</v>
      </c>
      <c r="C1234" s="6" t="s">
        <v>51</v>
      </c>
      <c r="D1234" s="6" t="s">
        <v>134</v>
      </c>
      <c r="E1234" s="6">
        <v>18</v>
      </c>
      <c r="F1234" s="6">
        <v>52.72</v>
      </c>
      <c r="G1234" s="6">
        <v>58.64</v>
      </c>
      <c r="H1234" s="6">
        <f t="shared" si="231"/>
        <v>0.89904502046384716</v>
      </c>
      <c r="I1234" s="6">
        <v>17.5</v>
      </c>
      <c r="J1234" s="6">
        <v>35.520000000000003</v>
      </c>
      <c r="K1234" s="6">
        <v>57.36</v>
      </c>
      <c r="L1234" s="6">
        <f t="shared" si="228"/>
        <v>0</v>
      </c>
      <c r="M1234" s="6">
        <f t="shared" si="229"/>
        <v>0</v>
      </c>
      <c r="N1234" s="6">
        <f t="shared" si="230"/>
        <v>1</v>
      </c>
      <c r="AA1234" t="s">
        <v>3222</v>
      </c>
      <c r="AB1234" t="s">
        <v>3026</v>
      </c>
      <c r="AC1234" s="6" t="s">
        <v>51</v>
      </c>
      <c r="AD1234" s="6" t="s">
        <v>135</v>
      </c>
      <c r="AE1234" s="6">
        <v>20.5</v>
      </c>
      <c r="AF1234" s="6">
        <v>61.85</v>
      </c>
      <c r="AG1234" s="6">
        <v>64.97</v>
      </c>
      <c r="AH1234" s="6">
        <f t="shared" si="232"/>
        <v>0.95197783592427276</v>
      </c>
      <c r="AI1234" s="6">
        <v>20</v>
      </c>
      <c r="AJ1234" s="6">
        <v>44.74</v>
      </c>
      <c r="AK1234" s="6">
        <v>63.71</v>
      </c>
      <c r="AL1234" s="6">
        <f t="shared" si="233"/>
        <v>0</v>
      </c>
      <c r="AM1234" s="6">
        <f t="shared" si="234"/>
        <v>0</v>
      </c>
      <c r="AN1234" s="6">
        <f t="shared" si="235"/>
        <v>1</v>
      </c>
    </row>
    <row r="1235" spans="1:40" x14ac:dyDescent="0.35">
      <c r="A1235" t="s">
        <v>3223</v>
      </c>
      <c r="B1235" t="s">
        <v>3002</v>
      </c>
      <c r="C1235" s="6" t="s">
        <v>51</v>
      </c>
      <c r="D1235" s="6" t="s">
        <v>134</v>
      </c>
      <c r="E1235" s="6">
        <v>27</v>
      </c>
      <c r="F1235" s="6">
        <v>80.05</v>
      </c>
      <c r="G1235" s="6">
        <v>81.08</v>
      </c>
      <c r="H1235" s="6">
        <f t="shared" si="231"/>
        <v>0.98729649728663049</v>
      </c>
      <c r="I1235" s="6">
        <v>26.5</v>
      </c>
      <c r="J1235" s="6">
        <v>50.69</v>
      </c>
      <c r="K1235" s="6">
        <v>79.86</v>
      </c>
      <c r="L1235" s="6">
        <f t="shared" si="228"/>
        <v>0</v>
      </c>
      <c r="M1235" s="6">
        <f t="shared" si="229"/>
        <v>0</v>
      </c>
      <c r="N1235" s="6">
        <f t="shared" si="230"/>
        <v>1</v>
      </c>
      <c r="AA1235" t="s">
        <v>3223</v>
      </c>
      <c r="AB1235" t="s">
        <v>3026</v>
      </c>
      <c r="AC1235" t="s">
        <v>51</v>
      </c>
      <c r="AD1235" t="s">
        <v>135</v>
      </c>
      <c r="AE1235">
        <v>31.5</v>
      </c>
      <c r="AF1235">
        <v>102.89</v>
      </c>
      <c r="AG1235">
        <v>92.02</v>
      </c>
      <c r="AH1235">
        <f t="shared" si="232"/>
        <v>1.1181264942403826</v>
      </c>
      <c r="AI1235">
        <v>31</v>
      </c>
      <c r="AJ1235">
        <v>88.32</v>
      </c>
      <c r="AK1235">
        <v>90.81</v>
      </c>
      <c r="AL1235" s="3">
        <f t="shared" si="233"/>
        <v>0</v>
      </c>
      <c r="AM1235" s="3">
        <f t="shared" si="234"/>
        <v>1</v>
      </c>
      <c r="AN1235" s="3">
        <f t="shared" si="235"/>
        <v>0</v>
      </c>
    </row>
    <row r="1236" spans="1:40" x14ac:dyDescent="0.35">
      <c r="A1236" t="s">
        <v>3224</v>
      </c>
      <c r="B1236" t="s">
        <v>3002</v>
      </c>
      <c r="C1236" s="6" t="s">
        <v>51</v>
      </c>
      <c r="D1236" s="6" t="s">
        <v>134</v>
      </c>
      <c r="E1236" s="6">
        <v>19.5</v>
      </c>
      <c r="F1236" s="6">
        <v>53.17</v>
      </c>
      <c r="G1236" s="6">
        <v>62.44</v>
      </c>
      <c r="H1236" s="6">
        <f t="shared" si="231"/>
        <v>0.85153747597693796</v>
      </c>
      <c r="I1236" s="6">
        <v>19</v>
      </c>
      <c r="J1236" s="6">
        <v>33.520000000000003</v>
      </c>
      <c r="K1236" s="6">
        <v>61.18</v>
      </c>
      <c r="L1236" s="6">
        <f t="shared" si="228"/>
        <v>0</v>
      </c>
      <c r="M1236" s="6">
        <f t="shared" si="229"/>
        <v>0</v>
      </c>
      <c r="N1236" s="6">
        <f t="shared" si="230"/>
        <v>1</v>
      </c>
      <c r="AA1236" t="s">
        <v>3224</v>
      </c>
      <c r="AB1236" t="s">
        <v>3026</v>
      </c>
      <c r="AC1236" t="s">
        <v>51</v>
      </c>
      <c r="AD1236" t="s">
        <v>135</v>
      </c>
      <c r="AE1236">
        <v>23.5</v>
      </c>
      <c r="AF1236">
        <v>74.400000000000006</v>
      </c>
      <c r="AG1236">
        <v>72.459999999999994</v>
      </c>
      <c r="AH1236">
        <f t="shared" si="232"/>
        <v>1.0267733922163955</v>
      </c>
      <c r="AI1236">
        <v>26.5</v>
      </c>
      <c r="AJ1236">
        <v>81.06</v>
      </c>
      <c r="AK1236">
        <v>79.86</v>
      </c>
      <c r="AL1236" s="3">
        <f t="shared" si="233"/>
        <v>0</v>
      </c>
      <c r="AM1236" s="3">
        <f t="shared" si="234"/>
        <v>1</v>
      </c>
      <c r="AN1236" s="3">
        <f t="shared" si="235"/>
        <v>0</v>
      </c>
    </row>
    <row r="1237" spans="1:40" x14ac:dyDescent="0.35">
      <c r="A1237" t="s">
        <v>3225</v>
      </c>
      <c r="B1237" t="s">
        <v>3002</v>
      </c>
      <c r="C1237" s="6" t="s">
        <v>51</v>
      </c>
      <c r="D1237" s="6" t="s">
        <v>134</v>
      </c>
      <c r="E1237" s="6">
        <v>18.5</v>
      </c>
      <c r="F1237" s="6">
        <v>54.2</v>
      </c>
      <c r="G1237" s="6">
        <v>59.91</v>
      </c>
      <c r="H1237" s="6">
        <f t="shared" si="231"/>
        <v>0.90469036888666343</v>
      </c>
      <c r="I1237" s="6">
        <v>18</v>
      </c>
      <c r="J1237" s="6">
        <v>26.45</v>
      </c>
      <c r="K1237" s="6">
        <v>58.64</v>
      </c>
      <c r="L1237" s="6">
        <f t="shared" si="228"/>
        <v>0</v>
      </c>
      <c r="M1237" s="6">
        <f t="shared" si="229"/>
        <v>0</v>
      </c>
      <c r="N1237" s="6">
        <f t="shared" si="230"/>
        <v>1</v>
      </c>
      <c r="AA1237" t="s">
        <v>3225</v>
      </c>
      <c r="AB1237" t="s">
        <v>3026</v>
      </c>
      <c r="AC1237" s="6" t="s">
        <v>51</v>
      </c>
      <c r="AD1237" s="6" t="s">
        <v>135</v>
      </c>
      <c r="AE1237" s="6">
        <v>24.5</v>
      </c>
      <c r="AF1237" s="6">
        <v>68.25</v>
      </c>
      <c r="AG1237" s="6">
        <v>74.930000000000007</v>
      </c>
      <c r="AH1237" s="6">
        <f t="shared" si="232"/>
        <v>0.91085012678499921</v>
      </c>
      <c r="AI1237" s="6">
        <v>24</v>
      </c>
      <c r="AJ1237" s="6">
        <v>49.62</v>
      </c>
      <c r="AK1237" s="6">
        <v>73.7</v>
      </c>
      <c r="AL1237" s="6">
        <f t="shared" si="233"/>
        <v>0</v>
      </c>
      <c r="AM1237" s="6">
        <f t="shared" si="234"/>
        <v>0</v>
      </c>
      <c r="AN1237" s="6">
        <f t="shared" si="235"/>
        <v>1</v>
      </c>
    </row>
    <row r="1238" spans="1:40" x14ac:dyDescent="0.35">
      <c r="A1238" t="s">
        <v>3226</v>
      </c>
      <c r="B1238" t="s">
        <v>3002</v>
      </c>
      <c r="C1238" s="6" t="s">
        <v>51</v>
      </c>
      <c r="D1238" s="6" t="s">
        <v>134</v>
      </c>
      <c r="E1238" s="6">
        <v>17.5</v>
      </c>
      <c r="F1238" s="6">
        <v>47.2</v>
      </c>
      <c r="G1238" s="6">
        <v>57.36</v>
      </c>
      <c r="H1238" s="6">
        <f t="shared" si="231"/>
        <v>0.82287308228730827</v>
      </c>
      <c r="I1238" s="6">
        <v>17</v>
      </c>
      <c r="J1238" s="6">
        <v>24.74</v>
      </c>
      <c r="K1238" s="6">
        <v>56.08</v>
      </c>
      <c r="L1238" s="6">
        <f t="shared" si="228"/>
        <v>0</v>
      </c>
      <c r="M1238" s="6">
        <f t="shared" si="229"/>
        <v>0</v>
      </c>
      <c r="N1238" s="6">
        <f t="shared" si="230"/>
        <v>1</v>
      </c>
      <c r="AA1238" t="s">
        <v>3226</v>
      </c>
      <c r="AB1238" t="s">
        <v>3026</v>
      </c>
      <c r="AC1238" t="s">
        <v>51</v>
      </c>
      <c r="AD1238" t="s">
        <v>135</v>
      </c>
      <c r="AE1238">
        <v>33.5</v>
      </c>
      <c r="AF1238">
        <v>100.43</v>
      </c>
      <c r="AG1238">
        <v>96.84</v>
      </c>
      <c r="AH1238">
        <f t="shared" si="232"/>
        <v>1.0370714580751756</v>
      </c>
      <c r="AI1238">
        <v>33</v>
      </c>
      <c r="AJ1238">
        <v>64.430000000000007</v>
      </c>
      <c r="AK1238">
        <v>95.64</v>
      </c>
      <c r="AL1238" s="3">
        <f t="shared" si="233"/>
        <v>0</v>
      </c>
      <c r="AM1238" s="3">
        <f t="shared" si="234"/>
        <v>1</v>
      </c>
      <c r="AN1238" s="3">
        <f t="shared" si="235"/>
        <v>0</v>
      </c>
    </row>
    <row r="1239" spans="1:40" x14ac:dyDescent="0.35">
      <c r="A1239" t="s">
        <v>3227</v>
      </c>
      <c r="B1239" t="s">
        <v>3002</v>
      </c>
      <c r="C1239" s="6" t="s">
        <v>51</v>
      </c>
      <c r="D1239" s="6" t="s">
        <v>134</v>
      </c>
      <c r="E1239" s="6">
        <v>17.5</v>
      </c>
      <c r="F1239" s="6">
        <v>52.77</v>
      </c>
      <c r="G1239" s="6">
        <v>57.36</v>
      </c>
      <c r="H1239" s="6">
        <f t="shared" si="231"/>
        <v>0.91997907949790803</v>
      </c>
      <c r="I1239" s="6">
        <v>17</v>
      </c>
      <c r="J1239" s="6">
        <v>17.95</v>
      </c>
      <c r="K1239" s="6">
        <v>56.08</v>
      </c>
      <c r="L1239" s="6">
        <f t="shared" si="228"/>
        <v>0</v>
      </c>
      <c r="M1239" s="6">
        <f t="shared" si="229"/>
        <v>0</v>
      </c>
      <c r="N1239" s="6">
        <f t="shared" si="230"/>
        <v>1</v>
      </c>
      <c r="AA1239" t="s">
        <v>3227</v>
      </c>
      <c r="AB1239" t="s">
        <v>3026</v>
      </c>
      <c r="AC1239" s="6" t="s">
        <v>51</v>
      </c>
      <c r="AD1239" s="6" t="s">
        <v>135</v>
      </c>
      <c r="AE1239" s="6">
        <v>21</v>
      </c>
      <c r="AF1239" s="6">
        <v>63.43</v>
      </c>
      <c r="AG1239" s="6">
        <v>66.22</v>
      </c>
      <c r="AH1239" s="6">
        <f t="shared" si="232"/>
        <v>0.95786771368166723</v>
      </c>
      <c r="AI1239" s="6">
        <v>20.5</v>
      </c>
      <c r="AJ1239" s="6">
        <v>49.6</v>
      </c>
      <c r="AK1239" s="6">
        <v>64.97</v>
      </c>
      <c r="AL1239" s="6">
        <f t="shared" si="233"/>
        <v>0</v>
      </c>
      <c r="AM1239" s="6">
        <f t="shared" si="234"/>
        <v>0</v>
      </c>
      <c r="AN1239" s="6">
        <f t="shared" si="235"/>
        <v>1</v>
      </c>
    </row>
    <row r="1240" spans="1:40" x14ac:dyDescent="0.35">
      <c r="A1240" t="s">
        <v>3228</v>
      </c>
      <c r="B1240" t="s">
        <v>3002</v>
      </c>
      <c r="C1240" s="6" t="s">
        <v>51</v>
      </c>
      <c r="D1240" s="6" t="s">
        <v>134</v>
      </c>
      <c r="E1240" s="6">
        <v>21.5</v>
      </c>
      <c r="F1240" s="6">
        <v>65.209999999999994</v>
      </c>
      <c r="G1240" s="6">
        <v>67.47</v>
      </c>
      <c r="H1240" s="6">
        <f t="shared" si="231"/>
        <v>0.96650363124351557</v>
      </c>
      <c r="I1240" s="6">
        <v>21</v>
      </c>
      <c r="J1240" s="6">
        <v>44.81</v>
      </c>
      <c r="K1240" s="6">
        <v>66.22</v>
      </c>
      <c r="L1240" s="6">
        <f t="shared" si="228"/>
        <v>0</v>
      </c>
      <c r="M1240" s="6">
        <f t="shared" si="229"/>
        <v>0</v>
      </c>
      <c r="N1240" s="6">
        <f t="shared" si="230"/>
        <v>1</v>
      </c>
      <c r="AA1240" t="s">
        <v>3228</v>
      </c>
      <c r="AB1240" t="s">
        <v>3026</v>
      </c>
      <c r="AC1240" s="6" t="s">
        <v>51</v>
      </c>
      <c r="AD1240" s="6" t="s">
        <v>135</v>
      </c>
      <c r="AE1240" s="6">
        <v>22.5</v>
      </c>
      <c r="AF1240" s="6">
        <v>62.95</v>
      </c>
      <c r="AG1240" s="6">
        <v>69.97</v>
      </c>
      <c r="AH1240" s="6">
        <f t="shared" si="232"/>
        <v>0.89967128769472637</v>
      </c>
      <c r="AI1240" s="6">
        <v>22</v>
      </c>
      <c r="AJ1240" s="6">
        <v>47.97</v>
      </c>
      <c r="AK1240" s="6">
        <v>68.72</v>
      </c>
      <c r="AL1240" s="6">
        <f t="shared" si="233"/>
        <v>0</v>
      </c>
      <c r="AM1240" s="6">
        <f t="shared" si="234"/>
        <v>0</v>
      </c>
      <c r="AN1240" s="6">
        <f t="shared" si="235"/>
        <v>1</v>
      </c>
    </row>
    <row r="1241" spans="1:40" x14ac:dyDescent="0.35">
      <c r="A1241" t="s">
        <v>3229</v>
      </c>
      <c r="B1241" t="s">
        <v>3039</v>
      </c>
      <c r="C1241" s="6" t="s">
        <v>51</v>
      </c>
      <c r="D1241" s="6" t="s">
        <v>17</v>
      </c>
      <c r="E1241" s="6">
        <v>17</v>
      </c>
      <c r="F1241" s="6">
        <v>39.47</v>
      </c>
      <c r="G1241" s="6">
        <v>56.08</v>
      </c>
      <c r="H1241" s="6">
        <f t="shared" si="231"/>
        <v>0.70381597717546363</v>
      </c>
      <c r="I1241" s="6">
        <v>16.5</v>
      </c>
      <c r="J1241" s="6">
        <v>26.64</v>
      </c>
      <c r="K1241" s="6">
        <v>54.79</v>
      </c>
      <c r="L1241" s="6">
        <f t="shared" si="228"/>
        <v>0</v>
      </c>
      <c r="M1241" s="6">
        <f t="shared" si="229"/>
        <v>0</v>
      </c>
      <c r="N1241" s="6">
        <f t="shared" si="230"/>
        <v>1</v>
      </c>
      <c r="AA1241" t="s">
        <v>3229</v>
      </c>
      <c r="AB1241" t="s">
        <v>3039</v>
      </c>
      <c r="AC1241" s="6" t="s">
        <v>51</v>
      </c>
      <c r="AD1241" s="6" t="s">
        <v>18</v>
      </c>
      <c r="AE1241" s="6">
        <v>26</v>
      </c>
      <c r="AF1241" s="6">
        <v>71.75</v>
      </c>
      <c r="AG1241" s="6">
        <v>78.63</v>
      </c>
      <c r="AH1241" s="6">
        <f t="shared" si="232"/>
        <v>0.91250158972402395</v>
      </c>
      <c r="AI1241" s="6">
        <v>25.5</v>
      </c>
      <c r="AJ1241" s="6">
        <v>58.38</v>
      </c>
      <c r="AK1241" s="6">
        <v>77.400000000000006</v>
      </c>
      <c r="AL1241" s="6">
        <f t="shared" si="233"/>
        <v>0</v>
      </c>
      <c r="AM1241" s="6">
        <f t="shared" si="234"/>
        <v>0</v>
      </c>
      <c r="AN1241" s="6">
        <f t="shared" si="235"/>
        <v>1</v>
      </c>
    </row>
    <row r="1242" spans="1:40" x14ac:dyDescent="0.35">
      <c r="A1242" t="s">
        <v>3230</v>
      </c>
      <c r="B1242" t="s">
        <v>3039</v>
      </c>
      <c r="C1242" s="6" t="s">
        <v>51</v>
      </c>
      <c r="D1242" s="6" t="s">
        <v>17</v>
      </c>
      <c r="E1242" s="6">
        <v>24</v>
      </c>
      <c r="F1242" s="6">
        <v>69.13</v>
      </c>
      <c r="G1242" s="6">
        <v>73.7</v>
      </c>
      <c r="H1242" s="6">
        <f t="shared" si="231"/>
        <v>0.93799185888738112</v>
      </c>
      <c r="I1242" s="6">
        <v>23.5</v>
      </c>
      <c r="J1242" s="6">
        <v>48.09</v>
      </c>
      <c r="K1242" s="6">
        <v>72.459999999999994</v>
      </c>
      <c r="L1242" s="6">
        <f t="shared" si="228"/>
        <v>0</v>
      </c>
      <c r="M1242" s="6">
        <f t="shared" si="229"/>
        <v>0</v>
      </c>
      <c r="N1242" s="6">
        <f t="shared" si="230"/>
        <v>1</v>
      </c>
      <c r="AA1242" t="s">
        <v>3230</v>
      </c>
      <c r="AB1242" t="s">
        <v>3039</v>
      </c>
      <c r="AC1242" s="6" t="s">
        <v>51</v>
      </c>
      <c r="AD1242" s="6" t="s">
        <v>18</v>
      </c>
      <c r="AE1242" s="6">
        <v>24</v>
      </c>
      <c r="AF1242" s="6">
        <v>72.47</v>
      </c>
      <c r="AG1242" s="6">
        <v>73.7</v>
      </c>
      <c r="AH1242" s="6">
        <f t="shared" si="232"/>
        <v>0.98331071913161461</v>
      </c>
      <c r="AI1242" s="6">
        <v>23.5</v>
      </c>
      <c r="AJ1242" s="6">
        <v>53.65</v>
      </c>
      <c r="AK1242" s="6">
        <v>72.459999999999994</v>
      </c>
      <c r="AL1242" s="6">
        <f t="shared" si="233"/>
        <v>0</v>
      </c>
      <c r="AM1242" s="6">
        <f t="shared" si="234"/>
        <v>0</v>
      </c>
      <c r="AN1242" s="6">
        <f t="shared" si="235"/>
        <v>1</v>
      </c>
    </row>
    <row r="1243" spans="1:40" x14ac:dyDescent="0.35">
      <c r="A1243" t="s">
        <v>3231</v>
      </c>
      <c r="B1243" t="s">
        <v>3039</v>
      </c>
      <c r="C1243" s="6" t="s">
        <v>51</v>
      </c>
      <c r="D1243" s="6" t="s">
        <v>17</v>
      </c>
      <c r="E1243" s="6">
        <v>24</v>
      </c>
      <c r="F1243" s="6">
        <v>63.11</v>
      </c>
      <c r="G1243" s="6">
        <v>73.7</v>
      </c>
      <c r="H1243" s="6">
        <f t="shared" si="231"/>
        <v>0.85630936227951149</v>
      </c>
      <c r="I1243" s="6">
        <v>23.5</v>
      </c>
      <c r="J1243" s="6">
        <v>44.06</v>
      </c>
      <c r="K1243" s="6">
        <v>72.459999999999994</v>
      </c>
      <c r="L1243" s="6">
        <f t="shared" ref="L1243:L1306" si="236">IF(H1243&gt;1.5,1,0)</f>
        <v>0</v>
      </c>
      <c r="M1243" s="6">
        <f t="shared" ref="M1243:M1306" si="237">IF((AND(H1243&gt;1,H1243&lt;1.5)),1,0)</f>
        <v>0</v>
      </c>
      <c r="N1243" s="6">
        <f t="shared" ref="N1243:N1306" si="238">IF(H1243&lt;1,1,0)</f>
        <v>1</v>
      </c>
      <c r="AA1243" t="s">
        <v>3231</v>
      </c>
      <c r="AB1243" t="s">
        <v>3039</v>
      </c>
      <c r="AC1243" s="6" t="s">
        <v>51</v>
      </c>
      <c r="AD1243" s="6" t="s">
        <v>18</v>
      </c>
      <c r="AE1243" s="6">
        <v>16</v>
      </c>
      <c r="AF1243" s="6">
        <v>42.13</v>
      </c>
      <c r="AG1243" s="6">
        <v>53.5</v>
      </c>
      <c r="AH1243" s="6">
        <f t="shared" si="232"/>
        <v>0.7874766355140187</v>
      </c>
      <c r="AI1243" s="6">
        <v>15.5</v>
      </c>
      <c r="AJ1243" s="6">
        <v>28.85</v>
      </c>
      <c r="AK1243" s="6">
        <v>52.21</v>
      </c>
      <c r="AL1243" s="6">
        <f t="shared" si="233"/>
        <v>0</v>
      </c>
      <c r="AM1243" s="6">
        <f t="shared" si="234"/>
        <v>0</v>
      </c>
      <c r="AN1243" s="6">
        <f t="shared" si="235"/>
        <v>1</v>
      </c>
    </row>
    <row r="1244" spans="1:40" x14ac:dyDescent="0.35">
      <c r="A1244" t="s">
        <v>3232</v>
      </c>
      <c r="B1244" t="s">
        <v>3039</v>
      </c>
      <c r="C1244" s="6" t="s">
        <v>51</v>
      </c>
      <c r="D1244" s="6" t="s">
        <v>547</v>
      </c>
      <c r="E1244" s="6">
        <v>34.5</v>
      </c>
      <c r="F1244" s="6">
        <v>82.95</v>
      </c>
      <c r="G1244" s="6">
        <v>99.24</v>
      </c>
      <c r="H1244" s="6">
        <f t="shared" si="231"/>
        <v>0.83585247883917779</v>
      </c>
      <c r="I1244" s="6">
        <v>34</v>
      </c>
      <c r="J1244" s="6">
        <v>48.76</v>
      </c>
      <c r="K1244" s="6">
        <v>98.04</v>
      </c>
      <c r="L1244" s="6">
        <f t="shared" si="236"/>
        <v>0</v>
      </c>
      <c r="M1244" s="6">
        <f t="shared" si="237"/>
        <v>0</v>
      </c>
      <c r="N1244" s="6">
        <f t="shared" si="238"/>
        <v>1</v>
      </c>
      <c r="AA1244" t="s">
        <v>3232</v>
      </c>
      <c r="AB1244" t="s">
        <v>3039</v>
      </c>
      <c r="AC1244" t="s">
        <v>51</v>
      </c>
      <c r="AD1244" t="s">
        <v>548</v>
      </c>
      <c r="AE1244">
        <v>23.5</v>
      </c>
      <c r="AF1244">
        <v>103.32</v>
      </c>
      <c r="AG1244">
        <v>72.459999999999994</v>
      </c>
      <c r="AH1244">
        <f t="shared" si="232"/>
        <v>1.425890146287607</v>
      </c>
      <c r="AI1244">
        <v>22</v>
      </c>
      <c r="AJ1244">
        <v>49.03</v>
      </c>
      <c r="AK1244">
        <v>68.72</v>
      </c>
      <c r="AL1244" s="3">
        <f t="shared" si="233"/>
        <v>0</v>
      </c>
      <c r="AM1244" s="3">
        <f t="shared" si="234"/>
        <v>1</v>
      </c>
      <c r="AN1244" s="3">
        <f t="shared" si="235"/>
        <v>0</v>
      </c>
    </row>
    <row r="1245" spans="1:40" x14ac:dyDescent="0.35">
      <c r="A1245" t="s">
        <v>3233</v>
      </c>
      <c r="B1245" t="s">
        <v>3039</v>
      </c>
      <c r="C1245" s="6" t="s">
        <v>51</v>
      </c>
      <c r="D1245" s="6" t="s">
        <v>547</v>
      </c>
      <c r="E1245" s="6">
        <v>20</v>
      </c>
      <c r="F1245" s="6">
        <v>61.86</v>
      </c>
      <c r="G1245" s="6">
        <v>63.71</v>
      </c>
      <c r="H1245" s="6">
        <f t="shared" si="231"/>
        <v>0.97096217234343118</v>
      </c>
      <c r="I1245" s="6">
        <v>19.5</v>
      </c>
      <c r="J1245" s="6">
        <v>35.770000000000003</v>
      </c>
      <c r="K1245" s="6">
        <v>62.44</v>
      </c>
      <c r="L1245" s="6">
        <f t="shared" si="236"/>
        <v>0</v>
      </c>
      <c r="M1245" s="6">
        <f t="shared" si="237"/>
        <v>0</v>
      </c>
      <c r="N1245" s="6">
        <f t="shared" si="238"/>
        <v>1</v>
      </c>
      <c r="AA1245" t="s">
        <v>3233</v>
      </c>
      <c r="AB1245" t="s">
        <v>3039</v>
      </c>
      <c r="AC1245" t="s">
        <v>51</v>
      </c>
      <c r="AD1245" t="s">
        <v>548</v>
      </c>
      <c r="AE1245">
        <v>24</v>
      </c>
      <c r="AF1245">
        <v>87.13</v>
      </c>
      <c r="AG1245">
        <v>73.7</v>
      </c>
      <c r="AH1245">
        <f t="shared" si="232"/>
        <v>1.182225237449118</v>
      </c>
      <c r="AI1245">
        <v>23.5</v>
      </c>
      <c r="AJ1245">
        <v>65.78</v>
      </c>
      <c r="AK1245">
        <v>72.459999999999994</v>
      </c>
      <c r="AL1245" s="3">
        <f t="shared" si="233"/>
        <v>0</v>
      </c>
      <c r="AM1245" s="3">
        <f t="shared" si="234"/>
        <v>1</v>
      </c>
      <c r="AN1245" s="3">
        <f t="shared" si="235"/>
        <v>0</v>
      </c>
    </row>
    <row r="1246" spans="1:40" x14ac:dyDescent="0.35">
      <c r="A1246" t="s">
        <v>3234</v>
      </c>
      <c r="B1246" t="s">
        <v>3039</v>
      </c>
      <c r="C1246" t="s">
        <v>51</v>
      </c>
      <c r="D1246" t="s">
        <v>547</v>
      </c>
      <c r="E1246">
        <v>19</v>
      </c>
      <c r="F1246">
        <v>67.739999999999995</v>
      </c>
      <c r="G1246">
        <v>61.18</v>
      </c>
      <c r="H1246">
        <f t="shared" si="231"/>
        <v>1.1072245831971232</v>
      </c>
      <c r="I1246">
        <v>18.5</v>
      </c>
      <c r="J1246">
        <v>39.9</v>
      </c>
      <c r="K1246">
        <v>59.91</v>
      </c>
      <c r="L1246" s="3">
        <f t="shared" si="236"/>
        <v>0</v>
      </c>
      <c r="M1246" s="3">
        <f t="shared" si="237"/>
        <v>1</v>
      </c>
      <c r="N1246" s="3">
        <f t="shared" si="238"/>
        <v>0</v>
      </c>
      <c r="AA1246" t="s">
        <v>3234</v>
      </c>
      <c r="AB1246" t="s">
        <v>3039</v>
      </c>
      <c r="AC1246" t="s">
        <v>51</v>
      </c>
      <c r="AD1246" t="s">
        <v>548</v>
      </c>
      <c r="AE1246">
        <v>24</v>
      </c>
      <c r="AF1246">
        <v>97.6</v>
      </c>
      <c r="AG1246">
        <v>73.7</v>
      </c>
      <c r="AH1246">
        <f t="shared" si="232"/>
        <v>1.3242876526458616</v>
      </c>
      <c r="AI1246">
        <v>22</v>
      </c>
      <c r="AJ1246">
        <v>62.55</v>
      </c>
      <c r="AK1246">
        <v>68.72</v>
      </c>
      <c r="AL1246" s="3">
        <f t="shared" si="233"/>
        <v>0</v>
      </c>
      <c r="AM1246" s="3">
        <f t="shared" si="234"/>
        <v>1</v>
      </c>
      <c r="AN1246" s="3">
        <f t="shared" si="235"/>
        <v>0</v>
      </c>
    </row>
    <row r="1247" spans="1:40" x14ac:dyDescent="0.35">
      <c r="A1247" t="s">
        <v>3235</v>
      </c>
      <c r="B1247" t="s">
        <v>3039</v>
      </c>
      <c r="C1247" s="6" t="s">
        <v>51</v>
      </c>
      <c r="D1247" s="6" t="s">
        <v>547</v>
      </c>
      <c r="E1247" s="6">
        <v>26.5</v>
      </c>
      <c r="F1247" s="6">
        <v>73.739999999999995</v>
      </c>
      <c r="G1247" s="6">
        <v>79.86</v>
      </c>
      <c r="H1247" s="6">
        <f t="shared" si="231"/>
        <v>0.92336589030803906</v>
      </c>
      <c r="I1247" s="6">
        <v>26</v>
      </c>
      <c r="J1247" s="6">
        <v>51.45</v>
      </c>
      <c r="K1247" s="6">
        <v>78.63</v>
      </c>
      <c r="L1247" s="6">
        <f t="shared" si="236"/>
        <v>0</v>
      </c>
      <c r="M1247" s="6">
        <f t="shared" si="237"/>
        <v>0</v>
      </c>
      <c r="N1247" s="6">
        <f t="shared" si="238"/>
        <v>1</v>
      </c>
      <c r="AA1247" t="s">
        <v>3235</v>
      </c>
      <c r="AB1247" t="s">
        <v>3039</v>
      </c>
      <c r="AC1247" t="s">
        <v>51</v>
      </c>
      <c r="AD1247" t="s">
        <v>548</v>
      </c>
      <c r="AE1247">
        <v>24</v>
      </c>
      <c r="AF1247">
        <v>93.56</v>
      </c>
      <c r="AG1247">
        <v>73.7</v>
      </c>
      <c r="AH1247">
        <f t="shared" si="232"/>
        <v>1.2694708276797828</v>
      </c>
      <c r="AI1247">
        <v>25.5</v>
      </c>
      <c r="AJ1247">
        <v>84.11</v>
      </c>
      <c r="AK1247">
        <v>77.400000000000006</v>
      </c>
      <c r="AL1247" s="3">
        <f t="shared" si="233"/>
        <v>0</v>
      </c>
      <c r="AM1247" s="3">
        <f t="shared" si="234"/>
        <v>1</v>
      </c>
      <c r="AN1247" s="3">
        <f t="shared" si="235"/>
        <v>0</v>
      </c>
    </row>
    <row r="1248" spans="1:40" x14ac:dyDescent="0.35">
      <c r="A1248" t="s">
        <v>3236</v>
      </c>
      <c r="B1248" t="s">
        <v>3039</v>
      </c>
      <c r="C1248" s="6" t="s">
        <v>51</v>
      </c>
      <c r="D1248" s="6" t="s">
        <v>547</v>
      </c>
      <c r="E1248" s="6">
        <v>19.5</v>
      </c>
      <c r="F1248" s="6">
        <v>58.66</v>
      </c>
      <c r="G1248" s="6">
        <v>62.44</v>
      </c>
      <c r="H1248" s="6">
        <f t="shared" si="231"/>
        <v>0.93946188340807169</v>
      </c>
      <c r="I1248" s="6">
        <v>19</v>
      </c>
      <c r="J1248" s="6">
        <v>38.76</v>
      </c>
      <c r="K1248" s="6">
        <v>61.18</v>
      </c>
      <c r="L1248" s="6">
        <f t="shared" si="236"/>
        <v>0</v>
      </c>
      <c r="M1248" s="6">
        <f t="shared" si="237"/>
        <v>0</v>
      </c>
      <c r="N1248" s="6">
        <f t="shared" si="238"/>
        <v>1</v>
      </c>
      <c r="AA1248" t="s">
        <v>3236</v>
      </c>
      <c r="AB1248" t="s">
        <v>3039</v>
      </c>
      <c r="AC1248" s="6" t="s">
        <v>51</v>
      </c>
      <c r="AD1248" s="6" t="s">
        <v>548</v>
      </c>
      <c r="AE1248" s="6">
        <v>24.5</v>
      </c>
      <c r="AF1248" s="6">
        <v>66.91</v>
      </c>
      <c r="AG1248" s="6">
        <v>74.930000000000007</v>
      </c>
      <c r="AH1248" s="6">
        <f t="shared" si="232"/>
        <v>0.89296676898438532</v>
      </c>
      <c r="AI1248" s="6">
        <v>24</v>
      </c>
      <c r="AJ1248" s="6">
        <v>59.82</v>
      </c>
      <c r="AK1248" s="6">
        <v>73.7</v>
      </c>
      <c r="AL1248" s="6">
        <f t="shared" si="233"/>
        <v>0</v>
      </c>
      <c r="AM1248" s="6">
        <f t="shared" si="234"/>
        <v>0</v>
      </c>
      <c r="AN1248" s="6">
        <f t="shared" si="235"/>
        <v>1</v>
      </c>
    </row>
    <row r="1249" spans="1:40" x14ac:dyDescent="0.35">
      <c r="A1249" t="s">
        <v>3237</v>
      </c>
      <c r="B1249" t="s">
        <v>3039</v>
      </c>
      <c r="C1249" t="s">
        <v>51</v>
      </c>
      <c r="D1249" t="s">
        <v>547</v>
      </c>
      <c r="E1249">
        <v>27.5</v>
      </c>
      <c r="F1249">
        <v>91.65</v>
      </c>
      <c r="G1249">
        <v>82.3</v>
      </c>
      <c r="H1249">
        <f t="shared" si="231"/>
        <v>1.1136087484811665</v>
      </c>
      <c r="I1249">
        <v>20</v>
      </c>
      <c r="J1249">
        <v>69.510000000000005</v>
      </c>
      <c r="K1249">
        <v>63.71</v>
      </c>
      <c r="L1249" s="3">
        <f t="shared" si="236"/>
        <v>0</v>
      </c>
      <c r="M1249" s="3">
        <f t="shared" si="237"/>
        <v>1</v>
      </c>
      <c r="N1249" s="3">
        <f t="shared" si="238"/>
        <v>0</v>
      </c>
      <c r="AA1249" t="s">
        <v>3237</v>
      </c>
      <c r="AB1249" t="s">
        <v>3039</v>
      </c>
      <c r="AC1249" s="6" t="s">
        <v>51</v>
      </c>
      <c r="AD1249" s="6" t="s">
        <v>548</v>
      </c>
      <c r="AE1249" s="6">
        <v>25</v>
      </c>
      <c r="AF1249" s="6">
        <v>68.48</v>
      </c>
      <c r="AG1249" s="6">
        <v>76.17</v>
      </c>
      <c r="AH1249" s="6">
        <f t="shared" si="232"/>
        <v>0.89904161743468558</v>
      </c>
      <c r="AI1249" s="6">
        <v>24.5</v>
      </c>
      <c r="AJ1249" s="6">
        <v>63.34</v>
      </c>
      <c r="AK1249" s="6">
        <v>74.930000000000007</v>
      </c>
      <c r="AL1249" s="6">
        <f t="shared" si="233"/>
        <v>0</v>
      </c>
      <c r="AM1249" s="6">
        <f t="shared" si="234"/>
        <v>0</v>
      </c>
      <c r="AN1249" s="6">
        <f t="shared" si="235"/>
        <v>1</v>
      </c>
    </row>
    <row r="1250" spans="1:40" x14ac:dyDescent="0.35">
      <c r="A1250" t="s">
        <v>3238</v>
      </c>
      <c r="B1250" t="s">
        <v>3039</v>
      </c>
      <c r="C1250" s="6" t="s">
        <v>51</v>
      </c>
      <c r="D1250" s="6" t="s">
        <v>547</v>
      </c>
      <c r="E1250" s="6">
        <v>21.5</v>
      </c>
      <c r="F1250" s="6">
        <v>65.92</v>
      </c>
      <c r="G1250" s="6">
        <v>67.47</v>
      </c>
      <c r="H1250" s="6">
        <f t="shared" si="231"/>
        <v>0.97702682673780938</v>
      </c>
      <c r="I1250" s="6">
        <v>21</v>
      </c>
      <c r="J1250" s="6">
        <v>29.82</v>
      </c>
      <c r="K1250" s="6">
        <v>66.22</v>
      </c>
      <c r="L1250" s="6">
        <f t="shared" si="236"/>
        <v>0</v>
      </c>
      <c r="M1250" s="6">
        <f t="shared" si="237"/>
        <v>0</v>
      </c>
      <c r="N1250" s="6">
        <f t="shared" si="238"/>
        <v>1</v>
      </c>
      <c r="AA1250" t="s">
        <v>3238</v>
      </c>
      <c r="AB1250" t="s">
        <v>3039</v>
      </c>
      <c r="AC1250" s="6" t="s">
        <v>51</v>
      </c>
      <c r="AD1250" s="6" t="s">
        <v>548</v>
      </c>
      <c r="AE1250" s="6">
        <v>16</v>
      </c>
      <c r="AF1250" s="6">
        <v>48.5</v>
      </c>
      <c r="AG1250" s="6">
        <v>53.5</v>
      </c>
      <c r="AH1250" s="6">
        <f t="shared" si="232"/>
        <v>0.90654205607476634</v>
      </c>
      <c r="AI1250" s="6">
        <v>15.5</v>
      </c>
      <c r="AJ1250" s="6">
        <v>38.1</v>
      </c>
      <c r="AK1250" s="6">
        <v>52.21</v>
      </c>
      <c r="AL1250" s="6">
        <f t="shared" si="233"/>
        <v>0</v>
      </c>
      <c r="AM1250" s="6">
        <f t="shared" si="234"/>
        <v>0</v>
      </c>
      <c r="AN1250" s="6">
        <f t="shared" si="235"/>
        <v>1</v>
      </c>
    </row>
    <row r="1251" spans="1:40" x14ac:dyDescent="0.35">
      <c r="A1251" t="s">
        <v>3239</v>
      </c>
      <c r="B1251" t="s">
        <v>3039</v>
      </c>
      <c r="C1251" s="6" t="s">
        <v>51</v>
      </c>
      <c r="D1251" s="6" t="s">
        <v>547</v>
      </c>
      <c r="E1251" s="6">
        <v>20.5</v>
      </c>
      <c r="F1251" s="6">
        <v>58.4</v>
      </c>
      <c r="G1251" s="6">
        <v>64.97</v>
      </c>
      <c r="H1251" s="6">
        <f t="shared" si="231"/>
        <v>0.898876404494382</v>
      </c>
      <c r="I1251" s="6">
        <v>20</v>
      </c>
      <c r="J1251" s="6">
        <v>47.67</v>
      </c>
      <c r="K1251" s="6">
        <v>63.71</v>
      </c>
      <c r="L1251" s="6">
        <f t="shared" si="236"/>
        <v>0</v>
      </c>
      <c r="M1251" s="6">
        <f t="shared" si="237"/>
        <v>0</v>
      </c>
      <c r="N1251" s="6">
        <f t="shared" si="238"/>
        <v>1</v>
      </c>
      <c r="AA1251" t="s">
        <v>3239</v>
      </c>
      <c r="AB1251" t="s">
        <v>3039</v>
      </c>
      <c r="AC1251" t="s">
        <v>51</v>
      </c>
      <c r="AD1251" t="s">
        <v>548</v>
      </c>
      <c r="AE1251">
        <v>24</v>
      </c>
      <c r="AF1251">
        <v>118.24</v>
      </c>
      <c r="AG1251">
        <v>73.7</v>
      </c>
      <c r="AH1251">
        <f t="shared" si="232"/>
        <v>1.6043419267299863</v>
      </c>
      <c r="AI1251">
        <v>22</v>
      </c>
      <c r="AJ1251">
        <v>63.49</v>
      </c>
      <c r="AK1251">
        <v>68.72</v>
      </c>
      <c r="AL1251" s="3">
        <f t="shared" si="233"/>
        <v>1</v>
      </c>
      <c r="AM1251" s="3">
        <f t="shared" si="234"/>
        <v>0</v>
      </c>
      <c r="AN1251" s="3">
        <f t="shared" si="235"/>
        <v>0</v>
      </c>
    </row>
    <row r="1252" spans="1:40" x14ac:dyDescent="0.35">
      <c r="A1252" t="s">
        <v>3240</v>
      </c>
      <c r="B1252" t="s">
        <v>3039</v>
      </c>
      <c r="C1252" s="6" t="s">
        <v>51</v>
      </c>
      <c r="D1252" s="6" t="s">
        <v>547</v>
      </c>
      <c r="E1252" s="6">
        <v>20.5</v>
      </c>
      <c r="F1252" s="6">
        <v>54.38</v>
      </c>
      <c r="G1252" s="6">
        <v>64.97</v>
      </c>
      <c r="H1252" s="6">
        <f t="shared" si="231"/>
        <v>0.83700169308911809</v>
      </c>
      <c r="I1252" s="6">
        <v>20</v>
      </c>
      <c r="J1252" s="6">
        <v>39.78</v>
      </c>
      <c r="K1252" s="6">
        <v>63.71</v>
      </c>
      <c r="L1252" s="6">
        <f t="shared" si="236"/>
        <v>0</v>
      </c>
      <c r="M1252" s="6">
        <f t="shared" si="237"/>
        <v>0</v>
      </c>
      <c r="N1252" s="6">
        <f t="shared" si="238"/>
        <v>1</v>
      </c>
      <c r="AA1252" t="s">
        <v>3240</v>
      </c>
      <c r="AB1252" t="s">
        <v>3039</v>
      </c>
      <c r="AC1252" t="s">
        <v>51</v>
      </c>
      <c r="AD1252" t="s">
        <v>548</v>
      </c>
      <c r="AE1252">
        <v>24</v>
      </c>
      <c r="AF1252">
        <v>138.21</v>
      </c>
      <c r="AG1252">
        <v>73.7</v>
      </c>
      <c r="AH1252">
        <f t="shared" si="232"/>
        <v>1.8753052917232023</v>
      </c>
      <c r="AI1252">
        <v>22</v>
      </c>
      <c r="AJ1252">
        <v>51.75</v>
      </c>
      <c r="AK1252">
        <v>68.72</v>
      </c>
      <c r="AL1252" s="3">
        <f t="shared" si="233"/>
        <v>1</v>
      </c>
      <c r="AM1252" s="3">
        <f t="shared" si="234"/>
        <v>0</v>
      </c>
      <c r="AN1252" s="3">
        <f t="shared" si="235"/>
        <v>0</v>
      </c>
    </row>
    <row r="1253" spans="1:40" x14ac:dyDescent="0.35">
      <c r="A1253" t="s">
        <v>3241</v>
      </c>
      <c r="B1253" t="s">
        <v>3039</v>
      </c>
      <c r="C1253" t="s">
        <v>51</v>
      </c>
      <c r="D1253" t="s">
        <v>547</v>
      </c>
      <c r="E1253">
        <v>30.5</v>
      </c>
      <c r="F1253">
        <v>95.25</v>
      </c>
      <c r="G1253">
        <v>89.6</v>
      </c>
      <c r="H1253">
        <f t="shared" si="231"/>
        <v>1.0630580357142858</v>
      </c>
      <c r="I1253">
        <v>30</v>
      </c>
      <c r="J1253">
        <v>50.67</v>
      </c>
      <c r="K1253">
        <v>88.39</v>
      </c>
      <c r="L1253" s="3">
        <f t="shared" si="236"/>
        <v>0</v>
      </c>
      <c r="M1253" s="3">
        <f t="shared" si="237"/>
        <v>1</v>
      </c>
      <c r="N1253" s="3">
        <f t="shared" si="238"/>
        <v>0</v>
      </c>
      <c r="AA1253" t="s">
        <v>3241</v>
      </c>
      <c r="AB1253" t="s">
        <v>3039</v>
      </c>
      <c r="AC1253" t="s">
        <v>51</v>
      </c>
      <c r="AD1253" t="s">
        <v>548</v>
      </c>
      <c r="AE1253">
        <v>24</v>
      </c>
      <c r="AF1253">
        <v>139.19999999999999</v>
      </c>
      <c r="AG1253">
        <v>73.7</v>
      </c>
      <c r="AH1253">
        <f t="shared" si="232"/>
        <v>1.8887381275440975</v>
      </c>
      <c r="AI1253">
        <v>22.5</v>
      </c>
      <c r="AJ1253">
        <v>66.56</v>
      </c>
      <c r="AK1253">
        <v>69.97</v>
      </c>
      <c r="AL1253" s="3">
        <f t="shared" si="233"/>
        <v>1</v>
      </c>
      <c r="AM1253" s="3">
        <f t="shared" si="234"/>
        <v>0</v>
      </c>
      <c r="AN1253" s="3">
        <f t="shared" si="235"/>
        <v>0</v>
      </c>
    </row>
    <row r="1254" spans="1:40" x14ac:dyDescent="0.35">
      <c r="A1254" t="s">
        <v>3242</v>
      </c>
      <c r="B1254" t="s">
        <v>3039</v>
      </c>
      <c r="C1254" s="6" t="s">
        <v>51</v>
      </c>
      <c r="D1254" s="6" t="s">
        <v>134</v>
      </c>
      <c r="E1254" s="6">
        <v>34</v>
      </c>
      <c r="F1254" s="6">
        <v>88.45</v>
      </c>
      <c r="G1254" s="6">
        <v>98.04</v>
      </c>
      <c r="H1254" s="6">
        <f t="shared" si="231"/>
        <v>0.90218278253773965</v>
      </c>
      <c r="I1254" s="6">
        <v>33.5</v>
      </c>
      <c r="J1254" s="6">
        <v>64.38</v>
      </c>
      <c r="K1254" s="6">
        <v>96.84</v>
      </c>
      <c r="L1254" s="6">
        <f t="shared" si="236"/>
        <v>0</v>
      </c>
      <c r="M1254" s="6">
        <f t="shared" si="237"/>
        <v>0</v>
      </c>
      <c r="N1254" s="6">
        <f t="shared" si="238"/>
        <v>1</v>
      </c>
      <c r="AA1254" t="s">
        <v>3242</v>
      </c>
      <c r="AB1254" t="s">
        <v>3039</v>
      </c>
      <c r="AC1254" s="6" t="s">
        <v>51</v>
      </c>
      <c r="AD1254" s="6" t="s">
        <v>135</v>
      </c>
      <c r="AE1254" s="6">
        <v>24.5</v>
      </c>
      <c r="AF1254" s="6">
        <v>74.62</v>
      </c>
      <c r="AG1254" s="6">
        <v>74.930000000000007</v>
      </c>
      <c r="AH1254" s="6">
        <f t="shared" si="232"/>
        <v>0.99586280528493254</v>
      </c>
      <c r="AI1254" s="6">
        <v>24</v>
      </c>
      <c r="AJ1254" s="6">
        <v>62.77</v>
      </c>
      <c r="AK1254" s="6">
        <v>73.7</v>
      </c>
      <c r="AL1254" s="6">
        <f t="shared" si="233"/>
        <v>0</v>
      </c>
      <c r="AM1254" s="6">
        <f t="shared" si="234"/>
        <v>0</v>
      </c>
      <c r="AN1254" s="6">
        <f t="shared" si="235"/>
        <v>1</v>
      </c>
    </row>
    <row r="1255" spans="1:40" x14ac:dyDescent="0.35">
      <c r="A1255" t="s">
        <v>3243</v>
      </c>
      <c r="B1255" t="s">
        <v>3039</v>
      </c>
      <c r="C1255" s="6" t="s">
        <v>51</v>
      </c>
      <c r="D1255" s="6" t="s">
        <v>134</v>
      </c>
      <c r="E1255" s="6">
        <v>15</v>
      </c>
      <c r="F1255" s="6">
        <v>38.409999999999997</v>
      </c>
      <c r="G1255" s="6">
        <v>50.91</v>
      </c>
      <c r="H1255" s="6">
        <f t="shared" si="231"/>
        <v>0.75446867020231778</v>
      </c>
      <c r="I1255" s="6">
        <v>15</v>
      </c>
      <c r="J1255" s="6">
        <v>38.409999999999997</v>
      </c>
      <c r="K1255" s="6">
        <v>50.91</v>
      </c>
      <c r="L1255" s="6">
        <f t="shared" si="236"/>
        <v>0</v>
      </c>
      <c r="M1255" s="6">
        <f t="shared" si="237"/>
        <v>0</v>
      </c>
      <c r="N1255" s="6">
        <f t="shared" si="238"/>
        <v>1</v>
      </c>
      <c r="AA1255" t="s">
        <v>3243</v>
      </c>
      <c r="AB1255" t="s">
        <v>3039</v>
      </c>
      <c r="AC1255" t="s">
        <v>51</v>
      </c>
      <c r="AD1255" t="s">
        <v>135</v>
      </c>
      <c r="AE1255">
        <v>24</v>
      </c>
      <c r="AF1255">
        <v>82.45</v>
      </c>
      <c r="AG1255">
        <v>73.7</v>
      </c>
      <c r="AH1255">
        <f t="shared" si="232"/>
        <v>1.1187245590230666</v>
      </c>
      <c r="AI1255">
        <v>23.5</v>
      </c>
      <c r="AJ1255">
        <v>65.3</v>
      </c>
      <c r="AK1255">
        <v>72.459999999999994</v>
      </c>
      <c r="AL1255" s="3">
        <f t="shared" si="233"/>
        <v>0</v>
      </c>
      <c r="AM1255" s="3">
        <f t="shared" si="234"/>
        <v>1</v>
      </c>
      <c r="AN1255" s="3">
        <f t="shared" si="235"/>
        <v>0</v>
      </c>
    </row>
    <row r="1256" spans="1:40" x14ac:dyDescent="0.35">
      <c r="A1256" t="s">
        <v>3244</v>
      </c>
      <c r="B1256" t="s">
        <v>3039</v>
      </c>
      <c r="C1256" s="6" t="s">
        <v>51</v>
      </c>
      <c r="D1256" s="6" t="s">
        <v>134</v>
      </c>
      <c r="E1256" s="6">
        <v>25.5</v>
      </c>
      <c r="F1256" s="6">
        <v>62.41</v>
      </c>
      <c r="G1256" s="6">
        <v>77.400000000000006</v>
      </c>
      <c r="H1256" s="6">
        <f t="shared" si="231"/>
        <v>0.80633074935400506</v>
      </c>
      <c r="I1256" s="6">
        <v>25</v>
      </c>
      <c r="J1256" s="6">
        <v>42.61</v>
      </c>
      <c r="K1256" s="6">
        <v>76.17</v>
      </c>
      <c r="L1256" s="6">
        <f t="shared" si="236"/>
        <v>0</v>
      </c>
      <c r="M1256" s="6">
        <f t="shared" si="237"/>
        <v>0</v>
      </c>
      <c r="N1256" s="6">
        <f t="shared" si="238"/>
        <v>1</v>
      </c>
      <c r="AA1256" t="s">
        <v>3244</v>
      </c>
      <c r="AB1256" t="s">
        <v>3039</v>
      </c>
      <c r="AC1256" s="6" t="s">
        <v>51</v>
      </c>
      <c r="AD1256" s="6" t="s">
        <v>135</v>
      </c>
      <c r="AE1256" s="6">
        <v>17.5</v>
      </c>
      <c r="AF1256" s="6">
        <v>43.83</v>
      </c>
      <c r="AG1256" s="6">
        <v>57.36</v>
      </c>
      <c r="AH1256" s="6">
        <f t="shared" si="232"/>
        <v>0.76412133891213385</v>
      </c>
      <c r="AI1256" s="6">
        <v>17</v>
      </c>
      <c r="AJ1256" s="6">
        <v>31.37</v>
      </c>
      <c r="AK1256" s="6">
        <v>56.08</v>
      </c>
      <c r="AL1256" s="6">
        <f t="shared" si="233"/>
        <v>0</v>
      </c>
      <c r="AM1256" s="6">
        <f t="shared" si="234"/>
        <v>0</v>
      </c>
      <c r="AN1256" s="6">
        <f t="shared" si="235"/>
        <v>1</v>
      </c>
    </row>
    <row r="1257" spans="1:40" x14ac:dyDescent="0.35">
      <c r="A1257" t="s">
        <v>3245</v>
      </c>
      <c r="B1257" t="s">
        <v>3039</v>
      </c>
      <c r="C1257" t="s">
        <v>51</v>
      </c>
      <c r="D1257" t="s">
        <v>134</v>
      </c>
      <c r="E1257">
        <v>33</v>
      </c>
      <c r="F1257">
        <v>98</v>
      </c>
      <c r="G1257">
        <v>95.64</v>
      </c>
      <c r="H1257">
        <f t="shared" si="231"/>
        <v>1.0246758678377248</v>
      </c>
      <c r="I1257">
        <v>32.5</v>
      </c>
      <c r="J1257">
        <v>75.790000000000006</v>
      </c>
      <c r="K1257">
        <v>94.43</v>
      </c>
      <c r="L1257" s="3">
        <f t="shared" si="236"/>
        <v>0</v>
      </c>
      <c r="M1257" s="3">
        <f t="shared" si="237"/>
        <v>1</v>
      </c>
      <c r="N1257" s="3">
        <f t="shared" si="238"/>
        <v>0</v>
      </c>
      <c r="AA1257" t="s">
        <v>3245</v>
      </c>
      <c r="AB1257" t="s">
        <v>3039</v>
      </c>
      <c r="AC1257" t="s">
        <v>51</v>
      </c>
      <c r="AD1257" t="s">
        <v>135</v>
      </c>
      <c r="AE1257">
        <v>24</v>
      </c>
      <c r="AF1257">
        <v>107.41</v>
      </c>
      <c r="AG1257">
        <v>73.7</v>
      </c>
      <c r="AH1257">
        <f t="shared" si="232"/>
        <v>1.4573948439620081</v>
      </c>
      <c r="AI1257">
        <v>23.5</v>
      </c>
      <c r="AJ1257">
        <v>60.76</v>
      </c>
      <c r="AK1257">
        <v>72.459999999999994</v>
      </c>
      <c r="AL1257" s="3">
        <f t="shared" si="233"/>
        <v>0</v>
      </c>
      <c r="AM1257" s="3">
        <f t="shared" si="234"/>
        <v>1</v>
      </c>
      <c r="AN1257" s="3">
        <f t="shared" si="235"/>
        <v>0</v>
      </c>
    </row>
    <row r="1258" spans="1:40" x14ac:dyDescent="0.35">
      <c r="A1258" t="s">
        <v>3246</v>
      </c>
      <c r="B1258" t="s">
        <v>3039</v>
      </c>
      <c r="C1258" s="6" t="s">
        <v>51</v>
      </c>
      <c r="D1258" s="6" t="s">
        <v>134</v>
      </c>
      <c r="E1258" s="6">
        <v>17</v>
      </c>
      <c r="F1258" s="6">
        <v>46.85</v>
      </c>
      <c r="G1258" s="6">
        <v>56.08</v>
      </c>
      <c r="H1258" s="6">
        <f t="shared" si="231"/>
        <v>0.83541369472182603</v>
      </c>
      <c r="I1258" s="6">
        <v>16.5</v>
      </c>
      <c r="J1258" s="6">
        <v>31.08</v>
      </c>
      <c r="K1258" s="6">
        <v>54.79</v>
      </c>
      <c r="L1258" s="6">
        <f t="shared" si="236"/>
        <v>0</v>
      </c>
      <c r="M1258" s="6">
        <f t="shared" si="237"/>
        <v>0</v>
      </c>
      <c r="N1258" s="6">
        <f t="shared" si="238"/>
        <v>1</v>
      </c>
      <c r="AA1258" t="s">
        <v>3246</v>
      </c>
      <c r="AB1258" t="s">
        <v>3039</v>
      </c>
      <c r="AC1258" s="6" t="s">
        <v>51</v>
      </c>
      <c r="AD1258" s="6" t="s">
        <v>135</v>
      </c>
      <c r="AE1258" s="6">
        <v>22.5</v>
      </c>
      <c r="AF1258" s="6">
        <v>57.65</v>
      </c>
      <c r="AG1258" s="6">
        <v>69.97</v>
      </c>
      <c r="AH1258" s="6">
        <f t="shared" si="232"/>
        <v>0.82392453908818064</v>
      </c>
      <c r="AI1258" s="6">
        <v>22</v>
      </c>
      <c r="AJ1258" s="6">
        <v>36.93</v>
      </c>
      <c r="AK1258" s="6">
        <v>68.72</v>
      </c>
      <c r="AL1258" s="6">
        <f t="shared" si="233"/>
        <v>0</v>
      </c>
      <c r="AM1258" s="6">
        <f t="shared" si="234"/>
        <v>0</v>
      </c>
      <c r="AN1258" s="6">
        <f t="shared" si="235"/>
        <v>1</v>
      </c>
    </row>
    <row r="1259" spans="1:40" x14ac:dyDescent="0.35">
      <c r="A1259" t="s">
        <v>3247</v>
      </c>
      <c r="B1259" t="s">
        <v>3039</v>
      </c>
      <c r="C1259" t="s">
        <v>51</v>
      </c>
      <c r="D1259" t="s">
        <v>134</v>
      </c>
      <c r="E1259">
        <v>17</v>
      </c>
      <c r="F1259">
        <v>58.89</v>
      </c>
      <c r="G1259">
        <v>56.08</v>
      </c>
      <c r="H1259">
        <f t="shared" si="231"/>
        <v>1.0501069900142654</v>
      </c>
      <c r="I1259">
        <v>16.5</v>
      </c>
      <c r="J1259">
        <v>25.23</v>
      </c>
      <c r="K1259">
        <v>54.79</v>
      </c>
      <c r="L1259" s="3">
        <f t="shared" si="236"/>
        <v>0</v>
      </c>
      <c r="M1259" s="3">
        <f t="shared" si="237"/>
        <v>1</v>
      </c>
      <c r="N1259" s="3">
        <f t="shared" si="238"/>
        <v>0</v>
      </c>
      <c r="AA1259" t="s">
        <v>3247</v>
      </c>
      <c r="AB1259" t="s">
        <v>3039</v>
      </c>
      <c r="AC1259" s="6" t="s">
        <v>51</v>
      </c>
      <c r="AD1259" s="6" t="s">
        <v>135</v>
      </c>
      <c r="AE1259" s="6">
        <v>21.5</v>
      </c>
      <c r="AF1259" s="6">
        <v>63.86</v>
      </c>
      <c r="AG1259" s="6">
        <v>67.47</v>
      </c>
      <c r="AH1259" s="6">
        <f t="shared" si="232"/>
        <v>0.94649473840225284</v>
      </c>
      <c r="AI1259" s="6">
        <v>21</v>
      </c>
      <c r="AJ1259" s="6">
        <v>37.14</v>
      </c>
      <c r="AK1259" s="6">
        <v>66.22</v>
      </c>
      <c r="AL1259" s="6">
        <f t="shared" si="233"/>
        <v>0</v>
      </c>
      <c r="AM1259" s="6">
        <f t="shared" si="234"/>
        <v>0</v>
      </c>
      <c r="AN1259" s="6">
        <f t="shared" si="235"/>
        <v>1</v>
      </c>
    </row>
    <row r="1260" spans="1:40" x14ac:dyDescent="0.35">
      <c r="A1260" t="s">
        <v>3248</v>
      </c>
      <c r="B1260" t="s">
        <v>3039</v>
      </c>
      <c r="C1260" s="6" t="s">
        <v>51</v>
      </c>
      <c r="D1260" s="6" t="s">
        <v>134</v>
      </c>
      <c r="E1260" s="6">
        <v>16</v>
      </c>
      <c r="F1260" s="6">
        <v>52.99</v>
      </c>
      <c r="G1260" s="6">
        <v>53.5</v>
      </c>
      <c r="H1260" s="6">
        <f t="shared" si="231"/>
        <v>0.99046728971962616</v>
      </c>
      <c r="I1260" s="6">
        <v>15.5</v>
      </c>
      <c r="J1260" s="6">
        <v>36.54</v>
      </c>
      <c r="K1260" s="6">
        <v>52.21</v>
      </c>
      <c r="L1260" s="6">
        <f t="shared" si="236"/>
        <v>0</v>
      </c>
      <c r="M1260" s="6">
        <f t="shared" si="237"/>
        <v>0</v>
      </c>
      <c r="N1260" s="6">
        <f t="shared" si="238"/>
        <v>1</v>
      </c>
      <c r="AA1260" t="s">
        <v>3248</v>
      </c>
      <c r="AB1260" t="s">
        <v>3039</v>
      </c>
      <c r="AC1260" s="6" t="s">
        <v>51</v>
      </c>
      <c r="AD1260" s="6" t="s">
        <v>135</v>
      </c>
      <c r="AE1260" s="6">
        <v>16</v>
      </c>
      <c r="AF1260" s="6">
        <v>46.79</v>
      </c>
      <c r="AG1260" s="6">
        <v>53.5</v>
      </c>
      <c r="AH1260" s="6">
        <f t="shared" si="232"/>
        <v>0.87457943925233639</v>
      </c>
      <c r="AI1260" s="6">
        <v>15.5</v>
      </c>
      <c r="AJ1260" s="6">
        <v>34.08</v>
      </c>
      <c r="AK1260" s="6">
        <v>52.21</v>
      </c>
      <c r="AL1260" s="6">
        <f t="shared" si="233"/>
        <v>0</v>
      </c>
      <c r="AM1260" s="6">
        <f t="shared" si="234"/>
        <v>0</v>
      </c>
      <c r="AN1260" s="6">
        <f t="shared" si="235"/>
        <v>1</v>
      </c>
    </row>
    <row r="1261" spans="1:40" x14ac:dyDescent="0.35">
      <c r="A1261" t="s">
        <v>3249</v>
      </c>
      <c r="B1261" t="s">
        <v>3039</v>
      </c>
      <c r="C1261" s="6" t="s">
        <v>51</v>
      </c>
      <c r="D1261" s="6" t="s">
        <v>134</v>
      </c>
      <c r="E1261" s="6">
        <v>27.5</v>
      </c>
      <c r="F1261" s="6">
        <v>77.88</v>
      </c>
      <c r="G1261" s="6">
        <v>82.3</v>
      </c>
      <c r="H1261" s="6">
        <f t="shared" si="231"/>
        <v>0.94629404617253943</v>
      </c>
      <c r="I1261" s="6">
        <v>27</v>
      </c>
      <c r="J1261" s="6">
        <v>43.47</v>
      </c>
      <c r="K1261" s="6">
        <v>81.08</v>
      </c>
      <c r="L1261" s="6">
        <f t="shared" si="236"/>
        <v>0</v>
      </c>
      <c r="M1261" s="6">
        <f t="shared" si="237"/>
        <v>0</v>
      </c>
      <c r="N1261" s="6">
        <f t="shared" si="238"/>
        <v>1</v>
      </c>
      <c r="AA1261" t="s">
        <v>3249</v>
      </c>
      <c r="AB1261" t="s">
        <v>3039</v>
      </c>
      <c r="AC1261" s="6" t="s">
        <v>51</v>
      </c>
      <c r="AD1261" s="6" t="s">
        <v>135</v>
      </c>
      <c r="AE1261" s="6">
        <v>23.5</v>
      </c>
      <c r="AF1261" s="6">
        <v>69.069999999999993</v>
      </c>
      <c r="AG1261" s="6">
        <v>72.459999999999994</v>
      </c>
      <c r="AH1261" s="6">
        <f t="shared" si="232"/>
        <v>0.95321556720949485</v>
      </c>
      <c r="AI1261" s="6">
        <v>23</v>
      </c>
      <c r="AJ1261" s="6">
        <v>38.47</v>
      </c>
      <c r="AK1261" s="6">
        <v>71.22</v>
      </c>
      <c r="AL1261" s="6">
        <f t="shared" si="233"/>
        <v>0</v>
      </c>
      <c r="AM1261" s="6">
        <f t="shared" si="234"/>
        <v>0</v>
      </c>
      <c r="AN1261" s="6">
        <f t="shared" si="235"/>
        <v>1</v>
      </c>
    </row>
    <row r="1262" spans="1:40" x14ac:dyDescent="0.35">
      <c r="A1262" t="s">
        <v>3250</v>
      </c>
      <c r="B1262" t="s">
        <v>3039</v>
      </c>
      <c r="C1262" t="s">
        <v>51</v>
      </c>
      <c r="D1262" t="s">
        <v>134</v>
      </c>
      <c r="E1262">
        <v>20.5</v>
      </c>
      <c r="F1262">
        <v>70.400000000000006</v>
      </c>
      <c r="G1262">
        <v>64.97</v>
      </c>
      <c r="H1262">
        <f t="shared" si="231"/>
        <v>1.0835770355548715</v>
      </c>
      <c r="I1262">
        <v>20</v>
      </c>
      <c r="J1262">
        <v>35.340000000000003</v>
      </c>
      <c r="K1262">
        <v>63.71</v>
      </c>
      <c r="L1262" s="3">
        <f t="shared" si="236"/>
        <v>0</v>
      </c>
      <c r="M1262" s="3">
        <f t="shared" si="237"/>
        <v>1</v>
      </c>
      <c r="N1262" s="3">
        <f t="shared" si="238"/>
        <v>0</v>
      </c>
      <c r="AA1262" t="s">
        <v>3250</v>
      </c>
      <c r="AB1262" t="s">
        <v>3039</v>
      </c>
      <c r="AC1262" t="s">
        <v>51</v>
      </c>
      <c r="AD1262" t="s">
        <v>135</v>
      </c>
      <c r="AE1262">
        <v>24</v>
      </c>
      <c r="AF1262">
        <v>81.739999999999995</v>
      </c>
      <c r="AG1262">
        <v>73.7</v>
      </c>
      <c r="AH1262">
        <f t="shared" si="232"/>
        <v>1.1090909090909089</v>
      </c>
      <c r="AI1262">
        <v>23.5</v>
      </c>
      <c r="AJ1262">
        <v>61.62</v>
      </c>
      <c r="AK1262">
        <v>72.459999999999994</v>
      </c>
      <c r="AL1262" s="3">
        <f t="shared" si="233"/>
        <v>0</v>
      </c>
      <c r="AM1262" s="3">
        <f t="shared" si="234"/>
        <v>1</v>
      </c>
      <c r="AN1262" s="3">
        <f t="shared" si="235"/>
        <v>0</v>
      </c>
    </row>
    <row r="1263" spans="1:40" x14ac:dyDescent="0.35">
      <c r="A1263" t="s">
        <v>3251</v>
      </c>
      <c r="B1263" t="s">
        <v>3039</v>
      </c>
      <c r="C1263" s="6" t="s">
        <v>51</v>
      </c>
      <c r="D1263" s="6" t="s">
        <v>134</v>
      </c>
      <c r="E1263" s="6">
        <v>20</v>
      </c>
      <c r="F1263" s="6">
        <v>52.77</v>
      </c>
      <c r="G1263" s="6">
        <v>63.71</v>
      </c>
      <c r="H1263" s="6">
        <f t="shared" si="231"/>
        <v>0.82828441374980388</v>
      </c>
      <c r="I1263" s="6">
        <v>19.5</v>
      </c>
      <c r="J1263" s="6">
        <v>41.91</v>
      </c>
      <c r="K1263" s="6">
        <v>62.44</v>
      </c>
      <c r="L1263" s="6">
        <f t="shared" si="236"/>
        <v>0</v>
      </c>
      <c r="M1263" s="6">
        <f t="shared" si="237"/>
        <v>0</v>
      </c>
      <c r="N1263" s="6">
        <f t="shared" si="238"/>
        <v>1</v>
      </c>
      <c r="AA1263" t="s">
        <v>3251</v>
      </c>
      <c r="AB1263" t="s">
        <v>3039</v>
      </c>
      <c r="AC1263" s="6" t="s">
        <v>51</v>
      </c>
      <c r="AD1263" s="6" t="s">
        <v>135</v>
      </c>
      <c r="AE1263" s="6">
        <v>26.5</v>
      </c>
      <c r="AF1263" s="6">
        <v>78.930000000000007</v>
      </c>
      <c r="AG1263" s="6">
        <v>79.86</v>
      </c>
      <c r="AH1263" s="6">
        <f t="shared" si="232"/>
        <v>0.98835462058602563</v>
      </c>
      <c r="AI1263" s="6">
        <v>26</v>
      </c>
      <c r="AJ1263" s="6">
        <v>36.07</v>
      </c>
      <c r="AK1263" s="6">
        <v>78.63</v>
      </c>
      <c r="AL1263" s="6">
        <f t="shared" si="233"/>
        <v>0</v>
      </c>
      <c r="AM1263" s="6">
        <f t="shared" si="234"/>
        <v>0</v>
      </c>
      <c r="AN1263" s="6">
        <f t="shared" si="235"/>
        <v>1</v>
      </c>
    </row>
    <row r="1264" spans="1:40" x14ac:dyDescent="0.35">
      <c r="A1264" t="s">
        <v>3252</v>
      </c>
      <c r="B1264" t="s">
        <v>3039</v>
      </c>
      <c r="C1264" s="6" t="s">
        <v>51</v>
      </c>
      <c r="D1264" s="6" t="s">
        <v>134</v>
      </c>
      <c r="E1264" s="6">
        <v>19</v>
      </c>
      <c r="F1264" s="6">
        <v>56.65</v>
      </c>
      <c r="G1264" s="6">
        <v>61.18</v>
      </c>
      <c r="H1264" s="6">
        <f t="shared" si="231"/>
        <v>0.92595619483491332</v>
      </c>
      <c r="I1264" s="6">
        <v>18.5</v>
      </c>
      <c r="J1264" s="6">
        <v>29.69</v>
      </c>
      <c r="K1264" s="6">
        <v>59.91</v>
      </c>
      <c r="L1264" s="6">
        <f t="shared" si="236"/>
        <v>0</v>
      </c>
      <c r="M1264" s="6">
        <f t="shared" si="237"/>
        <v>0</v>
      </c>
      <c r="N1264" s="6">
        <f t="shared" si="238"/>
        <v>1</v>
      </c>
      <c r="AA1264" t="s">
        <v>3252</v>
      </c>
      <c r="AB1264" t="s">
        <v>3039</v>
      </c>
      <c r="AC1264" s="6" t="s">
        <v>51</v>
      </c>
      <c r="AD1264" s="6" t="s">
        <v>135</v>
      </c>
      <c r="AE1264" s="6">
        <v>27</v>
      </c>
      <c r="AF1264" s="6">
        <v>67.709999999999994</v>
      </c>
      <c r="AG1264" s="6">
        <v>81.08</v>
      </c>
      <c r="AH1264" s="6">
        <f t="shared" si="232"/>
        <v>0.8351011346817957</v>
      </c>
      <c r="AI1264" s="6">
        <v>26.5</v>
      </c>
      <c r="AJ1264" s="6">
        <v>48</v>
      </c>
      <c r="AK1264" s="6">
        <v>79.86</v>
      </c>
      <c r="AL1264" s="6">
        <f t="shared" si="233"/>
        <v>0</v>
      </c>
      <c r="AM1264" s="6">
        <f t="shared" si="234"/>
        <v>0</v>
      </c>
      <c r="AN1264" s="6">
        <f t="shared" si="235"/>
        <v>1</v>
      </c>
    </row>
    <row r="1265" spans="1:40" x14ac:dyDescent="0.35">
      <c r="A1265" t="s">
        <v>3253</v>
      </c>
      <c r="B1265" t="s">
        <v>3039</v>
      </c>
      <c r="C1265" t="s">
        <v>51</v>
      </c>
      <c r="D1265" t="s">
        <v>134</v>
      </c>
      <c r="E1265">
        <v>26</v>
      </c>
      <c r="F1265">
        <v>101.41</v>
      </c>
      <c r="G1265">
        <v>78.63</v>
      </c>
      <c r="H1265">
        <f t="shared" si="231"/>
        <v>1.289711306117258</v>
      </c>
      <c r="I1265">
        <v>24.5</v>
      </c>
      <c r="J1265">
        <v>60.54</v>
      </c>
      <c r="K1265">
        <v>74.930000000000007</v>
      </c>
      <c r="L1265" s="3">
        <f t="shared" si="236"/>
        <v>0</v>
      </c>
      <c r="M1265" s="3">
        <f t="shared" si="237"/>
        <v>1</v>
      </c>
      <c r="N1265" s="3">
        <f t="shared" si="238"/>
        <v>0</v>
      </c>
      <c r="AA1265" t="s">
        <v>3253</v>
      </c>
      <c r="AB1265" t="s">
        <v>3039</v>
      </c>
      <c r="AC1265" t="s">
        <v>51</v>
      </c>
      <c r="AD1265" t="s">
        <v>135</v>
      </c>
      <c r="AE1265">
        <v>24.5</v>
      </c>
      <c r="AF1265">
        <v>101.74</v>
      </c>
      <c r="AG1265">
        <v>74.930000000000007</v>
      </c>
      <c r="AH1265">
        <f t="shared" si="232"/>
        <v>1.3578006139063123</v>
      </c>
      <c r="AI1265">
        <v>27</v>
      </c>
      <c r="AJ1265">
        <v>92.26</v>
      </c>
      <c r="AK1265">
        <v>81.08</v>
      </c>
      <c r="AL1265" s="3">
        <f t="shared" si="233"/>
        <v>0</v>
      </c>
      <c r="AM1265" s="3">
        <f t="shared" si="234"/>
        <v>1</v>
      </c>
      <c r="AN1265" s="3">
        <f t="shared" si="235"/>
        <v>0</v>
      </c>
    </row>
    <row r="1266" spans="1:40" x14ac:dyDescent="0.35">
      <c r="A1266" t="s">
        <v>3254</v>
      </c>
      <c r="B1266" t="s">
        <v>3039</v>
      </c>
      <c r="C1266" s="6" t="s">
        <v>51</v>
      </c>
      <c r="D1266" s="6" t="s">
        <v>134</v>
      </c>
      <c r="E1266" s="6">
        <v>32.5</v>
      </c>
      <c r="F1266" s="6">
        <v>77.03</v>
      </c>
      <c r="G1266" s="6">
        <v>94.43</v>
      </c>
      <c r="H1266" s="6">
        <f t="shared" si="231"/>
        <v>0.81573652440961553</v>
      </c>
      <c r="I1266" s="6">
        <v>32</v>
      </c>
      <c r="J1266" s="6">
        <v>61.97</v>
      </c>
      <c r="K1266" s="6">
        <v>93.23</v>
      </c>
      <c r="L1266" s="6">
        <f t="shared" si="236"/>
        <v>0</v>
      </c>
      <c r="M1266" s="6">
        <f t="shared" si="237"/>
        <v>0</v>
      </c>
      <c r="N1266" s="6">
        <f t="shared" si="238"/>
        <v>1</v>
      </c>
      <c r="AA1266" t="s">
        <v>3254</v>
      </c>
      <c r="AB1266" t="s">
        <v>3039</v>
      </c>
      <c r="AC1266" t="s">
        <v>51</v>
      </c>
      <c r="AD1266" t="s">
        <v>135</v>
      </c>
      <c r="AE1266">
        <v>22.5</v>
      </c>
      <c r="AF1266">
        <v>69.989999999999995</v>
      </c>
      <c r="AG1266">
        <v>69.97</v>
      </c>
      <c r="AH1266">
        <f t="shared" si="232"/>
        <v>1.0002858367871945</v>
      </c>
      <c r="AI1266">
        <v>22</v>
      </c>
      <c r="AJ1266">
        <v>47.17</v>
      </c>
      <c r="AK1266">
        <v>68.72</v>
      </c>
      <c r="AL1266" s="3">
        <f t="shared" si="233"/>
        <v>0</v>
      </c>
      <c r="AM1266" s="3">
        <f t="shared" si="234"/>
        <v>1</v>
      </c>
      <c r="AN1266" s="3">
        <f t="shared" si="235"/>
        <v>0</v>
      </c>
    </row>
    <row r="1267" spans="1:40" x14ac:dyDescent="0.35">
      <c r="A1267" t="s">
        <v>3255</v>
      </c>
      <c r="B1267" t="s">
        <v>3039</v>
      </c>
      <c r="C1267" t="s">
        <v>51</v>
      </c>
      <c r="D1267" t="s">
        <v>134</v>
      </c>
      <c r="E1267">
        <v>16.5</v>
      </c>
      <c r="F1267">
        <v>62.61</v>
      </c>
      <c r="G1267">
        <v>54.79</v>
      </c>
      <c r="H1267">
        <f t="shared" si="231"/>
        <v>1.142726774958934</v>
      </c>
      <c r="I1267">
        <v>16</v>
      </c>
      <c r="J1267">
        <v>21.82</v>
      </c>
      <c r="K1267">
        <v>53.5</v>
      </c>
      <c r="L1267" s="3">
        <f t="shared" si="236"/>
        <v>0</v>
      </c>
      <c r="M1267" s="3">
        <f t="shared" si="237"/>
        <v>1</v>
      </c>
      <c r="N1267" s="3">
        <f t="shared" si="238"/>
        <v>0</v>
      </c>
      <c r="AA1267" t="s">
        <v>3255</v>
      </c>
      <c r="AB1267" t="s">
        <v>3039</v>
      </c>
      <c r="AC1267" s="6" t="s">
        <v>51</v>
      </c>
      <c r="AD1267" s="6" t="s">
        <v>135</v>
      </c>
      <c r="AE1267" s="6">
        <v>23</v>
      </c>
      <c r="AF1267" s="6">
        <v>53.88</v>
      </c>
      <c r="AG1267" s="6">
        <v>71.22</v>
      </c>
      <c r="AH1267" s="6">
        <f t="shared" si="232"/>
        <v>0.75652906486941873</v>
      </c>
      <c r="AI1267" s="6">
        <v>22.5</v>
      </c>
      <c r="AJ1267" s="6">
        <v>42.81</v>
      </c>
      <c r="AK1267" s="6">
        <v>69.97</v>
      </c>
      <c r="AL1267" s="6">
        <f t="shared" si="233"/>
        <v>0</v>
      </c>
      <c r="AM1267" s="6">
        <f t="shared" si="234"/>
        <v>0</v>
      </c>
      <c r="AN1267" s="6">
        <f t="shared" si="235"/>
        <v>1</v>
      </c>
    </row>
    <row r="1268" spans="1:40" x14ac:dyDescent="0.35">
      <c r="A1268" t="s">
        <v>3256</v>
      </c>
      <c r="B1268" t="s">
        <v>3039</v>
      </c>
      <c r="C1268" t="s">
        <v>51</v>
      </c>
      <c r="D1268" t="s">
        <v>134</v>
      </c>
      <c r="E1268">
        <v>24</v>
      </c>
      <c r="F1268">
        <v>75.540000000000006</v>
      </c>
      <c r="G1268">
        <v>73.7</v>
      </c>
      <c r="H1268">
        <f t="shared" si="231"/>
        <v>1.024966078697422</v>
      </c>
      <c r="I1268">
        <v>23.5</v>
      </c>
      <c r="J1268">
        <v>45.96</v>
      </c>
      <c r="K1268">
        <v>72.459999999999994</v>
      </c>
      <c r="L1268" s="3">
        <f t="shared" si="236"/>
        <v>0</v>
      </c>
      <c r="M1268" s="3">
        <f t="shared" si="237"/>
        <v>1</v>
      </c>
      <c r="N1268" s="3">
        <f t="shared" si="238"/>
        <v>0</v>
      </c>
      <c r="AA1268" t="s">
        <v>3256</v>
      </c>
      <c r="AB1268" t="s">
        <v>3039</v>
      </c>
      <c r="AC1268" s="6" t="s">
        <v>51</v>
      </c>
      <c r="AD1268" s="6" t="s">
        <v>135</v>
      </c>
      <c r="AE1268" s="6">
        <v>18.5</v>
      </c>
      <c r="AF1268" s="6">
        <v>46.82</v>
      </c>
      <c r="AG1268" s="6">
        <v>59.91</v>
      </c>
      <c r="AH1268" s="6">
        <f t="shared" si="232"/>
        <v>0.78150559172091472</v>
      </c>
      <c r="AI1268" s="6">
        <v>18</v>
      </c>
      <c r="AJ1268" s="6">
        <v>41.58</v>
      </c>
      <c r="AK1268" s="6">
        <v>58.64</v>
      </c>
      <c r="AL1268" s="6">
        <f t="shared" si="233"/>
        <v>0</v>
      </c>
      <c r="AM1268" s="6">
        <f t="shared" si="234"/>
        <v>0</v>
      </c>
      <c r="AN1268" s="6">
        <f t="shared" si="235"/>
        <v>1</v>
      </c>
    </row>
    <row r="1269" spans="1:40" x14ac:dyDescent="0.35">
      <c r="A1269" t="s">
        <v>3257</v>
      </c>
      <c r="B1269" t="s">
        <v>3039</v>
      </c>
      <c r="C1269" t="s">
        <v>51</v>
      </c>
      <c r="D1269" t="s">
        <v>134</v>
      </c>
      <c r="E1269">
        <v>24</v>
      </c>
      <c r="F1269">
        <v>74.930000000000007</v>
      </c>
      <c r="G1269">
        <v>73.7</v>
      </c>
      <c r="H1269">
        <f t="shared" si="231"/>
        <v>1.0166892808683854</v>
      </c>
      <c r="I1269">
        <v>23.5</v>
      </c>
      <c r="J1269">
        <v>47.59</v>
      </c>
      <c r="K1269">
        <v>72.459999999999994</v>
      </c>
      <c r="L1269" s="3">
        <f t="shared" si="236"/>
        <v>0</v>
      </c>
      <c r="M1269" s="3">
        <f t="shared" si="237"/>
        <v>1</v>
      </c>
      <c r="N1269" s="3">
        <f t="shared" si="238"/>
        <v>0</v>
      </c>
      <c r="AA1269" t="s">
        <v>3257</v>
      </c>
      <c r="AB1269" t="s">
        <v>3039</v>
      </c>
      <c r="AC1269" t="s">
        <v>51</v>
      </c>
      <c r="AD1269" t="s">
        <v>135</v>
      </c>
      <c r="AE1269">
        <v>34</v>
      </c>
      <c r="AF1269">
        <v>99.16</v>
      </c>
      <c r="AG1269">
        <v>98.04</v>
      </c>
      <c r="AH1269">
        <f t="shared" si="232"/>
        <v>1.0114239086087311</v>
      </c>
      <c r="AI1269">
        <v>33.5</v>
      </c>
      <c r="AJ1269">
        <v>64.790000000000006</v>
      </c>
      <c r="AK1269">
        <v>96.84</v>
      </c>
      <c r="AL1269" s="3">
        <f t="shared" si="233"/>
        <v>0</v>
      </c>
      <c r="AM1269" s="3">
        <f t="shared" si="234"/>
        <v>1</v>
      </c>
      <c r="AN1269" s="3">
        <f t="shared" si="235"/>
        <v>0</v>
      </c>
    </row>
    <row r="1270" spans="1:40" x14ac:dyDescent="0.35">
      <c r="A1270" t="s">
        <v>3258</v>
      </c>
      <c r="B1270" t="s">
        <v>3039</v>
      </c>
      <c r="C1270" s="6" t="s">
        <v>51</v>
      </c>
      <c r="D1270" s="6" t="s">
        <v>134</v>
      </c>
      <c r="E1270" s="6">
        <v>24</v>
      </c>
      <c r="F1270" s="6">
        <v>67.3</v>
      </c>
      <c r="G1270" s="6">
        <v>73.7</v>
      </c>
      <c r="H1270" s="6">
        <f t="shared" si="231"/>
        <v>0.91316146540027132</v>
      </c>
      <c r="I1270" s="6">
        <v>23.5</v>
      </c>
      <c r="J1270" s="6">
        <v>46.11</v>
      </c>
      <c r="K1270" s="6">
        <v>72.459999999999994</v>
      </c>
      <c r="L1270" s="6">
        <f t="shared" si="236"/>
        <v>0</v>
      </c>
      <c r="M1270" s="6">
        <f t="shared" si="237"/>
        <v>0</v>
      </c>
      <c r="N1270" s="6">
        <f t="shared" si="238"/>
        <v>1</v>
      </c>
      <c r="AA1270" t="s">
        <v>3258</v>
      </c>
      <c r="AB1270" t="s">
        <v>3039</v>
      </c>
      <c r="AC1270" s="6" t="s">
        <v>51</v>
      </c>
      <c r="AD1270" s="6" t="s">
        <v>135</v>
      </c>
      <c r="AE1270" s="6">
        <v>24</v>
      </c>
      <c r="AF1270" s="6">
        <v>72.75</v>
      </c>
      <c r="AG1270" s="6">
        <v>73.7</v>
      </c>
      <c r="AH1270" s="6">
        <f t="shared" si="232"/>
        <v>0.98710990502035278</v>
      </c>
      <c r="AI1270" s="6">
        <v>23.5</v>
      </c>
      <c r="AJ1270" s="6">
        <v>45.71</v>
      </c>
      <c r="AK1270" s="6">
        <v>72.459999999999994</v>
      </c>
      <c r="AL1270" s="6">
        <f t="shared" si="233"/>
        <v>0</v>
      </c>
      <c r="AM1270" s="6">
        <f t="shared" si="234"/>
        <v>0</v>
      </c>
      <c r="AN1270" s="6">
        <f t="shared" si="235"/>
        <v>1</v>
      </c>
    </row>
    <row r="1271" spans="1:40" x14ac:dyDescent="0.35">
      <c r="A1271" t="s">
        <v>3259</v>
      </c>
      <c r="B1271" t="s">
        <v>3039</v>
      </c>
      <c r="C1271" t="s">
        <v>51</v>
      </c>
      <c r="D1271" t="s">
        <v>134</v>
      </c>
      <c r="E1271">
        <v>24</v>
      </c>
      <c r="F1271">
        <v>78.430000000000007</v>
      </c>
      <c r="G1271">
        <v>73.7</v>
      </c>
      <c r="H1271">
        <f t="shared" si="231"/>
        <v>1.0641791044776119</v>
      </c>
      <c r="I1271">
        <v>23.5</v>
      </c>
      <c r="J1271">
        <v>42.99</v>
      </c>
      <c r="K1271">
        <v>72.459999999999994</v>
      </c>
      <c r="L1271" s="3">
        <f t="shared" si="236"/>
        <v>0</v>
      </c>
      <c r="M1271" s="3">
        <f t="shared" si="237"/>
        <v>1</v>
      </c>
      <c r="N1271" s="3">
        <f t="shared" si="238"/>
        <v>0</v>
      </c>
      <c r="AA1271" t="s">
        <v>3259</v>
      </c>
      <c r="AB1271" t="s">
        <v>3039</v>
      </c>
      <c r="AC1271" s="6" t="s">
        <v>51</v>
      </c>
      <c r="AD1271" s="6" t="s">
        <v>135</v>
      </c>
      <c r="AE1271" s="6">
        <v>15</v>
      </c>
      <c r="AF1271" s="6">
        <v>36.39</v>
      </c>
      <c r="AG1271" s="6">
        <v>50.91</v>
      </c>
      <c r="AH1271" s="6">
        <f t="shared" si="232"/>
        <v>0.71479080730701239</v>
      </c>
      <c r="AI1271" s="6">
        <v>15</v>
      </c>
      <c r="AJ1271" s="6">
        <v>36.39</v>
      </c>
      <c r="AK1271" s="6">
        <v>50.91</v>
      </c>
      <c r="AL1271" s="6">
        <f t="shared" si="233"/>
        <v>0</v>
      </c>
      <c r="AM1271" s="6">
        <f t="shared" si="234"/>
        <v>0</v>
      </c>
      <c r="AN1271" s="6">
        <f t="shared" si="235"/>
        <v>1</v>
      </c>
    </row>
    <row r="1272" spans="1:40" x14ac:dyDescent="0.35">
      <c r="A1272" t="s">
        <v>3260</v>
      </c>
      <c r="B1272" t="s">
        <v>3039</v>
      </c>
      <c r="C1272" s="6" t="s">
        <v>51</v>
      </c>
      <c r="D1272" s="6" t="s">
        <v>134</v>
      </c>
      <c r="E1272" s="6">
        <v>24</v>
      </c>
      <c r="F1272" s="6">
        <v>69.42</v>
      </c>
      <c r="G1272" s="6">
        <v>73.7</v>
      </c>
      <c r="H1272" s="6">
        <f t="shared" si="231"/>
        <v>0.94192672998643145</v>
      </c>
      <c r="I1272" s="6">
        <v>23.5</v>
      </c>
      <c r="J1272" s="6">
        <v>51.88</v>
      </c>
      <c r="K1272" s="6">
        <v>72.459999999999994</v>
      </c>
      <c r="L1272" s="6">
        <f t="shared" si="236"/>
        <v>0</v>
      </c>
      <c r="M1272" s="6">
        <f t="shared" si="237"/>
        <v>0</v>
      </c>
      <c r="N1272" s="6">
        <f t="shared" si="238"/>
        <v>1</v>
      </c>
      <c r="AA1272" t="s">
        <v>3260</v>
      </c>
      <c r="AB1272" t="s">
        <v>3039</v>
      </c>
      <c r="AC1272" s="6" t="s">
        <v>51</v>
      </c>
      <c r="AD1272" s="6" t="s">
        <v>135</v>
      </c>
      <c r="AE1272" s="6">
        <v>17.5</v>
      </c>
      <c r="AF1272" s="6">
        <v>47.44</v>
      </c>
      <c r="AG1272" s="6">
        <v>57.36</v>
      </c>
      <c r="AH1272" s="6">
        <f t="shared" si="232"/>
        <v>0.82705718270571826</v>
      </c>
      <c r="AI1272" s="6">
        <v>17</v>
      </c>
      <c r="AJ1272" s="6">
        <v>35.04</v>
      </c>
      <c r="AK1272" s="6">
        <v>56.08</v>
      </c>
      <c r="AL1272" s="6">
        <f t="shared" si="233"/>
        <v>0</v>
      </c>
      <c r="AM1272" s="6">
        <f t="shared" si="234"/>
        <v>0</v>
      </c>
      <c r="AN1272" s="6">
        <f t="shared" si="235"/>
        <v>1</v>
      </c>
    </row>
    <row r="1273" spans="1:40" x14ac:dyDescent="0.35">
      <c r="A1273" t="s">
        <v>3261</v>
      </c>
      <c r="B1273" t="s">
        <v>3039</v>
      </c>
      <c r="C1273" t="s">
        <v>51</v>
      </c>
      <c r="D1273" t="s">
        <v>134</v>
      </c>
      <c r="E1273">
        <v>24</v>
      </c>
      <c r="F1273">
        <v>79.55</v>
      </c>
      <c r="G1273">
        <v>73.7</v>
      </c>
      <c r="H1273">
        <f t="shared" si="231"/>
        <v>1.0793758480325644</v>
      </c>
      <c r="I1273">
        <v>23.5</v>
      </c>
      <c r="J1273">
        <v>43.52</v>
      </c>
      <c r="K1273">
        <v>72.459999999999994</v>
      </c>
      <c r="L1273" s="3">
        <f t="shared" si="236"/>
        <v>0</v>
      </c>
      <c r="M1273" s="3">
        <f t="shared" si="237"/>
        <v>1</v>
      </c>
      <c r="N1273" s="3">
        <f t="shared" si="238"/>
        <v>0</v>
      </c>
      <c r="AA1273" t="s">
        <v>3261</v>
      </c>
      <c r="AB1273" t="s">
        <v>3039</v>
      </c>
      <c r="AC1273" s="6" t="s">
        <v>51</v>
      </c>
      <c r="AD1273" s="6" t="s">
        <v>135</v>
      </c>
      <c r="AE1273" s="6">
        <v>19</v>
      </c>
      <c r="AF1273" s="6">
        <v>49.76</v>
      </c>
      <c r="AG1273" s="6">
        <v>61.18</v>
      </c>
      <c r="AH1273" s="6">
        <f t="shared" si="232"/>
        <v>0.81333769205622752</v>
      </c>
      <c r="AI1273" s="6">
        <v>18.5</v>
      </c>
      <c r="AJ1273" s="6">
        <v>34.71</v>
      </c>
      <c r="AK1273" s="6">
        <v>59.91</v>
      </c>
      <c r="AL1273" s="6">
        <f t="shared" si="233"/>
        <v>0</v>
      </c>
      <c r="AM1273" s="6">
        <f t="shared" si="234"/>
        <v>0</v>
      </c>
      <c r="AN1273" s="6">
        <f t="shared" si="235"/>
        <v>1</v>
      </c>
    </row>
    <row r="1274" spans="1:40" x14ac:dyDescent="0.35">
      <c r="A1274" t="s">
        <v>3262</v>
      </c>
      <c r="B1274" t="s">
        <v>3039</v>
      </c>
      <c r="C1274" t="s">
        <v>51</v>
      </c>
      <c r="D1274" t="s">
        <v>134</v>
      </c>
      <c r="E1274">
        <v>24</v>
      </c>
      <c r="F1274">
        <v>84.85</v>
      </c>
      <c r="G1274">
        <v>73.7</v>
      </c>
      <c r="H1274">
        <f t="shared" si="231"/>
        <v>1.1512890094979646</v>
      </c>
      <c r="I1274">
        <v>23.5</v>
      </c>
      <c r="J1274">
        <v>52.25</v>
      </c>
      <c r="K1274">
        <v>72.459999999999994</v>
      </c>
      <c r="L1274" s="3">
        <f t="shared" si="236"/>
        <v>0</v>
      </c>
      <c r="M1274" s="3">
        <f t="shared" si="237"/>
        <v>1</v>
      </c>
      <c r="N1274" s="3">
        <f t="shared" si="238"/>
        <v>0</v>
      </c>
      <c r="AA1274" t="s">
        <v>3262</v>
      </c>
      <c r="AB1274" t="s">
        <v>3039</v>
      </c>
      <c r="AC1274" s="6" t="s">
        <v>51</v>
      </c>
      <c r="AD1274" s="6" t="s">
        <v>135</v>
      </c>
      <c r="AE1274" s="6">
        <v>15</v>
      </c>
      <c r="AF1274" s="6">
        <v>39.130000000000003</v>
      </c>
      <c r="AG1274" s="6">
        <v>50.91</v>
      </c>
      <c r="AH1274" s="6">
        <f t="shared" si="232"/>
        <v>0.76861127479866442</v>
      </c>
      <c r="AI1274" s="6">
        <v>15</v>
      </c>
      <c r="AJ1274" s="6">
        <v>39.130000000000003</v>
      </c>
      <c r="AK1274" s="6">
        <v>50.91</v>
      </c>
      <c r="AL1274" s="6">
        <f t="shared" si="233"/>
        <v>0</v>
      </c>
      <c r="AM1274" s="6">
        <f t="shared" si="234"/>
        <v>0</v>
      </c>
      <c r="AN1274" s="6">
        <f t="shared" si="235"/>
        <v>1</v>
      </c>
    </row>
    <row r="1275" spans="1:40" x14ac:dyDescent="0.35">
      <c r="A1275" t="s">
        <v>3263</v>
      </c>
      <c r="B1275" t="s">
        <v>3039</v>
      </c>
      <c r="C1275" t="s">
        <v>51</v>
      </c>
      <c r="D1275" t="s">
        <v>134</v>
      </c>
      <c r="E1275">
        <v>24</v>
      </c>
      <c r="F1275">
        <v>75.489999999999995</v>
      </c>
      <c r="G1275">
        <v>73.7</v>
      </c>
      <c r="H1275">
        <f t="shared" si="231"/>
        <v>1.0242876526458615</v>
      </c>
      <c r="I1275">
        <v>23.5</v>
      </c>
      <c r="J1275">
        <v>37.57</v>
      </c>
      <c r="K1275">
        <v>72.459999999999994</v>
      </c>
      <c r="L1275" s="3">
        <f t="shared" si="236"/>
        <v>0</v>
      </c>
      <c r="M1275" s="3">
        <f t="shared" si="237"/>
        <v>1</v>
      </c>
      <c r="N1275" s="3">
        <f t="shared" si="238"/>
        <v>0</v>
      </c>
      <c r="AA1275" t="s">
        <v>3263</v>
      </c>
      <c r="AB1275" t="s">
        <v>3039</v>
      </c>
      <c r="AC1275" s="6" t="s">
        <v>51</v>
      </c>
      <c r="AD1275" s="6" t="s">
        <v>135</v>
      </c>
      <c r="AE1275" s="6">
        <v>21</v>
      </c>
      <c r="AF1275" s="6">
        <v>51.72</v>
      </c>
      <c r="AG1275" s="6">
        <v>66.22</v>
      </c>
      <c r="AH1275" s="6">
        <f t="shared" si="232"/>
        <v>0.78103292056780427</v>
      </c>
      <c r="AI1275" s="6">
        <v>20.5</v>
      </c>
      <c r="AJ1275" s="6">
        <v>34.28</v>
      </c>
      <c r="AK1275" s="6">
        <v>64.97</v>
      </c>
      <c r="AL1275" s="6">
        <f t="shared" si="233"/>
        <v>0</v>
      </c>
      <c r="AM1275" s="6">
        <f t="shared" si="234"/>
        <v>0</v>
      </c>
      <c r="AN1275" s="6">
        <f t="shared" si="235"/>
        <v>1</v>
      </c>
    </row>
    <row r="1276" spans="1:40" x14ac:dyDescent="0.35">
      <c r="A1276" t="s">
        <v>3264</v>
      </c>
      <c r="B1276" t="s">
        <v>3093</v>
      </c>
      <c r="C1276" s="6" t="s">
        <v>51</v>
      </c>
      <c r="D1276" s="6" t="s">
        <v>17</v>
      </c>
      <c r="E1276" s="6">
        <v>24.5</v>
      </c>
      <c r="F1276" s="6">
        <v>70.84</v>
      </c>
      <c r="G1276" s="6">
        <v>74.930000000000007</v>
      </c>
      <c r="H1276" s="6">
        <f t="shared" si="231"/>
        <v>0.94541572133991725</v>
      </c>
      <c r="I1276" s="6">
        <v>24</v>
      </c>
      <c r="J1276" s="6">
        <v>53.88</v>
      </c>
      <c r="K1276" s="6">
        <v>73.7</v>
      </c>
      <c r="L1276" s="6">
        <f t="shared" si="236"/>
        <v>0</v>
      </c>
      <c r="M1276" s="6">
        <f t="shared" si="237"/>
        <v>0</v>
      </c>
      <c r="N1276" s="6">
        <f t="shared" si="238"/>
        <v>1</v>
      </c>
      <c r="O1276"/>
      <c r="AA1276" t="s">
        <v>3264</v>
      </c>
      <c r="AB1276" t="s">
        <v>3093</v>
      </c>
      <c r="AC1276" t="s">
        <v>51</v>
      </c>
      <c r="AD1276" t="s">
        <v>18</v>
      </c>
      <c r="AE1276">
        <v>24</v>
      </c>
      <c r="AF1276">
        <v>132.63</v>
      </c>
      <c r="AG1276">
        <v>73.7</v>
      </c>
      <c r="AH1276">
        <f t="shared" si="232"/>
        <v>1.7995929443690637</v>
      </c>
      <c r="AI1276">
        <v>23</v>
      </c>
      <c r="AJ1276">
        <v>66.400000000000006</v>
      </c>
      <c r="AK1276">
        <v>71.22</v>
      </c>
      <c r="AL1276" s="3">
        <f t="shared" si="233"/>
        <v>1</v>
      </c>
      <c r="AM1276" s="3">
        <f t="shared" si="234"/>
        <v>0</v>
      </c>
      <c r="AN1276" s="3">
        <f t="shared" si="235"/>
        <v>0</v>
      </c>
    </row>
    <row r="1277" spans="1:40" x14ac:dyDescent="0.35">
      <c r="A1277" t="s">
        <v>3265</v>
      </c>
      <c r="B1277" t="s">
        <v>3093</v>
      </c>
      <c r="C1277" s="6" t="s">
        <v>51</v>
      </c>
      <c r="D1277" s="6" t="s">
        <v>17</v>
      </c>
      <c r="E1277" s="6">
        <v>24.5</v>
      </c>
      <c r="F1277" s="6">
        <v>67.41</v>
      </c>
      <c r="G1277" s="6">
        <v>74.930000000000007</v>
      </c>
      <c r="H1277" s="6">
        <f t="shared" si="231"/>
        <v>0.89963966368610693</v>
      </c>
      <c r="I1277" s="6">
        <v>24</v>
      </c>
      <c r="J1277" s="6">
        <v>58.69</v>
      </c>
      <c r="K1277" s="6">
        <v>73.7</v>
      </c>
      <c r="L1277" s="6">
        <f t="shared" si="236"/>
        <v>0</v>
      </c>
      <c r="M1277" s="6">
        <f t="shared" si="237"/>
        <v>0</v>
      </c>
      <c r="N1277" s="6">
        <f t="shared" si="238"/>
        <v>1</v>
      </c>
      <c r="O1277"/>
      <c r="AA1277" t="s">
        <v>3265</v>
      </c>
      <c r="AB1277" t="s">
        <v>3093</v>
      </c>
      <c r="AC1277" t="s">
        <v>51</v>
      </c>
      <c r="AD1277" t="s">
        <v>18</v>
      </c>
      <c r="AE1277">
        <v>24</v>
      </c>
      <c r="AF1277">
        <v>97.1</v>
      </c>
      <c r="AG1277">
        <v>73.7</v>
      </c>
      <c r="AH1277">
        <f t="shared" si="232"/>
        <v>1.3175033921302577</v>
      </c>
      <c r="AI1277">
        <v>23.5</v>
      </c>
      <c r="AJ1277">
        <v>58.66</v>
      </c>
      <c r="AK1277">
        <v>72.459999999999994</v>
      </c>
      <c r="AL1277" s="3">
        <f t="shared" si="233"/>
        <v>0</v>
      </c>
      <c r="AM1277" s="3">
        <f t="shared" si="234"/>
        <v>1</v>
      </c>
      <c r="AN1277" s="3">
        <f t="shared" si="235"/>
        <v>0</v>
      </c>
    </row>
    <row r="1278" spans="1:40" x14ac:dyDescent="0.35">
      <c r="A1278" t="s">
        <v>3266</v>
      </c>
      <c r="B1278" t="s">
        <v>3093</v>
      </c>
      <c r="C1278" s="6" t="s">
        <v>51</v>
      </c>
      <c r="D1278" s="6" t="s">
        <v>17</v>
      </c>
      <c r="E1278" s="6">
        <v>24</v>
      </c>
      <c r="F1278" s="6">
        <v>65.739999999999995</v>
      </c>
      <c r="G1278" s="6">
        <v>73.7</v>
      </c>
      <c r="H1278" s="6">
        <f t="shared" si="231"/>
        <v>0.89199457259158743</v>
      </c>
      <c r="I1278" s="6">
        <v>23.5</v>
      </c>
      <c r="J1278" s="6">
        <v>43.94</v>
      </c>
      <c r="K1278" s="6">
        <v>72.459999999999994</v>
      </c>
      <c r="L1278" s="6">
        <f t="shared" si="236"/>
        <v>0</v>
      </c>
      <c r="M1278" s="6">
        <f t="shared" si="237"/>
        <v>0</v>
      </c>
      <c r="N1278" s="6">
        <f t="shared" si="238"/>
        <v>1</v>
      </c>
      <c r="O1278"/>
      <c r="AA1278" t="s">
        <v>3266</v>
      </c>
      <c r="AB1278" t="s">
        <v>3093</v>
      </c>
      <c r="AC1278" s="6" t="s">
        <v>51</v>
      </c>
      <c r="AD1278" s="6" t="s">
        <v>18</v>
      </c>
      <c r="AE1278" s="6">
        <v>24.5</v>
      </c>
      <c r="AF1278" s="6">
        <v>72.58</v>
      </c>
      <c r="AG1278" s="6">
        <v>74.930000000000007</v>
      </c>
      <c r="AH1278" s="6">
        <f t="shared" si="232"/>
        <v>0.96863739490190837</v>
      </c>
      <c r="AI1278" s="6">
        <v>24</v>
      </c>
      <c r="AJ1278" s="6">
        <v>61.29</v>
      </c>
      <c r="AK1278" s="6">
        <v>73.7</v>
      </c>
      <c r="AL1278" s="6">
        <f t="shared" si="233"/>
        <v>0</v>
      </c>
      <c r="AM1278" s="6">
        <f t="shared" si="234"/>
        <v>0</v>
      </c>
      <c r="AN1278" s="6">
        <f t="shared" si="235"/>
        <v>1</v>
      </c>
    </row>
    <row r="1279" spans="1:40" x14ac:dyDescent="0.35">
      <c r="A1279" t="s">
        <v>3267</v>
      </c>
      <c r="B1279" t="s">
        <v>3093</v>
      </c>
      <c r="C1279" s="6" t="s">
        <v>51</v>
      </c>
      <c r="D1279" s="6" t="s">
        <v>17</v>
      </c>
      <c r="E1279" s="6">
        <v>24.5</v>
      </c>
      <c r="F1279" s="6">
        <v>70.5</v>
      </c>
      <c r="G1279" s="6">
        <v>74.930000000000007</v>
      </c>
      <c r="H1279" s="6">
        <f t="shared" si="231"/>
        <v>0.94087815294274646</v>
      </c>
      <c r="I1279" s="6">
        <v>24</v>
      </c>
      <c r="J1279" s="6">
        <v>44.65</v>
      </c>
      <c r="K1279" s="6">
        <v>73.7</v>
      </c>
      <c r="L1279" s="6">
        <f t="shared" si="236"/>
        <v>0</v>
      </c>
      <c r="M1279" s="6">
        <f t="shared" si="237"/>
        <v>0</v>
      </c>
      <c r="N1279" s="6">
        <f t="shared" si="238"/>
        <v>1</v>
      </c>
      <c r="O1279"/>
      <c r="AA1279" t="s">
        <v>3267</v>
      </c>
      <c r="AB1279" t="s">
        <v>3093</v>
      </c>
      <c r="AC1279" t="s">
        <v>51</v>
      </c>
      <c r="AD1279" t="s">
        <v>18</v>
      </c>
      <c r="AE1279">
        <v>23.5</v>
      </c>
      <c r="AF1279">
        <v>82.96</v>
      </c>
      <c r="AG1279">
        <v>72.459999999999994</v>
      </c>
      <c r="AH1279">
        <f t="shared" si="232"/>
        <v>1.1449075351918301</v>
      </c>
      <c r="AI1279">
        <v>23</v>
      </c>
      <c r="AJ1279">
        <v>66.31</v>
      </c>
      <c r="AK1279">
        <v>71.22</v>
      </c>
      <c r="AL1279" s="3">
        <f t="shared" si="233"/>
        <v>0</v>
      </c>
      <c r="AM1279" s="3">
        <f t="shared" si="234"/>
        <v>1</v>
      </c>
      <c r="AN1279" s="3">
        <f t="shared" si="235"/>
        <v>0</v>
      </c>
    </row>
    <row r="1280" spans="1:40" x14ac:dyDescent="0.35">
      <c r="A1280" t="s">
        <v>3268</v>
      </c>
      <c r="B1280" t="s">
        <v>3093</v>
      </c>
      <c r="C1280" s="6" t="s">
        <v>51</v>
      </c>
      <c r="D1280" s="6" t="s">
        <v>17</v>
      </c>
      <c r="E1280" s="6">
        <v>25</v>
      </c>
      <c r="F1280" s="6">
        <v>70.41</v>
      </c>
      <c r="G1280" s="6">
        <v>76.17</v>
      </c>
      <c r="H1280" s="6">
        <f t="shared" ref="H1280:H1313" si="239">F1280/G1280</f>
        <v>0.92437967703820401</v>
      </c>
      <c r="I1280" s="6">
        <v>24.5</v>
      </c>
      <c r="J1280" s="6">
        <v>65.7</v>
      </c>
      <c r="K1280" s="6">
        <v>74.930000000000007</v>
      </c>
      <c r="L1280" s="6">
        <f t="shared" si="236"/>
        <v>0</v>
      </c>
      <c r="M1280" s="6">
        <f t="shared" si="237"/>
        <v>0</v>
      </c>
      <c r="N1280" s="6">
        <f t="shared" si="238"/>
        <v>1</v>
      </c>
      <c r="O1280"/>
      <c r="AA1280" t="s">
        <v>3268</v>
      </c>
      <c r="AB1280" t="s">
        <v>3093</v>
      </c>
      <c r="AC1280" s="6" t="s">
        <v>51</v>
      </c>
      <c r="AD1280" s="6" t="s">
        <v>18</v>
      </c>
      <c r="AE1280" s="6">
        <v>19</v>
      </c>
      <c r="AF1280" s="6">
        <v>50.41</v>
      </c>
      <c r="AG1280" s="6">
        <v>61.18</v>
      </c>
      <c r="AH1280" s="6">
        <f t="shared" si="232"/>
        <v>0.82396207911082042</v>
      </c>
      <c r="AI1280" s="6">
        <v>18.5</v>
      </c>
      <c r="AJ1280" s="6">
        <v>37</v>
      </c>
      <c r="AK1280" s="6">
        <v>59.91</v>
      </c>
      <c r="AL1280" s="6">
        <f t="shared" si="233"/>
        <v>0</v>
      </c>
      <c r="AM1280" s="6">
        <f t="shared" si="234"/>
        <v>0</v>
      </c>
      <c r="AN1280" s="6">
        <f t="shared" si="235"/>
        <v>1</v>
      </c>
    </row>
    <row r="1281" spans="1:40" x14ac:dyDescent="0.35">
      <c r="A1281" t="s">
        <v>3269</v>
      </c>
      <c r="B1281" t="s">
        <v>3093</v>
      </c>
      <c r="C1281" t="s">
        <v>51</v>
      </c>
      <c r="D1281" t="s">
        <v>17</v>
      </c>
      <c r="E1281">
        <v>24</v>
      </c>
      <c r="F1281">
        <v>101.43</v>
      </c>
      <c r="G1281">
        <v>73.7</v>
      </c>
      <c r="H1281">
        <f t="shared" si="239"/>
        <v>1.3762550881953868</v>
      </c>
      <c r="I1281">
        <v>22.5</v>
      </c>
      <c r="J1281">
        <v>56.93</v>
      </c>
      <c r="K1281">
        <v>69.97</v>
      </c>
      <c r="L1281" s="3">
        <f t="shared" si="236"/>
        <v>0</v>
      </c>
      <c r="M1281" s="3">
        <f t="shared" si="237"/>
        <v>1</v>
      </c>
      <c r="N1281" s="3">
        <f t="shared" si="238"/>
        <v>0</v>
      </c>
      <c r="O1281"/>
      <c r="AA1281" t="s">
        <v>3269</v>
      </c>
      <c r="AB1281" t="s">
        <v>3093</v>
      </c>
      <c r="AC1281" s="6" t="s">
        <v>51</v>
      </c>
      <c r="AD1281" s="6" t="s">
        <v>18</v>
      </c>
      <c r="AE1281" s="6">
        <v>23.5</v>
      </c>
      <c r="AF1281" s="6">
        <v>71.709999999999994</v>
      </c>
      <c r="AG1281" s="6">
        <v>72.459999999999994</v>
      </c>
      <c r="AH1281" s="6">
        <f t="shared" si="232"/>
        <v>0.98964946177201218</v>
      </c>
      <c r="AI1281" s="6">
        <v>23</v>
      </c>
      <c r="AJ1281" s="6">
        <v>51.36</v>
      </c>
      <c r="AK1281" s="6">
        <v>71.22</v>
      </c>
      <c r="AL1281" s="6">
        <f t="shared" si="233"/>
        <v>0</v>
      </c>
      <c r="AM1281" s="6">
        <f t="shared" si="234"/>
        <v>0</v>
      </c>
      <c r="AN1281" s="6">
        <f t="shared" si="235"/>
        <v>1</v>
      </c>
    </row>
    <row r="1282" spans="1:40" x14ac:dyDescent="0.35">
      <c r="A1282" t="s">
        <v>3270</v>
      </c>
      <c r="B1282" t="s">
        <v>3093</v>
      </c>
      <c r="C1282" s="6" t="s">
        <v>51</v>
      </c>
      <c r="D1282" s="6" t="s">
        <v>17</v>
      </c>
      <c r="E1282" s="6">
        <v>15</v>
      </c>
      <c r="F1282" s="6">
        <v>50.01</v>
      </c>
      <c r="G1282" s="6">
        <v>50.91</v>
      </c>
      <c r="H1282" s="6">
        <f t="shared" si="239"/>
        <v>0.98232174425456686</v>
      </c>
      <c r="I1282" s="6">
        <v>15</v>
      </c>
      <c r="J1282" s="6">
        <v>50.01</v>
      </c>
      <c r="K1282" s="6">
        <v>50.91</v>
      </c>
      <c r="L1282" s="6">
        <f t="shared" si="236"/>
        <v>0</v>
      </c>
      <c r="M1282" s="6">
        <f t="shared" si="237"/>
        <v>0</v>
      </c>
      <c r="N1282" s="6">
        <f t="shared" si="238"/>
        <v>1</v>
      </c>
      <c r="O1282"/>
      <c r="AA1282" t="s">
        <v>3270</v>
      </c>
      <c r="AB1282" t="s">
        <v>3093</v>
      </c>
      <c r="AC1282" t="s">
        <v>51</v>
      </c>
      <c r="AD1282" t="s">
        <v>18</v>
      </c>
      <c r="AE1282">
        <v>24</v>
      </c>
      <c r="AF1282">
        <v>93.11</v>
      </c>
      <c r="AG1282">
        <v>73.7</v>
      </c>
      <c r="AH1282">
        <f t="shared" ref="AH1282:AH1313" si="240">AF1282/AG1282</f>
        <v>1.2633649932157394</v>
      </c>
      <c r="AI1282">
        <v>23</v>
      </c>
      <c r="AJ1282">
        <v>54.17</v>
      </c>
      <c r="AK1282">
        <v>71.22</v>
      </c>
      <c r="AL1282" s="3">
        <f t="shared" ref="AL1282:AL1313" si="241">IF(AH1282&gt;1.5,1,0)</f>
        <v>0</v>
      </c>
      <c r="AM1282" s="3">
        <f t="shared" ref="AM1282:AM1313" si="242">IF((AND(AH1282&gt;1,AH1282&lt;1.5)),1,0)</f>
        <v>1</v>
      </c>
      <c r="AN1282" s="3">
        <f t="shared" ref="AN1282:AN1313" si="243">IF(AH1282&lt;1,1,0)</f>
        <v>0</v>
      </c>
    </row>
    <row r="1283" spans="1:40" x14ac:dyDescent="0.35">
      <c r="A1283" t="s">
        <v>3271</v>
      </c>
      <c r="B1283" t="s">
        <v>3093</v>
      </c>
      <c r="C1283" t="s">
        <v>51</v>
      </c>
      <c r="D1283" t="s">
        <v>17</v>
      </c>
      <c r="E1283">
        <v>20</v>
      </c>
      <c r="F1283">
        <v>77.86</v>
      </c>
      <c r="G1283">
        <v>63.71</v>
      </c>
      <c r="H1283">
        <f t="shared" si="239"/>
        <v>1.2221001412651076</v>
      </c>
      <c r="I1283">
        <v>19.5</v>
      </c>
      <c r="J1283">
        <v>21.26</v>
      </c>
      <c r="K1283">
        <v>62.44</v>
      </c>
      <c r="L1283" s="3">
        <f t="shared" si="236"/>
        <v>0</v>
      </c>
      <c r="M1283" s="3">
        <f t="shared" si="237"/>
        <v>1</v>
      </c>
      <c r="N1283" s="3">
        <f t="shared" si="238"/>
        <v>0</v>
      </c>
      <c r="O1283"/>
      <c r="AA1283" t="s">
        <v>3271</v>
      </c>
      <c r="AB1283" t="s">
        <v>3093</v>
      </c>
      <c r="AC1283" s="6" t="s">
        <v>51</v>
      </c>
      <c r="AD1283" s="6" t="s">
        <v>18</v>
      </c>
      <c r="AE1283" s="6">
        <v>24.5</v>
      </c>
      <c r="AF1283" s="6">
        <v>71.39</v>
      </c>
      <c r="AG1283" s="6">
        <v>74.930000000000007</v>
      </c>
      <c r="AH1283" s="6">
        <f t="shared" si="240"/>
        <v>0.952755905511811</v>
      </c>
      <c r="AI1283" s="6">
        <v>24</v>
      </c>
      <c r="AJ1283" s="6">
        <v>70.14</v>
      </c>
      <c r="AK1283" s="6">
        <v>73.7</v>
      </c>
      <c r="AL1283" s="6">
        <f t="shared" si="241"/>
        <v>0</v>
      </c>
      <c r="AM1283" s="6">
        <f t="shared" si="242"/>
        <v>0</v>
      </c>
      <c r="AN1283" s="6">
        <f t="shared" si="243"/>
        <v>1</v>
      </c>
    </row>
    <row r="1284" spans="1:40" x14ac:dyDescent="0.35">
      <c r="A1284" t="s">
        <v>3272</v>
      </c>
      <c r="B1284" t="s">
        <v>3093</v>
      </c>
      <c r="C1284" t="s">
        <v>51</v>
      </c>
      <c r="D1284" t="s">
        <v>17</v>
      </c>
      <c r="E1284">
        <v>24</v>
      </c>
      <c r="F1284">
        <v>103.52</v>
      </c>
      <c r="G1284">
        <v>73.7</v>
      </c>
      <c r="H1284">
        <f t="shared" si="239"/>
        <v>1.4046132971506105</v>
      </c>
      <c r="I1284">
        <v>23</v>
      </c>
      <c r="J1284">
        <v>59.26</v>
      </c>
      <c r="K1284">
        <v>71.22</v>
      </c>
      <c r="L1284" s="3">
        <f t="shared" si="236"/>
        <v>0</v>
      </c>
      <c r="M1284" s="3">
        <f t="shared" si="237"/>
        <v>1</v>
      </c>
      <c r="N1284" s="3">
        <f t="shared" si="238"/>
        <v>0</v>
      </c>
      <c r="O1284"/>
      <c r="AA1284" t="s">
        <v>3272</v>
      </c>
      <c r="AB1284" t="s">
        <v>3093</v>
      </c>
      <c r="AC1284" s="6" t="s">
        <v>51</v>
      </c>
      <c r="AD1284" s="6" t="s">
        <v>18</v>
      </c>
      <c r="AE1284" s="6">
        <v>24</v>
      </c>
      <c r="AF1284" s="6">
        <v>67.66</v>
      </c>
      <c r="AG1284" s="6">
        <v>73.7</v>
      </c>
      <c r="AH1284" s="6">
        <f t="shared" si="240"/>
        <v>0.91804613297150606</v>
      </c>
      <c r="AI1284" s="6">
        <v>23.5</v>
      </c>
      <c r="AJ1284" s="6">
        <v>58.37</v>
      </c>
      <c r="AK1284" s="6">
        <v>72.459999999999994</v>
      </c>
      <c r="AL1284" s="6">
        <f t="shared" si="241"/>
        <v>0</v>
      </c>
      <c r="AM1284" s="6">
        <f t="shared" si="242"/>
        <v>0</v>
      </c>
      <c r="AN1284" s="6">
        <f t="shared" si="243"/>
        <v>1</v>
      </c>
    </row>
    <row r="1285" spans="1:40" x14ac:dyDescent="0.35">
      <c r="A1285" t="s">
        <v>3273</v>
      </c>
      <c r="B1285" t="s">
        <v>3093</v>
      </c>
      <c r="C1285" s="6" t="s">
        <v>51</v>
      </c>
      <c r="D1285" s="6" t="s">
        <v>17</v>
      </c>
      <c r="E1285" s="6">
        <v>24.5</v>
      </c>
      <c r="F1285" s="6">
        <v>63.47</v>
      </c>
      <c r="G1285" s="6">
        <v>74.930000000000007</v>
      </c>
      <c r="H1285" s="6">
        <f t="shared" si="239"/>
        <v>0.8470572534365407</v>
      </c>
      <c r="I1285" s="6">
        <v>24</v>
      </c>
      <c r="J1285" s="6">
        <v>46.32</v>
      </c>
      <c r="K1285" s="6">
        <v>73.7</v>
      </c>
      <c r="L1285" s="6">
        <f t="shared" si="236"/>
        <v>0</v>
      </c>
      <c r="M1285" s="6">
        <f t="shared" si="237"/>
        <v>0</v>
      </c>
      <c r="N1285" s="6">
        <f t="shared" si="238"/>
        <v>1</v>
      </c>
      <c r="O1285"/>
      <c r="AA1285" t="s">
        <v>3273</v>
      </c>
      <c r="AB1285" t="s">
        <v>3093</v>
      </c>
      <c r="AC1285" s="6" t="s">
        <v>51</v>
      </c>
      <c r="AD1285" s="6" t="s">
        <v>18</v>
      </c>
      <c r="AE1285" s="6">
        <v>24</v>
      </c>
      <c r="AF1285" s="6">
        <v>67.31</v>
      </c>
      <c r="AG1285" s="6">
        <v>73.7</v>
      </c>
      <c r="AH1285" s="6">
        <f t="shared" si="240"/>
        <v>0.91329715061058347</v>
      </c>
      <c r="AI1285" s="6">
        <v>23.5</v>
      </c>
      <c r="AJ1285" s="6">
        <v>53.54</v>
      </c>
      <c r="AK1285" s="6">
        <v>72.459999999999994</v>
      </c>
      <c r="AL1285" s="6">
        <f t="shared" si="241"/>
        <v>0</v>
      </c>
      <c r="AM1285" s="6">
        <f t="shared" si="242"/>
        <v>0</v>
      </c>
      <c r="AN1285" s="6">
        <f t="shared" si="243"/>
        <v>1</v>
      </c>
    </row>
    <row r="1286" spans="1:40" x14ac:dyDescent="0.35">
      <c r="A1286" t="s">
        <v>3274</v>
      </c>
      <c r="B1286" t="s">
        <v>3093</v>
      </c>
      <c r="C1286" t="s">
        <v>51</v>
      </c>
      <c r="D1286" t="s">
        <v>17</v>
      </c>
      <c r="E1286">
        <v>25</v>
      </c>
      <c r="F1286">
        <v>77.44</v>
      </c>
      <c r="G1286">
        <v>76.17</v>
      </c>
      <c r="H1286">
        <f t="shared" si="239"/>
        <v>1.0166732309308126</v>
      </c>
      <c r="I1286">
        <v>24.5</v>
      </c>
      <c r="J1286">
        <v>63.69</v>
      </c>
      <c r="K1286">
        <v>74.930000000000007</v>
      </c>
      <c r="L1286" s="3">
        <f t="shared" si="236"/>
        <v>0</v>
      </c>
      <c r="M1286" s="3">
        <f t="shared" si="237"/>
        <v>1</v>
      </c>
      <c r="N1286" s="3">
        <f t="shared" si="238"/>
        <v>0</v>
      </c>
      <c r="O1286"/>
      <c r="AA1286" t="s">
        <v>3274</v>
      </c>
      <c r="AB1286" t="s">
        <v>3093</v>
      </c>
      <c r="AC1286" t="s">
        <v>51</v>
      </c>
      <c r="AD1286" t="s">
        <v>18</v>
      </c>
      <c r="AE1286">
        <v>23</v>
      </c>
      <c r="AF1286">
        <v>77.569999999999993</v>
      </c>
      <c r="AG1286">
        <v>71.22</v>
      </c>
      <c r="AH1286">
        <f t="shared" si="240"/>
        <v>1.0891603482167929</v>
      </c>
      <c r="AI1286">
        <v>24</v>
      </c>
      <c r="AJ1286">
        <v>74.569999999999993</v>
      </c>
      <c r="AK1286">
        <v>73.7</v>
      </c>
      <c r="AL1286" s="3">
        <f t="shared" si="241"/>
        <v>0</v>
      </c>
      <c r="AM1286" s="3">
        <f t="shared" si="242"/>
        <v>1</v>
      </c>
      <c r="AN1286" s="3">
        <f t="shared" si="243"/>
        <v>0</v>
      </c>
    </row>
    <row r="1287" spans="1:40" x14ac:dyDescent="0.35">
      <c r="A1287" t="s">
        <v>3275</v>
      </c>
      <c r="B1287" t="s">
        <v>3093</v>
      </c>
      <c r="C1287" t="s">
        <v>51</v>
      </c>
      <c r="D1287" t="s">
        <v>17</v>
      </c>
      <c r="E1287">
        <v>24.5</v>
      </c>
      <c r="F1287">
        <v>81.83</v>
      </c>
      <c r="G1287">
        <v>74.930000000000007</v>
      </c>
      <c r="H1287">
        <f t="shared" si="239"/>
        <v>1.092085946883758</v>
      </c>
      <c r="I1287">
        <v>24</v>
      </c>
      <c r="J1287">
        <v>70.31</v>
      </c>
      <c r="K1287">
        <v>73.7</v>
      </c>
      <c r="L1287" s="3">
        <f t="shared" si="236"/>
        <v>0</v>
      </c>
      <c r="M1287" s="3">
        <f t="shared" si="237"/>
        <v>1</v>
      </c>
      <c r="N1287" s="3">
        <f t="shared" si="238"/>
        <v>0</v>
      </c>
      <c r="O1287"/>
      <c r="AA1287" t="s">
        <v>3275</v>
      </c>
      <c r="AB1287" t="s">
        <v>3093</v>
      </c>
      <c r="AC1287" t="s">
        <v>51</v>
      </c>
      <c r="AD1287" t="s">
        <v>18</v>
      </c>
      <c r="AE1287">
        <v>23.5</v>
      </c>
      <c r="AF1287">
        <v>73.19</v>
      </c>
      <c r="AG1287">
        <v>72.459999999999994</v>
      </c>
      <c r="AH1287">
        <f t="shared" si="240"/>
        <v>1.0100745238752415</v>
      </c>
      <c r="AI1287">
        <v>23</v>
      </c>
      <c r="AJ1287">
        <v>49.27</v>
      </c>
      <c r="AK1287">
        <v>71.22</v>
      </c>
      <c r="AL1287" s="3">
        <f t="shared" si="241"/>
        <v>0</v>
      </c>
      <c r="AM1287" s="3">
        <f t="shared" si="242"/>
        <v>1</v>
      </c>
      <c r="AN1287" s="3">
        <f t="shared" si="243"/>
        <v>0</v>
      </c>
    </row>
    <row r="1288" spans="1:40" x14ac:dyDescent="0.35">
      <c r="A1288" t="s">
        <v>3276</v>
      </c>
      <c r="B1288" t="s">
        <v>3093</v>
      </c>
      <c r="C1288" s="6" t="s">
        <v>51</v>
      </c>
      <c r="D1288" s="6" t="s">
        <v>134</v>
      </c>
      <c r="E1288" s="6">
        <v>15</v>
      </c>
      <c r="F1288" s="6">
        <v>31.43</v>
      </c>
      <c r="G1288" s="6">
        <v>50.91</v>
      </c>
      <c r="H1288" s="6">
        <f t="shared" si="239"/>
        <v>0.61736397564329215</v>
      </c>
      <c r="I1288" s="6">
        <v>15</v>
      </c>
      <c r="J1288" s="6">
        <v>31.43</v>
      </c>
      <c r="K1288" s="6">
        <v>50.91</v>
      </c>
      <c r="L1288" s="6">
        <f t="shared" si="236"/>
        <v>0</v>
      </c>
      <c r="M1288" s="6">
        <f t="shared" si="237"/>
        <v>0</v>
      </c>
      <c r="N1288" s="6">
        <f t="shared" si="238"/>
        <v>1</v>
      </c>
      <c r="O1288"/>
      <c r="AA1288" t="s">
        <v>3276</v>
      </c>
      <c r="AB1288" t="s">
        <v>3093</v>
      </c>
      <c r="AC1288" t="s">
        <v>51</v>
      </c>
      <c r="AD1288" t="s">
        <v>135</v>
      </c>
      <c r="AE1288">
        <v>23.5</v>
      </c>
      <c r="AF1288">
        <v>107.19</v>
      </c>
      <c r="AG1288">
        <v>72.459999999999994</v>
      </c>
      <c r="AH1288">
        <f t="shared" si="240"/>
        <v>1.4792989235440244</v>
      </c>
      <c r="AI1288">
        <v>23</v>
      </c>
      <c r="AJ1288">
        <v>70.84</v>
      </c>
      <c r="AK1288">
        <v>71.22</v>
      </c>
      <c r="AL1288" s="3">
        <f t="shared" si="241"/>
        <v>0</v>
      </c>
      <c r="AM1288" s="3">
        <f t="shared" si="242"/>
        <v>1</v>
      </c>
      <c r="AN1288" s="3">
        <f t="shared" si="243"/>
        <v>0</v>
      </c>
    </row>
    <row r="1289" spans="1:40" x14ac:dyDescent="0.35">
      <c r="A1289" t="s">
        <v>3277</v>
      </c>
      <c r="B1289" t="s">
        <v>3093</v>
      </c>
      <c r="C1289" s="6" t="s">
        <v>51</v>
      </c>
      <c r="D1289" s="6" t="s">
        <v>134</v>
      </c>
      <c r="E1289" s="6">
        <v>27.5</v>
      </c>
      <c r="F1289" s="6">
        <v>71.72</v>
      </c>
      <c r="G1289" s="6">
        <v>82.3</v>
      </c>
      <c r="H1289" s="6">
        <f t="shared" si="239"/>
        <v>0.87144592952612399</v>
      </c>
      <c r="I1289" s="6">
        <v>27</v>
      </c>
      <c r="J1289" s="6">
        <v>47.37</v>
      </c>
      <c r="K1289" s="6">
        <v>81.08</v>
      </c>
      <c r="L1289" s="6">
        <f t="shared" si="236"/>
        <v>0</v>
      </c>
      <c r="M1289" s="6">
        <f t="shared" si="237"/>
        <v>0</v>
      </c>
      <c r="N1289" s="6">
        <f t="shared" si="238"/>
        <v>1</v>
      </c>
      <c r="O1289"/>
      <c r="AA1289" t="s">
        <v>3277</v>
      </c>
      <c r="AB1289" t="s">
        <v>3093</v>
      </c>
      <c r="AC1289" t="s">
        <v>51</v>
      </c>
      <c r="AD1289" t="s">
        <v>135</v>
      </c>
      <c r="AE1289">
        <v>23.5</v>
      </c>
      <c r="AF1289">
        <v>78.94</v>
      </c>
      <c r="AG1289">
        <v>72.459999999999994</v>
      </c>
      <c r="AH1289">
        <f t="shared" si="240"/>
        <v>1.0894286502898152</v>
      </c>
      <c r="AI1289">
        <v>23</v>
      </c>
      <c r="AJ1289">
        <v>64.239999999999995</v>
      </c>
      <c r="AK1289">
        <v>71.22</v>
      </c>
      <c r="AL1289" s="3">
        <f t="shared" si="241"/>
        <v>0</v>
      </c>
      <c r="AM1289" s="3">
        <f t="shared" si="242"/>
        <v>1</v>
      </c>
      <c r="AN1289" s="3">
        <f t="shared" si="243"/>
        <v>0</v>
      </c>
    </row>
    <row r="1290" spans="1:40" x14ac:dyDescent="0.35">
      <c r="A1290" t="s">
        <v>3278</v>
      </c>
      <c r="B1290" t="s">
        <v>3093</v>
      </c>
      <c r="C1290" s="6" t="s">
        <v>51</v>
      </c>
      <c r="D1290" s="6" t="s">
        <v>134</v>
      </c>
      <c r="E1290" s="6">
        <v>17</v>
      </c>
      <c r="F1290" s="6">
        <v>53.77</v>
      </c>
      <c r="G1290" s="6">
        <v>56.08</v>
      </c>
      <c r="H1290" s="6">
        <f t="shared" si="239"/>
        <v>0.95880884450784598</v>
      </c>
      <c r="I1290" s="6">
        <v>16.5</v>
      </c>
      <c r="J1290" s="6">
        <v>25.39</v>
      </c>
      <c r="K1290" s="6">
        <v>54.79</v>
      </c>
      <c r="L1290" s="6">
        <f t="shared" si="236"/>
        <v>0</v>
      </c>
      <c r="M1290" s="6">
        <f t="shared" si="237"/>
        <v>0</v>
      </c>
      <c r="N1290" s="6">
        <f t="shared" si="238"/>
        <v>1</v>
      </c>
      <c r="O1290"/>
      <c r="AA1290" t="s">
        <v>3278</v>
      </c>
      <c r="AB1290" t="s">
        <v>3093</v>
      </c>
      <c r="AC1290" t="s">
        <v>51</v>
      </c>
      <c r="AD1290" t="s">
        <v>135</v>
      </c>
      <c r="AE1290">
        <v>24</v>
      </c>
      <c r="AF1290">
        <v>90.43</v>
      </c>
      <c r="AG1290">
        <v>73.7</v>
      </c>
      <c r="AH1290">
        <f t="shared" si="240"/>
        <v>1.2270013568521032</v>
      </c>
      <c r="AI1290">
        <v>23</v>
      </c>
      <c r="AJ1290">
        <v>71.7</v>
      </c>
      <c r="AK1290">
        <v>71.22</v>
      </c>
      <c r="AL1290" s="3">
        <f t="shared" si="241"/>
        <v>0</v>
      </c>
      <c r="AM1290" s="3">
        <f t="shared" si="242"/>
        <v>1</v>
      </c>
      <c r="AN1290" s="3">
        <f t="shared" si="243"/>
        <v>0</v>
      </c>
    </row>
    <row r="1291" spans="1:40" x14ac:dyDescent="0.35">
      <c r="A1291" t="s">
        <v>3279</v>
      </c>
      <c r="B1291" t="s">
        <v>3093</v>
      </c>
      <c r="C1291" s="6" t="s">
        <v>51</v>
      </c>
      <c r="D1291" s="6" t="s">
        <v>134</v>
      </c>
      <c r="E1291" s="6">
        <v>33.5</v>
      </c>
      <c r="F1291" s="6">
        <v>86.81</v>
      </c>
      <c r="G1291" s="6">
        <v>96.84</v>
      </c>
      <c r="H1291" s="6">
        <f t="shared" si="239"/>
        <v>0.89642709624122263</v>
      </c>
      <c r="I1291" s="6">
        <v>33</v>
      </c>
      <c r="J1291" s="6">
        <v>57.22</v>
      </c>
      <c r="K1291" s="6">
        <v>95.64</v>
      </c>
      <c r="L1291" s="6">
        <f t="shared" si="236"/>
        <v>0</v>
      </c>
      <c r="M1291" s="6">
        <f t="shared" si="237"/>
        <v>0</v>
      </c>
      <c r="N1291" s="6">
        <f t="shared" si="238"/>
        <v>1</v>
      </c>
      <c r="O1291"/>
      <c r="AA1291" t="s">
        <v>3279</v>
      </c>
      <c r="AB1291" t="s">
        <v>3093</v>
      </c>
      <c r="AC1291" t="s">
        <v>51</v>
      </c>
      <c r="AD1291" t="s">
        <v>135</v>
      </c>
      <c r="AE1291">
        <v>24</v>
      </c>
      <c r="AF1291">
        <v>101.29</v>
      </c>
      <c r="AG1291">
        <v>73.7</v>
      </c>
      <c r="AH1291">
        <f t="shared" si="240"/>
        <v>1.3743554952510177</v>
      </c>
      <c r="AI1291">
        <v>23</v>
      </c>
      <c r="AJ1291">
        <v>56.92</v>
      </c>
      <c r="AK1291">
        <v>71.22</v>
      </c>
      <c r="AL1291" s="3">
        <f t="shared" si="241"/>
        <v>0</v>
      </c>
      <c r="AM1291" s="3">
        <f t="shared" si="242"/>
        <v>1</v>
      </c>
      <c r="AN1291" s="3">
        <f t="shared" si="243"/>
        <v>0</v>
      </c>
    </row>
    <row r="1292" spans="1:40" x14ac:dyDescent="0.35">
      <c r="A1292" t="s">
        <v>3280</v>
      </c>
      <c r="B1292" t="s">
        <v>3093</v>
      </c>
      <c r="C1292" s="6" t="s">
        <v>51</v>
      </c>
      <c r="D1292" s="6" t="s">
        <v>134</v>
      </c>
      <c r="E1292" s="6">
        <v>17</v>
      </c>
      <c r="F1292" s="6">
        <v>30.45</v>
      </c>
      <c r="G1292" s="6">
        <v>56.08</v>
      </c>
      <c r="H1292" s="6">
        <f t="shared" si="239"/>
        <v>0.54297432239657628</v>
      </c>
      <c r="I1292" s="6">
        <v>16.5</v>
      </c>
      <c r="J1292" s="6">
        <v>12.94</v>
      </c>
      <c r="K1292" s="6">
        <v>54.79</v>
      </c>
      <c r="L1292" s="6">
        <f t="shared" si="236"/>
        <v>0</v>
      </c>
      <c r="M1292" s="6">
        <f t="shared" si="237"/>
        <v>0</v>
      </c>
      <c r="N1292" s="6">
        <f t="shared" si="238"/>
        <v>1</v>
      </c>
      <c r="O1292"/>
      <c r="AA1292" t="s">
        <v>3280</v>
      </c>
      <c r="AB1292" t="s">
        <v>3093</v>
      </c>
      <c r="AC1292" s="6" t="s">
        <v>51</v>
      </c>
      <c r="AD1292" s="6" t="s">
        <v>135</v>
      </c>
      <c r="AE1292" s="6">
        <v>18.5</v>
      </c>
      <c r="AF1292" s="6">
        <v>46.14</v>
      </c>
      <c r="AG1292" s="6">
        <v>59.91</v>
      </c>
      <c r="AH1292" s="6">
        <f t="shared" si="240"/>
        <v>0.77015523284927401</v>
      </c>
      <c r="AI1292" s="6">
        <v>18</v>
      </c>
      <c r="AJ1292" s="6">
        <v>42.1</v>
      </c>
      <c r="AK1292" s="6">
        <v>58.64</v>
      </c>
      <c r="AL1292" s="6">
        <f t="shared" si="241"/>
        <v>0</v>
      </c>
      <c r="AM1292" s="6">
        <f t="shared" si="242"/>
        <v>0</v>
      </c>
      <c r="AN1292" s="6">
        <f t="shared" si="243"/>
        <v>1</v>
      </c>
    </row>
    <row r="1293" spans="1:40" x14ac:dyDescent="0.35">
      <c r="A1293" t="s">
        <v>3281</v>
      </c>
      <c r="B1293" t="s">
        <v>3093</v>
      </c>
      <c r="C1293" t="s">
        <v>51</v>
      </c>
      <c r="D1293" t="s">
        <v>134</v>
      </c>
      <c r="E1293">
        <v>25</v>
      </c>
      <c r="F1293">
        <v>109.94</v>
      </c>
      <c r="G1293">
        <v>76.17</v>
      </c>
      <c r="H1293">
        <f t="shared" si="239"/>
        <v>1.4433504004201128</v>
      </c>
      <c r="I1293">
        <v>23.5</v>
      </c>
      <c r="J1293">
        <v>58.05</v>
      </c>
      <c r="K1293">
        <v>72.459999999999994</v>
      </c>
      <c r="L1293" s="3">
        <f t="shared" si="236"/>
        <v>0</v>
      </c>
      <c r="M1293" s="3">
        <f t="shared" si="237"/>
        <v>1</v>
      </c>
      <c r="N1293" s="3">
        <f t="shared" si="238"/>
        <v>0</v>
      </c>
      <c r="O1293"/>
      <c r="AA1293" t="s">
        <v>3281</v>
      </c>
      <c r="AB1293" t="s">
        <v>3093</v>
      </c>
      <c r="AC1293" t="s">
        <v>51</v>
      </c>
      <c r="AD1293" t="s">
        <v>135</v>
      </c>
      <c r="AE1293">
        <v>24</v>
      </c>
      <c r="AF1293">
        <v>85.39</v>
      </c>
      <c r="AG1293">
        <v>73.7</v>
      </c>
      <c r="AH1293">
        <f t="shared" si="240"/>
        <v>1.1586160108548167</v>
      </c>
      <c r="AI1293">
        <v>23.5</v>
      </c>
      <c r="AJ1293">
        <v>59.17</v>
      </c>
      <c r="AK1293">
        <v>72.459999999999994</v>
      </c>
      <c r="AL1293" s="3">
        <f t="shared" si="241"/>
        <v>0</v>
      </c>
      <c r="AM1293" s="3">
        <f t="shared" si="242"/>
        <v>1</v>
      </c>
      <c r="AN1293" s="3">
        <f t="shared" si="243"/>
        <v>0</v>
      </c>
    </row>
    <row r="1294" spans="1:40" x14ac:dyDescent="0.35">
      <c r="A1294" t="s">
        <v>3282</v>
      </c>
      <c r="B1294" t="s">
        <v>3093</v>
      </c>
      <c r="C1294" s="6" t="s">
        <v>51</v>
      </c>
      <c r="D1294" s="6" t="s">
        <v>134</v>
      </c>
      <c r="E1294" s="6">
        <v>24</v>
      </c>
      <c r="F1294" s="6">
        <v>70.84</v>
      </c>
      <c r="G1294" s="6">
        <v>73.7</v>
      </c>
      <c r="H1294" s="6">
        <f t="shared" si="239"/>
        <v>0.96119402985074631</v>
      </c>
      <c r="I1294" s="6">
        <v>23.5</v>
      </c>
      <c r="J1294" s="6">
        <v>39.909999999999997</v>
      </c>
      <c r="K1294" s="6">
        <v>72.459999999999994</v>
      </c>
      <c r="L1294" s="6">
        <f t="shared" si="236"/>
        <v>0</v>
      </c>
      <c r="M1294" s="6">
        <f t="shared" si="237"/>
        <v>0</v>
      </c>
      <c r="N1294" s="6">
        <f t="shared" si="238"/>
        <v>1</v>
      </c>
      <c r="O1294"/>
      <c r="AA1294" t="s">
        <v>3282</v>
      </c>
      <c r="AB1294" t="s">
        <v>3093</v>
      </c>
      <c r="AC1294" t="s">
        <v>51</v>
      </c>
      <c r="AD1294" t="s">
        <v>135</v>
      </c>
      <c r="AE1294">
        <v>24</v>
      </c>
      <c r="AF1294">
        <v>73.73</v>
      </c>
      <c r="AG1294">
        <v>73.7</v>
      </c>
      <c r="AH1294">
        <f t="shared" si="240"/>
        <v>1.0004070556309363</v>
      </c>
      <c r="AI1294">
        <v>23.5</v>
      </c>
      <c r="AJ1294">
        <v>70.290000000000006</v>
      </c>
      <c r="AK1294">
        <v>72.459999999999994</v>
      </c>
      <c r="AL1294" s="3">
        <f t="shared" si="241"/>
        <v>0</v>
      </c>
      <c r="AM1294" s="3">
        <f t="shared" si="242"/>
        <v>1</v>
      </c>
      <c r="AN1294" s="3">
        <f t="shared" si="243"/>
        <v>0</v>
      </c>
    </row>
    <row r="1295" spans="1:40" x14ac:dyDescent="0.35">
      <c r="A1295" t="s">
        <v>3283</v>
      </c>
      <c r="B1295" t="s">
        <v>3093</v>
      </c>
      <c r="C1295" s="6" t="s">
        <v>51</v>
      </c>
      <c r="D1295" s="6" t="s">
        <v>134</v>
      </c>
      <c r="E1295" s="6">
        <v>27</v>
      </c>
      <c r="F1295" s="6">
        <v>72.36</v>
      </c>
      <c r="G1295" s="6">
        <v>81.08</v>
      </c>
      <c r="H1295" s="6">
        <f t="shared" si="239"/>
        <v>0.8924518993586581</v>
      </c>
      <c r="I1295" s="6">
        <v>26.5</v>
      </c>
      <c r="J1295" s="6">
        <v>51.89</v>
      </c>
      <c r="K1295" s="6">
        <v>79.86</v>
      </c>
      <c r="L1295" s="6">
        <f t="shared" si="236"/>
        <v>0</v>
      </c>
      <c r="M1295" s="6">
        <f t="shared" si="237"/>
        <v>0</v>
      </c>
      <c r="N1295" s="6">
        <f t="shared" si="238"/>
        <v>1</v>
      </c>
      <c r="O1295"/>
      <c r="AA1295" t="s">
        <v>3283</v>
      </c>
      <c r="AB1295" t="s">
        <v>3093</v>
      </c>
      <c r="AC1295" s="6" t="s">
        <v>51</v>
      </c>
      <c r="AD1295" s="6" t="s">
        <v>135</v>
      </c>
      <c r="AE1295" s="6">
        <v>24</v>
      </c>
      <c r="AF1295" s="6">
        <v>63.46</v>
      </c>
      <c r="AG1295" s="6">
        <v>73.7</v>
      </c>
      <c r="AH1295" s="6">
        <f t="shared" si="240"/>
        <v>0.86105834464043418</v>
      </c>
      <c r="AI1295" s="6">
        <v>23.5</v>
      </c>
      <c r="AJ1295" s="6">
        <v>48.84</v>
      </c>
      <c r="AK1295" s="6">
        <v>72.459999999999994</v>
      </c>
      <c r="AL1295" s="6">
        <f t="shared" si="241"/>
        <v>0</v>
      </c>
      <c r="AM1295" s="6">
        <f t="shared" si="242"/>
        <v>0</v>
      </c>
      <c r="AN1295" s="6">
        <f t="shared" si="243"/>
        <v>1</v>
      </c>
    </row>
    <row r="1296" spans="1:40" x14ac:dyDescent="0.35">
      <c r="A1296" t="s">
        <v>3284</v>
      </c>
      <c r="B1296" t="s">
        <v>3093</v>
      </c>
      <c r="C1296" s="6" t="s">
        <v>51</v>
      </c>
      <c r="D1296" s="6" t="s">
        <v>134</v>
      </c>
      <c r="E1296" s="6">
        <v>20.5</v>
      </c>
      <c r="F1296" s="6">
        <v>48.35</v>
      </c>
      <c r="G1296" s="6">
        <v>64.97</v>
      </c>
      <c r="H1296" s="6">
        <f t="shared" si="239"/>
        <v>0.74418962598122218</v>
      </c>
      <c r="I1296" s="6">
        <v>20</v>
      </c>
      <c r="J1296" s="6">
        <v>31.68</v>
      </c>
      <c r="K1296" s="6">
        <v>63.71</v>
      </c>
      <c r="L1296" s="6">
        <f t="shared" si="236"/>
        <v>0</v>
      </c>
      <c r="M1296" s="6">
        <f t="shared" si="237"/>
        <v>0</v>
      </c>
      <c r="N1296" s="6">
        <f t="shared" si="238"/>
        <v>1</v>
      </c>
      <c r="O1296"/>
      <c r="AA1296" t="s">
        <v>3284</v>
      </c>
      <c r="AB1296" t="s">
        <v>3093</v>
      </c>
      <c r="AC1296" t="s">
        <v>51</v>
      </c>
      <c r="AD1296" t="s">
        <v>135</v>
      </c>
      <c r="AE1296">
        <v>24</v>
      </c>
      <c r="AF1296">
        <v>147.69999999999999</v>
      </c>
      <c r="AG1296">
        <v>73.7</v>
      </c>
      <c r="AH1296">
        <f t="shared" si="240"/>
        <v>2.0040705563093621</v>
      </c>
      <c r="AI1296">
        <v>22</v>
      </c>
      <c r="AJ1296">
        <v>57.71</v>
      </c>
      <c r="AK1296">
        <v>68.72</v>
      </c>
      <c r="AL1296" s="3">
        <f t="shared" si="241"/>
        <v>1</v>
      </c>
      <c r="AM1296" s="3">
        <f t="shared" si="242"/>
        <v>0</v>
      </c>
      <c r="AN1296" s="3">
        <f t="shared" si="243"/>
        <v>0</v>
      </c>
    </row>
    <row r="1297" spans="1:40" x14ac:dyDescent="0.35">
      <c r="A1297" t="s">
        <v>3285</v>
      </c>
      <c r="B1297" t="s">
        <v>3111</v>
      </c>
      <c r="C1297" s="6" t="s">
        <v>51</v>
      </c>
      <c r="D1297" s="6" t="s">
        <v>17</v>
      </c>
      <c r="E1297" s="6">
        <v>27</v>
      </c>
      <c r="F1297" s="6">
        <v>74.06</v>
      </c>
      <c r="G1297" s="6">
        <v>81.08</v>
      </c>
      <c r="H1297" s="6">
        <f t="shared" si="239"/>
        <v>0.91341884558460784</v>
      </c>
      <c r="I1297" s="6">
        <v>26.5</v>
      </c>
      <c r="J1297" s="6">
        <v>65.709999999999994</v>
      </c>
      <c r="K1297" s="6">
        <v>79.86</v>
      </c>
      <c r="L1297" s="6">
        <f t="shared" si="236"/>
        <v>0</v>
      </c>
      <c r="M1297" s="6">
        <f t="shared" si="237"/>
        <v>0</v>
      </c>
      <c r="N1297" s="6">
        <f t="shared" si="238"/>
        <v>1</v>
      </c>
      <c r="O1297"/>
      <c r="AA1297" t="s">
        <v>3285</v>
      </c>
      <c r="AB1297" t="s">
        <v>3111</v>
      </c>
      <c r="AC1297" t="s">
        <v>51</v>
      </c>
      <c r="AD1297" t="s">
        <v>18</v>
      </c>
      <c r="AE1297">
        <v>24</v>
      </c>
      <c r="AF1297">
        <v>80.23</v>
      </c>
      <c r="AG1297">
        <v>73.7</v>
      </c>
      <c r="AH1297">
        <f t="shared" si="240"/>
        <v>1.0886024423337857</v>
      </c>
      <c r="AI1297">
        <v>23.5</v>
      </c>
      <c r="AJ1297">
        <v>67.680000000000007</v>
      </c>
      <c r="AK1297">
        <v>72.459999999999994</v>
      </c>
      <c r="AL1297" s="3">
        <f t="shared" si="241"/>
        <v>0</v>
      </c>
      <c r="AM1297" s="3">
        <f t="shared" si="242"/>
        <v>1</v>
      </c>
      <c r="AN1297" s="3">
        <f t="shared" si="243"/>
        <v>0</v>
      </c>
    </row>
    <row r="1298" spans="1:40" x14ac:dyDescent="0.35">
      <c r="A1298" t="s">
        <v>3286</v>
      </c>
      <c r="B1298" t="s">
        <v>3111</v>
      </c>
      <c r="C1298" t="s">
        <v>51</v>
      </c>
      <c r="D1298" t="s">
        <v>17</v>
      </c>
      <c r="E1298">
        <v>24.5</v>
      </c>
      <c r="F1298">
        <v>81.42</v>
      </c>
      <c r="G1298">
        <v>74.930000000000007</v>
      </c>
      <c r="H1298">
        <f t="shared" si="239"/>
        <v>1.0866141732283463</v>
      </c>
      <c r="I1298">
        <v>24</v>
      </c>
      <c r="J1298">
        <v>72.91</v>
      </c>
      <c r="K1298">
        <v>73.7</v>
      </c>
      <c r="L1298" s="3">
        <f t="shared" si="236"/>
        <v>0</v>
      </c>
      <c r="M1298" s="3">
        <f t="shared" si="237"/>
        <v>1</v>
      </c>
      <c r="N1298" s="3">
        <f t="shared" si="238"/>
        <v>0</v>
      </c>
      <c r="O1298"/>
      <c r="AA1298" t="s">
        <v>3286</v>
      </c>
      <c r="AB1298" t="s">
        <v>3111</v>
      </c>
      <c r="AC1298" t="s">
        <v>51</v>
      </c>
      <c r="AD1298" t="s">
        <v>18</v>
      </c>
      <c r="AE1298">
        <v>24</v>
      </c>
      <c r="AF1298">
        <v>96.59</v>
      </c>
      <c r="AG1298">
        <v>73.7</v>
      </c>
      <c r="AH1298">
        <f t="shared" si="240"/>
        <v>1.310583446404342</v>
      </c>
      <c r="AI1298">
        <v>22.5</v>
      </c>
      <c r="AJ1298">
        <v>65.63</v>
      </c>
      <c r="AK1298">
        <v>69.97</v>
      </c>
      <c r="AL1298" s="3">
        <f t="shared" si="241"/>
        <v>0</v>
      </c>
      <c r="AM1298" s="3">
        <f t="shared" si="242"/>
        <v>1</v>
      </c>
      <c r="AN1298" s="3">
        <f t="shared" si="243"/>
        <v>0</v>
      </c>
    </row>
    <row r="1299" spans="1:40" x14ac:dyDescent="0.35">
      <c r="A1299" t="s">
        <v>3287</v>
      </c>
      <c r="B1299" t="s">
        <v>3111</v>
      </c>
      <c r="C1299" s="6" t="s">
        <v>51</v>
      </c>
      <c r="D1299" s="6" t="s">
        <v>17</v>
      </c>
      <c r="E1299" s="6">
        <v>25</v>
      </c>
      <c r="F1299" s="6">
        <v>71.540000000000006</v>
      </c>
      <c r="G1299" s="6">
        <v>76.17</v>
      </c>
      <c r="H1299" s="6">
        <f t="shared" si="239"/>
        <v>0.93921491400813972</v>
      </c>
      <c r="I1299" s="6">
        <v>24.5</v>
      </c>
      <c r="J1299" s="6">
        <v>41.69</v>
      </c>
      <c r="K1299" s="6">
        <v>74.930000000000007</v>
      </c>
      <c r="L1299" s="6">
        <f t="shared" si="236"/>
        <v>0</v>
      </c>
      <c r="M1299" s="6">
        <f t="shared" si="237"/>
        <v>0</v>
      </c>
      <c r="N1299" s="6">
        <f t="shared" si="238"/>
        <v>1</v>
      </c>
      <c r="O1299"/>
      <c r="AA1299" t="s">
        <v>3287</v>
      </c>
      <c r="AB1299" t="s">
        <v>3111</v>
      </c>
      <c r="AC1299" t="s">
        <v>51</v>
      </c>
      <c r="AD1299" t="s">
        <v>18</v>
      </c>
      <c r="AE1299">
        <v>24</v>
      </c>
      <c r="AF1299">
        <v>90.34</v>
      </c>
      <c r="AG1299">
        <v>73.7</v>
      </c>
      <c r="AH1299">
        <f t="shared" si="240"/>
        <v>1.2257801899592944</v>
      </c>
      <c r="AI1299">
        <v>23</v>
      </c>
      <c r="AJ1299">
        <v>68.47</v>
      </c>
      <c r="AK1299">
        <v>71.22</v>
      </c>
      <c r="AL1299" s="3">
        <f t="shared" si="241"/>
        <v>0</v>
      </c>
      <c r="AM1299" s="3">
        <f t="shared" si="242"/>
        <v>1</v>
      </c>
      <c r="AN1299" s="3">
        <f t="shared" si="243"/>
        <v>0</v>
      </c>
    </row>
    <row r="1300" spans="1:40" x14ac:dyDescent="0.35">
      <c r="A1300" t="s">
        <v>3288</v>
      </c>
      <c r="B1300" t="s">
        <v>3111</v>
      </c>
      <c r="C1300" s="6" t="s">
        <v>51</v>
      </c>
      <c r="D1300" s="6" t="s">
        <v>17</v>
      </c>
      <c r="E1300" s="6">
        <v>25.5</v>
      </c>
      <c r="F1300" s="6">
        <v>68.66</v>
      </c>
      <c r="G1300" s="6">
        <v>77.400000000000006</v>
      </c>
      <c r="H1300" s="6">
        <f t="shared" si="239"/>
        <v>0.88708010335917298</v>
      </c>
      <c r="I1300" s="6">
        <v>25</v>
      </c>
      <c r="J1300" s="6">
        <v>60.78</v>
      </c>
      <c r="K1300" s="6">
        <v>76.17</v>
      </c>
      <c r="L1300" s="6">
        <f t="shared" si="236"/>
        <v>0</v>
      </c>
      <c r="M1300" s="6">
        <f t="shared" si="237"/>
        <v>0</v>
      </c>
      <c r="N1300" s="6">
        <f t="shared" si="238"/>
        <v>1</v>
      </c>
      <c r="O1300"/>
      <c r="AA1300" t="s">
        <v>3288</v>
      </c>
      <c r="AB1300" t="s">
        <v>3111</v>
      </c>
      <c r="AC1300" t="s">
        <v>51</v>
      </c>
      <c r="AD1300" t="s">
        <v>18</v>
      </c>
      <c r="AE1300">
        <v>24</v>
      </c>
      <c r="AF1300">
        <v>91.1</v>
      </c>
      <c r="AG1300">
        <v>73.7</v>
      </c>
      <c r="AH1300">
        <f t="shared" si="240"/>
        <v>1.236092265943012</v>
      </c>
      <c r="AI1300">
        <v>22</v>
      </c>
      <c r="AJ1300">
        <v>71.540000000000006</v>
      </c>
      <c r="AK1300">
        <v>68.72</v>
      </c>
      <c r="AL1300" s="3">
        <f t="shared" si="241"/>
        <v>0</v>
      </c>
      <c r="AM1300" s="3">
        <f t="shared" si="242"/>
        <v>1</v>
      </c>
      <c r="AN1300" s="3">
        <f t="shared" si="243"/>
        <v>0</v>
      </c>
    </row>
    <row r="1301" spans="1:40" x14ac:dyDescent="0.35">
      <c r="A1301" t="s">
        <v>3289</v>
      </c>
      <c r="B1301" t="s">
        <v>3111</v>
      </c>
      <c r="C1301" s="6" t="s">
        <v>51</v>
      </c>
      <c r="D1301" s="6" t="s">
        <v>17</v>
      </c>
      <c r="E1301" s="6">
        <v>22.5</v>
      </c>
      <c r="F1301" s="6">
        <v>59.04</v>
      </c>
      <c r="G1301" s="6">
        <v>69.97</v>
      </c>
      <c r="H1301" s="6">
        <f t="shared" si="239"/>
        <v>0.84379019579819925</v>
      </c>
      <c r="I1301" s="6">
        <v>22</v>
      </c>
      <c r="J1301" s="6">
        <v>41.52</v>
      </c>
      <c r="K1301" s="6">
        <v>68.72</v>
      </c>
      <c r="L1301" s="6">
        <f t="shared" si="236"/>
        <v>0</v>
      </c>
      <c r="M1301" s="6">
        <f t="shared" si="237"/>
        <v>0</v>
      </c>
      <c r="N1301" s="6">
        <f t="shared" si="238"/>
        <v>1</v>
      </c>
      <c r="O1301"/>
      <c r="AA1301" t="s">
        <v>3289</v>
      </c>
      <c r="AB1301" t="s">
        <v>3111</v>
      </c>
      <c r="AC1301" t="s">
        <v>51</v>
      </c>
      <c r="AD1301" t="s">
        <v>18</v>
      </c>
      <c r="AE1301">
        <v>24</v>
      </c>
      <c r="AF1301">
        <v>100.83</v>
      </c>
      <c r="AG1301">
        <v>73.7</v>
      </c>
      <c r="AH1301">
        <f t="shared" si="240"/>
        <v>1.368113975576662</v>
      </c>
      <c r="AI1301">
        <v>23</v>
      </c>
      <c r="AJ1301">
        <v>57.76</v>
      </c>
      <c r="AK1301">
        <v>71.22</v>
      </c>
      <c r="AL1301" s="3">
        <f t="shared" si="241"/>
        <v>0</v>
      </c>
      <c r="AM1301" s="3">
        <f t="shared" si="242"/>
        <v>1</v>
      </c>
      <c r="AN1301" s="3">
        <f t="shared" si="243"/>
        <v>0</v>
      </c>
    </row>
    <row r="1302" spans="1:40" x14ac:dyDescent="0.35">
      <c r="A1302" t="s">
        <v>3290</v>
      </c>
      <c r="B1302" t="s">
        <v>3111</v>
      </c>
      <c r="C1302" t="s">
        <v>51</v>
      </c>
      <c r="D1302" t="s">
        <v>17</v>
      </c>
      <c r="E1302">
        <v>23.5</v>
      </c>
      <c r="F1302">
        <v>73.95</v>
      </c>
      <c r="G1302">
        <v>72.459999999999994</v>
      </c>
      <c r="H1302">
        <f t="shared" si="239"/>
        <v>1.0205630692796026</v>
      </c>
      <c r="I1302">
        <v>23</v>
      </c>
      <c r="J1302">
        <v>40.17</v>
      </c>
      <c r="K1302">
        <v>71.22</v>
      </c>
      <c r="L1302" s="3">
        <f t="shared" si="236"/>
        <v>0</v>
      </c>
      <c r="M1302" s="3">
        <f t="shared" si="237"/>
        <v>1</v>
      </c>
      <c r="N1302" s="3">
        <f t="shared" si="238"/>
        <v>0</v>
      </c>
      <c r="O1302"/>
      <c r="AA1302" t="s">
        <v>3290</v>
      </c>
      <c r="AB1302" t="s">
        <v>3111</v>
      </c>
      <c r="AC1302" s="6" t="s">
        <v>51</v>
      </c>
      <c r="AD1302" s="6" t="s">
        <v>18</v>
      </c>
      <c r="AE1302" s="6">
        <v>16</v>
      </c>
      <c r="AF1302" s="6">
        <v>49.61</v>
      </c>
      <c r="AG1302" s="6">
        <v>53.5</v>
      </c>
      <c r="AH1302" s="6">
        <f t="shared" si="240"/>
        <v>0.92728971962616824</v>
      </c>
      <c r="AI1302" s="6">
        <v>15.5</v>
      </c>
      <c r="AJ1302" s="6">
        <v>31.37</v>
      </c>
      <c r="AK1302" s="6">
        <v>52.21</v>
      </c>
      <c r="AL1302" s="6">
        <f t="shared" si="241"/>
        <v>0</v>
      </c>
      <c r="AM1302" s="6">
        <f t="shared" si="242"/>
        <v>0</v>
      </c>
      <c r="AN1302" s="6">
        <f t="shared" si="243"/>
        <v>1</v>
      </c>
    </row>
    <row r="1303" spans="1:40" x14ac:dyDescent="0.35">
      <c r="A1303" t="s">
        <v>3291</v>
      </c>
      <c r="B1303" t="s">
        <v>3111</v>
      </c>
      <c r="C1303" s="6" t="s">
        <v>51</v>
      </c>
      <c r="D1303" s="6" t="s">
        <v>17</v>
      </c>
      <c r="E1303" s="6">
        <v>24</v>
      </c>
      <c r="F1303" s="6">
        <v>64.319999999999993</v>
      </c>
      <c r="G1303" s="6">
        <v>73.7</v>
      </c>
      <c r="H1303" s="6">
        <f t="shared" si="239"/>
        <v>0.87272727272727257</v>
      </c>
      <c r="I1303" s="6">
        <v>23.5</v>
      </c>
      <c r="J1303" s="6">
        <v>48.65</v>
      </c>
      <c r="K1303" s="6">
        <v>72.459999999999994</v>
      </c>
      <c r="L1303" s="6">
        <f t="shared" si="236"/>
        <v>0</v>
      </c>
      <c r="M1303" s="6">
        <f t="shared" si="237"/>
        <v>0</v>
      </c>
      <c r="N1303" s="6">
        <f t="shared" si="238"/>
        <v>1</v>
      </c>
      <c r="O1303"/>
      <c r="AA1303" t="s">
        <v>3291</v>
      </c>
      <c r="AB1303" t="s">
        <v>3111</v>
      </c>
      <c r="AC1303" s="6" t="s">
        <v>51</v>
      </c>
      <c r="AD1303" s="6" t="s">
        <v>18</v>
      </c>
      <c r="AE1303" s="6">
        <v>23.5</v>
      </c>
      <c r="AF1303" s="6">
        <v>70.09</v>
      </c>
      <c r="AG1303" s="6">
        <v>72.459999999999994</v>
      </c>
      <c r="AH1303" s="6">
        <f t="shared" si="240"/>
        <v>0.9672922991995585</v>
      </c>
      <c r="AI1303" s="6">
        <v>23</v>
      </c>
      <c r="AJ1303" s="6">
        <v>59.48</v>
      </c>
      <c r="AK1303" s="6">
        <v>71.22</v>
      </c>
      <c r="AL1303" s="6">
        <f t="shared" si="241"/>
        <v>0</v>
      </c>
      <c r="AM1303" s="6">
        <f t="shared" si="242"/>
        <v>0</v>
      </c>
      <c r="AN1303" s="6">
        <f t="shared" si="243"/>
        <v>1</v>
      </c>
    </row>
    <row r="1304" spans="1:40" x14ac:dyDescent="0.35">
      <c r="A1304" t="s">
        <v>3292</v>
      </c>
      <c r="B1304" t="s">
        <v>3111</v>
      </c>
      <c r="C1304" s="6" t="s">
        <v>51</v>
      </c>
      <c r="D1304" s="6" t="s">
        <v>134</v>
      </c>
      <c r="E1304" s="6">
        <v>27</v>
      </c>
      <c r="F1304" s="6">
        <v>69.099999999999994</v>
      </c>
      <c r="G1304" s="6">
        <v>81.08</v>
      </c>
      <c r="H1304" s="6">
        <f t="shared" si="239"/>
        <v>0.85224469659595459</v>
      </c>
      <c r="I1304" s="6">
        <v>26.5</v>
      </c>
      <c r="J1304" s="6">
        <v>51.26</v>
      </c>
      <c r="K1304" s="6">
        <v>79.86</v>
      </c>
      <c r="L1304" s="6">
        <f t="shared" si="236"/>
        <v>0</v>
      </c>
      <c r="M1304" s="6">
        <f t="shared" si="237"/>
        <v>0</v>
      </c>
      <c r="N1304" s="6">
        <f t="shared" si="238"/>
        <v>1</v>
      </c>
      <c r="O1304"/>
      <c r="AA1304" t="s">
        <v>3292</v>
      </c>
      <c r="AB1304" t="s">
        <v>3111</v>
      </c>
      <c r="AC1304" t="s">
        <v>51</v>
      </c>
      <c r="AD1304" t="s">
        <v>135</v>
      </c>
      <c r="AE1304">
        <v>24</v>
      </c>
      <c r="AF1304">
        <v>94.1</v>
      </c>
      <c r="AG1304">
        <v>73.7</v>
      </c>
      <c r="AH1304">
        <f t="shared" si="240"/>
        <v>1.2767978290366349</v>
      </c>
      <c r="AI1304">
        <v>23</v>
      </c>
      <c r="AJ1304">
        <v>55.11</v>
      </c>
      <c r="AK1304">
        <v>71.22</v>
      </c>
      <c r="AL1304" s="3">
        <f t="shared" si="241"/>
        <v>0</v>
      </c>
      <c r="AM1304" s="3">
        <f t="shared" si="242"/>
        <v>1</v>
      </c>
      <c r="AN1304" s="3">
        <f t="shared" si="243"/>
        <v>0</v>
      </c>
    </row>
    <row r="1305" spans="1:40" x14ac:dyDescent="0.35">
      <c r="A1305" t="s">
        <v>3293</v>
      </c>
      <c r="B1305" t="s">
        <v>3111</v>
      </c>
      <c r="C1305" s="6" t="s">
        <v>51</v>
      </c>
      <c r="D1305" s="6" t="s">
        <v>134</v>
      </c>
      <c r="E1305" s="6">
        <v>26.5</v>
      </c>
      <c r="F1305" s="6">
        <v>77.959999999999994</v>
      </c>
      <c r="G1305" s="6">
        <v>79.86</v>
      </c>
      <c r="H1305" s="6">
        <f t="shared" si="239"/>
        <v>0.97620836463811667</v>
      </c>
      <c r="I1305" s="6">
        <v>26</v>
      </c>
      <c r="J1305" s="6">
        <v>62.27</v>
      </c>
      <c r="K1305" s="6">
        <v>78.63</v>
      </c>
      <c r="L1305" s="6">
        <f t="shared" si="236"/>
        <v>0</v>
      </c>
      <c r="M1305" s="6">
        <f t="shared" si="237"/>
        <v>0</v>
      </c>
      <c r="N1305" s="6">
        <f t="shared" si="238"/>
        <v>1</v>
      </c>
      <c r="O1305"/>
      <c r="AA1305" t="s">
        <v>3293</v>
      </c>
      <c r="AB1305" t="s">
        <v>3111</v>
      </c>
      <c r="AC1305" t="s">
        <v>51</v>
      </c>
      <c r="AD1305" t="s">
        <v>135</v>
      </c>
      <c r="AE1305">
        <v>24</v>
      </c>
      <c r="AF1305">
        <v>124.88</v>
      </c>
      <c r="AG1305">
        <v>73.7</v>
      </c>
      <c r="AH1305">
        <f t="shared" si="240"/>
        <v>1.6944369063772047</v>
      </c>
      <c r="AI1305">
        <v>23</v>
      </c>
      <c r="AJ1305">
        <v>63.55</v>
      </c>
      <c r="AK1305">
        <v>71.22</v>
      </c>
      <c r="AL1305" s="3">
        <f t="shared" si="241"/>
        <v>1</v>
      </c>
      <c r="AM1305" s="3">
        <f t="shared" si="242"/>
        <v>0</v>
      </c>
      <c r="AN1305" s="3">
        <f t="shared" si="243"/>
        <v>0</v>
      </c>
    </row>
    <row r="1306" spans="1:40" x14ac:dyDescent="0.35">
      <c r="A1306" t="s">
        <v>3294</v>
      </c>
      <c r="B1306" t="s">
        <v>3111</v>
      </c>
      <c r="C1306" s="6" t="s">
        <v>51</v>
      </c>
      <c r="D1306" s="6" t="s">
        <v>134</v>
      </c>
      <c r="E1306" s="6">
        <v>15.5</v>
      </c>
      <c r="F1306" s="6">
        <v>45.8</v>
      </c>
      <c r="G1306" s="6">
        <v>52.21</v>
      </c>
      <c r="H1306" s="6">
        <f t="shared" si="239"/>
        <v>0.87722658494541272</v>
      </c>
      <c r="I1306" s="6">
        <v>15</v>
      </c>
      <c r="J1306" s="6">
        <v>27.33</v>
      </c>
      <c r="K1306" s="6">
        <v>50.91</v>
      </c>
      <c r="L1306" s="6">
        <f t="shared" si="236"/>
        <v>0</v>
      </c>
      <c r="M1306" s="6">
        <f t="shared" si="237"/>
        <v>0</v>
      </c>
      <c r="N1306" s="6">
        <f t="shared" si="238"/>
        <v>1</v>
      </c>
      <c r="O1306"/>
      <c r="AA1306" t="s">
        <v>3294</v>
      </c>
      <c r="AB1306" t="s">
        <v>3111</v>
      </c>
      <c r="AC1306" t="s">
        <v>51</v>
      </c>
      <c r="AD1306" t="s">
        <v>135</v>
      </c>
      <c r="AE1306">
        <v>24</v>
      </c>
      <c r="AF1306">
        <v>121.52</v>
      </c>
      <c r="AG1306">
        <v>73.7</v>
      </c>
      <c r="AH1306">
        <f t="shared" si="240"/>
        <v>1.6488466757123472</v>
      </c>
      <c r="AI1306">
        <v>22.5</v>
      </c>
      <c r="AJ1306">
        <v>82.35</v>
      </c>
      <c r="AK1306">
        <v>69.97</v>
      </c>
      <c r="AL1306" s="3">
        <f t="shared" si="241"/>
        <v>1</v>
      </c>
      <c r="AM1306" s="3">
        <f t="shared" si="242"/>
        <v>0</v>
      </c>
      <c r="AN1306" s="3">
        <f t="shared" si="243"/>
        <v>0</v>
      </c>
    </row>
    <row r="1307" spans="1:40" x14ac:dyDescent="0.35">
      <c r="A1307" t="s">
        <v>3295</v>
      </c>
      <c r="B1307" t="s">
        <v>3111</v>
      </c>
      <c r="C1307" s="6" t="s">
        <v>51</v>
      </c>
      <c r="D1307" s="6" t="s">
        <v>134</v>
      </c>
      <c r="E1307" s="6">
        <v>21.5</v>
      </c>
      <c r="F1307" s="6">
        <v>52.79</v>
      </c>
      <c r="G1307" s="6">
        <v>67.47</v>
      </c>
      <c r="H1307" s="6">
        <f t="shared" si="239"/>
        <v>0.78242181710389802</v>
      </c>
      <c r="I1307" s="6">
        <v>21</v>
      </c>
      <c r="J1307" s="6">
        <v>48.45</v>
      </c>
      <c r="K1307" s="6">
        <v>66.22</v>
      </c>
      <c r="L1307" s="6">
        <f t="shared" ref="L1307:L1313" si="244">IF(H1307&gt;1.5,1,0)</f>
        <v>0</v>
      </c>
      <c r="M1307" s="6">
        <f t="shared" ref="M1307:M1313" si="245">IF((AND(H1307&gt;1,H1307&lt;1.5)),1,0)</f>
        <v>0</v>
      </c>
      <c r="N1307" s="6">
        <f t="shared" ref="N1307:N1313" si="246">IF(H1307&lt;1,1,0)</f>
        <v>1</v>
      </c>
      <c r="O1307"/>
      <c r="AA1307" t="s">
        <v>3295</v>
      </c>
      <c r="AB1307" t="s">
        <v>3111</v>
      </c>
      <c r="AC1307" t="s">
        <v>51</v>
      </c>
      <c r="AD1307" t="s">
        <v>135</v>
      </c>
      <c r="AE1307">
        <v>23.5</v>
      </c>
      <c r="AF1307">
        <v>134.22999999999999</v>
      </c>
      <c r="AG1307">
        <v>72.459999999999994</v>
      </c>
      <c r="AH1307">
        <f t="shared" si="240"/>
        <v>1.8524703284570798</v>
      </c>
      <c r="AI1307">
        <v>22</v>
      </c>
      <c r="AJ1307">
        <v>67.45</v>
      </c>
      <c r="AK1307">
        <v>68.72</v>
      </c>
      <c r="AL1307" s="3">
        <f t="shared" si="241"/>
        <v>1</v>
      </c>
      <c r="AM1307" s="3">
        <f t="shared" si="242"/>
        <v>0</v>
      </c>
      <c r="AN1307" s="3">
        <f t="shared" si="243"/>
        <v>0</v>
      </c>
    </row>
    <row r="1308" spans="1:40" x14ac:dyDescent="0.35">
      <c r="A1308" t="s">
        <v>3296</v>
      </c>
      <c r="B1308" t="s">
        <v>3111</v>
      </c>
      <c r="C1308" s="6" t="s">
        <v>51</v>
      </c>
      <c r="D1308" s="6" t="s">
        <v>134</v>
      </c>
      <c r="E1308" s="6">
        <v>24.5</v>
      </c>
      <c r="F1308" s="6">
        <v>68.91</v>
      </c>
      <c r="G1308" s="6">
        <v>74.930000000000007</v>
      </c>
      <c r="H1308" s="6">
        <f t="shared" si="239"/>
        <v>0.91965834779127176</v>
      </c>
      <c r="I1308" s="6">
        <v>24</v>
      </c>
      <c r="J1308" s="6">
        <v>52.61</v>
      </c>
      <c r="K1308" s="6">
        <v>73.7</v>
      </c>
      <c r="L1308" s="6">
        <f t="shared" si="244"/>
        <v>0</v>
      </c>
      <c r="M1308" s="6">
        <f t="shared" si="245"/>
        <v>0</v>
      </c>
      <c r="N1308" s="6">
        <f t="shared" si="246"/>
        <v>1</v>
      </c>
      <c r="O1308"/>
      <c r="AA1308" t="s">
        <v>3296</v>
      </c>
      <c r="AB1308" t="s">
        <v>3111</v>
      </c>
      <c r="AC1308" t="s">
        <v>51</v>
      </c>
      <c r="AD1308" t="s">
        <v>135</v>
      </c>
      <c r="AE1308">
        <v>24</v>
      </c>
      <c r="AF1308">
        <v>86.42</v>
      </c>
      <c r="AG1308">
        <v>73.7</v>
      </c>
      <c r="AH1308">
        <f t="shared" si="240"/>
        <v>1.1725915875169606</v>
      </c>
      <c r="AI1308">
        <v>25.5</v>
      </c>
      <c r="AJ1308">
        <v>78.67</v>
      </c>
      <c r="AK1308">
        <v>77.400000000000006</v>
      </c>
      <c r="AL1308" s="3">
        <f t="shared" si="241"/>
        <v>0</v>
      </c>
      <c r="AM1308" s="3">
        <f t="shared" si="242"/>
        <v>1</v>
      </c>
      <c r="AN1308" s="3">
        <f t="shared" si="243"/>
        <v>0</v>
      </c>
    </row>
    <row r="1309" spans="1:40" x14ac:dyDescent="0.35">
      <c r="A1309" t="s">
        <v>3297</v>
      </c>
      <c r="B1309" t="s">
        <v>3111</v>
      </c>
      <c r="C1309" s="6" t="s">
        <v>51</v>
      </c>
      <c r="D1309" s="6" t="s">
        <v>134</v>
      </c>
      <c r="E1309" s="6">
        <v>22.5</v>
      </c>
      <c r="F1309" s="6">
        <v>59.21</v>
      </c>
      <c r="G1309" s="6">
        <v>69.97</v>
      </c>
      <c r="H1309" s="6">
        <f t="shared" si="239"/>
        <v>0.84621980848935263</v>
      </c>
      <c r="I1309" s="6">
        <v>22</v>
      </c>
      <c r="J1309" s="6">
        <v>29.74</v>
      </c>
      <c r="K1309" s="6">
        <v>68.72</v>
      </c>
      <c r="L1309" s="6">
        <f t="shared" si="244"/>
        <v>0</v>
      </c>
      <c r="M1309" s="6">
        <f t="shared" si="245"/>
        <v>0</v>
      </c>
      <c r="N1309" s="6">
        <f t="shared" si="246"/>
        <v>1</v>
      </c>
      <c r="O1309"/>
      <c r="AA1309" t="s">
        <v>3297</v>
      </c>
      <c r="AB1309" t="s">
        <v>3111</v>
      </c>
      <c r="AC1309" t="s">
        <v>51</v>
      </c>
      <c r="AD1309" t="s">
        <v>135</v>
      </c>
      <c r="AE1309">
        <v>24</v>
      </c>
      <c r="AF1309">
        <v>75.319999999999993</v>
      </c>
      <c r="AG1309">
        <v>73.7</v>
      </c>
      <c r="AH1309">
        <f t="shared" si="240"/>
        <v>1.0219810040705561</v>
      </c>
      <c r="AI1309">
        <v>23.5</v>
      </c>
      <c r="AJ1309">
        <v>71.849999999999994</v>
      </c>
      <c r="AK1309">
        <v>72.459999999999994</v>
      </c>
      <c r="AL1309" s="3">
        <f t="shared" si="241"/>
        <v>0</v>
      </c>
      <c r="AM1309" s="3">
        <f t="shared" si="242"/>
        <v>1</v>
      </c>
      <c r="AN1309" s="3">
        <f t="shared" si="243"/>
        <v>0</v>
      </c>
    </row>
    <row r="1310" spans="1:40" x14ac:dyDescent="0.35">
      <c r="A1310" t="s">
        <v>3298</v>
      </c>
      <c r="B1310" t="s">
        <v>3111</v>
      </c>
      <c r="C1310" s="6" t="s">
        <v>51</v>
      </c>
      <c r="D1310" s="6" t="s">
        <v>134</v>
      </c>
      <c r="E1310" s="6">
        <v>17.5</v>
      </c>
      <c r="F1310" s="6">
        <v>45.67</v>
      </c>
      <c r="G1310" s="6">
        <v>57.36</v>
      </c>
      <c r="H1310" s="6">
        <f t="shared" si="239"/>
        <v>0.7961994421199442</v>
      </c>
      <c r="I1310" s="6">
        <v>17</v>
      </c>
      <c r="J1310" s="6">
        <v>29.27</v>
      </c>
      <c r="K1310" s="6">
        <v>56.08</v>
      </c>
      <c r="L1310" s="6">
        <f t="shared" si="244"/>
        <v>0</v>
      </c>
      <c r="M1310" s="6">
        <f t="shared" si="245"/>
        <v>0</v>
      </c>
      <c r="N1310" s="6">
        <f t="shared" si="246"/>
        <v>1</v>
      </c>
      <c r="O1310"/>
      <c r="AA1310" t="s">
        <v>3298</v>
      </c>
      <c r="AB1310" t="s">
        <v>3111</v>
      </c>
      <c r="AC1310" t="s">
        <v>51</v>
      </c>
      <c r="AD1310" t="s">
        <v>135</v>
      </c>
      <c r="AE1310">
        <v>24.5</v>
      </c>
      <c r="AF1310">
        <v>93.23</v>
      </c>
      <c r="AG1310">
        <v>74.930000000000007</v>
      </c>
      <c r="AH1310">
        <f t="shared" si="240"/>
        <v>1.2442279460830108</v>
      </c>
      <c r="AI1310">
        <v>24</v>
      </c>
      <c r="AJ1310">
        <v>67.040000000000006</v>
      </c>
      <c r="AK1310">
        <v>73.7</v>
      </c>
      <c r="AL1310" s="3">
        <f t="shared" si="241"/>
        <v>0</v>
      </c>
      <c r="AM1310" s="3">
        <f t="shared" si="242"/>
        <v>1</v>
      </c>
      <c r="AN1310" s="3">
        <f t="shared" si="243"/>
        <v>0</v>
      </c>
    </row>
    <row r="1311" spans="1:40" x14ac:dyDescent="0.35">
      <c r="A1311" t="s">
        <v>3299</v>
      </c>
      <c r="B1311" t="s">
        <v>3111</v>
      </c>
      <c r="C1311" s="6" t="s">
        <v>51</v>
      </c>
      <c r="D1311" s="6" t="s">
        <v>134</v>
      </c>
      <c r="E1311" s="6">
        <v>30.5</v>
      </c>
      <c r="F1311" s="6">
        <v>73.7</v>
      </c>
      <c r="G1311" s="6">
        <v>89.6</v>
      </c>
      <c r="H1311" s="6">
        <f t="shared" si="239"/>
        <v>0.8225446428571429</v>
      </c>
      <c r="I1311" s="6">
        <v>30</v>
      </c>
      <c r="J1311" s="6">
        <v>58.66</v>
      </c>
      <c r="K1311" s="6">
        <v>88.39</v>
      </c>
      <c r="L1311" s="6">
        <f t="shared" si="244"/>
        <v>0</v>
      </c>
      <c r="M1311" s="6">
        <f t="shared" si="245"/>
        <v>0</v>
      </c>
      <c r="N1311" s="6">
        <f t="shared" si="246"/>
        <v>1</v>
      </c>
      <c r="O1311"/>
      <c r="AA1311" t="s">
        <v>3299</v>
      </c>
      <c r="AB1311" t="s">
        <v>3111</v>
      </c>
      <c r="AC1311" t="s">
        <v>51</v>
      </c>
      <c r="AD1311" t="s">
        <v>135</v>
      </c>
      <c r="AE1311">
        <v>22.5</v>
      </c>
      <c r="AF1311">
        <v>78.09</v>
      </c>
      <c r="AG1311">
        <v>69.97</v>
      </c>
      <c r="AH1311">
        <f t="shared" si="240"/>
        <v>1.116049735600972</v>
      </c>
      <c r="AI1311">
        <v>24.5</v>
      </c>
      <c r="AJ1311">
        <v>81.760000000000005</v>
      </c>
      <c r="AK1311">
        <v>74.930000000000007</v>
      </c>
      <c r="AL1311" s="3">
        <f t="shared" si="241"/>
        <v>0</v>
      </c>
      <c r="AM1311" s="3">
        <f t="shared" si="242"/>
        <v>1</v>
      </c>
      <c r="AN1311" s="3">
        <f t="shared" si="243"/>
        <v>0</v>
      </c>
    </row>
    <row r="1312" spans="1:40" x14ac:dyDescent="0.35">
      <c r="A1312" t="s">
        <v>3300</v>
      </c>
      <c r="B1312" t="s">
        <v>3111</v>
      </c>
      <c r="C1312" s="6" t="s">
        <v>51</v>
      </c>
      <c r="D1312" s="6" t="s">
        <v>134</v>
      </c>
      <c r="E1312" s="6">
        <v>31.5</v>
      </c>
      <c r="F1312" s="6">
        <v>89.53</v>
      </c>
      <c r="G1312" s="6">
        <v>92.02</v>
      </c>
      <c r="H1312" s="6">
        <f t="shared" si="239"/>
        <v>0.9729406650728103</v>
      </c>
      <c r="I1312" s="6">
        <v>31</v>
      </c>
      <c r="J1312" s="6">
        <v>66.75</v>
      </c>
      <c r="K1312" s="6">
        <v>90.81</v>
      </c>
      <c r="L1312" s="6">
        <f t="shared" si="244"/>
        <v>0</v>
      </c>
      <c r="M1312" s="6">
        <f t="shared" si="245"/>
        <v>0</v>
      </c>
      <c r="N1312" s="6">
        <f t="shared" si="246"/>
        <v>1</v>
      </c>
      <c r="O1312"/>
      <c r="AA1312" t="s">
        <v>3300</v>
      </c>
      <c r="AB1312" t="s">
        <v>3111</v>
      </c>
      <c r="AC1312" s="6" t="s">
        <v>51</v>
      </c>
      <c r="AD1312" s="6" t="s">
        <v>135</v>
      </c>
      <c r="AE1312" s="6">
        <v>16.5</v>
      </c>
      <c r="AF1312" s="6">
        <v>53.18</v>
      </c>
      <c r="AG1312" s="6">
        <v>54.79</v>
      </c>
      <c r="AH1312" s="6">
        <f t="shared" si="240"/>
        <v>0.97061507574374883</v>
      </c>
      <c r="AI1312" s="6">
        <v>16</v>
      </c>
      <c r="AJ1312" s="6">
        <v>36.270000000000003</v>
      </c>
      <c r="AK1312" s="6">
        <v>53.5</v>
      </c>
      <c r="AL1312" s="6">
        <f t="shared" si="241"/>
        <v>0</v>
      </c>
      <c r="AM1312" s="6">
        <f t="shared" si="242"/>
        <v>0</v>
      </c>
      <c r="AN1312" s="6">
        <f t="shared" si="243"/>
        <v>1</v>
      </c>
    </row>
    <row r="1313" spans="1:40" x14ac:dyDescent="0.35">
      <c r="A1313" t="s">
        <v>3301</v>
      </c>
      <c r="B1313" t="s">
        <v>3111</v>
      </c>
      <c r="C1313" s="6" t="s">
        <v>51</v>
      </c>
      <c r="D1313" s="6" t="s">
        <v>134</v>
      </c>
      <c r="E1313" s="6">
        <v>24</v>
      </c>
      <c r="F1313" s="6">
        <v>65.53</v>
      </c>
      <c r="G1313" s="6">
        <v>73.7</v>
      </c>
      <c r="H1313" s="6">
        <f t="shared" si="239"/>
        <v>0.88914518317503388</v>
      </c>
      <c r="I1313" s="6">
        <v>23.5</v>
      </c>
      <c r="J1313" s="6">
        <v>38.590000000000003</v>
      </c>
      <c r="K1313" s="6">
        <v>72.459999999999994</v>
      </c>
      <c r="L1313" s="6">
        <f t="shared" si="244"/>
        <v>0</v>
      </c>
      <c r="M1313" s="6">
        <f t="shared" si="245"/>
        <v>0</v>
      </c>
      <c r="N1313" s="6">
        <f t="shared" si="246"/>
        <v>1</v>
      </c>
      <c r="O1313"/>
      <c r="AA1313" t="s">
        <v>3301</v>
      </c>
      <c r="AB1313" t="s">
        <v>3111</v>
      </c>
      <c r="AC1313" t="s">
        <v>51</v>
      </c>
      <c r="AD1313" t="s">
        <v>135</v>
      </c>
      <c r="AE1313">
        <v>24</v>
      </c>
      <c r="AF1313">
        <v>81.12</v>
      </c>
      <c r="AG1313">
        <v>73.7</v>
      </c>
      <c r="AH1313">
        <f t="shared" si="240"/>
        <v>1.1006784260515603</v>
      </c>
      <c r="AI1313">
        <v>23.5</v>
      </c>
      <c r="AJ1313">
        <v>68.59</v>
      </c>
      <c r="AK1313">
        <v>72.459999999999994</v>
      </c>
      <c r="AL1313" s="3">
        <f t="shared" si="241"/>
        <v>0</v>
      </c>
      <c r="AM1313" s="3">
        <f t="shared" si="242"/>
        <v>1</v>
      </c>
      <c r="AN1313" s="3">
        <f t="shared" si="243"/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A3C27-6AD1-4EDE-B37B-155FD6566F05}">
  <dimension ref="A1:AZ1926"/>
  <sheetViews>
    <sheetView tabSelected="1" zoomScale="55" zoomScaleNormal="55" workbookViewId="0">
      <pane ySplit="1" topLeftCell="A2" activePane="bottomLeft" state="frozen"/>
      <selection pane="bottomLeft" activeCell="P14" sqref="P14"/>
    </sheetView>
  </sheetViews>
  <sheetFormatPr defaultRowHeight="14.5" x14ac:dyDescent="0.35"/>
  <cols>
    <col min="1" max="1" width="22.1796875" bestFit="1" customWidth="1"/>
    <col min="2" max="2" width="48.81640625" bestFit="1" customWidth="1"/>
    <col min="4" max="4" width="9.7265625" bestFit="1" customWidth="1"/>
    <col min="15" max="15" width="2.7265625" bestFit="1" customWidth="1"/>
    <col min="16" max="16" width="10" customWidth="1"/>
    <col min="17" max="17" width="10.81640625" customWidth="1"/>
    <col min="18" max="18" width="10.7265625" customWidth="1"/>
    <col min="27" max="27" width="22.1796875" bestFit="1" customWidth="1"/>
    <col min="28" max="28" width="48.81640625" bestFit="1" customWidth="1"/>
    <col min="30" max="30" width="12.1796875" customWidth="1"/>
    <col min="41" max="41" width="2.7265625" bestFit="1" customWidth="1"/>
  </cols>
  <sheetData>
    <row r="1" spans="1:52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1" t="s">
        <v>11</v>
      </c>
      <c r="M1" s="1" t="s">
        <v>12</v>
      </c>
      <c r="N1" s="1" t="s">
        <v>13</v>
      </c>
      <c r="AA1" t="s">
        <v>0</v>
      </c>
      <c r="AB1" t="s">
        <v>1</v>
      </c>
      <c r="AC1" t="s">
        <v>2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8</v>
      </c>
      <c r="AJ1" t="s">
        <v>9</v>
      </c>
      <c r="AK1" t="s">
        <v>10</v>
      </c>
      <c r="AL1" s="1" t="s">
        <v>11</v>
      </c>
      <c r="AM1" s="1" t="s">
        <v>12</v>
      </c>
      <c r="AN1" s="1" t="s">
        <v>13</v>
      </c>
    </row>
    <row r="2" spans="1:52" x14ac:dyDescent="0.35">
      <c r="A2" s="2" t="s">
        <v>14</v>
      </c>
      <c r="B2" t="s">
        <v>15</v>
      </c>
      <c r="C2" t="s">
        <v>16</v>
      </c>
      <c r="D2" t="s">
        <v>17</v>
      </c>
      <c r="E2">
        <v>23</v>
      </c>
      <c r="F2">
        <v>73.56</v>
      </c>
      <c r="G2">
        <v>71.22</v>
      </c>
      <c r="H2">
        <f t="shared" ref="H2:H65" si="0">F2/G2</f>
        <v>1.0328559393428813</v>
      </c>
      <c r="I2">
        <v>22.5</v>
      </c>
      <c r="J2">
        <v>61.37</v>
      </c>
      <c r="K2">
        <v>69.97</v>
      </c>
      <c r="L2" s="3">
        <f t="shared" ref="L2:L65" si="1">IF(H2&gt;1.5,1,0)</f>
        <v>0</v>
      </c>
      <c r="M2" s="3">
        <f t="shared" ref="M2:M65" si="2">IF((AND(H2&gt;1,H2&lt;1.5)),1,0)</f>
        <v>1</v>
      </c>
      <c r="N2" s="3">
        <f t="shared" ref="N2:N65" si="3">IF(H2&lt;1,1,0)</f>
        <v>0</v>
      </c>
      <c r="AA2" t="s">
        <v>14</v>
      </c>
      <c r="AB2" t="s">
        <v>15</v>
      </c>
      <c r="AC2" t="s">
        <v>16</v>
      </c>
      <c r="AD2" t="s">
        <v>18</v>
      </c>
      <c r="AE2">
        <v>24</v>
      </c>
      <c r="AF2">
        <v>110.6</v>
      </c>
      <c r="AG2">
        <v>73.7</v>
      </c>
      <c r="AH2">
        <f>AF2/AG2</f>
        <v>1.5006784260515602</v>
      </c>
      <c r="AI2">
        <v>23</v>
      </c>
      <c r="AJ2">
        <v>66.16</v>
      </c>
      <c r="AK2">
        <v>71.22</v>
      </c>
      <c r="AL2" s="3">
        <f t="shared" ref="AL2:AL65" si="4">IF(AH2&gt;1.5,1,0)</f>
        <v>1</v>
      </c>
      <c r="AM2" s="3">
        <f t="shared" ref="AM2:AM65" si="5">IF((AND(AH2&gt;1,AH2&lt;1.5)),1,0)</f>
        <v>0</v>
      </c>
      <c r="AN2" s="3">
        <f t="shared" ref="AN2:AN65" si="6">IF(AH2&lt;1,1,0)</f>
        <v>0</v>
      </c>
    </row>
    <row r="3" spans="1:52" x14ac:dyDescent="0.35">
      <c r="A3" s="2" t="s">
        <v>19</v>
      </c>
      <c r="B3" t="s">
        <v>15</v>
      </c>
      <c r="C3" t="s">
        <v>16</v>
      </c>
      <c r="D3" t="s">
        <v>17</v>
      </c>
      <c r="E3">
        <v>21</v>
      </c>
      <c r="F3">
        <v>79.69</v>
      </c>
      <c r="G3">
        <v>66.22</v>
      </c>
      <c r="H3">
        <f t="shared" si="0"/>
        <v>1.2034128662035639</v>
      </c>
      <c r="I3">
        <v>23.5</v>
      </c>
      <c r="J3">
        <v>76.19</v>
      </c>
      <c r="K3">
        <v>72.459999999999994</v>
      </c>
      <c r="L3" s="3">
        <f t="shared" si="1"/>
        <v>0</v>
      </c>
      <c r="M3" s="3">
        <f t="shared" si="2"/>
        <v>1</v>
      </c>
      <c r="N3" s="3">
        <f t="shared" si="3"/>
        <v>0</v>
      </c>
      <c r="O3" s="4"/>
      <c r="P3" s="1" t="s">
        <v>20</v>
      </c>
      <c r="S3" s="1" t="s">
        <v>11</v>
      </c>
      <c r="T3" s="1" t="s">
        <v>12</v>
      </c>
      <c r="U3" s="1" t="s">
        <v>13</v>
      </c>
      <c r="V3" s="1" t="s">
        <v>21</v>
      </c>
      <c r="W3" s="1" t="s">
        <v>22</v>
      </c>
      <c r="X3" s="1"/>
      <c r="Y3" s="1" t="s">
        <v>7</v>
      </c>
      <c r="Z3" s="1" t="s">
        <v>23</v>
      </c>
      <c r="AA3" t="s">
        <v>19</v>
      </c>
      <c r="AB3" t="s">
        <v>15</v>
      </c>
      <c r="AC3" t="s">
        <v>16</v>
      </c>
      <c r="AD3" t="s">
        <v>18</v>
      </c>
      <c r="AE3">
        <v>24</v>
      </c>
      <c r="AF3">
        <v>128.80000000000001</v>
      </c>
      <c r="AG3">
        <v>73.7</v>
      </c>
      <c r="AH3">
        <f t="shared" ref="AH3:AH66" si="7">AF3/AG3</f>
        <v>1.7476255088195387</v>
      </c>
      <c r="AI3">
        <v>23</v>
      </c>
      <c r="AJ3">
        <v>67.5</v>
      </c>
      <c r="AK3">
        <v>71.22</v>
      </c>
      <c r="AL3" s="3">
        <f t="shared" si="4"/>
        <v>1</v>
      </c>
      <c r="AM3" s="3">
        <f t="shared" si="5"/>
        <v>0</v>
      </c>
      <c r="AN3" s="3">
        <f t="shared" si="6"/>
        <v>0</v>
      </c>
      <c r="AO3" s="4"/>
      <c r="AP3" s="1" t="s">
        <v>24</v>
      </c>
      <c r="AS3" s="1" t="s">
        <v>11</v>
      </c>
      <c r="AT3" s="1" t="s">
        <v>12</v>
      </c>
      <c r="AU3" s="1" t="s">
        <v>13</v>
      </c>
      <c r="AV3" s="1" t="s">
        <v>21</v>
      </c>
      <c r="AW3" s="1" t="s">
        <v>22</v>
      </c>
      <c r="AX3" s="1"/>
      <c r="AY3" s="1" t="s">
        <v>7</v>
      </c>
      <c r="AZ3" s="1" t="s">
        <v>23</v>
      </c>
    </row>
    <row r="4" spans="1:52" x14ac:dyDescent="0.35">
      <c r="A4" s="2" t="s">
        <v>25</v>
      </c>
      <c r="B4" t="s">
        <v>15</v>
      </c>
      <c r="C4" t="s">
        <v>16</v>
      </c>
      <c r="D4" t="s">
        <v>17</v>
      </c>
      <c r="E4">
        <v>30</v>
      </c>
      <c r="F4">
        <v>94.45</v>
      </c>
      <c r="G4">
        <v>88.39</v>
      </c>
      <c r="H4">
        <f t="shared" si="0"/>
        <v>1.0685597918316552</v>
      </c>
      <c r="I4">
        <v>32</v>
      </c>
      <c r="J4">
        <v>97.6</v>
      </c>
      <c r="K4">
        <v>93.23</v>
      </c>
      <c r="L4" s="3">
        <f t="shared" si="1"/>
        <v>0</v>
      </c>
      <c r="M4" s="3">
        <f t="shared" si="2"/>
        <v>1</v>
      </c>
      <c r="N4" s="3">
        <f t="shared" si="3"/>
        <v>0</v>
      </c>
      <c r="O4" s="4" t="s">
        <v>16</v>
      </c>
      <c r="P4" t="s">
        <v>26</v>
      </c>
      <c r="S4">
        <f>SUM(L2:L24)</f>
        <v>1</v>
      </c>
      <c r="T4">
        <f>SUM(M2:M24)</f>
        <v>9</v>
      </c>
      <c r="U4">
        <f>SUM(N2:N24)</f>
        <v>13</v>
      </c>
      <c r="V4">
        <f>AVERAGE(E2:E5,E8,E11:E12,E14,E16,E18)</f>
        <v>23.2</v>
      </c>
      <c r="W4">
        <f>_xlfn.STDEV.P(E2:E5,E8,E11:E12,E14,E16,E18)/SQRT(COUNT(E2:E5,E8,E11:E12,E14,E16,E18))</f>
        <v>1.0492854711659738</v>
      </c>
      <c r="Y4">
        <f>AVERAGE(H2:H24)</f>
        <v>0.98748742561285696</v>
      </c>
      <c r="Z4">
        <f>_xlfn.STDEV.P(H2:H24)/SQRT(COUNT(H2:H24))</f>
        <v>3.9986446182704506E-2</v>
      </c>
      <c r="AA4" t="s">
        <v>25</v>
      </c>
      <c r="AB4" t="s">
        <v>15</v>
      </c>
      <c r="AC4" t="s">
        <v>16</v>
      </c>
      <c r="AD4" t="s">
        <v>18</v>
      </c>
      <c r="AE4">
        <v>24</v>
      </c>
      <c r="AF4">
        <v>120.18</v>
      </c>
      <c r="AG4">
        <v>73.7</v>
      </c>
      <c r="AH4">
        <f t="shared" si="7"/>
        <v>1.6306648575305291</v>
      </c>
      <c r="AI4">
        <v>22.5</v>
      </c>
      <c r="AJ4">
        <v>41.65</v>
      </c>
      <c r="AK4">
        <v>69.97</v>
      </c>
      <c r="AL4" s="3">
        <f t="shared" si="4"/>
        <v>1</v>
      </c>
      <c r="AM4" s="3">
        <f t="shared" si="5"/>
        <v>0</v>
      </c>
      <c r="AN4" s="3">
        <f t="shared" si="6"/>
        <v>0</v>
      </c>
      <c r="AO4" s="4" t="s">
        <v>16</v>
      </c>
      <c r="AP4" t="s">
        <v>26</v>
      </c>
      <c r="AS4">
        <f>SUM(AL2:AL24)</f>
        <v>14</v>
      </c>
      <c r="AT4">
        <f>SUM(AM2:AM24)</f>
        <v>5</v>
      </c>
      <c r="AU4">
        <f>SUM(AN2:AN24)</f>
        <v>4</v>
      </c>
      <c r="AV4">
        <f>AVERAGE(AE2:AE15,AE17:AE18,AE20,AE22:AE23)</f>
        <v>24.026315789473685</v>
      </c>
      <c r="AW4">
        <f>_xlfn.STDEV.P(AE2:AE15,AE17:AE18,AE20,AE22:AE23)/SQRT(COUNT(AE2:AE15,AE17:AE18,AE20,AE22:AE23))</f>
        <v>2.5613908599594087E-2</v>
      </c>
      <c r="AY4">
        <f>AVERAGE(AH2:AH24)</f>
        <v>1.4728012842731197</v>
      </c>
      <c r="AZ4">
        <f>_xlfn.STDEV.P(AH2:AH24)/SQRT(COUNT(AH2:AH24))</f>
        <v>7.5800009942972382E-2</v>
      </c>
    </row>
    <row r="5" spans="1:52" x14ac:dyDescent="0.35">
      <c r="A5" s="2" t="s">
        <v>27</v>
      </c>
      <c r="B5" t="s">
        <v>15</v>
      </c>
      <c r="C5" t="s">
        <v>16</v>
      </c>
      <c r="D5" t="s">
        <v>17</v>
      </c>
      <c r="E5">
        <v>25</v>
      </c>
      <c r="F5">
        <v>94.7</v>
      </c>
      <c r="G5">
        <v>76.17</v>
      </c>
      <c r="H5">
        <f t="shared" si="0"/>
        <v>1.2432716292503609</v>
      </c>
      <c r="I5">
        <v>33</v>
      </c>
      <c r="J5">
        <v>105.48</v>
      </c>
      <c r="K5">
        <v>95.64</v>
      </c>
      <c r="L5" s="3">
        <f t="shared" si="1"/>
        <v>0</v>
      </c>
      <c r="M5" s="3">
        <f t="shared" si="2"/>
        <v>1</v>
      </c>
      <c r="N5" s="3">
        <f t="shared" si="3"/>
        <v>0</v>
      </c>
      <c r="O5" s="4" t="s">
        <v>16</v>
      </c>
      <c r="P5" t="s">
        <v>28</v>
      </c>
      <c r="S5">
        <f>SUM(L25:L52)</f>
        <v>22</v>
      </c>
      <c r="T5">
        <f>SUM(M25:M52)</f>
        <v>5</v>
      </c>
      <c r="U5">
        <f>SUM(N25:N52)</f>
        <v>1</v>
      </c>
      <c r="V5">
        <f>AVERAGE(E25:E29,E31:E52)</f>
        <v>24.796296296296298</v>
      </c>
      <c r="W5">
        <f>_xlfn.STDEV.P(E25:E29,E31:E52)/SQRT(COUNT(E25:E29,E31:E52))</f>
        <v>0.10880085651359905</v>
      </c>
      <c r="Y5">
        <f>AVERAGE(H25:H52)</f>
        <v>1.6812165657250342</v>
      </c>
      <c r="Z5">
        <f>_xlfn.STDEV.P(H25:H52)/SQRT(COUNT(H25:H52))</f>
        <v>5.8489927889150847E-2</v>
      </c>
      <c r="AA5" t="s">
        <v>27</v>
      </c>
      <c r="AB5" t="s">
        <v>15</v>
      </c>
      <c r="AC5" t="s">
        <v>16</v>
      </c>
      <c r="AD5" t="s">
        <v>18</v>
      </c>
      <c r="AE5">
        <v>24</v>
      </c>
      <c r="AF5">
        <v>169.02</v>
      </c>
      <c r="AG5">
        <v>73.7</v>
      </c>
      <c r="AH5">
        <f t="shared" si="7"/>
        <v>2.2933514246947082</v>
      </c>
      <c r="AI5">
        <v>16</v>
      </c>
      <c r="AJ5">
        <v>65.650000000000006</v>
      </c>
      <c r="AK5">
        <v>53.5</v>
      </c>
      <c r="AL5" s="3">
        <f t="shared" si="4"/>
        <v>1</v>
      </c>
      <c r="AM5" s="3">
        <f t="shared" si="5"/>
        <v>0</v>
      </c>
      <c r="AN5" s="3">
        <f t="shared" si="6"/>
        <v>0</v>
      </c>
      <c r="AO5" s="5" t="s">
        <v>16</v>
      </c>
      <c r="AP5" s="2" t="s">
        <v>28</v>
      </c>
      <c r="AS5">
        <f>SUM(AL25:AL52)</f>
        <v>17</v>
      </c>
      <c r="AT5">
        <f>SUM(AM25:AM52)</f>
        <v>11</v>
      </c>
      <c r="AU5">
        <f>SUM(AN25:AN52)</f>
        <v>0</v>
      </c>
      <c r="AV5">
        <f>AVERAGE(AE25:AE52)</f>
        <v>24.053571428571427</v>
      </c>
      <c r="AW5">
        <f>_xlfn.STDEV.P(AE25:AE52)/SQRT(COUNT(AE25:AE52))</f>
        <v>3.8625010024813056E-2</v>
      </c>
      <c r="AY5">
        <f>AVERAGE(AH25:AH52)</f>
        <v>1.6308329100742991</v>
      </c>
      <c r="AZ5">
        <f>_xlfn.STDEV.P(AH25:AH52)/SQRT(COUNT(AH25:AH52))</f>
        <v>6.07514499450659E-2</v>
      </c>
    </row>
    <row r="6" spans="1:52" x14ac:dyDescent="0.35">
      <c r="A6" s="2" t="s">
        <v>29</v>
      </c>
      <c r="B6" t="s">
        <v>15</v>
      </c>
      <c r="C6" t="s">
        <v>16</v>
      </c>
      <c r="D6" s="6" t="s">
        <v>17</v>
      </c>
      <c r="E6" s="6">
        <v>30</v>
      </c>
      <c r="F6" s="6">
        <v>79.959999999999994</v>
      </c>
      <c r="G6" s="6">
        <v>88.39</v>
      </c>
      <c r="H6" s="6">
        <f t="shared" si="0"/>
        <v>0.9046272202737865</v>
      </c>
      <c r="I6" s="6">
        <v>29.5</v>
      </c>
      <c r="J6" s="6">
        <v>75.42</v>
      </c>
      <c r="K6" s="6">
        <v>87.18</v>
      </c>
      <c r="L6" s="6">
        <f t="shared" si="1"/>
        <v>0</v>
      </c>
      <c r="M6" s="6">
        <f t="shared" si="2"/>
        <v>0</v>
      </c>
      <c r="N6" s="6">
        <f t="shared" si="3"/>
        <v>1</v>
      </c>
      <c r="O6" s="4" t="s">
        <v>16</v>
      </c>
      <c r="P6" t="s">
        <v>30</v>
      </c>
      <c r="S6">
        <f>SUM(L181:L191,L192:L205)</f>
        <v>19</v>
      </c>
      <c r="T6">
        <f>SUM(M181:M191,M192:M205)</f>
        <v>5</v>
      </c>
      <c r="U6">
        <f>SUM(N181:N191,N192:N205)</f>
        <v>1</v>
      </c>
      <c r="V6">
        <f>AVERAGE(E181:E191,E192:E194,E196:E205)</f>
        <v>24.020833333333332</v>
      </c>
      <c r="W6">
        <f>_xlfn.STDEV.P(E181:E191,E192:E194,E196:E205)/SQRT(COUNT(E181:E191,E192:E194,E196:E205))</f>
        <v>5.4955527053279205E-2</v>
      </c>
      <c r="Y6">
        <f>AVERAGE(H181:H191,H192:H205)</f>
        <v>2.1568715896990893</v>
      </c>
      <c r="Z6">
        <f>_xlfn.STDEV.P(H181:H191,H192:H205)/SQRT(COUNT(H181:H191,H192:H205))</f>
        <v>0.13195369626064077</v>
      </c>
      <c r="AA6" t="s">
        <v>29</v>
      </c>
      <c r="AB6" t="s">
        <v>15</v>
      </c>
      <c r="AC6" t="s">
        <v>16</v>
      </c>
      <c r="AD6" t="s">
        <v>18</v>
      </c>
      <c r="AE6">
        <v>24</v>
      </c>
      <c r="AF6">
        <v>131.25</v>
      </c>
      <c r="AG6">
        <v>73.7</v>
      </c>
      <c r="AH6">
        <f t="shared" si="7"/>
        <v>1.7808683853459972</v>
      </c>
      <c r="AI6">
        <v>22.5</v>
      </c>
      <c r="AJ6">
        <v>51.89</v>
      </c>
      <c r="AK6">
        <v>69.97</v>
      </c>
      <c r="AL6" s="3">
        <f t="shared" si="4"/>
        <v>1</v>
      </c>
      <c r="AM6" s="3">
        <f t="shared" si="5"/>
        <v>0</v>
      </c>
      <c r="AN6" s="3">
        <f t="shared" si="6"/>
        <v>0</v>
      </c>
      <c r="AO6" s="5" t="s">
        <v>16</v>
      </c>
      <c r="AP6" s="2" t="s">
        <v>30</v>
      </c>
      <c r="AS6">
        <f>SUM(AL181:AL191,AL192:AL205)</f>
        <v>22</v>
      </c>
      <c r="AT6">
        <f>SUM(AM181:AM191,AM192:AM205)</f>
        <v>3</v>
      </c>
      <c r="AU6">
        <f>SUM(AN181:AN191,AN192:AN205)</f>
        <v>0</v>
      </c>
      <c r="AV6">
        <f>AVERAGE(AE181:AE191,AE192:AE205)</f>
        <v>24</v>
      </c>
      <c r="AW6">
        <f>_xlfn.STDEV.P(AE181:AE191,AE192:AE205)/SQRT(COUNT(AE181:AE191,AE192:AE205))</f>
        <v>0</v>
      </c>
      <c r="AY6">
        <f>AVERAGE(AH181:AH191,AH192:AH205)</f>
        <v>1.7997611940298504</v>
      </c>
      <c r="AZ6">
        <f>_xlfn.STDEV.P(AH181:AH191,AH192:AH205)/SQRT(COUNT(AH181:AH191,AH192:AH205))</f>
        <v>5.8677786573713822E-2</v>
      </c>
    </row>
    <row r="7" spans="1:52" x14ac:dyDescent="0.35">
      <c r="A7" s="2" t="s">
        <v>31</v>
      </c>
      <c r="B7" t="s">
        <v>15</v>
      </c>
      <c r="C7" t="s">
        <v>16</v>
      </c>
      <c r="D7" s="6" t="s">
        <v>17</v>
      </c>
      <c r="E7" s="6">
        <v>17.5</v>
      </c>
      <c r="F7" s="6">
        <v>27.62</v>
      </c>
      <c r="G7" s="6">
        <v>57.36</v>
      </c>
      <c r="H7" s="6">
        <f t="shared" si="0"/>
        <v>0.48152022315202236</v>
      </c>
      <c r="I7" s="6">
        <v>17</v>
      </c>
      <c r="J7" s="6">
        <v>19.420000000000002</v>
      </c>
      <c r="K7" s="6">
        <v>56.08</v>
      </c>
      <c r="L7" s="6">
        <f t="shared" si="1"/>
        <v>0</v>
      </c>
      <c r="M7" s="6">
        <f t="shared" si="2"/>
        <v>0</v>
      </c>
      <c r="N7" s="6">
        <f t="shared" si="3"/>
        <v>1</v>
      </c>
      <c r="O7" s="4" t="s">
        <v>16</v>
      </c>
      <c r="P7" t="s">
        <v>32</v>
      </c>
      <c r="S7">
        <f>SUM(L349:L369)</f>
        <v>2</v>
      </c>
      <c r="T7">
        <f>SUM(M349:M369)</f>
        <v>13</v>
      </c>
      <c r="U7">
        <f>SUM(N349:N369)</f>
        <v>6</v>
      </c>
      <c r="V7">
        <f>AVERAGE(E349,E351,E354:E355,E357,E359:E361,E363:E369)</f>
        <v>23.166666666666668</v>
      </c>
      <c r="W7">
        <f>_xlfn.STDEV.P(E349,E351,E354:E355,E357,E359:E361,E363:E369)/SQRT(COUNT(E349,E351,E354:E355,E357,E359:E361,E363:E369))</f>
        <v>0.3453393392871123</v>
      </c>
      <c r="Y7">
        <f>AVERAGE(H349:H369)</f>
        <v>1.1257364225286359</v>
      </c>
      <c r="Z7">
        <f>_xlfn.STDEV.P(H349:H369)/SQRT(COUNT(H349:H369))</f>
        <v>5.1807102419911696E-2</v>
      </c>
      <c r="AA7" t="s">
        <v>31</v>
      </c>
      <c r="AB7" t="s">
        <v>15</v>
      </c>
      <c r="AC7" t="s">
        <v>16</v>
      </c>
      <c r="AD7" t="s">
        <v>18</v>
      </c>
      <c r="AE7">
        <v>24</v>
      </c>
      <c r="AF7">
        <v>103.35</v>
      </c>
      <c r="AG7">
        <v>73.7</v>
      </c>
      <c r="AH7">
        <f t="shared" si="7"/>
        <v>1.4023066485753051</v>
      </c>
      <c r="AI7">
        <v>23</v>
      </c>
      <c r="AJ7">
        <v>60.07</v>
      </c>
      <c r="AK7">
        <v>71.22</v>
      </c>
      <c r="AL7" s="3">
        <f t="shared" si="4"/>
        <v>0</v>
      </c>
      <c r="AM7" s="3">
        <f t="shared" si="5"/>
        <v>1</v>
      </c>
      <c r="AN7" s="3">
        <f t="shared" si="6"/>
        <v>0</v>
      </c>
      <c r="AO7" s="5" t="s">
        <v>16</v>
      </c>
      <c r="AP7" s="2" t="s">
        <v>32</v>
      </c>
      <c r="AS7">
        <f>SUM(AL349:AL369)</f>
        <v>17</v>
      </c>
      <c r="AT7">
        <f>SUM(AM349:AM369)</f>
        <v>4</v>
      </c>
      <c r="AU7">
        <f>SUM(AN349:AN369)</f>
        <v>0</v>
      </c>
      <c r="AV7">
        <f>AVERAGE(AE349:AE369)</f>
        <v>24</v>
      </c>
      <c r="AW7">
        <f>_xlfn.STDEV.P(AE349:AE369)/SQRT(COUNT(AE349:AE369))</f>
        <v>0</v>
      </c>
      <c r="AY7">
        <f>AVERAGE(AH349:AH369)</f>
        <v>1.7098856367513082</v>
      </c>
      <c r="AZ7">
        <f>_xlfn.STDEV.P(AH349:AH369)/SQRT(COUNT(AH349:AH369))</f>
        <v>5.5080249254019095E-2</v>
      </c>
    </row>
    <row r="8" spans="1:52" x14ac:dyDescent="0.35">
      <c r="A8" s="2" t="s">
        <v>33</v>
      </c>
      <c r="B8" t="s">
        <v>15</v>
      </c>
      <c r="C8" t="s">
        <v>16</v>
      </c>
      <c r="D8" t="s">
        <v>17</v>
      </c>
      <c r="E8">
        <v>23</v>
      </c>
      <c r="F8">
        <v>72.099999999999994</v>
      </c>
      <c r="G8">
        <v>71.22</v>
      </c>
      <c r="H8">
        <f t="shared" si="0"/>
        <v>1.0123560797528783</v>
      </c>
      <c r="I8">
        <v>34</v>
      </c>
      <c r="J8">
        <v>98.43</v>
      </c>
      <c r="K8">
        <v>98.04</v>
      </c>
      <c r="L8" s="3">
        <f t="shared" si="1"/>
        <v>0</v>
      </c>
      <c r="M8" s="3">
        <f t="shared" si="2"/>
        <v>1</v>
      </c>
      <c r="N8" s="3">
        <f t="shared" si="3"/>
        <v>0</v>
      </c>
      <c r="O8" s="4" t="s">
        <v>16</v>
      </c>
      <c r="P8" t="s">
        <v>34</v>
      </c>
      <c r="S8">
        <f>SUM(L288:L302)</f>
        <v>0</v>
      </c>
      <c r="T8">
        <f>SUM(M288:M302)</f>
        <v>3</v>
      </c>
      <c r="U8">
        <f>SUM(N288:N302)</f>
        <v>12</v>
      </c>
      <c r="V8">
        <f>AVERAGE(E296,E298,E301)</f>
        <v>26.166666666666668</v>
      </c>
      <c r="W8">
        <f>_xlfn.STDEV.P(E296,E298,E301)/SQRT(COUNT(E296,E298,E301))</f>
        <v>3.7589399608971714</v>
      </c>
      <c r="Y8">
        <f>AVERAGE(H288:H302)</f>
        <v>0.93518265173943083</v>
      </c>
      <c r="Z8">
        <f>_xlfn.STDEV.P(H288:H302)/SQRT(COUNT(H288:H302))</f>
        <v>1.6246600745528601E-2</v>
      </c>
      <c r="AA8" t="s">
        <v>33</v>
      </c>
      <c r="AB8" t="s">
        <v>15</v>
      </c>
      <c r="AC8" t="s">
        <v>16</v>
      </c>
      <c r="AD8" t="s">
        <v>18</v>
      </c>
      <c r="AE8">
        <v>24</v>
      </c>
      <c r="AF8">
        <v>121.15</v>
      </c>
      <c r="AG8">
        <v>73.7</v>
      </c>
      <c r="AH8">
        <f t="shared" si="7"/>
        <v>1.6438263229308006</v>
      </c>
      <c r="AI8">
        <v>23</v>
      </c>
      <c r="AJ8">
        <v>51.89</v>
      </c>
      <c r="AK8">
        <v>71.22</v>
      </c>
      <c r="AL8" s="3">
        <f t="shared" si="4"/>
        <v>1</v>
      </c>
      <c r="AM8" s="3">
        <f t="shared" si="5"/>
        <v>0</v>
      </c>
      <c r="AN8" s="3">
        <f t="shared" si="6"/>
        <v>0</v>
      </c>
      <c r="AO8" s="5" t="s">
        <v>16</v>
      </c>
      <c r="AP8" s="2" t="s">
        <v>34</v>
      </c>
      <c r="AS8">
        <f>SUM(AL288:AL302)</f>
        <v>0</v>
      </c>
      <c r="AT8">
        <f>SUM(AM288:AM302)</f>
        <v>8</v>
      </c>
      <c r="AU8">
        <f>SUM(AN288:AN302)</f>
        <v>7</v>
      </c>
      <c r="AV8">
        <f>AVERAGE(AE288,AE290,AE292:AE295,AE299:AE300)</f>
        <v>24</v>
      </c>
      <c r="AW8">
        <f>_xlfn.STDEV.P(AE288,AE290,AE292:AE295,AE299:AE300)/SQRT(COUNT(AE288,AE290,AE292:AE295,AE299:AE300))</f>
        <v>0</v>
      </c>
      <c r="AY8">
        <f>AVERAGE(AH288:AH302)</f>
        <v>1.0925994190719746</v>
      </c>
      <c r="AZ8">
        <f>_xlfn.STDEV.P(AH288:AH302)/SQRT(COUNT(AH288:AH302))</f>
        <v>5.7917750465402242E-2</v>
      </c>
    </row>
    <row r="9" spans="1:52" x14ac:dyDescent="0.35">
      <c r="A9" s="2" t="s">
        <v>35</v>
      </c>
      <c r="B9" t="s">
        <v>15</v>
      </c>
      <c r="C9" t="s">
        <v>16</v>
      </c>
      <c r="D9" s="6" t="s">
        <v>17</v>
      </c>
      <c r="E9" s="6">
        <v>22</v>
      </c>
      <c r="F9" s="6">
        <v>64.78</v>
      </c>
      <c r="G9" s="6">
        <v>68.72</v>
      </c>
      <c r="H9" s="6">
        <f t="shared" si="0"/>
        <v>0.94266589057043082</v>
      </c>
      <c r="I9" s="6">
        <v>21.5</v>
      </c>
      <c r="J9" s="6">
        <v>55.6</v>
      </c>
      <c r="K9" s="6">
        <v>67.47</v>
      </c>
      <c r="L9" s="6">
        <f t="shared" si="1"/>
        <v>0</v>
      </c>
      <c r="M9" s="6">
        <f t="shared" si="2"/>
        <v>0</v>
      </c>
      <c r="N9" s="6">
        <f t="shared" si="3"/>
        <v>1</v>
      </c>
      <c r="O9" s="4" t="s">
        <v>16</v>
      </c>
      <c r="P9" t="s">
        <v>36</v>
      </c>
      <c r="S9">
        <f>SUM(L439:L469)</f>
        <v>4</v>
      </c>
      <c r="T9">
        <f t="shared" ref="T9:U9" si="8">SUM(M439:M469)</f>
        <v>15</v>
      </c>
      <c r="U9">
        <f t="shared" si="8"/>
        <v>12</v>
      </c>
      <c r="V9">
        <f>AVERAGE(E439:E440,E442,E447,E451:E458,E460:E462,E465:E466,E468:E469)</f>
        <v>23.94736842105263</v>
      </c>
      <c r="W9">
        <f>_xlfn.STDEV.P(E439:E440,E442,E447,E451:E458,E460:E462,E465:E466,E468:E469)/SQRT(COUNT(E439:E440,E442,E447,E451:E458,E460:E462,E465:E466,E468:E469))</f>
        <v>0.23799350779718428</v>
      </c>
      <c r="Y9">
        <f>AVERAGE(H439:H469)</f>
        <v>1.2107780508758899</v>
      </c>
      <c r="Z9">
        <f>_xlfn.STDEV.P(H439:H469)/SQRT(COUNT(H439:H469))</f>
        <v>8.2606333676705931E-2</v>
      </c>
      <c r="AA9" t="s">
        <v>35</v>
      </c>
      <c r="AB9" t="s">
        <v>15</v>
      </c>
      <c r="AC9" t="s">
        <v>16</v>
      </c>
      <c r="AD9" t="s">
        <v>18</v>
      </c>
      <c r="AE9">
        <v>24</v>
      </c>
      <c r="AF9">
        <v>128.69</v>
      </c>
      <c r="AG9">
        <v>73.7</v>
      </c>
      <c r="AH9">
        <f t="shared" si="7"/>
        <v>1.7461329715061058</v>
      </c>
      <c r="AI9">
        <v>22.5</v>
      </c>
      <c r="AJ9">
        <v>44.57</v>
      </c>
      <c r="AK9">
        <v>69.97</v>
      </c>
      <c r="AL9" s="3">
        <f t="shared" si="4"/>
        <v>1</v>
      </c>
      <c r="AM9" s="3">
        <f t="shared" si="5"/>
        <v>0</v>
      </c>
      <c r="AN9" s="3">
        <f t="shared" si="6"/>
        <v>0</v>
      </c>
      <c r="AO9" s="5" t="s">
        <v>16</v>
      </c>
      <c r="AP9" s="2" t="s">
        <v>36</v>
      </c>
      <c r="AS9">
        <f>SUM(AL439:AL469)</f>
        <v>24</v>
      </c>
      <c r="AT9">
        <f t="shared" ref="AT9:AU9" si="9">SUM(AM439:AM469)</f>
        <v>5</v>
      </c>
      <c r="AU9">
        <f t="shared" si="9"/>
        <v>2</v>
      </c>
      <c r="AV9">
        <f>AVERAGE(AE439:AE440,AE442:AE466,AE468:AE469)</f>
        <v>23.913793103448278</v>
      </c>
      <c r="AW9">
        <f>_xlfn.STDEV.P(AE439:AE440,AE442:AE466,AE468:AE469)/SQRT(COUNT(AE439:AE440,AE442:AE466,AE468:AE469))</f>
        <v>3.5072250187283292E-2</v>
      </c>
      <c r="AY9">
        <f>AVERAGE(AH439:AH469)</f>
        <v>1.8512890977694139</v>
      </c>
      <c r="AZ9">
        <f>_xlfn.STDEV.P(AH439:AH469)/SQRT(COUNT(AH439:AH469))</f>
        <v>7.9036454277029392E-2</v>
      </c>
    </row>
    <row r="10" spans="1:52" x14ac:dyDescent="0.35">
      <c r="A10" s="2" t="s">
        <v>37</v>
      </c>
      <c r="B10" t="s">
        <v>15</v>
      </c>
      <c r="C10" t="s">
        <v>16</v>
      </c>
      <c r="D10" s="6" t="s">
        <v>17</v>
      </c>
      <c r="E10" s="6">
        <v>24</v>
      </c>
      <c r="F10" s="6">
        <v>67.31</v>
      </c>
      <c r="G10" s="6">
        <v>73.7</v>
      </c>
      <c r="H10" s="6">
        <f t="shared" si="0"/>
        <v>0.91329715061058347</v>
      </c>
      <c r="I10" s="6">
        <v>23.5</v>
      </c>
      <c r="J10" s="6">
        <v>56.19</v>
      </c>
      <c r="K10" s="6">
        <v>72.459999999999994</v>
      </c>
      <c r="L10" s="6">
        <f t="shared" si="1"/>
        <v>0</v>
      </c>
      <c r="M10" s="6">
        <f t="shared" si="2"/>
        <v>0</v>
      </c>
      <c r="N10" s="6">
        <f t="shared" si="3"/>
        <v>1</v>
      </c>
      <c r="O10" s="4" t="s">
        <v>16</v>
      </c>
      <c r="P10" t="s">
        <v>38</v>
      </c>
      <c r="S10">
        <f>SUM(L498:L509)</f>
        <v>0</v>
      </c>
      <c r="T10">
        <f t="shared" ref="T10:U10" si="10">SUM(M498:M509)</f>
        <v>6</v>
      </c>
      <c r="U10">
        <f t="shared" si="10"/>
        <v>6</v>
      </c>
      <c r="V10">
        <f>AVERAGE(E498:E502,E508)</f>
        <v>22.666666666666668</v>
      </c>
      <c r="W10">
        <f>_xlfn.STDEV.P(E498:E502,E508)/SQRT(COUNT(E498:E502,E508))</f>
        <v>1.2453617650811053</v>
      </c>
      <c r="Y10">
        <f>AVERAGE(H498:H509)</f>
        <v>1.0267305361013694</v>
      </c>
      <c r="Z10">
        <f>_xlfn.STDEV.P(H498:H509)/SQRT(COUNT(H498:H509))</f>
        <v>4.8797927047741087E-2</v>
      </c>
      <c r="AA10" t="s">
        <v>37</v>
      </c>
      <c r="AB10" t="s">
        <v>15</v>
      </c>
      <c r="AC10" t="s">
        <v>16</v>
      </c>
      <c r="AD10" t="s">
        <v>18</v>
      </c>
      <c r="AE10">
        <v>24</v>
      </c>
      <c r="AF10">
        <v>110.59</v>
      </c>
      <c r="AG10">
        <v>73.7</v>
      </c>
      <c r="AH10">
        <f t="shared" si="7"/>
        <v>1.5005427408412484</v>
      </c>
      <c r="AI10">
        <v>23</v>
      </c>
      <c r="AJ10">
        <v>52.35</v>
      </c>
      <c r="AK10">
        <v>71.22</v>
      </c>
      <c r="AL10" s="3">
        <f t="shared" si="4"/>
        <v>1</v>
      </c>
      <c r="AM10" s="3">
        <f t="shared" si="5"/>
        <v>0</v>
      </c>
      <c r="AN10" s="3">
        <f t="shared" si="6"/>
        <v>0</v>
      </c>
      <c r="AO10" s="5" t="s">
        <v>16</v>
      </c>
      <c r="AP10" s="2" t="s">
        <v>38</v>
      </c>
      <c r="AS10">
        <f>SUM(AL498:AL509)</f>
        <v>7</v>
      </c>
      <c r="AT10">
        <f t="shared" ref="AT10:AU10" si="11">SUM(AM498:AM509)</f>
        <v>4</v>
      </c>
      <c r="AU10">
        <f t="shared" si="11"/>
        <v>1</v>
      </c>
      <c r="AV10">
        <f>AVERAGE(AE498:AE506,AE508:AE509)</f>
        <v>24</v>
      </c>
      <c r="AW10">
        <f>_xlfn.STDEV.P(AE498:AE506,AE508:AE509)/SQRT(COUNT(AE498:AE506,AE508:AE509))</f>
        <v>0</v>
      </c>
      <c r="AY10">
        <f>AVERAGE(AH498:AH509)</f>
        <v>1.5281117202925589</v>
      </c>
      <c r="AZ10">
        <f>_xlfn.STDEV.P(AH498:AH509)/SQRT(COUNT(AH498:AH509))</f>
        <v>6.5575164307786746E-2</v>
      </c>
    </row>
    <row r="11" spans="1:52" x14ac:dyDescent="0.35">
      <c r="A11" s="2" t="s">
        <v>39</v>
      </c>
      <c r="B11" t="s">
        <v>15</v>
      </c>
      <c r="C11" t="s">
        <v>16</v>
      </c>
      <c r="D11" t="s">
        <v>17</v>
      </c>
      <c r="E11">
        <v>16</v>
      </c>
      <c r="F11">
        <v>58.13</v>
      </c>
      <c r="G11">
        <v>53.5</v>
      </c>
      <c r="H11">
        <f t="shared" si="0"/>
        <v>1.0865420560747665</v>
      </c>
      <c r="I11">
        <v>32</v>
      </c>
      <c r="J11">
        <v>93.63</v>
      </c>
      <c r="K11">
        <v>93.23</v>
      </c>
      <c r="L11" s="3">
        <f t="shared" si="1"/>
        <v>0</v>
      </c>
      <c r="M11" s="3">
        <f t="shared" si="2"/>
        <v>1</v>
      </c>
      <c r="N11" s="3">
        <f t="shared" si="3"/>
        <v>0</v>
      </c>
      <c r="O11" s="4" t="s">
        <v>16</v>
      </c>
      <c r="P11" t="s">
        <v>40</v>
      </c>
      <c r="AA11" t="s">
        <v>39</v>
      </c>
      <c r="AB11" t="s">
        <v>15</v>
      </c>
      <c r="AC11" t="s">
        <v>16</v>
      </c>
      <c r="AD11" t="s">
        <v>18</v>
      </c>
      <c r="AE11">
        <v>24</v>
      </c>
      <c r="AF11">
        <v>124.22</v>
      </c>
      <c r="AG11">
        <v>73.7</v>
      </c>
      <c r="AH11">
        <f t="shared" si="7"/>
        <v>1.6854816824966077</v>
      </c>
      <c r="AI11">
        <v>22.5</v>
      </c>
      <c r="AJ11">
        <v>44.85</v>
      </c>
      <c r="AK11">
        <v>69.97</v>
      </c>
      <c r="AL11" s="3">
        <f t="shared" si="4"/>
        <v>1</v>
      </c>
      <c r="AM11" s="3">
        <f t="shared" si="5"/>
        <v>0</v>
      </c>
      <c r="AN11" s="3">
        <f t="shared" si="6"/>
        <v>0</v>
      </c>
      <c r="AO11" s="5" t="s">
        <v>16</v>
      </c>
      <c r="AP11" s="2" t="s">
        <v>40</v>
      </c>
      <c r="AS11" t="s">
        <v>41</v>
      </c>
      <c r="AT11" t="s">
        <v>41</v>
      </c>
      <c r="AU11" t="s">
        <v>41</v>
      </c>
      <c r="AV11" t="s">
        <v>41</v>
      </c>
      <c r="AW11" t="s">
        <v>41</v>
      </c>
      <c r="AY11" t="s">
        <v>41</v>
      </c>
      <c r="AZ11" t="s">
        <v>41</v>
      </c>
    </row>
    <row r="12" spans="1:52" x14ac:dyDescent="0.35">
      <c r="A12" s="2" t="s">
        <v>42</v>
      </c>
      <c r="B12" t="s">
        <v>15</v>
      </c>
      <c r="C12" t="s">
        <v>16</v>
      </c>
      <c r="D12" t="s">
        <v>17</v>
      </c>
      <c r="E12">
        <v>24.5</v>
      </c>
      <c r="F12">
        <v>83.98</v>
      </c>
      <c r="G12">
        <v>74.930000000000007</v>
      </c>
      <c r="H12">
        <f t="shared" si="0"/>
        <v>1.120779394101161</v>
      </c>
      <c r="I12">
        <v>24</v>
      </c>
      <c r="J12">
        <v>50.42</v>
      </c>
      <c r="K12">
        <v>73.7</v>
      </c>
      <c r="L12" s="3">
        <f t="shared" si="1"/>
        <v>0</v>
      </c>
      <c r="M12" s="3">
        <f t="shared" si="2"/>
        <v>1</v>
      </c>
      <c r="N12" s="3">
        <f t="shared" si="3"/>
        <v>0</v>
      </c>
      <c r="O12" s="4" t="s">
        <v>16</v>
      </c>
      <c r="P12" t="s">
        <v>43</v>
      </c>
      <c r="S12">
        <f>SUM(L564:L600)</f>
        <v>0</v>
      </c>
      <c r="T12">
        <f t="shared" ref="T12:U12" si="12">SUM(M564:M600)</f>
        <v>10</v>
      </c>
      <c r="U12">
        <f t="shared" si="12"/>
        <v>27</v>
      </c>
      <c r="V12">
        <f>AVERAGE(E565,E567,E574,E580,E585,E589:E590,E592,E595,E599)</f>
        <v>25.25</v>
      </c>
      <c r="W12">
        <f>_xlfn.STDEV.P(E565,E567,E574,E580,E585,E589:E590,E592,E595,E599)/SQRT(COUNT(E565,E567,E574,E580,E585,E589:E590,E592,E595,E599))</f>
        <v>0.9778803607803972</v>
      </c>
      <c r="Y12">
        <f>AVERAGE(H564:H600)</f>
        <v>0.96880162352123</v>
      </c>
      <c r="Z12">
        <f>_xlfn.STDEV.P(H564:H600)/SQRT(COUNT(H564:H600))</f>
        <v>2.7400415341972482E-2</v>
      </c>
      <c r="AA12" t="s">
        <v>42</v>
      </c>
      <c r="AB12" t="s">
        <v>15</v>
      </c>
      <c r="AC12" t="s">
        <v>16</v>
      </c>
      <c r="AD12" t="s">
        <v>18</v>
      </c>
      <c r="AE12">
        <v>24</v>
      </c>
      <c r="AF12">
        <v>119.77</v>
      </c>
      <c r="AG12">
        <v>73.7</v>
      </c>
      <c r="AH12">
        <f t="shared" si="7"/>
        <v>1.6251017639077339</v>
      </c>
      <c r="AI12">
        <v>22.5</v>
      </c>
      <c r="AJ12">
        <v>49.7</v>
      </c>
      <c r="AK12">
        <v>69.97</v>
      </c>
      <c r="AL12" s="3">
        <f t="shared" si="4"/>
        <v>1</v>
      </c>
      <c r="AM12" s="3">
        <f t="shared" si="5"/>
        <v>0</v>
      </c>
      <c r="AN12" s="3">
        <f t="shared" si="6"/>
        <v>0</v>
      </c>
      <c r="AO12" s="5" t="s">
        <v>16</v>
      </c>
      <c r="AP12" s="2" t="s">
        <v>43</v>
      </c>
      <c r="AS12">
        <f>SUM(AL564:AL600)</f>
        <v>34</v>
      </c>
      <c r="AT12">
        <f t="shared" ref="AT12:AU12" si="13">SUM(AM564:AM600)</f>
        <v>3</v>
      </c>
      <c r="AU12">
        <f t="shared" si="13"/>
        <v>0</v>
      </c>
      <c r="AV12">
        <f>AVERAGE(AE564:AE600)</f>
        <v>24</v>
      </c>
      <c r="AW12">
        <f>_xlfn.STDEV.P(AE564:AE600)/SQRT(COUNT(AE564:AE600))</f>
        <v>0</v>
      </c>
      <c r="AY12">
        <f>AVERAGE(AH564:AH600)</f>
        <v>1.913869228794602</v>
      </c>
      <c r="AZ12">
        <f>_xlfn.STDEV.P(AH564:AH600)/SQRT(COUNT(AH564:AH600))</f>
        <v>4.5968100096592711E-2</v>
      </c>
    </row>
    <row r="13" spans="1:52" x14ac:dyDescent="0.35">
      <c r="A13" s="2" t="s">
        <v>44</v>
      </c>
      <c r="B13" t="s">
        <v>15</v>
      </c>
      <c r="C13" t="s">
        <v>16</v>
      </c>
      <c r="D13" s="6" t="s">
        <v>17</v>
      </c>
      <c r="E13" s="6">
        <v>23.5</v>
      </c>
      <c r="F13" s="6">
        <v>60.05</v>
      </c>
      <c r="G13" s="6">
        <v>72.459999999999994</v>
      </c>
      <c r="H13" s="6">
        <f t="shared" si="0"/>
        <v>0.82873309412089435</v>
      </c>
      <c r="I13" s="6">
        <v>23</v>
      </c>
      <c r="J13" s="6">
        <v>34.200000000000003</v>
      </c>
      <c r="K13" s="6">
        <v>71.22</v>
      </c>
      <c r="L13" s="6">
        <f t="shared" si="1"/>
        <v>0</v>
      </c>
      <c r="M13" s="6">
        <f t="shared" si="2"/>
        <v>0</v>
      </c>
      <c r="N13" s="6">
        <f t="shared" si="3"/>
        <v>1</v>
      </c>
      <c r="O13" s="4" t="s">
        <v>16</v>
      </c>
      <c r="P13" t="s">
        <v>45</v>
      </c>
      <c r="S13">
        <f>SUM(L631:L643)</f>
        <v>9</v>
      </c>
      <c r="T13">
        <f t="shared" ref="T13:U13" si="14">SUM(M631:M643)</f>
        <v>3</v>
      </c>
      <c r="U13">
        <f t="shared" si="14"/>
        <v>1</v>
      </c>
      <c r="V13">
        <f>AVERAGE(E631:E637,E639:E643)</f>
        <v>25.25</v>
      </c>
      <c r="W13">
        <f>_xlfn.STDEV.P(E631:E637,E639:E643)/SQRT(COUNT(E631:E637,E639:E643))</f>
        <v>9.3169499062491237E-2</v>
      </c>
      <c r="Y13">
        <f>AVERAGE(H631:H643)</f>
        <v>1.7004014650942731</v>
      </c>
      <c r="Z13">
        <f>_xlfn.STDEV.P(H631:H643)/SQRT(COUNT(H631:H643))</f>
        <v>0.12449254530909563</v>
      </c>
      <c r="AA13" t="s">
        <v>44</v>
      </c>
      <c r="AB13" t="s">
        <v>15</v>
      </c>
      <c r="AC13" t="s">
        <v>16</v>
      </c>
      <c r="AD13" t="s">
        <v>18</v>
      </c>
      <c r="AE13">
        <v>24</v>
      </c>
      <c r="AF13">
        <v>127</v>
      </c>
      <c r="AG13">
        <v>73.7</v>
      </c>
      <c r="AH13">
        <f t="shared" si="7"/>
        <v>1.7232021709633649</v>
      </c>
      <c r="AI13">
        <v>23</v>
      </c>
      <c r="AJ13">
        <v>60.99</v>
      </c>
      <c r="AK13">
        <v>71.22</v>
      </c>
      <c r="AL13" s="3">
        <f t="shared" si="4"/>
        <v>1</v>
      </c>
      <c r="AM13" s="3">
        <f t="shared" si="5"/>
        <v>0</v>
      </c>
      <c r="AN13" s="3">
        <f t="shared" si="6"/>
        <v>0</v>
      </c>
      <c r="AO13" s="5" t="s">
        <v>16</v>
      </c>
      <c r="AP13" s="2" t="s">
        <v>45</v>
      </c>
      <c r="AS13">
        <f>SUM(AL631:AL643)</f>
        <v>12</v>
      </c>
      <c r="AT13">
        <f t="shared" ref="AT13:AU13" si="15">SUM(AM631:AM643)</f>
        <v>1</v>
      </c>
      <c r="AU13">
        <f t="shared" si="15"/>
        <v>0</v>
      </c>
      <c r="AV13">
        <f>AVERAGE(AE631:AE643)</f>
        <v>23.923076923076923</v>
      </c>
      <c r="AW13">
        <f>_xlfn.STDEV.P(AE631:AE643)/SQRT(COUNT(AE631:AE643))</f>
        <v>7.3905301756194045E-2</v>
      </c>
      <c r="AY13">
        <f>AVERAGE(AH631:AH643)</f>
        <v>1.9081192560828915</v>
      </c>
      <c r="AZ13">
        <f>_xlfn.STDEV.P(AH631:AH643)/SQRT(COUNT(AH631:AH643))</f>
        <v>6.9440151659660582E-2</v>
      </c>
    </row>
    <row r="14" spans="1:52" x14ac:dyDescent="0.35">
      <c r="A14" s="2" t="s">
        <v>46</v>
      </c>
      <c r="B14" t="s">
        <v>15</v>
      </c>
      <c r="C14" t="s">
        <v>16</v>
      </c>
      <c r="D14" t="s">
        <v>17</v>
      </c>
      <c r="E14">
        <v>23.5</v>
      </c>
      <c r="F14">
        <v>110.05</v>
      </c>
      <c r="G14">
        <v>72.459999999999994</v>
      </c>
      <c r="H14">
        <f t="shared" si="0"/>
        <v>1.5187689759867513</v>
      </c>
      <c r="I14">
        <v>22.5</v>
      </c>
      <c r="J14">
        <v>63.43</v>
      </c>
      <c r="K14">
        <v>69.97</v>
      </c>
      <c r="L14" s="3">
        <f t="shared" si="1"/>
        <v>1</v>
      </c>
      <c r="M14" s="3">
        <f t="shared" si="2"/>
        <v>0</v>
      </c>
      <c r="N14" s="3">
        <f t="shared" si="3"/>
        <v>0</v>
      </c>
      <c r="O14" s="4" t="s">
        <v>16</v>
      </c>
      <c r="P14" t="s">
        <v>47</v>
      </c>
      <c r="S14">
        <f>SUM(L889:L901)</f>
        <v>1</v>
      </c>
      <c r="T14">
        <f t="shared" ref="T14" si="16">SUM(M889:M901)</f>
        <v>7</v>
      </c>
      <c r="U14">
        <f>SUM(N889:N901)</f>
        <v>5</v>
      </c>
      <c r="V14">
        <f>AVERAGE(E890:E891,E893:E894,E896:E897,E899,E901)</f>
        <v>26.125</v>
      </c>
      <c r="W14">
        <f>_xlfn.STDEV.P(E890:E891,E893:E894,E896:E897,E899,E901)/SQRT(COUNT(E890:E891,E893:E894,E896:E897,E899,E901))</f>
        <v>1.0924098933092834</v>
      </c>
      <c r="Y14">
        <f>AVERAGE(H889:H901)</f>
        <v>1.0463642729961302</v>
      </c>
      <c r="Z14">
        <f>_xlfn.STDEV.P(H889:H901)/SQRT(COUNT(H889:H901))</f>
        <v>4.7292594587368182E-2</v>
      </c>
      <c r="AA14" t="s">
        <v>46</v>
      </c>
      <c r="AB14" t="s">
        <v>15</v>
      </c>
      <c r="AC14" t="s">
        <v>16</v>
      </c>
      <c r="AD14" t="s">
        <v>18</v>
      </c>
      <c r="AE14">
        <v>24.5</v>
      </c>
      <c r="AF14">
        <v>88</v>
      </c>
      <c r="AG14">
        <v>74.930000000000007</v>
      </c>
      <c r="AH14">
        <f t="shared" si="7"/>
        <v>1.1744294675030027</v>
      </c>
      <c r="AI14">
        <v>23.5</v>
      </c>
      <c r="AJ14">
        <v>59.57</v>
      </c>
      <c r="AK14">
        <v>72.459999999999994</v>
      </c>
      <c r="AL14" s="3">
        <f t="shared" si="4"/>
        <v>0</v>
      </c>
      <c r="AM14" s="3">
        <f t="shared" si="5"/>
        <v>1</v>
      </c>
      <c r="AN14" s="3">
        <f t="shared" si="6"/>
        <v>0</v>
      </c>
      <c r="AO14" s="5" t="s">
        <v>16</v>
      </c>
      <c r="AP14" s="2" t="s">
        <v>47</v>
      </c>
      <c r="AS14">
        <f>SUM(AL889:AL901)</f>
        <v>8</v>
      </c>
      <c r="AT14">
        <f t="shared" ref="AT14" si="17">SUM(AM889:AM901)</f>
        <v>4</v>
      </c>
      <c r="AU14">
        <f>SUM(AN889:AN901)</f>
        <v>1</v>
      </c>
      <c r="AV14">
        <f>AVERAGE(AE889:AE899,AE901)</f>
        <v>23.875</v>
      </c>
      <c r="AW14">
        <f>_xlfn.STDEV.P(AE889:AE899,AE901)/SQRT(COUNT(AE889:AE899,AE901))</f>
        <v>8.5898033867034596E-2</v>
      </c>
      <c r="AY14">
        <f>AVERAGE(AH889:AH901)</f>
        <v>1.720971985975196</v>
      </c>
      <c r="AZ14">
        <f>_xlfn.STDEV.P(AH889:AH901)/SQRT(COUNT(AH889:AH901))</f>
        <v>0.13820075578401181</v>
      </c>
    </row>
    <row r="15" spans="1:52" x14ac:dyDescent="0.35">
      <c r="A15" s="2" t="s">
        <v>48</v>
      </c>
      <c r="B15" t="s">
        <v>15</v>
      </c>
      <c r="C15" t="s">
        <v>16</v>
      </c>
      <c r="D15" s="6" t="s">
        <v>17</v>
      </c>
      <c r="E15" s="6">
        <v>25</v>
      </c>
      <c r="F15" s="6">
        <v>76.03</v>
      </c>
      <c r="G15" s="6">
        <v>76.17</v>
      </c>
      <c r="H15" s="6">
        <f t="shared" si="0"/>
        <v>0.99816200603912297</v>
      </c>
      <c r="I15" s="6">
        <v>24.5</v>
      </c>
      <c r="J15" s="6">
        <v>62.23</v>
      </c>
      <c r="K15" s="6">
        <v>74.930000000000007</v>
      </c>
      <c r="L15" s="6">
        <f t="shared" si="1"/>
        <v>0</v>
      </c>
      <c r="M15" s="6">
        <f t="shared" si="2"/>
        <v>0</v>
      </c>
      <c r="N15" s="6">
        <f t="shared" si="3"/>
        <v>1</v>
      </c>
      <c r="O15" s="4" t="s">
        <v>16</v>
      </c>
      <c r="P15" t="s">
        <v>49</v>
      </c>
      <c r="S15">
        <f>SUM(L922:L950)</f>
        <v>13</v>
      </c>
      <c r="T15">
        <f t="shared" ref="T15" si="18">SUM(M922:M950)</f>
        <v>14</v>
      </c>
      <c r="U15">
        <f>SUM(N922:N950)</f>
        <v>2</v>
      </c>
      <c r="V15">
        <f>AVERAGE(E922:E930,E932:E945,E947:E950)</f>
        <v>24.74074074074074</v>
      </c>
      <c r="W15">
        <f>_xlfn.STDEV.P(E922:E930,E932:E945,E947:E950)/SQRT(COUNT(E922:E930,E932:E945,E947:E950))</f>
        <v>0.20348535498067682</v>
      </c>
      <c r="Y15">
        <f>AVERAGE(H922:H950)</f>
        <v>1.5542833163574674</v>
      </c>
      <c r="Z15">
        <f>_xlfn.STDEV.P(H922:H950)/SQRT(COUNT(H922:H950))</f>
        <v>9.2586107680956195E-2</v>
      </c>
      <c r="AA15" t="s">
        <v>48</v>
      </c>
      <c r="AB15" t="s">
        <v>15</v>
      </c>
      <c r="AC15" t="s">
        <v>16</v>
      </c>
      <c r="AD15" t="s">
        <v>18</v>
      </c>
      <c r="AE15">
        <v>24</v>
      </c>
      <c r="AF15">
        <v>147.36000000000001</v>
      </c>
      <c r="AG15">
        <v>73.7</v>
      </c>
      <c r="AH15">
        <f t="shared" si="7"/>
        <v>1.9994572591587518</v>
      </c>
      <c r="AI15">
        <v>23</v>
      </c>
      <c r="AJ15">
        <v>51.8</v>
      </c>
      <c r="AK15">
        <v>71.22</v>
      </c>
      <c r="AL15" s="3">
        <f t="shared" si="4"/>
        <v>1</v>
      </c>
      <c r="AM15" s="3">
        <f t="shared" si="5"/>
        <v>0</v>
      </c>
      <c r="AN15" s="3">
        <f t="shared" si="6"/>
        <v>0</v>
      </c>
      <c r="AO15" s="5" t="s">
        <v>16</v>
      </c>
      <c r="AP15" s="2" t="s">
        <v>49</v>
      </c>
      <c r="AS15">
        <f>SUM(AL922:AL950)</f>
        <v>29</v>
      </c>
      <c r="AT15">
        <f t="shared" ref="AT15" si="19">SUM(AM922:AM950)</f>
        <v>0</v>
      </c>
      <c r="AU15">
        <f>SUM(AN922:AN950)</f>
        <v>0</v>
      </c>
      <c r="AV15">
        <f>AVERAGE(AE922:AE950)</f>
        <v>24</v>
      </c>
      <c r="AW15">
        <f>_xlfn.STDEV.P(AE922:AE950)/SQRT(COUNT(AE922:AE950))</f>
        <v>0</v>
      </c>
      <c r="AY15">
        <f>AVERAGE(AH922:AH950)</f>
        <v>2.022949515744163</v>
      </c>
      <c r="AZ15">
        <f>_xlfn.STDEV.P(AH922:AH950)/SQRT(COUNT(AH922:AH950))</f>
        <v>4.1969716898435511E-2</v>
      </c>
    </row>
    <row r="16" spans="1:52" x14ac:dyDescent="0.35">
      <c r="A16" s="2" t="s">
        <v>50</v>
      </c>
      <c r="B16" t="s">
        <v>15</v>
      </c>
      <c r="C16" t="s">
        <v>16</v>
      </c>
      <c r="D16" t="s">
        <v>17</v>
      </c>
      <c r="E16">
        <v>22</v>
      </c>
      <c r="F16">
        <v>69.53</v>
      </c>
      <c r="G16">
        <v>68.72</v>
      </c>
      <c r="H16">
        <f t="shared" si="0"/>
        <v>1.0117869615832364</v>
      </c>
      <c r="I16">
        <v>21.5</v>
      </c>
      <c r="J16">
        <v>54.07</v>
      </c>
      <c r="K16">
        <v>67.47</v>
      </c>
      <c r="L16" s="3">
        <f t="shared" si="1"/>
        <v>0</v>
      </c>
      <c r="M16" s="3">
        <f t="shared" si="2"/>
        <v>1</v>
      </c>
      <c r="N16" s="3">
        <f t="shared" si="3"/>
        <v>0</v>
      </c>
      <c r="O16" s="4" t="s">
        <v>51</v>
      </c>
      <c r="P16" t="s">
        <v>26</v>
      </c>
      <c r="S16">
        <f>SUM(L53:L80)</f>
        <v>21</v>
      </c>
      <c r="T16">
        <f>SUM(M53:M80)</f>
        <v>6</v>
      </c>
      <c r="U16">
        <f>SUM(N53:N80)</f>
        <v>1</v>
      </c>
      <c r="V16">
        <f>AVERAGE(E53:E63,E65:E80)</f>
        <v>24.62962962962963</v>
      </c>
      <c r="W16">
        <f>_xlfn.STDEV.P(E53:E63,E65:E80)/SQRT(COUNT(E53:E63,E65:E80))</f>
        <v>7.6768551877274216E-2</v>
      </c>
      <c r="Y16">
        <f>AVERAGE(H53:H80)</f>
        <v>1.6880123614962579</v>
      </c>
      <c r="Z16">
        <f>_xlfn.STDEV.P(H53:H80)/SQRT(COUNT(H53:H80))</f>
        <v>6.6205748215367677E-2</v>
      </c>
      <c r="AA16" t="s">
        <v>50</v>
      </c>
      <c r="AB16" t="s">
        <v>15</v>
      </c>
      <c r="AC16" t="s">
        <v>16</v>
      </c>
      <c r="AD16" s="6" t="s">
        <v>18</v>
      </c>
      <c r="AE16" s="6">
        <v>16</v>
      </c>
      <c r="AF16" s="6">
        <v>52.84</v>
      </c>
      <c r="AG16" s="6">
        <v>53.5</v>
      </c>
      <c r="AH16" s="6">
        <f t="shared" si="7"/>
        <v>0.98766355140186923</v>
      </c>
      <c r="AI16" s="6">
        <v>15.5</v>
      </c>
      <c r="AJ16" s="6">
        <v>37.17</v>
      </c>
      <c r="AK16" s="6">
        <v>52.21</v>
      </c>
      <c r="AL16" s="6">
        <f t="shared" si="4"/>
        <v>0</v>
      </c>
      <c r="AM16" s="6">
        <f t="shared" si="5"/>
        <v>0</v>
      </c>
      <c r="AN16" s="6">
        <f t="shared" si="6"/>
        <v>1</v>
      </c>
      <c r="AO16" s="5" t="s">
        <v>51</v>
      </c>
      <c r="AP16" s="2" t="s">
        <v>26</v>
      </c>
      <c r="AS16">
        <f>SUM(AL53:AL80)</f>
        <v>15</v>
      </c>
      <c r="AT16">
        <f>SUM(AM53:AM80)</f>
        <v>11</v>
      </c>
      <c r="AU16">
        <f>SUM(AN53:AN80)</f>
        <v>2</v>
      </c>
      <c r="AV16">
        <f>AVERAGE(AE53:AE54,AE56:AE63,AE65:AE80)</f>
        <v>24.076923076923077</v>
      </c>
      <c r="AW16">
        <f>_xlfn.STDEV.P(AE53:AE54,AE56:AE63,AE65:AE80)/SQRT(COUNT(AE53:AE54,AE56:AE63,AE65:AE80))</f>
        <v>5.8912153111656443E-2</v>
      </c>
      <c r="AY16">
        <f>AVERAGE(AH53:AH80)</f>
        <v>1.5359327408355896</v>
      </c>
      <c r="AZ16">
        <f>_xlfn.STDEV.P(AH53:AH80)/SQRT(COUNT(AH53:AH80))</f>
        <v>6.8785472984064205E-2</v>
      </c>
    </row>
    <row r="17" spans="1:52" x14ac:dyDescent="0.35">
      <c r="A17" s="2" t="s">
        <v>52</v>
      </c>
      <c r="B17" t="s">
        <v>15</v>
      </c>
      <c r="C17" t="s">
        <v>16</v>
      </c>
      <c r="D17" s="6" t="s">
        <v>17</v>
      </c>
      <c r="E17" s="6">
        <v>19.5</v>
      </c>
      <c r="F17" s="6">
        <v>48.26</v>
      </c>
      <c r="G17" s="6">
        <v>62.44</v>
      </c>
      <c r="H17" s="6">
        <f t="shared" si="0"/>
        <v>0.77290198590647019</v>
      </c>
      <c r="I17" s="6">
        <v>19</v>
      </c>
      <c r="J17" s="6">
        <v>44.35</v>
      </c>
      <c r="K17" s="6">
        <v>61.18</v>
      </c>
      <c r="L17" s="6">
        <f t="shared" si="1"/>
        <v>0</v>
      </c>
      <c r="M17" s="6">
        <f t="shared" si="2"/>
        <v>0</v>
      </c>
      <c r="N17" s="6">
        <f t="shared" si="3"/>
        <v>1</v>
      </c>
      <c r="O17" s="4" t="s">
        <v>51</v>
      </c>
      <c r="P17" t="s">
        <v>28</v>
      </c>
      <c r="S17">
        <f>SUM(L81:L92)</f>
        <v>8</v>
      </c>
      <c r="T17">
        <f>SUM(M81:M92)</f>
        <v>4</v>
      </c>
      <c r="U17">
        <f>SUM(N81:N92)</f>
        <v>0</v>
      </c>
      <c r="V17">
        <f>AVERAGE(E81:E92)</f>
        <v>25.208333333333332</v>
      </c>
      <c r="W17">
        <f>_xlfn.STDEV.P(E81:E92)/SQRT(COUNT(E81:E92))</f>
        <v>0.13766824723332646</v>
      </c>
      <c r="Y17">
        <f>AVERAGE(H81:H92)</f>
        <v>1.6247261814011391</v>
      </c>
      <c r="Z17">
        <f>_xlfn.STDEV.P(H81:H92)/SQRT(COUNT(H81:H92))</f>
        <v>7.8035887412141208E-2</v>
      </c>
      <c r="AA17" t="s">
        <v>52</v>
      </c>
      <c r="AB17" t="s">
        <v>15</v>
      </c>
      <c r="AC17" t="s">
        <v>16</v>
      </c>
      <c r="AD17" t="s">
        <v>18</v>
      </c>
      <c r="AE17">
        <v>24</v>
      </c>
      <c r="AF17">
        <v>110.85</v>
      </c>
      <c r="AG17">
        <v>73.7</v>
      </c>
      <c r="AH17">
        <f t="shared" si="7"/>
        <v>1.5040705563093621</v>
      </c>
      <c r="AI17">
        <v>23.5</v>
      </c>
      <c r="AJ17">
        <v>69.98</v>
      </c>
      <c r="AK17">
        <v>72.459999999999994</v>
      </c>
      <c r="AL17" s="3">
        <f t="shared" si="4"/>
        <v>1</v>
      </c>
      <c r="AM17" s="3">
        <f t="shared" si="5"/>
        <v>0</v>
      </c>
      <c r="AN17" s="3">
        <f t="shared" si="6"/>
        <v>0</v>
      </c>
      <c r="AO17" s="5" t="s">
        <v>51</v>
      </c>
      <c r="AP17" s="2" t="s">
        <v>28</v>
      </c>
      <c r="AS17">
        <f>SUM(AL81:AL92)</f>
        <v>10</v>
      </c>
      <c r="AT17">
        <f>SUM(AM81:AM92)</f>
        <v>2</v>
      </c>
      <c r="AU17">
        <f>SUM(AN81:AN92)</f>
        <v>0</v>
      </c>
      <c r="AV17">
        <f>AVERAGE(AE81:AE92)</f>
        <v>24.041666666666668</v>
      </c>
      <c r="AW17">
        <f>_xlfn.STDEV.P(AE81:AE92)/SQRT(COUNT(AE81:AE92))</f>
        <v>3.9892796156514095E-2</v>
      </c>
      <c r="AY17">
        <f>AVERAGE(AH81:AH92)</f>
        <v>1.8413901942431057</v>
      </c>
      <c r="AZ17">
        <f>_xlfn.STDEV.P(AH81:AH92)/SQRT(COUNT(AH81:AH92))</f>
        <v>0.10764218439543957</v>
      </c>
    </row>
    <row r="18" spans="1:52" x14ac:dyDescent="0.35">
      <c r="A18" s="2" t="s">
        <v>53</v>
      </c>
      <c r="B18" t="s">
        <v>15</v>
      </c>
      <c r="C18" t="s">
        <v>16</v>
      </c>
      <c r="D18" t="s">
        <v>17</v>
      </c>
      <c r="E18">
        <v>24</v>
      </c>
      <c r="F18">
        <v>83.13</v>
      </c>
      <c r="G18">
        <v>73.7</v>
      </c>
      <c r="H18">
        <f t="shared" si="0"/>
        <v>1.1279511533242876</v>
      </c>
      <c r="I18">
        <v>25.5</v>
      </c>
      <c r="J18">
        <v>78.95</v>
      </c>
      <c r="K18">
        <v>77.400000000000006</v>
      </c>
      <c r="L18" s="3">
        <f t="shared" si="1"/>
        <v>0</v>
      </c>
      <c r="M18" s="3">
        <f t="shared" si="2"/>
        <v>1</v>
      </c>
      <c r="N18" s="3">
        <f t="shared" si="3"/>
        <v>0</v>
      </c>
      <c r="O18" s="4" t="s">
        <v>51</v>
      </c>
      <c r="P18" t="s">
        <v>30</v>
      </c>
      <c r="S18">
        <f>SUM(L233:L245,L246:L259)</f>
        <v>16</v>
      </c>
      <c r="T18">
        <f>SUM(M233:M245,M246:M259)</f>
        <v>6</v>
      </c>
      <c r="U18">
        <f>SUM(N233:N245,N246:N259)</f>
        <v>5</v>
      </c>
      <c r="V18">
        <f>AVERAGE(E233:E245,E246:E250,E253:E254,E256:E257)</f>
        <v>24.886363636363637</v>
      </c>
      <c r="W18">
        <f>_xlfn.STDEV.P(E233:E245,E246:E250,E253:E254,E256:E257)/SQRT(COUNT(E233:E245,E246:E250,E253:E254,E256:E257))</f>
        <v>0.10129236274177914</v>
      </c>
      <c r="Y18">
        <f>AVERAGE(H233:H245,H246:H259)</f>
        <v>1.5460013196588251</v>
      </c>
      <c r="Z18">
        <f>_xlfn.STDEV.P(H233:H245,H246:H259)/SQRT(COUNT(H233:H245,H246:H259))</f>
        <v>9.8946465345739101E-2</v>
      </c>
      <c r="AA18" t="s">
        <v>53</v>
      </c>
      <c r="AB18" t="s">
        <v>15</v>
      </c>
      <c r="AC18" t="s">
        <v>16</v>
      </c>
      <c r="AD18" t="s">
        <v>18</v>
      </c>
      <c r="AE18">
        <v>24</v>
      </c>
      <c r="AF18">
        <v>102.62</v>
      </c>
      <c r="AG18">
        <v>73.7</v>
      </c>
      <c r="AH18">
        <f t="shared" si="7"/>
        <v>1.3924016282225238</v>
      </c>
      <c r="AI18">
        <v>16</v>
      </c>
      <c r="AJ18">
        <v>55.57</v>
      </c>
      <c r="AK18">
        <v>53.5</v>
      </c>
      <c r="AL18" s="3">
        <f t="shared" si="4"/>
        <v>0</v>
      </c>
      <c r="AM18" s="3">
        <f t="shared" si="5"/>
        <v>1</v>
      </c>
      <c r="AN18" s="3">
        <f t="shared" si="6"/>
        <v>0</v>
      </c>
      <c r="AO18" s="5" t="s">
        <v>51</v>
      </c>
      <c r="AP18" s="2" t="s">
        <v>30</v>
      </c>
      <c r="AS18">
        <f>SUM(AL233:AL245,AL246:AL259)</f>
        <v>11</v>
      </c>
      <c r="AT18">
        <f>SUM(AM233:AM245,AM246:AM259)</f>
        <v>12</v>
      </c>
      <c r="AU18">
        <f>SUM(AN233:AN245,AN246:AN259)</f>
        <v>4</v>
      </c>
      <c r="AV18">
        <f>AVERAGE(AE233,AE235:AE247,AE249,AE251,AE253:AE259)</f>
        <v>24.130434782608695</v>
      </c>
      <c r="AW18">
        <f>_xlfn.STDEV.P(AE233,AE235:AE247,AE249,AE251,AE253:AE259)/SQRT(COUNT(AE233,AE235:AE247,AE249,AE251,AE253:AE259))</f>
        <v>0.12380770237982257</v>
      </c>
      <c r="AY18">
        <f>AVERAGE(AH233:AH259)</f>
        <v>1.4849555110950705</v>
      </c>
      <c r="AZ18">
        <f>_xlfn.STDEV.P(AH233:AH259)/SQRT(COUNT(AH233:AH259))</f>
        <v>7.7525235124741063E-2</v>
      </c>
    </row>
    <row r="19" spans="1:52" x14ac:dyDescent="0.35">
      <c r="A19" s="2" t="s">
        <v>54</v>
      </c>
      <c r="B19" t="s">
        <v>15</v>
      </c>
      <c r="C19" t="s">
        <v>16</v>
      </c>
      <c r="D19" s="6" t="s">
        <v>17</v>
      </c>
      <c r="E19" s="6">
        <v>27</v>
      </c>
      <c r="F19" s="6">
        <v>73</v>
      </c>
      <c r="G19" s="6">
        <v>81.08</v>
      </c>
      <c r="H19" s="6">
        <f t="shared" si="0"/>
        <v>0.90034533793783922</v>
      </c>
      <c r="I19" s="6">
        <v>26.5</v>
      </c>
      <c r="J19" s="6">
        <v>49.94</v>
      </c>
      <c r="K19" s="6">
        <v>79.86</v>
      </c>
      <c r="L19" s="6">
        <f t="shared" si="1"/>
        <v>0</v>
      </c>
      <c r="M19" s="6">
        <f t="shared" si="2"/>
        <v>0</v>
      </c>
      <c r="N19" s="6">
        <f t="shared" si="3"/>
        <v>1</v>
      </c>
      <c r="O19" s="4" t="s">
        <v>51</v>
      </c>
      <c r="P19" t="s">
        <v>32</v>
      </c>
      <c r="S19">
        <f>SUM(L391:L412)</f>
        <v>14</v>
      </c>
      <c r="T19">
        <f>SUM(M391:M412)</f>
        <v>8</v>
      </c>
      <c r="U19">
        <f>SUM(N391:N412)</f>
        <v>0</v>
      </c>
      <c r="V19">
        <f>AVERAGE(E391:E412)</f>
        <v>24.40909090909091</v>
      </c>
      <c r="W19">
        <f>_xlfn.STDEV.P(E391:E412)/SQRT(COUNT(E391:E412))</f>
        <v>8.8818947356217662E-2</v>
      </c>
      <c r="Y19">
        <f>AVERAGE(H391:H412)</f>
        <v>1.7978028286106387</v>
      </c>
      <c r="Z19">
        <f>_xlfn.STDEV.P(H391:H412)/SQRT(COUNT(H391:H412))</f>
        <v>0.11240393270195013</v>
      </c>
      <c r="AA19" t="s">
        <v>54</v>
      </c>
      <c r="AB19" t="s">
        <v>15</v>
      </c>
      <c r="AC19" t="s">
        <v>16</v>
      </c>
      <c r="AD19" s="6" t="s">
        <v>18</v>
      </c>
      <c r="AE19" s="6">
        <v>16</v>
      </c>
      <c r="AF19" s="6">
        <v>45.35</v>
      </c>
      <c r="AG19" s="6">
        <v>53.5</v>
      </c>
      <c r="AH19" s="6">
        <f t="shared" si="7"/>
        <v>0.84766355140186922</v>
      </c>
      <c r="AI19" s="6">
        <v>15.5</v>
      </c>
      <c r="AJ19" s="6">
        <v>16.059999999999999</v>
      </c>
      <c r="AK19" s="6">
        <v>52.21</v>
      </c>
      <c r="AL19" s="6">
        <f t="shared" si="4"/>
        <v>0</v>
      </c>
      <c r="AM19" s="6">
        <f t="shared" si="5"/>
        <v>0</v>
      </c>
      <c r="AN19" s="6">
        <f t="shared" si="6"/>
        <v>1</v>
      </c>
      <c r="AO19" s="5" t="s">
        <v>51</v>
      </c>
      <c r="AP19" s="2" t="s">
        <v>32</v>
      </c>
      <c r="AS19">
        <f>SUM(AL391:AL412)</f>
        <v>18</v>
      </c>
      <c r="AT19">
        <f>SUM(AM391:AM412)</f>
        <v>4</v>
      </c>
      <c r="AU19">
        <f>SUM(AN391:AN412)</f>
        <v>0</v>
      </c>
      <c r="AV19">
        <f>AVERAGE(AE391:AE412)</f>
        <v>23.954545454545453</v>
      </c>
      <c r="AW19">
        <f>_xlfn.STDEV.P(AE391:AE412)/SQRT(COUNT(AE391:AE412))</f>
        <v>3.0645448293783722E-2</v>
      </c>
      <c r="AY19">
        <f>AVERAGE(AH391:AH412)</f>
        <v>1.8275738389463234</v>
      </c>
      <c r="AZ19">
        <f>_xlfn.STDEV.P(AH391:AH412)/SQRT(COUNT(AH391:AH412))</f>
        <v>8.080283685824706E-2</v>
      </c>
    </row>
    <row r="20" spans="1:52" x14ac:dyDescent="0.35">
      <c r="A20" s="2" t="s">
        <v>55</v>
      </c>
      <c r="B20" t="s">
        <v>15</v>
      </c>
      <c r="C20" t="s">
        <v>16</v>
      </c>
      <c r="D20" s="6" t="s">
        <v>17</v>
      </c>
      <c r="E20" s="6">
        <v>27.5</v>
      </c>
      <c r="F20" s="6">
        <v>80.84</v>
      </c>
      <c r="G20" s="6">
        <v>82.3</v>
      </c>
      <c r="H20" s="6">
        <f t="shared" si="0"/>
        <v>0.98226002430133663</v>
      </c>
      <c r="I20" s="6">
        <v>27</v>
      </c>
      <c r="J20" s="6">
        <v>59.33</v>
      </c>
      <c r="K20" s="6">
        <v>81.08</v>
      </c>
      <c r="L20" s="6">
        <f t="shared" si="1"/>
        <v>0</v>
      </c>
      <c r="M20" s="6">
        <f t="shared" si="2"/>
        <v>0</v>
      </c>
      <c r="N20" s="6">
        <f t="shared" si="3"/>
        <v>1</v>
      </c>
      <c r="O20" s="4" t="s">
        <v>51</v>
      </c>
      <c r="P20" t="s">
        <v>34</v>
      </c>
      <c r="S20">
        <f>SUM(L318:L333)</f>
        <v>0</v>
      </c>
      <c r="T20">
        <f>SUM(M318:M333)</f>
        <v>6</v>
      </c>
      <c r="U20">
        <f>SUM(N318:N333)</f>
        <v>10</v>
      </c>
      <c r="V20">
        <f>AVERAGE(E319:E320,E323,E326:E327,E330)</f>
        <v>22.75</v>
      </c>
      <c r="W20">
        <f>_xlfn.STDEV.P(E319:E320,E323,E326:E327,E330)/SQRT(COUNT(E319:E320,E323,E326:E327,E330))</f>
        <v>1.5534459901922708</v>
      </c>
      <c r="Y20">
        <f>AVERAGE(H318:H333)</f>
        <v>0.94582667639717199</v>
      </c>
      <c r="Z20">
        <f>_xlfn.STDEV.P(H318:H333)/SQRT(COUNT(H318:H333))</f>
        <v>2.7679488954505001E-2</v>
      </c>
      <c r="AA20" t="s">
        <v>55</v>
      </c>
      <c r="AB20" t="s">
        <v>15</v>
      </c>
      <c r="AC20" t="s">
        <v>16</v>
      </c>
      <c r="AD20" t="s">
        <v>18</v>
      </c>
      <c r="AE20">
        <v>24</v>
      </c>
      <c r="AF20">
        <v>116.25</v>
      </c>
      <c r="AG20">
        <v>73.7</v>
      </c>
      <c r="AH20">
        <f t="shared" si="7"/>
        <v>1.5773405698778833</v>
      </c>
      <c r="AI20">
        <v>23</v>
      </c>
      <c r="AJ20">
        <v>50.83</v>
      </c>
      <c r="AK20">
        <v>71.22</v>
      </c>
      <c r="AL20" s="3">
        <f t="shared" si="4"/>
        <v>1</v>
      </c>
      <c r="AM20" s="3">
        <f t="shared" si="5"/>
        <v>0</v>
      </c>
      <c r="AN20" s="3">
        <f t="shared" si="6"/>
        <v>0</v>
      </c>
      <c r="AO20" s="5" t="s">
        <v>51</v>
      </c>
      <c r="AP20" s="2" t="s">
        <v>34</v>
      </c>
      <c r="AS20">
        <f>SUM(AL318:AL333)</f>
        <v>5</v>
      </c>
      <c r="AT20">
        <f>SUM(AM318:AM333)</f>
        <v>9</v>
      </c>
      <c r="AU20">
        <f>SUM(AN318:AN333)</f>
        <v>2</v>
      </c>
      <c r="AV20">
        <f>AVERAGE(AE318:AE320,AE322:AE325,AE327:AE333)</f>
        <v>23.964285714285715</v>
      </c>
      <c r="AW20">
        <f>_xlfn.STDEV.P(AE318:AE320,AE322:AE325,AE327:AE333)/SQRT(COUNT(AE318:AE320,AE322:AE325,AE327:AE333))</f>
        <v>6.111810485056602E-2</v>
      </c>
      <c r="AY20">
        <f>AVERAGE(AH318:AH333)</f>
        <v>1.3619545703151528</v>
      </c>
      <c r="AZ20">
        <f>_xlfn.STDEV.P(AH318:AH333)/SQRT(COUNT(AH318:AH333))</f>
        <v>7.013784506337023E-2</v>
      </c>
    </row>
    <row r="21" spans="1:52" x14ac:dyDescent="0.35">
      <c r="A21" s="2" t="s">
        <v>56</v>
      </c>
      <c r="B21" t="s">
        <v>15</v>
      </c>
      <c r="C21" t="s">
        <v>16</v>
      </c>
      <c r="D21" s="6" t="s">
        <v>17</v>
      </c>
      <c r="E21" s="6">
        <v>16</v>
      </c>
      <c r="F21" s="6">
        <v>43.85</v>
      </c>
      <c r="G21" s="6">
        <v>53.5</v>
      </c>
      <c r="H21" s="6">
        <f t="shared" si="0"/>
        <v>0.81962616822429912</v>
      </c>
      <c r="I21" s="6">
        <v>15.5</v>
      </c>
      <c r="J21" s="6">
        <v>32.44</v>
      </c>
      <c r="K21" s="6">
        <v>52.21</v>
      </c>
      <c r="L21" s="6">
        <f t="shared" si="1"/>
        <v>0</v>
      </c>
      <c r="M21" s="6">
        <f t="shared" si="2"/>
        <v>0</v>
      </c>
      <c r="N21" s="6">
        <f t="shared" si="3"/>
        <v>1</v>
      </c>
      <c r="O21" s="4" t="s">
        <v>51</v>
      </c>
      <c r="P21" t="s">
        <v>36</v>
      </c>
      <c r="S21">
        <f>SUM(L675:L701)</f>
        <v>12</v>
      </c>
      <c r="T21">
        <f>SUM(M675:M701)</f>
        <v>7</v>
      </c>
      <c r="U21">
        <f>SUM(N675:N701)</f>
        <v>8</v>
      </c>
      <c r="V21">
        <f>AVERAGE(E676,E679,E683,E685:E698,E700:E701)</f>
        <v>24.763157894736842</v>
      </c>
      <c r="W21">
        <f>_xlfn.STDEV.P(E676,E679,E683,E685:E698,E700:E701)/SQRT(COUNT(E676,E679,E683,E685:E698,E700:E701))</f>
        <v>0.14589688733810183</v>
      </c>
      <c r="Y21">
        <f>AVERAGE(H675:H701)</f>
        <v>1.4835909272395542</v>
      </c>
      <c r="Z21">
        <f>_xlfn.STDEV.P(H675:H701)/SQRT(COUNT(H675:H701))</f>
        <v>0.10928156299386008</v>
      </c>
      <c r="AA21" t="s">
        <v>56</v>
      </c>
      <c r="AB21" t="s">
        <v>15</v>
      </c>
      <c r="AC21" t="s">
        <v>16</v>
      </c>
      <c r="AD21" s="6" t="s">
        <v>18</v>
      </c>
      <c r="AE21" s="6">
        <v>24</v>
      </c>
      <c r="AF21" s="6">
        <v>72.75</v>
      </c>
      <c r="AG21" s="6">
        <v>73.7</v>
      </c>
      <c r="AH21" s="6">
        <f t="shared" si="7"/>
        <v>0.98710990502035278</v>
      </c>
      <c r="AI21" s="6">
        <v>23.5</v>
      </c>
      <c r="AJ21" s="6">
        <v>65.81</v>
      </c>
      <c r="AK21" s="6">
        <v>72.459999999999994</v>
      </c>
      <c r="AL21" s="6">
        <f t="shared" si="4"/>
        <v>0</v>
      </c>
      <c r="AM21" s="6">
        <f t="shared" si="5"/>
        <v>0</v>
      </c>
      <c r="AN21" s="6">
        <f t="shared" si="6"/>
        <v>1</v>
      </c>
      <c r="AO21" s="5" t="s">
        <v>51</v>
      </c>
      <c r="AP21" s="2" t="s">
        <v>36</v>
      </c>
      <c r="AS21">
        <f>SUM(AL675:AL701)</f>
        <v>10</v>
      </c>
      <c r="AT21">
        <f>SUM(AM675:AM701)</f>
        <v>12</v>
      </c>
      <c r="AU21">
        <f>SUM(AN675:AN701)</f>
        <v>5</v>
      </c>
      <c r="AV21">
        <f>AVERAGE(AE675:AE677,AE680:AE682,AE684,AE686:AE691,AE693:AE701)</f>
        <v>23.931818181818183</v>
      </c>
      <c r="AW21">
        <f>_xlfn.STDEV.P(AE675:AE677,AE680:AE682,AE684,AE686:AE691,AE693:AE701)/SQRT(COUNT(AE675:AE677,AE680:AE682,AE684,AE686:AE691,AE693:AE701))</f>
        <v>4.8696379129721787E-2</v>
      </c>
      <c r="AY21">
        <f>AVERAGE(AH675:AH701)</f>
        <v>1.4531357362831359</v>
      </c>
      <c r="AZ21">
        <f>_xlfn.STDEV.P(AH675:AH701)/SQRT(COUNT(AH675:AH701))</f>
        <v>9.1566334066949182E-2</v>
      </c>
    </row>
    <row r="22" spans="1:52" x14ac:dyDescent="0.35">
      <c r="A22" s="2" t="s">
        <v>57</v>
      </c>
      <c r="B22" t="s">
        <v>15</v>
      </c>
      <c r="C22" t="s">
        <v>16</v>
      </c>
      <c r="D22" s="6" t="s">
        <v>17</v>
      </c>
      <c r="E22" s="6">
        <v>23.5</v>
      </c>
      <c r="F22" s="6">
        <v>66.75</v>
      </c>
      <c r="G22" s="6">
        <v>72.459999999999994</v>
      </c>
      <c r="H22" s="6">
        <f t="shared" si="0"/>
        <v>0.92119790229091925</v>
      </c>
      <c r="I22" s="6">
        <v>23</v>
      </c>
      <c r="J22" s="6">
        <v>51.84</v>
      </c>
      <c r="K22" s="6">
        <v>71.22</v>
      </c>
      <c r="L22" s="6">
        <f t="shared" si="1"/>
        <v>0</v>
      </c>
      <c r="M22" s="6">
        <f t="shared" si="2"/>
        <v>0</v>
      </c>
      <c r="N22" s="6">
        <f t="shared" si="3"/>
        <v>1</v>
      </c>
      <c r="O22" s="4" t="s">
        <v>51</v>
      </c>
      <c r="P22" t="s">
        <v>38</v>
      </c>
      <c r="S22">
        <f>SUM(L729:L737)</f>
        <v>4</v>
      </c>
      <c r="T22">
        <f>SUM(M729:M737)</f>
        <v>3</v>
      </c>
      <c r="U22">
        <f>SUM(N729:N737)</f>
        <v>2</v>
      </c>
      <c r="V22">
        <f>AVERAGE(E729:E734,E736)</f>
        <v>25</v>
      </c>
      <c r="W22">
        <f>_xlfn.STDEV.P(E729:E734,E736)/SQRT(COUNT(E729:E734,E736))</f>
        <v>0.10101525445522107</v>
      </c>
      <c r="Y22">
        <f>AVERAGE(H729:H737)</f>
        <v>1.730059452186413</v>
      </c>
      <c r="Z22">
        <f>_xlfn.STDEV.P(H729:H737)/SQRT(COUNT(H729:H737))</f>
        <v>0.21566769272742745</v>
      </c>
      <c r="AA22" t="s">
        <v>57</v>
      </c>
      <c r="AB22" t="s">
        <v>15</v>
      </c>
      <c r="AC22" t="s">
        <v>16</v>
      </c>
      <c r="AD22" t="s">
        <v>18</v>
      </c>
      <c r="AE22">
        <v>24</v>
      </c>
      <c r="AF22">
        <v>89.81</v>
      </c>
      <c r="AG22">
        <v>73.7</v>
      </c>
      <c r="AH22">
        <f t="shared" si="7"/>
        <v>1.2185888738127544</v>
      </c>
      <c r="AI22">
        <v>23</v>
      </c>
      <c r="AJ22">
        <v>51.46</v>
      </c>
      <c r="AK22">
        <v>71.22</v>
      </c>
      <c r="AL22" s="3">
        <f t="shared" si="4"/>
        <v>0</v>
      </c>
      <c r="AM22" s="3">
        <f t="shared" si="5"/>
        <v>1</v>
      </c>
      <c r="AN22" s="3">
        <f t="shared" si="6"/>
        <v>0</v>
      </c>
      <c r="AO22" s="5" t="s">
        <v>51</v>
      </c>
      <c r="AP22" s="2" t="s">
        <v>38</v>
      </c>
      <c r="AS22">
        <f>SUM(AL729:AL737)</f>
        <v>8</v>
      </c>
      <c r="AT22">
        <f>SUM(AM729:AM737)</f>
        <v>0</v>
      </c>
      <c r="AU22">
        <f>SUM(AN729:AN737)</f>
        <v>1</v>
      </c>
      <c r="AV22">
        <f>AVERAGE(AE729:AE736)</f>
        <v>24</v>
      </c>
      <c r="AW22">
        <f>_xlfn.STDEV.P(AE729:AE736)/SQRT(COUNT(AE729:AE736))</f>
        <v>0</v>
      </c>
      <c r="AY22">
        <f>AVERAGE(AH729:AH737)</f>
        <v>1.9085018226533188</v>
      </c>
      <c r="AZ22">
        <f>_xlfn.STDEV.P(AH729:AH737)/SQRT(COUNT(AH729:AH737))</f>
        <v>0.15739673584682212</v>
      </c>
    </row>
    <row r="23" spans="1:52" x14ac:dyDescent="0.35">
      <c r="A23" s="2" t="s">
        <v>58</v>
      </c>
      <c r="B23" t="s">
        <v>15</v>
      </c>
      <c r="C23" t="s">
        <v>16</v>
      </c>
      <c r="D23" s="6" t="s">
        <v>17</v>
      </c>
      <c r="E23" s="6">
        <v>23.5</v>
      </c>
      <c r="F23" s="6">
        <v>67.12</v>
      </c>
      <c r="G23" s="6">
        <v>72.459999999999994</v>
      </c>
      <c r="H23" s="6">
        <f t="shared" si="0"/>
        <v>0.92630416781672664</v>
      </c>
      <c r="I23" s="6">
        <v>23</v>
      </c>
      <c r="J23" s="6">
        <v>59.77</v>
      </c>
      <c r="K23" s="6">
        <v>71.22</v>
      </c>
      <c r="L23" s="6">
        <f t="shared" si="1"/>
        <v>0</v>
      </c>
      <c r="M23" s="6">
        <f t="shared" si="2"/>
        <v>0</v>
      </c>
      <c r="N23" s="6">
        <f t="shared" si="3"/>
        <v>1</v>
      </c>
      <c r="O23" s="4" t="s">
        <v>51</v>
      </c>
      <c r="P23" t="s">
        <v>40</v>
      </c>
      <c r="AA23" t="s">
        <v>58</v>
      </c>
      <c r="AB23" t="s">
        <v>15</v>
      </c>
      <c r="AC23" t="s">
        <v>16</v>
      </c>
      <c r="AD23" t="s">
        <v>18</v>
      </c>
      <c r="AE23">
        <v>24</v>
      </c>
      <c r="AF23">
        <v>84.72</v>
      </c>
      <c r="AG23">
        <v>73.7</v>
      </c>
      <c r="AH23">
        <f t="shared" si="7"/>
        <v>1.1495251017639077</v>
      </c>
      <c r="AI23">
        <v>23.5</v>
      </c>
      <c r="AJ23">
        <v>42.41</v>
      </c>
      <c r="AK23">
        <v>72.459999999999994</v>
      </c>
      <c r="AL23" s="3">
        <f t="shared" si="4"/>
        <v>0</v>
      </c>
      <c r="AM23" s="3">
        <f t="shared" si="5"/>
        <v>1</v>
      </c>
      <c r="AN23" s="3">
        <f t="shared" si="6"/>
        <v>0</v>
      </c>
      <c r="AO23" s="5" t="s">
        <v>51</v>
      </c>
      <c r="AP23" s="2" t="s">
        <v>40</v>
      </c>
      <c r="AS23" t="s">
        <v>41</v>
      </c>
      <c r="AT23" t="s">
        <v>41</v>
      </c>
      <c r="AU23" t="s">
        <v>41</v>
      </c>
      <c r="AV23" t="s">
        <v>41</v>
      </c>
      <c r="AW23" t="s">
        <v>41</v>
      </c>
      <c r="AY23" t="s">
        <v>41</v>
      </c>
      <c r="AZ23" t="s">
        <v>41</v>
      </c>
    </row>
    <row r="24" spans="1:52" x14ac:dyDescent="0.35">
      <c r="A24" s="2" t="s">
        <v>59</v>
      </c>
      <c r="B24" t="s">
        <v>15</v>
      </c>
      <c r="C24" t="s">
        <v>16</v>
      </c>
      <c r="D24" s="6" t="s">
        <v>17</v>
      </c>
      <c r="E24" s="6">
        <v>31</v>
      </c>
      <c r="F24" s="6">
        <v>81.209999999999994</v>
      </c>
      <c r="G24" s="6">
        <v>90.81</v>
      </c>
      <c r="H24" s="6">
        <f t="shared" si="0"/>
        <v>0.89428477039973564</v>
      </c>
      <c r="I24" s="6">
        <v>30.5</v>
      </c>
      <c r="J24" s="6">
        <v>65.83</v>
      </c>
      <c r="K24" s="6">
        <v>89.6</v>
      </c>
      <c r="L24" s="6">
        <f t="shared" si="1"/>
        <v>0</v>
      </c>
      <c r="M24" s="6">
        <f t="shared" si="2"/>
        <v>0</v>
      </c>
      <c r="N24" s="6">
        <f t="shared" si="3"/>
        <v>1</v>
      </c>
      <c r="O24" s="4" t="s">
        <v>51</v>
      </c>
      <c r="P24" t="s">
        <v>43</v>
      </c>
      <c r="S24">
        <f>SUM(L791:L816)</f>
        <v>2</v>
      </c>
      <c r="T24">
        <f>SUM(M791:M816)</f>
        <v>11</v>
      </c>
      <c r="U24">
        <f>SUM(N791:N816)</f>
        <v>13</v>
      </c>
      <c r="V24">
        <f>AVERAGE(E791:E793,E795,E797,E800:E804,E807,E813,E816)</f>
        <v>24.23076923076923</v>
      </c>
      <c r="W24">
        <f>_xlfn.STDEV.P(E791:E793,E795,E797,E800:E804,E807,E813,E816)/SQRT(COUNT(E791:E793,E795,E797,E800:E804,E807,E813,E816))</f>
        <v>0.50328913606731718</v>
      </c>
      <c r="Y24">
        <f>AVERAGE(H791:H816)</f>
        <v>1.0593939036759139</v>
      </c>
      <c r="Z24">
        <f>_xlfn.STDEV.P(H791:H816)/SQRT(COUNT(H791:H816))</f>
        <v>4.8313200465994688E-2</v>
      </c>
      <c r="AA24" t="s">
        <v>59</v>
      </c>
      <c r="AB24" t="s">
        <v>15</v>
      </c>
      <c r="AC24" t="s">
        <v>16</v>
      </c>
      <c r="AD24" s="6" t="s">
        <v>18</v>
      </c>
      <c r="AE24" s="6">
        <v>20</v>
      </c>
      <c r="AF24" s="6">
        <v>48.19</v>
      </c>
      <c r="AG24" s="6">
        <v>63.71</v>
      </c>
      <c r="AH24" s="6">
        <f t="shared" si="7"/>
        <v>0.75639617014597393</v>
      </c>
      <c r="AI24" s="6">
        <v>19.5</v>
      </c>
      <c r="AJ24" s="6">
        <v>41</v>
      </c>
      <c r="AK24" s="6">
        <v>62.44</v>
      </c>
      <c r="AL24" s="6">
        <f t="shared" si="4"/>
        <v>0</v>
      </c>
      <c r="AM24" s="6">
        <f t="shared" si="5"/>
        <v>0</v>
      </c>
      <c r="AN24" s="6">
        <f t="shared" si="6"/>
        <v>1</v>
      </c>
      <c r="AO24" s="5" t="s">
        <v>51</v>
      </c>
      <c r="AP24" s="2" t="s">
        <v>43</v>
      </c>
      <c r="AS24">
        <f>SUM(AL791:AL816)</f>
        <v>13</v>
      </c>
      <c r="AT24">
        <f>SUM(AM791:AM816)</f>
        <v>12</v>
      </c>
      <c r="AU24">
        <f>SUM(AN791:AN816)</f>
        <v>1</v>
      </c>
      <c r="AV24">
        <f>AVERAGE(AE791:AE809,AE811:AE816)</f>
        <v>24.06</v>
      </c>
      <c r="AW24">
        <f>_xlfn.STDEV.P(AE791:AE809,AE811:AE816)/SQRT(COUNT(AE791:AE809,AE811:AE816))</f>
        <v>3.2496153618543841E-2</v>
      </c>
      <c r="AY24">
        <f>AVERAGE(AH791:AH816)</f>
        <v>1.4738169887759709</v>
      </c>
      <c r="AZ24">
        <f>_xlfn.STDEV.P(AH791:AH816)/SQRT(COUNT(AH791:AH816))</f>
        <v>5.9340061905040903E-2</v>
      </c>
    </row>
    <row r="25" spans="1:52" x14ac:dyDescent="0.35">
      <c r="A25" s="2" t="s">
        <v>60</v>
      </c>
      <c r="B25" t="s">
        <v>61</v>
      </c>
      <c r="C25" t="s">
        <v>16</v>
      </c>
      <c r="D25" t="s">
        <v>17</v>
      </c>
      <c r="E25">
        <v>25</v>
      </c>
      <c r="F25">
        <v>93.67</v>
      </c>
      <c r="G25">
        <v>76.17</v>
      </c>
      <c r="H25">
        <f t="shared" si="0"/>
        <v>1.2297492451096232</v>
      </c>
      <c r="I25">
        <v>24</v>
      </c>
      <c r="J25">
        <v>48.49</v>
      </c>
      <c r="K25">
        <v>73.7</v>
      </c>
      <c r="L25" s="3">
        <f t="shared" si="1"/>
        <v>0</v>
      </c>
      <c r="M25" s="3">
        <f t="shared" si="2"/>
        <v>1</v>
      </c>
      <c r="N25" s="3">
        <f t="shared" si="3"/>
        <v>0</v>
      </c>
      <c r="O25" s="4" t="s">
        <v>51</v>
      </c>
      <c r="P25" t="s">
        <v>45</v>
      </c>
      <c r="S25">
        <f>SUM(L846:L860)</f>
        <v>7</v>
      </c>
      <c r="T25">
        <f>SUM(M846:M860)</f>
        <v>5</v>
      </c>
      <c r="U25">
        <f>SUM(N846:N860)</f>
        <v>3</v>
      </c>
      <c r="V25">
        <f>AVERAGE(E846:E853,E855,E857:E858,E860)</f>
        <v>26.166666666666668</v>
      </c>
      <c r="W25">
        <f>_xlfn.STDEV.P(E846:E853,E855,E857:E858,E860)/SQRT(COUNT(E846:E853,E855,E857:E858,E860))</f>
        <v>0.1701034543599429</v>
      </c>
      <c r="Y25">
        <f>AVERAGE(H846:H860)</f>
        <v>1.5175704792736273</v>
      </c>
      <c r="Z25">
        <f>_xlfn.STDEV.P(H846:H860)/SQRT(COUNT(H846:H860))</f>
        <v>0.1400757518852139</v>
      </c>
      <c r="AA25" t="s">
        <v>60</v>
      </c>
      <c r="AB25" t="s">
        <v>61</v>
      </c>
      <c r="AC25" t="s">
        <v>16</v>
      </c>
      <c r="AD25" t="s">
        <v>18</v>
      </c>
      <c r="AE25">
        <v>24</v>
      </c>
      <c r="AF25">
        <v>94.51</v>
      </c>
      <c r="AG25">
        <v>73.7</v>
      </c>
      <c r="AH25">
        <f t="shared" si="7"/>
        <v>1.2823609226594301</v>
      </c>
      <c r="AI25">
        <v>23.5</v>
      </c>
      <c r="AJ25">
        <v>70.02</v>
      </c>
      <c r="AK25">
        <v>72.459999999999994</v>
      </c>
      <c r="AL25" s="3">
        <f t="shared" si="4"/>
        <v>0</v>
      </c>
      <c r="AM25" s="3">
        <f t="shared" si="5"/>
        <v>1</v>
      </c>
      <c r="AN25" s="3">
        <f t="shared" si="6"/>
        <v>0</v>
      </c>
      <c r="AO25" s="5" t="s">
        <v>51</v>
      </c>
      <c r="AP25" s="2" t="s">
        <v>45</v>
      </c>
      <c r="AS25">
        <f>SUM(AL846:AL860)</f>
        <v>11</v>
      </c>
      <c r="AT25">
        <f>SUM(AM846:AM860)</f>
        <v>2</v>
      </c>
      <c r="AU25">
        <f>SUM(AN846:AN860)</f>
        <v>2</v>
      </c>
      <c r="AV25">
        <f>AVERAGE(AE846:AE855,AE857:AE859)</f>
        <v>24</v>
      </c>
      <c r="AW25">
        <f>_xlfn.STDEV.P(AE846:AE855,AE857:AE859)/SQRT(COUNT(AE846:AE855,AE857:AE859))</f>
        <v>0</v>
      </c>
      <c r="AY25">
        <f>AVERAGE(AH846:AH860)</f>
        <v>1.7202487640803565</v>
      </c>
      <c r="AZ25">
        <f>_xlfn.STDEV.P(AH846:AH860)/SQRT(COUNT(AH846:AH860))</f>
        <v>0.11151617018327797</v>
      </c>
    </row>
    <row r="26" spans="1:52" x14ac:dyDescent="0.35">
      <c r="A26" s="2" t="s">
        <v>62</v>
      </c>
      <c r="B26" t="s">
        <v>61</v>
      </c>
      <c r="C26" t="s">
        <v>16</v>
      </c>
      <c r="D26" t="s">
        <v>17</v>
      </c>
      <c r="E26">
        <v>24</v>
      </c>
      <c r="F26">
        <v>106.28</v>
      </c>
      <c r="G26">
        <v>73.7</v>
      </c>
      <c r="H26">
        <f t="shared" si="0"/>
        <v>1.4420624151967436</v>
      </c>
      <c r="I26">
        <v>23</v>
      </c>
      <c r="J26">
        <v>65.05</v>
      </c>
      <c r="K26">
        <v>71.22</v>
      </c>
      <c r="L26" s="3">
        <f t="shared" si="1"/>
        <v>0</v>
      </c>
      <c r="M26" s="3">
        <f t="shared" si="2"/>
        <v>1</v>
      </c>
      <c r="N26" s="3">
        <f t="shared" si="3"/>
        <v>0</v>
      </c>
      <c r="O26" s="4" t="s">
        <v>51</v>
      </c>
      <c r="P26" t="s">
        <v>47</v>
      </c>
      <c r="S26">
        <f>SUM(L980:L983)</f>
        <v>1</v>
      </c>
      <c r="T26">
        <f t="shared" ref="T26:U26" si="20">SUM(M980:M983)</f>
        <v>3</v>
      </c>
      <c r="U26">
        <f t="shared" si="20"/>
        <v>0</v>
      </c>
      <c r="V26" t="s">
        <v>41</v>
      </c>
      <c r="W26" t="s">
        <v>41</v>
      </c>
      <c r="Y26">
        <f>AVERAGE(H980:H983)</f>
        <v>1.3349937283641129</v>
      </c>
      <c r="Z26">
        <f>_xlfn.STDEV.P(H980:H983)/SQRT(COUNT(H980:H983))</f>
        <v>8.3365711588235816E-2</v>
      </c>
      <c r="AA26" t="s">
        <v>62</v>
      </c>
      <c r="AB26" t="s">
        <v>61</v>
      </c>
      <c r="AC26" t="s">
        <v>16</v>
      </c>
      <c r="AD26" t="s">
        <v>18</v>
      </c>
      <c r="AE26">
        <v>24</v>
      </c>
      <c r="AF26">
        <v>93.56</v>
      </c>
      <c r="AG26">
        <v>73.7</v>
      </c>
      <c r="AH26">
        <f t="shared" si="7"/>
        <v>1.2694708276797828</v>
      </c>
      <c r="AI26">
        <v>23</v>
      </c>
      <c r="AJ26">
        <v>54.19</v>
      </c>
      <c r="AK26">
        <v>71.22</v>
      </c>
      <c r="AL26" s="3">
        <f t="shared" si="4"/>
        <v>0</v>
      </c>
      <c r="AM26" s="3">
        <f t="shared" si="5"/>
        <v>1</v>
      </c>
      <c r="AN26" s="3">
        <f t="shared" si="6"/>
        <v>0</v>
      </c>
      <c r="AO26" s="5" t="s">
        <v>51</v>
      </c>
      <c r="AP26" s="2" t="s">
        <v>47</v>
      </c>
      <c r="AS26">
        <f>SUM(AL980:AL983)</f>
        <v>4</v>
      </c>
      <c r="AT26">
        <f t="shared" ref="AT26" si="21">SUM(AM980:AM983)</f>
        <v>0</v>
      </c>
      <c r="AU26">
        <f>SUM(AN980:AN983)</f>
        <v>0</v>
      </c>
      <c r="AV26">
        <f>AVERAGE(AE980:AE983)</f>
        <v>24</v>
      </c>
      <c r="AW26">
        <f>_xlfn.STDEV.P(AE980:AE983)/SQRT(COUNT(AE980:AE983))</f>
        <v>0</v>
      </c>
      <c r="AY26">
        <f>AVERAGE(AH980:AH983)</f>
        <v>1.8968792401628223</v>
      </c>
      <c r="AZ26">
        <f>_xlfn.STDEV.P(AH980:AH983)/SQRT(COUNT(AH980:AH983))</f>
        <v>6.5279799607388611E-2</v>
      </c>
    </row>
    <row r="27" spans="1:52" x14ac:dyDescent="0.35">
      <c r="A27" s="2" t="s">
        <v>63</v>
      </c>
      <c r="B27" t="s">
        <v>61</v>
      </c>
      <c r="C27" t="s">
        <v>16</v>
      </c>
      <c r="D27" t="s">
        <v>17</v>
      </c>
      <c r="E27">
        <v>25</v>
      </c>
      <c r="F27">
        <v>115.46</v>
      </c>
      <c r="G27">
        <v>76.17</v>
      </c>
      <c r="H27">
        <f t="shared" si="0"/>
        <v>1.515819876591834</v>
      </c>
      <c r="I27">
        <v>24</v>
      </c>
      <c r="J27">
        <v>59.65</v>
      </c>
      <c r="K27">
        <v>73.7</v>
      </c>
      <c r="L27" s="3">
        <f t="shared" si="1"/>
        <v>1</v>
      </c>
      <c r="M27" s="3">
        <f t="shared" si="2"/>
        <v>0</v>
      </c>
      <c r="N27" s="3">
        <f t="shared" si="3"/>
        <v>0</v>
      </c>
      <c r="O27" s="4" t="s">
        <v>51</v>
      </c>
      <c r="P27" t="s">
        <v>49</v>
      </c>
      <c r="S27">
        <f>SUM(L1010:L1038)</f>
        <v>14</v>
      </c>
      <c r="T27">
        <f t="shared" ref="T27" si="22">SUM(M1010:M1038)</f>
        <v>12</v>
      </c>
      <c r="U27">
        <f>SUM(N1010:N1038)</f>
        <v>3</v>
      </c>
      <c r="V27">
        <f>AVERAGE(E1010:E1016,E1018,E1020:E1022,E1024:E1038)</f>
        <v>25.596153846153847</v>
      </c>
      <c r="W27">
        <f>_xlfn.STDEV.P(E1010:E1016,E1018,E1020:E1022,E1024:E1038)/SQRT(COUNT(E1010:E1016,E1018,E1020:E1022,E1024:E1038))</f>
        <v>0.13328804609446254</v>
      </c>
      <c r="Y27">
        <f>AVERAGE(H1010:H1038)</f>
        <v>1.5597450874633496</v>
      </c>
      <c r="Z27">
        <f>_xlfn.STDEV.P(H1010:H1038)/SQRT(COUNT(H1010:H1038))</f>
        <v>8.6811958980026777E-2</v>
      </c>
      <c r="AA27" t="s">
        <v>63</v>
      </c>
      <c r="AB27" t="s">
        <v>61</v>
      </c>
      <c r="AC27" t="s">
        <v>16</v>
      </c>
      <c r="AD27" t="s">
        <v>18</v>
      </c>
      <c r="AE27">
        <v>24</v>
      </c>
      <c r="AF27">
        <v>94.73</v>
      </c>
      <c r="AG27">
        <v>73.7</v>
      </c>
      <c r="AH27">
        <f t="shared" si="7"/>
        <v>1.2853459972862957</v>
      </c>
      <c r="AI27">
        <v>23.5</v>
      </c>
      <c r="AJ27">
        <v>71.06</v>
      </c>
      <c r="AK27">
        <v>72.459999999999994</v>
      </c>
      <c r="AL27" s="3">
        <f t="shared" si="4"/>
        <v>0</v>
      </c>
      <c r="AM27" s="3">
        <f t="shared" si="5"/>
        <v>1</v>
      </c>
      <c r="AN27" s="3">
        <f t="shared" si="6"/>
        <v>0</v>
      </c>
      <c r="AO27" s="5" t="s">
        <v>51</v>
      </c>
      <c r="AP27" s="2" t="s">
        <v>49</v>
      </c>
      <c r="AS27">
        <f>SUM(AL1010:AL1038)</f>
        <v>27</v>
      </c>
      <c r="AT27">
        <f t="shared" ref="AT27" si="23">SUM(AM1010:AM1038)</f>
        <v>2</v>
      </c>
      <c r="AU27">
        <f>SUM(AN1010:AN1038)</f>
        <v>0</v>
      </c>
      <c r="AV27">
        <f>AVERAGE(AE1010:AE1038)</f>
        <v>24</v>
      </c>
      <c r="AW27">
        <f>_xlfn.STDEV.P(AE1010:AE1038)/SQRT(COUNT(AE1010:AE1038))</f>
        <v>0</v>
      </c>
      <c r="AY27">
        <f>AVERAGE(AH1010:AH1038)</f>
        <v>2.0816684602068034</v>
      </c>
      <c r="AZ27">
        <f>_xlfn.STDEV.P(AH1010:AH1038)/SQRT(COUNT(AH1010:AH1038))</f>
        <v>6.3665575558133097E-2</v>
      </c>
    </row>
    <row r="28" spans="1:52" x14ac:dyDescent="0.35">
      <c r="A28" s="2" t="s">
        <v>64</v>
      </c>
      <c r="B28" t="s">
        <v>61</v>
      </c>
      <c r="C28" t="s">
        <v>16</v>
      </c>
      <c r="D28" t="s">
        <v>17</v>
      </c>
      <c r="E28">
        <v>24.5</v>
      </c>
      <c r="F28">
        <v>113.82</v>
      </c>
      <c r="G28">
        <v>74.930000000000007</v>
      </c>
      <c r="H28">
        <f t="shared" si="0"/>
        <v>1.5190177498999065</v>
      </c>
      <c r="I28">
        <v>23</v>
      </c>
      <c r="J28">
        <v>60.2</v>
      </c>
      <c r="K28">
        <v>71.22</v>
      </c>
      <c r="L28" s="3">
        <f t="shared" si="1"/>
        <v>1</v>
      </c>
      <c r="M28" s="3">
        <f t="shared" si="2"/>
        <v>0</v>
      </c>
      <c r="N28" s="3">
        <f t="shared" si="3"/>
        <v>0</v>
      </c>
      <c r="AA28" t="s">
        <v>64</v>
      </c>
      <c r="AB28" t="s">
        <v>61</v>
      </c>
      <c r="AC28" t="s">
        <v>16</v>
      </c>
      <c r="AD28" t="s">
        <v>18</v>
      </c>
      <c r="AE28">
        <v>24</v>
      </c>
      <c r="AF28">
        <v>93.36</v>
      </c>
      <c r="AG28">
        <v>73.7</v>
      </c>
      <c r="AH28">
        <f t="shared" si="7"/>
        <v>1.2667571234735413</v>
      </c>
      <c r="AI28">
        <v>23.5</v>
      </c>
      <c r="AJ28">
        <v>61.27</v>
      </c>
      <c r="AK28">
        <v>72.459999999999994</v>
      </c>
      <c r="AL28" s="3">
        <f t="shared" si="4"/>
        <v>0</v>
      </c>
      <c r="AM28" s="3">
        <f t="shared" si="5"/>
        <v>1</v>
      </c>
      <c r="AN28" s="3">
        <f t="shared" si="6"/>
        <v>0</v>
      </c>
    </row>
    <row r="29" spans="1:52" x14ac:dyDescent="0.35">
      <c r="A29" s="2" t="s">
        <v>65</v>
      </c>
      <c r="B29" t="s">
        <v>61</v>
      </c>
      <c r="C29" t="s">
        <v>16</v>
      </c>
      <c r="D29" t="s">
        <v>17</v>
      </c>
      <c r="E29">
        <v>24</v>
      </c>
      <c r="F29">
        <v>114.51</v>
      </c>
      <c r="G29">
        <v>73.7</v>
      </c>
      <c r="H29">
        <f t="shared" si="0"/>
        <v>1.5537313432835822</v>
      </c>
      <c r="I29">
        <v>22.5</v>
      </c>
      <c r="J29">
        <v>51.29</v>
      </c>
      <c r="K29">
        <v>69.97</v>
      </c>
      <c r="L29" s="3">
        <f t="shared" si="1"/>
        <v>1</v>
      </c>
      <c r="M29" s="3">
        <f t="shared" si="2"/>
        <v>0</v>
      </c>
      <c r="N29" s="3">
        <f t="shared" si="3"/>
        <v>0</v>
      </c>
      <c r="O29" s="4"/>
      <c r="P29" s="1" t="s">
        <v>66</v>
      </c>
      <c r="S29" s="1" t="s">
        <v>11</v>
      </c>
      <c r="T29" s="1" t="s">
        <v>12</v>
      </c>
      <c r="U29" s="1" t="s">
        <v>13</v>
      </c>
      <c r="V29" s="1" t="s">
        <v>21</v>
      </c>
      <c r="W29" s="1" t="s">
        <v>22</v>
      </c>
      <c r="X29" s="1"/>
      <c r="Y29" s="1" t="s">
        <v>7</v>
      </c>
      <c r="Z29" s="1" t="s">
        <v>23</v>
      </c>
      <c r="AA29" t="s">
        <v>65</v>
      </c>
      <c r="AB29" t="s">
        <v>61</v>
      </c>
      <c r="AC29" t="s">
        <v>16</v>
      </c>
      <c r="AD29" t="s">
        <v>18</v>
      </c>
      <c r="AE29">
        <v>24</v>
      </c>
      <c r="AF29">
        <v>100.19</v>
      </c>
      <c r="AG29">
        <v>73.7</v>
      </c>
      <c r="AH29">
        <f t="shared" si="7"/>
        <v>1.3594301221166891</v>
      </c>
      <c r="AI29">
        <v>22.5</v>
      </c>
      <c r="AJ29">
        <v>59.47</v>
      </c>
      <c r="AK29">
        <v>69.97</v>
      </c>
      <c r="AL29" s="3">
        <f t="shared" si="4"/>
        <v>0</v>
      </c>
      <c r="AM29" s="3">
        <f t="shared" si="5"/>
        <v>1</v>
      </c>
      <c r="AN29" s="3">
        <f t="shared" si="6"/>
        <v>0</v>
      </c>
      <c r="AO29" s="4"/>
      <c r="AP29" s="1" t="s">
        <v>67</v>
      </c>
      <c r="AS29" s="1" t="s">
        <v>11</v>
      </c>
      <c r="AT29" s="1" t="s">
        <v>12</v>
      </c>
      <c r="AU29" s="1" t="s">
        <v>13</v>
      </c>
      <c r="AV29" s="1" t="s">
        <v>21</v>
      </c>
      <c r="AW29" s="1" t="s">
        <v>22</v>
      </c>
      <c r="AX29" s="1"/>
      <c r="AY29" s="1" t="s">
        <v>7</v>
      </c>
      <c r="AZ29" s="1" t="s">
        <v>23</v>
      </c>
    </row>
    <row r="30" spans="1:52" x14ac:dyDescent="0.35">
      <c r="A30" s="2" t="s">
        <v>68</v>
      </c>
      <c r="B30" t="s">
        <v>61</v>
      </c>
      <c r="C30" t="s">
        <v>16</v>
      </c>
      <c r="D30" s="6" t="s">
        <v>17</v>
      </c>
      <c r="E30" s="6">
        <v>26</v>
      </c>
      <c r="F30" s="6">
        <v>75.900000000000006</v>
      </c>
      <c r="G30" s="6">
        <v>78.63</v>
      </c>
      <c r="H30" s="6">
        <f t="shared" si="0"/>
        <v>0.96528042731781771</v>
      </c>
      <c r="I30" s="6">
        <v>25.5</v>
      </c>
      <c r="J30" s="6">
        <v>73.34</v>
      </c>
      <c r="K30" s="6">
        <v>77.400000000000006</v>
      </c>
      <c r="L30" s="6">
        <f t="shared" si="1"/>
        <v>0</v>
      </c>
      <c r="M30" s="6">
        <f t="shared" si="2"/>
        <v>0</v>
      </c>
      <c r="N30" s="6">
        <f t="shared" si="3"/>
        <v>1</v>
      </c>
      <c r="O30" s="4" t="s">
        <v>16</v>
      </c>
      <c r="P30" t="s">
        <v>26</v>
      </c>
      <c r="S30">
        <f>SUM(L93:L112)</f>
        <v>10</v>
      </c>
      <c r="T30">
        <f>SUM(M93:M112)</f>
        <v>5</v>
      </c>
      <c r="U30">
        <f>SUM(N93:N112)</f>
        <v>5</v>
      </c>
      <c r="V30">
        <f>AVERAGE(E93,E97:E103,E105:E108,E110:E112)</f>
        <v>27.366666666666667</v>
      </c>
      <c r="W30">
        <f>_xlfn.STDEV.P(E93,E97:E103,E105:E108,E110:E112)/SQRT(COUNT(E93,E97:E103,E105:E108,E110:E112))</f>
        <v>0.15962919996504865</v>
      </c>
      <c r="Y30">
        <f>AVERAGE(H93:H112)</f>
        <v>1.4393732624615909</v>
      </c>
      <c r="Z30">
        <f>_xlfn.STDEV.P(H93:H112)/SQRT(COUNT(H93:H112))</f>
        <v>0.11508937827109375</v>
      </c>
      <c r="AA30" t="s">
        <v>68</v>
      </c>
      <c r="AB30" t="s">
        <v>61</v>
      </c>
      <c r="AC30" t="s">
        <v>16</v>
      </c>
      <c r="AD30" t="s">
        <v>18</v>
      </c>
      <c r="AE30">
        <v>24</v>
      </c>
      <c r="AF30">
        <v>141.99</v>
      </c>
      <c r="AG30">
        <v>73.7</v>
      </c>
      <c r="AH30">
        <f t="shared" si="7"/>
        <v>1.926594301221167</v>
      </c>
      <c r="AI30">
        <v>16</v>
      </c>
      <c r="AJ30">
        <v>63.65</v>
      </c>
      <c r="AK30">
        <v>53.5</v>
      </c>
      <c r="AL30" s="3">
        <f t="shared" si="4"/>
        <v>1</v>
      </c>
      <c r="AM30" s="3">
        <f t="shared" si="5"/>
        <v>0</v>
      </c>
      <c r="AN30" s="3">
        <f t="shared" si="6"/>
        <v>0</v>
      </c>
      <c r="AO30" s="5" t="s">
        <v>16</v>
      </c>
      <c r="AP30" s="2" t="s">
        <v>26</v>
      </c>
      <c r="AS30">
        <f>SUM(AL93:AL112)</f>
        <v>9</v>
      </c>
      <c r="AT30">
        <f>SUM(AM93:AM112)</f>
        <v>10</v>
      </c>
      <c r="AU30">
        <f>SUM(AN93:AN112)</f>
        <v>1</v>
      </c>
      <c r="AV30">
        <f>AVERAGE(AE93:AE110,AE112)</f>
        <v>24.315789473684209</v>
      </c>
      <c r="AW30">
        <f>_xlfn.STDEV.P(AE93:AE110,AE112)/SQRT(COUNT(AE93:AE110,AE112))</f>
        <v>0.30961178067219985</v>
      </c>
      <c r="AY30">
        <f>AVERAGE(AH93:AH112)</f>
        <v>1.438452115002407</v>
      </c>
      <c r="AZ30">
        <f>_xlfn.STDEV.P(AH93:AH112)/SQRT(COUNT(AH93:AH112))</f>
        <v>6.8635377533390232E-2</v>
      </c>
    </row>
    <row r="31" spans="1:52" x14ac:dyDescent="0.35">
      <c r="A31" s="2" t="s">
        <v>69</v>
      </c>
      <c r="B31" t="s">
        <v>61</v>
      </c>
      <c r="C31" t="s">
        <v>16</v>
      </c>
      <c r="D31" t="s">
        <v>17</v>
      </c>
      <c r="E31">
        <v>25</v>
      </c>
      <c r="F31">
        <v>128.32</v>
      </c>
      <c r="G31">
        <v>76.17</v>
      </c>
      <c r="H31">
        <f t="shared" si="0"/>
        <v>1.6846527504266771</v>
      </c>
      <c r="I31">
        <v>23.5</v>
      </c>
      <c r="J31">
        <v>67.34</v>
      </c>
      <c r="K31">
        <v>72.459999999999994</v>
      </c>
      <c r="L31" s="3">
        <f t="shared" si="1"/>
        <v>1</v>
      </c>
      <c r="M31" s="3">
        <f t="shared" si="2"/>
        <v>0</v>
      </c>
      <c r="N31" s="3">
        <f t="shared" si="3"/>
        <v>0</v>
      </c>
      <c r="O31" s="4" t="s">
        <v>16</v>
      </c>
      <c r="P31" t="s">
        <v>28</v>
      </c>
      <c r="S31">
        <f>SUM(L113:L134)</f>
        <v>1</v>
      </c>
      <c r="T31">
        <f>SUM(M113:M134)</f>
        <v>6</v>
      </c>
      <c r="U31">
        <f>SUM(N113:N134)</f>
        <v>15</v>
      </c>
      <c r="V31">
        <f>AVERAGE(E116,E120:E121,E123,E126,E133:E134)</f>
        <v>25.142857142857142</v>
      </c>
      <c r="W31">
        <f>_xlfn.STDEV.P(E116,E120:E121,E123,E126,E133:E134)/SQRT(COUNT(E116,E120:E121,E123,E126,E133:E134))</f>
        <v>0.28056585887484731</v>
      </c>
      <c r="Y31">
        <f>AVERAGE(H113:H134)</f>
        <v>0.96769083128162769</v>
      </c>
      <c r="Z31">
        <f>_xlfn.STDEV.P(H113:H134)/SQRT(COUNT(H113:H134))</f>
        <v>5.3171498220356481E-2</v>
      </c>
      <c r="AA31" t="s">
        <v>69</v>
      </c>
      <c r="AB31" t="s">
        <v>61</v>
      </c>
      <c r="AC31" t="s">
        <v>16</v>
      </c>
      <c r="AD31" t="s">
        <v>18</v>
      </c>
      <c r="AE31">
        <v>24</v>
      </c>
      <c r="AF31">
        <v>105.59</v>
      </c>
      <c r="AG31">
        <v>73.7</v>
      </c>
      <c r="AH31">
        <f t="shared" si="7"/>
        <v>1.4327001356852103</v>
      </c>
      <c r="AI31">
        <v>23.5</v>
      </c>
      <c r="AJ31">
        <v>72.459999999999994</v>
      </c>
      <c r="AK31">
        <v>72.459999999999994</v>
      </c>
      <c r="AL31" s="3">
        <f t="shared" si="4"/>
        <v>0</v>
      </c>
      <c r="AM31" s="3">
        <f t="shared" si="5"/>
        <v>1</v>
      </c>
      <c r="AN31" s="3">
        <f t="shared" si="6"/>
        <v>0</v>
      </c>
      <c r="AO31" s="5" t="s">
        <v>16</v>
      </c>
      <c r="AP31" s="2" t="s">
        <v>28</v>
      </c>
      <c r="AS31">
        <f>SUM(AL113:AL134)</f>
        <v>4</v>
      </c>
      <c r="AT31">
        <f>SUM(AM113:AM134)</f>
        <v>16</v>
      </c>
      <c r="AU31">
        <f>SUM(AN113:AN134)</f>
        <v>2</v>
      </c>
      <c r="AV31">
        <f>AVERAGE(AE113:AE127,AE130:AE134)</f>
        <v>24.5</v>
      </c>
      <c r="AW31">
        <f>_xlfn.STDEV.P(AE113:AE127,AE130:AE134)/SQRT(COUNT(AE113:AE127,AE130:AE134))</f>
        <v>0.50990195135927852</v>
      </c>
      <c r="AY31">
        <f>AVERAGE(AH113:AH134)</f>
        <v>1.2616291570832043</v>
      </c>
      <c r="AZ31">
        <f>_xlfn.STDEV.P(AH113:AH134)/SQRT(COUNT(AH113:AH134))</f>
        <v>6.0231881799392942E-2</v>
      </c>
    </row>
    <row r="32" spans="1:52" x14ac:dyDescent="0.35">
      <c r="A32" s="2" t="s">
        <v>70</v>
      </c>
      <c r="B32" t="s">
        <v>61</v>
      </c>
      <c r="C32" t="s">
        <v>16</v>
      </c>
      <c r="D32" t="s">
        <v>17</v>
      </c>
      <c r="E32">
        <v>25</v>
      </c>
      <c r="F32">
        <v>115.54</v>
      </c>
      <c r="G32">
        <v>76.17</v>
      </c>
      <c r="H32">
        <f t="shared" si="0"/>
        <v>1.5168701588551923</v>
      </c>
      <c r="I32">
        <v>24</v>
      </c>
      <c r="J32">
        <v>55.28</v>
      </c>
      <c r="K32">
        <v>73.7</v>
      </c>
      <c r="L32" s="3">
        <f t="shared" si="1"/>
        <v>1</v>
      </c>
      <c r="M32" s="3">
        <f t="shared" si="2"/>
        <v>0</v>
      </c>
      <c r="N32" s="3">
        <f t="shared" si="3"/>
        <v>0</v>
      </c>
      <c r="O32" s="4" t="s">
        <v>16</v>
      </c>
      <c r="P32" t="s">
        <v>30</v>
      </c>
      <c r="S32">
        <f>SUM(L206:L219,L220:L232)</f>
        <v>14</v>
      </c>
      <c r="T32">
        <f>SUM(M206:M219,M220:M232)</f>
        <v>12</v>
      </c>
      <c r="U32">
        <f>SUM(N206:N219,N220:N232)</f>
        <v>1</v>
      </c>
      <c r="V32">
        <f>AVERAGE(E206:E219,E220:E223,E225:E232)</f>
        <v>25.96153846153846</v>
      </c>
      <c r="W32">
        <f>_xlfn.STDEV.P(E206:E219,E220:E223,E225:E232)/SQRT(COUNT(E206:E219,E220:E223,E225:E232))</f>
        <v>0.3170722633870337</v>
      </c>
      <c r="Y32">
        <f>AVERAGE(H206:H219,H220:H232)</f>
        <v>1.6494768588243387</v>
      </c>
      <c r="Z32">
        <f>_xlfn.STDEV.P(H206:H219,H220:H232)/SQRT(COUNT(H206:H219,H220:H232))</f>
        <v>9.4343712057104595E-2</v>
      </c>
      <c r="AA32" t="s">
        <v>70</v>
      </c>
      <c r="AB32" t="s">
        <v>61</v>
      </c>
      <c r="AC32" t="s">
        <v>16</v>
      </c>
      <c r="AD32" t="s">
        <v>18</v>
      </c>
      <c r="AE32">
        <v>24</v>
      </c>
      <c r="AF32">
        <v>146.94999999999999</v>
      </c>
      <c r="AG32">
        <v>73.7</v>
      </c>
      <c r="AH32">
        <f t="shared" si="7"/>
        <v>1.9938941655359563</v>
      </c>
      <c r="AI32">
        <v>16</v>
      </c>
      <c r="AJ32">
        <v>76.67</v>
      </c>
      <c r="AK32">
        <v>53.5</v>
      </c>
      <c r="AL32" s="3">
        <f t="shared" si="4"/>
        <v>1</v>
      </c>
      <c r="AM32" s="3">
        <f t="shared" si="5"/>
        <v>0</v>
      </c>
      <c r="AN32" s="3">
        <f t="shared" si="6"/>
        <v>0</v>
      </c>
      <c r="AO32" s="5" t="s">
        <v>16</v>
      </c>
      <c r="AP32" s="2" t="s">
        <v>30</v>
      </c>
      <c r="AS32">
        <f>SUM(AL206:AL219,AL220:AL232)</f>
        <v>13</v>
      </c>
      <c r="AT32">
        <f>SUM(AM206:AM219,AM220:AM232)</f>
        <v>12</v>
      </c>
      <c r="AU32">
        <f>SUM(AN206:AN219,AN220:AN232)</f>
        <v>2</v>
      </c>
      <c r="AV32">
        <f>AVERAGE(AE207:AE228,AE230:AE232)</f>
        <v>24.14</v>
      </c>
      <c r="AW32">
        <f>_xlfn.STDEV.P(AE207:AE228,AE230:AE232)/SQRT(COUNT(AE207:AE228,AE230:AE232))</f>
        <v>6.0133185513491616E-2</v>
      </c>
      <c r="AY32">
        <f>AVERAGE(AH206:AH232)</f>
        <v>1.4898270060114258</v>
      </c>
      <c r="AZ32">
        <f>_xlfn.STDEV.P(AH206:AH232)/SQRT(COUNT(AH206:AH232))</f>
        <v>6.3020591898396885E-2</v>
      </c>
    </row>
    <row r="33" spans="1:52" x14ac:dyDescent="0.35">
      <c r="A33" s="2" t="s">
        <v>71</v>
      </c>
      <c r="B33" t="s">
        <v>61</v>
      </c>
      <c r="C33" t="s">
        <v>16</v>
      </c>
      <c r="D33" t="s">
        <v>17</v>
      </c>
      <c r="E33">
        <v>24.5</v>
      </c>
      <c r="F33">
        <v>123.06</v>
      </c>
      <c r="G33">
        <v>74.930000000000007</v>
      </c>
      <c r="H33">
        <f t="shared" si="0"/>
        <v>1.6423328439877218</v>
      </c>
      <c r="I33">
        <v>22.5</v>
      </c>
      <c r="J33">
        <v>69.959999999999994</v>
      </c>
      <c r="K33">
        <v>69.97</v>
      </c>
      <c r="L33" s="3">
        <f t="shared" si="1"/>
        <v>1</v>
      </c>
      <c r="M33" s="3">
        <f t="shared" si="2"/>
        <v>0</v>
      </c>
      <c r="N33" s="3">
        <f t="shared" si="3"/>
        <v>0</v>
      </c>
      <c r="O33" s="4" t="s">
        <v>16</v>
      </c>
      <c r="P33" t="s">
        <v>32</v>
      </c>
      <c r="S33">
        <f>SUM(L370:L390)</f>
        <v>14</v>
      </c>
      <c r="T33">
        <f>SUM(M370:M390)</f>
        <v>6</v>
      </c>
      <c r="U33">
        <f>SUM(N370:N390)</f>
        <v>1</v>
      </c>
      <c r="V33">
        <f>AVERAGE(E371:E390)</f>
        <v>26.625</v>
      </c>
      <c r="W33">
        <f>_xlfn.STDEV.P(E371:E390)/SQRT(COUNT(E371:E390))</f>
        <v>0.24968730444297724</v>
      </c>
      <c r="Y33">
        <f>AVERAGE(H370:H390)</f>
        <v>1.9029155399655575</v>
      </c>
      <c r="Z33">
        <f>_xlfn.STDEV.P(H370:H390)/SQRT(COUNT(H370:H390))</f>
        <v>0.12779868313564224</v>
      </c>
      <c r="AA33" t="s">
        <v>71</v>
      </c>
      <c r="AB33" t="s">
        <v>61</v>
      </c>
      <c r="AC33" t="s">
        <v>16</v>
      </c>
      <c r="AD33" t="s">
        <v>18</v>
      </c>
      <c r="AE33">
        <v>24</v>
      </c>
      <c r="AF33">
        <v>106.71</v>
      </c>
      <c r="AG33">
        <v>73.7</v>
      </c>
      <c r="AH33">
        <f t="shared" si="7"/>
        <v>1.4478968792401627</v>
      </c>
      <c r="AI33">
        <v>23.5</v>
      </c>
      <c r="AJ33">
        <v>61.95</v>
      </c>
      <c r="AK33">
        <v>72.459999999999994</v>
      </c>
      <c r="AL33" s="3">
        <f t="shared" si="4"/>
        <v>0</v>
      </c>
      <c r="AM33" s="3">
        <f t="shared" si="5"/>
        <v>1</v>
      </c>
      <c r="AN33" s="3">
        <f t="shared" si="6"/>
        <v>0</v>
      </c>
      <c r="AO33" s="5" t="s">
        <v>16</v>
      </c>
      <c r="AP33" s="2" t="s">
        <v>32</v>
      </c>
      <c r="AS33">
        <f>SUM(AL370:AL390)</f>
        <v>6</v>
      </c>
      <c r="AT33">
        <f>SUM(AM370:AM390)</f>
        <v>15</v>
      </c>
      <c r="AU33">
        <f>SUM(AN370:AN390)</f>
        <v>0</v>
      </c>
      <c r="AV33">
        <f>AVERAGE(AE370:AE390)</f>
        <v>24.071428571428573</v>
      </c>
      <c r="AW33">
        <f>_xlfn.STDEV.P(AE370:AE390)/SQRT(COUNT(AE370:AE390))</f>
        <v>6.970714806775237E-2</v>
      </c>
      <c r="AY33">
        <f>AVERAGE(AH370:AH390)</f>
        <v>1.3345225865704866</v>
      </c>
      <c r="AZ33">
        <f>_xlfn.STDEV.P(AH370:AH390)/SQRT(COUNT(AH370:AH390))</f>
        <v>4.1540482464111156E-2</v>
      </c>
    </row>
    <row r="34" spans="1:52" x14ac:dyDescent="0.35">
      <c r="A34" s="2" t="s">
        <v>72</v>
      </c>
      <c r="B34" t="s">
        <v>61</v>
      </c>
      <c r="C34" t="s">
        <v>16</v>
      </c>
      <c r="D34" t="s">
        <v>17</v>
      </c>
      <c r="E34">
        <v>25.5</v>
      </c>
      <c r="F34">
        <v>119.31</v>
      </c>
      <c r="G34">
        <v>77.400000000000006</v>
      </c>
      <c r="H34">
        <f t="shared" si="0"/>
        <v>1.5414728682170542</v>
      </c>
      <c r="I34">
        <v>23.5</v>
      </c>
      <c r="J34">
        <v>69.97</v>
      </c>
      <c r="K34">
        <v>72.459999999999994</v>
      </c>
      <c r="L34" s="3">
        <f t="shared" si="1"/>
        <v>1</v>
      </c>
      <c r="M34" s="3">
        <f t="shared" si="2"/>
        <v>0</v>
      </c>
      <c r="N34" s="3">
        <f t="shared" si="3"/>
        <v>0</v>
      </c>
      <c r="O34" s="4" t="s">
        <v>16</v>
      </c>
      <c r="P34" t="s">
        <v>34</v>
      </c>
      <c r="S34">
        <f>SUM(L303:L317)</f>
        <v>0</v>
      </c>
      <c r="T34">
        <f>SUM(M303:M317)</f>
        <v>2</v>
      </c>
      <c r="U34">
        <f>SUM(N303:N317)</f>
        <v>13</v>
      </c>
      <c r="V34">
        <f>AVERAGE(E309,E316)</f>
        <v>23.25</v>
      </c>
      <c r="W34">
        <f>_xlfn.STDEV.P(E309,E316)/SQRT(COUNT(E309,E316))</f>
        <v>5.8336309447890171</v>
      </c>
      <c r="Y34">
        <f>AVERAGE(H303:H317)</f>
        <v>0.94255844327729121</v>
      </c>
      <c r="Z34">
        <f>_xlfn.STDEV.P(H303:H317)/SQRT(COUNT(H303:H317))</f>
        <v>4.1585570403651149E-2</v>
      </c>
      <c r="AA34" t="s">
        <v>72</v>
      </c>
      <c r="AB34" t="s">
        <v>61</v>
      </c>
      <c r="AC34" t="s">
        <v>16</v>
      </c>
      <c r="AD34" t="s">
        <v>18</v>
      </c>
      <c r="AE34">
        <v>24</v>
      </c>
      <c r="AF34">
        <v>160.56</v>
      </c>
      <c r="AG34">
        <v>73.7</v>
      </c>
      <c r="AH34">
        <f t="shared" si="7"/>
        <v>2.1785617367706918</v>
      </c>
      <c r="AI34">
        <v>16</v>
      </c>
      <c r="AJ34">
        <v>72.75</v>
      </c>
      <c r="AK34">
        <v>53.5</v>
      </c>
      <c r="AL34" s="3">
        <f t="shared" si="4"/>
        <v>1</v>
      </c>
      <c r="AM34" s="3">
        <f t="shared" si="5"/>
        <v>0</v>
      </c>
      <c r="AN34" s="3">
        <f t="shared" si="6"/>
        <v>0</v>
      </c>
      <c r="AO34" s="5" t="s">
        <v>16</v>
      </c>
      <c r="AP34" s="2" t="s">
        <v>34</v>
      </c>
      <c r="AS34">
        <f>SUM(AL303:AL317)</f>
        <v>1</v>
      </c>
      <c r="AT34">
        <f>SUM(AM303:AM317)</f>
        <v>6</v>
      </c>
      <c r="AU34">
        <f>SUM(AN303:AN317)</f>
        <v>8</v>
      </c>
      <c r="AV34">
        <f>AVERAGE(AE308:AE313,AE315)</f>
        <v>23.928571428571427</v>
      </c>
      <c r="AW34">
        <f>_xlfn.STDEV.P(AE308:AE313,AE315)/SQRT(COUNT(AE308:AE313,AE315))</f>
        <v>0.12073632210407377</v>
      </c>
      <c r="AY34">
        <f>AVERAGE(AH303:AH317)</f>
        <v>1.0065024348710967</v>
      </c>
      <c r="AZ34">
        <f>_xlfn.STDEV.P(AH303:AH317)/SQRT(COUNT(AH303:AH317))</f>
        <v>4.5193181178412666E-2</v>
      </c>
    </row>
    <row r="35" spans="1:52" x14ac:dyDescent="0.35">
      <c r="A35" s="2" t="s">
        <v>73</v>
      </c>
      <c r="B35" t="s">
        <v>61</v>
      </c>
      <c r="C35" t="s">
        <v>16</v>
      </c>
      <c r="D35" t="s">
        <v>17</v>
      </c>
      <c r="E35">
        <v>25</v>
      </c>
      <c r="F35">
        <v>156.80000000000001</v>
      </c>
      <c r="G35">
        <v>76.17</v>
      </c>
      <c r="H35">
        <f t="shared" si="0"/>
        <v>2.0585532361822239</v>
      </c>
      <c r="I35">
        <v>23</v>
      </c>
      <c r="J35">
        <v>52.67</v>
      </c>
      <c r="K35">
        <v>71.22</v>
      </c>
      <c r="L35" s="3">
        <f t="shared" si="1"/>
        <v>1</v>
      </c>
      <c r="M35" s="3">
        <f t="shared" si="2"/>
        <v>0</v>
      </c>
      <c r="N35" s="3">
        <f t="shared" si="3"/>
        <v>0</v>
      </c>
      <c r="O35" s="4" t="s">
        <v>16</v>
      </c>
      <c r="P35" t="s">
        <v>36</v>
      </c>
      <c r="S35">
        <f>SUM(L470:L497)</f>
        <v>12</v>
      </c>
      <c r="T35">
        <f>SUM(M470:M497)</f>
        <v>9</v>
      </c>
      <c r="U35">
        <f>SUM(N470:N497)</f>
        <v>7</v>
      </c>
      <c r="V35">
        <f>AVERAGE(E470,E472:E473,E477:E478,E480,E482:E484,E486:E497)</f>
        <v>25.071428571428573</v>
      </c>
      <c r="W35">
        <f>_xlfn.STDEV.P(E470,E472:E473,E477:E478,E480,E482:E484,E486:E497)/SQRT(COUNT(E470,E472:E473,E477:E478,E480,E482:E484,E486:E497))</f>
        <v>0.39452849996595979</v>
      </c>
      <c r="Y35">
        <f>AVERAGE(H470:H497)</f>
        <v>1.6482636063475193</v>
      </c>
      <c r="Z35">
        <f>_xlfn.STDEV.P(H470:H497)/SQRT(COUNT(H470:H497))</f>
        <v>0.14852268993850987</v>
      </c>
      <c r="AA35" t="s">
        <v>73</v>
      </c>
      <c r="AB35" t="s">
        <v>61</v>
      </c>
      <c r="AC35" t="s">
        <v>16</v>
      </c>
      <c r="AD35" t="s">
        <v>18</v>
      </c>
      <c r="AE35">
        <v>24</v>
      </c>
      <c r="AF35">
        <v>112.75</v>
      </c>
      <c r="AG35">
        <v>73.7</v>
      </c>
      <c r="AH35">
        <f t="shared" si="7"/>
        <v>1.5298507462686566</v>
      </c>
      <c r="AI35">
        <v>23.5</v>
      </c>
      <c r="AJ35">
        <v>67.569999999999993</v>
      </c>
      <c r="AK35">
        <v>72.459999999999994</v>
      </c>
      <c r="AL35" s="3">
        <f t="shared" si="4"/>
        <v>1</v>
      </c>
      <c r="AM35" s="3">
        <f t="shared" si="5"/>
        <v>0</v>
      </c>
      <c r="AN35" s="3">
        <f t="shared" si="6"/>
        <v>0</v>
      </c>
      <c r="AO35" s="5" t="s">
        <v>16</v>
      </c>
      <c r="AP35" s="2" t="s">
        <v>36</v>
      </c>
      <c r="AS35">
        <f>SUM(AL470:AL497)</f>
        <v>17</v>
      </c>
      <c r="AT35">
        <f>SUM(AM470:AM497)</f>
        <v>10</v>
      </c>
      <c r="AU35">
        <f>SUM(AN470:AN497)</f>
        <v>1</v>
      </c>
      <c r="AV35">
        <f>AVERAGE(AE470:AE478,AE480:AE497)</f>
        <v>24</v>
      </c>
      <c r="AW35">
        <f>_xlfn.STDEV.P(AE470:AE478,AE480:AE497)/SQRT(COUNT(AE470:AE478,AE480:AE497))</f>
        <v>0</v>
      </c>
      <c r="AY35">
        <f>AVERAGE(AH470:AH497)</f>
        <v>1.6120979306646763</v>
      </c>
      <c r="AZ35">
        <f>_xlfn.STDEV.P(AH470:AH497)/SQRT(COUNT(AH470:AH497))</f>
        <v>5.7187982769921784E-2</v>
      </c>
    </row>
    <row r="36" spans="1:52" x14ac:dyDescent="0.35">
      <c r="A36" s="2" t="s">
        <v>74</v>
      </c>
      <c r="B36" t="s">
        <v>61</v>
      </c>
      <c r="C36" t="s">
        <v>16</v>
      </c>
      <c r="D36" t="s">
        <v>17</v>
      </c>
      <c r="E36">
        <v>24.5</v>
      </c>
      <c r="F36">
        <v>176.27</v>
      </c>
      <c r="G36">
        <v>74.930000000000007</v>
      </c>
      <c r="H36">
        <f t="shared" si="0"/>
        <v>2.352462298144935</v>
      </c>
      <c r="I36">
        <v>22.5</v>
      </c>
      <c r="J36">
        <v>53.38</v>
      </c>
      <c r="K36">
        <v>69.97</v>
      </c>
      <c r="L36" s="3">
        <f t="shared" si="1"/>
        <v>1</v>
      </c>
      <c r="M36" s="3">
        <f t="shared" si="2"/>
        <v>0</v>
      </c>
      <c r="N36" s="3">
        <f t="shared" si="3"/>
        <v>0</v>
      </c>
      <c r="O36" s="4" t="s">
        <v>16</v>
      </c>
      <c r="P36" t="s">
        <v>38</v>
      </c>
      <c r="S36">
        <f>SUM(L510:L538)</f>
        <v>0</v>
      </c>
      <c r="T36">
        <f>SUM(M510:M538)</f>
        <v>2</v>
      </c>
      <c r="U36">
        <f>SUM(N510:N538)</f>
        <v>27</v>
      </c>
      <c r="V36">
        <f>AVERAGE(E529,E534)</f>
        <v>30</v>
      </c>
      <c r="W36">
        <f>_xlfn.STDEV.P(E529,E534)/SQRT(COUNT(E529,E534))</f>
        <v>1.4142135623730949</v>
      </c>
      <c r="Y36">
        <f>AVERAGE(H510:H538)</f>
        <v>0.82043204251293633</v>
      </c>
      <c r="Z36">
        <f>_xlfn.STDEV.P(H510:H538)/SQRT(COUNT(H510:H538))</f>
        <v>2.0395662448258831E-2</v>
      </c>
      <c r="AA36" t="s">
        <v>74</v>
      </c>
      <c r="AB36" t="s">
        <v>61</v>
      </c>
      <c r="AC36" t="s">
        <v>16</v>
      </c>
      <c r="AD36" t="s">
        <v>18</v>
      </c>
      <c r="AE36">
        <v>24.5</v>
      </c>
      <c r="AF36">
        <v>113.69</v>
      </c>
      <c r="AG36">
        <v>74.930000000000007</v>
      </c>
      <c r="AH36">
        <f t="shared" si="7"/>
        <v>1.5172827972774587</v>
      </c>
      <c r="AI36">
        <v>16.5</v>
      </c>
      <c r="AJ36">
        <v>56.95</v>
      </c>
      <c r="AK36">
        <v>54.79</v>
      </c>
      <c r="AL36" s="3">
        <f t="shared" si="4"/>
        <v>1</v>
      </c>
      <c r="AM36" s="3">
        <f t="shared" si="5"/>
        <v>0</v>
      </c>
      <c r="AN36" s="3">
        <f t="shared" si="6"/>
        <v>0</v>
      </c>
      <c r="AO36" s="5" t="s">
        <v>16</v>
      </c>
      <c r="AP36" s="2" t="s">
        <v>38</v>
      </c>
      <c r="AS36">
        <f>SUM(AL510:AL538)</f>
        <v>27</v>
      </c>
      <c r="AT36">
        <f>SUM(AM510:AM538)</f>
        <v>2</v>
      </c>
      <c r="AU36">
        <f>SUM(AN510:AN538)</f>
        <v>0</v>
      </c>
      <c r="AV36">
        <f>AVERAGE(AE510:AE538)</f>
        <v>23.775862068965516</v>
      </c>
      <c r="AW36">
        <f>_xlfn.STDEV.P(AE510:AE538)/SQRT(COUNT(AE510:AE538))</f>
        <v>5.2217229518540978E-2</v>
      </c>
      <c r="AY36">
        <f>AVERAGE(AH510:AH538)</f>
        <v>1.9921250567563022</v>
      </c>
      <c r="AZ36">
        <f>_xlfn.STDEV.P(AH510:AH538)/SQRT(COUNT(AH510:AH538))</f>
        <v>6.3386872075009745E-2</v>
      </c>
    </row>
    <row r="37" spans="1:52" x14ac:dyDescent="0.35">
      <c r="A37" s="2" t="s">
        <v>75</v>
      </c>
      <c r="B37" t="s">
        <v>61</v>
      </c>
      <c r="C37" t="s">
        <v>16</v>
      </c>
      <c r="D37" t="s">
        <v>17</v>
      </c>
      <c r="E37">
        <v>26</v>
      </c>
      <c r="F37">
        <v>100.14</v>
      </c>
      <c r="G37">
        <v>78.63</v>
      </c>
      <c r="H37">
        <f t="shared" si="0"/>
        <v>1.2735597100343381</v>
      </c>
      <c r="I37">
        <v>24.5</v>
      </c>
      <c r="J37">
        <v>76.16</v>
      </c>
      <c r="K37">
        <v>74.930000000000007</v>
      </c>
      <c r="L37" s="3">
        <f t="shared" si="1"/>
        <v>0</v>
      </c>
      <c r="M37" s="3">
        <f t="shared" si="2"/>
        <v>1</v>
      </c>
      <c r="N37" s="3">
        <f t="shared" si="3"/>
        <v>0</v>
      </c>
      <c r="O37" s="4" t="s">
        <v>16</v>
      </c>
      <c r="P37" t="s">
        <v>40</v>
      </c>
      <c r="S37">
        <f>SUM(L540:L563)</f>
        <v>16</v>
      </c>
      <c r="T37">
        <f>SUM(M540:M563)</f>
        <v>6</v>
      </c>
      <c r="U37">
        <f>SUM(N540:N563)</f>
        <v>2</v>
      </c>
      <c r="V37">
        <f>AVERAGE(E540:E548,E551:E563)</f>
        <v>25.59090909090909</v>
      </c>
      <c r="W37">
        <f>_xlfn.STDEV.P(E540:E548,E551:E563)/SQRT(COUNT(E540:E548,E551:E563))</f>
        <v>0.23757635492138324</v>
      </c>
      <c r="Y37">
        <f>AVERAGE(H540:H563)</f>
        <v>1.9956546954647472</v>
      </c>
      <c r="Z37">
        <f>_xlfn.STDEV.P(H540:H563)/SQRT(COUNT(H540:H563))</f>
        <v>0.14512470012397061</v>
      </c>
      <c r="AA37" t="s">
        <v>75</v>
      </c>
      <c r="AB37" t="s">
        <v>61</v>
      </c>
      <c r="AC37" t="s">
        <v>16</v>
      </c>
      <c r="AD37" t="s">
        <v>18</v>
      </c>
      <c r="AE37">
        <v>24</v>
      </c>
      <c r="AF37">
        <v>124.87</v>
      </c>
      <c r="AG37">
        <v>73.7</v>
      </c>
      <c r="AH37">
        <f t="shared" si="7"/>
        <v>1.6943012211668929</v>
      </c>
      <c r="AI37">
        <v>23</v>
      </c>
      <c r="AJ37">
        <v>68.36</v>
      </c>
      <c r="AK37">
        <v>71.22</v>
      </c>
      <c r="AL37" s="3">
        <f t="shared" si="4"/>
        <v>1</v>
      </c>
      <c r="AM37" s="3">
        <f t="shared" si="5"/>
        <v>0</v>
      </c>
      <c r="AN37" s="3">
        <f t="shared" si="6"/>
        <v>0</v>
      </c>
      <c r="AO37" s="5" t="s">
        <v>16</v>
      </c>
      <c r="AP37" s="2" t="s">
        <v>40</v>
      </c>
      <c r="AS37">
        <f>SUM(AL540:AL563)</f>
        <v>17</v>
      </c>
      <c r="AT37">
        <f>SUM(AM540:AM563)</f>
        <v>4</v>
      </c>
      <c r="AU37">
        <f>SUM(AN540:AN563)</f>
        <v>3</v>
      </c>
      <c r="AV37">
        <f>AVERAGE(AE540:AE549,AE551:AE552,AE554:AE556,AE558:AE563)</f>
        <v>23.738095238095237</v>
      </c>
      <c r="AW37">
        <f>_xlfn.STDEV.P(AE540:AE549,AE551:AE552,AE554:AE556,AE558:AE563)/SQRT(COUNT(AE540:AE549,AE551:AE552,AE554:AE556,AE558:AE563))</f>
        <v>5.449258431155516E-2</v>
      </c>
      <c r="AY37">
        <f>AVERAGE(AH540:AH563)</f>
        <v>1.7652387269348131</v>
      </c>
      <c r="AZ37">
        <f>_xlfn.STDEV.P(AH540:AH563)/SQRT(COUNT(AH540:AH563))</f>
        <v>0.10275625089061095</v>
      </c>
    </row>
    <row r="38" spans="1:52" x14ac:dyDescent="0.35">
      <c r="A38" s="2" t="s">
        <v>76</v>
      </c>
      <c r="B38" t="s">
        <v>61</v>
      </c>
      <c r="C38" t="s">
        <v>16</v>
      </c>
      <c r="D38" t="s">
        <v>17</v>
      </c>
      <c r="E38">
        <v>25.5</v>
      </c>
      <c r="F38">
        <v>131.94</v>
      </c>
      <c r="G38">
        <v>77.400000000000006</v>
      </c>
      <c r="H38">
        <f t="shared" si="0"/>
        <v>1.7046511627906975</v>
      </c>
      <c r="I38">
        <v>23.5</v>
      </c>
      <c r="J38">
        <v>69.8</v>
      </c>
      <c r="K38">
        <v>72.459999999999994</v>
      </c>
      <c r="L38" s="3">
        <f t="shared" si="1"/>
        <v>1</v>
      </c>
      <c r="M38" s="3">
        <f t="shared" si="2"/>
        <v>0</v>
      </c>
      <c r="N38" s="3">
        <f t="shared" si="3"/>
        <v>0</v>
      </c>
      <c r="O38" s="4" t="s">
        <v>16</v>
      </c>
      <c r="P38" t="s">
        <v>43</v>
      </c>
      <c r="S38">
        <f>SUM(L601:L630)</f>
        <v>6</v>
      </c>
      <c r="T38">
        <f>SUM(M601:M630)</f>
        <v>14</v>
      </c>
      <c r="U38">
        <f>SUM(N601:N630)</f>
        <v>10</v>
      </c>
      <c r="V38">
        <f>AVERAGE(E601:E602,E604:E609,E611,E614:E618,E620:E622,E624,E626:E627)</f>
        <v>26.675000000000001</v>
      </c>
      <c r="W38">
        <f>_xlfn.STDEV.P(E601:E602,E604:E609,E611,E614:E618,E620:E622,E624,E626:E627)/SQRT(COUNT(E601:E602,E604:E609,E611,E614:E618,E620:E622,E624,E626:E627))</f>
        <v>0.37127314742652739</v>
      </c>
      <c r="Y38">
        <f>AVERAGE(H601:H630)</f>
        <v>1.2206267166951963</v>
      </c>
      <c r="Z38">
        <f>_xlfn.STDEV.P(H601:H630)/SQRT(COUNT(H601:H630))</f>
        <v>5.9984047996208385E-2</v>
      </c>
      <c r="AA38" t="s">
        <v>76</v>
      </c>
      <c r="AB38" t="s">
        <v>61</v>
      </c>
      <c r="AC38" t="s">
        <v>16</v>
      </c>
      <c r="AD38" t="s">
        <v>18</v>
      </c>
      <c r="AE38">
        <v>24</v>
      </c>
      <c r="AF38">
        <v>134.68</v>
      </c>
      <c r="AG38">
        <v>73.7</v>
      </c>
      <c r="AH38">
        <f t="shared" si="7"/>
        <v>1.8274084124830394</v>
      </c>
      <c r="AI38">
        <v>23</v>
      </c>
      <c r="AJ38">
        <v>52.55</v>
      </c>
      <c r="AK38">
        <v>71.22</v>
      </c>
      <c r="AL38" s="3">
        <f t="shared" si="4"/>
        <v>1</v>
      </c>
      <c r="AM38" s="3">
        <f t="shared" si="5"/>
        <v>0</v>
      </c>
      <c r="AN38" s="3">
        <f t="shared" si="6"/>
        <v>0</v>
      </c>
      <c r="AO38" s="5" t="s">
        <v>16</v>
      </c>
      <c r="AP38" s="2" t="s">
        <v>43</v>
      </c>
      <c r="AS38">
        <f>SUM(AL601:AL630)</f>
        <v>1</v>
      </c>
      <c r="AT38">
        <f>SUM(AM601:AM630)</f>
        <v>20</v>
      </c>
      <c r="AU38">
        <f>SUM(AN601:AN630)</f>
        <v>9</v>
      </c>
      <c r="AV38">
        <f>AVERAGE(AE602:AE603,AE605:AE615,AE617:AE618,AE621,AE623,AE626:AE629)</f>
        <v>24.166666666666668</v>
      </c>
      <c r="AW38">
        <f>_xlfn.STDEV.P(AE602:AE603,AE605:AE615,AE617:AE618,AE621,AE623,AE626:AE629)/SQRT(COUNT(AE602:AE603,AE605:AE615,AE617:AE618,AE621,AE623,AE626:AE629))</f>
        <v>0.238887570528451</v>
      </c>
      <c r="AY38">
        <f>AVERAGE(AH601:AH630)</f>
        <v>1.1136718127901879</v>
      </c>
      <c r="AZ38">
        <f>_xlfn.STDEV.P(AH601:AH630)/SQRT(COUNT(AH601:AH630))</f>
        <v>3.3179697414820457E-2</v>
      </c>
    </row>
    <row r="39" spans="1:52" x14ac:dyDescent="0.35">
      <c r="A39" s="2" t="s">
        <v>77</v>
      </c>
      <c r="B39" t="s">
        <v>61</v>
      </c>
      <c r="C39" t="s">
        <v>16</v>
      </c>
      <c r="D39" t="s">
        <v>17</v>
      </c>
      <c r="E39">
        <v>25.5</v>
      </c>
      <c r="F39">
        <v>155.13</v>
      </c>
      <c r="G39">
        <v>77.400000000000006</v>
      </c>
      <c r="H39">
        <f t="shared" si="0"/>
        <v>2.0042635658914727</v>
      </c>
      <c r="I39">
        <v>23.5</v>
      </c>
      <c r="J39">
        <v>52.2</v>
      </c>
      <c r="K39">
        <v>72.459999999999994</v>
      </c>
      <c r="L39" s="3">
        <f t="shared" si="1"/>
        <v>1</v>
      </c>
      <c r="M39" s="3">
        <f t="shared" si="2"/>
        <v>0</v>
      </c>
      <c r="N39" s="3">
        <f t="shared" si="3"/>
        <v>0</v>
      </c>
      <c r="O39" s="4" t="s">
        <v>16</v>
      </c>
      <c r="P39" t="s">
        <v>45</v>
      </c>
      <c r="S39">
        <f>SUM(L644:L674)</f>
        <v>13</v>
      </c>
      <c r="T39">
        <f>SUM(M644:M674)</f>
        <v>10</v>
      </c>
      <c r="U39">
        <f>SUM(N644:N674)</f>
        <v>8</v>
      </c>
      <c r="V39">
        <f>AVERAGE(E644:E648,E650:E656,E658:E662,E665,E667,E671:E674)</f>
        <v>27.108695652173914</v>
      </c>
      <c r="W39">
        <f>_xlfn.STDEV.P(E644:E648,E650:E656,E658:E662,E665,E667,E671:E674)/SQRT(COUNT(E644:E648,E650:E656,E658:E662,E665,E667,E671:E674))</f>
        <v>0.5144017775915517</v>
      </c>
      <c r="Y39">
        <f>AVERAGE(H644:H674)</f>
        <v>1.476134857292323</v>
      </c>
      <c r="Z39">
        <f>_xlfn.STDEV.P(H644:H674)/SQRT(COUNT(H644:H674))</f>
        <v>9.8308506943617077E-2</v>
      </c>
      <c r="AA39" t="s">
        <v>77</v>
      </c>
      <c r="AB39" t="s">
        <v>61</v>
      </c>
      <c r="AC39" t="s">
        <v>16</v>
      </c>
      <c r="AD39" t="s">
        <v>18</v>
      </c>
      <c r="AE39">
        <v>25</v>
      </c>
      <c r="AF39">
        <v>81.010000000000005</v>
      </c>
      <c r="AG39">
        <v>76.17</v>
      </c>
      <c r="AH39">
        <f t="shared" si="7"/>
        <v>1.0635420769331758</v>
      </c>
      <c r="AI39">
        <v>24</v>
      </c>
      <c r="AJ39">
        <v>74.34</v>
      </c>
      <c r="AK39">
        <v>73.7</v>
      </c>
      <c r="AL39" s="3">
        <f t="shared" si="4"/>
        <v>0</v>
      </c>
      <c r="AM39" s="3">
        <f t="shared" si="5"/>
        <v>1</v>
      </c>
      <c r="AN39" s="3">
        <f t="shared" si="6"/>
        <v>0</v>
      </c>
      <c r="AO39" s="5" t="s">
        <v>16</v>
      </c>
      <c r="AP39" s="2" t="s">
        <v>45</v>
      </c>
      <c r="AS39">
        <f>SUM(AL644:AL674)</f>
        <v>12</v>
      </c>
      <c r="AT39">
        <f>SUM(AM644:AM674)</f>
        <v>9</v>
      </c>
      <c r="AU39">
        <f>SUM(AN644:AN674)</f>
        <v>10</v>
      </c>
      <c r="AV39">
        <f>AVERAGE(AE644:AE651,AE653,AE656:AE659,AE661:AE662,AE665,AE667,AE669,AE672:AE674)</f>
        <v>23.928571428571427</v>
      </c>
      <c r="AW39">
        <f>_xlfn.STDEV.P(AE644:AE651,AE653,AE656:AE659,AE661:AE662,AE665,AE667,AE669,AE672:AE674)/SQRT(COUNT(AE644:AE651,AE653,AE656:AE659,AE661:AE662,AE665,AE667,AE669,AE672:AE674))</f>
        <v>5.0906903221414147E-2</v>
      </c>
      <c r="AY39">
        <f>AVERAGE(AH644:AH674)</f>
        <v>1.3258213804159107</v>
      </c>
      <c r="AZ39">
        <f>_xlfn.STDEV.P(AH644:AH674)/SQRT(COUNT(AH644:AH674))</f>
        <v>7.0594637895686485E-2</v>
      </c>
    </row>
    <row r="40" spans="1:52" x14ac:dyDescent="0.35">
      <c r="A40" s="2" t="s">
        <v>78</v>
      </c>
      <c r="B40" t="s">
        <v>61</v>
      </c>
      <c r="C40" t="s">
        <v>16</v>
      </c>
      <c r="D40" t="s">
        <v>17</v>
      </c>
      <c r="E40">
        <v>25</v>
      </c>
      <c r="F40">
        <v>108.22</v>
      </c>
      <c r="G40">
        <v>76.17</v>
      </c>
      <c r="H40">
        <f t="shared" si="0"/>
        <v>1.42076933175791</v>
      </c>
      <c r="I40">
        <v>23.5</v>
      </c>
      <c r="J40">
        <v>66.94</v>
      </c>
      <c r="K40">
        <v>72.459999999999994</v>
      </c>
      <c r="L40" s="3">
        <f t="shared" si="1"/>
        <v>0</v>
      </c>
      <c r="M40" s="3">
        <f t="shared" si="2"/>
        <v>1</v>
      </c>
      <c r="N40" s="3">
        <f t="shared" si="3"/>
        <v>0</v>
      </c>
      <c r="O40" s="4" t="s">
        <v>16</v>
      </c>
      <c r="P40" t="s">
        <v>47</v>
      </c>
      <c r="S40">
        <f>SUM(L902:L921)</f>
        <v>0</v>
      </c>
      <c r="T40">
        <f t="shared" ref="T40" si="24">SUM(M902:M921)</f>
        <v>2</v>
      </c>
      <c r="U40">
        <f>SUM(N902:N921)</f>
        <v>18</v>
      </c>
      <c r="V40" t="s">
        <v>41</v>
      </c>
      <c r="W40" t="s">
        <v>41</v>
      </c>
      <c r="Y40">
        <f>AVERAGE(H902:H921)</f>
        <v>0.89546188155191098</v>
      </c>
      <c r="Z40">
        <f>_xlfn.STDEV.P(H902:H921)/SQRT(COUNT(H902:H921))</f>
        <v>2.2347553950386356E-2</v>
      </c>
      <c r="AA40" t="s">
        <v>78</v>
      </c>
      <c r="AB40" t="s">
        <v>61</v>
      </c>
      <c r="AC40" t="s">
        <v>16</v>
      </c>
      <c r="AD40" t="s">
        <v>18</v>
      </c>
      <c r="AE40">
        <v>24</v>
      </c>
      <c r="AF40">
        <v>124.29</v>
      </c>
      <c r="AG40">
        <v>73.7</v>
      </c>
      <c r="AH40">
        <f t="shared" si="7"/>
        <v>1.6864314789687924</v>
      </c>
      <c r="AI40">
        <v>23</v>
      </c>
      <c r="AJ40">
        <v>45.42</v>
      </c>
      <c r="AK40">
        <v>71.22</v>
      </c>
      <c r="AL40" s="3">
        <f t="shared" si="4"/>
        <v>1</v>
      </c>
      <c r="AM40" s="3">
        <f t="shared" si="5"/>
        <v>0</v>
      </c>
      <c r="AN40" s="3">
        <f t="shared" si="6"/>
        <v>0</v>
      </c>
      <c r="AO40" s="5" t="s">
        <v>16</v>
      </c>
      <c r="AP40" s="2" t="s">
        <v>47</v>
      </c>
      <c r="AS40">
        <f>SUM(AL902:AL921)</f>
        <v>15</v>
      </c>
      <c r="AT40">
        <f t="shared" ref="AT40" si="25">SUM(AM902:AM921)</f>
        <v>2</v>
      </c>
      <c r="AU40">
        <f>SUM(AN902:AN921)</f>
        <v>3</v>
      </c>
      <c r="AV40">
        <f>AVERAGE(AE902:AE916,AE920:AE921)</f>
        <v>24</v>
      </c>
      <c r="AW40">
        <f>_xlfn.STDEV.P(AE902:AE916,AE920:AE921)/SQRT(COUNT(AE902:AE916,AE920:AE921))</f>
        <v>0</v>
      </c>
      <c r="AY40">
        <f>AVERAGE(AH902:AH921)</f>
        <v>1.6772052173551324</v>
      </c>
      <c r="AZ40">
        <f>_xlfn.STDEV.P(AH902:AH921)/SQRT(COUNT(AH902:AH921))</f>
        <v>0.10977247060928765</v>
      </c>
    </row>
    <row r="41" spans="1:52" x14ac:dyDescent="0.35">
      <c r="A41" s="2" t="s">
        <v>79</v>
      </c>
      <c r="B41" t="s">
        <v>61</v>
      </c>
      <c r="C41" t="s">
        <v>16</v>
      </c>
      <c r="D41" t="s">
        <v>17</v>
      </c>
      <c r="E41">
        <v>25</v>
      </c>
      <c r="F41">
        <v>167.28</v>
      </c>
      <c r="G41">
        <v>76.17</v>
      </c>
      <c r="H41">
        <f t="shared" si="0"/>
        <v>2.1961402126821583</v>
      </c>
      <c r="I41">
        <v>23.5</v>
      </c>
      <c r="J41">
        <v>46.25</v>
      </c>
      <c r="K41">
        <v>72.459999999999994</v>
      </c>
      <c r="L41" s="3">
        <f t="shared" si="1"/>
        <v>1</v>
      </c>
      <c r="M41" s="3">
        <f t="shared" si="2"/>
        <v>0</v>
      </c>
      <c r="N41" s="3">
        <f t="shared" si="3"/>
        <v>0</v>
      </c>
      <c r="O41" s="4" t="s">
        <v>16</v>
      </c>
      <c r="P41" t="s">
        <v>49</v>
      </c>
      <c r="S41">
        <f>SUM(L951:L979)</f>
        <v>29</v>
      </c>
      <c r="T41">
        <f t="shared" ref="T41" si="26">SUM(M951:M979)</f>
        <v>0</v>
      </c>
      <c r="U41">
        <f>SUM(N951:N979)</f>
        <v>0</v>
      </c>
      <c r="V41">
        <f>AVERAGE(E951:E979)</f>
        <v>26.293103448275861</v>
      </c>
      <c r="W41">
        <f>_xlfn.STDEV.P(E951:E979)/SQRT(COUNT(E951:E979))</f>
        <v>0.13020892700809072</v>
      </c>
      <c r="Y41">
        <f>AVERAGE(H951:H979)</f>
        <v>2.645094467562382</v>
      </c>
      <c r="Z41">
        <f>_xlfn.STDEV.P(H951:H979)/SQRT(COUNT(H951:H979))</f>
        <v>9.3350928183789775E-2</v>
      </c>
      <c r="AA41" t="s">
        <v>79</v>
      </c>
      <c r="AB41" t="s">
        <v>61</v>
      </c>
      <c r="AC41" t="s">
        <v>16</v>
      </c>
      <c r="AD41" t="s">
        <v>18</v>
      </c>
      <c r="AE41">
        <v>24</v>
      </c>
      <c r="AF41">
        <v>163.19999999999999</v>
      </c>
      <c r="AG41">
        <v>73.7</v>
      </c>
      <c r="AH41">
        <f t="shared" si="7"/>
        <v>2.2143826322930797</v>
      </c>
      <c r="AI41">
        <v>16</v>
      </c>
      <c r="AJ41">
        <v>56.18</v>
      </c>
      <c r="AK41">
        <v>53.5</v>
      </c>
      <c r="AL41" s="3">
        <f t="shared" si="4"/>
        <v>1</v>
      </c>
      <c r="AM41" s="3">
        <f t="shared" si="5"/>
        <v>0</v>
      </c>
      <c r="AN41" s="3">
        <f t="shared" si="6"/>
        <v>0</v>
      </c>
      <c r="AO41" s="5" t="s">
        <v>16</v>
      </c>
      <c r="AP41" s="2" t="s">
        <v>49</v>
      </c>
      <c r="AS41">
        <f>SUM(AL951:AL979)</f>
        <v>21</v>
      </c>
      <c r="AT41">
        <f t="shared" ref="AT41" si="27">SUM(AM951:AM979)</f>
        <v>8</v>
      </c>
      <c r="AU41">
        <f>SUM(AN951:AN979)</f>
        <v>0</v>
      </c>
      <c r="AV41">
        <f>AVERAGE(AE951:AE979)</f>
        <v>24</v>
      </c>
      <c r="AW41">
        <f>_xlfn.STDEV.P(AE951:AE979)/SQRT(COUNT(AE951:AE979))</f>
        <v>0</v>
      </c>
      <c r="AY41">
        <f>AVERAGE(AH951:AH979)</f>
        <v>1.6993028587470171</v>
      </c>
      <c r="AZ41">
        <f>_xlfn.STDEV.P(AH951:AH979)/SQRT(COUNT(AH951:AH979))</f>
        <v>5.6819782920264225E-2</v>
      </c>
    </row>
    <row r="42" spans="1:52" x14ac:dyDescent="0.35">
      <c r="A42" s="2" t="s">
        <v>80</v>
      </c>
      <c r="B42" t="s">
        <v>61</v>
      </c>
      <c r="C42" t="s">
        <v>16</v>
      </c>
      <c r="D42" t="s">
        <v>17</v>
      </c>
      <c r="E42">
        <v>25</v>
      </c>
      <c r="F42">
        <v>155.21</v>
      </c>
      <c r="G42">
        <v>76.17</v>
      </c>
      <c r="H42">
        <f t="shared" si="0"/>
        <v>2.0376788761979783</v>
      </c>
      <c r="I42">
        <v>23</v>
      </c>
      <c r="J42">
        <v>47.38</v>
      </c>
      <c r="K42">
        <v>71.22</v>
      </c>
      <c r="L42" s="3">
        <f t="shared" si="1"/>
        <v>1</v>
      </c>
      <c r="M42" s="3">
        <f t="shared" si="2"/>
        <v>0</v>
      </c>
      <c r="N42" s="3">
        <f t="shared" si="3"/>
        <v>0</v>
      </c>
      <c r="O42" s="4" t="s">
        <v>51</v>
      </c>
      <c r="P42" t="s">
        <v>26</v>
      </c>
      <c r="S42">
        <f>SUM(L135:L155)</f>
        <v>8</v>
      </c>
      <c r="T42">
        <f>SUM(M135:M155)</f>
        <v>9</v>
      </c>
      <c r="U42">
        <f>SUM(N135:N155)</f>
        <v>4</v>
      </c>
      <c r="V42">
        <f>AVERAGE(E135:E143,E145:E146,E148:E149,E151:E152,E154:E155)</f>
        <v>25.617647058823529</v>
      </c>
      <c r="W42">
        <f>_xlfn.STDEV.P(E135:E143,E145:E146,E148:E149,E151:E152,E154:E155)/SQRT(COUNT(E135:E143,E145:E146,E148:E149,E151:E152,E154:E155))</f>
        <v>0.22982395761980723</v>
      </c>
      <c r="Y42">
        <f>AVERAGE(H135:H155)</f>
        <v>1.4060936961777633</v>
      </c>
      <c r="Z42">
        <f>_xlfn.STDEV.P(H135:H155)/SQRT(COUNT(H135:H155))</f>
        <v>6.9423031936500929E-2</v>
      </c>
      <c r="AA42" t="s">
        <v>80</v>
      </c>
      <c r="AB42" t="s">
        <v>61</v>
      </c>
      <c r="AC42" t="s">
        <v>16</v>
      </c>
      <c r="AD42" t="s">
        <v>18</v>
      </c>
      <c r="AE42">
        <v>24</v>
      </c>
      <c r="AF42">
        <v>114.34</v>
      </c>
      <c r="AG42">
        <v>73.7</v>
      </c>
      <c r="AH42">
        <f t="shared" si="7"/>
        <v>1.5514246947082768</v>
      </c>
      <c r="AI42">
        <v>23</v>
      </c>
      <c r="AJ42">
        <v>62.69</v>
      </c>
      <c r="AK42">
        <v>71.22</v>
      </c>
      <c r="AL42" s="3">
        <f t="shared" si="4"/>
        <v>1</v>
      </c>
      <c r="AM42" s="3">
        <f t="shared" si="5"/>
        <v>0</v>
      </c>
      <c r="AN42" s="3">
        <f t="shared" si="6"/>
        <v>0</v>
      </c>
      <c r="AO42" s="5" t="s">
        <v>51</v>
      </c>
      <c r="AP42" s="2" t="s">
        <v>26</v>
      </c>
      <c r="AS42">
        <f>SUM(AL135:AL155)</f>
        <v>17</v>
      </c>
      <c r="AT42">
        <f>SUM(AM135:AM155)</f>
        <v>4</v>
      </c>
      <c r="AU42">
        <f>SUM(AN135:AN155)</f>
        <v>0</v>
      </c>
      <c r="AV42">
        <f>AVERAGE(AE135:AE155)</f>
        <v>24.071428571428573</v>
      </c>
      <c r="AW42">
        <f>_xlfn.STDEV.P(AE135:AE155)/SQRT(COUNT(AE135:AE155))</f>
        <v>3.8180177416060612E-2</v>
      </c>
      <c r="AY42">
        <f>AVERAGE(AH135:AH155)</f>
        <v>1.8802616085150432</v>
      </c>
      <c r="AZ42">
        <f>_xlfn.STDEV.P(AH135:AH155)/SQRT(COUNT(AH135:AH155))</f>
        <v>8.1733454530758393E-2</v>
      </c>
    </row>
    <row r="43" spans="1:52" x14ac:dyDescent="0.35">
      <c r="A43" s="2" t="s">
        <v>81</v>
      </c>
      <c r="B43" t="s">
        <v>61</v>
      </c>
      <c r="C43" t="s">
        <v>16</v>
      </c>
      <c r="D43" t="s">
        <v>17</v>
      </c>
      <c r="E43">
        <v>23.5</v>
      </c>
      <c r="F43">
        <v>118.45</v>
      </c>
      <c r="G43">
        <v>72.459999999999994</v>
      </c>
      <c r="H43">
        <f t="shared" si="0"/>
        <v>1.6346950041402155</v>
      </c>
      <c r="I43">
        <v>22.5</v>
      </c>
      <c r="J43">
        <v>62.9</v>
      </c>
      <c r="K43">
        <v>69.97</v>
      </c>
      <c r="L43" s="3">
        <f t="shared" si="1"/>
        <v>1</v>
      </c>
      <c r="M43" s="3">
        <f t="shared" si="2"/>
        <v>0</v>
      </c>
      <c r="N43" s="3">
        <f t="shared" si="3"/>
        <v>0</v>
      </c>
      <c r="O43" s="4" t="s">
        <v>51</v>
      </c>
      <c r="P43" t="s">
        <v>28</v>
      </c>
      <c r="S43">
        <f>SUM(L156:L180)</f>
        <v>6</v>
      </c>
      <c r="T43">
        <f>SUM(M156:M180)</f>
        <v>12</v>
      </c>
      <c r="U43">
        <f>SUM(N156:N180)</f>
        <v>7</v>
      </c>
      <c r="V43">
        <f>AVERAGE(E156,E158:E162,E164,E166:E174,E179:E180)</f>
        <v>26.25</v>
      </c>
      <c r="W43">
        <f>_xlfn.STDEV.P(E156,E158:E162,E164,E166:E174,E179:E180)/SQRT(COUNT(E156,E158:E162,E164,E166:E174,E179:E180))</f>
        <v>0.12576923802968637</v>
      </c>
      <c r="Y43">
        <f>AVERAGE(H156:H180)</f>
        <v>1.2999129418103106</v>
      </c>
      <c r="Z43">
        <f>_xlfn.STDEV.P(H156:H180)/SQRT(COUNT(H156:H180))</f>
        <v>6.9077770586344137E-2</v>
      </c>
      <c r="AA43" t="s">
        <v>81</v>
      </c>
      <c r="AB43" t="s">
        <v>61</v>
      </c>
      <c r="AC43" t="s">
        <v>16</v>
      </c>
      <c r="AD43" t="s">
        <v>18</v>
      </c>
      <c r="AE43">
        <v>24</v>
      </c>
      <c r="AF43">
        <v>106.78</v>
      </c>
      <c r="AG43">
        <v>73.7</v>
      </c>
      <c r="AH43">
        <f t="shared" si="7"/>
        <v>1.4488466757123473</v>
      </c>
      <c r="AI43">
        <v>23</v>
      </c>
      <c r="AJ43">
        <v>56.52</v>
      </c>
      <c r="AK43">
        <v>71.22</v>
      </c>
      <c r="AL43" s="3">
        <f t="shared" si="4"/>
        <v>0</v>
      </c>
      <c r="AM43" s="3">
        <f t="shared" si="5"/>
        <v>1</v>
      </c>
      <c r="AN43" s="3">
        <f t="shared" si="6"/>
        <v>0</v>
      </c>
      <c r="AO43" s="5" t="s">
        <v>51</v>
      </c>
      <c r="AP43" s="2" t="s">
        <v>28</v>
      </c>
      <c r="AS43">
        <f>SUM(AL156:AL180)</f>
        <v>7</v>
      </c>
      <c r="AT43">
        <f>SUM(AM156:AM180)</f>
        <v>16</v>
      </c>
      <c r="AU43">
        <f>SUM(AN156:AN180)</f>
        <v>2</v>
      </c>
      <c r="AV43">
        <f>AVERAGE(AE156:AE168,AE171:AE180)</f>
        <v>24.521739130434781</v>
      </c>
      <c r="AW43">
        <f>_xlfn.STDEV.P(AE156:AE168,AE171:AE180)/SQRT(COUNT(AE156:AE168,AE171:AE180))</f>
        <v>0.46673691385792809</v>
      </c>
      <c r="AY43">
        <f>AVERAGE(AH156:AH180)</f>
        <v>1.3308994046055311</v>
      </c>
      <c r="AZ43">
        <f>_xlfn.STDEV.P(AH156:AH180)/SQRT(COUNT(AH156:AH180))</f>
        <v>4.4469881638561137E-2</v>
      </c>
    </row>
    <row r="44" spans="1:52" x14ac:dyDescent="0.35">
      <c r="A44" s="2" t="s">
        <v>82</v>
      </c>
      <c r="B44" t="s">
        <v>61</v>
      </c>
      <c r="C44" t="s">
        <v>16</v>
      </c>
      <c r="D44" t="s">
        <v>17</v>
      </c>
      <c r="E44">
        <v>25</v>
      </c>
      <c r="F44">
        <v>120.27</v>
      </c>
      <c r="G44">
        <v>76.17</v>
      </c>
      <c r="H44">
        <f t="shared" si="0"/>
        <v>1.5789680976762503</v>
      </c>
      <c r="I44">
        <v>23</v>
      </c>
      <c r="J44">
        <v>46.03</v>
      </c>
      <c r="K44">
        <v>71.22</v>
      </c>
      <c r="L44" s="3">
        <f t="shared" si="1"/>
        <v>1</v>
      </c>
      <c r="M44" s="3">
        <f t="shared" si="2"/>
        <v>0</v>
      </c>
      <c r="N44" s="3">
        <f t="shared" si="3"/>
        <v>0</v>
      </c>
      <c r="O44" s="4" t="s">
        <v>51</v>
      </c>
      <c r="P44" t="s">
        <v>30</v>
      </c>
      <c r="S44">
        <f>SUM(L260:L273,L274:L287)</f>
        <v>1</v>
      </c>
      <c r="T44">
        <f>SUM(M260:M273,M274:M287)</f>
        <v>12</v>
      </c>
      <c r="U44">
        <f>SUM(N260:N273,N274:N287)</f>
        <v>15</v>
      </c>
      <c r="V44">
        <f>AVERAGE(E260,E262,E264,E266:E269,E272:E273,E274,E277,E284,E286)</f>
        <v>25.692307692307693</v>
      </c>
      <c r="W44">
        <f>_xlfn.STDEV.P(E260,E262,E264,E266:E269,E272:E273,E274,E277,E284,E286)/SQRT(COUNT(E260,E262,E264,E266:E269,E272:E273,E274,E277,E284,E286))</f>
        <v>0.24650492714725677</v>
      </c>
      <c r="Y44">
        <f>AVERAGE(H260:H273,H274:H287)</f>
        <v>1.0280013250355331</v>
      </c>
      <c r="Z44">
        <f>_xlfn.STDEV.P(H260:H273,H274:H287)/SQRT(COUNT(H260:H273,H274:H287))</f>
        <v>3.3805356145263567E-2</v>
      </c>
      <c r="AA44" t="s">
        <v>82</v>
      </c>
      <c r="AB44" t="s">
        <v>61</v>
      </c>
      <c r="AC44" t="s">
        <v>16</v>
      </c>
      <c r="AD44" t="s">
        <v>18</v>
      </c>
      <c r="AE44">
        <v>24</v>
      </c>
      <c r="AF44">
        <v>87.97</v>
      </c>
      <c r="AG44">
        <v>73.7</v>
      </c>
      <c r="AH44">
        <f t="shared" si="7"/>
        <v>1.1936227951153324</v>
      </c>
      <c r="AI44">
        <v>23.5</v>
      </c>
      <c r="AJ44">
        <v>51.48</v>
      </c>
      <c r="AK44">
        <v>72.459999999999994</v>
      </c>
      <c r="AL44" s="3">
        <f t="shared" si="4"/>
        <v>0</v>
      </c>
      <c r="AM44" s="3">
        <f t="shared" si="5"/>
        <v>1</v>
      </c>
      <c r="AN44" s="3">
        <f t="shared" si="6"/>
        <v>0</v>
      </c>
      <c r="AO44" s="5" t="s">
        <v>51</v>
      </c>
      <c r="AP44" s="2" t="s">
        <v>30</v>
      </c>
      <c r="AS44">
        <f>SUM(AL260:AL273,AL274:AL287)</f>
        <v>12</v>
      </c>
      <c r="AT44">
        <f>SUM(AM260:AM273,AM274:AM287)</f>
        <v>8</v>
      </c>
      <c r="AU44">
        <f>SUM(AN260:AN273,AN274:AN287)</f>
        <v>8</v>
      </c>
      <c r="AV44">
        <f>AVERAGE(AE261:AE263,AE265:AE273,AE276:AE278,AE280:AE282,AE285,AE287)</f>
        <v>24.074999999999999</v>
      </c>
      <c r="AW44">
        <f>_xlfn.STDEV.P(AE261:AE263,AE265:AE273,AE276:AE278,AE280:AE282,AE285,AE287)/SQRT(COUNT(AE261:AE263,AE265:AE273,AE276:AE278,AE280:AE282,AE285,AE287))</f>
        <v>7.3100957586067217E-2</v>
      </c>
      <c r="AY44">
        <f>AVERAGE(AH260:AH287)</f>
        <v>1.4174596109366038</v>
      </c>
      <c r="AZ44">
        <f>_xlfn.STDEV.P(AH260:AH287)/SQRT(COUNT(AH260:AH287))</f>
        <v>7.1281438253000096E-2</v>
      </c>
    </row>
    <row r="45" spans="1:52" x14ac:dyDescent="0.35">
      <c r="A45" s="2" t="s">
        <v>83</v>
      </c>
      <c r="B45" t="s">
        <v>61</v>
      </c>
      <c r="C45" t="s">
        <v>16</v>
      </c>
      <c r="D45" t="s">
        <v>17</v>
      </c>
      <c r="E45">
        <v>24.5</v>
      </c>
      <c r="F45">
        <v>147.94999999999999</v>
      </c>
      <c r="G45">
        <v>74.930000000000007</v>
      </c>
      <c r="H45">
        <f t="shared" si="0"/>
        <v>1.9745095422394232</v>
      </c>
      <c r="I45">
        <v>23</v>
      </c>
      <c r="J45">
        <v>66.72</v>
      </c>
      <c r="K45">
        <v>71.22</v>
      </c>
      <c r="L45" s="3">
        <f t="shared" si="1"/>
        <v>1</v>
      </c>
      <c r="M45" s="3">
        <f t="shared" si="2"/>
        <v>0</v>
      </c>
      <c r="N45" s="3">
        <f t="shared" si="3"/>
        <v>0</v>
      </c>
      <c r="O45" s="4" t="s">
        <v>51</v>
      </c>
      <c r="P45" t="s">
        <v>32</v>
      </c>
      <c r="S45">
        <f>SUM(L413:L438)</f>
        <v>3</v>
      </c>
      <c r="T45">
        <f>SUM(M413:M438)</f>
        <v>8</v>
      </c>
      <c r="U45">
        <f>SUM(N413:N438)</f>
        <v>15</v>
      </c>
      <c r="V45">
        <f>AVERAGE(E415,E418,E421:E423,E426,E428:E430,E436,E438)</f>
        <v>24.318181818181817</v>
      </c>
      <c r="W45">
        <f>_xlfn.STDEV.P(E415,E418,E421:E423,E426,E428:E430,E436,E438)/SQRT(COUNT(E415,E418,E421:E423,E426,E428:E430,E436,E438))</f>
        <v>0.16099801437006744</v>
      </c>
      <c r="Y45">
        <f>AVERAGE(H413:H438)</f>
        <v>1.0325248751073999</v>
      </c>
      <c r="Z45">
        <f>_xlfn.STDEV.P(H413:H438)/SQRT(COUNT(H413:H438))</f>
        <v>5.6860070452878608E-2</v>
      </c>
      <c r="AA45" t="s">
        <v>83</v>
      </c>
      <c r="AB45" t="s">
        <v>61</v>
      </c>
      <c r="AC45" t="s">
        <v>16</v>
      </c>
      <c r="AD45" t="s">
        <v>18</v>
      </c>
      <c r="AE45">
        <v>24</v>
      </c>
      <c r="AF45">
        <v>131.33000000000001</v>
      </c>
      <c r="AG45">
        <v>73.7</v>
      </c>
      <c r="AH45">
        <f t="shared" si="7"/>
        <v>1.781953867028494</v>
      </c>
      <c r="AI45">
        <v>22.5</v>
      </c>
      <c r="AJ45">
        <v>48.1</v>
      </c>
      <c r="AK45">
        <v>69.97</v>
      </c>
      <c r="AL45" s="3">
        <f t="shared" si="4"/>
        <v>1</v>
      </c>
      <c r="AM45" s="3">
        <f t="shared" si="5"/>
        <v>0</v>
      </c>
      <c r="AN45" s="3">
        <f t="shared" si="6"/>
        <v>0</v>
      </c>
      <c r="AO45" s="5" t="s">
        <v>51</v>
      </c>
      <c r="AP45" s="2" t="s">
        <v>32</v>
      </c>
      <c r="AS45">
        <f>SUM(AL413:AL438)</f>
        <v>22</v>
      </c>
      <c r="AT45">
        <f>SUM(AM413:AM438)</f>
        <v>3</v>
      </c>
      <c r="AU45">
        <f>SUM(AN413:AN438)</f>
        <v>1</v>
      </c>
      <c r="AV45">
        <f>AVERAGE(AE414:AE438)</f>
        <v>23.98</v>
      </c>
      <c r="AW45">
        <f>_xlfn.STDEV.P(AE414:AE438)/SQRT(COUNT(AE414:AE438))</f>
        <v>1.9595917942265426E-2</v>
      </c>
      <c r="AY45">
        <f>AVERAGE(AH413:AH438)</f>
        <v>1.8870471701547897</v>
      </c>
      <c r="AZ45">
        <f>_xlfn.STDEV.P(AH413:AH438)/SQRT(COUNT(AH413:AH438))</f>
        <v>7.7902811304684502E-2</v>
      </c>
    </row>
    <row r="46" spans="1:52" x14ac:dyDescent="0.35">
      <c r="A46" s="2" t="s">
        <v>84</v>
      </c>
      <c r="B46" t="s">
        <v>61</v>
      </c>
      <c r="C46" t="s">
        <v>16</v>
      </c>
      <c r="D46" t="s">
        <v>17</v>
      </c>
      <c r="E46">
        <v>24.5</v>
      </c>
      <c r="F46">
        <v>130.63999999999999</v>
      </c>
      <c r="G46">
        <v>74.930000000000007</v>
      </c>
      <c r="H46">
        <f t="shared" si="0"/>
        <v>1.743493927665821</v>
      </c>
      <c r="I46">
        <v>23</v>
      </c>
      <c r="J46">
        <v>69.64</v>
      </c>
      <c r="K46">
        <v>71.22</v>
      </c>
      <c r="L46" s="3">
        <f t="shared" si="1"/>
        <v>1</v>
      </c>
      <c r="M46" s="3">
        <f t="shared" si="2"/>
        <v>0</v>
      </c>
      <c r="N46" s="3">
        <f t="shared" si="3"/>
        <v>0</v>
      </c>
      <c r="O46" s="4" t="s">
        <v>51</v>
      </c>
      <c r="P46" t="s">
        <v>34</v>
      </c>
      <c r="S46">
        <f>SUM(L334:L348)</f>
        <v>0</v>
      </c>
      <c r="T46">
        <f>SUM(M334:M348)</f>
        <v>2</v>
      </c>
      <c r="U46">
        <f>SUM(N334:N348)</f>
        <v>13</v>
      </c>
      <c r="V46" t="s">
        <v>41</v>
      </c>
      <c r="W46" t="s">
        <v>41</v>
      </c>
      <c r="Y46">
        <f>AVERAGE(H334:H348)</f>
        <v>0.88226668372260397</v>
      </c>
      <c r="Z46">
        <f>_xlfn.STDEV.P(H334:H348)/SQRT(COUNT(H334:H348))</f>
        <v>2.5523745172129367E-2</v>
      </c>
      <c r="AA46" t="s">
        <v>84</v>
      </c>
      <c r="AB46" t="s">
        <v>61</v>
      </c>
      <c r="AC46" t="s">
        <v>16</v>
      </c>
      <c r="AD46" t="s">
        <v>18</v>
      </c>
      <c r="AE46">
        <v>24</v>
      </c>
      <c r="AF46">
        <v>149.71</v>
      </c>
      <c r="AG46">
        <v>73.7</v>
      </c>
      <c r="AH46">
        <f t="shared" si="7"/>
        <v>2.0313432835820895</v>
      </c>
      <c r="AI46">
        <v>23</v>
      </c>
      <c r="AJ46">
        <v>58.18</v>
      </c>
      <c r="AK46">
        <v>71.22</v>
      </c>
      <c r="AL46" s="3">
        <f t="shared" si="4"/>
        <v>1</v>
      </c>
      <c r="AM46" s="3">
        <f t="shared" si="5"/>
        <v>0</v>
      </c>
      <c r="AN46" s="3">
        <f t="shared" si="6"/>
        <v>0</v>
      </c>
      <c r="AO46" s="5" t="s">
        <v>51</v>
      </c>
      <c r="AP46" s="2" t="s">
        <v>34</v>
      </c>
      <c r="AS46">
        <f>SUM(AL334:AL348)</f>
        <v>7</v>
      </c>
      <c r="AT46">
        <f>SUM(AM334:AM348)</f>
        <v>6</v>
      </c>
      <c r="AU46">
        <f>SUM(AN334:AN348)</f>
        <v>2</v>
      </c>
      <c r="AV46">
        <f>AVERAGE(AE334:AE338,AE340:AE344,AE346:AE348)</f>
        <v>24.153846153846153</v>
      </c>
      <c r="AW46">
        <f>_xlfn.STDEV.P(AE334:AE338,AE340:AE344,AE346:AE348)/SQRT(COUNT(AE334:AE338,AE340:AE344,AE346:AE348))</f>
        <v>0.14781060351238812</v>
      </c>
      <c r="AY46">
        <f>AVERAGE(AH334:AH348)</f>
        <v>1.5151790153863627</v>
      </c>
      <c r="AZ46">
        <f>_xlfn.STDEV.P(AH334:AH348)/SQRT(COUNT(AH334:AH348))</f>
        <v>0.1072439183278889</v>
      </c>
    </row>
    <row r="47" spans="1:52" x14ac:dyDescent="0.35">
      <c r="A47" s="2" t="s">
        <v>85</v>
      </c>
      <c r="B47" t="s">
        <v>61</v>
      </c>
      <c r="C47" t="s">
        <v>16</v>
      </c>
      <c r="D47" t="s">
        <v>17</v>
      </c>
      <c r="E47">
        <v>25</v>
      </c>
      <c r="F47">
        <v>127.72</v>
      </c>
      <c r="G47">
        <v>76.17</v>
      </c>
      <c r="H47">
        <f t="shared" si="0"/>
        <v>1.6767756334514901</v>
      </c>
      <c r="I47">
        <v>23.5</v>
      </c>
      <c r="J47">
        <v>59.96</v>
      </c>
      <c r="K47">
        <v>72.459999999999994</v>
      </c>
      <c r="L47" s="3">
        <f t="shared" si="1"/>
        <v>1</v>
      </c>
      <c r="M47" s="3">
        <f t="shared" si="2"/>
        <v>0</v>
      </c>
      <c r="N47" s="3">
        <f t="shared" si="3"/>
        <v>0</v>
      </c>
      <c r="O47" s="4" t="s">
        <v>51</v>
      </c>
      <c r="P47" t="s">
        <v>36</v>
      </c>
      <c r="S47">
        <f>SUM(L702:L728)</f>
        <v>8</v>
      </c>
      <c r="T47">
        <f>SUM(M702:M728)</f>
        <v>11</v>
      </c>
      <c r="U47">
        <f>SUM(N702:N728)</f>
        <v>8</v>
      </c>
      <c r="V47">
        <f>AVERAGE(E702,E704:E705,E707:E708,E710:E714,E716:E722,E724,E728)</f>
        <v>24.526315789473685</v>
      </c>
      <c r="W47">
        <f>_xlfn.STDEV.P(E702,E704:E705,E707:E708,E710:E714,E716:E722,E724,E728)/SQRT(COUNT(E702,E704:E705,E707:E708,E710:E714,E716:E722,E724,E728))</f>
        <v>0.20878783585829658</v>
      </c>
      <c r="Y47">
        <f>AVERAGE(H702:H728)</f>
        <v>1.383355610799281</v>
      </c>
      <c r="Z47">
        <f>_xlfn.STDEV.P(H702:H728)/SQRT(COUNT(H702:H728))</f>
        <v>0.10002625649228042</v>
      </c>
      <c r="AA47" t="s">
        <v>85</v>
      </c>
      <c r="AB47" t="s">
        <v>61</v>
      </c>
      <c r="AC47" t="s">
        <v>16</v>
      </c>
      <c r="AD47" t="s">
        <v>18</v>
      </c>
      <c r="AE47">
        <v>24</v>
      </c>
      <c r="AF47">
        <v>140.27000000000001</v>
      </c>
      <c r="AG47">
        <v>73.7</v>
      </c>
      <c r="AH47">
        <f t="shared" si="7"/>
        <v>1.9032564450474898</v>
      </c>
      <c r="AI47">
        <v>23</v>
      </c>
      <c r="AJ47">
        <v>55.98</v>
      </c>
      <c r="AK47">
        <v>71.22</v>
      </c>
      <c r="AL47" s="3">
        <f t="shared" si="4"/>
        <v>1</v>
      </c>
      <c r="AM47" s="3">
        <f t="shared" si="5"/>
        <v>0</v>
      </c>
      <c r="AN47" s="3">
        <f t="shared" si="6"/>
        <v>0</v>
      </c>
      <c r="AO47" s="5" t="s">
        <v>51</v>
      </c>
      <c r="AP47" s="2" t="s">
        <v>36</v>
      </c>
      <c r="AS47">
        <f>SUM(AL702:AL728)</f>
        <v>9</v>
      </c>
      <c r="AT47">
        <f>SUM(AM702:AM728)</f>
        <v>18</v>
      </c>
      <c r="AU47">
        <f>SUM(AN702:AN728)</f>
        <v>0</v>
      </c>
      <c r="AV47">
        <f>AVERAGE(AE702:AE728)</f>
        <v>24.25925925925926</v>
      </c>
      <c r="AW47">
        <f>_xlfn.STDEV.P(AE702:AE728)/SQRT(COUNT(AE702:AE728))</f>
        <v>0.38965565535031282</v>
      </c>
      <c r="AY47">
        <f>AVERAGE(AH702:AH728)</f>
        <v>1.4036453912376468</v>
      </c>
      <c r="AZ47">
        <f>_xlfn.STDEV.P(AH702:AH728)/SQRT(COUNT(AH702:AH728))</f>
        <v>5.1652739417221122E-2</v>
      </c>
    </row>
    <row r="48" spans="1:52" x14ac:dyDescent="0.35">
      <c r="A48" s="2" t="s">
        <v>86</v>
      </c>
      <c r="B48" t="s">
        <v>61</v>
      </c>
      <c r="C48" t="s">
        <v>16</v>
      </c>
      <c r="D48" t="s">
        <v>17</v>
      </c>
      <c r="E48">
        <v>25</v>
      </c>
      <c r="F48">
        <v>148.62</v>
      </c>
      <c r="G48">
        <v>76.17</v>
      </c>
      <c r="H48">
        <f t="shared" si="0"/>
        <v>1.9511618747538402</v>
      </c>
      <c r="I48">
        <v>23</v>
      </c>
      <c r="J48">
        <v>41.3</v>
      </c>
      <c r="K48">
        <v>71.22</v>
      </c>
      <c r="L48" s="3">
        <f t="shared" si="1"/>
        <v>1</v>
      </c>
      <c r="M48" s="3">
        <f t="shared" si="2"/>
        <v>0</v>
      </c>
      <c r="N48" s="3">
        <f t="shared" si="3"/>
        <v>0</v>
      </c>
      <c r="O48" s="4" t="s">
        <v>51</v>
      </c>
      <c r="P48" t="s">
        <v>38</v>
      </c>
      <c r="S48">
        <f>SUM(L738:L764)</f>
        <v>16</v>
      </c>
      <c r="T48">
        <f>SUM(M738:M764)</f>
        <v>8</v>
      </c>
      <c r="U48">
        <f>SUM(N738:N764)</f>
        <v>3</v>
      </c>
      <c r="V48">
        <f>AVERAGE(E738,E740:E749,E751:E752,E754:E764)</f>
        <v>25.5</v>
      </c>
      <c r="W48">
        <f>_xlfn.STDEV.P(E738,E740:E749,E751:E752,E754:E764)/SQRT(COUNT(E738,E740:E749,E751:E752,E754:E764))</f>
        <v>9.3169499062491251E-2</v>
      </c>
      <c r="Y48">
        <f>AVERAGE(H738:H764)</f>
        <v>1.7416281445342423</v>
      </c>
      <c r="Z48">
        <f>_xlfn.STDEV.P(H738:H764)/SQRT(COUNT(H738:H764))</f>
        <v>0.103233450318082</v>
      </c>
      <c r="AA48" t="s">
        <v>86</v>
      </c>
      <c r="AB48" t="s">
        <v>61</v>
      </c>
      <c r="AC48" t="s">
        <v>16</v>
      </c>
      <c r="AD48" t="s">
        <v>18</v>
      </c>
      <c r="AE48">
        <v>24</v>
      </c>
      <c r="AF48">
        <v>121.13</v>
      </c>
      <c r="AG48">
        <v>73.7</v>
      </c>
      <c r="AH48">
        <f t="shared" si="7"/>
        <v>1.6435549525101762</v>
      </c>
      <c r="AI48">
        <v>23</v>
      </c>
      <c r="AJ48">
        <v>39.979999999999997</v>
      </c>
      <c r="AK48">
        <v>71.22</v>
      </c>
      <c r="AL48" s="3">
        <f t="shared" si="4"/>
        <v>1</v>
      </c>
      <c r="AM48" s="3">
        <f t="shared" si="5"/>
        <v>0</v>
      </c>
      <c r="AN48" s="3">
        <f t="shared" si="6"/>
        <v>0</v>
      </c>
      <c r="AO48" s="5" t="s">
        <v>51</v>
      </c>
      <c r="AP48" s="2" t="s">
        <v>38</v>
      </c>
      <c r="AS48">
        <f>SUM(AL738:AL764)</f>
        <v>21</v>
      </c>
      <c r="AT48">
        <f>SUM(AM738:AM764)</f>
        <v>5</v>
      </c>
      <c r="AU48">
        <f>SUM(AN738:AN764)</f>
        <v>1</v>
      </c>
      <c r="AV48">
        <f>AVERAGE(AE738:AE758,AE760:AE764)</f>
        <v>23.692307692307693</v>
      </c>
      <c r="AW48">
        <f>_xlfn.STDEV.P(AE738:AE758,AE760:AE764)/SQRT(COUNT(AE738:AE758,AE760:AE764))</f>
        <v>6.1279038985822404E-2</v>
      </c>
      <c r="AY48">
        <f>AVERAGE(AH738:AH764)</f>
        <v>1.7892881905539</v>
      </c>
      <c r="AZ48">
        <f>_xlfn.STDEV.P(AH738:AH764)/SQRT(COUNT(AH738:AH764))</f>
        <v>8.1478184513518556E-2</v>
      </c>
    </row>
    <row r="49" spans="1:52" x14ac:dyDescent="0.35">
      <c r="A49" s="2" t="s">
        <v>87</v>
      </c>
      <c r="B49" t="s">
        <v>61</v>
      </c>
      <c r="C49" t="s">
        <v>16</v>
      </c>
      <c r="D49" t="s">
        <v>17</v>
      </c>
      <c r="E49">
        <v>25.5</v>
      </c>
      <c r="F49">
        <v>98.6</v>
      </c>
      <c r="G49">
        <v>77.400000000000006</v>
      </c>
      <c r="H49">
        <f t="shared" si="0"/>
        <v>1.2739018087855296</v>
      </c>
      <c r="I49">
        <v>24</v>
      </c>
      <c r="J49">
        <v>71.42</v>
      </c>
      <c r="K49">
        <v>73.7</v>
      </c>
      <c r="L49" s="3">
        <f t="shared" si="1"/>
        <v>0</v>
      </c>
      <c r="M49" s="3">
        <f t="shared" si="2"/>
        <v>1</v>
      </c>
      <c r="N49" s="3">
        <f t="shared" si="3"/>
        <v>0</v>
      </c>
      <c r="O49" s="4" t="s">
        <v>51</v>
      </c>
      <c r="P49" t="s">
        <v>40</v>
      </c>
      <c r="S49">
        <f>SUM(L765:L790)</f>
        <v>13</v>
      </c>
      <c r="T49">
        <f>SUM(M765:M790)</f>
        <v>11</v>
      </c>
      <c r="U49">
        <f>SUM(N765:N790)</f>
        <v>2</v>
      </c>
      <c r="V49">
        <f>AVERAGE(E765:E778,E780:E789)</f>
        <v>25.75</v>
      </c>
      <c r="W49">
        <f>_xlfn.STDEV.P(E765:E778,E780:E789)/SQRT(COUNT(E765:E778,E780:E789))</f>
        <v>0.19982631347136334</v>
      </c>
      <c r="Y49">
        <f>AVERAGE(H765:H790)</f>
        <v>1.5782024603715838</v>
      </c>
      <c r="Z49">
        <f>_xlfn.STDEV.P(H765:H790)/SQRT(COUNT(H765:H790))</f>
        <v>8.5982800092752165E-2</v>
      </c>
      <c r="AA49" t="s">
        <v>87</v>
      </c>
      <c r="AB49" t="s">
        <v>61</v>
      </c>
      <c r="AC49" t="s">
        <v>16</v>
      </c>
      <c r="AD49" t="s">
        <v>18</v>
      </c>
      <c r="AE49">
        <v>24</v>
      </c>
      <c r="AF49">
        <v>104.5</v>
      </c>
      <c r="AG49">
        <v>73.7</v>
      </c>
      <c r="AH49">
        <f t="shared" si="7"/>
        <v>1.4179104477611939</v>
      </c>
      <c r="AI49">
        <v>23</v>
      </c>
      <c r="AJ49">
        <v>48.55</v>
      </c>
      <c r="AK49">
        <v>71.22</v>
      </c>
      <c r="AL49" s="3">
        <f t="shared" si="4"/>
        <v>0</v>
      </c>
      <c r="AM49" s="3">
        <f t="shared" si="5"/>
        <v>1</v>
      </c>
      <c r="AN49" s="3">
        <f t="shared" si="6"/>
        <v>0</v>
      </c>
      <c r="AO49" s="5" t="s">
        <v>51</v>
      </c>
      <c r="AP49" s="2" t="s">
        <v>40</v>
      </c>
      <c r="AS49">
        <f>SUM(AL765:AL790)</f>
        <v>18</v>
      </c>
      <c r="AT49">
        <f>SUM(AM765:AM790)</f>
        <v>7</v>
      </c>
      <c r="AU49">
        <f>SUM(AN765:AN790)</f>
        <v>1</v>
      </c>
      <c r="AV49">
        <f>AVERAGE(AE765:AE778,AE780:AE790)</f>
        <v>23.72</v>
      </c>
      <c r="AW49">
        <f>_xlfn.STDEV.P(AE765:AE778,AE780:AE790)/SQRT(COUNT(AE765:AE778,AE780:AE790))</f>
        <v>5.7131427428342804E-2</v>
      </c>
      <c r="AY49">
        <f>AVERAGE(AH765:AH790)</f>
        <v>1.7382718477161618</v>
      </c>
      <c r="AZ49">
        <f>_xlfn.STDEV.P(AH765:AH790)/SQRT(COUNT(AH765:AH790))</f>
        <v>8.2095900634394675E-2</v>
      </c>
    </row>
    <row r="50" spans="1:52" x14ac:dyDescent="0.35">
      <c r="A50" s="2" t="s">
        <v>88</v>
      </c>
      <c r="B50" t="s">
        <v>61</v>
      </c>
      <c r="C50" t="s">
        <v>16</v>
      </c>
      <c r="D50" t="s">
        <v>17</v>
      </c>
      <c r="E50">
        <v>24.5</v>
      </c>
      <c r="F50">
        <v>131.84</v>
      </c>
      <c r="G50">
        <v>74.930000000000007</v>
      </c>
      <c r="H50">
        <f t="shared" si="0"/>
        <v>1.7595088749499532</v>
      </c>
      <c r="I50">
        <v>23.5</v>
      </c>
      <c r="J50">
        <v>67.63</v>
      </c>
      <c r="K50">
        <v>72.459999999999994</v>
      </c>
      <c r="L50" s="3">
        <f t="shared" si="1"/>
        <v>1</v>
      </c>
      <c r="M50" s="3">
        <f t="shared" si="2"/>
        <v>0</v>
      </c>
      <c r="N50" s="3">
        <f t="shared" si="3"/>
        <v>0</v>
      </c>
      <c r="O50" s="4" t="s">
        <v>51</v>
      </c>
      <c r="P50" t="s">
        <v>43</v>
      </c>
      <c r="S50">
        <f>SUM(L817:L845)</f>
        <v>1</v>
      </c>
      <c r="T50">
        <f>SUM(M817:M845)</f>
        <v>5</v>
      </c>
      <c r="U50">
        <f>SUM(N817:N845)</f>
        <v>23</v>
      </c>
      <c r="V50">
        <f>AVERAGE(E823:E825,E828,E832,E835,E845)</f>
        <v>24.928571428571427</v>
      </c>
      <c r="W50">
        <f>_xlfn.STDEV.P(E823:E825,E828,E832,E835,E845)/SQRT(COUNT(E823:E825,E828,E832,E835,E845))</f>
        <v>0.43364345634440365</v>
      </c>
      <c r="Y50">
        <f>AVERAGE(H817:H845)</f>
        <v>0.93309469985910365</v>
      </c>
      <c r="Z50">
        <f>_xlfn.STDEV.P(H817:H845)/SQRT(COUNT(H817:H845))</f>
        <v>3.3374912256692084E-2</v>
      </c>
      <c r="AA50" t="s">
        <v>88</v>
      </c>
      <c r="AB50" t="s">
        <v>61</v>
      </c>
      <c r="AC50" t="s">
        <v>16</v>
      </c>
      <c r="AD50" t="s">
        <v>18</v>
      </c>
      <c r="AE50">
        <v>24</v>
      </c>
      <c r="AF50">
        <v>134.77000000000001</v>
      </c>
      <c r="AG50">
        <v>73.7</v>
      </c>
      <c r="AH50">
        <f t="shared" si="7"/>
        <v>1.828629579375848</v>
      </c>
      <c r="AI50">
        <v>23</v>
      </c>
      <c r="AJ50">
        <v>42.69</v>
      </c>
      <c r="AK50">
        <v>71.22</v>
      </c>
      <c r="AL50" s="3">
        <f t="shared" si="4"/>
        <v>1</v>
      </c>
      <c r="AM50" s="3">
        <f t="shared" si="5"/>
        <v>0</v>
      </c>
      <c r="AN50" s="3">
        <f t="shared" si="6"/>
        <v>0</v>
      </c>
      <c r="AO50" s="5" t="s">
        <v>51</v>
      </c>
      <c r="AP50" s="2" t="s">
        <v>43</v>
      </c>
      <c r="AS50">
        <f>SUM(AL817:AL845)</f>
        <v>1</v>
      </c>
      <c r="AT50">
        <f>SUM(AM817:AM845)</f>
        <v>13</v>
      </c>
      <c r="AU50">
        <f>SUM(AN817:AN845)</f>
        <v>15</v>
      </c>
      <c r="AV50">
        <f>AVERAGE(AE818,AE820,AE822:AE824,AE828,AE830:AE832,AE834:AE835,AE839,AE842,AE845)</f>
        <v>23.964285714285715</v>
      </c>
      <c r="AW50">
        <f>_xlfn.STDEV.P(AE818,AE820,AE822:AE824,AE828,AE830:AE832,AE834:AE835,AE839,AE842,AE845)/SQRT(COUNT(AE818,AE820,AE822:AE824,AE828,AE830:AE832,AE834:AE835,AE839,AE842,AE845))</f>
        <v>0.1633848414449583</v>
      </c>
      <c r="AY50">
        <f>AVERAGE(AH817:AH845)</f>
        <v>1.0447210098275781</v>
      </c>
      <c r="AZ50">
        <f>_xlfn.STDEV.P(AH817:AH845)/SQRT(COUNT(AH817:AH845))</f>
        <v>3.808363074964384E-2</v>
      </c>
    </row>
    <row r="51" spans="1:52" x14ac:dyDescent="0.35">
      <c r="A51" s="2" t="s">
        <v>89</v>
      </c>
      <c r="B51" t="s">
        <v>61</v>
      </c>
      <c r="C51" t="s">
        <v>16</v>
      </c>
      <c r="D51" t="s">
        <v>17</v>
      </c>
      <c r="E51">
        <v>24</v>
      </c>
      <c r="F51">
        <v>134.80000000000001</v>
      </c>
      <c r="G51">
        <v>73.7</v>
      </c>
      <c r="H51">
        <f t="shared" si="0"/>
        <v>1.8290366350067844</v>
      </c>
      <c r="I51">
        <v>22</v>
      </c>
      <c r="J51">
        <v>25.26</v>
      </c>
      <c r="K51">
        <v>68.72</v>
      </c>
      <c r="L51" s="3">
        <f t="shared" si="1"/>
        <v>1</v>
      </c>
      <c r="M51" s="3">
        <f t="shared" si="2"/>
        <v>0</v>
      </c>
      <c r="N51" s="3">
        <f t="shared" si="3"/>
        <v>0</v>
      </c>
      <c r="O51" s="4" t="s">
        <v>51</v>
      </c>
      <c r="P51" t="s">
        <v>45</v>
      </c>
      <c r="S51">
        <f>SUM(L861:L888)</f>
        <v>7</v>
      </c>
      <c r="T51">
        <f>SUM(M861:M888)</f>
        <v>9</v>
      </c>
      <c r="U51">
        <f>SUM(N861:N888)</f>
        <v>12</v>
      </c>
      <c r="V51">
        <f>AVERAGE(E862:E866,E868:E870,E872:E875,E880:E881,E885,E888)</f>
        <v>27.375</v>
      </c>
      <c r="W51">
        <f>_xlfn.STDEV.P(E862:E866,E868:E870,E872:E875,E880:E881,E885,E888)/SQRT(COUNT(E862:E866,E868:E870,E872:E875,E880:E881,E885,E888))</f>
        <v>0.38145486299167819</v>
      </c>
      <c r="Y51">
        <f>AVERAGE(H861:H888)</f>
        <v>1.1865747863958251</v>
      </c>
      <c r="Z51">
        <f>_xlfn.STDEV.P(H861:H888)/SQRT(COUNT(H861:H888))</f>
        <v>6.4367616059144137E-2</v>
      </c>
      <c r="AA51" t="s">
        <v>89</v>
      </c>
      <c r="AB51" t="s">
        <v>61</v>
      </c>
      <c r="AC51" t="s">
        <v>16</v>
      </c>
      <c r="AD51" t="s">
        <v>18</v>
      </c>
      <c r="AE51">
        <v>24</v>
      </c>
      <c r="AF51">
        <v>118.51</v>
      </c>
      <c r="AG51">
        <v>73.7</v>
      </c>
      <c r="AH51">
        <f t="shared" si="7"/>
        <v>1.6080054274084126</v>
      </c>
      <c r="AI51">
        <v>23</v>
      </c>
      <c r="AJ51">
        <v>42.97</v>
      </c>
      <c r="AK51">
        <v>71.22</v>
      </c>
      <c r="AL51" s="3">
        <f t="shared" si="4"/>
        <v>1</v>
      </c>
      <c r="AM51" s="3">
        <f t="shared" si="5"/>
        <v>0</v>
      </c>
      <c r="AN51" s="3">
        <f t="shared" si="6"/>
        <v>0</v>
      </c>
      <c r="AO51" s="5" t="s">
        <v>51</v>
      </c>
      <c r="AP51" s="2" t="s">
        <v>45</v>
      </c>
      <c r="AS51">
        <f>SUM(AL861:AL888)</f>
        <v>8</v>
      </c>
      <c r="AT51">
        <f>SUM(AM861:AM888)</f>
        <v>16</v>
      </c>
      <c r="AU51">
        <f>SUM(AN861:AN888)</f>
        <v>4</v>
      </c>
      <c r="AV51">
        <f>AVERAGE(AE861:AE866,AE868:AE870,AE872:AE882,AE884:AE886,AE888)</f>
        <v>24.083333333333332</v>
      </c>
      <c r="AW51">
        <f>_xlfn.STDEV.P(AE861:AE866,AE868:AE870,AE872:AE882,AE884:AE886,AE888)/SQRT(COUNT(AE861:AE866,AE868:AE870,AE872:AE882,AE884:AE886,AE888))</f>
        <v>5.6416933365527493E-2</v>
      </c>
      <c r="AY51">
        <f>AVERAGE(AH861:AH888)</f>
        <v>1.3481178623927212</v>
      </c>
      <c r="AZ51">
        <f>_xlfn.STDEV.P(AH861:AH888)/SQRT(COUNT(AH861:AH888))</f>
        <v>6.2609141288204662E-2</v>
      </c>
    </row>
    <row r="52" spans="1:52" x14ac:dyDescent="0.35">
      <c r="A52" s="2" t="s">
        <v>90</v>
      </c>
      <c r="B52" t="s">
        <v>61</v>
      </c>
      <c r="C52" t="s">
        <v>16</v>
      </c>
      <c r="D52" t="s">
        <v>17</v>
      </c>
      <c r="E52">
        <v>24</v>
      </c>
      <c r="F52">
        <v>146.88</v>
      </c>
      <c r="G52">
        <v>73.7</v>
      </c>
      <c r="H52">
        <f t="shared" si="0"/>
        <v>1.9929443690637718</v>
      </c>
      <c r="I52">
        <v>22.5</v>
      </c>
      <c r="J52">
        <v>61.66</v>
      </c>
      <c r="K52">
        <v>69.97</v>
      </c>
      <c r="L52" s="3">
        <f t="shared" si="1"/>
        <v>1</v>
      </c>
      <c r="M52" s="3">
        <f t="shared" si="2"/>
        <v>0</v>
      </c>
      <c r="N52" s="3">
        <f t="shared" si="3"/>
        <v>0</v>
      </c>
      <c r="O52" s="4" t="s">
        <v>51</v>
      </c>
      <c r="P52" t="s">
        <v>47</v>
      </c>
      <c r="S52">
        <f>SUM(L984:L1009)</f>
        <v>10</v>
      </c>
      <c r="T52">
        <f t="shared" ref="T52" si="28">SUM(M984:M1009)</f>
        <v>10</v>
      </c>
      <c r="U52">
        <f>SUM(N984:N1009)</f>
        <v>6</v>
      </c>
      <c r="V52">
        <f>AVERAGE(E985:E987,E989:E997,E999,E1001:E1002,E1004:E1008)</f>
        <v>25.8</v>
      </c>
      <c r="W52">
        <f>_xlfn.STDEV.P(E985:E987,E989:E997,E999,E1001:E1002,E1004:E1008)/SQRT(COUNT(E985:E987,E989:E997,E999,E1001:E1002,E1004:E1008))</f>
        <v>0.25592967784139453</v>
      </c>
      <c r="Y52">
        <f>AVERAGE(H984:H1009)</f>
        <v>1.4609029291057294</v>
      </c>
      <c r="Z52">
        <f>_xlfn.STDEV.P(H984:H1009)/SQRT(COUNT(H984:H1009))</f>
        <v>9.0052835152786184E-2</v>
      </c>
      <c r="AA52" t="s">
        <v>90</v>
      </c>
      <c r="AB52" t="s">
        <v>61</v>
      </c>
      <c r="AC52" t="s">
        <v>16</v>
      </c>
      <c r="AD52" t="s">
        <v>18</v>
      </c>
      <c r="AE52">
        <v>24</v>
      </c>
      <c r="AF52">
        <v>167.93</v>
      </c>
      <c r="AG52">
        <v>73.7</v>
      </c>
      <c r="AH52">
        <f t="shared" si="7"/>
        <v>2.2785617367706918</v>
      </c>
      <c r="AI52">
        <v>16</v>
      </c>
      <c r="AJ52">
        <v>57.9</v>
      </c>
      <c r="AK52">
        <v>53.5</v>
      </c>
      <c r="AL52" s="3">
        <f t="shared" si="4"/>
        <v>1</v>
      </c>
      <c r="AM52" s="3">
        <f t="shared" si="5"/>
        <v>0</v>
      </c>
      <c r="AN52" s="3">
        <f t="shared" si="6"/>
        <v>0</v>
      </c>
      <c r="AO52" s="5" t="s">
        <v>51</v>
      </c>
      <c r="AP52" s="2" t="s">
        <v>47</v>
      </c>
      <c r="AS52">
        <f>SUM(AL984:AL1009)</f>
        <v>14</v>
      </c>
      <c r="AT52">
        <f t="shared" ref="AT52" si="29">SUM(AM984:AM1009)</f>
        <v>3</v>
      </c>
      <c r="AU52">
        <f>SUM(AN984:AN1009)</f>
        <v>9</v>
      </c>
      <c r="AV52">
        <f>AVERAGE(AE984:AE996,AE1006:AE1009)</f>
        <v>24</v>
      </c>
      <c r="AW52">
        <f>_xlfn.STDEV.P(AE984:AE996,AE1006:AE1009)/SQRT(COUNT(AE984:AE996,AE1006:AE1009))</f>
        <v>0</v>
      </c>
      <c r="AY52">
        <f>AVERAGE(AH984:AH1009)</f>
        <v>1.5247924312319183</v>
      </c>
      <c r="AZ52">
        <f>_xlfn.STDEV.P(AH984:AH1009)/SQRT(COUNT(AH984:AH1009))</f>
        <v>0.10633164459430637</v>
      </c>
    </row>
    <row r="53" spans="1:52" x14ac:dyDescent="0.35">
      <c r="A53" s="2" t="s">
        <v>91</v>
      </c>
      <c r="B53" t="s">
        <v>92</v>
      </c>
      <c r="C53" t="s">
        <v>51</v>
      </c>
      <c r="D53" t="s">
        <v>17</v>
      </c>
      <c r="E53">
        <v>24.5</v>
      </c>
      <c r="F53">
        <v>112.81</v>
      </c>
      <c r="G53">
        <v>74.930000000000007</v>
      </c>
      <c r="H53">
        <f t="shared" si="0"/>
        <v>1.5055385026024288</v>
      </c>
      <c r="I53">
        <v>26.5</v>
      </c>
      <c r="J53">
        <v>80.77</v>
      </c>
      <c r="K53">
        <v>79.86</v>
      </c>
      <c r="L53" s="3">
        <f t="shared" si="1"/>
        <v>1</v>
      </c>
      <c r="M53" s="3">
        <f t="shared" si="2"/>
        <v>0</v>
      </c>
      <c r="N53" s="3">
        <f t="shared" si="3"/>
        <v>0</v>
      </c>
      <c r="O53" s="4" t="s">
        <v>51</v>
      </c>
      <c r="P53" t="s">
        <v>49</v>
      </c>
      <c r="S53">
        <f>SUM(L1039:L1069)</f>
        <v>16</v>
      </c>
      <c r="T53">
        <f t="shared" ref="T53" si="30">SUM(M1039:M1069)</f>
        <v>9</v>
      </c>
      <c r="U53">
        <f>SUM(N1039:N1069)</f>
        <v>6</v>
      </c>
      <c r="V53">
        <f>AVERAGE(E1039:E1042,E1044:E1045,E1047:E1055,E1057,E1060:E1066,E1068:E1069)</f>
        <v>26.06</v>
      </c>
      <c r="W53">
        <f>_xlfn.STDEV.P(E1039:E1042,E1044:E1045,E1047:E1055,E1057,E1060:E1066,E1068:E1069)/SQRT(COUNT(E1039:E1042,E1044:E1045,E1047:E1055,E1057,E1060:E1066,E1068:E1069))</f>
        <v>0.15051910177781427</v>
      </c>
      <c r="Y53">
        <f>AVERAGE(H1039:H1069)</f>
        <v>1.6527848471716735</v>
      </c>
      <c r="Z53">
        <f>_xlfn.STDEV.P(H1039:H1069)/SQRT(COUNT(H1039:H1069))</f>
        <v>0.10748915732194871</v>
      </c>
      <c r="AA53" t="s">
        <v>91</v>
      </c>
      <c r="AB53" t="s">
        <v>92</v>
      </c>
      <c r="AC53" t="s">
        <v>51</v>
      </c>
      <c r="AD53" t="s">
        <v>18</v>
      </c>
      <c r="AE53">
        <v>24</v>
      </c>
      <c r="AF53">
        <v>136.76</v>
      </c>
      <c r="AG53">
        <v>73.7</v>
      </c>
      <c r="AH53">
        <f t="shared" si="7"/>
        <v>1.8556309362279511</v>
      </c>
      <c r="AI53">
        <v>23</v>
      </c>
      <c r="AJ53">
        <v>67.77</v>
      </c>
      <c r="AK53">
        <v>71.22</v>
      </c>
      <c r="AL53" s="3">
        <f t="shared" si="4"/>
        <v>1</v>
      </c>
      <c r="AM53" s="3">
        <f t="shared" si="5"/>
        <v>0</v>
      </c>
      <c r="AN53" s="3">
        <f t="shared" si="6"/>
        <v>0</v>
      </c>
      <c r="AO53" s="5" t="s">
        <v>51</v>
      </c>
      <c r="AP53" s="2" t="s">
        <v>49</v>
      </c>
      <c r="AS53">
        <f>SUM(AL1039:AL1069)</f>
        <v>21</v>
      </c>
      <c r="AT53">
        <f t="shared" ref="AT53" si="31">SUM(AM1039:AM1069)</f>
        <v>8</v>
      </c>
      <c r="AU53">
        <f>SUM(AN1039:AN1069)</f>
        <v>2</v>
      </c>
      <c r="AV53">
        <f>AVERAGE(AE1039:AE1045,AE1047:AE1048,AE1050:AE1069)</f>
        <v>24.017241379310345</v>
      </c>
      <c r="AW53">
        <f>_xlfn.STDEV.P(AE1039:AE1045,AE1047:AE1048,AE1050:AE1069)/SQRT(COUNT(AE1039:AE1045,AE1047:AE1048,AE1050:AE1069))</f>
        <v>1.6941506360017844E-2</v>
      </c>
      <c r="AY53">
        <f>AVERAGE(AH1039:AH1069)</f>
        <v>1.6553018081614701</v>
      </c>
      <c r="AZ53">
        <f>_xlfn.STDEV.P(AH1039:AH1069)/SQRT(COUNT(AH1039:AH1069))</f>
        <v>7.763953336249925E-2</v>
      </c>
    </row>
    <row r="54" spans="1:52" x14ac:dyDescent="0.35">
      <c r="A54" s="2" t="s">
        <v>93</v>
      </c>
      <c r="B54" t="s">
        <v>92</v>
      </c>
      <c r="C54" t="s">
        <v>51</v>
      </c>
      <c r="D54" t="s">
        <v>17</v>
      </c>
      <c r="E54">
        <v>24</v>
      </c>
      <c r="F54">
        <v>138.47</v>
      </c>
      <c r="G54">
        <v>73.7</v>
      </c>
      <c r="H54">
        <f t="shared" si="0"/>
        <v>1.878833107191316</v>
      </c>
      <c r="I54">
        <v>22.5</v>
      </c>
      <c r="J54">
        <v>67.86</v>
      </c>
      <c r="K54">
        <v>69.97</v>
      </c>
      <c r="L54" s="3">
        <f t="shared" si="1"/>
        <v>1</v>
      </c>
      <c r="M54" s="3">
        <f t="shared" si="2"/>
        <v>0</v>
      </c>
      <c r="N54" s="3">
        <f t="shared" si="3"/>
        <v>0</v>
      </c>
      <c r="AA54" t="s">
        <v>93</v>
      </c>
      <c r="AB54" t="s">
        <v>92</v>
      </c>
      <c r="AC54" t="s">
        <v>51</v>
      </c>
      <c r="AD54" t="s">
        <v>18</v>
      </c>
      <c r="AE54">
        <v>24</v>
      </c>
      <c r="AF54">
        <v>75.209999999999994</v>
      </c>
      <c r="AG54">
        <v>73.7</v>
      </c>
      <c r="AH54">
        <f t="shared" si="7"/>
        <v>1.0204884667571235</v>
      </c>
      <c r="AI54">
        <v>23.5</v>
      </c>
      <c r="AJ54">
        <v>48.6</v>
      </c>
      <c r="AK54">
        <v>72.459999999999994</v>
      </c>
      <c r="AL54" s="3">
        <f t="shared" si="4"/>
        <v>0</v>
      </c>
      <c r="AM54" s="3">
        <f t="shared" si="5"/>
        <v>1</v>
      </c>
      <c r="AN54" s="3">
        <f t="shared" si="6"/>
        <v>0</v>
      </c>
    </row>
    <row r="55" spans="1:52" x14ac:dyDescent="0.35">
      <c r="A55" s="2" t="s">
        <v>94</v>
      </c>
      <c r="B55" t="s">
        <v>92</v>
      </c>
      <c r="C55" t="s">
        <v>51</v>
      </c>
      <c r="D55" t="s">
        <v>17</v>
      </c>
      <c r="E55">
        <v>25</v>
      </c>
      <c r="F55">
        <v>151.08000000000001</v>
      </c>
      <c r="G55">
        <v>76.17</v>
      </c>
      <c r="H55">
        <f t="shared" si="0"/>
        <v>1.9834580543521072</v>
      </c>
      <c r="I55">
        <v>23</v>
      </c>
      <c r="J55">
        <v>46.62</v>
      </c>
      <c r="K55">
        <v>71.22</v>
      </c>
      <c r="L55" s="3">
        <f t="shared" si="1"/>
        <v>1</v>
      </c>
      <c r="M55" s="3">
        <f t="shared" si="2"/>
        <v>0</v>
      </c>
      <c r="N55" s="3">
        <f t="shared" si="3"/>
        <v>0</v>
      </c>
      <c r="AA55" t="s">
        <v>94</v>
      </c>
      <c r="AB55" t="s">
        <v>92</v>
      </c>
      <c r="AC55" t="s">
        <v>51</v>
      </c>
      <c r="AD55" s="6" t="s">
        <v>18</v>
      </c>
      <c r="AE55" s="6">
        <v>25</v>
      </c>
      <c r="AF55" s="6">
        <v>70.180000000000007</v>
      </c>
      <c r="AG55" s="6">
        <v>76.17</v>
      </c>
      <c r="AH55" s="6">
        <f t="shared" si="7"/>
        <v>0.92136011553104902</v>
      </c>
      <c r="AI55" s="6">
        <v>24.5</v>
      </c>
      <c r="AJ55" s="6">
        <v>60.89</v>
      </c>
      <c r="AK55" s="6">
        <v>74.930000000000007</v>
      </c>
      <c r="AL55" s="6">
        <f t="shared" si="4"/>
        <v>0</v>
      </c>
      <c r="AM55" s="6">
        <f t="shared" si="5"/>
        <v>0</v>
      </c>
      <c r="AN55" s="6">
        <f t="shared" si="6"/>
        <v>1</v>
      </c>
    </row>
    <row r="56" spans="1:52" x14ac:dyDescent="0.35">
      <c r="A56" s="2" t="s">
        <v>95</v>
      </c>
      <c r="B56" t="s">
        <v>92</v>
      </c>
      <c r="C56" t="s">
        <v>51</v>
      </c>
      <c r="D56" t="s">
        <v>17</v>
      </c>
      <c r="E56">
        <v>24.5</v>
      </c>
      <c r="F56">
        <v>92.96</v>
      </c>
      <c r="G56">
        <v>74.930000000000007</v>
      </c>
      <c r="H56">
        <f t="shared" si="0"/>
        <v>1.240624582944081</v>
      </c>
      <c r="I56">
        <v>24</v>
      </c>
      <c r="J56">
        <v>73.47</v>
      </c>
      <c r="K56">
        <v>73.7</v>
      </c>
      <c r="L56" s="3">
        <f t="shared" si="1"/>
        <v>0</v>
      </c>
      <c r="M56" s="3">
        <f t="shared" si="2"/>
        <v>1</v>
      </c>
      <c r="N56" s="3">
        <f t="shared" si="3"/>
        <v>0</v>
      </c>
      <c r="AA56" t="s">
        <v>95</v>
      </c>
      <c r="AB56" t="s">
        <v>92</v>
      </c>
      <c r="AC56" t="s">
        <v>51</v>
      </c>
      <c r="AD56" t="s">
        <v>18</v>
      </c>
      <c r="AE56">
        <v>24</v>
      </c>
      <c r="AF56">
        <v>136.79</v>
      </c>
      <c r="AG56">
        <v>73.7</v>
      </c>
      <c r="AH56">
        <f t="shared" si="7"/>
        <v>1.8560379918588872</v>
      </c>
      <c r="AI56">
        <v>22.5</v>
      </c>
      <c r="AJ56">
        <v>43.27</v>
      </c>
      <c r="AK56">
        <v>69.97</v>
      </c>
      <c r="AL56" s="3">
        <f t="shared" si="4"/>
        <v>1</v>
      </c>
      <c r="AM56" s="3">
        <f t="shared" si="5"/>
        <v>0</v>
      </c>
      <c r="AN56" s="3">
        <f t="shared" si="6"/>
        <v>0</v>
      </c>
    </row>
    <row r="57" spans="1:52" x14ac:dyDescent="0.35">
      <c r="A57" s="2" t="s">
        <v>96</v>
      </c>
      <c r="B57" t="s">
        <v>92</v>
      </c>
      <c r="C57" t="s">
        <v>51</v>
      </c>
      <c r="D57" t="s">
        <v>17</v>
      </c>
      <c r="E57">
        <v>25</v>
      </c>
      <c r="F57">
        <v>158.94999999999999</v>
      </c>
      <c r="G57">
        <v>76.17</v>
      </c>
      <c r="H57">
        <f t="shared" si="0"/>
        <v>2.0867795720099775</v>
      </c>
      <c r="I57">
        <v>22.5</v>
      </c>
      <c r="J57">
        <v>48.51</v>
      </c>
      <c r="K57">
        <v>69.97</v>
      </c>
      <c r="L57" s="3">
        <f t="shared" si="1"/>
        <v>1</v>
      </c>
      <c r="M57" s="3">
        <f t="shared" si="2"/>
        <v>0</v>
      </c>
      <c r="N57" s="3">
        <f t="shared" si="3"/>
        <v>0</v>
      </c>
      <c r="AA57" t="s">
        <v>96</v>
      </c>
      <c r="AB57" t="s">
        <v>92</v>
      </c>
      <c r="AC57" t="s">
        <v>51</v>
      </c>
      <c r="AD57" t="s">
        <v>18</v>
      </c>
      <c r="AE57">
        <v>24</v>
      </c>
      <c r="AF57">
        <v>97.8</v>
      </c>
      <c r="AG57">
        <v>73.7</v>
      </c>
      <c r="AH57">
        <f t="shared" si="7"/>
        <v>1.3270013568521031</v>
      </c>
      <c r="AI57">
        <v>23.5</v>
      </c>
      <c r="AJ57">
        <v>52.79</v>
      </c>
      <c r="AK57">
        <v>72.459999999999994</v>
      </c>
      <c r="AL57" s="3">
        <f t="shared" si="4"/>
        <v>0</v>
      </c>
      <c r="AM57" s="3">
        <f t="shared" si="5"/>
        <v>1</v>
      </c>
      <c r="AN57" s="3">
        <f t="shared" si="6"/>
        <v>0</v>
      </c>
    </row>
    <row r="58" spans="1:52" x14ac:dyDescent="0.35">
      <c r="A58" s="2" t="s">
        <v>97</v>
      </c>
      <c r="B58" t="s">
        <v>92</v>
      </c>
      <c r="C58" t="s">
        <v>51</v>
      </c>
      <c r="D58" t="s">
        <v>17</v>
      </c>
      <c r="E58">
        <v>25.5</v>
      </c>
      <c r="F58">
        <v>115.86</v>
      </c>
      <c r="G58">
        <v>77.400000000000006</v>
      </c>
      <c r="H58">
        <f t="shared" si="0"/>
        <v>1.4968992248062014</v>
      </c>
      <c r="I58">
        <v>28.5</v>
      </c>
      <c r="J58">
        <v>85.89</v>
      </c>
      <c r="K58">
        <v>84.74</v>
      </c>
      <c r="L58" s="3">
        <f t="shared" si="1"/>
        <v>0</v>
      </c>
      <c r="M58" s="3">
        <f t="shared" si="2"/>
        <v>1</v>
      </c>
      <c r="N58" s="3">
        <f t="shared" si="3"/>
        <v>0</v>
      </c>
      <c r="AA58" t="s">
        <v>97</v>
      </c>
      <c r="AB58" t="s">
        <v>92</v>
      </c>
      <c r="AC58" t="s">
        <v>51</v>
      </c>
      <c r="AD58" t="s">
        <v>18</v>
      </c>
      <c r="AE58">
        <v>24</v>
      </c>
      <c r="AF58">
        <v>84.8</v>
      </c>
      <c r="AG58">
        <v>73.7</v>
      </c>
      <c r="AH58">
        <f t="shared" si="7"/>
        <v>1.1506105834464042</v>
      </c>
      <c r="AI58">
        <v>23.5</v>
      </c>
      <c r="AJ58">
        <v>67.790000000000006</v>
      </c>
      <c r="AK58">
        <v>72.459999999999994</v>
      </c>
      <c r="AL58" s="3">
        <f t="shared" si="4"/>
        <v>0</v>
      </c>
      <c r="AM58" s="3">
        <f t="shared" si="5"/>
        <v>1</v>
      </c>
      <c r="AN58" s="3">
        <f t="shared" si="6"/>
        <v>0</v>
      </c>
    </row>
    <row r="59" spans="1:52" x14ac:dyDescent="0.35">
      <c r="A59" s="2" t="s">
        <v>98</v>
      </c>
      <c r="B59" t="s">
        <v>92</v>
      </c>
      <c r="C59" t="s">
        <v>51</v>
      </c>
      <c r="D59" t="s">
        <v>17</v>
      </c>
      <c r="E59">
        <v>24.5</v>
      </c>
      <c r="F59">
        <v>185.91</v>
      </c>
      <c r="G59">
        <v>74.930000000000007</v>
      </c>
      <c r="H59">
        <f t="shared" si="0"/>
        <v>2.4811157079941277</v>
      </c>
      <c r="I59">
        <v>22.5</v>
      </c>
      <c r="J59">
        <v>45.42</v>
      </c>
      <c r="K59">
        <v>69.97</v>
      </c>
      <c r="L59" s="3">
        <f t="shared" si="1"/>
        <v>1</v>
      </c>
      <c r="M59" s="3">
        <f t="shared" si="2"/>
        <v>0</v>
      </c>
      <c r="N59" s="3">
        <f t="shared" si="3"/>
        <v>0</v>
      </c>
      <c r="AA59" t="s">
        <v>98</v>
      </c>
      <c r="AB59" t="s">
        <v>92</v>
      </c>
      <c r="AC59" t="s">
        <v>51</v>
      </c>
      <c r="AD59" t="s">
        <v>18</v>
      </c>
      <c r="AE59">
        <v>24</v>
      </c>
      <c r="AF59">
        <v>134.41999999999999</v>
      </c>
      <c r="AG59">
        <v>73.7</v>
      </c>
      <c r="AH59">
        <f t="shared" si="7"/>
        <v>1.8238805970149252</v>
      </c>
      <c r="AI59">
        <v>23</v>
      </c>
      <c r="AJ59">
        <v>44.99</v>
      </c>
      <c r="AK59">
        <v>71.22</v>
      </c>
      <c r="AL59" s="3">
        <f t="shared" si="4"/>
        <v>1</v>
      </c>
      <c r="AM59" s="3">
        <f t="shared" si="5"/>
        <v>0</v>
      </c>
      <c r="AN59" s="3">
        <f t="shared" si="6"/>
        <v>0</v>
      </c>
    </row>
    <row r="60" spans="1:52" x14ac:dyDescent="0.35">
      <c r="A60" s="2" t="s">
        <v>99</v>
      </c>
      <c r="B60" t="s">
        <v>92</v>
      </c>
      <c r="C60" t="s">
        <v>51</v>
      </c>
      <c r="D60" t="s">
        <v>17</v>
      </c>
      <c r="E60">
        <v>24.5</v>
      </c>
      <c r="F60">
        <v>153.76</v>
      </c>
      <c r="G60">
        <v>74.930000000000007</v>
      </c>
      <c r="H60">
        <f t="shared" si="0"/>
        <v>2.0520485786734284</v>
      </c>
      <c r="I60">
        <v>22.5</v>
      </c>
      <c r="J60">
        <v>58.49</v>
      </c>
      <c r="K60">
        <v>69.97</v>
      </c>
      <c r="L60" s="3">
        <f t="shared" si="1"/>
        <v>1</v>
      </c>
      <c r="M60" s="3">
        <f t="shared" si="2"/>
        <v>0</v>
      </c>
      <c r="N60" s="3">
        <f t="shared" si="3"/>
        <v>0</v>
      </c>
      <c r="AA60" t="s">
        <v>99</v>
      </c>
      <c r="AB60" t="s">
        <v>92</v>
      </c>
      <c r="AC60" t="s">
        <v>51</v>
      </c>
      <c r="AD60" t="s">
        <v>18</v>
      </c>
      <c r="AE60">
        <v>24</v>
      </c>
      <c r="AF60">
        <v>154.61000000000001</v>
      </c>
      <c r="AG60">
        <v>73.7</v>
      </c>
      <c r="AH60">
        <f t="shared" si="7"/>
        <v>2.097829036635007</v>
      </c>
      <c r="AI60">
        <v>23</v>
      </c>
      <c r="AJ60">
        <v>67.599999999999994</v>
      </c>
      <c r="AK60">
        <v>71.22</v>
      </c>
      <c r="AL60" s="3">
        <f t="shared" si="4"/>
        <v>1</v>
      </c>
      <c r="AM60" s="3">
        <f t="shared" si="5"/>
        <v>0</v>
      </c>
      <c r="AN60" s="3">
        <f t="shared" si="6"/>
        <v>0</v>
      </c>
    </row>
    <row r="61" spans="1:52" x14ac:dyDescent="0.35">
      <c r="A61" s="2" t="s">
        <v>100</v>
      </c>
      <c r="B61" t="s">
        <v>92</v>
      </c>
      <c r="C61" t="s">
        <v>51</v>
      </c>
      <c r="D61" t="s">
        <v>17</v>
      </c>
      <c r="E61">
        <v>24</v>
      </c>
      <c r="F61">
        <v>151.24</v>
      </c>
      <c r="G61">
        <v>73.7</v>
      </c>
      <c r="H61">
        <f t="shared" si="0"/>
        <v>2.052103120759837</v>
      </c>
      <c r="I61">
        <v>22.5</v>
      </c>
      <c r="J61">
        <v>45.8</v>
      </c>
      <c r="K61">
        <v>69.97</v>
      </c>
      <c r="L61" s="3">
        <f t="shared" si="1"/>
        <v>1</v>
      </c>
      <c r="M61" s="3">
        <f t="shared" si="2"/>
        <v>0</v>
      </c>
      <c r="N61" s="3">
        <f t="shared" si="3"/>
        <v>0</v>
      </c>
      <c r="AA61" t="s">
        <v>100</v>
      </c>
      <c r="AB61" t="s">
        <v>92</v>
      </c>
      <c r="AC61" t="s">
        <v>51</v>
      </c>
      <c r="AD61" t="s">
        <v>18</v>
      </c>
      <c r="AE61">
        <v>24</v>
      </c>
      <c r="AF61">
        <v>139.18</v>
      </c>
      <c r="AG61">
        <v>73.7</v>
      </c>
      <c r="AH61">
        <f t="shared" si="7"/>
        <v>1.8884667571234737</v>
      </c>
      <c r="AI61">
        <v>23</v>
      </c>
      <c r="AJ61">
        <v>57.78</v>
      </c>
      <c r="AK61">
        <v>71.22</v>
      </c>
      <c r="AL61" s="3">
        <f t="shared" si="4"/>
        <v>1</v>
      </c>
      <c r="AM61" s="3">
        <f t="shared" si="5"/>
        <v>0</v>
      </c>
      <c r="AN61" s="3">
        <f t="shared" si="6"/>
        <v>0</v>
      </c>
    </row>
    <row r="62" spans="1:52" x14ac:dyDescent="0.35">
      <c r="A62" s="2" t="s">
        <v>101</v>
      </c>
      <c r="B62" t="s">
        <v>92</v>
      </c>
      <c r="C62" t="s">
        <v>51</v>
      </c>
      <c r="D62" t="s">
        <v>17</v>
      </c>
      <c r="E62">
        <v>24</v>
      </c>
      <c r="F62">
        <v>126.13</v>
      </c>
      <c r="G62">
        <v>73.7</v>
      </c>
      <c r="H62">
        <f t="shared" si="0"/>
        <v>1.7113975576662142</v>
      </c>
      <c r="I62">
        <v>22.5</v>
      </c>
      <c r="J62">
        <v>55.84</v>
      </c>
      <c r="K62">
        <v>69.97</v>
      </c>
      <c r="L62" s="3">
        <f t="shared" si="1"/>
        <v>1</v>
      </c>
      <c r="M62" s="3">
        <f t="shared" si="2"/>
        <v>0</v>
      </c>
      <c r="N62" s="3">
        <f t="shared" si="3"/>
        <v>0</v>
      </c>
      <c r="AA62" t="s">
        <v>101</v>
      </c>
      <c r="AB62" t="s">
        <v>92</v>
      </c>
      <c r="AC62" t="s">
        <v>51</v>
      </c>
      <c r="AD62" t="s">
        <v>18</v>
      </c>
      <c r="AE62">
        <v>24</v>
      </c>
      <c r="AF62">
        <v>117.55</v>
      </c>
      <c r="AG62">
        <v>73.7</v>
      </c>
      <c r="AH62">
        <f t="shared" si="7"/>
        <v>1.594979647218453</v>
      </c>
      <c r="AI62">
        <v>23</v>
      </c>
      <c r="AJ62">
        <v>57</v>
      </c>
      <c r="AK62">
        <v>71.22</v>
      </c>
      <c r="AL62" s="3">
        <f t="shared" si="4"/>
        <v>1</v>
      </c>
      <c r="AM62" s="3">
        <f t="shared" si="5"/>
        <v>0</v>
      </c>
      <c r="AN62" s="3">
        <f t="shared" si="6"/>
        <v>0</v>
      </c>
    </row>
    <row r="63" spans="1:52" x14ac:dyDescent="0.35">
      <c r="A63" s="2" t="s">
        <v>102</v>
      </c>
      <c r="B63" t="s">
        <v>92</v>
      </c>
      <c r="C63" t="s">
        <v>51</v>
      </c>
      <c r="D63" t="s">
        <v>17</v>
      </c>
      <c r="E63">
        <v>25</v>
      </c>
      <c r="F63">
        <v>130.54</v>
      </c>
      <c r="G63">
        <v>76.17</v>
      </c>
      <c r="H63">
        <f t="shared" si="0"/>
        <v>1.7137980832348692</v>
      </c>
      <c r="I63">
        <v>23</v>
      </c>
      <c r="J63">
        <v>69.099999999999994</v>
      </c>
      <c r="K63">
        <v>71.22</v>
      </c>
      <c r="L63" s="3">
        <f t="shared" si="1"/>
        <v>1</v>
      </c>
      <c r="M63" s="3">
        <f t="shared" si="2"/>
        <v>0</v>
      </c>
      <c r="N63" s="3">
        <f t="shared" si="3"/>
        <v>0</v>
      </c>
      <c r="AA63" t="s">
        <v>102</v>
      </c>
      <c r="AB63" t="s">
        <v>92</v>
      </c>
      <c r="AC63" t="s">
        <v>51</v>
      </c>
      <c r="AD63" t="s">
        <v>18</v>
      </c>
      <c r="AE63">
        <v>24</v>
      </c>
      <c r="AF63">
        <v>132.05000000000001</v>
      </c>
      <c r="AG63">
        <v>73.7</v>
      </c>
      <c r="AH63">
        <f t="shared" si="7"/>
        <v>1.7917232021709635</v>
      </c>
      <c r="AI63">
        <v>23</v>
      </c>
      <c r="AJ63">
        <v>45.28</v>
      </c>
      <c r="AK63">
        <v>71.22</v>
      </c>
      <c r="AL63" s="3">
        <f t="shared" si="4"/>
        <v>1</v>
      </c>
      <c r="AM63" s="3">
        <f t="shared" si="5"/>
        <v>0</v>
      </c>
      <c r="AN63" s="3">
        <f t="shared" si="6"/>
        <v>0</v>
      </c>
    </row>
    <row r="64" spans="1:52" x14ac:dyDescent="0.35">
      <c r="A64" s="2" t="s">
        <v>103</v>
      </c>
      <c r="B64" t="s">
        <v>92</v>
      </c>
      <c r="C64" t="s">
        <v>51</v>
      </c>
      <c r="D64" s="6" t="s">
        <v>17</v>
      </c>
      <c r="E64" s="6">
        <v>24.5</v>
      </c>
      <c r="F64" s="6">
        <v>62.88</v>
      </c>
      <c r="G64" s="6">
        <v>74.930000000000007</v>
      </c>
      <c r="H64" s="6">
        <f t="shared" si="0"/>
        <v>0.83918323768850922</v>
      </c>
      <c r="I64" s="6">
        <v>24</v>
      </c>
      <c r="J64" s="6">
        <v>58.42</v>
      </c>
      <c r="K64" s="6">
        <v>73.7</v>
      </c>
      <c r="L64" s="6">
        <f t="shared" si="1"/>
        <v>0</v>
      </c>
      <c r="M64" s="6">
        <f t="shared" si="2"/>
        <v>0</v>
      </c>
      <c r="N64" s="6">
        <f t="shared" si="3"/>
        <v>1</v>
      </c>
      <c r="AA64" t="s">
        <v>103</v>
      </c>
      <c r="AB64" t="s">
        <v>92</v>
      </c>
      <c r="AC64" t="s">
        <v>51</v>
      </c>
      <c r="AD64" s="6" t="s">
        <v>18</v>
      </c>
      <c r="AE64" s="6">
        <v>25</v>
      </c>
      <c r="AF64" s="6">
        <v>73.94</v>
      </c>
      <c r="AG64" s="6">
        <v>76.17</v>
      </c>
      <c r="AH64" s="6">
        <f t="shared" si="7"/>
        <v>0.97072338190888796</v>
      </c>
      <c r="AI64" s="6">
        <v>24.5</v>
      </c>
      <c r="AJ64" s="6">
        <v>59.7</v>
      </c>
      <c r="AK64" s="6">
        <v>74.930000000000007</v>
      </c>
      <c r="AL64" s="6">
        <f t="shared" si="4"/>
        <v>0</v>
      </c>
      <c r="AM64" s="6">
        <f t="shared" si="5"/>
        <v>0</v>
      </c>
      <c r="AN64" s="6">
        <f t="shared" si="6"/>
        <v>1</v>
      </c>
    </row>
    <row r="65" spans="1:40" x14ac:dyDescent="0.35">
      <c r="A65" s="2" t="s">
        <v>104</v>
      </c>
      <c r="B65" t="s">
        <v>92</v>
      </c>
      <c r="C65" t="s">
        <v>51</v>
      </c>
      <c r="D65" t="s">
        <v>17</v>
      </c>
      <c r="E65">
        <v>25</v>
      </c>
      <c r="F65">
        <v>84.39</v>
      </c>
      <c r="G65">
        <v>76.17</v>
      </c>
      <c r="H65">
        <f t="shared" si="0"/>
        <v>1.107916502560063</v>
      </c>
      <c r="I65">
        <v>26.5</v>
      </c>
      <c r="J65">
        <v>80.63</v>
      </c>
      <c r="K65">
        <v>79.86</v>
      </c>
      <c r="L65" s="3">
        <f t="shared" si="1"/>
        <v>0</v>
      </c>
      <c r="M65" s="3">
        <f t="shared" si="2"/>
        <v>1</v>
      </c>
      <c r="N65" s="3">
        <f t="shared" si="3"/>
        <v>0</v>
      </c>
      <c r="AA65" t="s">
        <v>104</v>
      </c>
      <c r="AB65" t="s">
        <v>92</v>
      </c>
      <c r="AC65" t="s">
        <v>51</v>
      </c>
      <c r="AD65" t="s">
        <v>18</v>
      </c>
      <c r="AE65">
        <v>24</v>
      </c>
      <c r="AF65">
        <v>114.6</v>
      </c>
      <c r="AG65">
        <v>73.7</v>
      </c>
      <c r="AH65">
        <f t="shared" si="7"/>
        <v>1.5549525101763906</v>
      </c>
      <c r="AI65">
        <v>23</v>
      </c>
      <c r="AJ65">
        <v>46.32</v>
      </c>
      <c r="AK65">
        <v>71.22</v>
      </c>
      <c r="AL65" s="3">
        <f t="shared" si="4"/>
        <v>1</v>
      </c>
      <c r="AM65" s="3">
        <f t="shared" si="5"/>
        <v>0</v>
      </c>
      <c r="AN65" s="3">
        <f t="shared" si="6"/>
        <v>0</v>
      </c>
    </row>
    <row r="66" spans="1:40" x14ac:dyDescent="0.35">
      <c r="A66" s="2" t="s">
        <v>105</v>
      </c>
      <c r="B66" t="s">
        <v>92</v>
      </c>
      <c r="C66" t="s">
        <v>51</v>
      </c>
      <c r="D66" t="s">
        <v>17</v>
      </c>
      <c r="E66">
        <v>24.5</v>
      </c>
      <c r="F66">
        <v>141.47999999999999</v>
      </c>
      <c r="G66">
        <v>74.930000000000007</v>
      </c>
      <c r="H66">
        <f t="shared" ref="H66:H129" si="32">F66/G66</f>
        <v>1.8881622847991455</v>
      </c>
      <c r="I66">
        <v>23.5</v>
      </c>
      <c r="J66">
        <v>69.010000000000005</v>
      </c>
      <c r="K66">
        <v>72.459999999999994</v>
      </c>
      <c r="L66" s="3">
        <f t="shared" ref="L66:L129" si="33">IF(H66&gt;1.5,1,0)</f>
        <v>1</v>
      </c>
      <c r="M66" s="3">
        <f t="shared" ref="M66:M129" si="34">IF((AND(H66&gt;1,H66&lt;1.5)),1,0)</f>
        <v>0</v>
      </c>
      <c r="N66" s="3">
        <f t="shared" ref="N66:N129" si="35">IF(H66&lt;1,1,0)</f>
        <v>0</v>
      </c>
      <c r="AA66" t="s">
        <v>105</v>
      </c>
      <c r="AB66" t="s">
        <v>92</v>
      </c>
      <c r="AC66" t="s">
        <v>51</v>
      </c>
      <c r="AD66" t="s">
        <v>18</v>
      </c>
      <c r="AE66">
        <v>24</v>
      </c>
      <c r="AF66">
        <v>106.05</v>
      </c>
      <c r="AG66">
        <v>73.7</v>
      </c>
      <c r="AH66">
        <f t="shared" si="7"/>
        <v>1.4389416553595658</v>
      </c>
      <c r="AI66">
        <v>23.5</v>
      </c>
      <c r="AJ66">
        <v>63.42</v>
      </c>
      <c r="AK66">
        <v>72.459999999999994</v>
      </c>
      <c r="AL66" s="3">
        <f t="shared" ref="AL66:AL129" si="36">IF(AH66&gt;1.5,1,0)</f>
        <v>0</v>
      </c>
      <c r="AM66" s="3">
        <f t="shared" ref="AM66:AM129" si="37">IF((AND(AH66&gt;1,AH66&lt;1.5)),1,0)</f>
        <v>1</v>
      </c>
      <c r="AN66" s="3">
        <f t="shared" ref="AN66:AN129" si="38">IF(AH66&lt;1,1,0)</f>
        <v>0</v>
      </c>
    </row>
    <row r="67" spans="1:40" x14ac:dyDescent="0.35">
      <c r="A67" s="2" t="s">
        <v>106</v>
      </c>
      <c r="B67" t="s">
        <v>92</v>
      </c>
      <c r="C67" t="s">
        <v>51</v>
      </c>
      <c r="D67" t="s">
        <v>17</v>
      </c>
      <c r="E67">
        <v>25</v>
      </c>
      <c r="F67">
        <v>135.11000000000001</v>
      </c>
      <c r="G67">
        <v>76.17</v>
      </c>
      <c r="H67">
        <f t="shared" si="32"/>
        <v>1.7737954575292112</v>
      </c>
      <c r="I67">
        <v>23</v>
      </c>
      <c r="J67">
        <v>70.739999999999995</v>
      </c>
      <c r="K67">
        <v>71.22</v>
      </c>
      <c r="L67" s="3">
        <f t="shared" si="33"/>
        <v>1</v>
      </c>
      <c r="M67" s="3">
        <f t="shared" si="34"/>
        <v>0</v>
      </c>
      <c r="N67" s="3">
        <f t="shared" si="35"/>
        <v>0</v>
      </c>
      <c r="AA67" t="s">
        <v>106</v>
      </c>
      <c r="AB67" t="s">
        <v>92</v>
      </c>
      <c r="AC67" t="s">
        <v>51</v>
      </c>
      <c r="AD67" t="s">
        <v>18</v>
      </c>
      <c r="AE67">
        <v>24</v>
      </c>
      <c r="AF67">
        <v>75.17</v>
      </c>
      <c r="AG67">
        <v>73.7</v>
      </c>
      <c r="AH67">
        <f t="shared" ref="AH67:AH130" si="39">AF67/AG67</f>
        <v>1.0199457259158751</v>
      </c>
      <c r="AI67">
        <v>23.5</v>
      </c>
      <c r="AJ67">
        <v>60.64</v>
      </c>
      <c r="AK67">
        <v>72.459999999999994</v>
      </c>
      <c r="AL67" s="3">
        <f t="shared" si="36"/>
        <v>0</v>
      </c>
      <c r="AM67" s="3">
        <f t="shared" si="37"/>
        <v>1</v>
      </c>
      <c r="AN67" s="3">
        <f t="shared" si="38"/>
        <v>0</v>
      </c>
    </row>
    <row r="68" spans="1:40" x14ac:dyDescent="0.35">
      <c r="A68" s="2" t="s">
        <v>107</v>
      </c>
      <c r="B68" t="s">
        <v>92</v>
      </c>
      <c r="C68" t="s">
        <v>51</v>
      </c>
      <c r="D68" t="s">
        <v>17</v>
      </c>
      <c r="E68">
        <v>24.5</v>
      </c>
      <c r="F68">
        <v>126.03</v>
      </c>
      <c r="G68">
        <v>74.930000000000007</v>
      </c>
      <c r="H68">
        <f t="shared" si="32"/>
        <v>1.6819698385159481</v>
      </c>
      <c r="I68">
        <v>23</v>
      </c>
      <c r="J68">
        <v>61.03</v>
      </c>
      <c r="K68">
        <v>71.22</v>
      </c>
      <c r="L68" s="3">
        <f t="shared" si="33"/>
        <v>1</v>
      </c>
      <c r="M68" s="3">
        <f t="shared" si="34"/>
        <v>0</v>
      </c>
      <c r="N68" s="3">
        <f t="shared" si="35"/>
        <v>0</v>
      </c>
      <c r="AA68" t="s">
        <v>107</v>
      </c>
      <c r="AB68" t="s">
        <v>92</v>
      </c>
      <c r="AC68" t="s">
        <v>51</v>
      </c>
      <c r="AD68" t="s">
        <v>18</v>
      </c>
      <c r="AE68">
        <v>24</v>
      </c>
      <c r="AF68">
        <v>89.29</v>
      </c>
      <c r="AG68">
        <v>73.7</v>
      </c>
      <c r="AH68">
        <f t="shared" si="39"/>
        <v>1.2115332428765264</v>
      </c>
      <c r="AI68">
        <v>23.5</v>
      </c>
      <c r="AJ68">
        <v>69.819999999999993</v>
      </c>
      <c r="AK68">
        <v>72.459999999999994</v>
      </c>
      <c r="AL68" s="3">
        <f t="shared" si="36"/>
        <v>0</v>
      </c>
      <c r="AM68" s="3">
        <f t="shared" si="37"/>
        <v>1</v>
      </c>
      <c r="AN68" s="3">
        <f t="shared" si="38"/>
        <v>0</v>
      </c>
    </row>
    <row r="69" spans="1:40" x14ac:dyDescent="0.35">
      <c r="A69" s="2" t="s">
        <v>108</v>
      </c>
      <c r="B69" t="s">
        <v>92</v>
      </c>
      <c r="C69" t="s">
        <v>51</v>
      </c>
      <c r="D69" t="s">
        <v>17</v>
      </c>
      <c r="E69">
        <v>24.5</v>
      </c>
      <c r="F69">
        <v>117.6</v>
      </c>
      <c r="G69">
        <v>74.930000000000007</v>
      </c>
      <c r="H69">
        <f t="shared" si="32"/>
        <v>1.5694648338449217</v>
      </c>
      <c r="I69">
        <v>23.5</v>
      </c>
      <c r="J69">
        <v>68.16</v>
      </c>
      <c r="K69">
        <v>72.459999999999994</v>
      </c>
      <c r="L69" s="3">
        <f t="shared" si="33"/>
        <v>1</v>
      </c>
      <c r="M69" s="3">
        <f t="shared" si="34"/>
        <v>0</v>
      </c>
      <c r="N69" s="3">
        <f t="shared" si="35"/>
        <v>0</v>
      </c>
      <c r="AA69" t="s">
        <v>108</v>
      </c>
      <c r="AB69" t="s">
        <v>92</v>
      </c>
      <c r="AC69" t="s">
        <v>51</v>
      </c>
      <c r="AD69" t="s">
        <v>18</v>
      </c>
      <c r="AE69">
        <v>24</v>
      </c>
      <c r="AF69">
        <v>145.44999999999999</v>
      </c>
      <c r="AG69">
        <v>73.7</v>
      </c>
      <c r="AH69">
        <f t="shared" si="39"/>
        <v>1.9735413839891449</v>
      </c>
      <c r="AI69">
        <v>23</v>
      </c>
      <c r="AJ69">
        <v>66.819999999999993</v>
      </c>
      <c r="AK69">
        <v>71.22</v>
      </c>
      <c r="AL69" s="3">
        <f t="shared" si="36"/>
        <v>1</v>
      </c>
      <c r="AM69" s="3">
        <f t="shared" si="37"/>
        <v>0</v>
      </c>
      <c r="AN69" s="3">
        <f t="shared" si="38"/>
        <v>0</v>
      </c>
    </row>
    <row r="70" spans="1:40" x14ac:dyDescent="0.35">
      <c r="A70" s="2" t="s">
        <v>109</v>
      </c>
      <c r="B70" t="s">
        <v>92</v>
      </c>
      <c r="C70" t="s">
        <v>51</v>
      </c>
      <c r="D70" t="s">
        <v>17</v>
      </c>
      <c r="E70">
        <v>24</v>
      </c>
      <c r="F70">
        <v>157.24</v>
      </c>
      <c r="G70">
        <v>73.7</v>
      </c>
      <c r="H70">
        <f t="shared" si="32"/>
        <v>2.1335142469470827</v>
      </c>
      <c r="I70">
        <v>22.5</v>
      </c>
      <c r="J70">
        <v>54.14</v>
      </c>
      <c r="K70">
        <v>69.97</v>
      </c>
      <c r="L70" s="3">
        <f t="shared" si="33"/>
        <v>1</v>
      </c>
      <c r="M70" s="3">
        <f t="shared" si="34"/>
        <v>0</v>
      </c>
      <c r="N70" s="3">
        <f t="shared" si="35"/>
        <v>0</v>
      </c>
      <c r="AA70" t="s">
        <v>109</v>
      </c>
      <c r="AB70" t="s">
        <v>92</v>
      </c>
      <c r="AC70" t="s">
        <v>51</v>
      </c>
      <c r="AD70" t="s">
        <v>18</v>
      </c>
      <c r="AE70">
        <v>24</v>
      </c>
      <c r="AF70">
        <v>126.47</v>
      </c>
      <c r="AG70">
        <v>73.7</v>
      </c>
      <c r="AH70">
        <f t="shared" si="39"/>
        <v>1.7160108548168249</v>
      </c>
      <c r="AI70">
        <v>23</v>
      </c>
      <c r="AJ70">
        <v>44.26</v>
      </c>
      <c r="AK70">
        <v>71.22</v>
      </c>
      <c r="AL70" s="3">
        <f t="shared" si="36"/>
        <v>1</v>
      </c>
      <c r="AM70" s="3">
        <f t="shared" si="37"/>
        <v>0</v>
      </c>
      <c r="AN70" s="3">
        <f t="shared" si="38"/>
        <v>0</v>
      </c>
    </row>
    <row r="71" spans="1:40" x14ac:dyDescent="0.35">
      <c r="A71" s="2" t="s">
        <v>110</v>
      </c>
      <c r="B71" t="s">
        <v>92</v>
      </c>
      <c r="C71" t="s">
        <v>51</v>
      </c>
      <c r="D71" t="s">
        <v>17</v>
      </c>
      <c r="E71">
        <v>24.5</v>
      </c>
      <c r="F71">
        <v>127.24</v>
      </c>
      <c r="G71">
        <v>74.930000000000007</v>
      </c>
      <c r="H71">
        <f t="shared" si="32"/>
        <v>1.6981182436941142</v>
      </c>
      <c r="I71">
        <v>23</v>
      </c>
      <c r="J71">
        <v>59.83</v>
      </c>
      <c r="K71">
        <v>71.22</v>
      </c>
      <c r="L71" s="3">
        <f t="shared" si="33"/>
        <v>1</v>
      </c>
      <c r="M71" s="3">
        <f t="shared" si="34"/>
        <v>0</v>
      </c>
      <c r="N71" s="3">
        <f t="shared" si="35"/>
        <v>0</v>
      </c>
      <c r="AA71" t="s">
        <v>110</v>
      </c>
      <c r="AB71" t="s">
        <v>92</v>
      </c>
      <c r="AC71" t="s">
        <v>51</v>
      </c>
      <c r="AD71" t="s">
        <v>18</v>
      </c>
      <c r="AE71">
        <v>24</v>
      </c>
      <c r="AF71">
        <v>156.31</v>
      </c>
      <c r="AG71">
        <v>73.7</v>
      </c>
      <c r="AH71">
        <f t="shared" si="39"/>
        <v>2.1208955223880595</v>
      </c>
      <c r="AI71">
        <v>23</v>
      </c>
      <c r="AJ71">
        <v>47.69</v>
      </c>
      <c r="AK71">
        <v>71.22</v>
      </c>
      <c r="AL71" s="3">
        <f t="shared" si="36"/>
        <v>1</v>
      </c>
      <c r="AM71" s="3">
        <f t="shared" si="37"/>
        <v>0</v>
      </c>
      <c r="AN71" s="3">
        <f t="shared" si="38"/>
        <v>0</v>
      </c>
    </row>
    <row r="72" spans="1:40" x14ac:dyDescent="0.35">
      <c r="A72" s="2" t="s">
        <v>111</v>
      </c>
      <c r="B72" t="s">
        <v>92</v>
      </c>
      <c r="C72" t="s">
        <v>51</v>
      </c>
      <c r="D72" t="s">
        <v>17</v>
      </c>
      <c r="E72">
        <v>24.5</v>
      </c>
      <c r="F72">
        <v>132.85</v>
      </c>
      <c r="G72">
        <v>74.930000000000007</v>
      </c>
      <c r="H72">
        <f t="shared" si="32"/>
        <v>1.7729881222474306</v>
      </c>
      <c r="I72">
        <v>23</v>
      </c>
      <c r="J72">
        <v>60.4</v>
      </c>
      <c r="K72">
        <v>71.22</v>
      </c>
      <c r="L72" s="3">
        <f t="shared" si="33"/>
        <v>1</v>
      </c>
      <c r="M72" s="3">
        <f t="shared" si="34"/>
        <v>0</v>
      </c>
      <c r="N72" s="3">
        <f t="shared" si="35"/>
        <v>0</v>
      </c>
      <c r="AA72" t="s">
        <v>111</v>
      </c>
      <c r="AB72" t="s">
        <v>92</v>
      </c>
      <c r="AC72" t="s">
        <v>51</v>
      </c>
      <c r="AD72" t="s">
        <v>18</v>
      </c>
      <c r="AE72">
        <v>24</v>
      </c>
      <c r="AF72">
        <v>138.46</v>
      </c>
      <c r="AG72">
        <v>73.7</v>
      </c>
      <c r="AH72">
        <f t="shared" si="39"/>
        <v>1.8786974219810042</v>
      </c>
      <c r="AI72">
        <v>23.5</v>
      </c>
      <c r="AJ72">
        <v>71.89</v>
      </c>
      <c r="AK72">
        <v>72.459999999999994</v>
      </c>
      <c r="AL72" s="3">
        <f t="shared" si="36"/>
        <v>1</v>
      </c>
      <c r="AM72" s="3">
        <f t="shared" si="37"/>
        <v>0</v>
      </c>
      <c r="AN72" s="3">
        <f t="shared" si="38"/>
        <v>0</v>
      </c>
    </row>
    <row r="73" spans="1:40" x14ac:dyDescent="0.35">
      <c r="A73" s="2" t="s">
        <v>112</v>
      </c>
      <c r="B73" t="s">
        <v>92</v>
      </c>
      <c r="C73" t="s">
        <v>51</v>
      </c>
      <c r="D73" t="s">
        <v>17</v>
      </c>
      <c r="E73">
        <v>25</v>
      </c>
      <c r="F73">
        <v>157.94999999999999</v>
      </c>
      <c r="G73">
        <v>76.17</v>
      </c>
      <c r="H73">
        <f t="shared" si="32"/>
        <v>2.0736510437179989</v>
      </c>
      <c r="I73">
        <v>23</v>
      </c>
      <c r="J73">
        <v>57.9</v>
      </c>
      <c r="K73">
        <v>71.22</v>
      </c>
      <c r="L73" s="3">
        <f t="shared" si="33"/>
        <v>1</v>
      </c>
      <c r="M73" s="3">
        <f t="shared" si="34"/>
        <v>0</v>
      </c>
      <c r="N73" s="3">
        <f t="shared" si="35"/>
        <v>0</v>
      </c>
      <c r="AA73" t="s">
        <v>112</v>
      </c>
      <c r="AB73" t="s">
        <v>92</v>
      </c>
      <c r="AC73" t="s">
        <v>51</v>
      </c>
      <c r="AD73" t="s">
        <v>18</v>
      </c>
      <c r="AE73">
        <v>24</v>
      </c>
      <c r="AF73">
        <v>139.65</v>
      </c>
      <c r="AG73">
        <v>73.7</v>
      </c>
      <c r="AH73">
        <f t="shared" si="39"/>
        <v>1.8948439620081412</v>
      </c>
      <c r="AI73">
        <v>22.5</v>
      </c>
      <c r="AJ73">
        <v>44.66</v>
      </c>
      <c r="AK73">
        <v>69.97</v>
      </c>
      <c r="AL73" s="3">
        <f t="shared" si="36"/>
        <v>1</v>
      </c>
      <c r="AM73" s="3">
        <f t="shared" si="37"/>
        <v>0</v>
      </c>
      <c r="AN73" s="3">
        <f t="shared" si="38"/>
        <v>0</v>
      </c>
    </row>
    <row r="74" spans="1:40" x14ac:dyDescent="0.35">
      <c r="A74" s="2" t="s">
        <v>113</v>
      </c>
      <c r="B74" t="s">
        <v>92</v>
      </c>
      <c r="C74" t="s">
        <v>51</v>
      </c>
      <c r="D74" t="s">
        <v>17</v>
      </c>
      <c r="E74">
        <v>25</v>
      </c>
      <c r="F74">
        <v>108.46</v>
      </c>
      <c r="G74">
        <v>76.17</v>
      </c>
      <c r="H74">
        <f t="shared" si="32"/>
        <v>1.4239201785479847</v>
      </c>
      <c r="I74">
        <v>23.5</v>
      </c>
      <c r="J74">
        <v>61.38</v>
      </c>
      <c r="K74">
        <v>72.459999999999994</v>
      </c>
      <c r="L74" s="3">
        <f t="shared" si="33"/>
        <v>0</v>
      </c>
      <c r="M74" s="3">
        <f t="shared" si="34"/>
        <v>1</v>
      </c>
      <c r="N74" s="3">
        <f t="shared" si="35"/>
        <v>0</v>
      </c>
      <c r="AA74" t="s">
        <v>113</v>
      </c>
      <c r="AB74" t="s">
        <v>92</v>
      </c>
      <c r="AC74" t="s">
        <v>51</v>
      </c>
      <c r="AD74" t="s">
        <v>18</v>
      </c>
      <c r="AE74">
        <v>24.5</v>
      </c>
      <c r="AF74">
        <v>111.63</v>
      </c>
      <c r="AG74">
        <v>74.930000000000007</v>
      </c>
      <c r="AH74">
        <f t="shared" si="39"/>
        <v>1.4897904711063656</v>
      </c>
      <c r="AI74">
        <v>23</v>
      </c>
      <c r="AJ74">
        <v>60.5</v>
      </c>
      <c r="AK74">
        <v>71.22</v>
      </c>
      <c r="AL74" s="3">
        <f t="shared" si="36"/>
        <v>0</v>
      </c>
      <c r="AM74" s="3">
        <f t="shared" si="37"/>
        <v>1</v>
      </c>
      <c r="AN74" s="3">
        <f t="shared" si="38"/>
        <v>0</v>
      </c>
    </row>
    <row r="75" spans="1:40" x14ac:dyDescent="0.35">
      <c r="A75" s="2" t="s">
        <v>114</v>
      </c>
      <c r="B75" t="s">
        <v>92</v>
      </c>
      <c r="C75" t="s">
        <v>51</v>
      </c>
      <c r="D75" t="s">
        <v>17</v>
      </c>
      <c r="E75">
        <v>24.5</v>
      </c>
      <c r="F75">
        <v>86.48</v>
      </c>
      <c r="G75">
        <v>74.930000000000007</v>
      </c>
      <c r="H75">
        <f t="shared" si="32"/>
        <v>1.1541438676097691</v>
      </c>
      <c r="I75">
        <v>23</v>
      </c>
      <c r="J75">
        <v>65.22</v>
      </c>
      <c r="K75">
        <v>71.22</v>
      </c>
      <c r="L75" s="3">
        <f t="shared" si="33"/>
        <v>0</v>
      </c>
      <c r="M75" s="3">
        <f t="shared" si="34"/>
        <v>1</v>
      </c>
      <c r="N75" s="3">
        <f t="shared" si="35"/>
        <v>0</v>
      </c>
      <c r="AA75" t="s">
        <v>114</v>
      </c>
      <c r="AB75" t="s">
        <v>92</v>
      </c>
      <c r="AC75" t="s">
        <v>51</v>
      </c>
      <c r="AD75" t="s">
        <v>18</v>
      </c>
      <c r="AE75">
        <v>25.5</v>
      </c>
      <c r="AF75">
        <v>85</v>
      </c>
      <c r="AG75">
        <v>77.400000000000006</v>
      </c>
      <c r="AH75">
        <f t="shared" si="39"/>
        <v>1.0981912144702841</v>
      </c>
      <c r="AI75">
        <v>24</v>
      </c>
      <c r="AJ75">
        <v>78.31</v>
      </c>
      <c r="AK75">
        <v>73.7</v>
      </c>
      <c r="AL75" s="3">
        <f t="shared" si="36"/>
        <v>0</v>
      </c>
      <c r="AM75" s="3">
        <f t="shared" si="37"/>
        <v>1</v>
      </c>
      <c r="AN75" s="3">
        <f t="shared" si="38"/>
        <v>0</v>
      </c>
    </row>
    <row r="76" spans="1:40" x14ac:dyDescent="0.35">
      <c r="A76" s="2" t="s">
        <v>115</v>
      </c>
      <c r="B76" t="s">
        <v>92</v>
      </c>
      <c r="C76" t="s">
        <v>51</v>
      </c>
      <c r="D76" t="s">
        <v>17</v>
      </c>
      <c r="E76">
        <v>25</v>
      </c>
      <c r="F76">
        <v>117.29</v>
      </c>
      <c r="G76">
        <v>76.17</v>
      </c>
      <c r="H76">
        <f t="shared" si="32"/>
        <v>1.5398450833661548</v>
      </c>
      <c r="I76">
        <v>23.5</v>
      </c>
      <c r="J76">
        <v>46.86</v>
      </c>
      <c r="K76">
        <v>72.459999999999994</v>
      </c>
      <c r="L76" s="3">
        <f t="shared" si="33"/>
        <v>1</v>
      </c>
      <c r="M76" s="3">
        <f t="shared" si="34"/>
        <v>0</v>
      </c>
      <c r="N76" s="3">
        <f t="shared" si="35"/>
        <v>0</v>
      </c>
      <c r="AA76" t="s">
        <v>115</v>
      </c>
      <c r="AB76" t="s">
        <v>92</v>
      </c>
      <c r="AC76" t="s">
        <v>51</v>
      </c>
      <c r="AD76" t="s">
        <v>18</v>
      </c>
      <c r="AE76">
        <v>24</v>
      </c>
      <c r="AF76">
        <v>137</v>
      </c>
      <c r="AG76">
        <v>73.7</v>
      </c>
      <c r="AH76">
        <f t="shared" si="39"/>
        <v>1.858887381275441</v>
      </c>
      <c r="AI76">
        <v>23</v>
      </c>
      <c r="AJ76">
        <v>51.51</v>
      </c>
      <c r="AK76">
        <v>71.22</v>
      </c>
      <c r="AL76" s="3">
        <f t="shared" si="36"/>
        <v>1</v>
      </c>
      <c r="AM76" s="3">
        <f t="shared" si="37"/>
        <v>0</v>
      </c>
      <c r="AN76" s="3">
        <f t="shared" si="38"/>
        <v>0</v>
      </c>
    </row>
    <row r="77" spans="1:40" x14ac:dyDescent="0.35">
      <c r="A77" s="2" t="s">
        <v>116</v>
      </c>
      <c r="B77" t="s">
        <v>92</v>
      </c>
      <c r="C77" t="s">
        <v>51</v>
      </c>
      <c r="D77" t="s">
        <v>17</v>
      </c>
      <c r="E77">
        <v>24.5</v>
      </c>
      <c r="F77">
        <v>132.96</v>
      </c>
      <c r="G77">
        <v>74.930000000000007</v>
      </c>
      <c r="H77">
        <f t="shared" si="32"/>
        <v>1.7744561590818095</v>
      </c>
      <c r="I77">
        <v>23</v>
      </c>
      <c r="J77">
        <v>68.959999999999994</v>
      </c>
      <c r="K77">
        <v>71.22</v>
      </c>
      <c r="L77" s="3">
        <f t="shared" si="33"/>
        <v>1</v>
      </c>
      <c r="M77" s="3">
        <f t="shared" si="34"/>
        <v>0</v>
      </c>
      <c r="N77" s="3">
        <f t="shared" si="35"/>
        <v>0</v>
      </c>
      <c r="AA77" t="s">
        <v>116</v>
      </c>
      <c r="AB77" t="s">
        <v>92</v>
      </c>
      <c r="AC77" t="s">
        <v>51</v>
      </c>
      <c r="AD77" t="s">
        <v>18</v>
      </c>
      <c r="AE77">
        <v>24</v>
      </c>
      <c r="AF77">
        <v>105.9</v>
      </c>
      <c r="AG77">
        <v>73.7</v>
      </c>
      <c r="AH77">
        <f t="shared" si="39"/>
        <v>1.4369063772048847</v>
      </c>
      <c r="AI77">
        <v>23.5</v>
      </c>
      <c r="AJ77">
        <v>71.37</v>
      </c>
      <c r="AK77">
        <v>72.459999999999994</v>
      </c>
      <c r="AL77" s="3">
        <f t="shared" si="36"/>
        <v>0</v>
      </c>
      <c r="AM77" s="3">
        <f t="shared" si="37"/>
        <v>1</v>
      </c>
      <c r="AN77" s="3">
        <f t="shared" si="38"/>
        <v>0</v>
      </c>
    </row>
    <row r="78" spans="1:40" x14ac:dyDescent="0.35">
      <c r="A78" s="2" t="s">
        <v>117</v>
      </c>
      <c r="B78" t="s">
        <v>92</v>
      </c>
      <c r="C78" t="s">
        <v>51</v>
      </c>
      <c r="D78" t="s">
        <v>17</v>
      </c>
      <c r="E78">
        <v>25</v>
      </c>
      <c r="F78">
        <v>125.73</v>
      </c>
      <c r="G78">
        <v>76.17</v>
      </c>
      <c r="H78">
        <f t="shared" si="32"/>
        <v>1.6506498621504528</v>
      </c>
      <c r="I78">
        <v>23.5</v>
      </c>
      <c r="J78">
        <v>65.099999999999994</v>
      </c>
      <c r="K78">
        <v>72.459999999999994</v>
      </c>
      <c r="L78" s="3">
        <f t="shared" si="33"/>
        <v>1</v>
      </c>
      <c r="M78" s="3">
        <f t="shared" si="34"/>
        <v>0</v>
      </c>
      <c r="N78" s="3">
        <f t="shared" si="35"/>
        <v>0</v>
      </c>
      <c r="AA78" t="s">
        <v>117</v>
      </c>
      <c r="AB78" t="s">
        <v>92</v>
      </c>
      <c r="AC78" t="s">
        <v>51</v>
      </c>
      <c r="AD78" t="s">
        <v>18</v>
      </c>
      <c r="AE78">
        <v>24</v>
      </c>
      <c r="AF78">
        <v>117.28</v>
      </c>
      <c r="AG78">
        <v>73.7</v>
      </c>
      <c r="AH78">
        <f t="shared" si="39"/>
        <v>1.5913161465400272</v>
      </c>
      <c r="AI78">
        <v>23</v>
      </c>
      <c r="AJ78">
        <v>57.21</v>
      </c>
      <c r="AK78">
        <v>71.22</v>
      </c>
      <c r="AL78" s="3">
        <f t="shared" si="36"/>
        <v>1</v>
      </c>
      <c r="AM78" s="3">
        <f t="shared" si="37"/>
        <v>0</v>
      </c>
      <c r="AN78" s="3">
        <f t="shared" si="38"/>
        <v>0</v>
      </c>
    </row>
    <row r="79" spans="1:40" x14ac:dyDescent="0.35">
      <c r="A79" s="2" t="s">
        <v>118</v>
      </c>
      <c r="B79" t="s">
        <v>92</v>
      </c>
      <c r="C79" t="s">
        <v>51</v>
      </c>
      <c r="D79" t="s">
        <v>17</v>
      </c>
      <c r="E79">
        <v>25</v>
      </c>
      <c r="F79">
        <v>125.7</v>
      </c>
      <c r="G79">
        <v>76.17</v>
      </c>
      <c r="H79">
        <f t="shared" si="32"/>
        <v>1.6502560063016936</v>
      </c>
      <c r="I79">
        <v>23</v>
      </c>
      <c r="J79">
        <v>55.86</v>
      </c>
      <c r="K79">
        <v>71.22</v>
      </c>
      <c r="L79" s="3">
        <f t="shared" si="33"/>
        <v>1</v>
      </c>
      <c r="M79" s="3">
        <f t="shared" si="34"/>
        <v>0</v>
      </c>
      <c r="N79" s="3">
        <f t="shared" si="35"/>
        <v>0</v>
      </c>
      <c r="AA79" t="s">
        <v>118</v>
      </c>
      <c r="AB79" t="s">
        <v>92</v>
      </c>
      <c r="AC79" t="s">
        <v>51</v>
      </c>
      <c r="AD79" t="s">
        <v>18</v>
      </c>
      <c r="AE79">
        <v>24</v>
      </c>
      <c r="AF79">
        <v>78.5</v>
      </c>
      <c r="AG79">
        <v>73.7</v>
      </c>
      <c r="AH79">
        <f t="shared" si="39"/>
        <v>1.0651289009497964</v>
      </c>
      <c r="AI79">
        <v>23.5</v>
      </c>
      <c r="AJ79">
        <v>69.760000000000005</v>
      </c>
      <c r="AK79">
        <v>72.459999999999994</v>
      </c>
      <c r="AL79" s="3">
        <f t="shared" si="36"/>
        <v>0</v>
      </c>
      <c r="AM79" s="3">
        <f t="shared" si="37"/>
        <v>1</v>
      </c>
      <c r="AN79" s="3">
        <f t="shared" si="38"/>
        <v>0</v>
      </c>
    </row>
    <row r="80" spans="1:40" x14ac:dyDescent="0.35">
      <c r="A80" s="2" t="s">
        <v>119</v>
      </c>
      <c r="B80" t="s">
        <v>92</v>
      </c>
      <c r="C80" t="s">
        <v>51</v>
      </c>
      <c r="D80" t="s">
        <v>17</v>
      </c>
      <c r="E80">
        <v>24</v>
      </c>
      <c r="F80">
        <v>98</v>
      </c>
      <c r="G80">
        <v>73.7</v>
      </c>
      <c r="H80">
        <f t="shared" si="32"/>
        <v>1.3297150610583446</v>
      </c>
      <c r="I80">
        <v>22.5</v>
      </c>
      <c r="J80">
        <v>53.85</v>
      </c>
      <c r="K80">
        <v>69.97</v>
      </c>
      <c r="L80" s="3">
        <f t="shared" si="33"/>
        <v>0</v>
      </c>
      <c r="M80" s="3">
        <f t="shared" si="34"/>
        <v>1</v>
      </c>
      <c r="N80" s="3">
        <f t="shared" si="35"/>
        <v>0</v>
      </c>
      <c r="AA80" t="s">
        <v>119</v>
      </c>
      <c r="AB80" t="s">
        <v>92</v>
      </c>
      <c r="AC80" t="s">
        <v>51</v>
      </c>
      <c r="AD80" t="s">
        <v>18</v>
      </c>
      <c r="AE80">
        <v>24</v>
      </c>
      <c r="AF80">
        <v>100.07</v>
      </c>
      <c r="AG80">
        <v>73.7</v>
      </c>
      <c r="AH80">
        <f t="shared" si="39"/>
        <v>1.3578018995929442</v>
      </c>
      <c r="AI80">
        <v>23.5</v>
      </c>
      <c r="AJ80">
        <v>68.36</v>
      </c>
      <c r="AK80">
        <v>72.459999999999994</v>
      </c>
      <c r="AL80" s="3">
        <f t="shared" si="36"/>
        <v>0</v>
      </c>
      <c r="AM80" s="3">
        <f t="shared" si="37"/>
        <v>1</v>
      </c>
      <c r="AN80" s="3">
        <f t="shared" si="38"/>
        <v>0</v>
      </c>
    </row>
    <row r="81" spans="1:40" x14ac:dyDescent="0.35">
      <c r="A81" s="2" t="s">
        <v>120</v>
      </c>
      <c r="B81" t="s">
        <v>121</v>
      </c>
      <c r="C81" t="s">
        <v>51</v>
      </c>
      <c r="D81" t="s">
        <v>17</v>
      </c>
      <c r="E81">
        <v>25</v>
      </c>
      <c r="F81">
        <v>138.44999999999999</v>
      </c>
      <c r="G81">
        <v>76.17</v>
      </c>
      <c r="H81">
        <f t="shared" si="32"/>
        <v>1.8176447420244188</v>
      </c>
      <c r="I81">
        <v>24</v>
      </c>
      <c r="J81">
        <v>72.34</v>
      </c>
      <c r="K81">
        <v>73.7</v>
      </c>
      <c r="L81" s="3">
        <f t="shared" si="33"/>
        <v>1</v>
      </c>
      <c r="M81" s="3">
        <f t="shared" si="34"/>
        <v>0</v>
      </c>
      <c r="N81" s="3">
        <f t="shared" si="35"/>
        <v>0</v>
      </c>
      <c r="AA81" t="s">
        <v>120</v>
      </c>
      <c r="AB81" t="s">
        <v>121</v>
      </c>
      <c r="AC81" t="s">
        <v>51</v>
      </c>
      <c r="AD81" t="s">
        <v>18</v>
      </c>
      <c r="AE81">
        <v>24</v>
      </c>
      <c r="AF81">
        <v>146.03</v>
      </c>
      <c r="AG81">
        <v>73.7</v>
      </c>
      <c r="AH81">
        <f t="shared" si="39"/>
        <v>1.9814111261872456</v>
      </c>
      <c r="AI81">
        <v>22.5</v>
      </c>
      <c r="AJ81">
        <v>47.43</v>
      </c>
      <c r="AK81">
        <v>69.97</v>
      </c>
      <c r="AL81" s="3">
        <f t="shared" si="36"/>
        <v>1</v>
      </c>
      <c r="AM81" s="3">
        <f t="shared" si="37"/>
        <v>0</v>
      </c>
      <c r="AN81" s="3">
        <f t="shared" si="38"/>
        <v>0</v>
      </c>
    </row>
    <row r="82" spans="1:40" x14ac:dyDescent="0.35">
      <c r="A82" s="2" t="s">
        <v>122</v>
      </c>
      <c r="B82" t="s">
        <v>121</v>
      </c>
      <c r="C82" t="s">
        <v>51</v>
      </c>
      <c r="D82" t="s">
        <v>17</v>
      </c>
      <c r="E82">
        <v>25</v>
      </c>
      <c r="F82">
        <v>80.63</v>
      </c>
      <c r="G82">
        <v>76.17</v>
      </c>
      <c r="H82">
        <f t="shared" si="32"/>
        <v>1.0585532361822239</v>
      </c>
      <c r="I82">
        <v>24.5</v>
      </c>
      <c r="J82">
        <v>65.33</v>
      </c>
      <c r="K82">
        <v>74.930000000000007</v>
      </c>
      <c r="L82" s="3">
        <f t="shared" si="33"/>
        <v>0</v>
      </c>
      <c r="M82" s="3">
        <f t="shared" si="34"/>
        <v>1</v>
      </c>
      <c r="N82" s="3">
        <f t="shared" si="35"/>
        <v>0</v>
      </c>
      <c r="AA82" t="s">
        <v>122</v>
      </c>
      <c r="AB82" t="s">
        <v>121</v>
      </c>
      <c r="AC82" t="s">
        <v>51</v>
      </c>
      <c r="AD82" t="s">
        <v>18</v>
      </c>
      <c r="AE82">
        <v>24.5</v>
      </c>
      <c r="AF82">
        <v>78.86</v>
      </c>
      <c r="AG82">
        <v>74.930000000000007</v>
      </c>
      <c r="AH82">
        <f t="shared" si="39"/>
        <v>1.0524489523555318</v>
      </c>
      <c r="AI82">
        <v>24</v>
      </c>
      <c r="AJ82">
        <v>66.459999999999994</v>
      </c>
      <c r="AK82">
        <v>73.7</v>
      </c>
      <c r="AL82" s="3">
        <f t="shared" si="36"/>
        <v>0</v>
      </c>
      <c r="AM82" s="3">
        <f t="shared" si="37"/>
        <v>1</v>
      </c>
      <c r="AN82" s="3">
        <f t="shared" si="38"/>
        <v>0</v>
      </c>
    </row>
    <row r="83" spans="1:40" x14ac:dyDescent="0.35">
      <c r="A83" s="2" t="s">
        <v>123</v>
      </c>
      <c r="B83" t="s">
        <v>121</v>
      </c>
      <c r="C83" t="s">
        <v>51</v>
      </c>
      <c r="D83" t="s">
        <v>17</v>
      </c>
      <c r="E83">
        <v>25.5</v>
      </c>
      <c r="F83">
        <v>102.37</v>
      </c>
      <c r="G83">
        <v>77.400000000000006</v>
      </c>
      <c r="H83">
        <f t="shared" si="32"/>
        <v>1.322609819121447</v>
      </c>
      <c r="I83">
        <v>24</v>
      </c>
      <c r="J83">
        <v>54.3</v>
      </c>
      <c r="K83">
        <v>73.7</v>
      </c>
      <c r="L83" s="3">
        <f t="shared" si="33"/>
        <v>0</v>
      </c>
      <c r="M83" s="3">
        <f t="shared" si="34"/>
        <v>1</v>
      </c>
      <c r="N83" s="3">
        <f t="shared" si="35"/>
        <v>0</v>
      </c>
      <c r="AA83" t="s">
        <v>123</v>
      </c>
      <c r="AB83" t="s">
        <v>121</v>
      </c>
      <c r="AC83" t="s">
        <v>51</v>
      </c>
      <c r="AD83" t="s">
        <v>18</v>
      </c>
      <c r="AE83">
        <v>24</v>
      </c>
      <c r="AF83">
        <v>119.61</v>
      </c>
      <c r="AG83">
        <v>73.7</v>
      </c>
      <c r="AH83">
        <f t="shared" si="39"/>
        <v>1.6229308005427407</v>
      </c>
      <c r="AI83">
        <v>23.5</v>
      </c>
      <c r="AJ83">
        <v>70.13</v>
      </c>
      <c r="AK83">
        <v>72.459999999999994</v>
      </c>
      <c r="AL83" s="3">
        <f t="shared" si="36"/>
        <v>1</v>
      </c>
      <c r="AM83" s="3">
        <f t="shared" si="37"/>
        <v>0</v>
      </c>
      <c r="AN83" s="3">
        <f t="shared" si="38"/>
        <v>0</v>
      </c>
    </row>
    <row r="84" spans="1:40" x14ac:dyDescent="0.35">
      <c r="A84" s="2" t="s">
        <v>124</v>
      </c>
      <c r="B84" t="s">
        <v>121</v>
      </c>
      <c r="C84" t="s">
        <v>51</v>
      </c>
      <c r="D84" t="s">
        <v>17</v>
      </c>
      <c r="E84">
        <v>25</v>
      </c>
      <c r="F84">
        <v>113.38</v>
      </c>
      <c r="G84">
        <v>76.17</v>
      </c>
      <c r="H84">
        <f t="shared" si="32"/>
        <v>1.4885125377445187</v>
      </c>
      <c r="I84">
        <v>23</v>
      </c>
      <c r="J84">
        <v>66.84</v>
      </c>
      <c r="K84">
        <v>71.22</v>
      </c>
      <c r="L84" s="3">
        <f t="shared" si="33"/>
        <v>0</v>
      </c>
      <c r="M84" s="3">
        <f t="shared" si="34"/>
        <v>1</v>
      </c>
      <c r="N84" s="3">
        <f t="shared" si="35"/>
        <v>0</v>
      </c>
      <c r="AA84" t="s">
        <v>124</v>
      </c>
      <c r="AB84" t="s">
        <v>121</v>
      </c>
      <c r="AC84" t="s">
        <v>51</v>
      </c>
      <c r="AD84" t="s">
        <v>18</v>
      </c>
      <c r="AE84">
        <v>24</v>
      </c>
      <c r="AF84">
        <v>149.91999999999999</v>
      </c>
      <c r="AG84">
        <v>73.7</v>
      </c>
      <c r="AH84">
        <f t="shared" si="39"/>
        <v>2.034192672998643</v>
      </c>
      <c r="AI84">
        <v>22.5</v>
      </c>
      <c r="AJ84">
        <v>50.7</v>
      </c>
      <c r="AK84">
        <v>69.97</v>
      </c>
      <c r="AL84" s="3">
        <f t="shared" si="36"/>
        <v>1</v>
      </c>
      <c r="AM84" s="3">
        <f t="shared" si="37"/>
        <v>0</v>
      </c>
      <c r="AN84" s="3">
        <f t="shared" si="38"/>
        <v>0</v>
      </c>
    </row>
    <row r="85" spans="1:40" x14ac:dyDescent="0.35">
      <c r="A85" s="2" t="s">
        <v>125</v>
      </c>
      <c r="B85" t="s">
        <v>121</v>
      </c>
      <c r="C85" t="s">
        <v>51</v>
      </c>
      <c r="D85" t="s">
        <v>17</v>
      </c>
      <c r="E85">
        <v>25</v>
      </c>
      <c r="F85">
        <v>119.77</v>
      </c>
      <c r="G85">
        <v>76.17</v>
      </c>
      <c r="H85">
        <f t="shared" si="32"/>
        <v>1.5724038335302613</v>
      </c>
      <c r="I85">
        <v>23</v>
      </c>
      <c r="J85">
        <v>52.52</v>
      </c>
      <c r="K85">
        <v>71.22</v>
      </c>
      <c r="L85" s="3">
        <f t="shared" si="33"/>
        <v>1</v>
      </c>
      <c r="M85" s="3">
        <f t="shared" si="34"/>
        <v>0</v>
      </c>
      <c r="N85" s="3">
        <f t="shared" si="35"/>
        <v>0</v>
      </c>
      <c r="AA85" t="s">
        <v>125</v>
      </c>
      <c r="AB85" t="s">
        <v>121</v>
      </c>
      <c r="AC85" t="s">
        <v>51</v>
      </c>
      <c r="AD85" t="s">
        <v>18</v>
      </c>
      <c r="AE85">
        <v>24</v>
      </c>
      <c r="AF85">
        <v>104.08</v>
      </c>
      <c r="AG85">
        <v>73.7</v>
      </c>
      <c r="AH85">
        <f t="shared" si="39"/>
        <v>1.4122116689280868</v>
      </c>
      <c r="AI85">
        <v>23.5</v>
      </c>
      <c r="AJ85">
        <v>69.87</v>
      </c>
      <c r="AK85">
        <v>72.459999999999994</v>
      </c>
      <c r="AL85" s="3">
        <f t="shared" si="36"/>
        <v>0</v>
      </c>
      <c r="AM85" s="3">
        <f t="shared" si="37"/>
        <v>1</v>
      </c>
      <c r="AN85" s="3">
        <f t="shared" si="38"/>
        <v>0</v>
      </c>
    </row>
    <row r="86" spans="1:40" x14ac:dyDescent="0.35">
      <c r="A86" s="2" t="s">
        <v>126</v>
      </c>
      <c r="B86" t="s">
        <v>121</v>
      </c>
      <c r="C86" t="s">
        <v>51</v>
      </c>
      <c r="D86" t="s">
        <v>17</v>
      </c>
      <c r="E86">
        <v>25.5</v>
      </c>
      <c r="F86">
        <v>113</v>
      </c>
      <c r="G86">
        <v>77.400000000000006</v>
      </c>
      <c r="H86">
        <f t="shared" si="32"/>
        <v>1.4599483204134367</v>
      </c>
      <c r="I86">
        <v>24</v>
      </c>
      <c r="J86">
        <v>54.82</v>
      </c>
      <c r="K86">
        <v>73.7</v>
      </c>
      <c r="L86" s="3">
        <f t="shared" si="33"/>
        <v>0</v>
      </c>
      <c r="M86" s="3">
        <f t="shared" si="34"/>
        <v>1</v>
      </c>
      <c r="N86" s="3">
        <f t="shared" si="35"/>
        <v>0</v>
      </c>
      <c r="AA86" t="s">
        <v>126</v>
      </c>
      <c r="AB86" t="s">
        <v>121</v>
      </c>
      <c r="AC86" t="s">
        <v>51</v>
      </c>
      <c r="AD86" t="s">
        <v>18</v>
      </c>
      <c r="AE86">
        <v>24</v>
      </c>
      <c r="AF86">
        <v>161.56</v>
      </c>
      <c r="AG86">
        <v>73.7</v>
      </c>
      <c r="AH86">
        <f t="shared" si="39"/>
        <v>2.1921302578018995</v>
      </c>
      <c r="AI86">
        <v>23</v>
      </c>
      <c r="AJ86">
        <v>60.36</v>
      </c>
      <c r="AK86">
        <v>71.22</v>
      </c>
      <c r="AL86" s="3">
        <f t="shared" si="36"/>
        <v>1</v>
      </c>
      <c r="AM86" s="3">
        <f t="shared" si="37"/>
        <v>0</v>
      </c>
      <c r="AN86" s="3">
        <f t="shared" si="38"/>
        <v>0</v>
      </c>
    </row>
    <row r="87" spans="1:40" x14ac:dyDescent="0.35">
      <c r="A87" s="2" t="s">
        <v>127</v>
      </c>
      <c r="B87" t="s">
        <v>121</v>
      </c>
      <c r="C87" t="s">
        <v>51</v>
      </c>
      <c r="D87" t="s">
        <v>17</v>
      </c>
      <c r="E87">
        <v>24</v>
      </c>
      <c r="F87">
        <v>132.36000000000001</v>
      </c>
      <c r="G87">
        <v>73.7</v>
      </c>
      <c r="H87">
        <f t="shared" si="32"/>
        <v>1.7959294436906379</v>
      </c>
      <c r="I87">
        <v>23</v>
      </c>
      <c r="J87">
        <v>70.77</v>
      </c>
      <c r="K87">
        <v>71.22</v>
      </c>
      <c r="L87" s="3">
        <f t="shared" si="33"/>
        <v>1</v>
      </c>
      <c r="M87" s="3">
        <f t="shared" si="34"/>
        <v>0</v>
      </c>
      <c r="N87" s="3">
        <f t="shared" si="35"/>
        <v>0</v>
      </c>
      <c r="AA87" t="s">
        <v>127</v>
      </c>
      <c r="AB87" t="s">
        <v>121</v>
      </c>
      <c r="AC87" t="s">
        <v>51</v>
      </c>
      <c r="AD87" t="s">
        <v>18</v>
      </c>
      <c r="AE87">
        <v>24</v>
      </c>
      <c r="AF87">
        <v>120.08</v>
      </c>
      <c r="AG87">
        <v>73.7</v>
      </c>
      <c r="AH87">
        <f t="shared" si="39"/>
        <v>1.6293080054274083</v>
      </c>
      <c r="AI87">
        <v>23</v>
      </c>
      <c r="AJ87">
        <v>55.28</v>
      </c>
      <c r="AK87">
        <v>71.22</v>
      </c>
      <c r="AL87" s="3">
        <f t="shared" si="36"/>
        <v>1</v>
      </c>
      <c r="AM87" s="3">
        <f t="shared" si="37"/>
        <v>0</v>
      </c>
      <c r="AN87" s="3">
        <f t="shared" si="38"/>
        <v>0</v>
      </c>
    </row>
    <row r="88" spans="1:40" x14ac:dyDescent="0.35">
      <c r="A88" s="2" t="s">
        <v>128</v>
      </c>
      <c r="B88" t="s">
        <v>121</v>
      </c>
      <c r="C88" t="s">
        <v>51</v>
      </c>
      <c r="D88" t="s">
        <v>17</v>
      </c>
      <c r="E88">
        <v>25.5</v>
      </c>
      <c r="F88">
        <v>123.53</v>
      </c>
      <c r="G88">
        <v>77.400000000000006</v>
      </c>
      <c r="H88">
        <f t="shared" si="32"/>
        <v>1.5959948320413435</v>
      </c>
      <c r="I88">
        <v>24</v>
      </c>
      <c r="J88">
        <v>66.64</v>
      </c>
      <c r="K88">
        <v>73.7</v>
      </c>
      <c r="L88" s="3">
        <f t="shared" si="33"/>
        <v>1</v>
      </c>
      <c r="M88" s="3">
        <f t="shared" si="34"/>
        <v>0</v>
      </c>
      <c r="N88" s="3">
        <f t="shared" si="35"/>
        <v>0</v>
      </c>
      <c r="AA88" t="s">
        <v>128</v>
      </c>
      <c r="AB88" t="s">
        <v>121</v>
      </c>
      <c r="AC88" t="s">
        <v>51</v>
      </c>
      <c r="AD88" t="s">
        <v>18</v>
      </c>
      <c r="AE88">
        <v>24</v>
      </c>
      <c r="AF88">
        <v>128.85</v>
      </c>
      <c r="AG88">
        <v>73.7</v>
      </c>
      <c r="AH88">
        <f t="shared" si="39"/>
        <v>1.7483039348710989</v>
      </c>
      <c r="AI88">
        <v>23</v>
      </c>
      <c r="AJ88">
        <v>45.89</v>
      </c>
      <c r="AK88">
        <v>71.22</v>
      </c>
      <c r="AL88" s="3">
        <f t="shared" si="36"/>
        <v>1</v>
      </c>
      <c r="AM88" s="3">
        <f t="shared" si="37"/>
        <v>0</v>
      </c>
      <c r="AN88" s="3">
        <f t="shared" si="38"/>
        <v>0</v>
      </c>
    </row>
    <row r="89" spans="1:40" x14ac:dyDescent="0.35">
      <c r="A89" s="2" t="s">
        <v>129</v>
      </c>
      <c r="B89" t="s">
        <v>121</v>
      </c>
      <c r="C89" t="s">
        <v>51</v>
      </c>
      <c r="D89" t="s">
        <v>17</v>
      </c>
      <c r="E89">
        <v>25.5</v>
      </c>
      <c r="F89">
        <v>156.41</v>
      </c>
      <c r="G89">
        <v>77.400000000000006</v>
      </c>
      <c r="H89">
        <f t="shared" si="32"/>
        <v>2.0208010335917312</v>
      </c>
      <c r="I89">
        <v>23.5</v>
      </c>
      <c r="J89">
        <v>71.75</v>
      </c>
      <c r="K89">
        <v>72.459999999999994</v>
      </c>
      <c r="L89" s="3">
        <f t="shared" si="33"/>
        <v>1</v>
      </c>
      <c r="M89" s="3">
        <f t="shared" si="34"/>
        <v>0</v>
      </c>
      <c r="N89" s="3">
        <f t="shared" si="35"/>
        <v>0</v>
      </c>
      <c r="AA89" t="s">
        <v>129</v>
      </c>
      <c r="AB89" t="s">
        <v>121</v>
      </c>
      <c r="AC89" t="s">
        <v>51</v>
      </c>
      <c r="AD89" t="s">
        <v>18</v>
      </c>
      <c r="AE89">
        <v>24</v>
      </c>
      <c r="AF89">
        <v>183.65</v>
      </c>
      <c r="AG89">
        <v>73.7</v>
      </c>
      <c r="AH89">
        <f t="shared" si="39"/>
        <v>2.4918588873812753</v>
      </c>
      <c r="AI89">
        <v>16</v>
      </c>
      <c r="AJ89">
        <v>57.15</v>
      </c>
      <c r="AK89">
        <v>53.5</v>
      </c>
      <c r="AL89" s="3">
        <f t="shared" si="36"/>
        <v>1</v>
      </c>
      <c r="AM89" s="3">
        <f t="shared" si="37"/>
        <v>0</v>
      </c>
      <c r="AN89" s="3">
        <f t="shared" si="38"/>
        <v>0</v>
      </c>
    </row>
    <row r="90" spans="1:40" x14ac:dyDescent="0.35">
      <c r="A90" s="2" t="s">
        <v>130</v>
      </c>
      <c r="B90" t="s">
        <v>121</v>
      </c>
      <c r="C90" t="s">
        <v>51</v>
      </c>
      <c r="D90" t="s">
        <v>17</v>
      </c>
      <c r="E90">
        <v>26</v>
      </c>
      <c r="F90">
        <v>131.88</v>
      </c>
      <c r="G90">
        <v>78.63</v>
      </c>
      <c r="H90">
        <f t="shared" si="32"/>
        <v>1.6772224341854254</v>
      </c>
      <c r="I90">
        <v>24</v>
      </c>
      <c r="J90">
        <v>65.63</v>
      </c>
      <c r="K90">
        <v>73.7</v>
      </c>
      <c r="L90" s="3">
        <f t="shared" si="33"/>
        <v>1</v>
      </c>
      <c r="M90" s="3">
        <f t="shared" si="34"/>
        <v>0</v>
      </c>
      <c r="N90" s="3">
        <f t="shared" si="35"/>
        <v>0</v>
      </c>
      <c r="AA90" t="s">
        <v>130</v>
      </c>
      <c r="AB90" t="s">
        <v>121</v>
      </c>
      <c r="AC90" t="s">
        <v>51</v>
      </c>
      <c r="AD90" t="s">
        <v>18</v>
      </c>
      <c r="AE90">
        <v>24</v>
      </c>
      <c r="AF90">
        <v>137.38</v>
      </c>
      <c r="AG90">
        <v>73.7</v>
      </c>
      <c r="AH90">
        <f t="shared" si="39"/>
        <v>1.8640434192672997</v>
      </c>
      <c r="AI90">
        <v>23</v>
      </c>
      <c r="AJ90">
        <v>67.510000000000005</v>
      </c>
      <c r="AK90">
        <v>71.22</v>
      </c>
      <c r="AL90" s="3">
        <f t="shared" si="36"/>
        <v>1</v>
      </c>
      <c r="AM90" s="3">
        <f t="shared" si="37"/>
        <v>0</v>
      </c>
      <c r="AN90" s="3">
        <f t="shared" si="38"/>
        <v>0</v>
      </c>
    </row>
    <row r="91" spans="1:40" x14ac:dyDescent="0.35">
      <c r="A91" s="2" t="s">
        <v>131</v>
      </c>
      <c r="B91" t="s">
        <v>121</v>
      </c>
      <c r="C91" t="s">
        <v>51</v>
      </c>
      <c r="D91" t="s">
        <v>17</v>
      </c>
      <c r="E91">
        <v>25.5</v>
      </c>
      <c r="F91">
        <v>159.46</v>
      </c>
      <c r="G91">
        <v>77.400000000000006</v>
      </c>
      <c r="H91">
        <f t="shared" si="32"/>
        <v>2.0602067183462531</v>
      </c>
      <c r="I91">
        <v>23.5</v>
      </c>
      <c r="J91">
        <v>54.28</v>
      </c>
      <c r="K91">
        <v>72.459999999999994</v>
      </c>
      <c r="L91" s="3">
        <f t="shared" si="33"/>
        <v>1</v>
      </c>
      <c r="M91" s="3">
        <f t="shared" si="34"/>
        <v>0</v>
      </c>
      <c r="N91" s="3">
        <f t="shared" si="35"/>
        <v>0</v>
      </c>
      <c r="AA91" t="s">
        <v>131</v>
      </c>
      <c r="AB91" t="s">
        <v>121</v>
      </c>
      <c r="AC91" t="s">
        <v>51</v>
      </c>
      <c r="AD91" t="s">
        <v>18</v>
      </c>
      <c r="AE91">
        <v>24</v>
      </c>
      <c r="AF91">
        <v>164.91</v>
      </c>
      <c r="AG91">
        <v>73.7</v>
      </c>
      <c r="AH91">
        <f t="shared" si="39"/>
        <v>2.2375848032564449</v>
      </c>
      <c r="AI91">
        <v>23</v>
      </c>
      <c r="AJ91">
        <v>64.73</v>
      </c>
      <c r="AK91">
        <v>71.22</v>
      </c>
      <c r="AL91" s="3">
        <f t="shared" si="36"/>
        <v>1</v>
      </c>
      <c r="AM91" s="3">
        <f t="shared" si="37"/>
        <v>0</v>
      </c>
      <c r="AN91" s="3">
        <f t="shared" si="38"/>
        <v>0</v>
      </c>
    </row>
    <row r="92" spans="1:40" x14ac:dyDescent="0.35">
      <c r="A92" s="2" t="s">
        <v>132</v>
      </c>
      <c r="B92" t="s">
        <v>121</v>
      </c>
      <c r="C92" t="s">
        <v>51</v>
      </c>
      <c r="D92" t="s">
        <v>17</v>
      </c>
      <c r="E92">
        <v>25</v>
      </c>
      <c r="F92">
        <v>123.92</v>
      </c>
      <c r="G92">
        <v>76.17</v>
      </c>
      <c r="H92">
        <f t="shared" si="32"/>
        <v>1.626887225941972</v>
      </c>
      <c r="I92">
        <v>23.5</v>
      </c>
      <c r="J92">
        <v>63.06</v>
      </c>
      <c r="K92">
        <v>72.459999999999994</v>
      </c>
      <c r="L92" s="3">
        <f t="shared" si="33"/>
        <v>1</v>
      </c>
      <c r="M92" s="3">
        <f t="shared" si="34"/>
        <v>0</v>
      </c>
      <c r="N92" s="3">
        <f t="shared" si="35"/>
        <v>0</v>
      </c>
      <c r="AA92" t="s">
        <v>132</v>
      </c>
      <c r="AB92" t="s">
        <v>121</v>
      </c>
      <c r="AC92" t="s">
        <v>51</v>
      </c>
      <c r="AD92" t="s">
        <v>18</v>
      </c>
      <c r="AE92">
        <v>24</v>
      </c>
      <c r="AF92">
        <v>134.88999999999999</v>
      </c>
      <c r="AG92">
        <v>73.7</v>
      </c>
      <c r="AH92">
        <f t="shared" si="39"/>
        <v>1.8302578018995928</v>
      </c>
      <c r="AI92">
        <v>23</v>
      </c>
      <c r="AJ92">
        <v>60.32</v>
      </c>
      <c r="AK92">
        <v>71.22</v>
      </c>
      <c r="AL92" s="3">
        <f t="shared" si="36"/>
        <v>1</v>
      </c>
      <c r="AM92" s="3">
        <f t="shared" si="37"/>
        <v>0</v>
      </c>
      <c r="AN92" s="3">
        <f t="shared" si="38"/>
        <v>0</v>
      </c>
    </row>
    <row r="93" spans="1:40" x14ac:dyDescent="0.35">
      <c r="A93" s="2" t="s">
        <v>133</v>
      </c>
      <c r="B93" t="s">
        <v>15</v>
      </c>
      <c r="C93" t="s">
        <v>16</v>
      </c>
      <c r="D93" t="s">
        <v>134</v>
      </c>
      <c r="E93">
        <v>27.5</v>
      </c>
      <c r="F93">
        <v>156.41999999999999</v>
      </c>
      <c r="G93">
        <v>82.3</v>
      </c>
      <c r="H93">
        <f t="shared" si="32"/>
        <v>1.9006075334143377</v>
      </c>
      <c r="I93">
        <v>25.5</v>
      </c>
      <c r="J93">
        <v>68.56</v>
      </c>
      <c r="K93">
        <v>77.400000000000006</v>
      </c>
      <c r="L93" s="3">
        <f t="shared" si="33"/>
        <v>1</v>
      </c>
      <c r="M93" s="3">
        <f t="shared" si="34"/>
        <v>0</v>
      </c>
      <c r="N93" s="3">
        <f t="shared" si="35"/>
        <v>0</v>
      </c>
      <c r="AA93" t="s">
        <v>133</v>
      </c>
      <c r="AB93" t="s">
        <v>15</v>
      </c>
      <c r="AC93" t="s">
        <v>16</v>
      </c>
      <c r="AD93" t="s">
        <v>135</v>
      </c>
      <c r="AE93">
        <v>24</v>
      </c>
      <c r="AF93">
        <v>94.7</v>
      </c>
      <c r="AG93">
        <v>73.7</v>
      </c>
      <c r="AH93">
        <f t="shared" si="39"/>
        <v>1.2849389416553596</v>
      </c>
      <c r="AI93">
        <v>23</v>
      </c>
      <c r="AJ93">
        <v>62.89</v>
      </c>
      <c r="AK93">
        <v>71.22</v>
      </c>
      <c r="AL93" s="3">
        <f t="shared" si="36"/>
        <v>0</v>
      </c>
      <c r="AM93" s="3">
        <f t="shared" si="37"/>
        <v>1</v>
      </c>
      <c r="AN93" s="3">
        <f t="shared" si="38"/>
        <v>0</v>
      </c>
    </row>
    <row r="94" spans="1:40" x14ac:dyDescent="0.35">
      <c r="A94" s="2" t="s">
        <v>136</v>
      </c>
      <c r="B94" t="s">
        <v>15</v>
      </c>
      <c r="C94" t="s">
        <v>16</v>
      </c>
      <c r="D94" s="6" t="s">
        <v>134</v>
      </c>
      <c r="E94" s="6">
        <v>22</v>
      </c>
      <c r="F94" s="6">
        <v>57.86</v>
      </c>
      <c r="G94" s="6">
        <v>68.72</v>
      </c>
      <c r="H94" s="6">
        <f t="shared" si="32"/>
        <v>0.84196740395809078</v>
      </c>
      <c r="I94" s="6">
        <v>21.5</v>
      </c>
      <c r="J94" s="6">
        <v>54.5</v>
      </c>
      <c r="K94" s="6">
        <v>67.47</v>
      </c>
      <c r="L94" s="6">
        <f t="shared" si="33"/>
        <v>0</v>
      </c>
      <c r="M94" s="6">
        <f t="shared" si="34"/>
        <v>0</v>
      </c>
      <c r="N94" s="6">
        <f t="shared" si="35"/>
        <v>1</v>
      </c>
      <c r="AA94" t="s">
        <v>136</v>
      </c>
      <c r="AB94" t="s">
        <v>15</v>
      </c>
      <c r="AC94" t="s">
        <v>16</v>
      </c>
      <c r="AD94" t="s">
        <v>135</v>
      </c>
      <c r="AE94">
        <v>23.5</v>
      </c>
      <c r="AF94">
        <v>86.83</v>
      </c>
      <c r="AG94">
        <v>72.459999999999994</v>
      </c>
      <c r="AH94">
        <f t="shared" si="39"/>
        <v>1.1983163124482474</v>
      </c>
      <c r="AI94">
        <v>21.5</v>
      </c>
      <c r="AJ94">
        <v>55.3</v>
      </c>
      <c r="AK94">
        <v>67.47</v>
      </c>
      <c r="AL94" s="3">
        <f t="shared" si="36"/>
        <v>0</v>
      </c>
      <c r="AM94" s="3">
        <f t="shared" si="37"/>
        <v>1</v>
      </c>
      <c r="AN94" s="3">
        <f t="shared" si="38"/>
        <v>0</v>
      </c>
    </row>
    <row r="95" spans="1:40" x14ac:dyDescent="0.35">
      <c r="A95" s="2" t="s">
        <v>137</v>
      </c>
      <c r="B95" t="s">
        <v>15</v>
      </c>
      <c r="C95" t="s">
        <v>16</v>
      </c>
      <c r="D95" s="6" t="s">
        <v>134</v>
      </c>
      <c r="E95" s="6">
        <v>15.5</v>
      </c>
      <c r="F95" s="6">
        <v>19.23</v>
      </c>
      <c r="G95" s="6">
        <v>52.21</v>
      </c>
      <c r="H95" s="6">
        <f t="shared" si="32"/>
        <v>0.36832024516376172</v>
      </c>
      <c r="I95" s="6">
        <v>15</v>
      </c>
      <c r="J95" s="6">
        <v>15.84</v>
      </c>
      <c r="K95" s="6">
        <v>50.91</v>
      </c>
      <c r="L95" s="6">
        <f t="shared" si="33"/>
        <v>0</v>
      </c>
      <c r="M95" s="6">
        <f t="shared" si="34"/>
        <v>0</v>
      </c>
      <c r="N95" s="6">
        <f t="shared" si="35"/>
        <v>1</v>
      </c>
      <c r="AA95" t="s">
        <v>137</v>
      </c>
      <c r="AB95" t="s">
        <v>15</v>
      </c>
      <c r="AC95" t="s">
        <v>16</v>
      </c>
      <c r="AD95" t="s">
        <v>135</v>
      </c>
      <c r="AE95">
        <v>24</v>
      </c>
      <c r="AF95">
        <v>116.98</v>
      </c>
      <c r="AG95">
        <v>73.7</v>
      </c>
      <c r="AH95">
        <f t="shared" si="39"/>
        <v>1.5872455902306648</v>
      </c>
      <c r="AI95">
        <v>25.5</v>
      </c>
      <c r="AJ95">
        <v>93.5</v>
      </c>
      <c r="AK95">
        <v>77.400000000000006</v>
      </c>
      <c r="AL95" s="3">
        <f t="shared" si="36"/>
        <v>1</v>
      </c>
      <c r="AM95" s="3">
        <f t="shared" si="37"/>
        <v>0</v>
      </c>
      <c r="AN95" s="3">
        <f t="shared" si="38"/>
        <v>0</v>
      </c>
    </row>
    <row r="96" spans="1:40" x14ac:dyDescent="0.35">
      <c r="A96" s="2" t="s">
        <v>138</v>
      </c>
      <c r="B96" t="s">
        <v>15</v>
      </c>
      <c r="C96" t="s">
        <v>16</v>
      </c>
      <c r="D96" s="6" t="s">
        <v>134</v>
      </c>
      <c r="E96" s="6">
        <v>18</v>
      </c>
      <c r="F96" s="6">
        <v>37.22</v>
      </c>
      <c r="G96" s="6">
        <v>58.64</v>
      </c>
      <c r="H96" s="6">
        <f t="shared" si="32"/>
        <v>0.63472032742155526</v>
      </c>
      <c r="I96" s="6">
        <v>17.5</v>
      </c>
      <c r="J96" s="6">
        <v>24.07</v>
      </c>
      <c r="K96" s="6">
        <v>57.36</v>
      </c>
      <c r="L96" s="6">
        <f t="shared" si="33"/>
        <v>0</v>
      </c>
      <c r="M96" s="6">
        <f t="shared" si="34"/>
        <v>0</v>
      </c>
      <c r="N96" s="6">
        <f t="shared" si="35"/>
        <v>1</v>
      </c>
      <c r="AA96" t="s">
        <v>138</v>
      </c>
      <c r="AB96" t="s">
        <v>15</v>
      </c>
      <c r="AC96" t="s">
        <v>16</v>
      </c>
      <c r="AD96" t="s">
        <v>135</v>
      </c>
      <c r="AE96">
        <v>24.5</v>
      </c>
      <c r="AF96">
        <v>101.09</v>
      </c>
      <c r="AG96">
        <v>74.930000000000007</v>
      </c>
      <c r="AH96">
        <f t="shared" si="39"/>
        <v>1.3491258507940744</v>
      </c>
      <c r="AI96">
        <v>23</v>
      </c>
      <c r="AJ96">
        <v>60.67</v>
      </c>
      <c r="AK96">
        <v>71.22</v>
      </c>
      <c r="AL96" s="3">
        <f t="shared" si="36"/>
        <v>0</v>
      </c>
      <c r="AM96" s="3">
        <f t="shared" si="37"/>
        <v>1</v>
      </c>
      <c r="AN96" s="3">
        <f t="shared" si="38"/>
        <v>0</v>
      </c>
    </row>
    <row r="97" spans="1:40" x14ac:dyDescent="0.35">
      <c r="A97" s="2" t="s">
        <v>139</v>
      </c>
      <c r="B97" t="s">
        <v>15</v>
      </c>
      <c r="C97" t="s">
        <v>16</v>
      </c>
      <c r="D97" t="s">
        <v>134</v>
      </c>
      <c r="E97">
        <v>27</v>
      </c>
      <c r="F97">
        <v>108.9</v>
      </c>
      <c r="G97">
        <v>81.08</v>
      </c>
      <c r="H97">
        <f t="shared" si="32"/>
        <v>1.3431179082387765</v>
      </c>
      <c r="I97">
        <v>25.5</v>
      </c>
      <c r="J97">
        <v>76.709999999999994</v>
      </c>
      <c r="K97">
        <v>77.400000000000006</v>
      </c>
      <c r="L97" s="3">
        <f t="shared" si="33"/>
        <v>0</v>
      </c>
      <c r="M97" s="3">
        <f t="shared" si="34"/>
        <v>1</v>
      </c>
      <c r="N97" s="3">
        <f t="shared" si="35"/>
        <v>0</v>
      </c>
      <c r="AA97" t="s">
        <v>139</v>
      </c>
      <c r="AB97" t="s">
        <v>15</v>
      </c>
      <c r="AC97" t="s">
        <v>16</v>
      </c>
      <c r="AD97" t="s">
        <v>135</v>
      </c>
      <c r="AE97">
        <v>24</v>
      </c>
      <c r="AF97">
        <v>105.01</v>
      </c>
      <c r="AG97">
        <v>73.7</v>
      </c>
      <c r="AH97">
        <f t="shared" si="39"/>
        <v>1.4248303934871098</v>
      </c>
      <c r="AI97">
        <v>22.5</v>
      </c>
      <c r="AJ97">
        <v>55.57</v>
      </c>
      <c r="AK97">
        <v>69.97</v>
      </c>
      <c r="AL97" s="3">
        <f t="shared" si="36"/>
        <v>0</v>
      </c>
      <c r="AM97" s="3">
        <f t="shared" si="37"/>
        <v>1</v>
      </c>
      <c r="AN97" s="3">
        <f t="shared" si="38"/>
        <v>0</v>
      </c>
    </row>
    <row r="98" spans="1:40" x14ac:dyDescent="0.35">
      <c r="A98" s="2" t="s">
        <v>140</v>
      </c>
      <c r="B98" t="s">
        <v>15</v>
      </c>
      <c r="C98" t="s">
        <v>16</v>
      </c>
      <c r="D98" t="s">
        <v>134</v>
      </c>
      <c r="E98">
        <v>28.5</v>
      </c>
      <c r="F98">
        <v>135.61000000000001</v>
      </c>
      <c r="G98">
        <v>84.74</v>
      </c>
      <c r="H98">
        <f t="shared" si="32"/>
        <v>1.6003068208638189</v>
      </c>
      <c r="I98">
        <v>25</v>
      </c>
      <c r="J98">
        <v>62.84</v>
      </c>
      <c r="K98">
        <v>76.17</v>
      </c>
      <c r="L98" s="3">
        <f t="shared" si="33"/>
        <v>1</v>
      </c>
      <c r="M98" s="3">
        <f t="shared" si="34"/>
        <v>0</v>
      </c>
      <c r="N98" s="3">
        <f t="shared" si="35"/>
        <v>0</v>
      </c>
      <c r="AA98" t="s">
        <v>140</v>
      </c>
      <c r="AB98" t="s">
        <v>15</v>
      </c>
      <c r="AC98" t="s">
        <v>16</v>
      </c>
      <c r="AD98" t="s">
        <v>135</v>
      </c>
      <c r="AE98">
        <v>24</v>
      </c>
      <c r="AF98">
        <v>86.49</v>
      </c>
      <c r="AG98">
        <v>73.7</v>
      </c>
      <c r="AH98">
        <f t="shared" si="39"/>
        <v>1.1735413839891451</v>
      </c>
      <c r="AI98">
        <v>23.5</v>
      </c>
      <c r="AJ98">
        <v>70.53</v>
      </c>
      <c r="AK98">
        <v>72.459999999999994</v>
      </c>
      <c r="AL98" s="3">
        <f t="shared" si="36"/>
        <v>0</v>
      </c>
      <c r="AM98" s="3">
        <f t="shared" si="37"/>
        <v>1</v>
      </c>
      <c r="AN98" s="3">
        <f t="shared" si="38"/>
        <v>0</v>
      </c>
    </row>
    <row r="99" spans="1:40" x14ac:dyDescent="0.35">
      <c r="A99" s="2" t="s">
        <v>141</v>
      </c>
      <c r="B99" t="s">
        <v>15</v>
      </c>
      <c r="C99" t="s">
        <v>16</v>
      </c>
      <c r="D99" t="s">
        <v>134</v>
      </c>
      <c r="E99">
        <v>26.5</v>
      </c>
      <c r="F99">
        <v>109.04</v>
      </c>
      <c r="G99">
        <v>79.86</v>
      </c>
      <c r="H99">
        <f t="shared" si="32"/>
        <v>1.365389431505134</v>
      </c>
      <c r="I99">
        <v>25</v>
      </c>
      <c r="J99">
        <v>54.12</v>
      </c>
      <c r="K99">
        <v>76.17</v>
      </c>
      <c r="L99" s="3">
        <f t="shared" si="33"/>
        <v>0</v>
      </c>
      <c r="M99" s="3">
        <f t="shared" si="34"/>
        <v>1</v>
      </c>
      <c r="N99" s="3">
        <f t="shared" si="35"/>
        <v>0</v>
      </c>
      <c r="AA99" t="s">
        <v>141</v>
      </c>
      <c r="AB99" t="s">
        <v>15</v>
      </c>
      <c r="AC99" t="s">
        <v>16</v>
      </c>
      <c r="AD99" t="s">
        <v>135</v>
      </c>
      <c r="AE99">
        <v>24</v>
      </c>
      <c r="AF99">
        <v>93.9</v>
      </c>
      <c r="AG99">
        <v>73.7</v>
      </c>
      <c r="AH99">
        <f t="shared" si="39"/>
        <v>1.2740841248303936</v>
      </c>
      <c r="AI99">
        <v>23</v>
      </c>
      <c r="AJ99">
        <v>68.13</v>
      </c>
      <c r="AK99">
        <v>71.22</v>
      </c>
      <c r="AL99" s="3">
        <f t="shared" si="36"/>
        <v>0</v>
      </c>
      <c r="AM99" s="3">
        <f t="shared" si="37"/>
        <v>1</v>
      </c>
      <c r="AN99" s="3">
        <f t="shared" si="38"/>
        <v>0</v>
      </c>
    </row>
    <row r="100" spans="1:40" x14ac:dyDescent="0.35">
      <c r="A100" s="2" t="s">
        <v>142</v>
      </c>
      <c r="B100" t="s">
        <v>15</v>
      </c>
      <c r="C100" t="s">
        <v>16</v>
      </c>
      <c r="D100" t="s">
        <v>134</v>
      </c>
      <c r="E100">
        <v>27</v>
      </c>
      <c r="F100">
        <v>134.96</v>
      </c>
      <c r="G100">
        <v>81.08</v>
      </c>
      <c r="H100">
        <f t="shared" si="32"/>
        <v>1.6645288603848052</v>
      </c>
      <c r="I100">
        <v>25</v>
      </c>
      <c r="J100">
        <v>65.31</v>
      </c>
      <c r="K100">
        <v>76.17</v>
      </c>
      <c r="L100" s="3">
        <f t="shared" si="33"/>
        <v>1</v>
      </c>
      <c r="M100" s="3">
        <f t="shared" si="34"/>
        <v>0</v>
      </c>
      <c r="N100" s="3">
        <f t="shared" si="35"/>
        <v>0</v>
      </c>
      <c r="AA100" t="s">
        <v>142</v>
      </c>
      <c r="AB100" t="s">
        <v>15</v>
      </c>
      <c r="AC100" t="s">
        <v>16</v>
      </c>
      <c r="AD100" t="s">
        <v>135</v>
      </c>
      <c r="AE100">
        <v>24</v>
      </c>
      <c r="AF100">
        <v>85.79</v>
      </c>
      <c r="AG100">
        <v>73.7</v>
      </c>
      <c r="AH100">
        <f t="shared" si="39"/>
        <v>1.1640434192672999</v>
      </c>
      <c r="AI100">
        <v>23.5</v>
      </c>
      <c r="AJ100">
        <v>69.930000000000007</v>
      </c>
      <c r="AK100">
        <v>72.459999999999994</v>
      </c>
      <c r="AL100" s="3">
        <f t="shared" si="36"/>
        <v>0</v>
      </c>
      <c r="AM100" s="3">
        <f t="shared" si="37"/>
        <v>1</v>
      </c>
      <c r="AN100" s="3">
        <f t="shared" si="38"/>
        <v>0</v>
      </c>
    </row>
    <row r="101" spans="1:40" x14ac:dyDescent="0.35">
      <c r="A101" s="2" t="s">
        <v>143</v>
      </c>
      <c r="B101" t="s">
        <v>15</v>
      </c>
      <c r="C101" t="s">
        <v>16</v>
      </c>
      <c r="D101" t="s">
        <v>134</v>
      </c>
      <c r="E101">
        <v>26</v>
      </c>
      <c r="F101">
        <v>108.83</v>
      </c>
      <c r="G101">
        <v>78.63</v>
      </c>
      <c r="H101">
        <f t="shared" si="32"/>
        <v>1.384077324176523</v>
      </c>
      <c r="I101">
        <v>25</v>
      </c>
      <c r="J101">
        <v>72.45</v>
      </c>
      <c r="K101">
        <v>76.17</v>
      </c>
      <c r="L101" s="3">
        <f t="shared" si="33"/>
        <v>0</v>
      </c>
      <c r="M101" s="3">
        <f t="shared" si="34"/>
        <v>1</v>
      </c>
      <c r="N101" s="3">
        <f t="shared" si="35"/>
        <v>0</v>
      </c>
      <c r="AA101" t="s">
        <v>143</v>
      </c>
      <c r="AB101" t="s">
        <v>15</v>
      </c>
      <c r="AC101" t="s">
        <v>16</v>
      </c>
      <c r="AD101" t="s">
        <v>135</v>
      </c>
      <c r="AE101">
        <v>24</v>
      </c>
      <c r="AF101">
        <v>92.72</v>
      </c>
      <c r="AG101">
        <v>73.7</v>
      </c>
      <c r="AH101">
        <f t="shared" si="39"/>
        <v>1.2580732700135684</v>
      </c>
      <c r="AI101">
        <v>22.5</v>
      </c>
      <c r="AJ101">
        <v>61.46</v>
      </c>
      <c r="AK101">
        <v>69.97</v>
      </c>
      <c r="AL101" s="3">
        <f t="shared" si="36"/>
        <v>0</v>
      </c>
      <c r="AM101" s="3">
        <f t="shared" si="37"/>
        <v>1</v>
      </c>
      <c r="AN101" s="3">
        <f t="shared" si="38"/>
        <v>0</v>
      </c>
    </row>
    <row r="102" spans="1:40" x14ac:dyDescent="0.35">
      <c r="A102" s="2" t="s">
        <v>144</v>
      </c>
      <c r="B102" t="s">
        <v>15</v>
      </c>
      <c r="C102" t="s">
        <v>16</v>
      </c>
      <c r="D102" t="s">
        <v>134</v>
      </c>
      <c r="E102">
        <v>27.5</v>
      </c>
      <c r="F102">
        <v>136.68</v>
      </c>
      <c r="G102">
        <v>82.3</v>
      </c>
      <c r="H102">
        <f t="shared" si="32"/>
        <v>1.660753341433779</v>
      </c>
      <c r="I102">
        <v>25.5</v>
      </c>
      <c r="J102">
        <v>68.08</v>
      </c>
      <c r="K102">
        <v>77.400000000000006</v>
      </c>
      <c r="L102" s="3">
        <f t="shared" si="33"/>
        <v>1</v>
      </c>
      <c r="M102" s="3">
        <f t="shared" si="34"/>
        <v>0</v>
      </c>
      <c r="N102" s="3">
        <f t="shared" si="35"/>
        <v>0</v>
      </c>
      <c r="AA102" t="s">
        <v>144</v>
      </c>
      <c r="AB102" t="s">
        <v>15</v>
      </c>
      <c r="AC102" t="s">
        <v>16</v>
      </c>
      <c r="AD102" t="s">
        <v>135</v>
      </c>
      <c r="AE102">
        <v>24</v>
      </c>
      <c r="AF102">
        <v>74.39</v>
      </c>
      <c r="AG102">
        <v>73.7</v>
      </c>
      <c r="AH102">
        <f t="shared" si="39"/>
        <v>1.0093622795115331</v>
      </c>
      <c r="AI102">
        <v>23.5</v>
      </c>
      <c r="AJ102">
        <v>61.95</v>
      </c>
      <c r="AK102">
        <v>72.459999999999994</v>
      </c>
      <c r="AL102" s="3">
        <f t="shared" si="36"/>
        <v>0</v>
      </c>
      <c r="AM102" s="3">
        <f t="shared" si="37"/>
        <v>1</v>
      </c>
      <c r="AN102" s="3">
        <f t="shared" si="38"/>
        <v>0</v>
      </c>
    </row>
    <row r="103" spans="1:40" x14ac:dyDescent="0.35">
      <c r="A103" s="2" t="s">
        <v>145</v>
      </c>
      <c r="B103" t="s">
        <v>15</v>
      </c>
      <c r="C103" t="s">
        <v>16</v>
      </c>
      <c r="D103" t="s">
        <v>134</v>
      </c>
      <c r="E103">
        <v>27.5</v>
      </c>
      <c r="F103">
        <v>166.98</v>
      </c>
      <c r="G103">
        <v>82.3</v>
      </c>
      <c r="H103">
        <f t="shared" si="32"/>
        <v>2.0289185905224785</v>
      </c>
      <c r="I103">
        <v>24.5</v>
      </c>
      <c r="J103">
        <v>62.72</v>
      </c>
      <c r="K103">
        <v>74.930000000000007</v>
      </c>
      <c r="L103" s="3">
        <f t="shared" si="33"/>
        <v>1</v>
      </c>
      <c r="M103" s="3">
        <f t="shared" si="34"/>
        <v>0</v>
      </c>
      <c r="N103" s="3">
        <f t="shared" si="35"/>
        <v>0</v>
      </c>
      <c r="AA103" t="s">
        <v>145</v>
      </c>
      <c r="AB103" t="s">
        <v>15</v>
      </c>
      <c r="AC103" t="s">
        <v>16</v>
      </c>
      <c r="AD103" t="s">
        <v>135</v>
      </c>
      <c r="AE103">
        <v>24</v>
      </c>
      <c r="AF103">
        <v>136.68</v>
      </c>
      <c r="AG103">
        <v>73.7</v>
      </c>
      <c r="AH103">
        <f t="shared" si="39"/>
        <v>1.8545454545454545</v>
      </c>
      <c r="AI103">
        <v>22</v>
      </c>
      <c r="AJ103">
        <v>63.98</v>
      </c>
      <c r="AK103">
        <v>68.72</v>
      </c>
      <c r="AL103" s="3">
        <f t="shared" si="36"/>
        <v>1</v>
      </c>
      <c r="AM103" s="3">
        <f t="shared" si="37"/>
        <v>0</v>
      </c>
      <c r="AN103" s="3">
        <f t="shared" si="38"/>
        <v>0</v>
      </c>
    </row>
    <row r="104" spans="1:40" x14ac:dyDescent="0.35">
      <c r="A104" s="2" t="s">
        <v>146</v>
      </c>
      <c r="B104" t="s">
        <v>15</v>
      </c>
      <c r="C104" t="s">
        <v>16</v>
      </c>
      <c r="D104" t="s">
        <v>134</v>
      </c>
      <c r="E104" s="6">
        <v>19.5</v>
      </c>
      <c r="F104" s="6">
        <v>39.65</v>
      </c>
      <c r="G104" s="6">
        <v>62.44</v>
      </c>
      <c r="H104" s="6">
        <f t="shared" si="32"/>
        <v>0.63500960922485583</v>
      </c>
      <c r="I104" s="6">
        <v>19</v>
      </c>
      <c r="J104" s="6">
        <v>29.84</v>
      </c>
      <c r="K104" s="6">
        <v>61.18</v>
      </c>
      <c r="L104" s="6">
        <f t="shared" si="33"/>
        <v>0</v>
      </c>
      <c r="M104" s="6">
        <f t="shared" si="34"/>
        <v>0</v>
      </c>
      <c r="N104" s="6">
        <f t="shared" si="35"/>
        <v>1</v>
      </c>
      <c r="AA104" t="s">
        <v>146</v>
      </c>
      <c r="AB104" t="s">
        <v>15</v>
      </c>
      <c r="AC104" t="s">
        <v>16</v>
      </c>
      <c r="AD104" t="s">
        <v>135</v>
      </c>
      <c r="AE104">
        <v>24</v>
      </c>
      <c r="AF104">
        <v>131.19999999999999</v>
      </c>
      <c r="AG104">
        <v>73.7</v>
      </c>
      <c r="AH104">
        <f t="shared" si="39"/>
        <v>1.7801899592944366</v>
      </c>
      <c r="AI104">
        <v>22.5</v>
      </c>
      <c r="AJ104">
        <v>69.34</v>
      </c>
      <c r="AK104">
        <v>69.97</v>
      </c>
      <c r="AL104" s="3">
        <f t="shared" si="36"/>
        <v>1</v>
      </c>
      <c r="AM104" s="3">
        <f t="shared" si="37"/>
        <v>0</v>
      </c>
      <c r="AN104" s="3">
        <f t="shared" si="38"/>
        <v>0</v>
      </c>
    </row>
    <row r="105" spans="1:40" x14ac:dyDescent="0.35">
      <c r="A105" s="2" t="s">
        <v>147</v>
      </c>
      <c r="B105" t="s">
        <v>15</v>
      </c>
      <c r="C105" t="s">
        <v>16</v>
      </c>
      <c r="D105" t="s">
        <v>134</v>
      </c>
      <c r="E105">
        <v>27.5</v>
      </c>
      <c r="F105">
        <v>156.13</v>
      </c>
      <c r="G105">
        <v>82.3</v>
      </c>
      <c r="H105">
        <f t="shared" si="32"/>
        <v>1.8970838396111787</v>
      </c>
      <c r="I105">
        <v>25.5</v>
      </c>
      <c r="J105">
        <v>76.02</v>
      </c>
      <c r="K105">
        <v>77.400000000000006</v>
      </c>
      <c r="L105" s="3">
        <f t="shared" si="33"/>
        <v>1</v>
      </c>
      <c r="M105" s="3">
        <f t="shared" si="34"/>
        <v>0</v>
      </c>
      <c r="N105" s="3">
        <f t="shared" si="35"/>
        <v>0</v>
      </c>
      <c r="AA105" t="s">
        <v>147</v>
      </c>
      <c r="AB105" t="s">
        <v>15</v>
      </c>
      <c r="AC105" t="s">
        <v>16</v>
      </c>
      <c r="AD105" t="s">
        <v>135</v>
      </c>
      <c r="AE105">
        <v>24</v>
      </c>
      <c r="AF105">
        <v>114.09</v>
      </c>
      <c r="AG105">
        <v>73.7</v>
      </c>
      <c r="AH105">
        <f t="shared" si="39"/>
        <v>1.5480325644504749</v>
      </c>
      <c r="AI105">
        <v>26</v>
      </c>
      <c r="AJ105">
        <v>93.05</v>
      </c>
      <c r="AK105">
        <v>78.63</v>
      </c>
      <c r="AL105" s="3">
        <f t="shared" si="36"/>
        <v>1</v>
      </c>
      <c r="AM105" s="3">
        <f t="shared" si="37"/>
        <v>0</v>
      </c>
      <c r="AN105" s="3">
        <f t="shared" si="38"/>
        <v>0</v>
      </c>
    </row>
    <row r="106" spans="1:40" x14ac:dyDescent="0.35">
      <c r="A106" s="2" t="s">
        <v>148</v>
      </c>
      <c r="B106" t="s">
        <v>15</v>
      </c>
      <c r="C106" t="s">
        <v>16</v>
      </c>
      <c r="D106" t="s">
        <v>134</v>
      </c>
      <c r="E106">
        <v>27.5</v>
      </c>
      <c r="F106">
        <v>148.18</v>
      </c>
      <c r="G106">
        <v>82.3</v>
      </c>
      <c r="H106">
        <f t="shared" si="32"/>
        <v>1.8004860267314704</v>
      </c>
      <c r="I106">
        <v>25.5</v>
      </c>
      <c r="J106">
        <v>58.93</v>
      </c>
      <c r="K106">
        <v>77.400000000000006</v>
      </c>
      <c r="L106" s="3">
        <f t="shared" si="33"/>
        <v>1</v>
      </c>
      <c r="M106" s="3">
        <f t="shared" si="34"/>
        <v>0</v>
      </c>
      <c r="N106" s="3">
        <f t="shared" si="35"/>
        <v>0</v>
      </c>
      <c r="AA106" t="s">
        <v>148</v>
      </c>
      <c r="AB106" t="s">
        <v>15</v>
      </c>
      <c r="AC106" t="s">
        <v>16</v>
      </c>
      <c r="AD106" t="s">
        <v>135</v>
      </c>
      <c r="AE106">
        <v>24</v>
      </c>
      <c r="AF106">
        <v>123.43</v>
      </c>
      <c r="AG106">
        <v>73.7</v>
      </c>
      <c r="AH106">
        <f t="shared" si="39"/>
        <v>1.6747625508819539</v>
      </c>
      <c r="AI106">
        <v>22.5</v>
      </c>
      <c r="AJ106">
        <v>67.489999999999995</v>
      </c>
      <c r="AK106">
        <v>69.97</v>
      </c>
      <c r="AL106" s="3">
        <f t="shared" si="36"/>
        <v>1</v>
      </c>
      <c r="AM106" s="3">
        <f t="shared" si="37"/>
        <v>0</v>
      </c>
      <c r="AN106" s="3">
        <f t="shared" si="38"/>
        <v>0</v>
      </c>
    </row>
    <row r="107" spans="1:40" x14ac:dyDescent="0.35">
      <c r="A107" s="2" t="s">
        <v>149</v>
      </c>
      <c r="B107" t="s">
        <v>15</v>
      </c>
      <c r="C107" t="s">
        <v>16</v>
      </c>
      <c r="D107" t="s">
        <v>134</v>
      </c>
      <c r="E107">
        <v>27</v>
      </c>
      <c r="F107">
        <v>98.97</v>
      </c>
      <c r="G107">
        <v>81.08</v>
      </c>
      <c r="H107">
        <f t="shared" si="32"/>
        <v>1.2206462752836704</v>
      </c>
      <c r="I107">
        <v>26</v>
      </c>
      <c r="J107">
        <v>77.180000000000007</v>
      </c>
      <c r="K107">
        <v>78.63</v>
      </c>
      <c r="L107" s="3">
        <f t="shared" si="33"/>
        <v>0</v>
      </c>
      <c r="M107" s="3">
        <f t="shared" si="34"/>
        <v>1</v>
      </c>
      <c r="N107" s="3">
        <f t="shared" si="35"/>
        <v>0</v>
      </c>
      <c r="AA107" t="s">
        <v>149</v>
      </c>
      <c r="AB107" t="s">
        <v>15</v>
      </c>
      <c r="AC107" t="s">
        <v>16</v>
      </c>
      <c r="AD107" t="s">
        <v>135</v>
      </c>
      <c r="AE107">
        <v>30</v>
      </c>
      <c r="AF107">
        <v>96.02</v>
      </c>
      <c r="AG107">
        <v>88.39</v>
      </c>
      <c r="AH107">
        <f t="shared" si="39"/>
        <v>1.0863219821246748</v>
      </c>
      <c r="AI107">
        <v>24</v>
      </c>
      <c r="AJ107">
        <v>79.88</v>
      </c>
      <c r="AK107">
        <v>73.7</v>
      </c>
      <c r="AL107" s="3">
        <f t="shared" si="36"/>
        <v>0</v>
      </c>
      <c r="AM107" s="3">
        <f t="shared" si="37"/>
        <v>1</v>
      </c>
      <c r="AN107" s="3">
        <f t="shared" si="38"/>
        <v>0</v>
      </c>
    </row>
    <row r="108" spans="1:40" x14ac:dyDescent="0.35">
      <c r="A108" s="2" t="s">
        <v>150</v>
      </c>
      <c r="B108" t="s">
        <v>15</v>
      </c>
      <c r="C108" t="s">
        <v>16</v>
      </c>
      <c r="D108" t="s">
        <v>134</v>
      </c>
      <c r="E108">
        <v>27.5</v>
      </c>
      <c r="F108">
        <v>160.51</v>
      </c>
      <c r="G108">
        <v>82.3</v>
      </c>
      <c r="H108">
        <f t="shared" si="32"/>
        <v>1.9503037667071688</v>
      </c>
      <c r="I108">
        <v>25.5</v>
      </c>
      <c r="J108">
        <v>67.95</v>
      </c>
      <c r="K108">
        <v>77.400000000000006</v>
      </c>
      <c r="L108" s="3">
        <f t="shared" si="33"/>
        <v>1</v>
      </c>
      <c r="M108" s="3">
        <f t="shared" si="34"/>
        <v>0</v>
      </c>
      <c r="N108" s="3">
        <f t="shared" si="35"/>
        <v>0</v>
      </c>
      <c r="AA108" t="s">
        <v>150</v>
      </c>
      <c r="AB108" t="s">
        <v>15</v>
      </c>
      <c r="AC108" t="s">
        <v>16</v>
      </c>
      <c r="AD108" t="s">
        <v>135</v>
      </c>
      <c r="AE108">
        <v>24</v>
      </c>
      <c r="AF108">
        <v>149.12</v>
      </c>
      <c r="AG108">
        <v>73.7</v>
      </c>
      <c r="AH108">
        <f t="shared" si="39"/>
        <v>2.023337856173677</v>
      </c>
      <c r="AI108">
        <v>22</v>
      </c>
      <c r="AJ108">
        <v>55.93</v>
      </c>
      <c r="AK108">
        <v>68.72</v>
      </c>
      <c r="AL108" s="3">
        <f t="shared" si="36"/>
        <v>1</v>
      </c>
      <c r="AM108" s="3">
        <f t="shared" si="37"/>
        <v>0</v>
      </c>
      <c r="AN108" s="3">
        <f t="shared" si="38"/>
        <v>0</v>
      </c>
    </row>
    <row r="109" spans="1:40" x14ac:dyDescent="0.35">
      <c r="A109" s="2" t="s">
        <v>151</v>
      </c>
      <c r="B109" t="s">
        <v>15</v>
      </c>
      <c r="C109" t="s">
        <v>16</v>
      </c>
      <c r="D109" t="s">
        <v>134</v>
      </c>
      <c r="E109" s="6">
        <v>27</v>
      </c>
      <c r="F109" s="6">
        <v>75.36</v>
      </c>
      <c r="G109" s="6">
        <v>81.08</v>
      </c>
      <c r="H109" s="6">
        <f t="shared" si="32"/>
        <v>0.92945239269856927</v>
      </c>
      <c r="I109" s="6">
        <v>26.5</v>
      </c>
      <c r="J109" s="6">
        <v>46.77</v>
      </c>
      <c r="K109" s="6">
        <v>79.86</v>
      </c>
      <c r="L109" s="6">
        <f t="shared" si="33"/>
        <v>0</v>
      </c>
      <c r="M109" s="6">
        <f t="shared" si="34"/>
        <v>0</v>
      </c>
      <c r="N109" s="6">
        <f t="shared" si="35"/>
        <v>1</v>
      </c>
      <c r="AA109" t="s">
        <v>151</v>
      </c>
      <c r="AB109" t="s">
        <v>15</v>
      </c>
      <c r="AC109" t="s">
        <v>16</v>
      </c>
      <c r="AD109" t="s">
        <v>135</v>
      </c>
      <c r="AE109">
        <v>24</v>
      </c>
      <c r="AF109">
        <v>143.47999999999999</v>
      </c>
      <c r="AG109">
        <v>73.7</v>
      </c>
      <c r="AH109">
        <f t="shared" si="39"/>
        <v>1.946811397557666</v>
      </c>
      <c r="AI109">
        <v>22</v>
      </c>
      <c r="AJ109">
        <v>65.150000000000006</v>
      </c>
      <c r="AK109">
        <v>68.72</v>
      </c>
      <c r="AL109" s="3">
        <f t="shared" si="36"/>
        <v>1</v>
      </c>
      <c r="AM109" s="3">
        <f t="shared" si="37"/>
        <v>0</v>
      </c>
      <c r="AN109" s="3">
        <f t="shared" si="38"/>
        <v>0</v>
      </c>
    </row>
    <row r="110" spans="1:40" x14ac:dyDescent="0.35">
      <c r="A110" s="2" t="s">
        <v>152</v>
      </c>
      <c r="B110" t="s">
        <v>15</v>
      </c>
      <c r="C110" t="s">
        <v>16</v>
      </c>
      <c r="D110" t="s">
        <v>134</v>
      </c>
      <c r="E110">
        <v>28.5</v>
      </c>
      <c r="F110">
        <v>150.93</v>
      </c>
      <c r="G110">
        <v>84.74</v>
      </c>
      <c r="H110">
        <f t="shared" si="32"/>
        <v>1.781095114467784</v>
      </c>
      <c r="I110">
        <v>25</v>
      </c>
      <c r="J110">
        <v>72.42</v>
      </c>
      <c r="K110">
        <v>76.17</v>
      </c>
      <c r="L110" s="3">
        <f t="shared" si="33"/>
        <v>1</v>
      </c>
      <c r="M110" s="3">
        <f t="shared" si="34"/>
        <v>0</v>
      </c>
      <c r="N110" s="3">
        <f t="shared" si="35"/>
        <v>0</v>
      </c>
      <c r="AA110" t="s">
        <v>152</v>
      </c>
      <c r="AB110" t="s">
        <v>15</v>
      </c>
      <c r="AC110" t="s">
        <v>16</v>
      </c>
      <c r="AD110" t="s">
        <v>135</v>
      </c>
      <c r="AE110">
        <v>24</v>
      </c>
      <c r="AF110">
        <v>115.91</v>
      </c>
      <c r="AG110">
        <v>73.7</v>
      </c>
      <c r="AH110">
        <f t="shared" si="39"/>
        <v>1.5727272727272725</v>
      </c>
      <c r="AI110">
        <v>22.5</v>
      </c>
      <c r="AJ110">
        <v>63.5</v>
      </c>
      <c r="AK110">
        <v>69.97</v>
      </c>
      <c r="AL110" s="3">
        <f t="shared" si="36"/>
        <v>1</v>
      </c>
      <c r="AM110" s="3">
        <f t="shared" si="37"/>
        <v>0</v>
      </c>
      <c r="AN110" s="3">
        <f t="shared" si="38"/>
        <v>0</v>
      </c>
    </row>
    <row r="111" spans="1:40" x14ac:dyDescent="0.35">
      <c r="A111" s="2" t="s">
        <v>153</v>
      </c>
      <c r="B111" t="s">
        <v>15</v>
      </c>
      <c r="C111" t="s">
        <v>16</v>
      </c>
      <c r="D111" t="s">
        <v>134</v>
      </c>
      <c r="E111">
        <v>27.5</v>
      </c>
      <c r="F111">
        <v>190.67</v>
      </c>
      <c r="G111">
        <v>82.3</v>
      </c>
      <c r="H111">
        <f t="shared" si="32"/>
        <v>2.3167679222357229</v>
      </c>
      <c r="I111">
        <v>25</v>
      </c>
      <c r="J111">
        <v>60.28</v>
      </c>
      <c r="K111">
        <v>76.17</v>
      </c>
      <c r="L111" s="3">
        <f t="shared" si="33"/>
        <v>1</v>
      </c>
      <c r="M111" s="3">
        <f t="shared" si="34"/>
        <v>0</v>
      </c>
      <c r="N111" s="3">
        <f t="shared" si="35"/>
        <v>0</v>
      </c>
      <c r="AA111" t="s">
        <v>153</v>
      </c>
      <c r="AB111" t="s">
        <v>15</v>
      </c>
      <c r="AC111" t="s">
        <v>16</v>
      </c>
      <c r="AD111" t="s">
        <v>135</v>
      </c>
      <c r="AE111" s="6">
        <v>24</v>
      </c>
      <c r="AF111" s="6">
        <v>69.150000000000006</v>
      </c>
      <c r="AG111" s="6">
        <v>73.7</v>
      </c>
      <c r="AH111" s="6">
        <f t="shared" si="39"/>
        <v>0.93826322930800543</v>
      </c>
      <c r="AI111" s="6">
        <v>23.5</v>
      </c>
      <c r="AJ111" s="6">
        <v>54.66</v>
      </c>
      <c r="AK111" s="6">
        <v>72.459999999999994</v>
      </c>
      <c r="AL111" s="6">
        <f t="shared" si="36"/>
        <v>0</v>
      </c>
      <c r="AM111" s="6">
        <f t="shared" si="37"/>
        <v>0</v>
      </c>
      <c r="AN111" s="6">
        <f t="shared" si="38"/>
        <v>1</v>
      </c>
    </row>
    <row r="112" spans="1:40" x14ac:dyDescent="0.35">
      <c r="A112" s="2" t="s">
        <v>154</v>
      </c>
      <c r="B112" t="s">
        <v>15</v>
      </c>
      <c r="C112" t="s">
        <v>16</v>
      </c>
      <c r="D112" t="s">
        <v>134</v>
      </c>
      <c r="E112">
        <v>27.5</v>
      </c>
      <c r="F112">
        <v>120.48</v>
      </c>
      <c r="G112">
        <v>82.3</v>
      </c>
      <c r="H112">
        <f t="shared" si="32"/>
        <v>1.4639125151883354</v>
      </c>
      <c r="I112">
        <v>25.5</v>
      </c>
      <c r="J112">
        <v>74.12</v>
      </c>
      <c r="K112">
        <v>77.400000000000006</v>
      </c>
      <c r="L112" s="3">
        <f t="shared" si="33"/>
        <v>0</v>
      </c>
      <c r="M112" s="3">
        <f t="shared" si="34"/>
        <v>1</v>
      </c>
      <c r="N112" s="3">
        <f t="shared" si="35"/>
        <v>0</v>
      </c>
      <c r="AA112" t="s">
        <v>154</v>
      </c>
      <c r="AB112" t="s">
        <v>15</v>
      </c>
      <c r="AC112" t="s">
        <v>16</v>
      </c>
      <c r="AD112" t="s">
        <v>135</v>
      </c>
      <c r="AE112">
        <v>24</v>
      </c>
      <c r="AF112">
        <v>119.43</v>
      </c>
      <c r="AG112">
        <v>73.7</v>
      </c>
      <c r="AH112">
        <f t="shared" si="39"/>
        <v>1.6204884667571235</v>
      </c>
      <c r="AI112">
        <v>22</v>
      </c>
      <c r="AJ112">
        <v>65.47</v>
      </c>
      <c r="AK112">
        <v>68.72</v>
      </c>
      <c r="AL112" s="3">
        <f t="shared" si="36"/>
        <v>1</v>
      </c>
      <c r="AM112" s="3">
        <f t="shared" si="37"/>
        <v>0</v>
      </c>
      <c r="AN112" s="3">
        <f t="shared" si="38"/>
        <v>0</v>
      </c>
    </row>
    <row r="113" spans="1:40" x14ac:dyDescent="0.35">
      <c r="A113" s="2" t="s">
        <v>155</v>
      </c>
      <c r="B113" t="s">
        <v>61</v>
      </c>
      <c r="C113" t="s">
        <v>16</v>
      </c>
      <c r="D113" t="s">
        <v>134</v>
      </c>
      <c r="E113" s="6">
        <v>21.5</v>
      </c>
      <c r="F113" s="6">
        <v>56.5</v>
      </c>
      <c r="G113" s="6">
        <v>67.47</v>
      </c>
      <c r="H113" s="6">
        <f t="shared" si="32"/>
        <v>0.83740921891210907</v>
      </c>
      <c r="I113" s="6">
        <v>21</v>
      </c>
      <c r="J113" s="6">
        <v>33.409999999999997</v>
      </c>
      <c r="K113" s="6">
        <v>66.22</v>
      </c>
      <c r="L113" s="6">
        <f t="shared" si="33"/>
        <v>0</v>
      </c>
      <c r="M113" s="6">
        <f t="shared" si="34"/>
        <v>0</v>
      </c>
      <c r="N113" s="6">
        <f t="shared" si="35"/>
        <v>1</v>
      </c>
      <c r="AA113" t="s">
        <v>155</v>
      </c>
      <c r="AB113" t="s">
        <v>61</v>
      </c>
      <c r="AC113" t="s">
        <v>16</v>
      </c>
      <c r="AD113" t="s">
        <v>135</v>
      </c>
      <c r="AE113">
        <v>24.5</v>
      </c>
      <c r="AF113">
        <v>85.27</v>
      </c>
      <c r="AG113">
        <v>74.930000000000007</v>
      </c>
      <c r="AH113">
        <f t="shared" si="39"/>
        <v>1.1379954624316027</v>
      </c>
      <c r="AI113">
        <v>23.5</v>
      </c>
      <c r="AJ113">
        <v>52.14</v>
      </c>
      <c r="AK113">
        <v>72.459999999999994</v>
      </c>
      <c r="AL113" s="3">
        <f t="shared" si="36"/>
        <v>0</v>
      </c>
      <c r="AM113" s="3">
        <f t="shared" si="37"/>
        <v>1</v>
      </c>
      <c r="AN113" s="3">
        <f t="shared" si="38"/>
        <v>0</v>
      </c>
    </row>
    <row r="114" spans="1:40" x14ac:dyDescent="0.35">
      <c r="A114" s="2" t="s">
        <v>156</v>
      </c>
      <c r="B114" t="s">
        <v>61</v>
      </c>
      <c r="C114" t="s">
        <v>16</v>
      </c>
      <c r="D114" t="s">
        <v>134</v>
      </c>
      <c r="E114" s="6">
        <v>22</v>
      </c>
      <c r="F114" s="6">
        <v>68.489999999999995</v>
      </c>
      <c r="G114" s="6">
        <v>68.72</v>
      </c>
      <c r="H114" s="6">
        <f t="shared" si="32"/>
        <v>0.9966530849825378</v>
      </c>
      <c r="I114" s="6">
        <v>21.5</v>
      </c>
      <c r="J114" s="6">
        <v>33.83</v>
      </c>
      <c r="K114" s="6">
        <v>67.47</v>
      </c>
      <c r="L114" s="6">
        <f t="shared" si="33"/>
        <v>0</v>
      </c>
      <c r="M114" s="6">
        <f t="shared" si="34"/>
        <v>0</v>
      </c>
      <c r="N114" s="6">
        <f t="shared" si="35"/>
        <v>1</v>
      </c>
      <c r="AA114" t="s">
        <v>156</v>
      </c>
      <c r="AB114" t="s">
        <v>61</v>
      </c>
      <c r="AC114" t="s">
        <v>16</v>
      </c>
      <c r="AD114" t="s">
        <v>135</v>
      </c>
      <c r="AE114">
        <v>21.5</v>
      </c>
      <c r="AF114">
        <v>71.150000000000006</v>
      </c>
      <c r="AG114">
        <v>67.47</v>
      </c>
      <c r="AH114">
        <f t="shared" si="39"/>
        <v>1.0545427597450721</v>
      </c>
      <c r="AI114">
        <v>21</v>
      </c>
      <c r="AJ114">
        <v>35.17</v>
      </c>
      <c r="AK114">
        <v>66.22</v>
      </c>
      <c r="AL114" s="3">
        <f t="shared" si="36"/>
        <v>0</v>
      </c>
      <c r="AM114" s="3">
        <f t="shared" si="37"/>
        <v>1</v>
      </c>
      <c r="AN114" s="3">
        <f t="shared" si="38"/>
        <v>0</v>
      </c>
    </row>
    <row r="115" spans="1:40" x14ac:dyDescent="0.35">
      <c r="A115" s="2" t="s">
        <v>157</v>
      </c>
      <c r="B115" t="s">
        <v>61</v>
      </c>
      <c r="C115" t="s">
        <v>16</v>
      </c>
      <c r="D115" t="s">
        <v>134</v>
      </c>
      <c r="E115" s="6">
        <v>24.5</v>
      </c>
      <c r="F115" s="6">
        <v>63</v>
      </c>
      <c r="G115" s="6">
        <v>74.930000000000007</v>
      </c>
      <c r="H115" s="6">
        <f t="shared" si="32"/>
        <v>0.84078473241692242</v>
      </c>
      <c r="I115" s="6">
        <v>24</v>
      </c>
      <c r="J115" s="6">
        <v>40.049999999999997</v>
      </c>
      <c r="K115" s="6">
        <v>73.7</v>
      </c>
      <c r="L115" s="6">
        <f t="shared" si="33"/>
        <v>0</v>
      </c>
      <c r="M115" s="6">
        <f t="shared" si="34"/>
        <v>0</v>
      </c>
      <c r="N115" s="6">
        <f t="shared" si="35"/>
        <v>1</v>
      </c>
      <c r="AA115" t="s">
        <v>157</v>
      </c>
      <c r="AB115" t="s">
        <v>61</v>
      </c>
      <c r="AC115" t="s">
        <v>16</v>
      </c>
      <c r="AD115" t="s">
        <v>135</v>
      </c>
      <c r="AE115">
        <v>24</v>
      </c>
      <c r="AF115">
        <v>92.88</v>
      </c>
      <c r="AG115">
        <v>73.7</v>
      </c>
      <c r="AH115">
        <f t="shared" si="39"/>
        <v>1.2602442333785617</v>
      </c>
      <c r="AI115">
        <v>23.5</v>
      </c>
      <c r="AJ115">
        <v>71.28</v>
      </c>
      <c r="AK115">
        <v>72.459999999999994</v>
      </c>
      <c r="AL115" s="3">
        <f t="shared" si="36"/>
        <v>0</v>
      </c>
      <c r="AM115" s="3">
        <f t="shared" si="37"/>
        <v>1</v>
      </c>
      <c r="AN115" s="3">
        <f t="shared" si="38"/>
        <v>0</v>
      </c>
    </row>
    <row r="116" spans="1:40" x14ac:dyDescent="0.35">
      <c r="A116" s="2" t="s">
        <v>158</v>
      </c>
      <c r="B116" t="s">
        <v>61</v>
      </c>
      <c r="C116" t="s">
        <v>16</v>
      </c>
      <c r="D116" t="s">
        <v>134</v>
      </c>
      <c r="E116">
        <v>26</v>
      </c>
      <c r="F116">
        <v>89.81</v>
      </c>
      <c r="G116">
        <v>78.63</v>
      </c>
      <c r="H116">
        <f t="shared" si="32"/>
        <v>1.1421849166984612</v>
      </c>
      <c r="I116">
        <v>25</v>
      </c>
      <c r="J116">
        <v>62.95</v>
      </c>
      <c r="K116">
        <v>76.17</v>
      </c>
      <c r="L116" s="3">
        <f t="shared" si="33"/>
        <v>0</v>
      </c>
      <c r="M116" s="3">
        <f t="shared" si="34"/>
        <v>1</v>
      </c>
      <c r="N116" s="3">
        <f t="shared" si="35"/>
        <v>0</v>
      </c>
      <c r="AA116" t="s">
        <v>158</v>
      </c>
      <c r="AB116" t="s">
        <v>61</v>
      </c>
      <c r="AC116" t="s">
        <v>16</v>
      </c>
      <c r="AD116" t="s">
        <v>135</v>
      </c>
      <c r="AE116">
        <v>24</v>
      </c>
      <c r="AF116">
        <v>109.24</v>
      </c>
      <c r="AG116">
        <v>73.7</v>
      </c>
      <c r="AH116">
        <f t="shared" si="39"/>
        <v>1.4822252374491178</v>
      </c>
      <c r="AI116">
        <v>23</v>
      </c>
      <c r="AJ116">
        <v>65.37</v>
      </c>
      <c r="AK116">
        <v>71.22</v>
      </c>
      <c r="AL116" s="3">
        <f t="shared" si="36"/>
        <v>0</v>
      </c>
      <c r="AM116" s="3">
        <f t="shared" si="37"/>
        <v>1</v>
      </c>
      <c r="AN116" s="3">
        <f t="shared" si="38"/>
        <v>0</v>
      </c>
    </row>
    <row r="117" spans="1:40" x14ac:dyDescent="0.35">
      <c r="A117" s="2" t="s">
        <v>159</v>
      </c>
      <c r="B117" t="s">
        <v>61</v>
      </c>
      <c r="C117" t="s">
        <v>16</v>
      </c>
      <c r="D117" t="s">
        <v>134</v>
      </c>
      <c r="E117" s="6">
        <v>19</v>
      </c>
      <c r="F117" s="6">
        <v>41.06</v>
      </c>
      <c r="G117" s="6">
        <v>61.18</v>
      </c>
      <c r="H117" s="6">
        <f t="shared" si="32"/>
        <v>0.6711343576332135</v>
      </c>
      <c r="I117" s="6">
        <v>18.5</v>
      </c>
      <c r="J117" s="6">
        <v>24.16</v>
      </c>
      <c r="K117" s="6">
        <v>59.91</v>
      </c>
      <c r="L117" s="6">
        <f t="shared" si="33"/>
        <v>0</v>
      </c>
      <c r="M117" s="6">
        <f t="shared" si="34"/>
        <v>0</v>
      </c>
      <c r="N117" s="6">
        <f t="shared" si="35"/>
        <v>1</v>
      </c>
      <c r="AA117" t="s">
        <v>159</v>
      </c>
      <c r="AB117" t="s">
        <v>61</v>
      </c>
      <c r="AC117" t="s">
        <v>16</v>
      </c>
      <c r="AD117" t="s">
        <v>135</v>
      </c>
      <c r="AE117">
        <v>24</v>
      </c>
      <c r="AF117">
        <v>95.49</v>
      </c>
      <c r="AG117">
        <v>73.7</v>
      </c>
      <c r="AH117">
        <f t="shared" si="39"/>
        <v>1.2956580732700134</v>
      </c>
      <c r="AI117">
        <v>23</v>
      </c>
      <c r="AJ117">
        <v>60.24</v>
      </c>
      <c r="AK117">
        <v>71.22</v>
      </c>
      <c r="AL117" s="3">
        <f t="shared" si="36"/>
        <v>0</v>
      </c>
      <c r="AM117" s="3">
        <f t="shared" si="37"/>
        <v>1</v>
      </c>
      <c r="AN117" s="3">
        <f t="shared" si="38"/>
        <v>0</v>
      </c>
    </row>
    <row r="118" spans="1:40" x14ac:dyDescent="0.35">
      <c r="A118" s="2" t="s">
        <v>160</v>
      </c>
      <c r="B118" t="s">
        <v>61</v>
      </c>
      <c r="C118" t="s">
        <v>16</v>
      </c>
      <c r="D118" t="s">
        <v>134</v>
      </c>
      <c r="E118" s="6">
        <v>34.5</v>
      </c>
      <c r="F118" s="6">
        <v>93.35</v>
      </c>
      <c r="G118" s="6">
        <v>99.24</v>
      </c>
      <c r="H118" s="6">
        <f t="shared" si="32"/>
        <v>0.94064893188230547</v>
      </c>
      <c r="I118" s="6">
        <v>34</v>
      </c>
      <c r="J118" s="6">
        <v>63.28</v>
      </c>
      <c r="K118" s="6">
        <v>98.04</v>
      </c>
      <c r="L118" s="6">
        <f t="shared" si="33"/>
        <v>0</v>
      </c>
      <c r="M118" s="6">
        <f t="shared" si="34"/>
        <v>0</v>
      </c>
      <c r="N118" s="6">
        <f t="shared" si="35"/>
        <v>1</v>
      </c>
      <c r="AA118" t="s">
        <v>160</v>
      </c>
      <c r="AB118" t="s">
        <v>61</v>
      </c>
      <c r="AC118" t="s">
        <v>16</v>
      </c>
      <c r="AD118" t="s">
        <v>135</v>
      </c>
      <c r="AE118">
        <v>24</v>
      </c>
      <c r="AF118">
        <v>144.66</v>
      </c>
      <c r="AG118">
        <v>73.7</v>
      </c>
      <c r="AH118">
        <f t="shared" si="39"/>
        <v>1.9628222523744911</v>
      </c>
      <c r="AI118">
        <v>21.5</v>
      </c>
      <c r="AJ118">
        <v>49.72</v>
      </c>
      <c r="AK118">
        <v>67.47</v>
      </c>
      <c r="AL118" s="3">
        <f t="shared" si="36"/>
        <v>1</v>
      </c>
      <c r="AM118" s="3">
        <f t="shared" si="37"/>
        <v>0</v>
      </c>
      <c r="AN118" s="3">
        <f t="shared" si="38"/>
        <v>0</v>
      </c>
    </row>
    <row r="119" spans="1:40" x14ac:dyDescent="0.35">
      <c r="A119" s="2" t="s">
        <v>161</v>
      </c>
      <c r="B119" t="s">
        <v>61</v>
      </c>
      <c r="C119" t="s">
        <v>16</v>
      </c>
      <c r="D119" t="s">
        <v>134</v>
      </c>
      <c r="E119" s="6">
        <v>24</v>
      </c>
      <c r="F119" s="6">
        <v>48.37</v>
      </c>
      <c r="G119" s="6">
        <v>73.7</v>
      </c>
      <c r="H119" s="6">
        <f t="shared" si="32"/>
        <v>0.65630936227951142</v>
      </c>
      <c r="I119" s="6">
        <v>23.5</v>
      </c>
      <c r="J119" s="6">
        <v>31.33</v>
      </c>
      <c r="K119" s="6">
        <v>72.459999999999994</v>
      </c>
      <c r="L119" s="6">
        <f t="shared" si="33"/>
        <v>0</v>
      </c>
      <c r="M119" s="6">
        <f t="shared" si="34"/>
        <v>0</v>
      </c>
      <c r="N119" s="6">
        <f t="shared" si="35"/>
        <v>1</v>
      </c>
      <c r="AA119" t="s">
        <v>161</v>
      </c>
      <c r="AB119" t="s">
        <v>61</v>
      </c>
      <c r="AC119" t="s">
        <v>16</v>
      </c>
      <c r="AD119" t="s">
        <v>135</v>
      </c>
      <c r="AE119">
        <v>25</v>
      </c>
      <c r="AF119">
        <v>95.75</v>
      </c>
      <c r="AG119">
        <v>76.17</v>
      </c>
      <c r="AH119">
        <f t="shared" si="39"/>
        <v>1.2570565839569383</v>
      </c>
      <c r="AI119">
        <v>24</v>
      </c>
      <c r="AJ119">
        <v>84.84</v>
      </c>
      <c r="AK119">
        <v>73.7</v>
      </c>
      <c r="AL119" s="3">
        <f t="shared" si="36"/>
        <v>0</v>
      </c>
      <c r="AM119" s="3">
        <f t="shared" si="37"/>
        <v>1</v>
      </c>
      <c r="AN119" s="3">
        <f t="shared" si="38"/>
        <v>0</v>
      </c>
    </row>
    <row r="120" spans="1:40" x14ac:dyDescent="0.35">
      <c r="A120" s="2" t="s">
        <v>162</v>
      </c>
      <c r="B120" t="s">
        <v>61</v>
      </c>
      <c r="C120" t="s">
        <v>16</v>
      </c>
      <c r="D120" t="s">
        <v>134</v>
      </c>
      <c r="E120">
        <v>25</v>
      </c>
      <c r="F120">
        <v>90.64</v>
      </c>
      <c r="G120">
        <v>76.17</v>
      </c>
      <c r="H120">
        <f t="shared" si="32"/>
        <v>1.1899698043849285</v>
      </c>
      <c r="I120">
        <v>24.5</v>
      </c>
      <c r="J120">
        <v>67.19</v>
      </c>
      <c r="K120">
        <v>74.930000000000007</v>
      </c>
      <c r="L120" s="3">
        <f t="shared" si="33"/>
        <v>0</v>
      </c>
      <c r="M120" s="3">
        <f t="shared" si="34"/>
        <v>1</v>
      </c>
      <c r="N120" s="3">
        <f t="shared" si="35"/>
        <v>0</v>
      </c>
      <c r="AA120" t="s">
        <v>162</v>
      </c>
      <c r="AB120" t="s">
        <v>61</v>
      </c>
      <c r="AC120" t="s">
        <v>16</v>
      </c>
      <c r="AD120" t="s">
        <v>135</v>
      </c>
      <c r="AE120">
        <v>24.5</v>
      </c>
      <c r="AF120">
        <v>129.66</v>
      </c>
      <c r="AG120">
        <v>74.930000000000007</v>
      </c>
      <c r="AH120">
        <f t="shared" si="39"/>
        <v>1.7304150540504468</v>
      </c>
      <c r="AI120">
        <v>23</v>
      </c>
      <c r="AJ120">
        <v>68.3</v>
      </c>
      <c r="AK120">
        <v>71.22</v>
      </c>
      <c r="AL120" s="3">
        <f t="shared" si="36"/>
        <v>1</v>
      </c>
      <c r="AM120" s="3">
        <f t="shared" si="37"/>
        <v>0</v>
      </c>
      <c r="AN120" s="3">
        <f t="shared" si="38"/>
        <v>0</v>
      </c>
    </row>
    <row r="121" spans="1:40" x14ac:dyDescent="0.35">
      <c r="A121" s="2" t="s">
        <v>163</v>
      </c>
      <c r="B121" t="s">
        <v>61</v>
      </c>
      <c r="C121" t="s">
        <v>16</v>
      </c>
      <c r="D121" t="s">
        <v>134</v>
      </c>
      <c r="E121">
        <v>26.5</v>
      </c>
      <c r="F121">
        <v>81.64</v>
      </c>
      <c r="G121">
        <v>79.86</v>
      </c>
      <c r="H121">
        <f t="shared" si="32"/>
        <v>1.0222890057600802</v>
      </c>
      <c r="I121">
        <v>26</v>
      </c>
      <c r="J121">
        <v>45.23</v>
      </c>
      <c r="K121">
        <v>78.63</v>
      </c>
      <c r="L121" s="3">
        <f t="shared" si="33"/>
        <v>0</v>
      </c>
      <c r="M121" s="3">
        <f t="shared" si="34"/>
        <v>1</v>
      </c>
      <c r="N121" s="3">
        <f t="shared" si="35"/>
        <v>0</v>
      </c>
      <c r="AA121" t="s">
        <v>163</v>
      </c>
      <c r="AB121" t="s">
        <v>61</v>
      </c>
      <c r="AC121" t="s">
        <v>16</v>
      </c>
      <c r="AD121" t="s">
        <v>135</v>
      </c>
      <c r="AE121">
        <v>24</v>
      </c>
      <c r="AF121">
        <v>128.11000000000001</v>
      </c>
      <c r="AG121">
        <v>73.7</v>
      </c>
      <c r="AH121">
        <f t="shared" si="39"/>
        <v>1.7382632293080056</v>
      </c>
      <c r="AI121">
        <v>22</v>
      </c>
      <c r="AJ121">
        <v>54.72</v>
      </c>
      <c r="AK121">
        <v>68.72</v>
      </c>
      <c r="AL121" s="3">
        <f t="shared" si="36"/>
        <v>1</v>
      </c>
      <c r="AM121" s="3">
        <f t="shared" si="37"/>
        <v>0</v>
      </c>
      <c r="AN121" s="3">
        <f t="shared" si="38"/>
        <v>0</v>
      </c>
    </row>
    <row r="122" spans="1:40" x14ac:dyDescent="0.35">
      <c r="A122" s="2" t="s">
        <v>164</v>
      </c>
      <c r="B122" t="s">
        <v>61</v>
      </c>
      <c r="C122" t="s">
        <v>16</v>
      </c>
      <c r="D122" t="s">
        <v>134</v>
      </c>
      <c r="E122" s="6">
        <v>23.5</v>
      </c>
      <c r="F122" s="6">
        <v>61.34</v>
      </c>
      <c r="G122" s="6">
        <v>72.459999999999994</v>
      </c>
      <c r="H122" s="6">
        <f t="shared" si="32"/>
        <v>0.84653601987303351</v>
      </c>
      <c r="I122" s="6">
        <v>23</v>
      </c>
      <c r="J122" s="6">
        <v>51.79</v>
      </c>
      <c r="K122" s="6">
        <v>71.22</v>
      </c>
      <c r="L122" s="6">
        <f t="shared" si="33"/>
        <v>0</v>
      </c>
      <c r="M122" s="6">
        <f t="shared" si="34"/>
        <v>0</v>
      </c>
      <c r="N122" s="6">
        <f t="shared" si="35"/>
        <v>1</v>
      </c>
      <c r="AA122" t="s">
        <v>164</v>
      </c>
      <c r="AB122" t="s">
        <v>61</v>
      </c>
      <c r="AC122" t="s">
        <v>16</v>
      </c>
      <c r="AD122" t="s">
        <v>135</v>
      </c>
      <c r="AE122">
        <v>24</v>
      </c>
      <c r="AF122">
        <v>78.760000000000005</v>
      </c>
      <c r="AG122">
        <v>73.7</v>
      </c>
      <c r="AH122">
        <f t="shared" si="39"/>
        <v>1.0686567164179104</v>
      </c>
      <c r="AI122">
        <v>23.5</v>
      </c>
      <c r="AJ122">
        <v>70.28</v>
      </c>
      <c r="AK122">
        <v>72.459999999999994</v>
      </c>
      <c r="AL122" s="3">
        <f t="shared" si="36"/>
        <v>0</v>
      </c>
      <c r="AM122" s="3">
        <f t="shared" si="37"/>
        <v>1</v>
      </c>
      <c r="AN122" s="3">
        <f t="shared" si="38"/>
        <v>0</v>
      </c>
    </row>
    <row r="123" spans="1:40" x14ac:dyDescent="0.35">
      <c r="A123" s="2" t="s">
        <v>165</v>
      </c>
      <c r="B123" t="s">
        <v>61</v>
      </c>
      <c r="C123" t="s">
        <v>16</v>
      </c>
      <c r="D123" t="s">
        <v>134</v>
      </c>
      <c r="E123">
        <v>24.5</v>
      </c>
      <c r="F123">
        <v>75.64</v>
      </c>
      <c r="G123">
        <v>74.930000000000007</v>
      </c>
      <c r="H123">
        <f t="shared" si="32"/>
        <v>1.0094755104764446</v>
      </c>
      <c r="I123">
        <v>26</v>
      </c>
      <c r="J123">
        <v>79.16</v>
      </c>
      <c r="K123">
        <v>78.63</v>
      </c>
      <c r="L123" s="3">
        <f t="shared" si="33"/>
        <v>0</v>
      </c>
      <c r="M123" s="3">
        <f t="shared" si="34"/>
        <v>1</v>
      </c>
      <c r="N123" s="3">
        <f t="shared" si="35"/>
        <v>0</v>
      </c>
      <c r="AA123" t="s">
        <v>165</v>
      </c>
      <c r="AB123" t="s">
        <v>61</v>
      </c>
      <c r="AC123" t="s">
        <v>16</v>
      </c>
      <c r="AD123" t="s">
        <v>135</v>
      </c>
      <c r="AE123">
        <v>24</v>
      </c>
      <c r="AF123">
        <v>97.83</v>
      </c>
      <c r="AG123">
        <v>73.7</v>
      </c>
      <c r="AH123">
        <f t="shared" si="39"/>
        <v>1.3274084124830392</v>
      </c>
      <c r="AI123">
        <v>23</v>
      </c>
      <c r="AJ123">
        <v>60.54</v>
      </c>
      <c r="AK123">
        <v>71.22</v>
      </c>
      <c r="AL123" s="3">
        <f t="shared" si="36"/>
        <v>0</v>
      </c>
      <c r="AM123" s="3">
        <f t="shared" si="37"/>
        <v>1</v>
      </c>
      <c r="AN123" s="3">
        <f t="shared" si="38"/>
        <v>0</v>
      </c>
    </row>
    <row r="124" spans="1:40" x14ac:dyDescent="0.35">
      <c r="A124" s="2" t="s">
        <v>166</v>
      </c>
      <c r="B124" t="s">
        <v>61</v>
      </c>
      <c r="C124" t="s">
        <v>16</v>
      </c>
      <c r="D124" t="s">
        <v>134</v>
      </c>
      <c r="E124" s="6">
        <v>25</v>
      </c>
      <c r="F124" s="6">
        <v>63.74</v>
      </c>
      <c r="G124" s="6">
        <v>76.17</v>
      </c>
      <c r="H124" s="6">
        <f t="shared" si="32"/>
        <v>0.83681239333070767</v>
      </c>
      <c r="I124" s="6">
        <v>24.5</v>
      </c>
      <c r="J124" s="6">
        <v>45.14</v>
      </c>
      <c r="K124" s="6">
        <v>74.930000000000007</v>
      </c>
      <c r="L124" s="6">
        <f t="shared" si="33"/>
        <v>0</v>
      </c>
      <c r="M124" s="6">
        <f t="shared" si="34"/>
        <v>0</v>
      </c>
      <c r="N124" s="6">
        <f t="shared" si="35"/>
        <v>1</v>
      </c>
      <c r="AA124" t="s">
        <v>166</v>
      </c>
      <c r="AB124" t="s">
        <v>61</v>
      </c>
      <c r="AC124" t="s">
        <v>16</v>
      </c>
      <c r="AD124" t="s">
        <v>135</v>
      </c>
      <c r="AE124">
        <v>24</v>
      </c>
      <c r="AF124">
        <v>85.51</v>
      </c>
      <c r="AG124">
        <v>73.7</v>
      </c>
      <c r="AH124">
        <f t="shared" si="39"/>
        <v>1.1602442333785619</v>
      </c>
      <c r="AI124">
        <v>25.5</v>
      </c>
      <c r="AJ124">
        <v>78</v>
      </c>
      <c r="AK124">
        <v>77.400000000000006</v>
      </c>
      <c r="AL124" s="3">
        <f t="shared" si="36"/>
        <v>0</v>
      </c>
      <c r="AM124" s="3">
        <f t="shared" si="37"/>
        <v>1</v>
      </c>
      <c r="AN124" s="3">
        <f t="shared" si="38"/>
        <v>0</v>
      </c>
    </row>
    <row r="125" spans="1:40" x14ac:dyDescent="0.35">
      <c r="A125" s="2" t="s">
        <v>167</v>
      </c>
      <c r="B125" t="s">
        <v>61</v>
      </c>
      <c r="C125" t="s">
        <v>16</v>
      </c>
      <c r="D125" t="s">
        <v>134</v>
      </c>
      <c r="E125" s="6">
        <v>23.5</v>
      </c>
      <c r="F125" s="6">
        <v>68.13</v>
      </c>
      <c r="G125" s="6">
        <v>72.459999999999994</v>
      </c>
      <c r="H125" s="6">
        <f t="shared" si="32"/>
        <v>0.94024289263041683</v>
      </c>
      <c r="I125" s="6">
        <v>23</v>
      </c>
      <c r="J125" s="6">
        <v>48.69</v>
      </c>
      <c r="K125" s="6">
        <v>71.22</v>
      </c>
      <c r="L125" s="6">
        <f t="shared" si="33"/>
        <v>0</v>
      </c>
      <c r="M125" s="6">
        <f t="shared" si="34"/>
        <v>0</v>
      </c>
      <c r="N125" s="6">
        <f t="shared" si="35"/>
        <v>1</v>
      </c>
      <c r="AA125" t="s">
        <v>167</v>
      </c>
      <c r="AB125" t="s">
        <v>61</v>
      </c>
      <c r="AC125" t="s">
        <v>16</v>
      </c>
      <c r="AD125" t="s">
        <v>135</v>
      </c>
      <c r="AE125">
        <v>34</v>
      </c>
      <c r="AF125">
        <v>105.36</v>
      </c>
      <c r="AG125">
        <v>98.04</v>
      </c>
      <c r="AH125">
        <f t="shared" si="39"/>
        <v>1.0746634026927784</v>
      </c>
      <c r="AI125">
        <v>33.5</v>
      </c>
      <c r="AJ125">
        <v>71.08</v>
      </c>
      <c r="AK125">
        <v>96.84</v>
      </c>
      <c r="AL125" s="3">
        <f t="shared" si="36"/>
        <v>0</v>
      </c>
      <c r="AM125" s="3">
        <f t="shared" si="37"/>
        <v>1</v>
      </c>
      <c r="AN125" s="3">
        <f t="shared" si="38"/>
        <v>0</v>
      </c>
    </row>
    <row r="126" spans="1:40" x14ac:dyDescent="0.35">
      <c r="A126" s="2" t="s">
        <v>168</v>
      </c>
      <c r="B126" t="s">
        <v>61</v>
      </c>
      <c r="C126" t="s">
        <v>16</v>
      </c>
      <c r="D126" t="s">
        <v>134</v>
      </c>
      <c r="E126">
        <v>24.5</v>
      </c>
      <c r="F126">
        <v>81.180000000000007</v>
      </c>
      <c r="G126">
        <v>74.930000000000007</v>
      </c>
      <c r="H126">
        <f t="shared" si="32"/>
        <v>1.0834111837715201</v>
      </c>
      <c r="I126">
        <v>24</v>
      </c>
      <c r="J126">
        <v>61.57</v>
      </c>
      <c r="K126">
        <v>73.7</v>
      </c>
      <c r="L126" s="3">
        <f t="shared" si="33"/>
        <v>0</v>
      </c>
      <c r="M126" s="3">
        <f t="shared" si="34"/>
        <v>1</v>
      </c>
      <c r="N126" s="3">
        <f t="shared" si="35"/>
        <v>0</v>
      </c>
      <c r="AA126" t="s">
        <v>168</v>
      </c>
      <c r="AB126" t="s">
        <v>61</v>
      </c>
      <c r="AC126" t="s">
        <v>16</v>
      </c>
      <c r="AD126" t="s">
        <v>135</v>
      </c>
      <c r="AE126">
        <v>24</v>
      </c>
      <c r="AF126">
        <v>87.61</v>
      </c>
      <c r="AG126">
        <v>73.7</v>
      </c>
      <c r="AH126">
        <f t="shared" si="39"/>
        <v>1.1887381275440976</v>
      </c>
      <c r="AI126">
        <v>23</v>
      </c>
      <c r="AJ126">
        <v>64.77</v>
      </c>
      <c r="AK126">
        <v>71.22</v>
      </c>
      <c r="AL126" s="3">
        <f t="shared" si="36"/>
        <v>0</v>
      </c>
      <c r="AM126" s="3">
        <f t="shared" si="37"/>
        <v>1</v>
      </c>
      <c r="AN126" s="3">
        <f t="shared" si="38"/>
        <v>0</v>
      </c>
    </row>
    <row r="127" spans="1:40" x14ac:dyDescent="0.35">
      <c r="A127" s="2" t="s">
        <v>169</v>
      </c>
      <c r="B127" t="s">
        <v>61</v>
      </c>
      <c r="C127" t="s">
        <v>16</v>
      </c>
      <c r="D127" t="s">
        <v>134</v>
      </c>
      <c r="E127" s="6">
        <v>19.5</v>
      </c>
      <c r="F127" s="6">
        <v>58.02</v>
      </c>
      <c r="G127" s="6">
        <v>62.44</v>
      </c>
      <c r="H127" s="6">
        <f t="shared" si="32"/>
        <v>0.92921204356181941</v>
      </c>
      <c r="I127" s="6">
        <v>19</v>
      </c>
      <c r="J127" s="6">
        <v>33.270000000000003</v>
      </c>
      <c r="K127" s="6">
        <v>61.18</v>
      </c>
      <c r="L127" s="6">
        <f t="shared" si="33"/>
        <v>0</v>
      </c>
      <c r="M127" s="6">
        <f t="shared" si="34"/>
        <v>0</v>
      </c>
      <c r="N127" s="6">
        <f t="shared" si="35"/>
        <v>1</v>
      </c>
      <c r="AA127" t="s">
        <v>169</v>
      </c>
      <c r="AB127" t="s">
        <v>61</v>
      </c>
      <c r="AC127" t="s">
        <v>16</v>
      </c>
      <c r="AD127" t="s">
        <v>135</v>
      </c>
      <c r="AE127">
        <v>24</v>
      </c>
      <c r="AF127">
        <v>83.8</v>
      </c>
      <c r="AG127">
        <v>73.7</v>
      </c>
      <c r="AH127">
        <f t="shared" si="39"/>
        <v>1.1370420624151967</v>
      </c>
      <c r="AI127">
        <v>23</v>
      </c>
      <c r="AJ127">
        <v>59.32</v>
      </c>
      <c r="AK127">
        <v>71.22</v>
      </c>
      <c r="AL127" s="3">
        <f t="shared" si="36"/>
        <v>0</v>
      </c>
      <c r="AM127" s="3">
        <f t="shared" si="37"/>
        <v>1</v>
      </c>
      <c r="AN127" s="3">
        <f t="shared" si="38"/>
        <v>0</v>
      </c>
    </row>
    <row r="128" spans="1:40" x14ac:dyDescent="0.35">
      <c r="A128" s="2" t="s">
        <v>170</v>
      </c>
      <c r="B128" t="s">
        <v>61</v>
      </c>
      <c r="C128" t="s">
        <v>16</v>
      </c>
      <c r="D128" t="s">
        <v>134</v>
      </c>
      <c r="E128" s="6">
        <v>24.5</v>
      </c>
      <c r="F128" s="6">
        <v>64.86</v>
      </c>
      <c r="G128" s="6">
        <v>74.930000000000007</v>
      </c>
      <c r="H128" s="6">
        <f t="shared" si="32"/>
        <v>0.86560790070732674</v>
      </c>
      <c r="I128" s="6">
        <v>24</v>
      </c>
      <c r="J128" s="6">
        <v>58.22</v>
      </c>
      <c r="K128" s="6">
        <v>73.7</v>
      </c>
      <c r="L128" s="6">
        <f t="shared" si="33"/>
        <v>0</v>
      </c>
      <c r="M128" s="6">
        <f t="shared" si="34"/>
        <v>0</v>
      </c>
      <c r="N128" s="6">
        <f t="shared" si="35"/>
        <v>1</v>
      </c>
      <c r="AA128" t="s">
        <v>170</v>
      </c>
      <c r="AB128" t="s">
        <v>61</v>
      </c>
      <c r="AC128" t="s">
        <v>16</v>
      </c>
      <c r="AD128" t="s">
        <v>135</v>
      </c>
      <c r="AE128" s="6">
        <v>24</v>
      </c>
      <c r="AF128" s="6">
        <v>68.13</v>
      </c>
      <c r="AG128" s="6">
        <v>73.7</v>
      </c>
      <c r="AH128" s="6">
        <f t="shared" si="39"/>
        <v>0.92442333785617359</v>
      </c>
      <c r="AI128" s="6">
        <v>23.5</v>
      </c>
      <c r="AJ128" s="6">
        <v>49.54</v>
      </c>
      <c r="AK128" s="6">
        <v>72.459999999999994</v>
      </c>
      <c r="AL128" s="6">
        <f t="shared" si="36"/>
        <v>0</v>
      </c>
      <c r="AM128" s="6">
        <f t="shared" si="37"/>
        <v>0</v>
      </c>
      <c r="AN128" s="6">
        <f t="shared" si="38"/>
        <v>1</v>
      </c>
    </row>
    <row r="129" spans="1:40" x14ac:dyDescent="0.35">
      <c r="A129" s="2" t="s">
        <v>171</v>
      </c>
      <c r="B129" t="s">
        <v>61</v>
      </c>
      <c r="C129" t="s">
        <v>16</v>
      </c>
      <c r="D129" t="s">
        <v>134</v>
      </c>
      <c r="E129" s="6">
        <v>20.5</v>
      </c>
      <c r="F129" s="6">
        <v>50.14</v>
      </c>
      <c r="G129" s="6">
        <v>64.97</v>
      </c>
      <c r="H129" s="6">
        <f t="shared" si="32"/>
        <v>0.77174080344774509</v>
      </c>
      <c r="I129" s="6">
        <v>20</v>
      </c>
      <c r="J129" s="6">
        <v>41.53</v>
      </c>
      <c r="K129" s="6">
        <v>63.71</v>
      </c>
      <c r="L129" s="6">
        <f t="shared" si="33"/>
        <v>0</v>
      </c>
      <c r="M129" s="6">
        <f t="shared" si="34"/>
        <v>0</v>
      </c>
      <c r="N129" s="6">
        <f t="shared" si="35"/>
        <v>1</v>
      </c>
      <c r="AA129" t="s">
        <v>171</v>
      </c>
      <c r="AB129" t="s">
        <v>61</v>
      </c>
      <c r="AC129" t="s">
        <v>16</v>
      </c>
      <c r="AD129" t="s">
        <v>135</v>
      </c>
      <c r="AE129" s="6">
        <v>26.5</v>
      </c>
      <c r="AF129" s="6">
        <v>60.12</v>
      </c>
      <c r="AG129" s="6">
        <v>79.86</v>
      </c>
      <c r="AH129" s="6">
        <f t="shared" si="39"/>
        <v>0.7528174305033809</v>
      </c>
      <c r="AI129" s="6">
        <v>26</v>
      </c>
      <c r="AJ129" s="6">
        <v>53.21</v>
      </c>
      <c r="AK129" s="6">
        <v>78.63</v>
      </c>
      <c r="AL129" s="6">
        <f t="shared" si="36"/>
        <v>0</v>
      </c>
      <c r="AM129" s="6">
        <f t="shared" si="37"/>
        <v>0</v>
      </c>
      <c r="AN129" s="6">
        <f t="shared" si="38"/>
        <v>1</v>
      </c>
    </row>
    <row r="130" spans="1:40" x14ac:dyDescent="0.35">
      <c r="A130" s="2" t="s">
        <v>172</v>
      </c>
      <c r="B130" t="s">
        <v>61</v>
      </c>
      <c r="C130" t="s">
        <v>16</v>
      </c>
      <c r="D130" t="s">
        <v>134</v>
      </c>
      <c r="E130" s="6">
        <v>25.5</v>
      </c>
      <c r="F130" s="6">
        <v>56.25</v>
      </c>
      <c r="G130" s="6">
        <v>77.400000000000006</v>
      </c>
      <c r="H130" s="6">
        <f t="shared" ref="H130:H193" si="40">F130/G130</f>
        <v>0.72674418604651159</v>
      </c>
      <c r="I130" s="6">
        <v>25</v>
      </c>
      <c r="J130" s="6">
        <v>47.58</v>
      </c>
      <c r="K130" s="6">
        <v>76.17</v>
      </c>
      <c r="L130" s="6">
        <f t="shared" ref="L130:L193" si="41">IF(H130&gt;1.5,1,0)</f>
        <v>0</v>
      </c>
      <c r="M130" s="6">
        <f t="shared" ref="M130:M193" si="42">IF((AND(H130&gt;1,H130&lt;1.5)),1,0)</f>
        <v>0</v>
      </c>
      <c r="N130" s="6">
        <f t="shared" ref="N130:N193" si="43">IF(H130&lt;1,1,0)</f>
        <v>1</v>
      </c>
      <c r="AA130" t="s">
        <v>172</v>
      </c>
      <c r="AB130" t="s">
        <v>61</v>
      </c>
      <c r="AC130" t="s">
        <v>16</v>
      </c>
      <c r="AD130" t="s">
        <v>135</v>
      </c>
      <c r="AE130">
        <v>24</v>
      </c>
      <c r="AF130">
        <v>82.19</v>
      </c>
      <c r="AG130">
        <v>73.7</v>
      </c>
      <c r="AH130">
        <f t="shared" si="39"/>
        <v>1.1151967435549524</v>
      </c>
      <c r="AI130">
        <v>23</v>
      </c>
      <c r="AJ130">
        <v>76.37</v>
      </c>
      <c r="AK130">
        <v>71.22</v>
      </c>
      <c r="AL130" s="3">
        <f t="shared" ref="AL130:AL193" si="44">IF(AH130&gt;1.5,1,0)</f>
        <v>0</v>
      </c>
      <c r="AM130" s="3">
        <f t="shared" ref="AM130:AM193" si="45">IF((AND(AH130&gt;1,AH130&lt;1.5)),1,0)</f>
        <v>1</v>
      </c>
      <c r="AN130" s="3">
        <f t="shared" ref="AN130:AN193" si="46">IF(AH130&lt;1,1,0)</f>
        <v>0</v>
      </c>
    </row>
    <row r="131" spans="1:40" x14ac:dyDescent="0.35">
      <c r="A131" s="2" t="s">
        <v>173</v>
      </c>
      <c r="B131" t="s">
        <v>61</v>
      </c>
      <c r="C131" t="s">
        <v>16</v>
      </c>
      <c r="D131" t="s">
        <v>134</v>
      </c>
      <c r="E131" s="6">
        <v>35</v>
      </c>
      <c r="F131" s="6">
        <v>89.36</v>
      </c>
      <c r="G131" s="6">
        <v>100.44</v>
      </c>
      <c r="H131" s="6">
        <f t="shared" si="40"/>
        <v>0.88968538430904021</v>
      </c>
      <c r="I131" s="6">
        <v>34.5</v>
      </c>
      <c r="J131" s="6">
        <v>81.05</v>
      </c>
      <c r="K131" s="6">
        <v>99.24</v>
      </c>
      <c r="L131" s="6">
        <f t="shared" si="41"/>
        <v>0</v>
      </c>
      <c r="M131" s="6">
        <f t="shared" si="42"/>
        <v>0</v>
      </c>
      <c r="N131" s="6">
        <f t="shared" si="43"/>
        <v>1</v>
      </c>
      <c r="AA131" t="s">
        <v>173</v>
      </c>
      <c r="AB131" t="s">
        <v>61</v>
      </c>
      <c r="AC131" t="s">
        <v>16</v>
      </c>
      <c r="AD131" t="s">
        <v>135</v>
      </c>
      <c r="AE131">
        <v>24</v>
      </c>
      <c r="AF131">
        <v>109.7</v>
      </c>
      <c r="AG131">
        <v>73.7</v>
      </c>
      <c r="AH131">
        <f t="shared" ref="AH131:AH194" si="47">AF131/AG131</f>
        <v>1.4884667571234735</v>
      </c>
      <c r="AI131">
        <v>22</v>
      </c>
      <c r="AJ131">
        <v>59.09</v>
      </c>
      <c r="AK131">
        <v>68.72</v>
      </c>
      <c r="AL131" s="3">
        <f t="shared" si="44"/>
        <v>0</v>
      </c>
      <c r="AM131" s="3">
        <f t="shared" si="45"/>
        <v>1</v>
      </c>
      <c r="AN131" s="3">
        <f t="shared" si="46"/>
        <v>0</v>
      </c>
    </row>
    <row r="132" spans="1:40" x14ac:dyDescent="0.35">
      <c r="A132" s="2" t="s">
        <v>174</v>
      </c>
      <c r="B132" t="s">
        <v>61</v>
      </c>
      <c r="C132" t="s">
        <v>16</v>
      </c>
      <c r="D132" t="s">
        <v>134</v>
      </c>
      <c r="E132" s="6">
        <v>25</v>
      </c>
      <c r="F132" s="6">
        <v>65.239999999999995</v>
      </c>
      <c r="G132" s="6">
        <v>76.17</v>
      </c>
      <c r="H132" s="6">
        <f t="shared" si="40"/>
        <v>0.85650518576867529</v>
      </c>
      <c r="I132" s="6">
        <v>24.5</v>
      </c>
      <c r="J132" s="6">
        <v>59.52</v>
      </c>
      <c r="K132" s="6">
        <v>74.930000000000007</v>
      </c>
      <c r="L132" s="6">
        <f t="shared" si="41"/>
        <v>0</v>
      </c>
      <c r="M132" s="6">
        <f t="shared" si="42"/>
        <v>0</v>
      </c>
      <c r="N132" s="6">
        <f t="shared" si="43"/>
        <v>1</v>
      </c>
      <c r="AA132" t="s">
        <v>174</v>
      </c>
      <c r="AB132" t="s">
        <v>61</v>
      </c>
      <c r="AC132" t="s">
        <v>16</v>
      </c>
      <c r="AD132" t="s">
        <v>135</v>
      </c>
      <c r="AE132">
        <v>25</v>
      </c>
      <c r="AF132">
        <v>76.41</v>
      </c>
      <c r="AG132">
        <v>76.17</v>
      </c>
      <c r="AH132">
        <f t="shared" si="47"/>
        <v>1.0031508467900747</v>
      </c>
      <c r="AI132">
        <v>24.5</v>
      </c>
      <c r="AJ132">
        <v>46.64</v>
      </c>
      <c r="AK132">
        <v>74.930000000000007</v>
      </c>
      <c r="AL132" s="3">
        <f t="shared" si="44"/>
        <v>0</v>
      </c>
      <c r="AM132" s="3">
        <f t="shared" si="45"/>
        <v>1</v>
      </c>
      <c r="AN132" s="3">
        <f t="shared" si="46"/>
        <v>0</v>
      </c>
    </row>
    <row r="133" spans="1:40" x14ac:dyDescent="0.35">
      <c r="A133" s="2" t="s">
        <v>175</v>
      </c>
      <c r="B133" t="s">
        <v>61</v>
      </c>
      <c r="C133" t="s">
        <v>16</v>
      </c>
      <c r="D133" t="s">
        <v>134</v>
      </c>
      <c r="E133">
        <v>24.5</v>
      </c>
      <c r="F133">
        <v>132.58000000000001</v>
      </c>
      <c r="G133">
        <v>74.930000000000007</v>
      </c>
      <c r="H133">
        <f t="shared" si="40"/>
        <v>1.7693847591085012</v>
      </c>
      <c r="I133">
        <v>23</v>
      </c>
      <c r="J133">
        <v>62.41</v>
      </c>
      <c r="K133">
        <v>71.22</v>
      </c>
      <c r="L133" s="3">
        <f t="shared" si="41"/>
        <v>1</v>
      </c>
      <c r="M133" s="3">
        <f t="shared" si="42"/>
        <v>0</v>
      </c>
      <c r="N133" s="3">
        <f t="shared" si="43"/>
        <v>0</v>
      </c>
      <c r="AA133" t="s">
        <v>175</v>
      </c>
      <c r="AB133" t="s">
        <v>61</v>
      </c>
      <c r="AC133" t="s">
        <v>16</v>
      </c>
      <c r="AD133" t="s">
        <v>135</v>
      </c>
      <c r="AE133">
        <v>23.5</v>
      </c>
      <c r="AF133">
        <v>78.959999999999994</v>
      </c>
      <c r="AG133">
        <v>72.459999999999994</v>
      </c>
      <c r="AH133">
        <f t="shared" si="47"/>
        <v>1.0897046646425614</v>
      </c>
      <c r="AI133">
        <v>23</v>
      </c>
      <c r="AJ133">
        <v>61.91</v>
      </c>
      <c r="AK133">
        <v>71.22</v>
      </c>
      <c r="AL133" s="3">
        <f t="shared" si="44"/>
        <v>0</v>
      </c>
      <c r="AM133" s="3">
        <f t="shared" si="45"/>
        <v>1</v>
      </c>
      <c r="AN133" s="3">
        <f t="shared" si="46"/>
        <v>0</v>
      </c>
    </row>
    <row r="134" spans="1:40" x14ac:dyDescent="0.35">
      <c r="A134" s="2" t="s">
        <v>176</v>
      </c>
      <c r="B134" t="s">
        <v>61</v>
      </c>
      <c r="C134" t="s">
        <v>16</v>
      </c>
      <c r="D134" t="s">
        <v>134</v>
      </c>
      <c r="E134">
        <v>25</v>
      </c>
      <c r="F134">
        <v>111.7</v>
      </c>
      <c r="G134">
        <v>76.17</v>
      </c>
      <c r="H134">
        <f t="shared" si="40"/>
        <v>1.4664566102139951</v>
      </c>
      <c r="I134">
        <v>24</v>
      </c>
      <c r="J134">
        <v>59.87</v>
      </c>
      <c r="K134">
        <v>73.7</v>
      </c>
      <c r="L134" s="3">
        <f t="shared" si="41"/>
        <v>0</v>
      </c>
      <c r="M134" s="3">
        <f t="shared" si="42"/>
        <v>1</v>
      </c>
      <c r="N134" s="3">
        <f t="shared" si="43"/>
        <v>0</v>
      </c>
      <c r="AA134" t="s">
        <v>176</v>
      </c>
      <c r="AB134" t="s">
        <v>61</v>
      </c>
      <c r="AC134" t="s">
        <v>16</v>
      </c>
      <c r="AD134" t="s">
        <v>135</v>
      </c>
      <c r="AE134">
        <v>24</v>
      </c>
      <c r="AF134">
        <v>111</v>
      </c>
      <c r="AG134">
        <v>73.7</v>
      </c>
      <c r="AH134">
        <f t="shared" si="47"/>
        <v>1.5061058344640434</v>
      </c>
      <c r="AI134">
        <v>23</v>
      </c>
      <c r="AJ134">
        <v>53.2</v>
      </c>
      <c r="AK134">
        <v>71.22</v>
      </c>
      <c r="AL134" s="3">
        <f t="shared" si="44"/>
        <v>1</v>
      </c>
      <c r="AM134" s="3">
        <f t="shared" si="45"/>
        <v>0</v>
      </c>
      <c r="AN134" s="3">
        <f t="shared" si="46"/>
        <v>0</v>
      </c>
    </row>
    <row r="135" spans="1:40" x14ac:dyDescent="0.35">
      <c r="A135" s="2" t="s">
        <v>177</v>
      </c>
      <c r="B135" t="s">
        <v>92</v>
      </c>
      <c r="C135" t="s">
        <v>51</v>
      </c>
      <c r="D135" t="s">
        <v>134</v>
      </c>
      <c r="E135">
        <v>25</v>
      </c>
      <c r="F135">
        <v>129.65</v>
      </c>
      <c r="G135">
        <v>76.17</v>
      </c>
      <c r="H135">
        <f t="shared" si="40"/>
        <v>1.7021136930550085</v>
      </c>
      <c r="I135">
        <v>23</v>
      </c>
      <c r="J135">
        <v>70.55</v>
      </c>
      <c r="K135">
        <v>71.22</v>
      </c>
      <c r="L135" s="3">
        <f t="shared" si="41"/>
        <v>1</v>
      </c>
      <c r="M135" s="3">
        <f t="shared" si="42"/>
        <v>0</v>
      </c>
      <c r="N135" s="3">
        <f t="shared" si="43"/>
        <v>0</v>
      </c>
      <c r="AA135" t="s">
        <v>177</v>
      </c>
      <c r="AB135" t="s">
        <v>92</v>
      </c>
      <c r="AC135" t="s">
        <v>51</v>
      </c>
      <c r="AD135" t="s">
        <v>135</v>
      </c>
      <c r="AE135">
        <v>24</v>
      </c>
      <c r="AF135">
        <v>183.92</v>
      </c>
      <c r="AG135">
        <v>73.7</v>
      </c>
      <c r="AH135">
        <f t="shared" si="47"/>
        <v>2.4955223880597011</v>
      </c>
      <c r="AI135">
        <v>16</v>
      </c>
      <c r="AJ135">
        <v>66.77</v>
      </c>
      <c r="AK135">
        <v>53.5</v>
      </c>
      <c r="AL135" s="3">
        <f t="shared" si="44"/>
        <v>1</v>
      </c>
      <c r="AM135" s="3">
        <f t="shared" si="45"/>
        <v>0</v>
      </c>
      <c r="AN135" s="3">
        <f t="shared" si="46"/>
        <v>0</v>
      </c>
    </row>
    <row r="136" spans="1:40" x14ac:dyDescent="0.35">
      <c r="A136" s="2" t="s">
        <v>178</v>
      </c>
      <c r="B136" t="s">
        <v>92</v>
      </c>
      <c r="C136" t="s">
        <v>51</v>
      </c>
      <c r="D136" t="s">
        <v>134</v>
      </c>
      <c r="E136">
        <v>25.5</v>
      </c>
      <c r="F136">
        <v>117.63</v>
      </c>
      <c r="G136">
        <v>77.400000000000006</v>
      </c>
      <c r="H136">
        <f t="shared" si="40"/>
        <v>1.519767441860465</v>
      </c>
      <c r="I136">
        <v>24</v>
      </c>
      <c r="J136">
        <v>72.36</v>
      </c>
      <c r="K136">
        <v>73.7</v>
      </c>
      <c r="L136" s="3">
        <f t="shared" si="41"/>
        <v>1</v>
      </c>
      <c r="M136" s="3">
        <f t="shared" si="42"/>
        <v>0</v>
      </c>
      <c r="N136" s="3">
        <f t="shared" si="43"/>
        <v>0</v>
      </c>
      <c r="AA136" t="s">
        <v>178</v>
      </c>
      <c r="AB136" t="s">
        <v>92</v>
      </c>
      <c r="AC136" t="s">
        <v>51</v>
      </c>
      <c r="AD136" t="s">
        <v>135</v>
      </c>
      <c r="AE136">
        <v>24</v>
      </c>
      <c r="AF136">
        <v>166.52</v>
      </c>
      <c r="AG136">
        <v>73.7</v>
      </c>
      <c r="AH136">
        <f t="shared" si="47"/>
        <v>2.2594301221166893</v>
      </c>
      <c r="AI136">
        <v>23</v>
      </c>
      <c r="AJ136">
        <v>67.62</v>
      </c>
      <c r="AK136">
        <v>71.22</v>
      </c>
      <c r="AL136" s="3">
        <f t="shared" si="44"/>
        <v>1</v>
      </c>
      <c r="AM136" s="3">
        <f t="shared" si="45"/>
        <v>0</v>
      </c>
      <c r="AN136" s="3">
        <f t="shared" si="46"/>
        <v>0</v>
      </c>
    </row>
    <row r="137" spans="1:40" x14ac:dyDescent="0.35">
      <c r="A137" s="2" t="s">
        <v>179</v>
      </c>
      <c r="B137" t="s">
        <v>92</v>
      </c>
      <c r="C137" t="s">
        <v>51</v>
      </c>
      <c r="D137" t="s">
        <v>134</v>
      </c>
      <c r="E137">
        <v>26</v>
      </c>
      <c r="F137">
        <v>156.57</v>
      </c>
      <c r="G137">
        <v>78.63</v>
      </c>
      <c r="H137">
        <f t="shared" si="40"/>
        <v>1.9912247233880198</v>
      </c>
      <c r="I137">
        <v>23.5</v>
      </c>
      <c r="J137">
        <v>50.59</v>
      </c>
      <c r="K137">
        <v>72.459999999999994</v>
      </c>
      <c r="L137" s="3">
        <f t="shared" si="41"/>
        <v>1</v>
      </c>
      <c r="M137" s="3">
        <f t="shared" si="42"/>
        <v>0</v>
      </c>
      <c r="N137" s="3">
        <f t="shared" si="43"/>
        <v>0</v>
      </c>
      <c r="AA137" t="s">
        <v>179</v>
      </c>
      <c r="AB137" t="s">
        <v>92</v>
      </c>
      <c r="AC137" t="s">
        <v>51</v>
      </c>
      <c r="AD137" t="s">
        <v>135</v>
      </c>
      <c r="AE137">
        <v>24.5</v>
      </c>
      <c r="AF137">
        <v>119.76</v>
      </c>
      <c r="AG137">
        <v>74.930000000000007</v>
      </c>
      <c r="AH137">
        <f t="shared" si="47"/>
        <v>1.5982917389563591</v>
      </c>
      <c r="AI137">
        <v>23</v>
      </c>
      <c r="AJ137">
        <v>54.16</v>
      </c>
      <c r="AK137">
        <v>71.22</v>
      </c>
      <c r="AL137" s="3">
        <f t="shared" si="44"/>
        <v>1</v>
      </c>
      <c r="AM137" s="3">
        <f t="shared" si="45"/>
        <v>0</v>
      </c>
      <c r="AN137" s="3">
        <f t="shared" si="46"/>
        <v>0</v>
      </c>
    </row>
    <row r="138" spans="1:40" x14ac:dyDescent="0.35">
      <c r="A138" s="2" t="s">
        <v>180</v>
      </c>
      <c r="B138" t="s">
        <v>92</v>
      </c>
      <c r="C138" t="s">
        <v>51</v>
      </c>
      <c r="D138" t="s">
        <v>134</v>
      </c>
      <c r="E138">
        <v>26</v>
      </c>
      <c r="F138">
        <v>110.67</v>
      </c>
      <c r="G138">
        <v>78.63</v>
      </c>
      <c r="H138">
        <f t="shared" si="40"/>
        <v>1.4074780618084701</v>
      </c>
      <c r="I138">
        <v>24.5</v>
      </c>
      <c r="J138">
        <v>63.02</v>
      </c>
      <c r="K138">
        <v>74.930000000000007</v>
      </c>
      <c r="L138" s="3">
        <f t="shared" si="41"/>
        <v>0</v>
      </c>
      <c r="M138" s="3">
        <f t="shared" si="42"/>
        <v>1</v>
      </c>
      <c r="N138" s="3">
        <f t="shared" si="43"/>
        <v>0</v>
      </c>
      <c r="AA138" t="s">
        <v>180</v>
      </c>
      <c r="AB138" t="s">
        <v>92</v>
      </c>
      <c r="AC138" t="s">
        <v>51</v>
      </c>
      <c r="AD138" t="s">
        <v>135</v>
      </c>
      <c r="AE138">
        <v>24.5</v>
      </c>
      <c r="AF138">
        <v>102.28</v>
      </c>
      <c r="AG138">
        <v>74.930000000000007</v>
      </c>
      <c r="AH138">
        <f t="shared" si="47"/>
        <v>1.3650073401841718</v>
      </c>
      <c r="AI138">
        <v>23.5</v>
      </c>
      <c r="AJ138">
        <v>66.849999999999994</v>
      </c>
      <c r="AK138">
        <v>72.459999999999994</v>
      </c>
      <c r="AL138" s="3">
        <f t="shared" si="44"/>
        <v>0</v>
      </c>
      <c r="AM138" s="3">
        <f t="shared" si="45"/>
        <v>1</v>
      </c>
      <c r="AN138" s="3">
        <f t="shared" si="46"/>
        <v>0</v>
      </c>
    </row>
    <row r="139" spans="1:40" x14ac:dyDescent="0.35">
      <c r="A139" s="2" t="s">
        <v>181</v>
      </c>
      <c r="B139" t="s">
        <v>92</v>
      </c>
      <c r="C139" t="s">
        <v>51</v>
      </c>
      <c r="D139" t="s">
        <v>134</v>
      </c>
      <c r="E139">
        <v>26.5</v>
      </c>
      <c r="F139">
        <v>91.54</v>
      </c>
      <c r="G139">
        <v>79.86</v>
      </c>
      <c r="H139">
        <f t="shared" si="40"/>
        <v>1.1462559479088406</v>
      </c>
      <c r="I139">
        <v>23.5</v>
      </c>
      <c r="J139">
        <v>70.28</v>
      </c>
      <c r="K139">
        <v>72.459999999999994</v>
      </c>
      <c r="L139" s="3">
        <f t="shared" si="41"/>
        <v>0</v>
      </c>
      <c r="M139" s="3">
        <f t="shared" si="42"/>
        <v>1</v>
      </c>
      <c r="N139" s="3">
        <f t="shared" si="43"/>
        <v>0</v>
      </c>
      <c r="AA139" t="s">
        <v>181</v>
      </c>
      <c r="AB139" t="s">
        <v>92</v>
      </c>
      <c r="AC139" t="s">
        <v>51</v>
      </c>
      <c r="AD139" t="s">
        <v>135</v>
      </c>
      <c r="AE139">
        <v>24</v>
      </c>
      <c r="AF139">
        <v>130.16999999999999</v>
      </c>
      <c r="AG139">
        <v>73.7</v>
      </c>
      <c r="AH139">
        <f t="shared" si="47"/>
        <v>1.7662143826322929</v>
      </c>
      <c r="AI139">
        <v>22.5</v>
      </c>
      <c r="AJ139">
        <v>40.97</v>
      </c>
      <c r="AK139">
        <v>69.97</v>
      </c>
      <c r="AL139" s="3">
        <f t="shared" si="44"/>
        <v>1</v>
      </c>
      <c r="AM139" s="3">
        <f t="shared" si="45"/>
        <v>0</v>
      </c>
      <c r="AN139" s="3">
        <f t="shared" si="46"/>
        <v>0</v>
      </c>
    </row>
    <row r="140" spans="1:40" x14ac:dyDescent="0.35">
      <c r="A140" s="2" t="s">
        <v>182</v>
      </c>
      <c r="B140" t="s">
        <v>92</v>
      </c>
      <c r="C140" t="s">
        <v>51</v>
      </c>
      <c r="D140" t="s">
        <v>134</v>
      </c>
      <c r="E140">
        <v>24.5</v>
      </c>
      <c r="F140">
        <v>107.43</v>
      </c>
      <c r="G140">
        <v>74.930000000000007</v>
      </c>
      <c r="H140">
        <f t="shared" si="40"/>
        <v>1.4337381556119044</v>
      </c>
      <c r="I140">
        <v>22.5</v>
      </c>
      <c r="J140">
        <v>60.63</v>
      </c>
      <c r="K140">
        <v>69.97</v>
      </c>
      <c r="L140" s="3">
        <f t="shared" si="41"/>
        <v>0</v>
      </c>
      <c r="M140" s="3">
        <f t="shared" si="42"/>
        <v>1</v>
      </c>
      <c r="N140" s="3">
        <f t="shared" si="43"/>
        <v>0</v>
      </c>
      <c r="AA140" t="s">
        <v>182</v>
      </c>
      <c r="AB140" t="s">
        <v>92</v>
      </c>
      <c r="AC140" t="s">
        <v>51</v>
      </c>
      <c r="AD140" t="s">
        <v>135</v>
      </c>
      <c r="AE140">
        <v>24</v>
      </c>
      <c r="AF140">
        <v>133.38</v>
      </c>
      <c r="AG140">
        <v>73.7</v>
      </c>
      <c r="AH140">
        <f t="shared" si="47"/>
        <v>1.8097693351424693</v>
      </c>
      <c r="AI140">
        <v>23</v>
      </c>
      <c r="AJ140">
        <v>65.239999999999995</v>
      </c>
      <c r="AK140">
        <v>71.22</v>
      </c>
      <c r="AL140" s="3">
        <f t="shared" si="44"/>
        <v>1</v>
      </c>
      <c r="AM140" s="3">
        <f t="shared" si="45"/>
        <v>0</v>
      </c>
      <c r="AN140" s="3">
        <f t="shared" si="46"/>
        <v>0</v>
      </c>
    </row>
    <row r="141" spans="1:40" x14ac:dyDescent="0.35">
      <c r="A141" s="2" t="s">
        <v>183</v>
      </c>
      <c r="B141" t="s">
        <v>92</v>
      </c>
      <c r="C141" t="s">
        <v>51</v>
      </c>
      <c r="D141" t="s">
        <v>134</v>
      </c>
      <c r="E141">
        <v>26</v>
      </c>
      <c r="F141">
        <v>113.11</v>
      </c>
      <c r="G141">
        <v>78.63</v>
      </c>
      <c r="H141">
        <f t="shared" si="40"/>
        <v>1.4385094747551825</v>
      </c>
      <c r="I141">
        <v>23.5</v>
      </c>
      <c r="J141">
        <v>57.37</v>
      </c>
      <c r="K141">
        <v>72.459999999999994</v>
      </c>
      <c r="L141" s="3">
        <f t="shared" si="41"/>
        <v>0</v>
      </c>
      <c r="M141" s="3">
        <f t="shared" si="42"/>
        <v>1</v>
      </c>
      <c r="N141" s="3">
        <f t="shared" si="43"/>
        <v>0</v>
      </c>
      <c r="AA141" t="s">
        <v>183</v>
      </c>
      <c r="AB141" t="s">
        <v>92</v>
      </c>
      <c r="AC141" t="s">
        <v>51</v>
      </c>
      <c r="AD141" t="s">
        <v>135</v>
      </c>
      <c r="AE141">
        <v>24.5</v>
      </c>
      <c r="AF141">
        <v>81.89</v>
      </c>
      <c r="AG141">
        <v>74.930000000000007</v>
      </c>
      <c r="AH141">
        <f t="shared" si="47"/>
        <v>1.0928866942479647</v>
      </c>
      <c r="AI141">
        <v>23.5</v>
      </c>
      <c r="AJ141">
        <v>50.69</v>
      </c>
      <c r="AK141">
        <v>72.459999999999994</v>
      </c>
      <c r="AL141" s="3">
        <f t="shared" si="44"/>
        <v>0</v>
      </c>
      <c r="AM141" s="3">
        <f t="shared" si="45"/>
        <v>1</v>
      </c>
      <c r="AN141" s="3">
        <f t="shared" si="46"/>
        <v>0</v>
      </c>
    </row>
    <row r="142" spans="1:40" x14ac:dyDescent="0.35">
      <c r="A142" s="2" t="s">
        <v>184</v>
      </c>
      <c r="B142" t="s">
        <v>92</v>
      </c>
      <c r="C142" t="s">
        <v>51</v>
      </c>
      <c r="D142" t="s">
        <v>134</v>
      </c>
      <c r="E142">
        <v>25</v>
      </c>
      <c r="F142">
        <v>120.9</v>
      </c>
      <c r="G142">
        <v>76.17</v>
      </c>
      <c r="H142">
        <f t="shared" si="40"/>
        <v>1.5872390705001969</v>
      </c>
      <c r="I142">
        <v>22.5</v>
      </c>
      <c r="J142">
        <v>59.08</v>
      </c>
      <c r="K142">
        <v>69.97</v>
      </c>
      <c r="L142" s="3">
        <f t="shared" si="41"/>
        <v>1</v>
      </c>
      <c r="M142" s="3">
        <f t="shared" si="42"/>
        <v>0</v>
      </c>
      <c r="N142" s="3">
        <f t="shared" si="43"/>
        <v>0</v>
      </c>
      <c r="AA142" t="s">
        <v>184</v>
      </c>
      <c r="AB142" t="s">
        <v>92</v>
      </c>
      <c r="AC142" t="s">
        <v>51</v>
      </c>
      <c r="AD142" t="s">
        <v>135</v>
      </c>
      <c r="AE142">
        <v>24</v>
      </c>
      <c r="AF142">
        <v>134.75</v>
      </c>
      <c r="AG142">
        <v>73.7</v>
      </c>
      <c r="AH142">
        <f t="shared" si="47"/>
        <v>1.8283582089552237</v>
      </c>
      <c r="AI142">
        <v>23</v>
      </c>
      <c r="AJ142">
        <v>64.510000000000005</v>
      </c>
      <c r="AK142">
        <v>71.22</v>
      </c>
      <c r="AL142" s="3">
        <f t="shared" si="44"/>
        <v>1</v>
      </c>
      <c r="AM142" s="3">
        <f t="shared" si="45"/>
        <v>0</v>
      </c>
      <c r="AN142" s="3">
        <f t="shared" si="46"/>
        <v>0</v>
      </c>
    </row>
    <row r="143" spans="1:40" x14ac:dyDescent="0.35">
      <c r="A143" s="2" t="s">
        <v>185</v>
      </c>
      <c r="B143" t="s">
        <v>92</v>
      </c>
      <c r="C143" t="s">
        <v>51</v>
      </c>
      <c r="D143" t="s">
        <v>134</v>
      </c>
      <c r="E143">
        <v>25.5</v>
      </c>
      <c r="F143">
        <v>127.26</v>
      </c>
      <c r="G143">
        <v>77.400000000000006</v>
      </c>
      <c r="H143">
        <f t="shared" si="40"/>
        <v>1.6441860465116278</v>
      </c>
      <c r="I143">
        <v>23</v>
      </c>
      <c r="J143">
        <v>59.57</v>
      </c>
      <c r="K143">
        <v>71.22</v>
      </c>
      <c r="L143" s="3">
        <f t="shared" si="41"/>
        <v>1</v>
      </c>
      <c r="M143" s="3">
        <f t="shared" si="42"/>
        <v>0</v>
      </c>
      <c r="N143" s="3">
        <f t="shared" si="43"/>
        <v>0</v>
      </c>
      <c r="AA143" t="s">
        <v>185</v>
      </c>
      <c r="AB143" t="s">
        <v>92</v>
      </c>
      <c r="AC143" t="s">
        <v>51</v>
      </c>
      <c r="AD143" t="s">
        <v>135</v>
      </c>
      <c r="AE143">
        <v>24</v>
      </c>
      <c r="AF143">
        <v>110.05</v>
      </c>
      <c r="AG143">
        <v>73.7</v>
      </c>
      <c r="AH143">
        <f t="shared" si="47"/>
        <v>1.4932157394843961</v>
      </c>
      <c r="AI143">
        <v>23</v>
      </c>
      <c r="AJ143">
        <v>43.7</v>
      </c>
      <c r="AK143">
        <v>71.22</v>
      </c>
      <c r="AL143" s="3">
        <f t="shared" si="44"/>
        <v>0</v>
      </c>
      <c r="AM143" s="3">
        <f t="shared" si="45"/>
        <v>1</v>
      </c>
      <c r="AN143" s="3">
        <f t="shared" si="46"/>
        <v>0</v>
      </c>
    </row>
    <row r="144" spans="1:40" x14ac:dyDescent="0.35">
      <c r="A144" s="2" t="s">
        <v>186</v>
      </c>
      <c r="B144" t="s">
        <v>92</v>
      </c>
      <c r="C144" t="s">
        <v>51</v>
      </c>
      <c r="D144" t="s">
        <v>134</v>
      </c>
      <c r="E144" s="6">
        <v>23</v>
      </c>
      <c r="F144" s="6">
        <v>69.790000000000006</v>
      </c>
      <c r="G144" s="6">
        <v>71.22</v>
      </c>
      <c r="H144" s="6">
        <f t="shared" si="40"/>
        <v>0.97992137040157268</v>
      </c>
      <c r="I144" s="6">
        <v>22.5</v>
      </c>
      <c r="J144" s="6">
        <v>40.46</v>
      </c>
      <c r="K144" s="6">
        <v>69.97</v>
      </c>
      <c r="L144" s="6">
        <f t="shared" si="41"/>
        <v>0</v>
      </c>
      <c r="M144" s="6">
        <f t="shared" si="42"/>
        <v>0</v>
      </c>
      <c r="N144" s="6">
        <f t="shared" si="43"/>
        <v>1</v>
      </c>
      <c r="AA144" t="s">
        <v>186</v>
      </c>
      <c r="AB144" t="s">
        <v>92</v>
      </c>
      <c r="AC144" t="s">
        <v>51</v>
      </c>
      <c r="AD144" t="s">
        <v>135</v>
      </c>
      <c r="AE144">
        <v>24</v>
      </c>
      <c r="AF144">
        <v>114.35</v>
      </c>
      <c r="AG144">
        <v>73.7</v>
      </c>
      <c r="AH144">
        <f t="shared" si="47"/>
        <v>1.5515603799185886</v>
      </c>
      <c r="AI144">
        <v>23</v>
      </c>
      <c r="AJ144">
        <v>67.86</v>
      </c>
      <c r="AK144">
        <v>71.22</v>
      </c>
      <c r="AL144" s="3">
        <f t="shared" si="44"/>
        <v>1</v>
      </c>
      <c r="AM144" s="3">
        <f t="shared" si="45"/>
        <v>0</v>
      </c>
      <c r="AN144" s="3">
        <f t="shared" si="46"/>
        <v>0</v>
      </c>
    </row>
    <row r="145" spans="1:40" x14ac:dyDescent="0.35">
      <c r="A145" s="2" t="s">
        <v>187</v>
      </c>
      <c r="B145" t="s">
        <v>92</v>
      </c>
      <c r="C145" t="s">
        <v>51</v>
      </c>
      <c r="D145" t="s">
        <v>134</v>
      </c>
      <c r="E145">
        <v>25.5</v>
      </c>
      <c r="F145">
        <v>118.56</v>
      </c>
      <c r="G145">
        <v>77.400000000000006</v>
      </c>
      <c r="H145">
        <f t="shared" si="40"/>
        <v>1.531782945736434</v>
      </c>
      <c r="I145">
        <v>22.5</v>
      </c>
      <c r="J145">
        <v>46.84</v>
      </c>
      <c r="K145">
        <v>69.97</v>
      </c>
      <c r="L145" s="3">
        <f t="shared" si="41"/>
        <v>1</v>
      </c>
      <c r="M145" s="3">
        <f t="shared" si="42"/>
        <v>0</v>
      </c>
      <c r="N145" s="3">
        <f t="shared" si="43"/>
        <v>0</v>
      </c>
      <c r="AA145" t="s">
        <v>187</v>
      </c>
      <c r="AB145" t="s">
        <v>92</v>
      </c>
      <c r="AC145" t="s">
        <v>51</v>
      </c>
      <c r="AD145" t="s">
        <v>135</v>
      </c>
      <c r="AE145">
        <v>24</v>
      </c>
      <c r="AF145">
        <v>101.48</v>
      </c>
      <c r="AG145">
        <v>73.7</v>
      </c>
      <c r="AH145">
        <f t="shared" si="47"/>
        <v>1.376933514246947</v>
      </c>
      <c r="AI145">
        <v>22.5</v>
      </c>
      <c r="AJ145">
        <v>64.08</v>
      </c>
      <c r="AK145">
        <v>69.97</v>
      </c>
      <c r="AL145" s="3">
        <f t="shared" si="44"/>
        <v>0</v>
      </c>
      <c r="AM145" s="3">
        <f t="shared" si="45"/>
        <v>1</v>
      </c>
      <c r="AN145" s="3">
        <f t="shared" si="46"/>
        <v>0</v>
      </c>
    </row>
    <row r="146" spans="1:40" x14ac:dyDescent="0.35">
      <c r="A146" s="2" t="s">
        <v>188</v>
      </c>
      <c r="B146" t="s">
        <v>92</v>
      </c>
      <c r="C146" t="s">
        <v>51</v>
      </c>
      <c r="D146" t="s">
        <v>134</v>
      </c>
      <c r="E146">
        <v>25</v>
      </c>
      <c r="F146">
        <v>109.01</v>
      </c>
      <c r="G146">
        <v>76.17</v>
      </c>
      <c r="H146">
        <f t="shared" si="40"/>
        <v>1.431140869108573</v>
      </c>
      <c r="I146">
        <v>23.5</v>
      </c>
      <c r="J146">
        <v>46.97</v>
      </c>
      <c r="K146">
        <v>72.459999999999994</v>
      </c>
      <c r="L146" s="3">
        <f t="shared" si="41"/>
        <v>0</v>
      </c>
      <c r="M146" s="3">
        <f t="shared" si="42"/>
        <v>1</v>
      </c>
      <c r="N146" s="3">
        <f t="shared" si="43"/>
        <v>0</v>
      </c>
      <c r="AA146" t="s">
        <v>188</v>
      </c>
      <c r="AB146" t="s">
        <v>92</v>
      </c>
      <c r="AC146" t="s">
        <v>51</v>
      </c>
      <c r="AD146" t="s">
        <v>135</v>
      </c>
      <c r="AE146">
        <v>24</v>
      </c>
      <c r="AF146">
        <v>161.33000000000001</v>
      </c>
      <c r="AG146">
        <v>73.7</v>
      </c>
      <c r="AH146">
        <f t="shared" si="47"/>
        <v>2.1890094979647219</v>
      </c>
      <c r="AI146">
        <v>22</v>
      </c>
      <c r="AJ146">
        <v>51.21</v>
      </c>
      <c r="AK146">
        <v>68.72</v>
      </c>
      <c r="AL146" s="3">
        <f t="shared" si="44"/>
        <v>1</v>
      </c>
      <c r="AM146" s="3">
        <f t="shared" si="45"/>
        <v>0</v>
      </c>
      <c r="AN146" s="3">
        <f t="shared" si="46"/>
        <v>0</v>
      </c>
    </row>
    <row r="147" spans="1:40" x14ac:dyDescent="0.35">
      <c r="A147" s="2" t="s">
        <v>189</v>
      </c>
      <c r="B147" t="s">
        <v>92</v>
      </c>
      <c r="C147" t="s">
        <v>51</v>
      </c>
      <c r="D147" t="s">
        <v>134</v>
      </c>
      <c r="E147" s="6">
        <v>25.5</v>
      </c>
      <c r="F147" s="6">
        <v>69.02</v>
      </c>
      <c r="G147" s="6">
        <v>77.400000000000006</v>
      </c>
      <c r="H147" s="6">
        <f t="shared" si="40"/>
        <v>0.89173126614987064</v>
      </c>
      <c r="I147" s="6">
        <v>25</v>
      </c>
      <c r="J147" s="6">
        <v>52.16</v>
      </c>
      <c r="K147" s="6">
        <v>76.17</v>
      </c>
      <c r="L147" s="6">
        <f t="shared" si="41"/>
        <v>0</v>
      </c>
      <c r="M147" s="6">
        <f t="shared" si="42"/>
        <v>0</v>
      </c>
      <c r="N147" s="6">
        <f t="shared" si="43"/>
        <v>1</v>
      </c>
      <c r="AA147" t="s">
        <v>189</v>
      </c>
      <c r="AB147" t="s">
        <v>92</v>
      </c>
      <c r="AC147" t="s">
        <v>51</v>
      </c>
      <c r="AD147" t="s">
        <v>135</v>
      </c>
      <c r="AE147">
        <v>24</v>
      </c>
      <c r="AF147">
        <v>154.34</v>
      </c>
      <c r="AG147">
        <v>73.7</v>
      </c>
      <c r="AH147">
        <f t="shared" si="47"/>
        <v>2.0941655359565807</v>
      </c>
      <c r="AI147">
        <v>22.5</v>
      </c>
      <c r="AJ147">
        <v>67.459999999999994</v>
      </c>
      <c r="AK147">
        <v>69.97</v>
      </c>
      <c r="AL147" s="3">
        <f t="shared" si="44"/>
        <v>1</v>
      </c>
      <c r="AM147" s="3">
        <f t="shared" si="45"/>
        <v>0</v>
      </c>
      <c r="AN147" s="3">
        <f t="shared" si="46"/>
        <v>0</v>
      </c>
    </row>
    <row r="148" spans="1:40" x14ac:dyDescent="0.35">
      <c r="A148" s="2" t="s">
        <v>190</v>
      </c>
      <c r="B148" t="s">
        <v>92</v>
      </c>
      <c r="C148" t="s">
        <v>51</v>
      </c>
      <c r="D148" t="s">
        <v>134</v>
      </c>
      <c r="E148">
        <v>25</v>
      </c>
      <c r="F148">
        <v>102.63</v>
      </c>
      <c r="G148">
        <v>76.17</v>
      </c>
      <c r="H148">
        <f t="shared" si="40"/>
        <v>1.3473808586057503</v>
      </c>
      <c r="I148">
        <v>22</v>
      </c>
      <c r="J148">
        <v>47.46</v>
      </c>
      <c r="K148">
        <v>68.72</v>
      </c>
      <c r="L148" s="3">
        <f t="shared" si="41"/>
        <v>0</v>
      </c>
      <c r="M148" s="3">
        <f t="shared" si="42"/>
        <v>1</v>
      </c>
      <c r="N148" s="3">
        <f t="shared" si="43"/>
        <v>0</v>
      </c>
      <c r="AA148" t="s">
        <v>190</v>
      </c>
      <c r="AB148" t="s">
        <v>92</v>
      </c>
      <c r="AC148" t="s">
        <v>51</v>
      </c>
      <c r="AD148" t="s">
        <v>135</v>
      </c>
      <c r="AE148">
        <v>24</v>
      </c>
      <c r="AF148">
        <v>117.33</v>
      </c>
      <c r="AG148">
        <v>73.7</v>
      </c>
      <c r="AH148">
        <f t="shared" si="47"/>
        <v>1.5919945725915874</v>
      </c>
      <c r="AI148">
        <v>22.5</v>
      </c>
      <c r="AJ148">
        <v>61.42</v>
      </c>
      <c r="AK148">
        <v>69.97</v>
      </c>
      <c r="AL148" s="3">
        <f t="shared" si="44"/>
        <v>1</v>
      </c>
      <c r="AM148" s="3">
        <f t="shared" si="45"/>
        <v>0</v>
      </c>
      <c r="AN148" s="3">
        <f t="shared" si="46"/>
        <v>0</v>
      </c>
    </row>
    <row r="149" spans="1:40" x14ac:dyDescent="0.35">
      <c r="A149" s="2" t="s">
        <v>191</v>
      </c>
      <c r="B149" t="s">
        <v>92</v>
      </c>
      <c r="C149" t="s">
        <v>51</v>
      </c>
      <c r="D149" t="s">
        <v>134</v>
      </c>
      <c r="E149">
        <v>24</v>
      </c>
      <c r="F149">
        <v>103.55</v>
      </c>
      <c r="G149">
        <v>73.7</v>
      </c>
      <c r="H149">
        <f t="shared" si="40"/>
        <v>1.4050203527815468</v>
      </c>
      <c r="I149">
        <v>23</v>
      </c>
      <c r="J149">
        <v>70.19</v>
      </c>
      <c r="K149">
        <v>71.22</v>
      </c>
      <c r="L149" s="3">
        <f t="shared" si="41"/>
        <v>0</v>
      </c>
      <c r="M149" s="3">
        <f t="shared" si="42"/>
        <v>1</v>
      </c>
      <c r="N149" s="3">
        <f t="shared" si="43"/>
        <v>0</v>
      </c>
      <c r="AA149" t="s">
        <v>191</v>
      </c>
      <c r="AB149" t="s">
        <v>92</v>
      </c>
      <c r="AC149" t="s">
        <v>51</v>
      </c>
      <c r="AD149" t="s">
        <v>135</v>
      </c>
      <c r="AE149">
        <v>24</v>
      </c>
      <c r="AF149">
        <v>151.41</v>
      </c>
      <c r="AG149">
        <v>73.7</v>
      </c>
      <c r="AH149">
        <f t="shared" si="47"/>
        <v>2.0544097693351424</v>
      </c>
      <c r="AI149">
        <v>22</v>
      </c>
      <c r="AJ149">
        <v>63.83</v>
      </c>
      <c r="AK149">
        <v>68.72</v>
      </c>
      <c r="AL149" s="3">
        <f t="shared" si="44"/>
        <v>1</v>
      </c>
      <c r="AM149" s="3">
        <f t="shared" si="45"/>
        <v>0</v>
      </c>
      <c r="AN149" s="3">
        <f t="shared" si="46"/>
        <v>0</v>
      </c>
    </row>
    <row r="150" spans="1:40" x14ac:dyDescent="0.35">
      <c r="A150" s="2" t="s">
        <v>192</v>
      </c>
      <c r="B150" t="s">
        <v>92</v>
      </c>
      <c r="C150" t="s">
        <v>51</v>
      </c>
      <c r="D150" t="s">
        <v>134</v>
      </c>
      <c r="E150" s="6">
        <v>16.5</v>
      </c>
      <c r="F150" s="6">
        <v>38.4</v>
      </c>
      <c r="G150" s="6">
        <v>54.79</v>
      </c>
      <c r="H150" s="6">
        <f t="shared" si="40"/>
        <v>0.70085782077021352</v>
      </c>
      <c r="I150" s="6">
        <v>16</v>
      </c>
      <c r="J150" s="6">
        <v>22.4</v>
      </c>
      <c r="K150" s="6">
        <v>53.5</v>
      </c>
      <c r="L150" s="6">
        <f t="shared" si="41"/>
        <v>0</v>
      </c>
      <c r="M150" s="6">
        <f t="shared" si="42"/>
        <v>0</v>
      </c>
      <c r="N150" s="6">
        <f t="shared" si="43"/>
        <v>1</v>
      </c>
      <c r="AA150" t="s">
        <v>192</v>
      </c>
      <c r="AB150" t="s">
        <v>92</v>
      </c>
      <c r="AC150" t="s">
        <v>51</v>
      </c>
      <c r="AD150" t="s">
        <v>135</v>
      </c>
      <c r="AE150">
        <v>24</v>
      </c>
      <c r="AF150">
        <v>133.28</v>
      </c>
      <c r="AG150">
        <v>73.7</v>
      </c>
      <c r="AH150">
        <f t="shared" si="47"/>
        <v>1.8084124830393487</v>
      </c>
      <c r="AI150">
        <v>23</v>
      </c>
      <c r="AJ150">
        <v>69.09</v>
      </c>
      <c r="AK150">
        <v>71.22</v>
      </c>
      <c r="AL150" s="3">
        <f t="shared" si="44"/>
        <v>1</v>
      </c>
      <c r="AM150" s="3">
        <f t="shared" si="45"/>
        <v>0</v>
      </c>
      <c r="AN150" s="3">
        <f t="shared" si="46"/>
        <v>0</v>
      </c>
    </row>
    <row r="151" spans="1:40" x14ac:dyDescent="0.35">
      <c r="A151" s="2" t="s">
        <v>193</v>
      </c>
      <c r="B151" t="s">
        <v>92</v>
      </c>
      <c r="C151" t="s">
        <v>51</v>
      </c>
      <c r="D151" t="s">
        <v>134</v>
      </c>
      <c r="E151">
        <v>26</v>
      </c>
      <c r="F151">
        <v>107.98</v>
      </c>
      <c r="G151">
        <v>78.63</v>
      </c>
      <c r="H151">
        <f t="shared" si="40"/>
        <v>1.3732672008139388</v>
      </c>
      <c r="I151">
        <v>24</v>
      </c>
      <c r="J151">
        <v>35.17</v>
      </c>
      <c r="K151">
        <v>73.7</v>
      </c>
      <c r="L151" s="3">
        <f t="shared" si="41"/>
        <v>0</v>
      </c>
      <c r="M151" s="3">
        <f t="shared" si="42"/>
        <v>1</v>
      </c>
      <c r="N151" s="3">
        <f t="shared" si="43"/>
        <v>0</v>
      </c>
      <c r="AA151" t="s">
        <v>193</v>
      </c>
      <c r="AB151" t="s">
        <v>92</v>
      </c>
      <c r="AC151" t="s">
        <v>51</v>
      </c>
      <c r="AD151" t="s">
        <v>135</v>
      </c>
      <c r="AE151">
        <v>24</v>
      </c>
      <c r="AF151">
        <v>157.69999999999999</v>
      </c>
      <c r="AG151">
        <v>73.7</v>
      </c>
      <c r="AH151">
        <f t="shared" si="47"/>
        <v>2.139755766621438</v>
      </c>
      <c r="AI151">
        <v>16</v>
      </c>
      <c r="AJ151">
        <v>59.41</v>
      </c>
      <c r="AK151">
        <v>53.5</v>
      </c>
      <c r="AL151" s="3">
        <f t="shared" si="44"/>
        <v>1</v>
      </c>
      <c r="AM151" s="3">
        <f t="shared" si="45"/>
        <v>0</v>
      </c>
      <c r="AN151" s="3">
        <f t="shared" si="46"/>
        <v>0</v>
      </c>
    </row>
    <row r="152" spans="1:40" x14ac:dyDescent="0.35">
      <c r="A152" s="2" t="s">
        <v>194</v>
      </c>
      <c r="B152" t="s">
        <v>92</v>
      </c>
      <c r="C152" t="s">
        <v>51</v>
      </c>
      <c r="D152" t="s">
        <v>134</v>
      </c>
      <c r="E152">
        <v>26</v>
      </c>
      <c r="F152">
        <v>137.26</v>
      </c>
      <c r="G152">
        <v>78.63</v>
      </c>
      <c r="H152">
        <f t="shared" si="40"/>
        <v>1.7456441561744882</v>
      </c>
      <c r="I152">
        <v>23.5</v>
      </c>
      <c r="J152">
        <v>71.17</v>
      </c>
      <c r="K152">
        <v>72.459999999999994</v>
      </c>
      <c r="L152" s="3">
        <f t="shared" si="41"/>
        <v>1</v>
      </c>
      <c r="M152" s="3">
        <f t="shared" si="42"/>
        <v>0</v>
      </c>
      <c r="N152" s="3">
        <f t="shared" si="43"/>
        <v>0</v>
      </c>
      <c r="AA152" t="s">
        <v>194</v>
      </c>
      <c r="AB152" t="s">
        <v>92</v>
      </c>
      <c r="AC152" t="s">
        <v>51</v>
      </c>
      <c r="AD152" t="s">
        <v>135</v>
      </c>
      <c r="AE152">
        <v>24</v>
      </c>
      <c r="AF152">
        <v>149.80000000000001</v>
      </c>
      <c r="AG152">
        <v>73.7</v>
      </c>
      <c r="AH152">
        <f t="shared" si="47"/>
        <v>2.0325644504748985</v>
      </c>
      <c r="AI152">
        <v>22.5</v>
      </c>
      <c r="AJ152">
        <v>48.25</v>
      </c>
      <c r="AK152">
        <v>69.97</v>
      </c>
      <c r="AL152" s="3">
        <f t="shared" si="44"/>
        <v>1</v>
      </c>
      <c r="AM152" s="3">
        <f t="shared" si="45"/>
        <v>0</v>
      </c>
      <c r="AN152" s="3">
        <f t="shared" si="46"/>
        <v>0</v>
      </c>
    </row>
    <row r="153" spans="1:40" x14ac:dyDescent="0.35">
      <c r="A153" s="2" t="s">
        <v>195</v>
      </c>
      <c r="B153" t="s">
        <v>92</v>
      </c>
      <c r="C153" t="s">
        <v>51</v>
      </c>
      <c r="D153" t="s">
        <v>134</v>
      </c>
      <c r="E153" s="6">
        <v>29</v>
      </c>
      <c r="F153" s="6">
        <v>82.44</v>
      </c>
      <c r="G153" s="6">
        <v>85.96</v>
      </c>
      <c r="H153" s="6">
        <f t="shared" si="40"/>
        <v>0.95905072126570501</v>
      </c>
      <c r="I153" s="6">
        <v>28.5</v>
      </c>
      <c r="J153" s="6">
        <v>68.67</v>
      </c>
      <c r="K153" s="6">
        <v>84.74</v>
      </c>
      <c r="L153" s="6">
        <f t="shared" si="41"/>
        <v>0</v>
      </c>
      <c r="M153" s="6">
        <f t="shared" si="42"/>
        <v>0</v>
      </c>
      <c r="N153" s="6">
        <f t="shared" si="43"/>
        <v>1</v>
      </c>
      <c r="AA153" t="s">
        <v>195</v>
      </c>
      <c r="AB153" t="s">
        <v>92</v>
      </c>
      <c r="AC153" t="s">
        <v>51</v>
      </c>
      <c r="AD153" t="s">
        <v>135</v>
      </c>
      <c r="AE153">
        <v>24</v>
      </c>
      <c r="AF153">
        <v>171.69</v>
      </c>
      <c r="AG153">
        <v>73.7</v>
      </c>
      <c r="AH153">
        <f t="shared" si="47"/>
        <v>2.3295793758480325</v>
      </c>
      <c r="AI153">
        <v>16</v>
      </c>
      <c r="AJ153">
        <v>63.55</v>
      </c>
      <c r="AK153">
        <v>53.5</v>
      </c>
      <c r="AL153" s="3">
        <f t="shared" si="44"/>
        <v>1</v>
      </c>
      <c r="AM153" s="3">
        <f t="shared" si="45"/>
        <v>0</v>
      </c>
      <c r="AN153" s="3">
        <f t="shared" si="46"/>
        <v>0</v>
      </c>
    </row>
    <row r="154" spans="1:40" x14ac:dyDescent="0.35">
      <c r="A154" s="2" t="s">
        <v>196</v>
      </c>
      <c r="B154" t="s">
        <v>92</v>
      </c>
      <c r="C154" t="s">
        <v>51</v>
      </c>
      <c r="D154" t="s">
        <v>134</v>
      </c>
      <c r="E154">
        <v>25.5</v>
      </c>
      <c r="F154">
        <v>147.05000000000001</v>
      </c>
      <c r="G154">
        <v>77.400000000000006</v>
      </c>
      <c r="H154">
        <f t="shared" si="40"/>
        <v>1.8998708010335918</v>
      </c>
      <c r="I154">
        <v>23.5</v>
      </c>
      <c r="J154">
        <v>66.83</v>
      </c>
      <c r="K154">
        <v>72.459999999999994</v>
      </c>
      <c r="L154" s="3">
        <f t="shared" si="41"/>
        <v>1</v>
      </c>
      <c r="M154" s="3">
        <f t="shared" si="42"/>
        <v>0</v>
      </c>
      <c r="N154" s="3">
        <f t="shared" si="43"/>
        <v>0</v>
      </c>
      <c r="AA154" t="s">
        <v>196</v>
      </c>
      <c r="AB154" t="s">
        <v>92</v>
      </c>
      <c r="AC154" t="s">
        <v>51</v>
      </c>
      <c r="AD154" t="s">
        <v>135</v>
      </c>
      <c r="AE154">
        <v>24</v>
      </c>
      <c r="AF154">
        <v>163.36000000000001</v>
      </c>
      <c r="AG154">
        <v>73.7</v>
      </c>
      <c r="AH154">
        <f t="shared" si="47"/>
        <v>2.2165535956580733</v>
      </c>
      <c r="AI154">
        <v>22</v>
      </c>
      <c r="AJ154">
        <v>63.26</v>
      </c>
      <c r="AK154">
        <v>68.72</v>
      </c>
      <c r="AL154" s="3">
        <f t="shared" si="44"/>
        <v>1</v>
      </c>
      <c r="AM154" s="3">
        <f t="shared" si="45"/>
        <v>0</v>
      </c>
      <c r="AN154" s="3">
        <f t="shared" si="46"/>
        <v>0</v>
      </c>
    </row>
    <row r="155" spans="1:40" x14ac:dyDescent="0.35">
      <c r="A155" s="2" t="s">
        <v>197</v>
      </c>
      <c r="B155" t="s">
        <v>92</v>
      </c>
      <c r="C155" t="s">
        <v>51</v>
      </c>
      <c r="D155" t="s">
        <v>134</v>
      </c>
      <c r="E155">
        <v>28.5</v>
      </c>
      <c r="F155">
        <v>117.94</v>
      </c>
      <c r="G155">
        <v>84.74</v>
      </c>
      <c r="H155">
        <f t="shared" si="40"/>
        <v>1.3917866414916216</v>
      </c>
      <c r="I155">
        <v>28</v>
      </c>
      <c r="J155">
        <v>57.24</v>
      </c>
      <c r="K155">
        <v>83.53</v>
      </c>
      <c r="L155" s="3">
        <f t="shared" si="41"/>
        <v>0</v>
      </c>
      <c r="M155" s="3">
        <f t="shared" si="42"/>
        <v>1</v>
      </c>
      <c r="N155" s="3">
        <f t="shared" si="43"/>
        <v>0</v>
      </c>
      <c r="AA155" t="s">
        <v>197</v>
      </c>
      <c r="AB155" t="s">
        <v>92</v>
      </c>
      <c r="AC155" t="s">
        <v>51</v>
      </c>
      <c r="AD155" t="s">
        <v>135</v>
      </c>
      <c r="AE155">
        <v>24</v>
      </c>
      <c r="AF155">
        <v>176.28</v>
      </c>
      <c r="AG155">
        <v>73.7</v>
      </c>
      <c r="AH155">
        <f t="shared" si="47"/>
        <v>2.3918588873812752</v>
      </c>
      <c r="AI155">
        <v>21.5</v>
      </c>
      <c r="AJ155">
        <v>55.2</v>
      </c>
      <c r="AK155">
        <v>67.47</v>
      </c>
      <c r="AL155" s="3">
        <f t="shared" si="44"/>
        <v>1</v>
      </c>
      <c r="AM155" s="3">
        <f t="shared" si="45"/>
        <v>0</v>
      </c>
      <c r="AN155" s="3">
        <f t="shared" si="46"/>
        <v>0</v>
      </c>
    </row>
    <row r="156" spans="1:40" x14ac:dyDescent="0.35">
      <c r="A156" s="2" t="s">
        <v>198</v>
      </c>
      <c r="B156" t="s">
        <v>121</v>
      </c>
      <c r="C156" t="s">
        <v>51</v>
      </c>
      <c r="D156" t="s">
        <v>134</v>
      </c>
      <c r="E156">
        <v>25.5</v>
      </c>
      <c r="F156">
        <v>101.12</v>
      </c>
      <c r="G156">
        <v>77.400000000000006</v>
      </c>
      <c r="H156">
        <f t="shared" si="40"/>
        <v>1.3064599483204133</v>
      </c>
      <c r="I156">
        <v>24.5</v>
      </c>
      <c r="J156">
        <v>71.650000000000006</v>
      </c>
      <c r="K156">
        <v>74.930000000000007</v>
      </c>
      <c r="L156" s="3">
        <f t="shared" si="41"/>
        <v>0</v>
      </c>
      <c r="M156" s="3">
        <f t="shared" si="42"/>
        <v>1</v>
      </c>
      <c r="N156" s="3">
        <f t="shared" si="43"/>
        <v>0</v>
      </c>
      <c r="AA156" t="s">
        <v>198</v>
      </c>
      <c r="AB156" t="s">
        <v>121</v>
      </c>
      <c r="AC156" t="s">
        <v>51</v>
      </c>
      <c r="AD156" t="s">
        <v>135</v>
      </c>
      <c r="AE156">
        <v>24</v>
      </c>
      <c r="AF156">
        <v>115.71</v>
      </c>
      <c r="AG156">
        <v>73.7</v>
      </c>
      <c r="AH156">
        <f t="shared" si="47"/>
        <v>1.570013568521031</v>
      </c>
      <c r="AI156">
        <v>22.5</v>
      </c>
      <c r="AJ156">
        <v>52.41</v>
      </c>
      <c r="AK156">
        <v>69.97</v>
      </c>
      <c r="AL156" s="3">
        <f t="shared" si="44"/>
        <v>1</v>
      </c>
      <c r="AM156" s="3">
        <f t="shared" si="45"/>
        <v>0</v>
      </c>
      <c r="AN156" s="3">
        <f t="shared" si="46"/>
        <v>0</v>
      </c>
    </row>
    <row r="157" spans="1:40" x14ac:dyDescent="0.35">
      <c r="A157" s="2" t="s">
        <v>199</v>
      </c>
      <c r="B157" t="s">
        <v>121</v>
      </c>
      <c r="C157" t="s">
        <v>51</v>
      </c>
      <c r="D157" t="s">
        <v>134</v>
      </c>
      <c r="E157" s="6">
        <v>27</v>
      </c>
      <c r="F157" s="6">
        <v>70.66</v>
      </c>
      <c r="G157" s="6">
        <v>81.08</v>
      </c>
      <c r="H157" s="6">
        <f t="shared" si="40"/>
        <v>0.87148495313270846</v>
      </c>
      <c r="I157" s="6">
        <v>26.5</v>
      </c>
      <c r="J157" s="6">
        <v>69.23</v>
      </c>
      <c r="K157" s="6">
        <v>79.86</v>
      </c>
      <c r="L157" s="6">
        <f t="shared" si="41"/>
        <v>0</v>
      </c>
      <c r="M157" s="6">
        <f t="shared" si="42"/>
        <v>0</v>
      </c>
      <c r="N157" s="6">
        <f t="shared" si="43"/>
        <v>1</v>
      </c>
      <c r="AA157" t="s">
        <v>199</v>
      </c>
      <c r="AB157" t="s">
        <v>121</v>
      </c>
      <c r="AC157" t="s">
        <v>51</v>
      </c>
      <c r="AD157" t="s">
        <v>135</v>
      </c>
      <c r="AE157">
        <v>24.5</v>
      </c>
      <c r="AF157">
        <v>82.03</v>
      </c>
      <c r="AG157">
        <v>74.930000000000007</v>
      </c>
      <c r="AH157">
        <f t="shared" si="47"/>
        <v>1.0947551047644468</v>
      </c>
      <c r="AI157">
        <v>23.5</v>
      </c>
      <c r="AJ157">
        <v>60.96</v>
      </c>
      <c r="AK157">
        <v>72.459999999999994</v>
      </c>
      <c r="AL157" s="3">
        <f t="shared" si="44"/>
        <v>0</v>
      </c>
      <c r="AM157" s="3">
        <f t="shared" si="45"/>
        <v>1</v>
      </c>
      <c r="AN157" s="3">
        <f t="shared" si="46"/>
        <v>0</v>
      </c>
    </row>
    <row r="158" spans="1:40" x14ac:dyDescent="0.35">
      <c r="A158" s="2" t="s">
        <v>200</v>
      </c>
      <c r="B158" t="s">
        <v>121</v>
      </c>
      <c r="C158" t="s">
        <v>51</v>
      </c>
      <c r="D158" t="s">
        <v>134</v>
      </c>
      <c r="E158">
        <v>26</v>
      </c>
      <c r="F158">
        <v>95.97</v>
      </c>
      <c r="G158">
        <v>78.63</v>
      </c>
      <c r="H158">
        <f t="shared" si="40"/>
        <v>1.220526516596719</v>
      </c>
      <c r="I158">
        <v>25.5</v>
      </c>
      <c r="J158">
        <v>71.33</v>
      </c>
      <c r="K158">
        <v>77.400000000000006</v>
      </c>
      <c r="L158" s="3">
        <f t="shared" si="41"/>
        <v>0</v>
      </c>
      <c r="M158" s="3">
        <f t="shared" si="42"/>
        <v>1</v>
      </c>
      <c r="N158" s="3">
        <f t="shared" si="43"/>
        <v>0</v>
      </c>
      <c r="AA158" t="s">
        <v>200</v>
      </c>
      <c r="AB158" t="s">
        <v>121</v>
      </c>
      <c r="AC158" t="s">
        <v>51</v>
      </c>
      <c r="AD158" t="s">
        <v>135</v>
      </c>
      <c r="AE158">
        <v>24</v>
      </c>
      <c r="AF158">
        <v>104.06</v>
      </c>
      <c r="AG158">
        <v>73.7</v>
      </c>
      <c r="AH158">
        <f t="shared" si="47"/>
        <v>1.4119402985074627</v>
      </c>
      <c r="AI158">
        <v>23</v>
      </c>
      <c r="AJ158">
        <v>68.62</v>
      </c>
      <c r="AK158">
        <v>71.22</v>
      </c>
      <c r="AL158" s="3">
        <f t="shared" si="44"/>
        <v>0</v>
      </c>
      <c r="AM158" s="3">
        <f t="shared" si="45"/>
        <v>1</v>
      </c>
      <c r="AN158" s="3">
        <f t="shared" si="46"/>
        <v>0</v>
      </c>
    </row>
    <row r="159" spans="1:40" x14ac:dyDescent="0.35">
      <c r="A159" s="2" t="s">
        <v>201</v>
      </c>
      <c r="B159" t="s">
        <v>121</v>
      </c>
      <c r="C159" t="s">
        <v>51</v>
      </c>
      <c r="D159" t="s">
        <v>134</v>
      </c>
      <c r="E159">
        <v>26</v>
      </c>
      <c r="F159">
        <v>142.04</v>
      </c>
      <c r="G159">
        <v>78.63</v>
      </c>
      <c r="H159">
        <f t="shared" si="40"/>
        <v>1.8064352028487856</v>
      </c>
      <c r="I159">
        <v>24</v>
      </c>
      <c r="J159">
        <v>73.64</v>
      </c>
      <c r="K159">
        <v>73.7</v>
      </c>
      <c r="L159" s="3">
        <f t="shared" si="41"/>
        <v>1</v>
      </c>
      <c r="M159" s="3">
        <f t="shared" si="42"/>
        <v>0</v>
      </c>
      <c r="N159" s="3">
        <f t="shared" si="43"/>
        <v>0</v>
      </c>
      <c r="AA159" t="s">
        <v>201</v>
      </c>
      <c r="AB159" t="s">
        <v>121</v>
      </c>
      <c r="AC159" t="s">
        <v>51</v>
      </c>
      <c r="AD159" t="s">
        <v>135</v>
      </c>
      <c r="AE159">
        <v>24</v>
      </c>
      <c r="AF159">
        <v>92.78</v>
      </c>
      <c r="AG159">
        <v>73.7</v>
      </c>
      <c r="AH159">
        <f t="shared" si="47"/>
        <v>1.2588873812754409</v>
      </c>
      <c r="AI159">
        <v>22.5</v>
      </c>
      <c r="AJ159">
        <v>57.82</v>
      </c>
      <c r="AK159">
        <v>69.97</v>
      </c>
      <c r="AL159" s="3">
        <f t="shared" si="44"/>
        <v>0</v>
      </c>
      <c r="AM159" s="3">
        <f t="shared" si="45"/>
        <v>1</v>
      </c>
      <c r="AN159" s="3">
        <f t="shared" si="46"/>
        <v>0</v>
      </c>
    </row>
    <row r="160" spans="1:40" x14ac:dyDescent="0.35">
      <c r="A160" s="2" t="s">
        <v>202</v>
      </c>
      <c r="B160" t="s">
        <v>121</v>
      </c>
      <c r="C160" t="s">
        <v>51</v>
      </c>
      <c r="D160" t="s">
        <v>134</v>
      </c>
      <c r="E160">
        <v>26.5</v>
      </c>
      <c r="F160">
        <v>145.79</v>
      </c>
      <c r="G160">
        <v>79.86</v>
      </c>
      <c r="H160">
        <f t="shared" si="40"/>
        <v>1.8255697470573502</v>
      </c>
      <c r="I160">
        <v>24</v>
      </c>
      <c r="J160">
        <v>54.46</v>
      </c>
      <c r="K160">
        <v>73.7</v>
      </c>
      <c r="L160" s="3">
        <f t="shared" si="41"/>
        <v>1</v>
      </c>
      <c r="M160" s="3">
        <f t="shared" si="42"/>
        <v>0</v>
      </c>
      <c r="N160" s="3">
        <f t="shared" si="43"/>
        <v>0</v>
      </c>
      <c r="AA160" t="s">
        <v>202</v>
      </c>
      <c r="AB160" t="s">
        <v>121</v>
      </c>
      <c r="AC160" t="s">
        <v>51</v>
      </c>
      <c r="AD160" t="s">
        <v>135</v>
      </c>
      <c r="AE160">
        <v>24</v>
      </c>
      <c r="AF160">
        <v>95.61</v>
      </c>
      <c r="AG160">
        <v>73.7</v>
      </c>
      <c r="AH160">
        <f t="shared" si="47"/>
        <v>1.2972862957937583</v>
      </c>
      <c r="AI160">
        <v>23.5</v>
      </c>
      <c r="AJ160">
        <v>69.790000000000006</v>
      </c>
      <c r="AK160">
        <v>72.459999999999994</v>
      </c>
      <c r="AL160" s="3">
        <f t="shared" si="44"/>
        <v>0</v>
      </c>
      <c r="AM160" s="3">
        <f t="shared" si="45"/>
        <v>1</v>
      </c>
      <c r="AN160" s="3">
        <f t="shared" si="46"/>
        <v>0</v>
      </c>
    </row>
    <row r="161" spans="1:40" x14ac:dyDescent="0.35">
      <c r="A161" s="2" t="s">
        <v>203</v>
      </c>
      <c r="B161" t="s">
        <v>121</v>
      </c>
      <c r="C161" t="s">
        <v>51</v>
      </c>
      <c r="D161" t="s">
        <v>134</v>
      </c>
      <c r="E161">
        <v>26.5</v>
      </c>
      <c r="F161">
        <v>153.68</v>
      </c>
      <c r="G161">
        <v>79.86</v>
      </c>
      <c r="H161">
        <f t="shared" si="40"/>
        <v>1.924367643375908</v>
      </c>
      <c r="I161">
        <v>24</v>
      </c>
      <c r="J161">
        <v>44.26</v>
      </c>
      <c r="K161">
        <v>73.7</v>
      </c>
      <c r="L161" s="3">
        <f t="shared" si="41"/>
        <v>1</v>
      </c>
      <c r="M161" s="3">
        <f t="shared" si="42"/>
        <v>0</v>
      </c>
      <c r="N161" s="3">
        <f t="shared" si="43"/>
        <v>0</v>
      </c>
      <c r="AA161" t="s">
        <v>203</v>
      </c>
      <c r="AB161" t="s">
        <v>121</v>
      </c>
      <c r="AC161" t="s">
        <v>51</v>
      </c>
      <c r="AD161" t="s">
        <v>135</v>
      </c>
      <c r="AE161">
        <v>24</v>
      </c>
      <c r="AF161">
        <v>91.35</v>
      </c>
      <c r="AG161">
        <v>73.7</v>
      </c>
      <c r="AH161">
        <f t="shared" si="47"/>
        <v>1.239484396200814</v>
      </c>
      <c r="AI161">
        <v>23.5</v>
      </c>
      <c r="AJ161">
        <v>63.53</v>
      </c>
      <c r="AK161">
        <v>72.459999999999994</v>
      </c>
      <c r="AL161" s="3">
        <f t="shared" si="44"/>
        <v>0</v>
      </c>
      <c r="AM161" s="3">
        <f t="shared" si="45"/>
        <v>1</v>
      </c>
      <c r="AN161" s="3">
        <f t="shared" si="46"/>
        <v>0</v>
      </c>
    </row>
    <row r="162" spans="1:40" x14ac:dyDescent="0.35">
      <c r="A162" s="2" t="s">
        <v>204</v>
      </c>
      <c r="B162" t="s">
        <v>121</v>
      </c>
      <c r="C162" t="s">
        <v>51</v>
      </c>
      <c r="D162" t="s">
        <v>134</v>
      </c>
      <c r="E162">
        <v>26</v>
      </c>
      <c r="F162">
        <v>85.7</v>
      </c>
      <c r="G162">
        <v>78.63</v>
      </c>
      <c r="H162">
        <f t="shared" si="40"/>
        <v>1.0899147907923186</v>
      </c>
      <c r="I162">
        <v>25.5</v>
      </c>
      <c r="J162">
        <v>73.94</v>
      </c>
      <c r="K162">
        <v>77.400000000000006</v>
      </c>
      <c r="L162" s="3">
        <f t="shared" si="41"/>
        <v>0</v>
      </c>
      <c r="M162" s="3">
        <f t="shared" si="42"/>
        <v>1</v>
      </c>
      <c r="N162" s="3">
        <f t="shared" si="43"/>
        <v>0</v>
      </c>
      <c r="AA162" t="s">
        <v>204</v>
      </c>
      <c r="AB162" t="s">
        <v>121</v>
      </c>
      <c r="AC162" t="s">
        <v>51</v>
      </c>
      <c r="AD162" t="s">
        <v>135</v>
      </c>
      <c r="AE162">
        <v>24</v>
      </c>
      <c r="AF162">
        <v>102.76</v>
      </c>
      <c r="AG162">
        <v>73.7</v>
      </c>
      <c r="AH162">
        <f t="shared" si="47"/>
        <v>1.3943012211668928</v>
      </c>
      <c r="AI162">
        <v>22</v>
      </c>
      <c r="AJ162">
        <v>59.32</v>
      </c>
      <c r="AK162">
        <v>68.72</v>
      </c>
      <c r="AL162" s="3">
        <f t="shared" si="44"/>
        <v>0</v>
      </c>
      <c r="AM162" s="3">
        <f t="shared" si="45"/>
        <v>1</v>
      </c>
      <c r="AN162" s="3">
        <f t="shared" si="46"/>
        <v>0</v>
      </c>
    </row>
    <row r="163" spans="1:40" x14ac:dyDescent="0.35">
      <c r="A163" s="2" t="s">
        <v>205</v>
      </c>
      <c r="B163" t="s">
        <v>121</v>
      </c>
      <c r="C163" t="s">
        <v>51</v>
      </c>
      <c r="D163" t="s">
        <v>134</v>
      </c>
      <c r="E163" s="6">
        <v>26</v>
      </c>
      <c r="F163" s="6">
        <v>64.5</v>
      </c>
      <c r="G163" s="6">
        <v>78.63</v>
      </c>
      <c r="H163" s="6">
        <f t="shared" si="40"/>
        <v>0.82029759633727595</v>
      </c>
      <c r="I163" s="6">
        <v>25.5</v>
      </c>
      <c r="J163" s="6">
        <v>48.07</v>
      </c>
      <c r="K163" s="6">
        <v>77.400000000000006</v>
      </c>
      <c r="L163" s="6">
        <f t="shared" si="41"/>
        <v>0</v>
      </c>
      <c r="M163" s="6">
        <f t="shared" si="42"/>
        <v>0</v>
      </c>
      <c r="N163" s="6">
        <f t="shared" si="43"/>
        <v>1</v>
      </c>
      <c r="AA163" t="s">
        <v>205</v>
      </c>
      <c r="AB163" t="s">
        <v>121</v>
      </c>
      <c r="AC163" t="s">
        <v>51</v>
      </c>
      <c r="AD163" t="s">
        <v>135</v>
      </c>
      <c r="AE163">
        <v>24</v>
      </c>
      <c r="AF163">
        <v>104.23</v>
      </c>
      <c r="AG163">
        <v>73.7</v>
      </c>
      <c r="AH163">
        <f t="shared" si="47"/>
        <v>1.4142469470827679</v>
      </c>
      <c r="AI163">
        <v>23</v>
      </c>
      <c r="AJ163">
        <v>52.59</v>
      </c>
      <c r="AK163">
        <v>71.22</v>
      </c>
      <c r="AL163" s="3">
        <f t="shared" si="44"/>
        <v>0</v>
      </c>
      <c r="AM163" s="3">
        <f t="shared" si="45"/>
        <v>1</v>
      </c>
      <c r="AN163" s="3">
        <f t="shared" si="46"/>
        <v>0</v>
      </c>
    </row>
    <row r="164" spans="1:40" x14ac:dyDescent="0.35">
      <c r="A164" s="2" t="s">
        <v>206</v>
      </c>
      <c r="B164" t="s">
        <v>121</v>
      </c>
      <c r="C164" t="s">
        <v>51</v>
      </c>
      <c r="D164" t="s">
        <v>134</v>
      </c>
      <c r="E164">
        <v>27</v>
      </c>
      <c r="F164">
        <v>134.86000000000001</v>
      </c>
      <c r="G164">
        <v>81.08</v>
      </c>
      <c r="H164">
        <f t="shared" si="40"/>
        <v>1.6632955106068084</v>
      </c>
      <c r="I164">
        <v>24.5</v>
      </c>
      <c r="J164">
        <v>72.63</v>
      </c>
      <c r="K164">
        <v>74.930000000000007</v>
      </c>
      <c r="L164" s="3">
        <f t="shared" si="41"/>
        <v>1</v>
      </c>
      <c r="M164" s="3">
        <f t="shared" si="42"/>
        <v>0</v>
      </c>
      <c r="N164" s="3">
        <f t="shared" si="43"/>
        <v>0</v>
      </c>
      <c r="AA164" t="s">
        <v>206</v>
      </c>
      <c r="AB164" t="s">
        <v>121</v>
      </c>
      <c r="AC164" t="s">
        <v>51</v>
      </c>
      <c r="AD164" t="s">
        <v>135</v>
      </c>
      <c r="AE164">
        <v>24</v>
      </c>
      <c r="AF164">
        <v>130.19</v>
      </c>
      <c r="AG164">
        <v>73.7</v>
      </c>
      <c r="AH164">
        <f t="shared" si="47"/>
        <v>1.7664857530529172</v>
      </c>
      <c r="AI164">
        <v>22.5</v>
      </c>
      <c r="AJ164">
        <v>62.53</v>
      </c>
      <c r="AK164">
        <v>69.97</v>
      </c>
      <c r="AL164" s="3">
        <f t="shared" si="44"/>
        <v>1</v>
      </c>
      <c r="AM164" s="3">
        <f t="shared" si="45"/>
        <v>0</v>
      </c>
      <c r="AN164" s="3">
        <f t="shared" si="46"/>
        <v>0</v>
      </c>
    </row>
    <row r="165" spans="1:40" x14ac:dyDescent="0.35">
      <c r="A165" s="2" t="s">
        <v>207</v>
      </c>
      <c r="B165" t="s">
        <v>121</v>
      </c>
      <c r="C165" t="s">
        <v>51</v>
      </c>
      <c r="D165" t="s">
        <v>134</v>
      </c>
      <c r="E165" s="6">
        <v>21</v>
      </c>
      <c r="F165" s="6">
        <v>65.739999999999995</v>
      </c>
      <c r="G165" s="6">
        <v>66.22</v>
      </c>
      <c r="H165" s="6">
        <f t="shared" si="40"/>
        <v>0.99275143461189963</v>
      </c>
      <c r="I165" s="6">
        <v>20.5</v>
      </c>
      <c r="J165" s="6">
        <v>54.05</v>
      </c>
      <c r="K165" s="6">
        <v>64.97</v>
      </c>
      <c r="L165" s="6">
        <f t="shared" si="41"/>
        <v>0</v>
      </c>
      <c r="M165" s="6">
        <f t="shared" si="42"/>
        <v>0</v>
      </c>
      <c r="N165" s="6">
        <f t="shared" si="43"/>
        <v>1</v>
      </c>
      <c r="AA165" t="s">
        <v>207</v>
      </c>
      <c r="AB165" t="s">
        <v>121</v>
      </c>
      <c r="AC165" t="s">
        <v>51</v>
      </c>
      <c r="AD165" t="s">
        <v>135</v>
      </c>
      <c r="AE165">
        <v>24</v>
      </c>
      <c r="AF165">
        <v>115.17</v>
      </c>
      <c r="AG165">
        <v>73.7</v>
      </c>
      <c r="AH165">
        <f t="shared" si="47"/>
        <v>1.562686567164179</v>
      </c>
      <c r="AI165">
        <v>16</v>
      </c>
      <c r="AJ165">
        <v>57.5</v>
      </c>
      <c r="AK165">
        <v>53.5</v>
      </c>
      <c r="AL165" s="3">
        <f t="shared" si="44"/>
        <v>1</v>
      </c>
      <c r="AM165" s="3">
        <f t="shared" si="45"/>
        <v>0</v>
      </c>
      <c r="AN165" s="3">
        <f t="shared" si="46"/>
        <v>0</v>
      </c>
    </row>
    <row r="166" spans="1:40" x14ac:dyDescent="0.35">
      <c r="A166" s="2" t="s">
        <v>208</v>
      </c>
      <c r="B166" t="s">
        <v>121</v>
      </c>
      <c r="C166" t="s">
        <v>51</v>
      </c>
      <c r="D166" t="s">
        <v>134</v>
      </c>
      <c r="E166">
        <v>26.5</v>
      </c>
      <c r="F166">
        <v>109.21</v>
      </c>
      <c r="G166">
        <v>79.86</v>
      </c>
      <c r="H166">
        <f t="shared" si="40"/>
        <v>1.3675181567743551</v>
      </c>
      <c r="I166">
        <v>24.5</v>
      </c>
      <c r="J166">
        <v>57.49</v>
      </c>
      <c r="K166">
        <v>74.930000000000007</v>
      </c>
      <c r="L166" s="3">
        <f t="shared" si="41"/>
        <v>0</v>
      </c>
      <c r="M166" s="3">
        <f t="shared" si="42"/>
        <v>1</v>
      </c>
      <c r="N166" s="3">
        <f t="shared" si="43"/>
        <v>0</v>
      </c>
      <c r="AA166" t="s">
        <v>208</v>
      </c>
      <c r="AB166" t="s">
        <v>121</v>
      </c>
      <c r="AC166" t="s">
        <v>51</v>
      </c>
      <c r="AD166" t="s">
        <v>135</v>
      </c>
      <c r="AE166">
        <v>24</v>
      </c>
      <c r="AF166">
        <v>82.54</v>
      </c>
      <c r="AG166">
        <v>73.7</v>
      </c>
      <c r="AH166">
        <f t="shared" si="47"/>
        <v>1.1199457259158752</v>
      </c>
      <c r="AI166">
        <v>23</v>
      </c>
      <c r="AJ166">
        <v>57.14</v>
      </c>
      <c r="AK166">
        <v>71.22</v>
      </c>
      <c r="AL166" s="3">
        <f t="shared" si="44"/>
        <v>0</v>
      </c>
      <c r="AM166" s="3">
        <f t="shared" si="45"/>
        <v>1</v>
      </c>
      <c r="AN166" s="3">
        <f t="shared" si="46"/>
        <v>0</v>
      </c>
    </row>
    <row r="167" spans="1:40" x14ac:dyDescent="0.35">
      <c r="A167" s="2" t="s">
        <v>209</v>
      </c>
      <c r="B167" t="s">
        <v>121</v>
      </c>
      <c r="C167" t="s">
        <v>51</v>
      </c>
      <c r="D167" t="s">
        <v>134</v>
      </c>
      <c r="E167">
        <v>26.5</v>
      </c>
      <c r="F167">
        <v>91.44</v>
      </c>
      <c r="G167">
        <v>79.86</v>
      </c>
      <c r="H167">
        <f t="shared" si="40"/>
        <v>1.1450037565740045</v>
      </c>
      <c r="I167">
        <v>24.5</v>
      </c>
      <c r="J167">
        <v>71.28</v>
      </c>
      <c r="K167">
        <v>74.930000000000007</v>
      </c>
      <c r="L167" s="3">
        <f t="shared" si="41"/>
        <v>0</v>
      </c>
      <c r="M167" s="3">
        <f t="shared" si="42"/>
        <v>1</v>
      </c>
      <c r="N167" s="3">
        <f t="shared" si="43"/>
        <v>0</v>
      </c>
      <c r="AA167" t="s">
        <v>209</v>
      </c>
      <c r="AB167" t="s">
        <v>121</v>
      </c>
      <c r="AC167" t="s">
        <v>51</v>
      </c>
      <c r="AD167" t="s">
        <v>135</v>
      </c>
      <c r="AE167">
        <v>35</v>
      </c>
      <c r="AF167">
        <v>102.4</v>
      </c>
      <c r="AG167">
        <v>100.44</v>
      </c>
      <c r="AH167">
        <f t="shared" si="47"/>
        <v>1.0195141377937078</v>
      </c>
      <c r="AI167">
        <v>34.5</v>
      </c>
      <c r="AJ167">
        <v>73.540000000000006</v>
      </c>
      <c r="AK167">
        <v>99.24</v>
      </c>
      <c r="AL167" s="3">
        <f t="shared" si="44"/>
        <v>0</v>
      </c>
      <c r="AM167" s="3">
        <f t="shared" si="45"/>
        <v>1</v>
      </c>
      <c r="AN167" s="3">
        <f t="shared" si="46"/>
        <v>0</v>
      </c>
    </row>
    <row r="168" spans="1:40" x14ac:dyDescent="0.35">
      <c r="A168" s="2" t="s">
        <v>210</v>
      </c>
      <c r="B168" t="s">
        <v>121</v>
      </c>
      <c r="C168" t="s">
        <v>51</v>
      </c>
      <c r="D168" t="s">
        <v>134</v>
      </c>
      <c r="E168">
        <v>26</v>
      </c>
      <c r="F168">
        <v>115.44</v>
      </c>
      <c r="G168">
        <v>78.63</v>
      </c>
      <c r="H168">
        <f t="shared" si="40"/>
        <v>1.4681419305608547</v>
      </c>
      <c r="I168">
        <v>24.5</v>
      </c>
      <c r="J168">
        <v>74.45</v>
      </c>
      <c r="K168">
        <v>74.930000000000007</v>
      </c>
      <c r="L168" s="3">
        <f t="shared" si="41"/>
        <v>0</v>
      </c>
      <c r="M168" s="3">
        <f t="shared" si="42"/>
        <v>1</v>
      </c>
      <c r="N168" s="3">
        <f t="shared" si="43"/>
        <v>0</v>
      </c>
      <c r="AA168" t="s">
        <v>210</v>
      </c>
      <c r="AB168" t="s">
        <v>121</v>
      </c>
      <c r="AC168" t="s">
        <v>51</v>
      </c>
      <c r="AD168" t="s">
        <v>135</v>
      </c>
      <c r="AE168">
        <v>24</v>
      </c>
      <c r="AF168">
        <v>111.67</v>
      </c>
      <c r="AG168">
        <v>73.7</v>
      </c>
      <c r="AH168">
        <f t="shared" si="47"/>
        <v>1.5151967435549525</v>
      </c>
      <c r="AI168">
        <v>22.5</v>
      </c>
      <c r="AJ168">
        <v>65.760000000000005</v>
      </c>
      <c r="AK168">
        <v>69.97</v>
      </c>
      <c r="AL168" s="3">
        <f t="shared" si="44"/>
        <v>1</v>
      </c>
      <c r="AM168" s="3">
        <f t="shared" si="45"/>
        <v>0</v>
      </c>
      <c r="AN168" s="3">
        <f t="shared" si="46"/>
        <v>0</v>
      </c>
    </row>
    <row r="169" spans="1:40" x14ac:dyDescent="0.35">
      <c r="A169" s="2" t="s">
        <v>211</v>
      </c>
      <c r="B169" t="s">
        <v>121</v>
      </c>
      <c r="C169" t="s">
        <v>51</v>
      </c>
      <c r="D169" t="s">
        <v>134</v>
      </c>
      <c r="E169">
        <v>26.5</v>
      </c>
      <c r="F169">
        <v>157.26</v>
      </c>
      <c r="G169">
        <v>79.86</v>
      </c>
      <c r="H169">
        <f t="shared" si="40"/>
        <v>1.9691960931630352</v>
      </c>
      <c r="I169">
        <v>24</v>
      </c>
      <c r="J169">
        <v>59.54</v>
      </c>
      <c r="K169">
        <v>73.7</v>
      </c>
      <c r="L169" s="3">
        <f t="shared" si="41"/>
        <v>1</v>
      </c>
      <c r="M169" s="3">
        <f t="shared" si="42"/>
        <v>0</v>
      </c>
      <c r="N169" s="3">
        <f t="shared" si="43"/>
        <v>0</v>
      </c>
      <c r="AA169" t="s">
        <v>211</v>
      </c>
      <c r="AB169" t="s">
        <v>121</v>
      </c>
      <c r="AC169" t="s">
        <v>51</v>
      </c>
      <c r="AD169" s="6" t="s">
        <v>135</v>
      </c>
      <c r="AE169" s="6">
        <v>24.5</v>
      </c>
      <c r="AF169" s="6">
        <v>66.02</v>
      </c>
      <c r="AG169" s="6">
        <v>74.930000000000007</v>
      </c>
      <c r="AH169" s="6">
        <f t="shared" si="47"/>
        <v>0.88108901641532078</v>
      </c>
      <c r="AI169" s="6">
        <v>24</v>
      </c>
      <c r="AJ169" s="6">
        <v>60.96</v>
      </c>
      <c r="AK169" s="6">
        <v>73.7</v>
      </c>
      <c r="AL169" s="6">
        <f t="shared" si="44"/>
        <v>0</v>
      </c>
      <c r="AM169" s="6">
        <f t="shared" si="45"/>
        <v>0</v>
      </c>
      <c r="AN169" s="6">
        <f t="shared" si="46"/>
        <v>1</v>
      </c>
    </row>
    <row r="170" spans="1:40" x14ac:dyDescent="0.35">
      <c r="A170" s="2" t="s">
        <v>212</v>
      </c>
      <c r="B170" t="s">
        <v>121</v>
      </c>
      <c r="C170" t="s">
        <v>51</v>
      </c>
      <c r="D170" t="s">
        <v>134</v>
      </c>
      <c r="E170">
        <v>26</v>
      </c>
      <c r="F170">
        <v>117.45</v>
      </c>
      <c r="G170">
        <v>78.63</v>
      </c>
      <c r="H170">
        <f t="shared" si="40"/>
        <v>1.4937046928653186</v>
      </c>
      <c r="I170">
        <v>24.5</v>
      </c>
      <c r="J170">
        <v>72.430000000000007</v>
      </c>
      <c r="K170">
        <v>74.930000000000007</v>
      </c>
      <c r="L170" s="3">
        <f t="shared" si="41"/>
        <v>0</v>
      </c>
      <c r="M170" s="3">
        <f t="shared" si="42"/>
        <v>1</v>
      </c>
      <c r="N170" s="3">
        <f t="shared" si="43"/>
        <v>0</v>
      </c>
      <c r="AA170" t="s">
        <v>212</v>
      </c>
      <c r="AB170" t="s">
        <v>121</v>
      </c>
      <c r="AC170" t="s">
        <v>51</v>
      </c>
      <c r="AD170" s="6" t="s">
        <v>135</v>
      </c>
      <c r="AE170" s="6">
        <v>24.5</v>
      </c>
      <c r="AF170" s="6">
        <v>72.349999999999994</v>
      </c>
      <c r="AG170" s="6">
        <v>74.930000000000007</v>
      </c>
      <c r="AH170" s="6">
        <f t="shared" si="47"/>
        <v>0.96556786333911637</v>
      </c>
      <c r="AI170" s="6">
        <v>24</v>
      </c>
      <c r="AJ170" s="6">
        <v>61.82</v>
      </c>
      <c r="AK170" s="6">
        <v>73.7</v>
      </c>
      <c r="AL170" s="6">
        <f t="shared" si="44"/>
        <v>0</v>
      </c>
      <c r="AM170" s="6">
        <f t="shared" si="45"/>
        <v>0</v>
      </c>
      <c r="AN170" s="6">
        <f t="shared" si="46"/>
        <v>1</v>
      </c>
    </row>
    <row r="171" spans="1:40" x14ac:dyDescent="0.35">
      <c r="A171" s="2" t="s">
        <v>213</v>
      </c>
      <c r="B171" t="s">
        <v>121</v>
      </c>
      <c r="C171" t="s">
        <v>51</v>
      </c>
      <c r="D171" t="s">
        <v>134</v>
      </c>
      <c r="E171">
        <v>25</v>
      </c>
      <c r="F171">
        <v>80.02</v>
      </c>
      <c r="G171">
        <v>76.17</v>
      </c>
      <c r="H171">
        <f t="shared" si="40"/>
        <v>1.050544833924117</v>
      </c>
      <c r="I171">
        <v>24.5</v>
      </c>
      <c r="J171">
        <v>45.81</v>
      </c>
      <c r="K171">
        <v>74.930000000000007</v>
      </c>
      <c r="L171" s="3">
        <f t="shared" si="41"/>
        <v>0</v>
      </c>
      <c r="M171" s="3">
        <f t="shared" si="42"/>
        <v>1</v>
      </c>
      <c r="N171" s="3">
        <f t="shared" si="43"/>
        <v>0</v>
      </c>
      <c r="AA171" t="s">
        <v>213</v>
      </c>
      <c r="AB171" t="s">
        <v>121</v>
      </c>
      <c r="AC171" t="s">
        <v>51</v>
      </c>
      <c r="AD171" t="s">
        <v>135</v>
      </c>
      <c r="AE171">
        <v>24.5</v>
      </c>
      <c r="AF171">
        <v>93.09</v>
      </c>
      <c r="AG171">
        <v>74.930000000000007</v>
      </c>
      <c r="AH171">
        <f t="shared" si="47"/>
        <v>1.2423595355665287</v>
      </c>
      <c r="AI171">
        <v>23</v>
      </c>
      <c r="AJ171">
        <v>68.36</v>
      </c>
      <c r="AK171">
        <v>71.22</v>
      </c>
      <c r="AL171" s="3">
        <f t="shared" si="44"/>
        <v>0</v>
      </c>
      <c r="AM171" s="3">
        <f t="shared" si="45"/>
        <v>1</v>
      </c>
      <c r="AN171" s="3">
        <f t="shared" si="46"/>
        <v>0</v>
      </c>
    </row>
    <row r="172" spans="1:40" x14ac:dyDescent="0.35">
      <c r="A172" s="2" t="s">
        <v>214</v>
      </c>
      <c r="B172" t="s">
        <v>121</v>
      </c>
      <c r="C172" t="s">
        <v>51</v>
      </c>
      <c r="D172" t="s">
        <v>134</v>
      </c>
      <c r="E172">
        <v>26</v>
      </c>
      <c r="F172">
        <v>102.11</v>
      </c>
      <c r="G172">
        <v>78.63</v>
      </c>
      <c r="H172">
        <f t="shared" si="40"/>
        <v>1.298613760651151</v>
      </c>
      <c r="I172">
        <v>27.5</v>
      </c>
      <c r="J172">
        <v>89.11</v>
      </c>
      <c r="K172">
        <v>82.3</v>
      </c>
      <c r="L172" s="3">
        <f t="shared" si="41"/>
        <v>0</v>
      </c>
      <c r="M172" s="3">
        <f t="shared" si="42"/>
        <v>1</v>
      </c>
      <c r="N172" s="3">
        <f t="shared" si="43"/>
        <v>0</v>
      </c>
      <c r="AA172" t="s">
        <v>214</v>
      </c>
      <c r="AB172" t="s">
        <v>121</v>
      </c>
      <c r="AC172" t="s">
        <v>51</v>
      </c>
      <c r="AD172" t="s">
        <v>135</v>
      </c>
      <c r="AE172">
        <v>24</v>
      </c>
      <c r="AF172">
        <v>84.66</v>
      </c>
      <c r="AG172">
        <v>73.7</v>
      </c>
      <c r="AH172">
        <f t="shared" si="47"/>
        <v>1.1487109905020352</v>
      </c>
      <c r="AI172">
        <v>23.5</v>
      </c>
      <c r="AJ172">
        <v>64.790000000000006</v>
      </c>
      <c r="AK172">
        <v>72.459999999999994</v>
      </c>
      <c r="AL172" s="3">
        <f t="shared" si="44"/>
        <v>0</v>
      </c>
      <c r="AM172" s="3">
        <f t="shared" si="45"/>
        <v>1</v>
      </c>
      <c r="AN172" s="3">
        <f t="shared" si="46"/>
        <v>0</v>
      </c>
    </row>
    <row r="173" spans="1:40" x14ac:dyDescent="0.35">
      <c r="A173" s="2" t="s">
        <v>215</v>
      </c>
      <c r="B173" t="s">
        <v>121</v>
      </c>
      <c r="C173" t="s">
        <v>51</v>
      </c>
      <c r="D173" t="s">
        <v>134</v>
      </c>
      <c r="E173">
        <v>26.5</v>
      </c>
      <c r="F173">
        <v>135</v>
      </c>
      <c r="G173">
        <v>79.86</v>
      </c>
      <c r="H173">
        <f t="shared" si="40"/>
        <v>1.69045830202855</v>
      </c>
      <c r="I173">
        <v>24</v>
      </c>
      <c r="J173">
        <v>72.72</v>
      </c>
      <c r="K173">
        <v>73.7</v>
      </c>
      <c r="L173" s="3">
        <f t="shared" si="41"/>
        <v>1</v>
      </c>
      <c r="M173" s="3">
        <f t="shared" si="42"/>
        <v>0</v>
      </c>
      <c r="N173" s="3">
        <f t="shared" si="43"/>
        <v>0</v>
      </c>
      <c r="AA173" t="s">
        <v>215</v>
      </c>
      <c r="AB173" t="s">
        <v>121</v>
      </c>
      <c r="AC173" t="s">
        <v>51</v>
      </c>
      <c r="AD173" t="s">
        <v>135</v>
      </c>
      <c r="AE173">
        <v>24</v>
      </c>
      <c r="AF173">
        <v>83.37</v>
      </c>
      <c r="AG173">
        <v>73.7</v>
      </c>
      <c r="AH173">
        <f t="shared" si="47"/>
        <v>1.1312075983717775</v>
      </c>
      <c r="AI173">
        <v>23.5</v>
      </c>
      <c r="AJ173">
        <v>59.61</v>
      </c>
      <c r="AK173">
        <v>72.459999999999994</v>
      </c>
      <c r="AL173" s="3">
        <f t="shared" si="44"/>
        <v>0</v>
      </c>
      <c r="AM173" s="3">
        <f t="shared" si="45"/>
        <v>1</v>
      </c>
      <c r="AN173" s="3">
        <f t="shared" si="46"/>
        <v>0</v>
      </c>
    </row>
    <row r="174" spans="1:40" x14ac:dyDescent="0.35">
      <c r="A174" s="2" t="s">
        <v>216</v>
      </c>
      <c r="B174" t="s">
        <v>121</v>
      </c>
      <c r="C174" t="s">
        <v>51</v>
      </c>
      <c r="D174" t="s">
        <v>134</v>
      </c>
      <c r="E174">
        <v>26</v>
      </c>
      <c r="F174">
        <v>109.98</v>
      </c>
      <c r="G174">
        <v>78.63</v>
      </c>
      <c r="H174">
        <f t="shared" si="40"/>
        <v>1.3987027851964899</v>
      </c>
      <c r="I174">
        <v>24.5</v>
      </c>
      <c r="J174">
        <v>71.650000000000006</v>
      </c>
      <c r="K174">
        <v>74.930000000000007</v>
      </c>
      <c r="L174" s="3">
        <f t="shared" si="41"/>
        <v>0</v>
      </c>
      <c r="M174" s="3">
        <f t="shared" si="42"/>
        <v>1</v>
      </c>
      <c r="N174" s="3">
        <f t="shared" si="43"/>
        <v>0</v>
      </c>
      <c r="AA174" t="s">
        <v>216</v>
      </c>
      <c r="AB174" t="s">
        <v>121</v>
      </c>
      <c r="AC174" t="s">
        <v>51</v>
      </c>
      <c r="AD174" t="s">
        <v>135</v>
      </c>
      <c r="AE174">
        <v>24</v>
      </c>
      <c r="AF174">
        <v>114.61</v>
      </c>
      <c r="AG174">
        <v>73.7</v>
      </c>
      <c r="AH174">
        <f t="shared" si="47"/>
        <v>1.5550881953867028</v>
      </c>
      <c r="AI174">
        <v>22.5</v>
      </c>
      <c r="AJ174">
        <v>60.64</v>
      </c>
      <c r="AK174">
        <v>69.97</v>
      </c>
      <c r="AL174" s="3">
        <f t="shared" si="44"/>
        <v>1</v>
      </c>
      <c r="AM174" s="3">
        <f t="shared" si="45"/>
        <v>0</v>
      </c>
      <c r="AN174" s="3">
        <f t="shared" si="46"/>
        <v>0</v>
      </c>
    </row>
    <row r="175" spans="1:40" x14ac:dyDescent="0.35">
      <c r="A175" s="2" t="s">
        <v>217</v>
      </c>
      <c r="B175" t="s">
        <v>121</v>
      </c>
      <c r="C175" t="s">
        <v>51</v>
      </c>
      <c r="D175" t="s">
        <v>134</v>
      </c>
      <c r="E175" s="6">
        <v>23.5</v>
      </c>
      <c r="F175" s="6">
        <v>69.95</v>
      </c>
      <c r="G175" s="6">
        <v>72.459999999999994</v>
      </c>
      <c r="H175" s="6">
        <f t="shared" si="40"/>
        <v>0.96536019873033407</v>
      </c>
      <c r="I175" s="6">
        <v>23</v>
      </c>
      <c r="J175" s="6">
        <v>66.02</v>
      </c>
      <c r="K175" s="6">
        <v>71.22</v>
      </c>
      <c r="L175" s="6">
        <f t="shared" si="41"/>
        <v>0</v>
      </c>
      <c r="M175" s="6">
        <f t="shared" si="42"/>
        <v>0</v>
      </c>
      <c r="N175" s="6">
        <f t="shared" si="43"/>
        <v>1</v>
      </c>
      <c r="AA175" t="s">
        <v>217</v>
      </c>
      <c r="AB175" t="s">
        <v>121</v>
      </c>
      <c r="AC175" t="s">
        <v>51</v>
      </c>
      <c r="AD175" t="s">
        <v>135</v>
      </c>
      <c r="AE175">
        <v>24</v>
      </c>
      <c r="AF175">
        <v>101.01</v>
      </c>
      <c r="AG175">
        <v>73.7</v>
      </c>
      <c r="AH175">
        <f t="shared" si="47"/>
        <v>1.3705563093622795</v>
      </c>
      <c r="AI175">
        <v>22.5</v>
      </c>
      <c r="AJ175">
        <v>55.23</v>
      </c>
      <c r="AK175">
        <v>69.97</v>
      </c>
      <c r="AL175" s="3">
        <f t="shared" si="44"/>
        <v>0</v>
      </c>
      <c r="AM175" s="3">
        <f t="shared" si="45"/>
        <v>1</v>
      </c>
      <c r="AN175" s="3">
        <f t="shared" si="46"/>
        <v>0</v>
      </c>
    </row>
    <row r="176" spans="1:40" x14ac:dyDescent="0.35">
      <c r="A176" s="2" t="s">
        <v>218</v>
      </c>
      <c r="B176" t="s">
        <v>121</v>
      </c>
      <c r="C176" t="s">
        <v>51</v>
      </c>
      <c r="D176" t="s">
        <v>134</v>
      </c>
      <c r="E176" s="6">
        <v>25</v>
      </c>
      <c r="F176" s="6">
        <v>72.069999999999993</v>
      </c>
      <c r="G176" s="6">
        <v>76.17</v>
      </c>
      <c r="H176" s="6">
        <f t="shared" si="40"/>
        <v>0.94617303400288821</v>
      </c>
      <c r="I176" s="6">
        <v>24.5</v>
      </c>
      <c r="J176" s="6">
        <v>58.32</v>
      </c>
      <c r="K176" s="6">
        <v>74.930000000000007</v>
      </c>
      <c r="L176" s="6">
        <f t="shared" si="41"/>
        <v>0</v>
      </c>
      <c r="M176" s="6">
        <f t="shared" si="42"/>
        <v>0</v>
      </c>
      <c r="N176" s="6">
        <f t="shared" si="43"/>
        <v>1</v>
      </c>
      <c r="AA176" t="s">
        <v>218</v>
      </c>
      <c r="AB176" t="s">
        <v>121</v>
      </c>
      <c r="AC176" t="s">
        <v>51</v>
      </c>
      <c r="AD176" t="s">
        <v>135</v>
      </c>
      <c r="AE176">
        <v>24</v>
      </c>
      <c r="AF176">
        <v>96.12</v>
      </c>
      <c r="AG176">
        <v>73.7</v>
      </c>
      <c r="AH176">
        <f t="shared" si="47"/>
        <v>1.3042062415196745</v>
      </c>
      <c r="AI176">
        <v>22.5</v>
      </c>
      <c r="AJ176">
        <v>62.43</v>
      </c>
      <c r="AK176">
        <v>69.97</v>
      </c>
      <c r="AL176" s="3">
        <f t="shared" si="44"/>
        <v>0</v>
      </c>
      <c r="AM176" s="3">
        <f t="shared" si="45"/>
        <v>1</v>
      </c>
      <c r="AN176" s="3">
        <f t="shared" si="46"/>
        <v>0</v>
      </c>
    </row>
    <row r="177" spans="1:40" x14ac:dyDescent="0.35">
      <c r="A177" s="2" t="s">
        <v>219</v>
      </c>
      <c r="B177" t="s">
        <v>121</v>
      </c>
      <c r="C177" t="s">
        <v>51</v>
      </c>
      <c r="D177" t="s">
        <v>134</v>
      </c>
      <c r="E177" s="6">
        <v>25.5</v>
      </c>
      <c r="F177" s="6">
        <v>71.69</v>
      </c>
      <c r="G177" s="6">
        <v>77.400000000000006</v>
      </c>
      <c r="H177" s="6">
        <f t="shared" si="40"/>
        <v>0.92622739018087841</v>
      </c>
      <c r="I177" s="6">
        <v>25</v>
      </c>
      <c r="J177" s="6">
        <v>55.57</v>
      </c>
      <c r="K177" s="6">
        <v>76.17</v>
      </c>
      <c r="L177" s="6">
        <f t="shared" si="41"/>
        <v>0</v>
      </c>
      <c r="M177" s="6">
        <f t="shared" si="42"/>
        <v>0</v>
      </c>
      <c r="N177" s="6">
        <f t="shared" si="43"/>
        <v>1</v>
      </c>
      <c r="AA177" t="s">
        <v>219</v>
      </c>
      <c r="AB177" t="s">
        <v>121</v>
      </c>
      <c r="AC177" t="s">
        <v>51</v>
      </c>
      <c r="AD177" t="s">
        <v>135</v>
      </c>
      <c r="AE177">
        <v>24</v>
      </c>
      <c r="AF177">
        <v>104.81</v>
      </c>
      <c r="AG177">
        <v>73.7</v>
      </c>
      <c r="AH177">
        <f t="shared" si="47"/>
        <v>1.4221166892808683</v>
      </c>
      <c r="AI177">
        <v>22.5</v>
      </c>
      <c r="AJ177">
        <v>61.39</v>
      </c>
      <c r="AK177">
        <v>69.97</v>
      </c>
      <c r="AL177" s="3">
        <f t="shared" si="44"/>
        <v>0</v>
      </c>
      <c r="AM177" s="3">
        <f t="shared" si="45"/>
        <v>1</v>
      </c>
      <c r="AN177" s="3">
        <f t="shared" si="46"/>
        <v>0</v>
      </c>
    </row>
    <row r="178" spans="1:40" x14ac:dyDescent="0.35">
      <c r="A178" s="2" t="s">
        <v>220</v>
      </c>
      <c r="B178" t="s">
        <v>121</v>
      </c>
      <c r="C178" t="s">
        <v>51</v>
      </c>
      <c r="D178" t="s">
        <v>134</v>
      </c>
      <c r="E178" s="6">
        <v>21</v>
      </c>
      <c r="F178" s="6">
        <v>59.8</v>
      </c>
      <c r="G178" s="6">
        <v>66.22</v>
      </c>
      <c r="H178" s="6">
        <f t="shared" si="40"/>
        <v>0.90305043793415885</v>
      </c>
      <c r="I178" s="6">
        <v>20.5</v>
      </c>
      <c r="J178" s="6">
        <v>46.33</v>
      </c>
      <c r="K178" s="6">
        <v>64.97</v>
      </c>
      <c r="L178" s="6">
        <f t="shared" si="41"/>
        <v>0</v>
      </c>
      <c r="M178" s="6">
        <f t="shared" si="42"/>
        <v>0</v>
      </c>
      <c r="N178" s="6">
        <f t="shared" si="43"/>
        <v>1</v>
      </c>
      <c r="AA178" t="s">
        <v>220</v>
      </c>
      <c r="AB178" t="s">
        <v>121</v>
      </c>
      <c r="AC178" t="s">
        <v>51</v>
      </c>
      <c r="AD178" t="s">
        <v>135</v>
      </c>
      <c r="AE178">
        <v>24</v>
      </c>
      <c r="AF178">
        <v>98.07</v>
      </c>
      <c r="AG178">
        <v>73.7</v>
      </c>
      <c r="AH178">
        <f t="shared" si="47"/>
        <v>1.3306648575305291</v>
      </c>
      <c r="AI178">
        <v>26.5</v>
      </c>
      <c r="AJ178">
        <v>83.19</v>
      </c>
      <c r="AK178">
        <v>79.86</v>
      </c>
      <c r="AL178" s="3">
        <f t="shared" si="44"/>
        <v>0</v>
      </c>
      <c r="AM178" s="3">
        <f t="shared" si="45"/>
        <v>1</v>
      </c>
      <c r="AN178" s="3">
        <f t="shared" si="46"/>
        <v>0</v>
      </c>
    </row>
    <row r="179" spans="1:40" x14ac:dyDescent="0.35">
      <c r="A179" s="2" t="s">
        <v>221</v>
      </c>
      <c r="B179" t="s">
        <v>121</v>
      </c>
      <c r="C179" t="s">
        <v>51</v>
      </c>
      <c r="D179" t="s">
        <v>134</v>
      </c>
      <c r="E179">
        <v>27.5</v>
      </c>
      <c r="F179">
        <v>108.19</v>
      </c>
      <c r="G179">
        <v>82.3</v>
      </c>
      <c r="H179">
        <f t="shared" si="40"/>
        <v>1.314580801944107</v>
      </c>
      <c r="I179">
        <v>24</v>
      </c>
      <c r="J179">
        <v>91.97</v>
      </c>
      <c r="K179">
        <v>73.7</v>
      </c>
      <c r="L179" s="3">
        <f t="shared" si="41"/>
        <v>0</v>
      </c>
      <c r="M179" s="3">
        <f t="shared" si="42"/>
        <v>1</v>
      </c>
      <c r="N179" s="3">
        <f t="shared" si="43"/>
        <v>0</v>
      </c>
      <c r="AA179" t="s">
        <v>221</v>
      </c>
      <c r="AB179" t="s">
        <v>121</v>
      </c>
      <c r="AC179" t="s">
        <v>51</v>
      </c>
      <c r="AD179" t="s">
        <v>135</v>
      </c>
      <c r="AE179">
        <v>24</v>
      </c>
      <c r="AF179">
        <v>113.05</v>
      </c>
      <c r="AG179">
        <v>73.7</v>
      </c>
      <c r="AH179">
        <f t="shared" si="47"/>
        <v>1.533921302578019</v>
      </c>
      <c r="AI179">
        <v>22.5</v>
      </c>
      <c r="AJ179">
        <v>62.92</v>
      </c>
      <c r="AK179">
        <v>69.97</v>
      </c>
      <c r="AL179" s="3">
        <f t="shared" si="44"/>
        <v>1</v>
      </c>
      <c r="AM179" s="3">
        <f t="shared" si="45"/>
        <v>0</v>
      </c>
      <c r="AN179" s="3">
        <f t="shared" si="46"/>
        <v>0</v>
      </c>
    </row>
    <row r="180" spans="1:40" x14ac:dyDescent="0.35">
      <c r="A180" s="2" t="s">
        <v>222</v>
      </c>
      <c r="B180" t="s">
        <v>121</v>
      </c>
      <c r="C180" t="s">
        <v>51</v>
      </c>
      <c r="D180" t="s">
        <v>134</v>
      </c>
      <c r="E180">
        <v>26.5</v>
      </c>
      <c r="F180">
        <v>83.01</v>
      </c>
      <c r="G180">
        <v>79.86</v>
      </c>
      <c r="H180">
        <f t="shared" si="40"/>
        <v>1.0394440270473329</v>
      </c>
      <c r="I180">
        <v>25.5</v>
      </c>
      <c r="J180">
        <v>75.849999999999994</v>
      </c>
      <c r="K180">
        <v>77.400000000000006</v>
      </c>
      <c r="L180" s="3">
        <f t="shared" si="41"/>
        <v>0</v>
      </c>
      <c r="M180" s="3">
        <f t="shared" si="42"/>
        <v>1</v>
      </c>
      <c r="N180" s="3">
        <f t="shared" si="43"/>
        <v>0</v>
      </c>
      <c r="AA180" t="s">
        <v>222</v>
      </c>
      <c r="AB180" t="s">
        <v>121</v>
      </c>
      <c r="AC180" t="s">
        <v>51</v>
      </c>
      <c r="AD180" t="s">
        <v>135</v>
      </c>
      <c r="AE180">
        <v>24</v>
      </c>
      <c r="AF180">
        <v>126.93</v>
      </c>
      <c r="AG180">
        <v>73.7</v>
      </c>
      <c r="AH180">
        <f t="shared" si="47"/>
        <v>1.7222523744911804</v>
      </c>
      <c r="AI180">
        <v>22.5</v>
      </c>
      <c r="AJ180">
        <v>48.81</v>
      </c>
      <c r="AK180">
        <v>69.97</v>
      </c>
      <c r="AL180" s="3">
        <f t="shared" si="44"/>
        <v>1</v>
      </c>
      <c r="AM180" s="3">
        <f t="shared" si="45"/>
        <v>0</v>
      </c>
      <c r="AN180" s="3">
        <f t="shared" si="46"/>
        <v>0</v>
      </c>
    </row>
    <row r="181" spans="1:40" x14ac:dyDescent="0.35">
      <c r="A181" s="2" t="s">
        <v>223</v>
      </c>
      <c r="B181" t="s">
        <v>224</v>
      </c>
      <c r="C181" t="s">
        <v>16</v>
      </c>
      <c r="D181" t="s">
        <v>17</v>
      </c>
      <c r="E181">
        <v>24</v>
      </c>
      <c r="F181">
        <v>100.14</v>
      </c>
      <c r="G181">
        <v>73.7</v>
      </c>
      <c r="H181">
        <f t="shared" si="40"/>
        <v>1.3587516960651289</v>
      </c>
      <c r="I181">
        <v>23</v>
      </c>
      <c r="J181">
        <v>59.61</v>
      </c>
      <c r="K181">
        <v>71.22</v>
      </c>
      <c r="L181" s="3">
        <f t="shared" si="41"/>
        <v>0</v>
      </c>
      <c r="M181" s="3">
        <f t="shared" si="42"/>
        <v>1</v>
      </c>
      <c r="N181" s="3">
        <f t="shared" si="43"/>
        <v>0</v>
      </c>
      <c r="AA181" t="s">
        <v>223</v>
      </c>
      <c r="AB181" t="s">
        <v>224</v>
      </c>
      <c r="AC181" t="s">
        <v>16</v>
      </c>
      <c r="AD181" t="s">
        <v>18</v>
      </c>
      <c r="AE181">
        <v>24</v>
      </c>
      <c r="AF181">
        <v>135.54</v>
      </c>
      <c r="AG181">
        <v>73.7</v>
      </c>
      <c r="AH181">
        <f t="shared" si="47"/>
        <v>1.8390773405698777</v>
      </c>
      <c r="AI181">
        <v>23</v>
      </c>
      <c r="AJ181">
        <v>55.05</v>
      </c>
      <c r="AK181">
        <v>71.22</v>
      </c>
      <c r="AL181" s="3">
        <f t="shared" si="44"/>
        <v>1</v>
      </c>
      <c r="AM181" s="3">
        <f t="shared" si="45"/>
        <v>0</v>
      </c>
      <c r="AN181" s="3">
        <f t="shared" si="46"/>
        <v>0</v>
      </c>
    </row>
    <row r="182" spans="1:40" x14ac:dyDescent="0.35">
      <c r="A182" s="2" t="s">
        <v>225</v>
      </c>
      <c r="B182" t="s">
        <v>224</v>
      </c>
      <c r="C182" t="s">
        <v>16</v>
      </c>
      <c r="D182" t="s">
        <v>17</v>
      </c>
      <c r="E182">
        <v>24</v>
      </c>
      <c r="F182">
        <v>126.26</v>
      </c>
      <c r="G182">
        <v>73.7</v>
      </c>
      <c r="H182">
        <f t="shared" si="40"/>
        <v>1.7131614654002714</v>
      </c>
      <c r="I182">
        <v>23</v>
      </c>
      <c r="J182">
        <v>51.92</v>
      </c>
      <c r="K182">
        <v>71.22</v>
      </c>
      <c r="L182" s="3">
        <f t="shared" si="41"/>
        <v>1</v>
      </c>
      <c r="M182" s="3">
        <f t="shared" si="42"/>
        <v>0</v>
      </c>
      <c r="N182" s="3">
        <f t="shared" si="43"/>
        <v>0</v>
      </c>
      <c r="AA182" t="s">
        <v>225</v>
      </c>
      <c r="AB182" t="s">
        <v>224</v>
      </c>
      <c r="AC182" t="s">
        <v>16</v>
      </c>
      <c r="AD182" t="s">
        <v>18</v>
      </c>
      <c r="AE182">
        <v>24</v>
      </c>
      <c r="AF182">
        <v>139.08000000000001</v>
      </c>
      <c r="AG182">
        <v>73.7</v>
      </c>
      <c r="AH182">
        <f t="shared" si="47"/>
        <v>1.8871099050203528</v>
      </c>
      <c r="AI182">
        <v>23</v>
      </c>
      <c r="AJ182">
        <v>64.45</v>
      </c>
      <c r="AK182">
        <v>71.22</v>
      </c>
      <c r="AL182" s="3">
        <f t="shared" si="44"/>
        <v>1</v>
      </c>
      <c r="AM182" s="3">
        <f t="shared" si="45"/>
        <v>0</v>
      </c>
      <c r="AN182" s="3">
        <f t="shared" si="46"/>
        <v>0</v>
      </c>
    </row>
    <row r="183" spans="1:40" x14ac:dyDescent="0.35">
      <c r="A183" s="2" t="s">
        <v>226</v>
      </c>
      <c r="B183" t="s">
        <v>224</v>
      </c>
      <c r="C183" t="s">
        <v>16</v>
      </c>
      <c r="D183" t="s">
        <v>17</v>
      </c>
      <c r="E183">
        <v>24</v>
      </c>
      <c r="F183">
        <v>169.1</v>
      </c>
      <c r="G183">
        <v>73.7</v>
      </c>
      <c r="H183">
        <f t="shared" si="40"/>
        <v>2.2944369063772045</v>
      </c>
      <c r="I183">
        <v>22</v>
      </c>
      <c r="J183">
        <v>41.77</v>
      </c>
      <c r="K183">
        <v>68.72</v>
      </c>
      <c r="L183" s="3">
        <f t="shared" si="41"/>
        <v>1</v>
      </c>
      <c r="M183" s="3">
        <f t="shared" si="42"/>
        <v>0</v>
      </c>
      <c r="N183" s="3">
        <f t="shared" si="43"/>
        <v>0</v>
      </c>
      <c r="AA183" t="s">
        <v>226</v>
      </c>
      <c r="AB183" t="s">
        <v>224</v>
      </c>
      <c r="AC183" t="s">
        <v>16</v>
      </c>
      <c r="AD183" t="s">
        <v>18</v>
      </c>
      <c r="AE183">
        <v>24</v>
      </c>
      <c r="AF183">
        <v>98.49</v>
      </c>
      <c r="AG183">
        <v>73.7</v>
      </c>
      <c r="AH183">
        <f t="shared" si="47"/>
        <v>1.3363636363636362</v>
      </c>
      <c r="AI183">
        <v>23</v>
      </c>
      <c r="AJ183">
        <v>51.84</v>
      </c>
      <c r="AK183">
        <v>71.22</v>
      </c>
      <c r="AL183" s="3">
        <f t="shared" si="44"/>
        <v>0</v>
      </c>
      <c r="AM183" s="3">
        <f t="shared" si="45"/>
        <v>1</v>
      </c>
      <c r="AN183" s="3">
        <f t="shared" si="46"/>
        <v>0</v>
      </c>
    </row>
    <row r="184" spans="1:40" x14ac:dyDescent="0.35">
      <c r="A184" s="2" t="s">
        <v>227</v>
      </c>
      <c r="B184" t="s">
        <v>224</v>
      </c>
      <c r="C184" t="s">
        <v>16</v>
      </c>
      <c r="D184" t="s">
        <v>17</v>
      </c>
      <c r="E184">
        <v>24</v>
      </c>
      <c r="F184">
        <v>164.27</v>
      </c>
      <c r="G184">
        <v>73.7</v>
      </c>
      <c r="H184">
        <f t="shared" si="40"/>
        <v>2.228900949796472</v>
      </c>
      <c r="I184">
        <v>22</v>
      </c>
      <c r="J184">
        <v>54.66</v>
      </c>
      <c r="K184">
        <v>68.72</v>
      </c>
      <c r="L184" s="3">
        <f t="shared" si="41"/>
        <v>1</v>
      </c>
      <c r="M184" s="3">
        <f t="shared" si="42"/>
        <v>0</v>
      </c>
      <c r="N184" s="3">
        <f t="shared" si="43"/>
        <v>0</v>
      </c>
      <c r="AA184" t="s">
        <v>227</v>
      </c>
      <c r="AB184" t="s">
        <v>224</v>
      </c>
      <c r="AC184" t="s">
        <v>16</v>
      </c>
      <c r="AD184" t="s">
        <v>18</v>
      </c>
      <c r="AE184">
        <v>24</v>
      </c>
      <c r="AF184">
        <v>99.83</v>
      </c>
      <c r="AG184">
        <v>73.7</v>
      </c>
      <c r="AH184">
        <f t="shared" si="47"/>
        <v>1.3545454545454545</v>
      </c>
      <c r="AI184">
        <v>23</v>
      </c>
      <c r="AJ184">
        <v>62.34</v>
      </c>
      <c r="AK184">
        <v>71.22</v>
      </c>
      <c r="AL184" s="3">
        <f t="shared" si="44"/>
        <v>0</v>
      </c>
      <c r="AM184" s="3">
        <f t="shared" si="45"/>
        <v>1</v>
      </c>
      <c r="AN184" s="3">
        <f t="shared" si="46"/>
        <v>0</v>
      </c>
    </row>
    <row r="185" spans="1:40" x14ac:dyDescent="0.35">
      <c r="A185" s="2" t="s">
        <v>228</v>
      </c>
      <c r="B185" t="s">
        <v>224</v>
      </c>
      <c r="C185" t="s">
        <v>16</v>
      </c>
      <c r="D185" t="s">
        <v>17</v>
      </c>
      <c r="E185">
        <v>24</v>
      </c>
      <c r="F185">
        <v>108.64</v>
      </c>
      <c r="G185">
        <v>73.7</v>
      </c>
      <c r="H185">
        <f t="shared" si="40"/>
        <v>1.4740841248303935</v>
      </c>
      <c r="I185">
        <v>22.5</v>
      </c>
      <c r="J185">
        <v>40.89</v>
      </c>
      <c r="K185">
        <v>69.97</v>
      </c>
      <c r="L185" s="3">
        <f t="shared" si="41"/>
        <v>0</v>
      </c>
      <c r="M185" s="3">
        <f t="shared" si="42"/>
        <v>1</v>
      </c>
      <c r="N185" s="3">
        <f t="shared" si="43"/>
        <v>0</v>
      </c>
      <c r="AA185" t="s">
        <v>228</v>
      </c>
      <c r="AB185" t="s">
        <v>224</v>
      </c>
      <c r="AC185" t="s">
        <v>16</v>
      </c>
      <c r="AD185" t="s">
        <v>18</v>
      </c>
      <c r="AE185">
        <v>24</v>
      </c>
      <c r="AF185">
        <v>121.59</v>
      </c>
      <c r="AG185">
        <v>73.7</v>
      </c>
      <c r="AH185">
        <f t="shared" si="47"/>
        <v>1.649796472184532</v>
      </c>
      <c r="AI185">
        <v>23</v>
      </c>
      <c r="AJ185">
        <v>63.57</v>
      </c>
      <c r="AK185">
        <v>71.22</v>
      </c>
      <c r="AL185" s="3">
        <f t="shared" si="44"/>
        <v>1</v>
      </c>
      <c r="AM185" s="3">
        <f t="shared" si="45"/>
        <v>0</v>
      </c>
      <c r="AN185" s="3">
        <f t="shared" si="46"/>
        <v>0</v>
      </c>
    </row>
    <row r="186" spans="1:40" x14ac:dyDescent="0.35">
      <c r="A186" s="2" t="s">
        <v>229</v>
      </c>
      <c r="B186" t="s">
        <v>224</v>
      </c>
      <c r="C186" t="s">
        <v>16</v>
      </c>
      <c r="D186" t="s">
        <v>17</v>
      </c>
      <c r="E186">
        <v>24</v>
      </c>
      <c r="F186">
        <v>222.07</v>
      </c>
      <c r="G186">
        <v>73.7</v>
      </c>
      <c r="H186">
        <f t="shared" si="40"/>
        <v>3.013161465400271</v>
      </c>
      <c r="I186">
        <v>22</v>
      </c>
      <c r="J186">
        <v>52.96</v>
      </c>
      <c r="K186">
        <v>68.72</v>
      </c>
      <c r="L186" s="3">
        <f t="shared" si="41"/>
        <v>1</v>
      </c>
      <c r="M186" s="3">
        <f t="shared" si="42"/>
        <v>0</v>
      </c>
      <c r="N186" s="3">
        <f t="shared" si="43"/>
        <v>0</v>
      </c>
      <c r="AA186" t="s">
        <v>229</v>
      </c>
      <c r="AB186" t="s">
        <v>224</v>
      </c>
      <c r="AC186" t="s">
        <v>16</v>
      </c>
      <c r="AD186" t="s">
        <v>18</v>
      </c>
      <c r="AE186">
        <v>24</v>
      </c>
      <c r="AF186">
        <v>143.47999999999999</v>
      </c>
      <c r="AG186">
        <v>73.7</v>
      </c>
      <c r="AH186">
        <f t="shared" si="47"/>
        <v>1.946811397557666</v>
      </c>
      <c r="AI186">
        <v>22.5</v>
      </c>
      <c r="AJ186">
        <v>46.59</v>
      </c>
      <c r="AK186">
        <v>69.97</v>
      </c>
      <c r="AL186" s="3">
        <f t="shared" si="44"/>
        <v>1</v>
      </c>
      <c r="AM186" s="3">
        <f t="shared" si="45"/>
        <v>0</v>
      </c>
      <c r="AN186" s="3">
        <f t="shared" si="46"/>
        <v>0</v>
      </c>
    </row>
    <row r="187" spans="1:40" x14ac:dyDescent="0.35">
      <c r="A187" s="2" t="s">
        <v>230</v>
      </c>
      <c r="B187" t="s">
        <v>224</v>
      </c>
      <c r="C187" t="s">
        <v>16</v>
      </c>
      <c r="D187" t="s">
        <v>17</v>
      </c>
      <c r="E187">
        <v>25</v>
      </c>
      <c r="F187">
        <v>108.49</v>
      </c>
      <c r="G187">
        <v>76.17</v>
      </c>
      <c r="H187">
        <f t="shared" si="40"/>
        <v>1.424314034396744</v>
      </c>
      <c r="I187">
        <v>23.5</v>
      </c>
      <c r="J187">
        <v>64.78</v>
      </c>
      <c r="K187">
        <v>72.459999999999994</v>
      </c>
      <c r="L187" s="3">
        <f t="shared" si="41"/>
        <v>0</v>
      </c>
      <c r="M187" s="3">
        <f t="shared" si="42"/>
        <v>1</v>
      </c>
      <c r="N187" s="3">
        <f t="shared" si="43"/>
        <v>0</v>
      </c>
      <c r="AA187" t="s">
        <v>230</v>
      </c>
      <c r="AB187" t="s">
        <v>224</v>
      </c>
      <c r="AC187" t="s">
        <v>16</v>
      </c>
      <c r="AD187" t="s">
        <v>18</v>
      </c>
      <c r="AE187">
        <v>24</v>
      </c>
      <c r="AF187">
        <v>87.85</v>
      </c>
      <c r="AG187">
        <v>73.7</v>
      </c>
      <c r="AH187">
        <f t="shared" si="47"/>
        <v>1.1919945725915875</v>
      </c>
      <c r="AI187">
        <v>23</v>
      </c>
      <c r="AJ187">
        <v>54.81</v>
      </c>
      <c r="AK187">
        <v>71.22</v>
      </c>
      <c r="AL187" s="3">
        <f t="shared" si="44"/>
        <v>0</v>
      </c>
      <c r="AM187" s="3">
        <f t="shared" si="45"/>
        <v>1</v>
      </c>
      <c r="AN187" s="3">
        <f t="shared" si="46"/>
        <v>0</v>
      </c>
    </row>
    <row r="188" spans="1:40" x14ac:dyDescent="0.35">
      <c r="A188" s="2" t="s">
        <v>231</v>
      </c>
      <c r="B188" t="s">
        <v>224</v>
      </c>
      <c r="C188" t="s">
        <v>16</v>
      </c>
      <c r="D188" t="s">
        <v>17</v>
      </c>
      <c r="E188">
        <v>24</v>
      </c>
      <c r="F188">
        <v>202.2</v>
      </c>
      <c r="G188">
        <v>73.7</v>
      </c>
      <c r="H188">
        <f t="shared" si="40"/>
        <v>2.7435549525101761</v>
      </c>
      <c r="I188">
        <v>22</v>
      </c>
      <c r="J188">
        <v>66.489999999999995</v>
      </c>
      <c r="K188">
        <v>68.72</v>
      </c>
      <c r="L188" s="3">
        <f t="shared" si="41"/>
        <v>1</v>
      </c>
      <c r="M188" s="3">
        <f t="shared" si="42"/>
        <v>0</v>
      </c>
      <c r="N188" s="3">
        <f t="shared" si="43"/>
        <v>0</v>
      </c>
      <c r="AA188" t="s">
        <v>231</v>
      </c>
      <c r="AB188" t="s">
        <v>224</v>
      </c>
      <c r="AC188" t="s">
        <v>16</v>
      </c>
      <c r="AD188" t="s">
        <v>18</v>
      </c>
      <c r="AE188">
        <v>24</v>
      </c>
      <c r="AF188">
        <v>140.76</v>
      </c>
      <c r="AG188">
        <v>73.7</v>
      </c>
      <c r="AH188">
        <f t="shared" si="47"/>
        <v>1.9099050203527814</v>
      </c>
      <c r="AI188">
        <v>23</v>
      </c>
      <c r="AJ188">
        <v>69.22</v>
      </c>
      <c r="AK188">
        <v>71.22</v>
      </c>
      <c r="AL188" s="3">
        <f t="shared" si="44"/>
        <v>1</v>
      </c>
      <c r="AM188" s="3">
        <f t="shared" si="45"/>
        <v>0</v>
      </c>
      <c r="AN188" s="3">
        <f t="shared" si="46"/>
        <v>0</v>
      </c>
    </row>
    <row r="189" spans="1:40" x14ac:dyDescent="0.35">
      <c r="A189" s="2" t="s">
        <v>232</v>
      </c>
      <c r="B189" t="s">
        <v>224</v>
      </c>
      <c r="C189" t="s">
        <v>16</v>
      </c>
      <c r="D189" t="s">
        <v>17</v>
      </c>
      <c r="E189">
        <v>24</v>
      </c>
      <c r="F189">
        <v>260.99</v>
      </c>
      <c r="G189">
        <v>73.7</v>
      </c>
      <c r="H189">
        <f t="shared" si="40"/>
        <v>3.541248303934871</v>
      </c>
      <c r="I189">
        <v>22</v>
      </c>
      <c r="J189">
        <v>53.69</v>
      </c>
      <c r="K189">
        <v>68.72</v>
      </c>
      <c r="L189" s="3">
        <f t="shared" si="41"/>
        <v>1</v>
      </c>
      <c r="M189" s="3">
        <f t="shared" si="42"/>
        <v>0</v>
      </c>
      <c r="N189" s="3">
        <f t="shared" si="43"/>
        <v>0</v>
      </c>
      <c r="AA189" t="s">
        <v>232</v>
      </c>
      <c r="AB189" t="s">
        <v>224</v>
      </c>
      <c r="AC189" t="s">
        <v>16</v>
      </c>
      <c r="AD189" t="s">
        <v>18</v>
      </c>
      <c r="AE189">
        <v>24</v>
      </c>
      <c r="AF189">
        <v>167.96</v>
      </c>
      <c r="AG189">
        <v>73.7</v>
      </c>
      <c r="AH189">
        <f t="shared" si="47"/>
        <v>2.2789687924016282</v>
      </c>
      <c r="AI189">
        <v>35</v>
      </c>
      <c r="AJ189">
        <v>103.62</v>
      </c>
      <c r="AK189">
        <v>100.44</v>
      </c>
      <c r="AL189" s="3">
        <f t="shared" si="44"/>
        <v>1</v>
      </c>
      <c r="AM189" s="3">
        <f t="shared" si="45"/>
        <v>0</v>
      </c>
      <c r="AN189" s="3">
        <f t="shared" si="46"/>
        <v>0</v>
      </c>
    </row>
    <row r="190" spans="1:40" x14ac:dyDescent="0.35">
      <c r="A190" s="2" t="s">
        <v>233</v>
      </c>
      <c r="B190" t="s">
        <v>224</v>
      </c>
      <c r="C190" t="s">
        <v>16</v>
      </c>
      <c r="D190" t="s">
        <v>17</v>
      </c>
      <c r="E190">
        <v>24</v>
      </c>
      <c r="F190">
        <v>176.57</v>
      </c>
      <c r="G190">
        <v>73.7</v>
      </c>
      <c r="H190">
        <f t="shared" si="40"/>
        <v>2.3957937584803255</v>
      </c>
      <c r="I190">
        <v>22.5</v>
      </c>
      <c r="J190">
        <v>50.93</v>
      </c>
      <c r="K190">
        <v>69.97</v>
      </c>
      <c r="L190" s="3">
        <f t="shared" si="41"/>
        <v>1</v>
      </c>
      <c r="M190" s="3">
        <f t="shared" si="42"/>
        <v>0</v>
      </c>
      <c r="N190" s="3">
        <f t="shared" si="43"/>
        <v>0</v>
      </c>
      <c r="AA190" t="s">
        <v>233</v>
      </c>
      <c r="AB190" t="s">
        <v>224</v>
      </c>
      <c r="AC190" t="s">
        <v>16</v>
      </c>
      <c r="AD190" t="s">
        <v>18</v>
      </c>
      <c r="AE190">
        <v>24</v>
      </c>
      <c r="AF190">
        <v>138.44999999999999</v>
      </c>
      <c r="AG190">
        <v>73.7</v>
      </c>
      <c r="AH190">
        <f t="shared" si="47"/>
        <v>1.8785617367706917</v>
      </c>
      <c r="AI190">
        <v>23</v>
      </c>
      <c r="AJ190">
        <v>63.55</v>
      </c>
      <c r="AK190">
        <v>71.22</v>
      </c>
      <c r="AL190" s="3">
        <f t="shared" si="44"/>
        <v>1</v>
      </c>
      <c r="AM190" s="3">
        <f t="shared" si="45"/>
        <v>0</v>
      </c>
      <c r="AN190" s="3">
        <f t="shared" si="46"/>
        <v>0</v>
      </c>
    </row>
    <row r="191" spans="1:40" x14ac:dyDescent="0.35">
      <c r="A191" s="2" t="s">
        <v>234</v>
      </c>
      <c r="B191" t="s">
        <v>224</v>
      </c>
      <c r="C191" t="s">
        <v>16</v>
      </c>
      <c r="D191" t="s">
        <v>17</v>
      </c>
      <c r="E191">
        <v>24</v>
      </c>
      <c r="F191">
        <v>207.13</v>
      </c>
      <c r="G191">
        <v>73.7</v>
      </c>
      <c r="H191">
        <f t="shared" si="40"/>
        <v>2.8104477611940295</v>
      </c>
      <c r="I191">
        <v>22.5</v>
      </c>
      <c r="J191">
        <v>51.11</v>
      </c>
      <c r="K191">
        <v>69.97</v>
      </c>
      <c r="L191" s="3">
        <f t="shared" si="41"/>
        <v>1</v>
      </c>
      <c r="M191" s="3">
        <f t="shared" si="42"/>
        <v>0</v>
      </c>
      <c r="N191" s="3">
        <f t="shared" si="43"/>
        <v>0</v>
      </c>
      <c r="AA191" t="s">
        <v>234</v>
      </c>
      <c r="AB191" t="s">
        <v>224</v>
      </c>
      <c r="AC191" t="s">
        <v>16</v>
      </c>
      <c r="AD191" t="s">
        <v>18</v>
      </c>
      <c r="AE191">
        <v>24</v>
      </c>
      <c r="AF191">
        <v>144.12</v>
      </c>
      <c r="AG191">
        <v>73.7</v>
      </c>
      <c r="AH191">
        <f t="shared" si="47"/>
        <v>1.9554952510176391</v>
      </c>
      <c r="AI191">
        <v>23</v>
      </c>
      <c r="AJ191">
        <v>50.82</v>
      </c>
      <c r="AK191">
        <v>71.22</v>
      </c>
      <c r="AL191" s="3">
        <f t="shared" si="44"/>
        <v>1</v>
      </c>
      <c r="AM191" s="3">
        <f t="shared" si="45"/>
        <v>0</v>
      </c>
      <c r="AN191" s="3">
        <f t="shared" si="46"/>
        <v>0</v>
      </c>
    </row>
    <row r="192" spans="1:40" x14ac:dyDescent="0.35">
      <c r="A192" s="2" t="s">
        <v>235</v>
      </c>
      <c r="B192" t="s">
        <v>224</v>
      </c>
      <c r="C192" t="s">
        <v>16</v>
      </c>
      <c r="D192" t="s">
        <v>17</v>
      </c>
      <c r="E192">
        <v>24</v>
      </c>
      <c r="F192">
        <v>188.06</v>
      </c>
      <c r="G192">
        <v>73.7</v>
      </c>
      <c r="H192">
        <f t="shared" si="40"/>
        <v>2.5516960651289007</v>
      </c>
      <c r="I192">
        <v>22</v>
      </c>
      <c r="J192">
        <v>55.15</v>
      </c>
      <c r="K192">
        <v>68.72</v>
      </c>
      <c r="L192" s="3">
        <f t="shared" si="41"/>
        <v>1</v>
      </c>
      <c r="M192" s="3">
        <f t="shared" si="42"/>
        <v>0</v>
      </c>
      <c r="N192" s="3">
        <f t="shared" si="43"/>
        <v>0</v>
      </c>
      <c r="AA192" t="s">
        <v>235</v>
      </c>
      <c r="AB192" t="s">
        <v>224</v>
      </c>
      <c r="AC192" t="s">
        <v>16</v>
      </c>
      <c r="AD192" t="s">
        <v>18</v>
      </c>
      <c r="AE192">
        <v>24</v>
      </c>
      <c r="AF192">
        <v>163.68</v>
      </c>
      <c r="AG192">
        <v>73.7</v>
      </c>
      <c r="AH192">
        <f t="shared" si="47"/>
        <v>2.2208955223880595</v>
      </c>
      <c r="AI192">
        <v>23</v>
      </c>
      <c r="AJ192">
        <v>48.38</v>
      </c>
      <c r="AK192">
        <v>71.22</v>
      </c>
      <c r="AL192" s="3">
        <f t="shared" si="44"/>
        <v>1</v>
      </c>
      <c r="AM192" s="3">
        <f t="shared" si="45"/>
        <v>0</v>
      </c>
      <c r="AN192" s="3">
        <f t="shared" si="46"/>
        <v>0</v>
      </c>
    </row>
    <row r="193" spans="1:40" x14ac:dyDescent="0.35">
      <c r="A193" s="2" t="s">
        <v>236</v>
      </c>
      <c r="B193" t="s">
        <v>224</v>
      </c>
      <c r="C193" t="s">
        <v>16</v>
      </c>
      <c r="D193" t="s">
        <v>17</v>
      </c>
      <c r="E193">
        <v>24</v>
      </c>
      <c r="F193">
        <v>154.02000000000001</v>
      </c>
      <c r="G193">
        <v>73.7</v>
      </c>
      <c r="H193">
        <f t="shared" si="40"/>
        <v>2.0898236092265945</v>
      </c>
      <c r="I193">
        <v>22.5</v>
      </c>
      <c r="J193">
        <v>67.52</v>
      </c>
      <c r="K193">
        <v>69.97</v>
      </c>
      <c r="L193" s="3">
        <f t="shared" si="41"/>
        <v>1</v>
      </c>
      <c r="M193" s="3">
        <f t="shared" si="42"/>
        <v>0</v>
      </c>
      <c r="N193" s="3">
        <f t="shared" si="43"/>
        <v>0</v>
      </c>
      <c r="AA193" t="s">
        <v>236</v>
      </c>
      <c r="AB193" t="s">
        <v>224</v>
      </c>
      <c r="AC193" t="s">
        <v>16</v>
      </c>
      <c r="AD193" t="s">
        <v>18</v>
      </c>
      <c r="AE193">
        <v>24</v>
      </c>
      <c r="AF193">
        <v>130.93</v>
      </c>
      <c r="AG193">
        <v>73.7</v>
      </c>
      <c r="AH193">
        <f t="shared" si="47"/>
        <v>1.7765264586160108</v>
      </c>
      <c r="AI193">
        <v>18</v>
      </c>
      <c r="AJ193">
        <v>58.88</v>
      </c>
      <c r="AK193">
        <v>58.64</v>
      </c>
      <c r="AL193" s="3">
        <f t="shared" si="44"/>
        <v>1</v>
      </c>
      <c r="AM193" s="3">
        <f t="shared" si="45"/>
        <v>0</v>
      </c>
      <c r="AN193" s="3">
        <f t="shared" si="46"/>
        <v>0</v>
      </c>
    </row>
    <row r="194" spans="1:40" x14ac:dyDescent="0.35">
      <c r="A194" s="2" t="s">
        <v>237</v>
      </c>
      <c r="B194" t="s">
        <v>224</v>
      </c>
      <c r="C194" t="s">
        <v>16</v>
      </c>
      <c r="D194" t="s">
        <v>17</v>
      </c>
      <c r="E194">
        <v>24</v>
      </c>
      <c r="F194">
        <v>80.89</v>
      </c>
      <c r="G194">
        <v>73.7</v>
      </c>
      <c r="H194">
        <f t="shared" ref="H194:H257" si="48">F194/G194</f>
        <v>1.0975576662143827</v>
      </c>
      <c r="I194">
        <v>23</v>
      </c>
      <c r="J194">
        <v>53.15</v>
      </c>
      <c r="K194">
        <v>71.22</v>
      </c>
      <c r="L194" s="3">
        <f t="shared" ref="L194:L257" si="49">IF(H194&gt;1.5,1,0)</f>
        <v>0</v>
      </c>
      <c r="M194" s="3">
        <f t="shared" ref="M194:M257" si="50">IF((AND(H194&gt;1,H194&lt;1.5)),1,0)</f>
        <v>1</v>
      </c>
      <c r="N194" s="3">
        <f t="shared" ref="N194:N257" si="51">IF(H194&lt;1,1,0)</f>
        <v>0</v>
      </c>
      <c r="AA194" t="s">
        <v>237</v>
      </c>
      <c r="AB194" t="s">
        <v>224</v>
      </c>
      <c r="AC194" t="s">
        <v>16</v>
      </c>
      <c r="AD194" t="s">
        <v>18</v>
      </c>
      <c r="AE194">
        <v>24</v>
      </c>
      <c r="AF194">
        <v>116.92</v>
      </c>
      <c r="AG194">
        <v>73.7</v>
      </c>
      <c r="AH194">
        <f t="shared" si="47"/>
        <v>1.5864314789687923</v>
      </c>
      <c r="AI194">
        <v>23</v>
      </c>
      <c r="AJ194">
        <v>45.77</v>
      </c>
      <c r="AK194">
        <v>71.22</v>
      </c>
      <c r="AL194" s="3">
        <f t="shared" ref="AL194:AL257" si="52">IF(AH194&gt;1.5,1,0)</f>
        <v>1</v>
      </c>
      <c r="AM194" s="3">
        <f t="shared" ref="AM194:AM257" si="53">IF((AND(AH194&gt;1,AH194&lt;1.5)),1,0)</f>
        <v>0</v>
      </c>
      <c r="AN194" s="3">
        <f t="shared" ref="AN194:AN257" si="54">IF(AH194&lt;1,1,0)</f>
        <v>0</v>
      </c>
    </row>
    <row r="195" spans="1:40" x14ac:dyDescent="0.35">
      <c r="A195" s="2" t="s">
        <v>238</v>
      </c>
      <c r="B195" t="s">
        <v>224</v>
      </c>
      <c r="C195" t="s">
        <v>16</v>
      </c>
      <c r="D195" s="6" t="s">
        <v>17</v>
      </c>
      <c r="E195" s="6">
        <v>17</v>
      </c>
      <c r="F195" s="6">
        <v>50.23</v>
      </c>
      <c r="G195" s="6">
        <v>56.08</v>
      </c>
      <c r="H195" s="6">
        <f t="shared" si="48"/>
        <v>0.89568473609129806</v>
      </c>
      <c r="I195" s="6">
        <v>16.5</v>
      </c>
      <c r="J195" s="6">
        <v>42.01</v>
      </c>
      <c r="K195" s="6">
        <v>54.79</v>
      </c>
      <c r="L195" s="6">
        <f t="shared" si="49"/>
        <v>0</v>
      </c>
      <c r="M195" s="6">
        <f t="shared" si="50"/>
        <v>0</v>
      </c>
      <c r="N195" s="6">
        <f t="shared" si="51"/>
        <v>1</v>
      </c>
      <c r="AA195" t="s">
        <v>238</v>
      </c>
      <c r="AB195" t="s">
        <v>224</v>
      </c>
      <c r="AC195" t="s">
        <v>16</v>
      </c>
      <c r="AD195" t="s">
        <v>18</v>
      </c>
      <c r="AE195">
        <v>24</v>
      </c>
      <c r="AF195">
        <v>123.69</v>
      </c>
      <c r="AG195">
        <v>73.7</v>
      </c>
      <c r="AH195">
        <f t="shared" ref="AH195:AH258" si="55">AF195/AG195</f>
        <v>1.6782903663500677</v>
      </c>
      <c r="AI195">
        <v>23</v>
      </c>
      <c r="AJ195">
        <v>65.930000000000007</v>
      </c>
      <c r="AK195">
        <v>71.22</v>
      </c>
      <c r="AL195" s="3">
        <f t="shared" si="52"/>
        <v>1</v>
      </c>
      <c r="AM195" s="3">
        <f t="shared" si="53"/>
        <v>0</v>
      </c>
      <c r="AN195" s="3">
        <f t="shared" si="54"/>
        <v>0</v>
      </c>
    </row>
    <row r="196" spans="1:40" x14ac:dyDescent="0.35">
      <c r="A196" s="2" t="s">
        <v>239</v>
      </c>
      <c r="B196" t="s">
        <v>224</v>
      </c>
      <c r="C196" t="s">
        <v>16</v>
      </c>
      <c r="D196" t="s">
        <v>17</v>
      </c>
      <c r="E196">
        <v>24</v>
      </c>
      <c r="F196">
        <v>125.91</v>
      </c>
      <c r="G196">
        <v>73.7</v>
      </c>
      <c r="H196">
        <f t="shared" si="48"/>
        <v>1.7084124830393486</v>
      </c>
      <c r="I196">
        <v>23</v>
      </c>
      <c r="J196">
        <v>43.02</v>
      </c>
      <c r="K196">
        <v>71.22</v>
      </c>
      <c r="L196" s="3">
        <f t="shared" si="49"/>
        <v>1</v>
      </c>
      <c r="M196" s="3">
        <f t="shared" si="50"/>
        <v>0</v>
      </c>
      <c r="N196" s="3">
        <f t="shared" si="51"/>
        <v>0</v>
      </c>
      <c r="AA196" t="s">
        <v>239</v>
      </c>
      <c r="AB196" t="s">
        <v>224</v>
      </c>
      <c r="AC196" t="s">
        <v>16</v>
      </c>
      <c r="AD196" t="s">
        <v>18</v>
      </c>
      <c r="AE196">
        <v>24</v>
      </c>
      <c r="AF196">
        <v>118.05</v>
      </c>
      <c r="AG196">
        <v>73.7</v>
      </c>
      <c r="AH196">
        <f t="shared" si="55"/>
        <v>1.6017639077340569</v>
      </c>
      <c r="AI196">
        <v>23</v>
      </c>
      <c r="AJ196">
        <v>60.09</v>
      </c>
      <c r="AK196">
        <v>71.22</v>
      </c>
      <c r="AL196" s="3">
        <f t="shared" si="52"/>
        <v>1</v>
      </c>
      <c r="AM196" s="3">
        <f t="shared" si="53"/>
        <v>0</v>
      </c>
      <c r="AN196" s="3">
        <f t="shared" si="54"/>
        <v>0</v>
      </c>
    </row>
    <row r="197" spans="1:40" x14ac:dyDescent="0.35">
      <c r="A197" s="2" t="s">
        <v>240</v>
      </c>
      <c r="B197" t="s">
        <v>224</v>
      </c>
      <c r="C197" t="s">
        <v>16</v>
      </c>
      <c r="D197" t="s">
        <v>17</v>
      </c>
      <c r="E197">
        <v>24</v>
      </c>
      <c r="F197">
        <v>178.4</v>
      </c>
      <c r="G197">
        <v>73.7</v>
      </c>
      <c r="H197">
        <f t="shared" si="48"/>
        <v>2.4206241519674356</v>
      </c>
      <c r="I197">
        <v>22.5</v>
      </c>
      <c r="J197">
        <v>49.86</v>
      </c>
      <c r="K197">
        <v>69.97</v>
      </c>
      <c r="L197" s="3">
        <f t="shared" si="49"/>
        <v>1</v>
      </c>
      <c r="M197" s="3">
        <f t="shared" si="50"/>
        <v>0</v>
      </c>
      <c r="N197" s="3">
        <f t="shared" si="51"/>
        <v>0</v>
      </c>
      <c r="AA197" t="s">
        <v>240</v>
      </c>
      <c r="AB197" t="s">
        <v>224</v>
      </c>
      <c r="AC197" t="s">
        <v>16</v>
      </c>
      <c r="AD197" t="s">
        <v>18</v>
      </c>
      <c r="AE197">
        <v>24</v>
      </c>
      <c r="AF197">
        <v>148.72999999999999</v>
      </c>
      <c r="AG197">
        <v>73.7</v>
      </c>
      <c r="AH197">
        <f t="shared" si="55"/>
        <v>2.0180461329715058</v>
      </c>
      <c r="AI197">
        <v>23</v>
      </c>
      <c r="AJ197">
        <v>69.81</v>
      </c>
      <c r="AK197">
        <v>71.22</v>
      </c>
      <c r="AL197" s="3">
        <f t="shared" si="52"/>
        <v>1</v>
      </c>
      <c r="AM197" s="3">
        <f t="shared" si="53"/>
        <v>0</v>
      </c>
      <c r="AN197" s="3">
        <f t="shared" si="54"/>
        <v>0</v>
      </c>
    </row>
    <row r="198" spans="1:40" x14ac:dyDescent="0.35">
      <c r="A198" s="2" t="s">
        <v>241</v>
      </c>
      <c r="B198" t="s">
        <v>224</v>
      </c>
      <c r="C198" t="s">
        <v>16</v>
      </c>
      <c r="D198" t="s">
        <v>17</v>
      </c>
      <c r="E198">
        <v>24</v>
      </c>
      <c r="F198">
        <v>212.99</v>
      </c>
      <c r="G198">
        <v>73.7</v>
      </c>
      <c r="H198">
        <f t="shared" si="48"/>
        <v>2.8899592944369066</v>
      </c>
      <c r="I198">
        <v>22.5</v>
      </c>
      <c r="J198">
        <v>65.069999999999993</v>
      </c>
      <c r="K198">
        <v>69.97</v>
      </c>
      <c r="L198" s="3">
        <f t="shared" si="49"/>
        <v>1</v>
      </c>
      <c r="M198" s="3">
        <f t="shared" si="50"/>
        <v>0</v>
      </c>
      <c r="N198" s="3">
        <f t="shared" si="51"/>
        <v>0</v>
      </c>
      <c r="AA198" t="s">
        <v>241</v>
      </c>
      <c r="AB198" t="s">
        <v>224</v>
      </c>
      <c r="AC198" t="s">
        <v>16</v>
      </c>
      <c r="AD198" t="s">
        <v>18</v>
      </c>
      <c r="AE198">
        <v>24</v>
      </c>
      <c r="AF198">
        <v>122.32</v>
      </c>
      <c r="AG198">
        <v>73.7</v>
      </c>
      <c r="AH198">
        <f t="shared" si="55"/>
        <v>1.6597014925373132</v>
      </c>
      <c r="AI198">
        <v>23</v>
      </c>
      <c r="AJ198">
        <v>53.75</v>
      </c>
      <c r="AK198">
        <v>71.22</v>
      </c>
      <c r="AL198" s="3">
        <f t="shared" si="52"/>
        <v>1</v>
      </c>
      <c r="AM198" s="3">
        <f t="shared" si="53"/>
        <v>0</v>
      </c>
      <c r="AN198" s="3">
        <f t="shared" si="54"/>
        <v>0</v>
      </c>
    </row>
    <row r="199" spans="1:40" x14ac:dyDescent="0.35">
      <c r="A199" s="2" t="s">
        <v>242</v>
      </c>
      <c r="B199" t="s">
        <v>224</v>
      </c>
      <c r="C199" t="s">
        <v>16</v>
      </c>
      <c r="D199" t="s">
        <v>17</v>
      </c>
      <c r="E199">
        <v>23.5</v>
      </c>
      <c r="F199">
        <v>124.44</v>
      </c>
      <c r="G199">
        <v>72.459999999999994</v>
      </c>
      <c r="H199">
        <f t="shared" si="48"/>
        <v>1.717361302787745</v>
      </c>
      <c r="I199">
        <v>22</v>
      </c>
      <c r="J199">
        <v>39.590000000000003</v>
      </c>
      <c r="K199">
        <v>68.72</v>
      </c>
      <c r="L199" s="3">
        <f t="shared" si="49"/>
        <v>1</v>
      </c>
      <c r="M199" s="3">
        <f t="shared" si="50"/>
        <v>0</v>
      </c>
      <c r="N199" s="3">
        <f t="shared" si="51"/>
        <v>0</v>
      </c>
      <c r="AA199" t="s">
        <v>242</v>
      </c>
      <c r="AB199" t="s">
        <v>224</v>
      </c>
      <c r="AC199" t="s">
        <v>16</v>
      </c>
      <c r="AD199" t="s">
        <v>18</v>
      </c>
      <c r="AE199">
        <v>24</v>
      </c>
      <c r="AF199">
        <v>162.44999999999999</v>
      </c>
      <c r="AG199">
        <v>73.7</v>
      </c>
      <c r="AH199">
        <f t="shared" si="55"/>
        <v>2.2042062415196741</v>
      </c>
      <c r="AI199">
        <v>23</v>
      </c>
      <c r="AJ199">
        <v>50.31</v>
      </c>
      <c r="AK199">
        <v>71.22</v>
      </c>
      <c r="AL199" s="3">
        <f t="shared" si="52"/>
        <v>1</v>
      </c>
      <c r="AM199" s="3">
        <f t="shared" si="53"/>
        <v>0</v>
      </c>
      <c r="AN199" s="3">
        <f t="shared" si="54"/>
        <v>0</v>
      </c>
    </row>
    <row r="200" spans="1:40" x14ac:dyDescent="0.35">
      <c r="A200" s="2" t="s">
        <v>243</v>
      </c>
      <c r="B200" t="s">
        <v>224</v>
      </c>
      <c r="C200" t="s">
        <v>16</v>
      </c>
      <c r="D200" t="s">
        <v>17</v>
      </c>
      <c r="E200">
        <v>24</v>
      </c>
      <c r="F200">
        <v>170.47</v>
      </c>
      <c r="G200">
        <v>73.7</v>
      </c>
      <c r="H200">
        <f t="shared" si="48"/>
        <v>2.313025780189959</v>
      </c>
      <c r="I200">
        <v>22</v>
      </c>
      <c r="J200">
        <v>34.47</v>
      </c>
      <c r="K200">
        <v>68.72</v>
      </c>
      <c r="L200" s="3">
        <f t="shared" si="49"/>
        <v>1</v>
      </c>
      <c r="M200" s="3">
        <f t="shared" si="50"/>
        <v>0</v>
      </c>
      <c r="N200" s="3">
        <f t="shared" si="51"/>
        <v>0</v>
      </c>
      <c r="AA200" t="s">
        <v>243</v>
      </c>
      <c r="AB200" t="s">
        <v>224</v>
      </c>
      <c r="AC200" t="s">
        <v>16</v>
      </c>
      <c r="AD200" t="s">
        <v>18</v>
      </c>
      <c r="AE200">
        <v>24</v>
      </c>
      <c r="AF200">
        <v>160.80000000000001</v>
      </c>
      <c r="AG200">
        <v>73.7</v>
      </c>
      <c r="AH200">
        <f t="shared" si="55"/>
        <v>2.1818181818181821</v>
      </c>
      <c r="AI200">
        <v>35</v>
      </c>
      <c r="AJ200">
        <v>102.48</v>
      </c>
      <c r="AK200">
        <v>100.44</v>
      </c>
      <c r="AL200" s="3">
        <f t="shared" si="52"/>
        <v>1</v>
      </c>
      <c r="AM200" s="3">
        <f t="shared" si="53"/>
        <v>0</v>
      </c>
      <c r="AN200" s="3">
        <f t="shared" si="54"/>
        <v>0</v>
      </c>
    </row>
    <row r="201" spans="1:40" x14ac:dyDescent="0.35">
      <c r="A201" s="2" t="s">
        <v>244</v>
      </c>
      <c r="B201" t="s">
        <v>224</v>
      </c>
      <c r="C201" t="s">
        <v>16</v>
      </c>
      <c r="D201" t="s">
        <v>17</v>
      </c>
      <c r="E201">
        <v>24</v>
      </c>
      <c r="F201">
        <v>95.98</v>
      </c>
      <c r="G201">
        <v>73.7</v>
      </c>
      <c r="H201">
        <f t="shared" si="48"/>
        <v>1.3023066485753052</v>
      </c>
      <c r="I201">
        <v>23</v>
      </c>
      <c r="J201">
        <v>60.05</v>
      </c>
      <c r="K201">
        <v>71.22</v>
      </c>
      <c r="L201" s="3">
        <f t="shared" si="49"/>
        <v>0</v>
      </c>
      <c r="M201" s="3">
        <f t="shared" si="50"/>
        <v>1</v>
      </c>
      <c r="N201" s="3">
        <f t="shared" si="51"/>
        <v>0</v>
      </c>
      <c r="AA201" t="s">
        <v>244</v>
      </c>
      <c r="AB201" t="s">
        <v>224</v>
      </c>
      <c r="AC201" t="s">
        <v>16</v>
      </c>
      <c r="AD201" t="s">
        <v>18</v>
      </c>
      <c r="AE201">
        <v>24</v>
      </c>
      <c r="AF201">
        <v>115.27</v>
      </c>
      <c r="AG201">
        <v>73.7</v>
      </c>
      <c r="AH201">
        <f t="shared" si="55"/>
        <v>1.5640434192672998</v>
      </c>
      <c r="AI201">
        <v>23</v>
      </c>
      <c r="AJ201">
        <v>51.78</v>
      </c>
      <c r="AK201">
        <v>71.22</v>
      </c>
      <c r="AL201" s="3">
        <f t="shared" si="52"/>
        <v>1</v>
      </c>
      <c r="AM201" s="3">
        <f t="shared" si="53"/>
        <v>0</v>
      </c>
      <c r="AN201" s="3">
        <f t="shared" si="54"/>
        <v>0</v>
      </c>
    </row>
    <row r="202" spans="1:40" x14ac:dyDescent="0.35">
      <c r="A202" s="2" t="s">
        <v>245</v>
      </c>
      <c r="B202" t="s">
        <v>224</v>
      </c>
      <c r="C202" t="s">
        <v>16</v>
      </c>
      <c r="D202" t="s">
        <v>17</v>
      </c>
      <c r="E202">
        <v>24</v>
      </c>
      <c r="F202">
        <v>193.89</v>
      </c>
      <c r="G202">
        <v>73.7</v>
      </c>
      <c r="H202">
        <f t="shared" si="48"/>
        <v>2.630800542740841</v>
      </c>
      <c r="I202">
        <v>22</v>
      </c>
      <c r="J202">
        <v>64.19</v>
      </c>
      <c r="K202">
        <v>68.72</v>
      </c>
      <c r="L202" s="3">
        <f t="shared" si="49"/>
        <v>1</v>
      </c>
      <c r="M202" s="3">
        <f t="shared" si="50"/>
        <v>0</v>
      </c>
      <c r="N202" s="3">
        <f t="shared" si="51"/>
        <v>0</v>
      </c>
      <c r="AA202" t="s">
        <v>245</v>
      </c>
      <c r="AB202" t="s">
        <v>224</v>
      </c>
      <c r="AC202" t="s">
        <v>16</v>
      </c>
      <c r="AD202" t="s">
        <v>18</v>
      </c>
      <c r="AE202">
        <v>24</v>
      </c>
      <c r="AF202">
        <v>118.73</v>
      </c>
      <c r="AG202">
        <v>73.7</v>
      </c>
      <c r="AH202">
        <f t="shared" si="55"/>
        <v>1.6109905020352782</v>
      </c>
      <c r="AI202">
        <v>23</v>
      </c>
      <c r="AJ202">
        <v>53.62</v>
      </c>
      <c r="AK202">
        <v>71.22</v>
      </c>
      <c r="AL202" s="3">
        <f t="shared" si="52"/>
        <v>1</v>
      </c>
      <c r="AM202" s="3">
        <f t="shared" si="53"/>
        <v>0</v>
      </c>
      <c r="AN202" s="3">
        <f t="shared" si="54"/>
        <v>0</v>
      </c>
    </row>
    <row r="203" spans="1:40" x14ac:dyDescent="0.35">
      <c r="A203" s="2" t="s">
        <v>246</v>
      </c>
      <c r="B203" t="s">
        <v>224</v>
      </c>
      <c r="C203" t="s">
        <v>16</v>
      </c>
      <c r="D203" t="s">
        <v>17</v>
      </c>
      <c r="E203">
        <v>24</v>
      </c>
      <c r="F203">
        <v>195.17</v>
      </c>
      <c r="G203">
        <v>73.7</v>
      </c>
      <c r="H203">
        <f t="shared" si="48"/>
        <v>2.6481682496607868</v>
      </c>
      <c r="I203">
        <v>22.5</v>
      </c>
      <c r="J203">
        <v>47.41</v>
      </c>
      <c r="K203">
        <v>69.97</v>
      </c>
      <c r="L203" s="3">
        <f t="shared" si="49"/>
        <v>1</v>
      </c>
      <c r="M203" s="3">
        <f t="shared" si="50"/>
        <v>0</v>
      </c>
      <c r="N203" s="3">
        <f t="shared" si="51"/>
        <v>0</v>
      </c>
      <c r="AA203" t="s">
        <v>246</v>
      </c>
      <c r="AB203" t="s">
        <v>224</v>
      </c>
      <c r="AC203" t="s">
        <v>16</v>
      </c>
      <c r="AD203" t="s">
        <v>18</v>
      </c>
      <c r="AE203">
        <v>24</v>
      </c>
      <c r="AF203">
        <v>116.52</v>
      </c>
      <c r="AG203">
        <v>73.7</v>
      </c>
      <c r="AH203">
        <f t="shared" si="55"/>
        <v>1.5810040705563093</v>
      </c>
      <c r="AI203">
        <v>23</v>
      </c>
      <c r="AJ203">
        <v>67.86</v>
      </c>
      <c r="AK203">
        <v>71.22</v>
      </c>
      <c r="AL203" s="3">
        <f t="shared" si="52"/>
        <v>1</v>
      </c>
      <c r="AM203" s="3">
        <f t="shared" si="53"/>
        <v>0</v>
      </c>
      <c r="AN203" s="3">
        <f t="shared" si="54"/>
        <v>0</v>
      </c>
    </row>
    <row r="204" spans="1:40" x14ac:dyDescent="0.35">
      <c r="A204" s="2" t="s">
        <v>247</v>
      </c>
      <c r="B204" t="s">
        <v>224</v>
      </c>
      <c r="C204" t="s">
        <v>16</v>
      </c>
      <c r="D204" t="s">
        <v>17</v>
      </c>
      <c r="E204">
        <v>23.5</v>
      </c>
      <c r="F204">
        <v>200.73</v>
      </c>
      <c r="G204">
        <v>72.459999999999994</v>
      </c>
      <c r="H204">
        <f t="shared" si="48"/>
        <v>2.7702180513386696</v>
      </c>
      <c r="I204">
        <v>22</v>
      </c>
      <c r="J204">
        <v>44.63</v>
      </c>
      <c r="K204">
        <v>68.72</v>
      </c>
      <c r="L204" s="3">
        <f t="shared" si="49"/>
        <v>1</v>
      </c>
      <c r="M204" s="3">
        <f t="shared" si="50"/>
        <v>0</v>
      </c>
      <c r="N204" s="3">
        <f t="shared" si="51"/>
        <v>0</v>
      </c>
      <c r="AA204" t="s">
        <v>247</v>
      </c>
      <c r="AB204" t="s">
        <v>224</v>
      </c>
      <c r="AC204" t="s">
        <v>16</v>
      </c>
      <c r="AD204" t="s">
        <v>18</v>
      </c>
      <c r="AE204">
        <v>24</v>
      </c>
      <c r="AF204">
        <v>169.53</v>
      </c>
      <c r="AG204">
        <v>73.7</v>
      </c>
      <c r="AH204">
        <f t="shared" si="55"/>
        <v>2.3002713704206239</v>
      </c>
      <c r="AI204">
        <v>23</v>
      </c>
      <c r="AJ204">
        <v>59.73</v>
      </c>
      <c r="AK204">
        <v>71.22</v>
      </c>
      <c r="AL204" s="3">
        <f t="shared" si="52"/>
        <v>1</v>
      </c>
      <c r="AM204" s="3">
        <f t="shared" si="53"/>
        <v>0</v>
      </c>
      <c r="AN204" s="3">
        <f t="shared" si="54"/>
        <v>0</v>
      </c>
    </row>
    <row r="205" spans="1:40" x14ac:dyDescent="0.35">
      <c r="A205" s="2" t="s">
        <v>248</v>
      </c>
      <c r="B205" t="s">
        <v>224</v>
      </c>
      <c r="C205" t="s">
        <v>16</v>
      </c>
      <c r="D205" t="s">
        <v>17</v>
      </c>
      <c r="E205">
        <v>24.5</v>
      </c>
      <c r="F205">
        <v>141.49</v>
      </c>
      <c r="G205">
        <v>74.930000000000007</v>
      </c>
      <c r="H205">
        <f t="shared" si="48"/>
        <v>1.8882957426931803</v>
      </c>
      <c r="I205">
        <v>22.5</v>
      </c>
      <c r="J205">
        <v>49.95</v>
      </c>
      <c r="K205">
        <v>69.97</v>
      </c>
      <c r="L205" s="3">
        <f t="shared" si="49"/>
        <v>1</v>
      </c>
      <c r="M205" s="3">
        <f t="shared" si="50"/>
        <v>0</v>
      </c>
      <c r="N205" s="3">
        <f t="shared" si="51"/>
        <v>0</v>
      </c>
      <c r="AA205" t="s">
        <v>248</v>
      </c>
      <c r="AB205" t="s">
        <v>224</v>
      </c>
      <c r="AC205" t="s">
        <v>16</v>
      </c>
      <c r="AD205" t="s">
        <v>18</v>
      </c>
      <c r="AE205">
        <v>24</v>
      </c>
      <c r="AF205">
        <v>131.29</v>
      </c>
      <c r="AG205">
        <v>73.7</v>
      </c>
      <c r="AH205">
        <f t="shared" si="55"/>
        <v>1.7814111261872454</v>
      </c>
      <c r="AI205">
        <v>22.5</v>
      </c>
      <c r="AJ205">
        <v>42.05</v>
      </c>
      <c r="AK205">
        <v>69.97</v>
      </c>
      <c r="AL205" s="3">
        <f t="shared" si="52"/>
        <v>1</v>
      </c>
      <c r="AM205" s="3">
        <f t="shared" si="53"/>
        <v>0</v>
      </c>
      <c r="AN205" s="3">
        <f t="shared" si="54"/>
        <v>0</v>
      </c>
    </row>
    <row r="206" spans="1:40" x14ac:dyDescent="0.35">
      <c r="A206" s="2" t="s">
        <v>249</v>
      </c>
      <c r="B206" t="s">
        <v>224</v>
      </c>
      <c r="C206" t="s">
        <v>16</v>
      </c>
      <c r="D206" t="s">
        <v>134</v>
      </c>
      <c r="E206">
        <v>25.5</v>
      </c>
      <c r="F206">
        <v>99.68</v>
      </c>
      <c r="G206">
        <v>77.400000000000006</v>
      </c>
      <c r="H206">
        <f t="shared" si="48"/>
        <v>1.2878552971576227</v>
      </c>
      <c r="I206">
        <v>24.5</v>
      </c>
      <c r="J206">
        <v>61.68</v>
      </c>
      <c r="K206">
        <v>74.930000000000007</v>
      </c>
      <c r="L206" s="3">
        <f t="shared" si="49"/>
        <v>0</v>
      </c>
      <c r="M206" s="3">
        <f t="shared" si="50"/>
        <v>1</v>
      </c>
      <c r="N206" s="3">
        <f t="shared" si="51"/>
        <v>0</v>
      </c>
      <c r="AA206" t="s">
        <v>249</v>
      </c>
      <c r="AB206" t="s">
        <v>224</v>
      </c>
      <c r="AC206" t="s">
        <v>16</v>
      </c>
      <c r="AD206" t="s">
        <v>135</v>
      </c>
      <c r="AE206" s="6">
        <v>22</v>
      </c>
      <c r="AF206" s="6">
        <v>65.209999999999994</v>
      </c>
      <c r="AG206" s="6">
        <v>68.72</v>
      </c>
      <c r="AH206" s="6">
        <f t="shared" si="55"/>
        <v>0.94892316647264252</v>
      </c>
      <c r="AI206" s="6">
        <v>21.5</v>
      </c>
      <c r="AJ206" s="6">
        <v>36.31</v>
      </c>
      <c r="AK206" s="6">
        <v>67.47</v>
      </c>
      <c r="AL206" s="6">
        <f t="shared" si="52"/>
        <v>0</v>
      </c>
      <c r="AM206" s="6">
        <f t="shared" si="53"/>
        <v>0</v>
      </c>
      <c r="AN206" s="6">
        <f t="shared" si="54"/>
        <v>1</v>
      </c>
    </row>
    <row r="207" spans="1:40" x14ac:dyDescent="0.35">
      <c r="A207" s="2" t="s">
        <v>250</v>
      </c>
      <c r="B207" t="s">
        <v>224</v>
      </c>
      <c r="C207" t="s">
        <v>16</v>
      </c>
      <c r="D207" t="s">
        <v>134</v>
      </c>
      <c r="E207">
        <v>22.5</v>
      </c>
      <c r="F207">
        <v>91.21</v>
      </c>
      <c r="G207">
        <v>69.97</v>
      </c>
      <c r="H207">
        <f t="shared" si="48"/>
        <v>1.3035586680005715</v>
      </c>
      <c r="I207">
        <v>28</v>
      </c>
      <c r="J207">
        <v>88.74</v>
      </c>
      <c r="K207">
        <v>83.53</v>
      </c>
      <c r="L207" s="3">
        <f t="shared" si="49"/>
        <v>0</v>
      </c>
      <c r="M207" s="3">
        <f t="shared" si="50"/>
        <v>1</v>
      </c>
      <c r="N207" s="3">
        <f t="shared" si="51"/>
        <v>0</v>
      </c>
      <c r="AA207" t="s">
        <v>250</v>
      </c>
      <c r="AB207" t="s">
        <v>224</v>
      </c>
      <c r="AC207" t="s">
        <v>16</v>
      </c>
      <c r="AD207" t="s">
        <v>135</v>
      </c>
      <c r="AE207">
        <v>24</v>
      </c>
      <c r="AF207">
        <v>78.400000000000006</v>
      </c>
      <c r="AG207">
        <v>73.7</v>
      </c>
      <c r="AH207">
        <f t="shared" si="55"/>
        <v>1.0637720488466758</v>
      </c>
      <c r="AI207">
        <v>23.5</v>
      </c>
      <c r="AJ207">
        <v>72.44</v>
      </c>
      <c r="AK207">
        <v>72.459999999999994</v>
      </c>
      <c r="AL207" s="3">
        <f t="shared" si="52"/>
        <v>0</v>
      </c>
      <c r="AM207" s="3">
        <f t="shared" si="53"/>
        <v>1</v>
      </c>
      <c r="AN207" s="3">
        <f t="shared" si="54"/>
        <v>0</v>
      </c>
    </row>
    <row r="208" spans="1:40" x14ac:dyDescent="0.35">
      <c r="A208" s="2" t="s">
        <v>251</v>
      </c>
      <c r="B208" t="s">
        <v>224</v>
      </c>
      <c r="C208" t="s">
        <v>16</v>
      </c>
      <c r="D208" t="s">
        <v>134</v>
      </c>
      <c r="E208">
        <v>25</v>
      </c>
      <c r="F208">
        <v>236.7</v>
      </c>
      <c r="G208">
        <v>76.17</v>
      </c>
      <c r="H208">
        <f t="shared" si="48"/>
        <v>3.1075226467113035</v>
      </c>
      <c r="I208">
        <v>22.5</v>
      </c>
      <c r="J208">
        <v>33.11</v>
      </c>
      <c r="K208">
        <v>69.97</v>
      </c>
      <c r="L208" s="3">
        <f t="shared" si="49"/>
        <v>1</v>
      </c>
      <c r="M208" s="3">
        <f t="shared" si="50"/>
        <v>0</v>
      </c>
      <c r="N208" s="3">
        <f t="shared" si="51"/>
        <v>0</v>
      </c>
      <c r="AA208" t="s">
        <v>251</v>
      </c>
      <c r="AB208" t="s">
        <v>224</v>
      </c>
      <c r="AC208" t="s">
        <v>16</v>
      </c>
      <c r="AD208" t="s">
        <v>135</v>
      </c>
      <c r="AE208">
        <v>24.5</v>
      </c>
      <c r="AF208">
        <v>113.55</v>
      </c>
      <c r="AG208">
        <v>74.930000000000007</v>
      </c>
      <c r="AH208">
        <f t="shared" si="55"/>
        <v>1.5154143867609768</v>
      </c>
      <c r="AI208">
        <v>23.5</v>
      </c>
      <c r="AJ208">
        <v>56.64</v>
      </c>
      <c r="AK208">
        <v>72.459999999999994</v>
      </c>
      <c r="AL208" s="3">
        <f t="shared" si="52"/>
        <v>1</v>
      </c>
      <c r="AM208" s="3">
        <f t="shared" si="53"/>
        <v>0</v>
      </c>
      <c r="AN208" s="3">
        <f t="shared" si="54"/>
        <v>0</v>
      </c>
    </row>
    <row r="209" spans="1:40" x14ac:dyDescent="0.35">
      <c r="A209" s="2" t="s">
        <v>252</v>
      </c>
      <c r="B209" t="s">
        <v>224</v>
      </c>
      <c r="C209" t="s">
        <v>16</v>
      </c>
      <c r="D209" t="s">
        <v>134</v>
      </c>
      <c r="E209">
        <v>25</v>
      </c>
      <c r="F209">
        <v>152.27000000000001</v>
      </c>
      <c r="G209">
        <v>76.17</v>
      </c>
      <c r="H209">
        <f t="shared" si="48"/>
        <v>1.9990810030195616</v>
      </c>
      <c r="I209">
        <v>23</v>
      </c>
      <c r="J209">
        <v>53.28</v>
      </c>
      <c r="K209">
        <v>71.22</v>
      </c>
      <c r="L209" s="3">
        <f t="shared" si="49"/>
        <v>1</v>
      </c>
      <c r="M209" s="3">
        <f t="shared" si="50"/>
        <v>0</v>
      </c>
      <c r="N209" s="3">
        <f t="shared" si="51"/>
        <v>0</v>
      </c>
      <c r="AA209" t="s">
        <v>252</v>
      </c>
      <c r="AB209" t="s">
        <v>224</v>
      </c>
      <c r="AC209" t="s">
        <v>16</v>
      </c>
      <c r="AD209" t="s">
        <v>135</v>
      </c>
      <c r="AE209">
        <v>24</v>
      </c>
      <c r="AF209">
        <v>122.56</v>
      </c>
      <c r="AG209">
        <v>73.7</v>
      </c>
      <c r="AH209">
        <f t="shared" si="55"/>
        <v>1.6629579375848031</v>
      </c>
      <c r="AI209">
        <v>23</v>
      </c>
      <c r="AJ209">
        <v>60.04</v>
      </c>
      <c r="AK209">
        <v>71.22</v>
      </c>
      <c r="AL209" s="3">
        <f t="shared" si="52"/>
        <v>1</v>
      </c>
      <c r="AM209" s="3">
        <f t="shared" si="53"/>
        <v>0</v>
      </c>
      <c r="AN209" s="3">
        <f t="shared" si="54"/>
        <v>0</v>
      </c>
    </row>
    <row r="210" spans="1:40" x14ac:dyDescent="0.35">
      <c r="A210" s="2" t="s">
        <v>253</v>
      </c>
      <c r="B210" t="s">
        <v>224</v>
      </c>
      <c r="C210" t="s">
        <v>16</v>
      </c>
      <c r="D210" t="s">
        <v>134</v>
      </c>
      <c r="E210">
        <v>23.5</v>
      </c>
      <c r="F210">
        <v>155.35</v>
      </c>
      <c r="G210">
        <v>72.459999999999994</v>
      </c>
      <c r="H210">
        <f t="shared" si="48"/>
        <v>2.1439414849572178</v>
      </c>
      <c r="I210">
        <v>21.5</v>
      </c>
      <c r="J210">
        <v>41.39</v>
      </c>
      <c r="K210">
        <v>67.47</v>
      </c>
      <c r="L210" s="3">
        <f t="shared" si="49"/>
        <v>1</v>
      </c>
      <c r="M210" s="3">
        <f t="shared" si="50"/>
        <v>0</v>
      </c>
      <c r="N210" s="3">
        <f t="shared" si="51"/>
        <v>0</v>
      </c>
      <c r="AA210" t="s">
        <v>253</v>
      </c>
      <c r="AB210" t="s">
        <v>224</v>
      </c>
      <c r="AC210" t="s">
        <v>16</v>
      </c>
      <c r="AD210" t="s">
        <v>135</v>
      </c>
      <c r="AE210">
        <v>24</v>
      </c>
      <c r="AF210">
        <v>114.45</v>
      </c>
      <c r="AG210">
        <v>73.7</v>
      </c>
      <c r="AH210">
        <f t="shared" si="55"/>
        <v>1.5529172320217095</v>
      </c>
      <c r="AI210">
        <v>23.5</v>
      </c>
      <c r="AJ210">
        <v>66.89</v>
      </c>
      <c r="AK210">
        <v>72.459999999999994</v>
      </c>
      <c r="AL210" s="3">
        <f t="shared" si="52"/>
        <v>1</v>
      </c>
      <c r="AM210" s="3">
        <f t="shared" si="53"/>
        <v>0</v>
      </c>
      <c r="AN210" s="3">
        <f t="shared" si="54"/>
        <v>0</v>
      </c>
    </row>
    <row r="211" spans="1:40" x14ac:dyDescent="0.35">
      <c r="A211" s="2" t="s">
        <v>254</v>
      </c>
      <c r="B211" t="s">
        <v>224</v>
      </c>
      <c r="C211" t="s">
        <v>16</v>
      </c>
      <c r="D211" t="s">
        <v>134</v>
      </c>
      <c r="E211">
        <v>25</v>
      </c>
      <c r="F211">
        <v>116.04</v>
      </c>
      <c r="G211">
        <v>76.17</v>
      </c>
      <c r="H211">
        <f t="shared" si="48"/>
        <v>1.5234344230011816</v>
      </c>
      <c r="I211">
        <v>22.5</v>
      </c>
      <c r="J211">
        <v>55.3</v>
      </c>
      <c r="K211">
        <v>69.97</v>
      </c>
      <c r="L211" s="3">
        <f t="shared" si="49"/>
        <v>1</v>
      </c>
      <c r="M211" s="3">
        <f t="shared" si="50"/>
        <v>0</v>
      </c>
      <c r="N211" s="3">
        <f t="shared" si="51"/>
        <v>0</v>
      </c>
      <c r="AA211" t="s">
        <v>254</v>
      </c>
      <c r="AB211" t="s">
        <v>224</v>
      </c>
      <c r="AC211" t="s">
        <v>16</v>
      </c>
      <c r="AD211" t="s">
        <v>135</v>
      </c>
      <c r="AE211">
        <v>24</v>
      </c>
      <c r="AF211">
        <v>137.44999999999999</v>
      </c>
      <c r="AG211">
        <v>73.7</v>
      </c>
      <c r="AH211">
        <f t="shared" si="55"/>
        <v>1.8649932157394842</v>
      </c>
      <c r="AI211">
        <v>23</v>
      </c>
      <c r="AJ211">
        <v>68.010000000000005</v>
      </c>
      <c r="AK211">
        <v>71.22</v>
      </c>
      <c r="AL211" s="3">
        <f t="shared" si="52"/>
        <v>1</v>
      </c>
      <c r="AM211" s="3">
        <f t="shared" si="53"/>
        <v>0</v>
      </c>
      <c r="AN211" s="3">
        <f t="shared" si="54"/>
        <v>0</v>
      </c>
    </row>
    <row r="212" spans="1:40" x14ac:dyDescent="0.35">
      <c r="A212" s="2" t="s">
        <v>255</v>
      </c>
      <c r="B212" t="s">
        <v>224</v>
      </c>
      <c r="C212" t="s">
        <v>16</v>
      </c>
      <c r="D212" t="s">
        <v>134</v>
      </c>
      <c r="E212">
        <v>26.5</v>
      </c>
      <c r="F212">
        <v>98.67</v>
      </c>
      <c r="G212">
        <v>79.86</v>
      </c>
      <c r="H212">
        <f t="shared" si="48"/>
        <v>1.2355371900826446</v>
      </c>
      <c r="I212">
        <v>27.5</v>
      </c>
      <c r="J212">
        <v>86.75</v>
      </c>
      <c r="K212">
        <v>82.3</v>
      </c>
      <c r="L212" s="3">
        <f t="shared" si="49"/>
        <v>0</v>
      </c>
      <c r="M212" s="3">
        <f t="shared" si="50"/>
        <v>1</v>
      </c>
      <c r="N212" s="3">
        <f t="shared" si="51"/>
        <v>0</v>
      </c>
      <c r="AA212" t="s">
        <v>255</v>
      </c>
      <c r="AB212" t="s">
        <v>224</v>
      </c>
      <c r="AC212" t="s">
        <v>16</v>
      </c>
      <c r="AD212" t="s">
        <v>135</v>
      </c>
      <c r="AE212">
        <v>24</v>
      </c>
      <c r="AF212">
        <v>81.03</v>
      </c>
      <c r="AG212">
        <v>73.7</v>
      </c>
      <c r="AH212">
        <f t="shared" si="55"/>
        <v>1.0994572591587517</v>
      </c>
      <c r="AI212">
        <v>23.5</v>
      </c>
      <c r="AJ212">
        <v>46.52</v>
      </c>
      <c r="AK212">
        <v>72.459999999999994</v>
      </c>
      <c r="AL212" s="3">
        <f t="shared" si="52"/>
        <v>0</v>
      </c>
      <c r="AM212" s="3">
        <f t="shared" si="53"/>
        <v>1</v>
      </c>
      <c r="AN212" s="3">
        <f t="shared" si="54"/>
        <v>0</v>
      </c>
    </row>
    <row r="213" spans="1:40" x14ac:dyDescent="0.35">
      <c r="A213" s="2" t="s">
        <v>256</v>
      </c>
      <c r="B213" t="s">
        <v>224</v>
      </c>
      <c r="C213" t="s">
        <v>16</v>
      </c>
      <c r="D213" t="s">
        <v>134</v>
      </c>
      <c r="E213">
        <v>28</v>
      </c>
      <c r="F213">
        <v>123.45</v>
      </c>
      <c r="G213">
        <v>83.53</v>
      </c>
      <c r="H213">
        <f t="shared" si="48"/>
        <v>1.4779121273793847</v>
      </c>
      <c r="I213">
        <v>22.5</v>
      </c>
      <c r="J213">
        <v>87.97</v>
      </c>
      <c r="K213">
        <v>69.97</v>
      </c>
      <c r="L213" s="3">
        <f t="shared" si="49"/>
        <v>0</v>
      </c>
      <c r="M213" s="3">
        <f t="shared" si="50"/>
        <v>1</v>
      </c>
      <c r="N213" s="3">
        <f t="shared" si="51"/>
        <v>0</v>
      </c>
      <c r="AA213" t="s">
        <v>256</v>
      </c>
      <c r="AB213" t="s">
        <v>224</v>
      </c>
      <c r="AC213" t="s">
        <v>16</v>
      </c>
      <c r="AD213" t="s">
        <v>135</v>
      </c>
      <c r="AE213">
        <v>24</v>
      </c>
      <c r="AF213">
        <v>92.52</v>
      </c>
      <c r="AG213">
        <v>73.7</v>
      </c>
      <c r="AH213">
        <f t="shared" si="55"/>
        <v>1.2553595658073269</v>
      </c>
      <c r="AI213">
        <v>23.5</v>
      </c>
      <c r="AJ213">
        <v>63.75</v>
      </c>
      <c r="AK213">
        <v>72.459999999999994</v>
      </c>
      <c r="AL213" s="3">
        <f t="shared" si="52"/>
        <v>0</v>
      </c>
      <c r="AM213" s="3">
        <f t="shared" si="53"/>
        <v>1</v>
      </c>
      <c r="AN213" s="3">
        <f t="shared" si="54"/>
        <v>0</v>
      </c>
    </row>
    <row r="214" spans="1:40" x14ac:dyDescent="0.35">
      <c r="A214" s="2" t="s">
        <v>257</v>
      </c>
      <c r="B214" t="s">
        <v>224</v>
      </c>
      <c r="C214" t="s">
        <v>16</v>
      </c>
      <c r="D214" t="s">
        <v>134</v>
      </c>
      <c r="E214">
        <v>24</v>
      </c>
      <c r="F214">
        <v>127.82</v>
      </c>
      <c r="G214">
        <v>73.7</v>
      </c>
      <c r="H214">
        <f t="shared" si="48"/>
        <v>1.734328358208955</v>
      </c>
      <c r="I214">
        <v>23</v>
      </c>
      <c r="J214">
        <v>59.19</v>
      </c>
      <c r="K214">
        <v>71.22</v>
      </c>
      <c r="L214" s="3">
        <f t="shared" si="49"/>
        <v>1</v>
      </c>
      <c r="M214" s="3">
        <f t="shared" si="50"/>
        <v>0</v>
      </c>
      <c r="N214" s="3">
        <f t="shared" si="51"/>
        <v>0</v>
      </c>
      <c r="AA214" t="s">
        <v>257</v>
      </c>
      <c r="AB214" t="s">
        <v>224</v>
      </c>
      <c r="AC214" t="s">
        <v>16</v>
      </c>
      <c r="AD214" t="s">
        <v>135</v>
      </c>
      <c r="AE214">
        <v>24.5</v>
      </c>
      <c r="AF214">
        <v>86.05</v>
      </c>
      <c r="AG214">
        <v>74.930000000000007</v>
      </c>
      <c r="AH214">
        <f t="shared" si="55"/>
        <v>1.1484051781662883</v>
      </c>
      <c r="AI214">
        <v>23</v>
      </c>
      <c r="AJ214">
        <v>49.79</v>
      </c>
      <c r="AK214">
        <v>71.22</v>
      </c>
      <c r="AL214" s="3">
        <f t="shared" si="52"/>
        <v>0</v>
      </c>
      <c r="AM214" s="3">
        <f t="shared" si="53"/>
        <v>1</v>
      </c>
      <c r="AN214" s="3">
        <f t="shared" si="54"/>
        <v>0</v>
      </c>
    </row>
    <row r="215" spans="1:40" x14ac:dyDescent="0.35">
      <c r="A215" s="2" t="s">
        <v>258</v>
      </c>
      <c r="B215" t="s">
        <v>224</v>
      </c>
      <c r="C215" t="s">
        <v>16</v>
      </c>
      <c r="D215" t="s">
        <v>134</v>
      </c>
      <c r="E215">
        <v>25</v>
      </c>
      <c r="F215">
        <v>163.65</v>
      </c>
      <c r="G215">
        <v>76.17</v>
      </c>
      <c r="H215">
        <f t="shared" si="48"/>
        <v>2.1484836549822766</v>
      </c>
      <c r="I215">
        <v>23</v>
      </c>
      <c r="J215">
        <v>49.28</v>
      </c>
      <c r="K215">
        <v>71.22</v>
      </c>
      <c r="L215" s="3">
        <f t="shared" si="49"/>
        <v>1</v>
      </c>
      <c r="M215" s="3">
        <f t="shared" si="50"/>
        <v>0</v>
      </c>
      <c r="N215" s="3">
        <f t="shared" si="51"/>
        <v>0</v>
      </c>
      <c r="AA215" t="s">
        <v>258</v>
      </c>
      <c r="AB215" t="s">
        <v>224</v>
      </c>
      <c r="AC215" t="s">
        <v>16</v>
      </c>
      <c r="AD215" t="s">
        <v>135</v>
      </c>
      <c r="AE215">
        <v>24</v>
      </c>
      <c r="AF215">
        <v>134.12</v>
      </c>
      <c r="AG215">
        <v>73.7</v>
      </c>
      <c r="AH215">
        <f t="shared" si="55"/>
        <v>1.8198100407055631</v>
      </c>
      <c r="AI215">
        <v>22.5</v>
      </c>
      <c r="AJ215">
        <v>56.86</v>
      </c>
      <c r="AK215">
        <v>69.97</v>
      </c>
      <c r="AL215" s="3">
        <f t="shared" si="52"/>
        <v>1</v>
      </c>
      <c r="AM215" s="3">
        <f t="shared" si="53"/>
        <v>0</v>
      </c>
      <c r="AN215" s="3">
        <f t="shared" si="54"/>
        <v>0</v>
      </c>
    </row>
    <row r="216" spans="1:40" x14ac:dyDescent="0.35">
      <c r="A216" s="2" t="s">
        <v>259</v>
      </c>
      <c r="B216" t="s">
        <v>224</v>
      </c>
      <c r="C216" t="s">
        <v>16</v>
      </c>
      <c r="D216" t="s">
        <v>134</v>
      </c>
      <c r="E216">
        <v>25</v>
      </c>
      <c r="F216">
        <v>151.31</v>
      </c>
      <c r="G216">
        <v>76.17</v>
      </c>
      <c r="H216">
        <f t="shared" si="48"/>
        <v>1.9864776158592621</v>
      </c>
      <c r="I216">
        <v>22.5</v>
      </c>
      <c r="J216">
        <v>62.25</v>
      </c>
      <c r="K216">
        <v>69.97</v>
      </c>
      <c r="L216" s="3">
        <f t="shared" si="49"/>
        <v>1</v>
      </c>
      <c r="M216" s="3">
        <f t="shared" si="50"/>
        <v>0</v>
      </c>
      <c r="N216" s="3">
        <f t="shared" si="51"/>
        <v>0</v>
      </c>
      <c r="AA216" t="s">
        <v>259</v>
      </c>
      <c r="AB216" t="s">
        <v>224</v>
      </c>
      <c r="AC216" t="s">
        <v>16</v>
      </c>
      <c r="AD216" t="s">
        <v>135</v>
      </c>
      <c r="AE216">
        <v>24</v>
      </c>
      <c r="AF216">
        <v>141.47999999999999</v>
      </c>
      <c r="AG216">
        <v>73.7</v>
      </c>
      <c r="AH216">
        <f t="shared" si="55"/>
        <v>1.9196743554952509</v>
      </c>
      <c r="AI216">
        <v>22.5</v>
      </c>
      <c r="AJ216">
        <v>49.81</v>
      </c>
      <c r="AK216">
        <v>69.97</v>
      </c>
      <c r="AL216" s="3">
        <f t="shared" si="52"/>
        <v>1</v>
      </c>
      <c r="AM216" s="3">
        <f t="shared" si="53"/>
        <v>0</v>
      </c>
      <c r="AN216" s="3">
        <f t="shared" si="54"/>
        <v>0</v>
      </c>
    </row>
    <row r="217" spans="1:40" x14ac:dyDescent="0.35">
      <c r="A217" s="2" t="s">
        <v>260</v>
      </c>
      <c r="B217" t="s">
        <v>224</v>
      </c>
      <c r="C217" t="s">
        <v>16</v>
      </c>
      <c r="D217" t="s">
        <v>134</v>
      </c>
      <c r="E217">
        <v>24</v>
      </c>
      <c r="F217">
        <v>172.21</v>
      </c>
      <c r="G217">
        <v>73.7</v>
      </c>
      <c r="H217">
        <f t="shared" si="48"/>
        <v>2.3366350067842605</v>
      </c>
      <c r="I217">
        <v>22</v>
      </c>
      <c r="J217">
        <v>63.94</v>
      </c>
      <c r="K217">
        <v>68.72</v>
      </c>
      <c r="L217" s="3">
        <f t="shared" si="49"/>
        <v>1</v>
      </c>
      <c r="M217" s="3">
        <f t="shared" si="50"/>
        <v>0</v>
      </c>
      <c r="N217" s="3">
        <f t="shared" si="51"/>
        <v>0</v>
      </c>
      <c r="AA217" t="s">
        <v>260</v>
      </c>
      <c r="AB217" t="s">
        <v>224</v>
      </c>
      <c r="AC217" t="s">
        <v>16</v>
      </c>
      <c r="AD217" t="s">
        <v>135</v>
      </c>
      <c r="AE217">
        <v>24</v>
      </c>
      <c r="AF217">
        <v>126.62</v>
      </c>
      <c r="AG217">
        <v>73.7</v>
      </c>
      <c r="AH217">
        <f t="shared" si="55"/>
        <v>1.718046132971506</v>
      </c>
      <c r="AI217">
        <v>22.5</v>
      </c>
      <c r="AJ217">
        <v>48.06</v>
      </c>
      <c r="AK217">
        <v>69.97</v>
      </c>
      <c r="AL217" s="3">
        <f t="shared" si="52"/>
        <v>1</v>
      </c>
      <c r="AM217" s="3">
        <f t="shared" si="53"/>
        <v>0</v>
      </c>
      <c r="AN217" s="3">
        <f t="shared" si="54"/>
        <v>0</v>
      </c>
    </row>
    <row r="218" spans="1:40" x14ac:dyDescent="0.35">
      <c r="A218" s="2" t="s">
        <v>261</v>
      </c>
      <c r="B218" t="s">
        <v>224</v>
      </c>
      <c r="C218" t="s">
        <v>16</v>
      </c>
      <c r="D218" t="s">
        <v>134</v>
      </c>
      <c r="E218">
        <v>27</v>
      </c>
      <c r="F218">
        <v>89.47</v>
      </c>
      <c r="G218">
        <v>81.08</v>
      </c>
      <c r="H218">
        <f t="shared" si="48"/>
        <v>1.1034780463739517</v>
      </c>
      <c r="I218">
        <v>23.5</v>
      </c>
      <c r="J218">
        <v>62.55</v>
      </c>
      <c r="K218">
        <v>72.459999999999994</v>
      </c>
      <c r="L218" s="3">
        <f t="shared" si="49"/>
        <v>0</v>
      </c>
      <c r="M218" s="3">
        <f t="shared" si="50"/>
        <v>1</v>
      </c>
      <c r="N218" s="3">
        <f t="shared" si="51"/>
        <v>0</v>
      </c>
      <c r="AA218" t="s">
        <v>261</v>
      </c>
      <c r="AB218" t="s">
        <v>224</v>
      </c>
      <c r="AC218" t="s">
        <v>16</v>
      </c>
      <c r="AD218" t="s">
        <v>135</v>
      </c>
      <c r="AE218">
        <v>24</v>
      </c>
      <c r="AF218">
        <v>107.64</v>
      </c>
      <c r="AG218">
        <v>73.7</v>
      </c>
      <c r="AH218">
        <f t="shared" si="55"/>
        <v>1.4605156037991858</v>
      </c>
      <c r="AI218">
        <v>23.5</v>
      </c>
      <c r="AJ218">
        <v>62.58</v>
      </c>
      <c r="AK218">
        <v>72.459999999999994</v>
      </c>
      <c r="AL218" s="3">
        <f t="shared" si="52"/>
        <v>0</v>
      </c>
      <c r="AM218" s="3">
        <f t="shared" si="53"/>
        <v>1</v>
      </c>
      <c r="AN218" s="3">
        <f t="shared" si="54"/>
        <v>0</v>
      </c>
    </row>
    <row r="219" spans="1:40" x14ac:dyDescent="0.35">
      <c r="A219" s="2" t="s">
        <v>262</v>
      </c>
      <c r="B219" t="s">
        <v>224</v>
      </c>
      <c r="C219" t="s">
        <v>16</v>
      </c>
      <c r="D219" t="s">
        <v>134</v>
      </c>
      <c r="E219">
        <v>25</v>
      </c>
      <c r="F219">
        <v>114.03</v>
      </c>
      <c r="G219">
        <v>76.17</v>
      </c>
      <c r="H219">
        <f t="shared" si="48"/>
        <v>1.4970460811343049</v>
      </c>
      <c r="I219">
        <v>23</v>
      </c>
      <c r="J219">
        <v>59.07</v>
      </c>
      <c r="K219">
        <v>71.22</v>
      </c>
      <c r="L219" s="3">
        <f t="shared" si="49"/>
        <v>0</v>
      </c>
      <c r="M219" s="3">
        <f t="shared" si="50"/>
        <v>1</v>
      </c>
      <c r="N219" s="3">
        <f t="shared" si="51"/>
        <v>0</v>
      </c>
      <c r="AA219" t="s">
        <v>262</v>
      </c>
      <c r="AB219" t="s">
        <v>224</v>
      </c>
      <c r="AC219" t="s">
        <v>16</v>
      </c>
      <c r="AD219" t="s">
        <v>135</v>
      </c>
      <c r="AE219">
        <v>25</v>
      </c>
      <c r="AF219">
        <v>76.69</v>
      </c>
      <c r="AG219">
        <v>76.17</v>
      </c>
      <c r="AH219">
        <f t="shared" si="55"/>
        <v>1.0068268347118288</v>
      </c>
      <c r="AI219">
        <v>24.5</v>
      </c>
      <c r="AJ219">
        <v>51.51</v>
      </c>
      <c r="AK219">
        <v>74.930000000000007</v>
      </c>
      <c r="AL219" s="3">
        <f t="shared" si="52"/>
        <v>0</v>
      </c>
      <c r="AM219" s="3">
        <f t="shared" si="53"/>
        <v>1</v>
      </c>
      <c r="AN219" s="3">
        <f t="shared" si="54"/>
        <v>0</v>
      </c>
    </row>
    <row r="220" spans="1:40" x14ac:dyDescent="0.35">
      <c r="A220" s="2" t="s">
        <v>263</v>
      </c>
      <c r="B220" t="s">
        <v>224</v>
      </c>
      <c r="C220" t="s">
        <v>16</v>
      </c>
      <c r="D220" t="s">
        <v>134</v>
      </c>
      <c r="E220">
        <v>27</v>
      </c>
      <c r="F220">
        <v>111.71</v>
      </c>
      <c r="G220">
        <v>81.08</v>
      </c>
      <c r="H220">
        <f t="shared" si="48"/>
        <v>1.3777750370004933</v>
      </c>
      <c r="I220">
        <v>26</v>
      </c>
      <c r="J220">
        <v>74.47</v>
      </c>
      <c r="K220">
        <v>78.63</v>
      </c>
      <c r="L220" s="3">
        <f t="shared" si="49"/>
        <v>0</v>
      </c>
      <c r="M220" s="3">
        <f t="shared" si="50"/>
        <v>1</v>
      </c>
      <c r="N220" s="3">
        <f t="shared" si="51"/>
        <v>0</v>
      </c>
      <c r="AA220" t="s">
        <v>263</v>
      </c>
      <c r="AB220" t="s">
        <v>224</v>
      </c>
      <c r="AC220" t="s">
        <v>16</v>
      </c>
      <c r="AD220" t="s">
        <v>135</v>
      </c>
      <c r="AE220">
        <v>24</v>
      </c>
      <c r="AF220">
        <v>122.29</v>
      </c>
      <c r="AG220">
        <v>73.7</v>
      </c>
      <c r="AH220">
        <f t="shared" si="55"/>
        <v>1.6592944369063771</v>
      </c>
      <c r="AI220">
        <v>23</v>
      </c>
      <c r="AJ220">
        <v>56.54</v>
      </c>
      <c r="AK220">
        <v>71.22</v>
      </c>
      <c r="AL220" s="3">
        <f t="shared" si="52"/>
        <v>1</v>
      </c>
      <c r="AM220" s="3">
        <f t="shared" si="53"/>
        <v>0</v>
      </c>
      <c r="AN220" s="3">
        <f t="shared" si="54"/>
        <v>0</v>
      </c>
    </row>
    <row r="221" spans="1:40" x14ac:dyDescent="0.35">
      <c r="A221" s="2" t="s">
        <v>264</v>
      </c>
      <c r="B221" t="s">
        <v>224</v>
      </c>
      <c r="C221" t="s">
        <v>16</v>
      </c>
      <c r="D221" t="s">
        <v>134</v>
      </c>
      <c r="E221">
        <v>26.5</v>
      </c>
      <c r="F221">
        <v>106.74</v>
      </c>
      <c r="G221">
        <v>79.86</v>
      </c>
      <c r="H221">
        <f t="shared" si="48"/>
        <v>1.3365890308039068</v>
      </c>
      <c r="I221">
        <v>22.5</v>
      </c>
      <c r="J221">
        <v>71.349999999999994</v>
      </c>
      <c r="K221">
        <v>69.97</v>
      </c>
      <c r="L221" s="3">
        <f t="shared" si="49"/>
        <v>0</v>
      </c>
      <c r="M221" s="3">
        <f t="shared" si="50"/>
        <v>1</v>
      </c>
      <c r="N221" s="3">
        <f t="shared" si="51"/>
        <v>0</v>
      </c>
      <c r="AA221" t="s">
        <v>264</v>
      </c>
      <c r="AB221" t="s">
        <v>224</v>
      </c>
      <c r="AC221" t="s">
        <v>16</v>
      </c>
      <c r="AD221" t="s">
        <v>135</v>
      </c>
      <c r="AE221">
        <v>24</v>
      </c>
      <c r="AF221">
        <v>147.55000000000001</v>
      </c>
      <c r="AG221">
        <v>73.7</v>
      </c>
      <c r="AH221">
        <f t="shared" si="55"/>
        <v>2.0020352781546813</v>
      </c>
      <c r="AI221">
        <v>22.5</v>
      </c>
      <c r="AJ221">
        <v>50.84</v>
      </c>
      <c r="AK221">
        <v>69.97</v>
      </c>
      <c r="AL221" s="3">
        <f t="shared" si="52"/>
        <v>1</v>
      </c>
      <c r="AM221" s="3">
        <f t="shared" si="53"/>
        <v>0</v>
      </c>
      <c r="AN221" s="3">
        <f t="shared" si="54"/>
        <v>0</v>
      </c>
    </row>
    <row r="222" spans="1:40" x14ac:dyDescent="0.35">
      <c r="A222" s="2" t="s">
        <v>265</v>
      </c>
      <c r="B222" t="s">
        <v>224</v>
      </c>
      <c r="C222" t="s">
        <v>16</v>
      </c>
      <c r="D222" t="s">
        <v>134</v>
      </c>
      <c r="E222">
        <v>29</v>
      </c>
      <c r="F222">
        <v>112.42</v>
      </c>
      <c r="G222">
        <v>85.96</v>
      </c>
      <c r="H222">
        <f t="shared" si="48"/>
        <v>1.3078175895765474</v>
      </c>
      <c r="I222">
        <v>22.5</v>
      </c>
      <c r="J222">
        <v>77.959999999999994</v>
      </c>
      <c r="K222">
        <v>69.97</v>
      </c>
      <c r="L222" s="3">
        <f t="shared" si="49"/>
        <v>0</v>
      </c>
      <c r="M222" s="3">
        <f t="shared" si="50"/>
        <v>1</v>
      </c>
      <c r="N222" s="3">
        <f t="shared" si="51"/>
        <v>0</v>
      </c>
      <c r="AA222" t="s">
        <v>265</v>
      </c>
      <c r="AB222" t="s">
        <v>224</v>
      </c>
      <c r="AC222" t="s">
        <v>16</v>
      </c>
      <c r="AD222" t="s">
        <v>135</v>
      </c>
      <c r="AE222">
        <v>24</v>
      </c>
      <c r="AF222">
        <v>95.55</v>
      </c>
      <c r="AG222">
        <v>73.7</v>
      </c>
      <c r="AH222">
        <f t="shared" si="55"/>
        <v>1.2964721845318858</v>
      </c>
      <c r="AI222">
        <v>23</v>
      </c>
      <c r="AJ222">
        <v>62.38</v>
      </c>
      <c r="AK222">
        <v>71.22</v>
      </c>
      <c r="AL222" s="3">
        <f t="shared" si="52"/>
        <v>0</v>
      </c>
      <c r="AM222" s="3">
        <f t="shared" si="53"/>
        <v>1</v>
      </c>
      <c r="AN222" s="3">
        <f t="shared" si="54"/>
        <v>0</v>
      </c>
    </row>
    <row r="223" spans="1:40" x14ac:dyDescent="0.35">
      <c r="A223" s="2" t="s">
        <v>266</v>
      </c>
      <c r="B223" t="s">
        <v>224</v>
      </c>
      <c r="C223" t="s">
        <v>16</v>
      </c>
      <c r="D223" t="s">
        <v>134</v>
      </c>
      <c r="E223">
        <v>28</v>
      </c>
      <c r="F223">
        <v>144.03</v>
      </c>
      <c r="G223">
        <v>83.53</v>
      </c>
      <c r="H223">
        <f t="shared" si="48"/>
        <v>1.724290674009338</v>
      </c>
      <c r="I223">
        <v>22.5</v>
      </c>
      <c r="J223">
        <v>77.599999999999994</v>
      </c>
      <c r="K223">
        <v>69.97</v>
      </c>
      <c r="L223" s="3">
        <f t="shared" si="49"/>
        <v>1</v>
      </c>
      <c r="M223" s="3">
        <f t="shared" si="50"/>
        <v>0</v>
      </c>
      <c r="N223" s="3">
        <f t="shared" si="51"/>
        <v>0</v>
      </c>
      <c r="AA223" t="s">
        <v>266</v>
      </c>
      <c r="AB223" t="s">
        <v>224</v>
      </c>
      <c r="AC223" t="s">
        <v>16</v>
      </c>
      <c r="AD223" t="s">
        <v>135</v>
      </c>
      <c r="AE223">
        <v>24</v>
      </c>
      <c r="AF223">
        <v>109.66</v>
      </c>
      <c r="AG223">
        <v>73.7</v>
      </c>
      <c r="AH223">
        <f t="shared" si="55"/>
        <v>1.4879240162822251</v>
      </c>
      <c r="AI223">
        <v>23</v>
      </c>
      <c r="AJ223">
        <v>56.56</v>
      </c>
      <c r="AK223">
        <v>71.22</v>
      </c>
      <c r="AL223" s="3">
        <f t="shared" si="52"/>
        <v>0</v>
      </c>
      <c r="AM223" s="3">
        <f t="shared" si="53"/>
        <v>1</v>
      </c>
      <c r="AN223" s="3">
        <f t="shared" si="54"/>
        <v>0</v>
      </c>
    </row>
    <row r="224" spans="1:40" x14ac:dyDescent="0.35">
      <c r="A224" s="2" t="s">
        <v>267</v>
      </c>
      <c r="B224" t="s">
        <v>224</v>
      </c>
      <c r="C224" t="s">
        <v>16</v>
      </c>
      <c r="D224" t="s">
        <v>134</v>
      </c>
      <c r="E224" s="6">
        <v>24</v>
      </c>
      <c r="F224" s="6">
        <v>63.82</v>
      </c>
      <c r="G224" s="6">
        <v>73.7</v>
      </c>
      <c r="H224" s="6">
        <f t="shared" si="48"/>
        <v>0.86594301221166892</v>
      </c>
      <c r="I224" s="6">
        <v>23.5</v>
      </c>
      <c r="J224" s="6">
        <v>54.27</v>
      </c>
      <c r="K224" s="6">
        <v>72.459999999999994</v>
      </c>
      <c r="L224" s="6">
        <f t="shared" si="49"/>
        <v>0</v>
      </c>
      <c r="M224" s="6">
        <f t="shared" si="50"/>
        <v>0</v>
      </c>
      <c r="N224" s="6">
        <f t="shared" si="51"/>
        <v>1</v>
      </c>
      <c r="AA224" t="s">
        <v>267</v>
      </c>
      <c r="AB224" t="s">
        <v>224</v>
      </c>
      <c r="AC224" t="s">
        <v>16</v>
      </c>
      <c r="AD224" t="s">
        <v>135</v>
      </c>
      <c r="AE224">
        <v>24</v>
      </c>
      <c r="AF224">
        <v>92.79</v>
      </c>
      <c r="AG224">
        <v>73.7</v>
      </c>
      <c r="AH224">
        <f t="shared" si="55"/>
        <v>1.2590230664857531</v>
      </c>
      <c r="AI224">
        <v>23</v>
      </c>
      <c r="AJ224">
        <v>60.75</v>
      </c>
      <c r="AK224">
        <v>71.22</v>
      </c>
      <c r="AL224" s="3">
        <f t="shared" si="52"/>
        <v>0</v>
      </c>
      <c r="AM224" s="3">
        <f t="shared" si="53"/>
        <v>1</v>
      </c>
      <c r="AN224" s="3">
        <f t="shared" si="54"/>
        <v>0</v>
      </c>
    </row>
    <row r="225" spans="1:40" x14ac:dyDescent="0.35">
      <c r="A225" s="2" t="s">
        <v>268</v>
      </c>
      <c r="B225" t="s">
        <v>224</v>
      </c>
      <c r="C225" t="s">
        <v>16</v>
      </c>
      <c r="D225" t="s">
        <v>134</v>
      </c>
      <c r="E225">
        <v>28</v>
      </c>
      <c r="F225">
        <v>137.02000000000001</v>
      </c>
      <c r="G225">
        <v>83.53</v>
      </c>
      <c r="H225">
        <f t="shared" si="48"/>
        <v>1.6403687297976777</v>
      </c>
      <c r="I225">
        <v>22.5</v>
      </c>
      <c r="J225">
        <v>81.69</v>
      </c>
      <c r="K225">
        <v>69.97</v>
      </c>
      <c r="L225" s="3">
        <f t="shared" si="49"/>
        <v>1</v>
      </c>
      <c r="M225" s="3">
        <f t="shared" si="50"/>
        <v>0</v>
      </c>
      <c r="N225" s="3">
        <f t="shared" si="51"/>
        <v>0</v>
      </c>
      <c r="AA225" t="s">
        <v>268</v>
      </c>
      <c r="AB225" t="s">
        <v>224</v>
      </c>
      <c r="AC225" t="s">
        <v>16</v>
      </c>
      <c r="AD225" t="s">
        <v>135</v>
      </c>
      <c r="AE225">
        <v>24</v>
      </c>
      <c r="AF225">
        <v>135.01</v>
      </c>
      <c r="AG225">
        <v>73.7</v>
      </c>
      <c r="AH225">
        <f t="shared" si="55"/>
        <v>1.8318860244233377</v>
      </c>
      <c r="AI225">
        <v>23</v>
      </c>
      <c r="AJ225">
        <v>68.010000000000005</v>
      </c>
      <c r="AK225">
        <v>71.22</v>
      </c>
      <c r="AL225" s="3">
        <f t="shared" si="52"/>
        <v>1</v>
      </c>
      <c r="AM225" s="3">
        <f t="shared" si="53"/>
        <v>0</v>
      </c>
      <c r="AN225" s="3">
        <f t="shared" si="54"/>
        <v>0</v>
      </c>
    </row>
    <row r="226" spans="1:40" x14ac:dyDescent="0.35">
      <c r="A226" s="2" t="s">
        <v>269</v>
      </c>
      <c r="B226" t="s">
        <v>224</v>
      </c>
      <c r="C226" t="s">
        <v>16</v>
      </c>
      <c r="D226" t="s">
        <v>134</v>
      </c>
      <c r="E226">
        <v>25.5</v>
      </c>
      <c r="F226">
        <v>201.71</v>
      </c>
      <c r="G226">
        <v>77.400000000000006</v>
      </c>
      <c r="H226">
        <f t="shared" si="48"/>
        <v>2.6060723514211888</v>
      </c>
      <c r="I226">
        <v>23</v>
      </c>
      <c r="J226">
        <v>49.07</v>
      </c>
      <c r="K226">
        <v>71.22</v>
      </c>
      <c r="L226" s="3">
        <f t="shared" si="49"/>
        <v>1</v>
      </c>
      <c r="M226" s="3">
        <f t="shared" si="50"/>
        <v>0</v>
      </c>
      <c r="N226" s="3">
        <f t="shared" si="51"/>
        <v>0</v>
      </c>
      <c r="AA226" t="s">
        <v>269</v>
      </c>
      <c r="AB226" t="s">
        <v>224</v>
      </c>
      <c r="AC226" t="s">
        <v>16</v>
      </c>
      <c r="AD226" t="s">
        <v>135</v>
      </c>
      <c r="AE226">
        <v>24</v>
      </c>
      <c r="AF226">
        <v>148.82</v>
      </c>
      <c r="AG226">
        <v>73.7</v>
      </c>
      <c r="AH226">
        <f t="shared" si="55"/>
        <v>2.0192672998643144</v>
      </c>
      <c r="AI226">
        <v>22.5</v>
      </c>
      <c r="AJ226">
        <v>44.89</v>
      </c>
      <c r="AK226">
        <v>69.97</v>
      </c>
      <c r="AL226" s="3">
        <f t="shared" si="52"/>
        <v>1</v>
      </c>
      <c r="AM226" s="3">
        <f t="shared" si="53"/>
        <v>0</v>
      </c>
      <c r="AN226" s="3">
        <f t="shared" si="54"/>
        <v>0</v>
      </c>
    </row>
    <row r="227" spans="1:40" x14ac:dyDescent="0.35">
      <c r="A227" s="2" t="s">
        <v>270</v>
      </c>
      <c r="B227" t="s">
        <v>224</v>
      </c>
      <c r="C227" t="s">
        <v>16</v>
      </c>
      <c r="D227" t="s">
        <v>134</v>
      </c>
      <c r="E227">
        <v>28</v>
      </c>
      <c r="F227">
        <v>134.12</v>
      </c>
      <c r="G227">
        <v>83.53</v>
      </c>
      <c r="H227">
        <f t="shared" si="48"/>
        <v>1.6056506644319406</v>
      </c>
      <c r="I227">
        <v>26</v>
      </c>
      <c r="J227">
        <v>55.82</v>
      </c>
      <c r="K227">
        <v>78.63</v>
      </c>
      <c r="L227" s="3">
        <f t="shared" si="49"/>
        <v>1</v>
      </c>
      <c r="M227" s="3">
        <f t="shared" si="50"/>
        <v>0</v>
      </c>
      <c r="N227" s="3">
        <f t="shared" si="51"/>
        <v>0</v>
      </c>
      <c r="AA227" t="s">
        <v>270</v>
      </c>
      <c r="AB227" t="s">
        <v>224</v>
      </c>
      <c r="AC227" t="s">
        <v>16</v>
      </c>
      <c r="AD227" t="s">
        <v>135</v>
      </c>
      <c r="AE227">
        <v>24</v>
      </c>
      <c r="AF227">
        <v>102.91</v>
      </c>
      <c r="AG227">
        <v>73.7</v>
      </c>
      <c r="AH227">
        <f t="shared" si="55"/>
        <v>1.3963364993215739</v>
      </c>
      <c r="AI227">
        <v>23</v>
      </c>
      <c r="AJ227">
        <v>55.92</v>
      </c>
      <c r="AK227">
        <v>71.22</v>
      </c>
      <c r="AL227" s="3">
        <f t="shared" si="52"/>
        <v>0</v>
      </c>
      <c r="AM227" s="3">
        <f t="shared" si="53"/>
        <v>1</v>
      </c>
      <c r="AN227" s="3">
        <f t="shared" si="54"/>
        <v>0</v>
      </c>
    </row>
    <row r="228" spans="1:40" x14ac:dyDescent="0.35">
      <c r="A228" s="2" t="s">
        <v>271</v>
      </c>
      <c r="B228" t="s">
        <v>224</v>
      </c>
      <c r="C228" t="s">
        <v>16</v>
      </c>
      <c r="D228" t="s">
        <v>134</v>
      </c>
      <c r="E228">
        <v>27.5</v>
      </c>
      <c r="F228">
        <v>147.44999999999999</v>
      </c>
      <c r="G228">
        <v>82.3</v>
      </c>
      <c r="H228">
        <f t="shared" si="48"/>
        <v>1.7916160388821385</v>
      </c>
      <c r="I228">
        <v>26</v>
      </c>
      <c r="J228">
        <v>77.510000000000005</v>
      </c>
      <c r="K228">
        <v>78.63</v>
      </c>
      <c r="L228" s="3">
        <f t="shared" si="49"/>
        <v>1</v>
      </c>
      <c r="M228" s="3">
        <f t="shared" si="50"/>
        <v>0</v>
      </c>
      <c r="N228" s="3">
        <f t="shared" si="51"/>
        <v>0</v>
      </c>
      <c r="AA228" t="s">
        <v>271</v>
      </c>
      <c r="AB228" t="s">
        <v>224</v>
      </c>
      <c r="AC228" t="s">
        <v>16</v>
      </c>
      <c r="AD228" t="s">
        <v>135</v>
      </c>
      <c r="AE228">
        <v>24.5</v>
      </c>
      <c r="AF228">
        <v>123.91</v>
      </c>
      <c r="AG228">
        <v>74.930000000000007</v>
      </c>
      <c r="AH228">
        <f t="shared" si="55"/>
        <v>1.6536767649806483</v>
      </c>
      <c r="AI228">
        <v>23.5</v>
      </c>
      <c r="AJ228">
        <v>64.11</v>
      </c>
      <c r="AK228">
        <v>72.459999999999994</v>
      </c>
      <c r="AL228" s="3">
        <f t="shared" si="52"/>
        <v>1</v>
      </c>
      <c r="AM228" s="3">
        <f t="shared" si="53"/>
        <v>0</v>
      </c>
      <c r="AN228" s="3">
        <f t="shared" si="54"/>
        <v>0</v>
      </c>
    </row>
    <row r="229" spans="1:40" x14ac:dyDescent="0.35">
      <c r="A229" s="2" t="s">
        <v>272</v>
      </c>
      <c r="B229" t="s">
        <v>224</v>
      </c>
      <c r="C229" t="s">
        <v>16</v>
      </c>
      <c r="D229" t="s">
        <v>134</v>
      </c>
      <c r="E229">
        <v>25</v>
      </c>
      <c r="F229">
        <v>95.71</v>
      </c>
      <c r="G229">
        <v>76.17</v>
      </c>
      <c r="H229">
        <f t="shared" si="48"/>
        <v>1.2565314428252592</v>
      </c>
      <c r="I229">
        <v>28</v>
      </c>
      <c r="J229">
        <v>84.28</v>
      </c>
      <c r="K229">
        <v>83.53</v>
      </c>
      <c r="L229" s="3">
        <f t="shared" si="49"/>
        <v>0</v>
      </c>
      <c r="M229" s="3">
        <f t="shared" si="50"/>
        <v>1</v>
      </c>
      <c r="N229" s="3">
        <f t="shared" si="51"/>
        <v>0</v>
      </c>
      <c r="AA229" t="s">
        <v>272</v>
      </c>
      <c r="AB229" t="s">
        <v>224</v>
      </c>
      <c r="AC229" t="s">
        <v>16</v>
      </c>
      <c r="AD229" t="s">
        <v>135</v>
      </c>
      <c r="AE229" s="6">
        <v>24</v>
      </c>
      <c r="AF229" s="6">
        <v>72.61</v>
      </c>
      <c r="AG229" s="6">
        <v>73.7</v>
      </c>
      <c r="AH229" s="6">
        <f t="shared" si="55"/>
        <v>0.98521031207598364</v>
      </c>
      <c r="AI229" s="6">
        <v>23.5</v>
      </c>
      <c r="AJ229" s="6">
        <v>65.67</v>
      </c>
      <c r="AK229" s="6">
        <v>72.459999999999994</v>
      </c>
      <c r="AL229" s="6">
        <f t="shared" si="52"/>
        <v>0</v>
      </c>
      <c r="AM229" s="6">
        <f t="shared" si="53"/>
        <v>0</v>
      </c>
      <c r="AN229" s="6">
        <f t="shared" si="54"/>
        <v>1</v>
      </c>
    </row>
    <row r="230" spans="1:40" x14ac:dyDescent="0.35">
      <c r="A230" s="2" t="s">
        <v>273</v>
      </c>
      <c r="B230" t="s">
        <v>224</v>
      </c>
      <c r="C230" t="s">
        <v>16</v>
      </c>
      <c r="D230" t="s">
        <v>134</v>
      </c>
      <c r="E230">
        <v>25</v>
      </c>
      <c r="F230">
        <v>105.26</v>
      </c>
      <c r="G230">
        <v>76.17</v>
      </c>
      <c r="H230">
        <f t="shared" si="48"/>
        <v>1.3819088880136536</v>
      </c>
      <c r="I230">
        <v>24</v>
      </c>
      <c r="J230">
        <v>60.01</v>
      </c>
      <c r="K230">
        <v>73.7</v>
      </c>
      <c r="L230" s="3">
        <f t="shared" si="49"/>
        <v>0</v>
      </c>
      <c r="M230" s="3">
        <f t="shared" si="50"/>
        <v>1</v>
      </c>
      <c r="N230" s="3">
        <f t="shared" si="51"/>
        <v>0</v>
      </c>
      <c r="AA230" t="s">
        <v>273</v>
      </c>
      <c r="AB230" t="s">
        <v>224</v>
      </c>
      <c r="AC230" t="s">
        <v>16</v>
      </c>
      <c r="AD230" t="s">
        <v>135</v>
      </c>
      <c r="AE230">
        <v>25</v>
      </c>
      <c r="AF230">
        <v>90.71</v>
      </c>
      <c r="AG230">
        <v>76.17</v>
      </c>
      <c r="AH230">
        <f t="shared" si="55"/>
        <v>1.1908888013653669</v>
      </c>
      <c r="AI230">
        <v>23.5</v>
      </c>
      <c r="AJ230">
        <v>62.64</v>
      </c>
      <c r="AK230">
        <v>72.459999999999994</v>
      </c>
      <c r="AL230" s="3">
        <f t="shared" si="52"/>
        <v>0</v>
      </c>
      <c r="AM230" s="3">
        <f t="shared" si="53"/>
        <v>1</v>
      </c>
      <c r="AN230" s="3">
        <f t="shared" si="54"/>
        <v>0</v>
      </c>
    </row>
    <row r="231" spans="1:40" x14ac:dyDescent="0.35">
      <c r="A231" s="2" t="s">
        <v>274</v>
      </c>
      <c r="B231" t="s">
        <v>224</v>
      </c>
      <c r="C231" t="s">
        <v>16</v>
      </c>
      <c r="D231" t="s">
        <v>134</v>
      </c>
      <c r="E231">
        <v>27</v>
      </c>
      <c r="F231">
        <v>89.75</v>
      </c>
      <c r="G231">
        <v>81.08</v>
      </c>
      <c r="H231">
        <f t="shared" si="48"/>
        <v>1.1069314257523435</v>
      </c>
      <c r="I231">
        <v>26.5</v>
      </c>
      <c r="J231">
        <v>78.36</v>
      </c>
      <c r="K231">
        <v>79.86</v>
      </c>
      <c r="L231" s="3">
        <f t="shared" si="49"/>
        <v>0</v>
      </c>
      <c r="M231" s="3">
        <f t="shared" si="50"/>
        <v>1</v>
      </c>
      <c r="N231" s="3">
        <f t="shared" si="51"/>
        <v>0</v>
      </c>
      <c r="AA231" t="s">
        <v>274</v>
      </c>
      <c r="AB231" t="s">
        <v>224</v>
      </c>
      <c r="AC231" t="s">
        <v>16</v>
      </c>
      <c r="AD231" t="s">
        <v>135</v>
      </c>
      <c r="AE231">
        <v>24</v>
      </c>
      <c r="AF231">
        <v>141.36000000000001</v>
      </c>
      <c r="AG231">
        <v>73.7</v>
      </c>
      <c r="AH231">
        <f t="shared" si="55"/>
        <v>1.9180461329715062</v>
      </c>
      <c r="AI231">
        <v>23</v>
      </c>
      <c r="AJ231">
        <v>70.02</v>
      </c>
      <c r="AK231">
        <v>71.22</v>
      </c>
      <c r="AL231" s="3">
        <f t="shared" si="52"/>
        <v>1</v>
      </c>
      <c r="AM231" s="3">
        <f t="shared" si="53"/>
        <v>0</v>
      </c>
      <c r="AN231" s="3">
        <f t="shared" si="54"/>
        <v>0</v>
      </c>
    </row>
    <row r="232" spans="1:40" x14ac:dyDescent="0.35">
      <c r="A232" s="2" t="s">
        <v>275</v>
      </c>
      <c r="B232" t="s">
        <v>224</v>
      </c>
      <c r="C232" t="s">
        <v>16</v>
      </c>
      <c r="D232" t="s">
        <v>134</v>
      </c>
      <c r="E232">
        <v>27.5</v>
      </c>
      <c r="F232">
        <v>135.72</v>
      </c>
      <c r="G232">
        <v>82.3</v>
      </c>
      <c r="H232">
        <f t="shared" si="48"/>
        <v>1.6490886998784933</v>
      </c>
      <c r="I232">
        <v>24</v>
      </c>
      <c r="J232">
        <v>54.65</v>
      </c>
      <c r="K232">
        <v>73.7</v>
      </c>
      <c r="L232" s="3">
        <f t="shared" si="49"/>
        <v>1</v>
      </c>
      <c r="M232" s="3">
        <f t="shared" si="50"/>
        <v>0</v>
      </c>
      <c r="N232" s="3">
        <f t="shared" si="51"/>
        <v>0</v>
      </c>
      <c r="AA232" t="s">
        <v>275</v>
      </c>
      <c r="AB232" t="s">
        <v>224</v>
      </c>
      <c r="AC232" t="s">
        <v>16</v>
      </c>
      <c r="AD232" t="s">
        <v>135</v>
      </c>
      <c r="AE232">
        <v>24</v>
      </c>
      <c r="AF232">
        <v>109.68</v>
      </c>
      <c r="AG232">
        <v>73.7</v>
      </c>
      <c r="AH232">
        <f t="shared" si="55"/>
        <v>1.4881953867028495</v>
      </c>
      <c r="AI232">
        <v>23</v>
      </c>
      <c r="AJ232">
        <v>68.56</v>
      </c>
      <c r="AK232">
        <v>71.22</v>
      </c>
      <c r="AL232" s="3">
        <f t="shared" si="52"/>
        <v>0</v>
      </c>
      <c r="AM232" s="3">
        <f t="shared" si="53"/>
        <v>1</v>
      </c>
      <c r="AN232" s="3">
        <f t="shared" si="54"/>
        <v>0</v>
      </c>
    </row>
    <row r="233" spans="1:40" x14ac:dyDescent="0.35">
      <c r="A233" s="2" t="s">
        <v>276</v>
      </c>
      <c r="B233" t="s">
        <v>277</v>
      </c>
      <c r="C233" t="s">
        <v>51</v>
      </c>
      <c r="D233" t="s">
        <v>17</v>
      </c>
      <c r="E233">
        <v>24.5</v>
      </c>
      <c r="F233">
        <v>124.84</v>
      </c>
      <c r="G233">
        <v>74.930000000000007</v>
      </c>
      <c r="H233">
        <f t="shared" si="48"/>
        <v>1.6660883491258507</v>
      </c>
      <c r="I233">
        <v>23.5</v>
      </c>
      <c r="J233">
        <v>67.010000000000005</v>
      </c>
      <c r="K233">
        <v>72.459999999999994</v>
      </c>
      <c r="L233" s="3">
        <f t="shared" si="49"/>
        <v>1</v>
      </c>
      <c r="M233" s="3">
        <f t="shared" si="50"/>
        <v>0</v>
      </c>
      <c r="N233" s="3">
        <f t="shared" si="51"/>
        <v>0</v>
      </c>
      <c r="AA233" t="s">
        <v>276</v>
      </c>
      <c r="AB233" t="s">
        <v>277</v>
      </c>
      <c r="AC233" t="s">
        <v>51</v>
      </c>
      <c r="AD233" t="s">
        <v>18</v>
      </c>
      <c r="AE233">
        <v>24</v>
      </c>
      <c r="AF233">
        <v>144.65</v>
      </c>
      <c r="AG233">
        <v>73.7</v>
      </c>
      <c r="AH233">
        <f t="shared" si="55"/>
        <v>1.9626865671641791</v>
      </c>
      <c r="AI233">
        <v>23</v>
      </c>
      <c r="AJ233">
        <v>54.38</v>
      </c>
      <c r="AK233">
        <v>71.22</v>
      </c>
      <c r="AL233" s="3">
        <f t="shared" si="52"/>
        <v>1</v>
      </c>
      <c r="AM233" s="3">
        <f t="shared" si="53"/>
        <v>0</v>
      </c>
      <c r="AN233" s="3">
        <f t="shared" si="54"/>
        <v>0</v>
      </c>
    </row>
    <row r="234" spans="1:40" x14ac:dyDescent="0.35">
      <c r="A234" s="2" t="s">
        <v>278</v>
      </c>
      <c r="B234" t="s">
        <v>277</v>
      </c>
      <c r="C234" t="s">
        <v>51</v>
      </c>
      <c r="D234" t="s">
        <v>17</v>
      </c>
      <c r="E234">
        <v>25.5</v>
      </c>
      <c r="F234">
        <v>103.7</v>
      </c>
      <c r="G234">
        <v>77.400000000000006</v>
      </c>
      <c r="H234">
        <f t="shared" si="48"/>
        <v>1.3397932816537468</v>
      </c>
      <c r="I234">
        <v>23.5</v>
      </c>
      <c r="J234">
        <v>50.65</v>
      </c>
      <c r="K234">
        <v>72.459999999999994</v>
      </c>
      <c r="L234" s="3">
        <f t="shared" si="49"/>
        <v>0</v>
      </c>
      <c r="M234" s="3">
        <f t="shared" si="50"/>
        <v>1</v>
      </c>
      <c r="N234" s="3">
        <f t="shared" si="51"/>
        <v>0</v>
      </c>
      <c r="AA234" t="s">
        <v>278</v>
      </c>
      <c r="AB234" t="s">
        <v>277</v>
      </c>
      <c r="AC234" t="s">
        <v>51</v>
      </c>
      <c r="AD234" t="s">
        <v>18</v>
      </c>
      <c r="AE234" s="6">
        <v>16</v>
      </c>
      <c r="AF234" s="6">
        <v>47.1</v>
      </c>
      <c r="AG234" s="6">
        <v>53.5</v>
      </c>
      <c r="AH234" s="6">
        <f t="shared" si="55"/>
        <v>0.88037383177570094</v>
      </c>
      <c r="AI234" s="6">
        <v>15.5</v>
      </c>
      <c r="AJ234" s="6">
        <v>28.46</v>
      </c>
      <c r="AK234" s="6">
        <v>52.21</v>
      </c>
      <c r="AL234" s="6">
        <f t="shared" si="52"/>
        <v>0</v>
      </c>
      <c r="AM234" s="6">
        <f t="shared" si="53"/>
        <v>0</v>
      </c>
      <c r="AN234" s="6">
        <f t="shared" si="54"/>
        <v>1</v>
      </c>
    </row>
    <row r="235" spans="1:40" x14ac:dyDescent="0.35">
      <c r="A235" s="2" t="s">
        <v>279</v>
      </c>
      <c r="B235" t="s">
        <v>277</v>
      </c>
      <c r="C235" t="s">
        <v>51</v>
      </c>
      <c r="D235" t="s">
        <v>17</v>
      </c>
      <c r="E235">
        <v>25</v>
      </c>
      <c r="F235">
        <v>77.180000000000007</v>
      </c>
      <c r="G235">
        <v>76.17</v>
      </c>
      <c r="H235">
        <f t="shared" si="48"/>
        <v>1.0132598135748982</v>
      </c>
      <c r="I235">
        <v>24.5</v>
      </c>
      <c r="J235">
        <v>71.099999999999994</v>
      </c>
      <c r="K235">
        <v>74.930000000000007</v>
      </c>
      <c r="L235" s="3">
        <f t="shared" si="49"/>
        <v>0</v>
      </c>
      <c r="M235" s="3">
        <f t="shared" si="50"/>
        <v>1</v>
      </c>
      <c r="N235" s="3">
        <f t="shared" si="51"/>
        <v>0</v>
      </c>
      <c r="AA235" t="s">
        <v>279</v>
      </c>
      <c r="AB235" t="s">
        <v>277</v>
      </c>
      <c r="AC235" t="s">
        <v>51</v>
      </c>
      <c r="AD235" t="s">
        <v>18</v>
      </c>
      <c r="AE235">
        <v>23.5</v>
      </c>
      <c r="AF235">
        <v>104.13</v>
      </c>
      <c r="AG235">
        <v>72.459999999999994</v>
      </c>
      <c r="AH235">
        <f t="shared" si="55"/>
        <v>1.4370687275738339</v>
      </c>
      <c r="AI235">
        <v>22.5</v>
      </c>
      <c r="AJ235">
        <v>65.67</v>
      </c>
      <c r="AK235">
        <v>69.97</v>
      </c>
      <c r="AL235" s="3">
        <f t="shared" si="52"/>
        <v>0</v>
      </c>
      <c r="AM235" s="3">
        <f t="shared" si="53"/>
        <v>1</v>
      </c>
      <c r="AN235" s="3">
        <f t="shared" si="54"/>
        <v>0</v>
      </c>
    </row>
    <row r="236" spans="1:40" x14ac:dyDescent="0.35">
      <c r="A236" s="2" t="s">
        <v>280</v>
      </c>
      <c r="B236" t="s">
        <v>277</v>
      </c>
      <c r="C236" t="s">
        <v>51</v>
      </c>
      <c r="D236" t="s">
        <v>17</v>
      </c>
      <c r="E236">
        <v>25</v>
      </c>
      <c r="F236">
        <v>133.09</v>
      </c>
      <c r="G236">
        <v>76.17</v>
      </c>
      <c r="H236">
        <f t="shared" si="48"/>
        <v>1.7472758303794145</v>
      </c>
      <c r="I236">
        <v>24</v>
      </c>
      <c r="J236">
        <v>70.33</v>
      </c>
      <c r="K236">
        <v>73.7</v>
      </c>
      <c r="L236" s="3">
        <f t="shared" si="49"/>
        <v>1</v>
      </c>
      <c r="M236" s="3">
        <f t="shared" si="50"/>
        <v>0</v>
      </c>
      <c r="N236" s="3">
        <f t="shared" si="51"/>
        <v>0</v>
      </c>
      <c r="AA236" t="s">
        <v>280</v>
      </c>
      <c r="AB236" t="s">
        <v>277</v>
      </c>
      <c r="AC236" t="s">
        <v>51</v>
      </c>
      <c r="AD236" t="s">
        <v>18</v>
      </c>
      <c r="AE236">
        <v>24</v>
      </c>
      <c r="AF236">
        <v>102.1</v>
      </c>
      <c r="AG236">
        <v>73.7</v>
      </c>
      <c r="AH236">
        <f t="shared" si="55"/>
        <v>1.3853459972862956</v>
      </c>
      <c r="AI236">
        <v>23</v>
      </c>
      <c r="AJ236">
        <v>57.81</v>
      </c>
      <c r="AK236">
        <v>71.22</v>
      </c>
      <c r="AL236" s="3">
        <f t="shared" si="52"/>
        <v>0</v>
      </c>
      <c r="AM236" s="3">
        <f t="shared" si="53"/>
        <v>1</v>
      </c>
      <c r="AN236" s="3">
        <f t="shared" si="54"/>
        <v>0</v>
      </c>
    </row>
    <row r="237" spans="1:40" x14ac:dyDescent="0.35">
      <c r="A237" s="2" t="s">
        <v>281</v>
      </c>
      <c r="B237" t="s">
        <v>277</v>
      </c>
      <c r="C237" t="s">
        <v>51</v>
      </c>
      <c r="D237" t="s">
        <v>17</v>
      </c>
      <c r="E237">
        <v>25</v>
      </c>
      <c r="F237">
        <v>138.94999999999999</v>
      </c>
      <c r="G237">
        <v>76.17</v>
      </c>
      <c r="H237">
        <f t="shared" si="48"/>
        <v>1.8242090061704082</v>
      </c>
      <c r="I237">
        <v>23.5</v>
      </c>
      <c r="J237">
        <v>69.959999999999994</v>
      </c>
      <c r="K237">
        <v>72.459999999999994</v>
      </c>
      <c r="L237" s="3">
        <f t="shared" si="49"/>
        <v>1</v>
      </c>
      <c r="M237" s="3">
        <f t="shared" si="50"/>
        <v>0</v>
      </c>
      <c r="N237" s="3">
        <f t="shared" si="51"/>
        <v>0</v>
      </c>
      <c r="AA237" t="s">
        <v>281</v>
      </c>
      <c r="AB237" t="s">
        <v>277</v>
      </c>
      <c r="AC237" t="s">
        <v>51</v>
      </c>
      <c r="AD237" t="s">
        <v>18</v>
      </c>
      <c r="AE237">
        <v>24</v>
      </c>
      <c r="AF237">
        <v>164.46</v>
      </c>
      <c r="AG237">
        <v>73.7</v>
      </c>
      <c r="AH237">
        <f t="shared" si="55"/>
        <v>2.2314789687924015</v>
      </c>
      <c r="AI237">
        <v>22</v>
      </c>
      <c r="AJ237">
        <v>52.72</v>
      </c>
      <c r="AK237">
        <v>68.72</v>
      </c>
      <c r="AL237" s="3">
        <f t="shared" si="52"/>
        <v>1</v>
      </c>
      <c r="AM237" s="3">
        <f t="shared" si="53"/>
        <v>0</v>
      </c>
      <c r="AN237" s="3">
        <f t="shared" si="54"/>
        <v>0</v>
      </c>
    </row>
    <row r="238" spans="1:40" x14ac:dyDescent="0.35">
      <c r="A238" s="2" t="s">
        <v>282</v>
      </c>
      <c r="B238" t="s">
        <v>277</v>
      </c>
      <c r="C238" t="s">
        <v>51</v>
      </c>
      <c r="D238" t="s">
        <v>17</v>
      </c>
      <c r="E238">
        <v>25</v>
      </c>
      <c r="F238">
        <v>178.44</v>
      </c>
      <c r="G238">
        <v>76.17</v>
      </c>
      <c r="H238">
        <f t="shared" si="48"/>
        <v>2.342654588420638</v>
      </c>
      <c r="I238">
        <v>23</v>
      </c>
      <c r="J238">
        <v>63.44</v>
      </c>
      <c r="K238">
        <v>71.22</v>
      </c>
      <c r="L238" s="3">
        <f t="shared" si="49"/>
        <v>1</v>
      </c>
      <c r="M238" s="3">
        <f t="shared" si="50"/>
        <v>0</v>
      </c>
      <c r="N238" s="3">
        <f t="shared" si="51"/>
        <v>0</v>
      </c>
      <c r="AA238" t="s">
        <v>282</v>
      </c>
      <c r="AB238" t="s">
        <v>277</v>
      </c>
      <c r="AC238" t="s">
        <v>51</v>
      </c>
      <c r="AD238" t="s">
        <v>18</v>
      </c>
      <c r="AE238">
        <v>24</v>
      </c>
      <c r="AF238">
        <v>97.53</v>
      </c>
      <c r="AG238">
        <v>73.7</v>
      </c>
      <c r="AH238">
        <f t="shared" si="55"/>
        <v>1.3233378561736771</v>
      </c>
      <c r="AI238">
        <v>23.5</v>
      </c>
      <c r="AJ238">
        <v>70.98</v>
      </c>
      <c r="AK238">
        <v>72.459999999999994</v>
      </c>
      <c r="AL238" s="3">
        <f t="shared" si="52"/>
        <v>0</v>
      </c>
      <c r="AM238" s="3">
        <f t="shared" si="53"/>
        <v>1</v>
      </c>
      <c r="AN238" s="3">
        <f t="shared" si="54"/>
        <v>0</v>
      </c>
    </row>
    <row r="239" spans="1:40" x14ac:dyDescent="0.35">
      <c r="A239" s="2" t="s">
        <v>283</v>
      </c>
      <c r="B239" t="s">
        <v>277</v>
      </c>
      <c r="C239" t="s">
        <v>51</v>
      </c>
      <c r="D239" t="s">
        <v>17</v>
      </c>
      <c r="E239">
        <v>25.5</v>
      </c>
      <c r="F239">
        <v>93.89</v>
      </c>
      <c r="G239">
        <v>77.400000000000006</v>
      </c>
      <c r="H239">
        <f t="shared" si="48"/>
        <v>1.2130490956072351</v>
      </c>
      <c r="I239">
        <v>24</v>
      </c>
      <c r="J239">
        <v>60.9</v>
      </c>
      <c r="K239">
        <v>73.7</v>
      </c>
      <c r="L239" s="3">
        <f t="shared" si="49"/>
        <v>0</v>
      </c>
      <c r="M239" s="3">
        <f t="shared" si="50"/>
        <v>1</v>
      </c>
      <c r="N239" s="3">
        <f t="shared" si="51"/>
        <v>0</v>
      </c>
      <c r="AA239" t="s">
        <v>283</v>
      </c>
      <c r="AB239" t="s">
        <v>277</v>
      </c>
      <c r="AC239" t="s">
        <v>51</v>
      </c>
      <c r="AD239" t="s">
        <v>18</v>
      </c>
      <c r="AE239">
        <v>25.5</v>
      </c>
      <c r="AF239">
        <v>80.48</v>
      </c>
      <c r="AG239">
        <v>77.400000000000006</v>
      </c>
      <c r="AH239">
        <f t="shared" si="55"/>
        <v>1.0397932816537467</v>
      </c>
      <c r="AI239">
        <v>25</v>
      </c>
      <c r="AJ239">
        <v>66.64</v>
      </c>
      <c r="AK239">
        <v>76.17</v>
      </c>
      <c r="AL239" s="3">
        <f t="shared" si="52"/>
        <v>0</v>
      </c>
      <c r="AM239" s="3">
        <f t="shared" si="53"/>
        <v>1</v>
      </c>
      <c r="AN239" s="3">
        <f t="shared" si="54"/>
        <v>0</v>
      </c>
    </row>
    <row r="240" spans="1:40" x14ac:dyDescent="0.35">
      <c r="A240" s="2" t="s">
        <v>284</v>
      </c>
      <c r="B240" t="s">
        <v>277</v>
      </c>
      <c r="C240" t="s">
        <v>51</v>
      </c>
      <c r="D240" t="s">
        <v>17</v>
      </c>
      <c r="E240">
        <v>25</v>
      </c>
      <c r="F240">
        <v>154.6</v>
      </c>
      <c r="G240">
        <v>76.17</v>
      </c>
      <c r="H240">
        <f t="shared" si="48"/>
        <v>2.0296704739398712</v>
      </c>
      <c r="I240">
        <v>23</v>
      </c>
      <c r="J240">
        <v>45.08</v>
      </c>
      <c r="K240">
        <v>71.22</v>
      </c>
      <c r="L240" s="3">
        <f t="shared" si="49"/>
        <v>1</v>
      </c>
      <c r="M240" s="3">
        <f t="shared" si="50"/>
        <v>0</v>
      </c>
      <c r="N240" s="3">
        <f t="shared" si="51"/>
        <v>0</v>
      </c>
      <c r="AA240" t="s">
        <v>284</v>
      </c>
      <c r="AB240" t="s">
        <v>277</v>
      </c>
      <c r="AC240" t="s">
        <v>51</v>
      </c>
      <c r="AD240" t="s">
        <v>18</v>
      </c>
      <c r="AE240">
        <v>23.5</v>
      </c>
      <c r="AF240">
        <v>105.31</v>
      </c>
      <c r="AG240">
        <v>72.459999999999994</v>
      </c>
      <c r="AH240">
        <f t="shared" si="55"/>
        <v>1.4533535743858683</v>
      </c>
      <c r="AI240">
        <v>23</v>
      </c>
      <c r="AJ240">
        <v>59.35</v>
      </c>
      <c r="AK240">
        <v>71.22</v>
      </c>
      <c r="AL240" s="3">
        <f t="shared" si="52"/>
        <v>0</v>
      </c>
      <c r="AM240" s="3">
        <f t="shared" si="53"/>
        <v>1</v>
      </c>
      <c r="AN240" s="3">
        <f t="shared" si="54"/>
        <v>0</v>
      </c>
    </row>
    <row r="241" spans="1:40" x14ac:dyDescent="0.35">
      <c r="A241" s="2" t="s">
        <v>285</v>
      </c>
      <c r="B241" t="s">
        <v>277</v>
      </c>
      <c r="C241" t="s">
        <v>51</v>
      </c>
      <c r="D241" t="s">
        <v>17</v>
      </c>
      <c r="E241">
        <v>25.5</v>
      </c>
      <c r="F241">
        <v>139.52000000000001</v>
      </c>
      <c r="G241">
        <v>77.400000000000006</v>
      </c>
      <c r="H241">
        <f t="shared" si="48"/>
        <v>1.8025839793281653</v>
      </c>
      <c r="I241">
        <v>23</v>
      </c>
      <c r="J241">
        <v>55.19</v>
      </c>
      <c r="K241">
        <v>71.22</v>
      </c>
      <c r="L241" s="3">
        <f t="shared" si="49"/>
        <v>1</v>
      </c>
      <c r="M241" s="3">
        <f t="shared" si="50"/>
        <v>0</v>
      </c>
      <c r="N241" s="3">
        <f t="shared" si="51"/>
        <v>0</v>
      </c>
      <c r="AA241" t="s">
        <v>285</v>
      </c>
      <c r="AB241" t="s">
        <v>277</v>
      </c>
      <c r="AC241" t="s">
        <v>51</v>
      </c>
      <c r="AD241" t="s">
        <v>18</v>
      </c>
      <c r="AE241">
        <v>24</v>
      </c>
      <c r="AF241">
        <v>124.65</v>
      </c>
      <c r="AG241">
        <v>73.7</v>
      </c>
      <c r="AH241">
        <f t="shared" si="55"/>
        <v>1.691316146540027</v>
      </c>
      <c r="AI241">
        <v>22.5</v>
      </c>
      <c r="AJ241">
        <v>64.06</v>
      </c>
      <c r="AK241">
        <v>69.97</v>
      </c>
      <c r="AL241" s="3">
        <f t="shared" si="52"/>
        <v>1</v>
      </c>
      <c r="AM241" s="3">
        <f t="shared" si="53"/>
        <v>0</v>
      </c>
      <c r="AN241" s="3">
        <f t="shared" si="54"/>
        <v>0</v>
      </c>
    </row>
    <row r="242" spans="1:40" x14ac:dyDescent="0.35">
      <c r="A242" s="2" t="s">
        <v>286</v>
      </c>
      <c r="B242" t="s">
        <v>277</v>
      </c>
      <c r="C242" t="s">
        <v>51</v>
      </c>
      <c r="D242" t="s">
        <v>17</v>
      </c>
      <c r="E242">
        <v>25</v>
      </c>
      <c r="F242">
        <v>137.44</v>
      </c>
      <c r="G242">
        <v>76.17</v>
      </c>
      <c r="H242">
        <f t="shared" si="48"/>
        <v>1.8043849284495208</v>
      </c>
      <c r="I242">
        <v>23</v>
      </c>
      <c r="J242">
        <v>49.06</v>
      </c>
      <c r="K242">
        <v>71.22</v>
      </c>
      <c r="L242" s="3">
        <f t="shared" si="49"/>
        <v>1</v>
      </c>
      <c r="M242" s="3">
        <f t="shared" si="50"/>
        <v>0</v>
      </c>
      <c r="N242" s="3">
        <f t="shared" si="51"/>
        <v>0</v>
      </c>
      <c r="AA242" t="s">
        <v>286</v>
      </c>
      <c r="AB242" t="s">
        <v>277</v>
      </c>
      <c r="AC242" t="s">
        <v>51</v>
      </c>
      <c r="AD242" t="s">
        <v>18</v>
      </c>
      <c r="AE242">
        <v>24</v>
      </c>
      <c r="AF242">
        <v>158.27000000000001</v>
      </c>
      <c r="AG242">
        <v>73.7</v>
      </c>
      <c r="AH242">
        <f t="shared" si="55"/>
        <v>2.1474898236092268</v>
      </c>
      <c r="AI242">
        <v>22.5</v>
      </c>
      <c r="AJ242">
        <v>60.12</v>
      </c>
      <c r="AK242">
        <v>69.97</v>
      </c>
      <c r="AL242" s="3">
        <f t="shared" si="52"/>
        <v>1</v>
      </c>
      <c r="AM242" s="3">
        <f t="shared" si="53"/>
        <v>0</v>
      </c>
      <c r="AN242" s="3">
        <f t="shared" si="54"/>
        <v>0</v>
      </c>
    </row>
    <row r="243" spans="1:40" x14ac:dyDescent="0.35">
      <c r="A243" s="2" t="s">
        <v>287</v>
      </c>
      <c r="B243" t="s">
        <v>277</v>
      </c>
      <c r="C243" t="s">
        <v>51</v>
      </c>
      <c r="D243" t="s">
        <v>17</v>
      </c>
      <c r="E243">
        <v>24</v>
      </c>
      <c r="F243">
        <v>216.69</v>
      </c>
      <c r="G243">
        <v>73.7</v>
      </c>
      <c r="H243">
        <f t="shared" si="48"/>
        <v>2.9401628222523741</v>
      </c>
      <c r="I243">
        <v>22.5</v>
      </c>
      <c r="J243">
        <v>67.06</v>
      </c>
      <c r="K243">
        <v>69.97</v>
      </c>
      <c r="L243" s="3">
        <f t="shared" si="49"/>
        <v>1</v>
      </c>
      <c r="M243" s="3">
        <f t="shared" si="50"/>
        <v>0</v>
      </c>
      <c r="N243" s="3">
        <f t="shared" si="51"/>
        <v>0</v>
      </c>
      <c r="AA243" t="s">
        <v>287</v>
      </c>
      <c r="AB243" t="s">
        <v>277</v>
      </c>
      <c r="AC243" t="s">
        <v>51</v>
      </c>
      <c r="AD243" t="s">
        <v>18</v>
      </c>
      <c r="AE243">
        <v>24</v>
      </c>
      <c r="AF243">
        <v>99.2</v>
      </c>
      <c r="AG243">
        <v>73.7</v>
      </c>
      <c r="AH243">
        <f t="shared" si="55"/>
        <v>1.3459972862957938</v>
      </c>
      <c r="AI243">
        <v>23.5</v>
      </c>
      <c r="AJ243">
        <v>66.22</v>
      </c>
      <c r="AK243">
        <v>72.459999999999994</v>
      </c>
      <c r="AL243" s="3">
        <f t="shared" si="52"/>
        <v>0</v>
      </c>
      <c r="AM243" s="3">
        <f t="shared" si="53"/>
        <v>1</v>
      </c>
      <c r="AN243" s="3">
        <f t="shared" si="54"/>
        <v>0</v>
      </c>
    </row>
    <row r="244" spans="1:40" x14ac:dyDescent="0.35">
      <c r="A244" s="2" t="s">
        <v>288</v>
      </c>
      <c r="B244" t="s">
        <v>277</v>
      </c>
      <c r="C244" t="s">
        <v>51</v>
      </c>
      <c r="D244" t="s">
        <v>17</v>
      </c>
      <c r="E244">
        <v>24</v>
      </c>
      <c r="F244">
        <v>116.12</v>
      </c>
      <c r="G244">
        <v>73.7</v>
      </c>
      <c r="H244">
        <f t="shared" si="48"/>
        <v>1.5755766621438263</v>
      </c>
      <c r="I244">
        <v>23</v>
      </c>
      <c r="J244">
        <v>54.49</v>
      </c>
      <c r="K244">
        <v>71.22</v>
      </c>
      <c r="L244" s="3">
        <f t="shared" si="49"/>
        <v>1</v>
      </c>
      <c r="M244" s="3">
        <f t="shared" si="50"/>
        <v>0</v>
      </c>
      <c r="N244" s="3">
        <f t="shared" si="51"/>
        <v>0</v>
      </c>
      <c r="AA244" t="s">
        <v>288</v>
      </c>
      <c r="AB244" t="s">
        <v>277</v>
      </c>
      <c r="AC244" t="s">
        <v>51</v>
      </c>
      <c r="AD244" t="s">
        <v>18</v>
      </c>
      <c r="AE244">
        <v>23.5</v>
      </c>
      <c r="AF244">
        <v>92.17</v>
      </c>
      <c r="AG244">
        <v>72.459999999999994</v>
      </c>
      <c r="AH244">
        <f t="shared" si="55"/>
        <v>1.2720121446315209</v>
      </c>
      <c r="AI244">
        <v>22.5</v>
      </c>
      <c r="AJ244">
        <v>54.4</v>
      </c>
      <c r="AK244">
        <v>69.97</v>
      </c>
      <c r="AL244" s="3">
        <f t="shared" si="52"/>
        <v>0</v>
      </c>
      <c r="AM244" s="3">
        <f t="shared" si="53"/>
        <v>1</v>
      </c>
      <c r="AN244" s="3">
        <f t="shared" si="54"/>
        <v>0</v>
      </c>
    </row>
    <row r="245" spans="1:40" x14ac:dyDescent="0.35">
      <c r="A245" s="2" t="s">
        <v>289</v>
      </c>
      <c r="B245" t="s">
        <v>277</v>
      </c>
      <c r="C245" t="s">
        <v>51</v>
      </c>
      <c r="D245" t="s">
        <v>17</v>
      </c>
      <c r="E245">
        <v>24.5</v>
      </c>
      <c r="F245">
        <v>95.08</v>
      </c>
      <c r="G245">
        <v>74.930000000000007</v>
      </c>
      <c r="H245">
        <f t="shared" si="48"/>
        <v>1.2689176564793807</v>
      </c>
      <c r="I245">
        <v>23.5</v>
      </c>
      <c r="J245">
        <v>70.16</v>
      </c>
      <c r="K245">
        <v>72.459999999999994</v>
      </c>
      <c r="L245" s="3">
        <f t="shared" si="49"/>
        <v>0</v>
      </c>
      <c r="M245" s="3">
        <f t="shared" si="50"/>
        <v>1</v>
      </c>
      <c r="N245" s="3">
        <f t="shared" si="51"/>
        <v>0</v>
      </c>
      <c r="AA245" t="s">
        <v>289</v>
      </c>
      <c r="AB245" t="s">
        <v>277</v>
      </c>
      <c r="AC245" t="s">
        <v>51</v>
      </c>
      <c r="AD245" t="s">
        <v>18</v>
      </c>
      <c r="AE245">
        <v>24</v>
      </c>
      <c r="AF245">
        <v>119.29</v>
      </c>
      <c r="AG245">
        <v>73.7</v>
      </c>
      <c r="AH245">
        <f t="shared" si="55"/>
        <v>1.6185888738127545</v>
      </c>
      <c r="AI245">
        <v>23</v>
      </c>
      <c r="AJ245">
        <v>64.94</v>
      </c>
      <c r="AK245">
        <v>71.22</v>
      </c>
      <c r="AL245" s="3">
        <f t="shared" si="52"/>
        <v>1</v>
      </c>
      <c r="AM245" s="3">
        <f t="shared" si="53"/>
        <v>0</v>
      </c>
      <c r="AN245" s="3">
        <f t="shared" si="54"/>
        <v>0</v>
      </c>
    </row>
    <row r="246" spans="1:40" x14ac:dyDescent="0.35">
      <c r="A246" s="2" t="s">
        <v>290</v>
      </c>
      <c r="B246" t="s">
        <v>277</v>
      </c>
      <c r="C246" t="s">
        <v>51</v>
      </c>
      <c r="D246" t="s">
        <v>17</v>
      </c>
      <c r="E246">
        <v>25</v>
      </c>
      <c r="F246">
        <v>125.32</v>
      </c>
      <c r="G246">
        <v>76.17</v>
      </c>
      <c r="H246">
        <f t="shared" si="48"/>
        <v>1.6452671655507416</v>
      </c>
      <c r="I246">
        <v>23</v>
      </c>
      <c r="J246">
        <v>70.430000000000007</v>
      </c>
      <c r="K246">
        <v>71.22</v>
      </c>
      <c r="L246" s="3">
        <f t="shared" si="49"/>
        <v>1</v>
      </c>
      <c r="M246" s="3">
        <f t="shared" si="50"/>
        <v>0</v>
      </c>
      <c r="N246" s="3">
        <f t="shared" si="51"/>
        <v>0</v>
      </c>
      <c r="AA246" t="s">
        <v>290</v>
      </c>
      <c r="AB246" t="s">
        <v>277</v>
      </c>
      <c r="AC246" t="s">
        <v>51</v>
      </c>
      <c r="AD246" t="s">
        <v>18</v>
      </c>
      <c r="AE246">
        <v>24</v>
      </c>
      <c r="AF246">
        <v>137.57</v>
      </c>
      <c r="AG246">
        <v>73.7</v>
      </c>
      <c r="AH246">
        <f t="shared" si="55"/>
        <v>1.8666214382632291</v>
      </c>
      <c r="AI246">
        <v>22.5</v>
      </c>
      <c r="AJ246">
        <v>61.86</v>
      </c>
      <c r="AK246">
        <v>69.97</v>
      </c>
      <c r="AL246" s="3">
        <f t="shared" si="52"/>
        <v>1</v>
      </c>
      <c r="AM246" s="3">
        <f t="shared" si="53"/>
        <v>0</v>
      </c>
      <c r="AN246" s="3">
        <f t="shared" si="54"/>
        <v>0</v>
      </c>
    </row>
    <row r="247" spans="1:40" x14ac:dyDescent="0.35">
      <c r="A247" s="2" t="s">
        <v>291</v>
      </c>
      <c r="B247" t="s">
        <v>277</v>
      </c>
      <c r="C247" t="s">
        <v>51</v>
      </c>
      <c r="D247" t="s">
        <v>17</v>
      </c>
      <c r="E247">
        <v>24</v>
      </c>
      <c r="F247">
        <v>130.38999999999999</v>
      </c>
      <c r="G247">
        <v>73.7</v>
      </c>
      <c r="H247">
        <f t="shared" si="48"/>
        <v>1.7691994572591585</v>
      </c>
      <c r="I247">
        <v>23</v>
      </c>
      <c r="J247">
        <v>50.95</v>
      </c>
      <c r="K247">
        <v>71.22</v>
      </c>
      <c r="L247" s="3">
        <f t="shared" si="49"/>
        <v>1</v>
      </c>
      <c r="M247" s="3">
        <f t="shared" si="50"/>
        <v>0</v>
      </c>
      <c r="N247" s="3">
        <f t="shared" si="51"/>
        <v>0</v>
      </c>
      <c r="AA247" t="s">
        <v>291</v>
      </c>
      <c r="AB247" t="s">
        <v>277</v>
      </c>
      <c r="AC247" t="s">
        <v>51</v>
      </c>
      <c r="AD247" t="s">
        <v>18</v>
      </c>
      <c r="AE247">
        <v>24</v>
      </c>
      <c r="AF247">
        <v>149.84</v>
      </c>
      <c r="AG247">
        <v>73.7</v>
      </c>
      <c r="AH247">
        <f t="shared" si="55"/>
        <v>2.0331071913161467</v>
      </c>
      <c r="AI247">
        <v>22</v>
      </c>
      <c r="AJ247">
        <v>43.96</v>
      </c>
      <c r="AK247">
        <v>68.72</v>
      </c>
      <c r="AL247" s="3">
        <f t="shared" si="52"/>
        <v>1</v>
      </c>
      <c r="AM247" s="3">
        <f t="shared" si="53"/>
        <v>0</v>
      </c>
      <c r="AN247" s="3">
        <f t="shared" si="54"/>
        <v>0</v>
      </c>
    </row>
    <row r="248" spans="1:40" x14ac:dyDescent="0.35">
      <c r="A248" s="2" t="s">
        <v>292</v>
      </c>
      <c r="B248" t="s">
        <v>277</v>
      </c>
      <c r="C248" t="s">
        <v>51</v>
      </c>
      <c r="D248" t="s">
        <v>17</v>
      </c>
      <c r="E248">
        <v>25.5</v>
      </c>
      <c r="F248">
        <v>128.08000000000001</v>
      </c>
      <c r="G248">
        <v>77.400000000000006</v>
      </c>
      <c r="H248">
        <f t="shared" si="48"/>
        <v>1.654780361757106</v>
      </c>
      <c r="I248">
        <v>24</v>
      </c>
      <c r="J248">
        <v>68.94</v>
      </c>
      <c r="K248">
        <v>73.7</v>
      </c>
      <c r="L248" s="3">
        <f t="shared" si="49"/>
        <v>1</v>
      </c>
      <c r="M248" s="3">
        <f t="shared" si="50"/>
        <v>0</v>
      </c>
      <c r="N248" s="3">
        <f t="shared" si="51"/>
        <v>0</v>
      </c>
      <c r="AA248" t="s">
        <v>292</v>
      </c>
      <c r="AB248" t="s">
        <v>277</v>
      </c>
      <c r="AC248" t="s">
        <v>51</v>
      </c>
      <c r="AD248" t="s">
        <v>18</v>
      </c>
      <c r="AE248" s="6">
        <v>25</v>
      </c>
      <c r="AF248" s="6">
        <v>71.680000000000007</v>
      </c>
      <c r="AG248" s="6">
        <v>76.17</v>
      </c>
      <c r="AH248" s="6">
        <f t="shared" si="55"/>
        <v>0.94105290796901675</v>
      </c>
      <c r="AI248" s="6">
        <v>24.5</v>
      </c>
      <c r="AJ248" s="6">
        <v>64.37</v>
      </c>
      <c r="AK248" s="6">
        <v>74.930000000000007</v>
      </c>
      <c r="AL248" s="6">
        <f t="shared" si="52"/>
        <v>0</v>
      </c>
      <c r="AM248" s="6">
        <f t="shared" si="53"/>
        <v>0</v>
      </c>
      <c r="AN248" s="6">
        <f t="shared" si="54"/>
        <v>1</v>
      </c>
    </row>
    <row r="249" spans="1:40" x14ac:dyDescent="0.35">
      <c r="A249" s="2" t="s">
        <v>293</v>
      </c>
      <c r="B249" t="s">
        <v>277</v>
      </c>
      <c r="C249" t="s">
        <v>51</v>
      </c>
      <c r="D249" t="s">
        <v>17</v>
      </c>
      <c r="E249">
        <v>25</v>
      </c>
      <c r="F249">
        <v>136.47</v>
      </c>
      <c r="G249">
        <v>76.17</v>
      </c>
      <c r="H249">
        <f t="shared" si="48"/>
        <v>1.7916502560063017</v>
      </c>
      <c r="I249">
        <v>22.5</v>
      </c>
      <c r="J249">
        <v>50.99</v>
      </c>
      <c r="K249">
        <v>69.97</v>
      </c>
      <c r="L249" s="3">
        <f t="shared" si="49"/>
        <v>1</v>
      </c>
      <c r="M249" s="3">
        <f t="shared" si="50"/>
        <v>0</v>
      </c>
      <c r="N249" s="3">
        <f t="shared" si="51"/>
        <v>0</v>
      </c>
      <c r="AA249" t="s">
        <v>293</v>
      </c>
      <c r="AB249" t="s">
        <v>277</v>
      </c>
      <c r="AC249" t="s">
        <v>51</v>
      </c>
      <c r="AD249" t="s">
        <v>18</v>
      </c>
      <c r="AE249">
        <v>26</v>
      </c>
      <c r="AF249">
        <v>84.37</v>
      </c>
      <c r="AG249">
        <v>78.63</v>
      </c>
      <c r="AH249">
        <f t="shared" si="55"/>
        <v>1.0730001271779219</v>
      </c>
      <c r="AI249">
        <v>25</v>
      </c>
      <c r="AJ249">
        <v>62.64</v>
      </c>
      <c r="AK249">
        <v>76.17</v>
      </c>
      <c r="AL249" s="3">
        <f t="shared" si="52"/>
        <v>0</v>
      </c>
      <c r="AM249" s="3">
        <f t="shared" si="53"/>
        <v>1</v>
      </c>
      <c r="AN249" s="3">
        <f t="shared" si="54"/>
        <v>0</v>
      </c>
    </row>
    <row r="250" spans="1:40" x14ac:dyDescent="0.35">
      <c r="A250" s="2" t="s">
        <v>294</v>
      </c>
      <c r="B250" t="s">
        <v>277</v>
      </c>
      <c r="C250" t="s">
        <v>51</v>
      </c>
      <c r="D250" t="s">
        <v>17</v>
      </c>
      <c r="E250">
        <v>25.5</v>
      </c>
      <c r="F250">
        <v>174.63</v>
      </c>
      <c r="G250">
        <v>77.400000000000006</v>
      </c>
      <c r="H250">
        <f t="shared" si="48"/>
        <v>2.2562015503875967</v>
      </c>
      <c r="I250">
        <v>23</v>
      </c>
      <c r="J250">
        <v>56.45</v>
      </c>
      <c r="K250">
        <v>71.22</v>
      </c>
      <c r="L250" s="3">
        <f t="shared" si="49"/>
        <v>1</v>
      </c>
      <c r="M250" s="3">
        <f t="shared" si="50"/>
        <v>0</v>
      </c>
      <c r="N250" s="3">
        <f t="shared" si="51"/>
        <v>0</v>
      </c>
      <c r="AA250" t="s">
        <v>294</v>
      </c>
      <c r="AB250" t="s">
        <v>277</v>
      </c>
      <c r="AC250" t="s">
        <v>51</v>
      </c>
      <c r="AD250" t="s">
        <v>18</v>
      </c>
      <c r="AE250" s="6">
        <v>15</v>
      </c>
      <c r="AF250" s="6">
        <v>43.58</v>
      </c>
      <c r="AG250" s="6">
        <v>50.91</v>
      </c>
      <c r="AH250" s="6">
        <f t="shared" si="55"/>
        <v>0.85602042820663915</v>
      </c>
      <c r="AI250" s="6">
        <v>15</v>
      </c>
      <c r="AJ250" s="6">
        <v>43.58</v>
      </c>
      <c r="AK250" s="6">
        <v>50.91</v>
      </c>
      <c r="AL250" s="6">
        <f t="shared" si="52"/>
        <v>0</v>
      </c>
      <c r="AM250" s="6">
        <f t="shared" si="53"/>
        <v>0</v>
      </c>
      <c r="AN250" s="6">
        <f t="shared" si="54"/>
        <v>1</v>
      </c>
    </row>
    <row r="251" spans="1:40" x14ac:dyDescent="0.35">
      <c r="A251" s="2" t="s">
        <v>295</v>
      </c>
      <c r="B251" t="s">
        <v>277</v>
      </c>
      <c r="C251" t="s">
        <v>51</v>
      </c>
      <c r="D251" t="s">
        <v>17</v>
      </c>
      <c r="E251" s="6">
        <v>23</v>
      </c>
      <c r="F251" s="6">
        <v>53.74</v>
      </c>
      <c r="G251" s="6">
        <v>71.22</v>
      </c>
      <c r="H251" s="6">
        <f t="shared" si="48"/>
        <v>0.75456332490873357</v>
      </c>
      <c r="I251" s="6">
        <v>22.5</v>
      </c>
      <c r="J251" s="6">
        <v>41.93</v>
      </c>
      <c r="K251" s="6">
        <v>69.97</v>
      </c>
      <c r="L251" s="6">
        <f t="shared" si="49"/>
        <v>0</v>
      </c>
      <c r="M251" s="6">
        <f t="shared" si="50"/>
        <v>0</v>
      </c>
      <c r="N251" s="6">
        <f t="shared" si="51"/>
        <v>1</v>
      </c>
      <c r="AA251" t="s">
        <v>295</v>
      </c>
      <c r="AB251" t="s">
        <v>277</v>
      </c>
      <c r="AC251" t="s">
        <v>51</v>
      </c>
      <c r="AD251" t="s">
        <v>18</v>
      </c>
      <c r="AE251">
        <v>25</v>
      </c>
      <c r="AF251">
        <v>92.05</v>
      </c>
      <c r="AG251">
        <v>76.17</v>
      </c>
      <c r="AH251">
        <f t="shared" si="55"/>
        <v>1.2084810292766179</v>
      </c>
      <c r="AI251">
        <v>23</v>
      </c>
      <c r="AJ251">
        <v>63.98</v>
      </c>
      <c r="AK251">
        <v>71.22</v>
      </c>
      <c r="AL251" s="3">
        <f t="shared" si="52"/>
        <v>0</v>
      </c>
      <c r="AM251" s="3">
        <f t="shared" si="53"/>
        <v>1</v>
      </c>
      <c r="AN251" s="3">
        <f t="shared" si="54"/>
        <v>0</v>
      </c>
    </row>
    <row r="252" spans="1:40" x14ac:dyDescent="0.35">
      <c r="A252" s="2" t="s">
        <v>296</v>
      </c>
      <c r="B252" t="s">
        <v>277</v>
      </c>
      <c r="C252" t="s">
        <v>51</v>
      </c>
      <c r="D252" t="s">
        <v>17</v>
      </c>
      <c r="E252" s="6">
        <v>25.5</v>
      </c>
      <c r="F252" s="6">
        <v>54.96</v>
      </c>
      <c r="G252" s="6">
        <v>77.400000000000006</v>
      </c>
      <c r="H252" s="6">
        <f t="shared" si="48"/>
        <v>0.71007751937984487</v>
      </c>
      <c r="I252" s="6">
        <v>25</v>
      </c>
      <c r="J252" s="6">
        <v>42.21</v>
      </c>
      <c r="K252" s="6">
        <v>76.17</v>
      </c>
      <c r="L252" s="6">
        <f t="shared" si="49"/>
        <v>0</v>
      </c>
      <c r="M252" s="6">
        <f t="shared" si="50"/>
        <v>0</v>
      </c>
      <c r="N252" s="6">
        <f t="shared" si="51"/>
        <v>1</v>
      </c>
      <c r="AA252" t="s">
        <v>296</v>
      </c>
      <c r="AB252" t="s">
        <v>277</v>
      </c>
      <c r="AC252" t="s">
        <v>51</v>
      </c>
      <c r="AD252" t="s">
        <v>18</v>
      </c>
      <c r="AE252" s="6">
        <v>26</v>
      </c>
      <c r="AF252" s="6">
        <v>72.5</v>
      </c>
      <c r="AG252" s="6">
        <v>78.63</v>
      </c>
      <c r="AH252" s="6">
        <f t="shared" si="55"/>
        <v>0.92203993386748062</v>
      </c>
      <c r="AI252" s="6">
        <v>25.5</v>
      </c>
      <c r="AJ252" s="6">
        <v>66.52</v>
      </c>
      <c r="AK252" s="6">
        <v>77.400000000000006</v>
      </c>
      <c r="AL252" s="6">
        <f t="shared" si="52"/>
        <v>0</v>
      </c>
      <c r="AM252" s="6">
        <f t="shared" si="53"/>
        <v>0</v>
      </c>
      <c r="AN252" s="6">
        <f t="shared" si="54"/>
        <v>1</v>
      </c>
    </row>
    <row r="253" spans="1:40" x14ac:dyDescent="0.35">
      <c r="A253" s="2" t="s">
        <v>297</v>
      </c>
      <c r="B253" t="s">
        <v>277</v>
      </c>
      <c r="C253" t="s">
        <v>51</v>
      </c>
      <c r="D253" t="s">
        <v>17</v>
      </c>
      <c r="E253">
        <v>24.5</v>
      </c>
      <c r="F253">
        <v>135.69</v>
      </c>
      <c r="G253">
        <v>74.930000000000007</v>
      </c>
      <c r="H253">
        <f t="shared" si="48"/>
        <v>1.8108901641532094</v>
      </c>
      <c r="I253">
        <v>23</v>
      </c>
      <c r="J253">
        <v>67.08</v>
      </c>
      <c r="K253">
        <v>71.22</v>
      </c>
      <c r="L253" s="3">
        <f t="shared" si="49"/>
        <v>1</v>
      </c>
      <c r="M253" s="3">
        <f t="shared" si="50"/>
        <v>0</v>
      </c>
      <c r="N253" s="3">
        <f t="shared" si="51"/>
        <v>0</v>
      </c>
      <c r="AA253" t="s">
        <v>297</v>
      </c>
      <c r="AB253" t="s">
        <v>277</v>
      </c>
      <c r="AC253" t="s">
        <v>51</v>
      </c>
      <c r="AD253" t="s">
        <v>18</v>
      </c>
      <c r="AE253">
        <v>24</v>
      </c>
      <c r="AF253">
        <v>145.97999999999999</v>
      </c>
      <c r="AG253">
        <v>73.7</v>
      </c>
      <c r="AH253">
        <f t="shared" si="55"/>
        <v>1.9807327001356849</v>
      </c>
      <c r="AI253">
        <v>21.5</v>
      </c>
      <c r="AJ253">
        <v>51.94</v>
      </c>
      <c r="AK253">
        <v>67.47</v>
      </c>
      <c r="AL253" s="3">
        <f t="shared" si="52"/>
        <v>1</v>
      </c>
      <c r="AM253" s="3">
        <f t="shared" si="53"/>
        <v>0</v>
      </c>
      <c r="AN253" s="3">
        <f t="shared" si="54"/>
        <v>0</v>
      </c>
    </row>
    <row r="254" spans="1:40" x14ac:dyDescent="0.35">
      <c r="A254" s="2" t="s">
        <v>298</v>
      </c>
      <c r="B254" t="s">
        <v>277</v>
      </c>
      <c r="C254" t="s">
        <v>51</v>
      </c>
      <c r="D254" t="s">
        <v>17</v>
      </c>
      <c r="E254">
        <v>25</v>
      </c>
      <c r="F254">
        <v>109.58</v>
      </c>
      <c r="G254">
        <v>76.17</v>
      </c>
      <c r="H254">
        <f t="shared" si="48"/>
        <v>1.4386241302350007</v>
      </c>
      <c r="I254">
        <v>23.5</v>
      </c>
      <c r="J254">
        <v>63.66</v>
      </c>
      <c r="K254">
        <v>72.459999999999994</v>
      </c>
      <c r="L254" s="3">
        <f t="shared" si="49"/>
        <v>0</v>
      </c>
      <c r="M254" s="3">
        <f t="shared" si="50"/>
        <v>1</v>
      </c>
      <c r="N254" s="3">
        <f t="shared" si="51"/>
        <v>0</v>
      </c>
      <c r="AA254" t="s">
        <v>298</v>
      </c>
      <c r="AB254" t="s">
        <v>277</v>
      </c>
      <c r="AC254" t="s">
        <v>51</v>
      </c>
      <c r="AD254" t="s">
        <v>18</v>
      </c>
      <c r="AE254">
        <v>24</v>
      </c>
      <c r="AF254">
        <v>100.65</v>
      </c>
      <c r="AG254">
        <v>73.7</v>
      </c>
      <c r="AH254">
        <f t="shared" si="55"/>
        <v>1.3656716417910448</v>
      </c>
      <c r="AI254">
        <v>22</v>
      </c>
      <c r="AJ254">
        <v>55.55</v>
      </c>
      <c r="AK254">
        <v>68.72</v>
      </c>
      <c r="AL254" s="3">
        <f t="shared" si="52"/>
        <v>0</v>
      </c>
      <c r="AM254" s="3">
        <f t="shared" si="53"/>
        <v>1</v>
      </c>
      <c r="AN254" s="3">
        <f t="shared" si="54"/>
        <v>0</v>
      </c>
    </row>
    <row r="255" spans="1:40" x14ac:dyDescent="0.35">
      <c r="A255" s="2" t="s">
        <v>299</v>
      </c>
      <c r="B255" t="s">
        <v>277</v>
      </c>
      <c r="C255" t="s">
        <v>51</v>
      </c>
      <c r="D255" t="s">
        <v>17</v>
      </c>
      <c r="E255" s="6">
        <v>24</v>
      </c>
      <c r="F255" s="6">
        <v>68.61</v>
      </c>
      <c r="G255" s="6">
        <v>73.7</v>
      </c>
      <c r="H255" s="6">
        <f t="shared" si="48"/>
        <v>0.93093622795115327</v>
      </c>
      <c r="I255" s="6">
        <v>23.5</v>
      </c>
      <c r="J255" s="6">
        <v>56.57</v>
      </c>
      <c r="K255" s="6">
        <v>72.459999999999994</v>
      </c>
      <c r="L255" s="6">
        <f t="shared" si="49"/>
        <v>0</v>
      </c>
      <c r="M255" s="6">
        <f t="shared" si="50"/>
        <v>0</v>
      </c>
      <c r="N255" s="6">
        <f t="shared" si="51"/>
        <v>1</v>
      </c>
      <c r="AA255" t="s">
        <v>299</v>
      </c>
      <c r="AB255" t="s">
        <v>277</v>
      </c>
      <c r="AC255" t="s">
        <v>51</v>
      </c>
      <c r="AD255" t="s">
        <v>18</v>
      </c>
      <c r="AE255">
        <v>24</v>
      </c>
      <c r="AF255">
        <v>110.62</v>
      </c>
      <c r="AG255">
        <v>73.7</v>
      </c>
      <c r="AH255">
        <f t="shared" si="55"/>
        <v>1.5009497964721845</v>
      </c>
      <c r="AI255">
        <v>23</v>
      </c>
      <c r="AJ255">
        <v>64.28</v>
      </c>
      <c r="AK255">
        <v>71.22</v>
      </c>
      <c r="AL255" s="3">
        <f t="shared" si="52"/>
        <v>1</v>
      </c>
      <c r="AM255" s="3">
        <f t="shared" si="53"/>
        <v>0</v>
      </c>
      <c r="AN255" s="3">
        <f t="shared" si="54"/>
        <v>0</v>
      </c>
    </row>
    <row r="256" spans="1:40" x14ac:dyDescent="0.35">
      <c r="A256" s="2" t="s">
        <v>300</v>
      </c>
      <c r="B256" t="s">
        <v>277</v>
      </c>
      <c r="C256" t="s">
        <v>51</v>
      </c>
      <c r="D256" t="s">
        <v>17</v>
      </c>
      <c r="E256">
        <v>25</v>
      </c>
      <c r="F256">
        <v>119.59</v>
      </c>
      <c r="G256">
        <v>76.17</v>
      </c>
      <c r="H256">
        <f t="shared" si="48"/>
        <v>1.5700406984377051</v>
      </c>
      <c r="I256">
        <v>23</v>
      </c>
      <c r="J256">
        <v>69.19</v>
      </c>
      <c r="K256">
        <v>71.22</v>
      </c>
      <c r="L256" s="3">
        <f t="shared" si="49"/>
        <v>1</v>
      </c>
      <c r="M256" s="3">
        <f t="shared" si="50"/>
        <v>0</v>
      </c>
      <c r="N256" s="3">
        <f t="shared" si="51"/>
        <v>0</v>
      </c>
      <c r="AA256" t="s">
        <v>300</v>
      </c>
      <c r="AB256" t="s">
        <v>277</v>
      </c>
      <c r="AC256" t="s">
        <v>51</v>
      </c>
      <c r="AD256" t="s">
        <v>18</v>
      </c>
      <c r="AE256">
        <v>24</v>
      </c>
      <c r="AF256">
        <v>114.29</v>
      </c>
      <c r="AG256">
        <v>73.7</v>
      </c>
      <c r="AH256">
        <f t="shared" si="55"/>
        <v>1.5507462686567164</v>
      </c>
      <c r="AI256">
        <v>22.5</v>
      </c>
      <c r="AJ256">
        <v>68.75</v>
      </c>
      <c r="AK256">
        <v>69.97</v>
      </c>
      <c r="AL256" s="3">
        <f t="shared" si="52"/>
        <v>1</v>
      </c>
      <c r="AM256" s="3">
        <f t="shared" si="53"/>
        <v>0</v>
      </c>
      <c r="AN256" s="3">
        <f t="shared" si="54"/>
        <v>0</v>
      </c>
    </row>
    <row r="257" spans="1:40" x14ac:dyDescent="0.35">
      <c r="A257" s="2" t="s">
        <v>301</v>
      </c>
      <c r="B257" t="s">
        <v>277</v>
      </c>
      <c r="C257" t="s">
        <v>51</v>
      </c>
      <c r="D257" t="s">
        <v>17</v>
      </c>
      <c r="E257">
        <v>24.5</v>
      </c>
      <c r="F257">
        <v>81.19</v>
      </c>
      <c r="G257">
        <v>74.930000000000007</v>
      </c>
      <c r="H257">
        <f t="shared" si="48"/>
        <v>1.0835446416655543</v>
      </c>
      <c r="I257">
        <v>23.5</v>
      </c>
      <c r="J257">
        <v>71.569999999999993</v>
      </c>
      <c r="K257">
        <v>72.459999999999994</v>
      </c>
      <c r="L257" s="3">
        <f t="shared" si="49"/>
        <v>0</v>
      </c>
      <c r="M257" s="3">
        <f t="shared" si="50"/>
        <v>1</v>
      </c>
      <c r="N257" s="3">
        <f t="shared" si="51"/>
        <v>0</v>
      </c>
      <c r="AA257" t="s">
        <v>301</v>
      </c>
      <c r="AB257" t="s">
        <v>277</v>
      </c>
      <c r="AC257" t="s">
        <v>51</v>
      </c>
      <c r="AD257" t="s">
        <v>18</v>
      </c>
      <c r="AE257">
        <v>24</v>
      </c>
      <c r="AF257">
        <v>159.18</v>
      </c>
      <c r="AG257">
        <v>73.7</v>
      </c>
      <c r="AH257">
        <f t="shared" si="55"/>
        <v>2.1598371777476255</v>
      </c>
      <c r="AI257">
        <v>22</v>
      </c>
      <c r="AJ257">
        <v>61.39</v>
      </c>
      <c r="AK257">
        <v>68.72</v>
      </c>
      <c r="AL257" s="3">
        <f t="shared" si="52"/>
        <v>1</v>
      </c>
      <c r="AM257" s="3">
        <f t="shared" si="53"/>
        <v>0</v>
      </c>
      <c r="AN257" s="3">
        <f t="shared" si="54"/>
        <v>0</v>
      </c>
    </row>
    <row r="258" spans="1:40" x14ac:dyDescent="0.35">
      <c r="A258" s="2" t="s">
        <v>302</v>
      </c>
      <c r="B258" t="s">
        <v>277</v>
      </c>
      <c r="C258" t="s">
        <v>51</v>
      </c>
      <c r="D258" t="s">
        <v>17</v>
      </c>
      <c r="E258" s="6">
        <v>24.5</v>
      </c>
      <c r="F258" s="6">
        <v>58.32</v>
      </c>
      <c r="G258" s="6">
        <v>74.930000000000007</v>
      </c>
      <c r="H258" s="6">
        <f t="shared" ref="H258:H321" si="56">F258/G258</f>
        <v>0.77832643800880819</v>
      </c>
      <c r="I258" s="6">
        <v>24</v>
      </c>
      <c r="J258" s="6">
        <v>46.75</v>
      </c>
      <c r="K258" s="6">
        <v>73.7</v>
      </c>
      <c r="L258" s="6">
        <f t="shared" ref="L258:L321" si="57">IF(H258&gt;1.5,1,0)</f>
        <v>0</v>
      </c>
      <c r="M258" s="6">
        <f t="shared" ref="M258:M321" si="58">IF((AND(H258&gt;1,H258&lt;1.5)),1,0)</f>
        <v>0</v>
      </c>
      <c r="N258" s="6">
        <f t="shared" ref="N258:N321" si="59">IF(H258&lt;1,1,0)</f>
        <v>1</v>
      </c>
      <c r="AA258" t="s">
        <v>302</v>
      </c>
      <c r="AB258" t="s">
        <v>277</v>
      </c>
      <c r="AC258" t="s">
        <v>51</v>
      </c>
      <c r="AD258" t="s">
        <v>18</v>
      </c>
      <c r="AE258">
        <v>24.5</v>
      </c>
      <c r="AF258">
        <v>107.95</v>
      </c>
      <c r="AG258">
        <v>74.930000000000007</v>
      </c>
      <c r="AH258">
        <f t="shared" si="55"/>
        <v>1.4406779661016949</v>
      </c>
      <c r="AI258">
        <v>23.5</v>
      </c>
      <c r="AJ258">
        <v>59.87</v>
      </c>
      <c r="AK258">
        <v>72.459999999999994</v>
      </c>
      <c r="AL258" s="3">
        <f t="shared" ref="AL258:AL321" si="60">IF(AH258&gt;1.5,1,0)</f>
        <v>0</v>
      </c>
      <c r="AM258" s="3">
        <f t="shared" ref="AM258:AM321" si="61">IF((AND(AH258&gt;1,AH258&lt;1.5)),1,0)</f>
        <v>1</v>
      </c>
      <c r="AN258" s="3">
        <f t="shared" ref="AN258:AN321" si="62">IF(AH258&lt;1,1,0)</f>
        <v>0</v>
      </c>
    </row>
    <row r="259" spans="1:40" x14ac:dyDescent="0.35">
      <c r="A259" s="2" t="s">
        <v>303</v>
      </c>
      <c r="B259" t="s">
        <v>277</v>
      </c>
      <c r="C259" t="s">
        <v>51</v>
      </c>
      <c r="D259" t="s">
        <v>17</v>
      </c>
      <c r="E259" s="6">
        <v>25</v>
      </c>
      <c r="F259" s="6">
        <v>74.67</v>
      </c>
      <c r="G259" s="6">
        <v>76.17</v>
      </c>
      <c r="H259" s="6">
        <f t="shared" si="56"/>
        <v>0.98030720756203227</v>
      </c>
      <c r="I259" s="6">
        <v>24.5</v>
      </c>
      <c r="J259" s="6">
        <v>51.25</v>
      </c>
      <c r="K259" s="6">
        <v>74.930000000000007</v>
      </c>
      <c r="L259" s="6">
        <f t="shared" si="57"/>
        <v>0</v>
      </c>
      <c r="M259" s="6">
        <f t="shared" si="58"/>
        <v>0</v>
      </c>
      <c r="N259" s="6">
        <f t="shared" si="59"/>
        <v>1</v>
      </c>
      <c r="AA259" t="s">
        <v>303</v>
      </c>
      <c r="AB259" t="s">
        <v>277</v>
      </c>
      <c r="AC259" t="s">
        <v>51</v>
      </c>
      <c r="AD259" t="s">
        <v>18</v>
      </c>
      <c r="AE259">
        <v>23.5</v>
      </c>
      <c r="AF259">
        <v>101.88</v>
      </c>
      <c r="AG259">
        <v>72.459999999999994</v>
      </c>
      <c r="AH259">
        <f t="shared" ref="AH259:AH322" si="63">AF259/AG259</f>
        <v>1.4060171128898704</v>
      </c>
      <c r="AI259">
        <v>22.5</v>
      </c>
      <c r="AJ259">
        <v>62.59</v>
      </c>
      <c r="AK259">
        <v>69.97</v>
      </c>
      <c r="AL259" s="3">
        <f t="shared" si="60"/>
        <v>0</v>
      </c>
      <c r="AM259" s="3">
        <f t="shared" si="61"/>
        <v>1</v>
      </c>
      <c r="AN259" s="3">
        <f t="shared" si="62"/>
        <v>0</v>
      </c>
    </row>
    <row r="260" spans="1:40" x14ac:dyDescent="0.35">
      <c r="A260" s="2" t="s">
        <v>304</v>
      </c>
      <c r="B260" t="s">
        <v>277</v>
      </c>
      <c r="C260" t="s">
        <v>51</v>
      </c>
      <c r="D260" t="s">
        <v>134</v>
      </c>
      <c r="E260">
        <v>24.5</v>
      </c>
      <c r="F260">
        <v>92.96</v>
      </c>
      <c r="G260">
        <v>74.930000000000007</v>
      </c>
      <c r="H260">
        <f t="shared" si="56"/>
        <v>1.240624582944081</v>
      </c>
      <c r="I260">
        <v>24</v>
      </c>
      <c r="J260">
        <v>73.010000000000005</v>
      </c>
      <c r="K260">
        <v>73.7</v>
      </c>
      <c r="L260" s="3">
        <f t="shared" si="57"/>
        <v>0</v>
      </c>
      <c r="M260" s="3">
        <f t="shared" si="58"/>
        <v>1</v>
      </c>
      <c r="N260" s="3">
        <f t="shared" si="59"/>
        <v>0</v>
      </c>
      <c r="AA260" t="s">
        <v>304</v>
      </c>
      <c r="AB260" t="s">
        <v>277</v>
      </c>
      <c r="AC260" t="s">
        <v>51</v>
      </c>
      <c r="AD260" t="s">
        <v>135</v>
      </c>
      <c r="AE260" s="6">
        <v>23.5</v>
      </c>
      <c r="AF260" s="6">
        <v>69.819999999999993</v>
      </c>
      <c r="AG260" s="6">
        <v>72.459999999999994</v>
      </c>
      <c r="AH260" s="6">
        <f t="shared" si="63"/>
        <v>0.96356610543748278</v>
      </c>
      <c r="AI260" s="6">
        <v>23</v>
      </c>
      <c r="AJ260" s="6">
        <v>51.27</v>
      </c>
      <c r="AK260" s="6">
        <v>71.22</v>
      </c>
      <c r="AL260" s="6">
        <f t="shared" si="60"/>
        <v>0</v>
      </c>
      <c r="AM260" s="6">
        <f t="shared" si="61"/>
        <v>0</v>
      </c>
      <c r="AN260" s="6">
        <f t="shared" si="62"/>
        <v>1</v>
      </c>
    </row>
    <row r="261" spans="1:40" x14ac:dyDescent="0.35">
      <c r="A261" s="2" t="s">
        <v>305</v>
      </c>
      <c r="B261" t="s">
        <v>277</v>
      </c>
      <c r="C261" t="s">
        <v>51</v>
      </c>
      <c r="D261" t="s">
        <v>134</v>
      </c>
      <c r="E261" s="6">
        <v>17</v>
      </c>
      <c r="F261" s="6">
        <v>47.16</v>
      </c>
      <c r="G261" s="6">
        <v>56.08</v>
      </c>
      <c r="H261" s="6">
        <f t="shared" si="56"/>
        <v>0.84094151212553492</v>
      </c>
      <c r="I261" s="6">
        <v>16.5</v>
      </c>
      <c r="J261" s="6">
        <v>39.200000000000003</v>
      </c>
      <c r="K261" s="6">
        <v>54.79</v>
      </c>
      <c r="L261" s="6">
        <f t="shared" si="57"/>
        <v>0</v>
      </c>
      <c r="M261" s="6">
        <f t="shared" si="58"/>
        <v>0</v>
      </c>
      <c r="N261" s="6">
        <f t="shared" si="59"/>
        <v>1</v>
      </c>
      <c r="AA261" t="s">
        <v>305</v>
      </c>
      <c r="AB261" t="s">
        <v>277</v>
      </c>
      <c r="AC261" t="s">
        <v>51</v>
      </c>
      <c r="AD261" t="s">
        <v>135</v>
      </c>
      <c r="AE261">
        <v>24</v>
      </c>
      <c r="AF261">
        <v>128.13</v>
      </c>
      <c r="AG261">
        <v>73.7</v>
      </c>
      <c r="AH261">
        <f t="shared" si="63"/>
        <v>1.7385345997286294</v>
      </c>
      <c r="AI261">
        <v>22</v>
      </c>
      <c r="AJ261">
        <v>58.51</v>
      </c>
      <c r="AK261">
        <v>68.72</v>
      </c>
      <c r="AL261" s="3">
        <f t="shared" si="60"/>
        <v>1</v>
      </c>
      <c r="AM261" s="3">
        <f t="shared" si="61"/>
        <v>0</v>
      </c>
      <c r="AN261" s="3">
        <f t="shared" si="62"/>
        <v>0</v>
      </c>
    </row>
    <row r="262" spans="1:40" x14ac:dyDescent="0.35">
      <c r="A262" s="2" t="s">
        <v>306</v>
      </c>
      <c r="B262" t="s">
        <v>277</v>
      </c>
      <c r="C262" t="s">
        <v>51</v>
      </c>
      <c r="D262" t="s">
        <v>134</v>
      </c>
      <c r="E262">
        <v>25.5</v>
      </c>
      <c r="F262">
        <v>86.93</v>
      </c>
      <c r="G262">
        <v>77.400000000000006</v>
      </c>
      <c r="H262">
        <f t="shared" si="56"/>
        <v>1.1231266149870802</v>
      </c>
      <c r="I262">
        <v>24</v>
      </c>
      <c r="J262">
        <v>66.680000000000007</v>
      </c>
      <c r="K262">
        <v>73.7</v>
      </c>
      <c r="L262" s="3">
        <f t="shared" si="57"/>
        <v>0</v>
      </c>
      <c r="M262" s="3">
        <f t="shared" si="58"/>
        <v>1</v>
      </c>
      <c r="N262" s="3">
        <f t="shared" si="59"/>
        <v>0</v>
      </c>
      <c r="AA262" t="s">
        <v>306</v>
      </c>
      <c r="AB262" t="s">
        <v>277</v>
      </c>
      <c r="AC262" t="s">
        <v>51</v>
      </c>
      <c r="AD262" t="s">
        <v>135</v>
      </c>
      <c r="AE262">
        <v>24</v>
      </c>
      <c r="AF262">
        <v>131.77000000000001</v>
      </c>
      <c r="AG262">
        <v>73.7</v>
      </c>
      <c r="AH262">
        <f t="shared" si="63"/>
        <v>1.7879240162822254</v>
      </c>
      <c r="AI262">
        <v>22.5</v>
      </c>
      <c r="AJ262">
        <v>57.09</v>
      </c>
      <c r="AK262">
        <v>69.97</v>
      </c>
      <c r="AL262" s="3">
        <f t="shared" si="60"/>
        <v>1</v>
      </c>
      <c r="AM262" s="3">
        <f t="shared" si="61"/>
        <v>0</v>
      </c>
      <c r="AN262" s="3">
        <f t="shared" si="62"/>
        <v>0</v>
      </c>
    </row>
    <row r="263" spans="1:40" x14ac:dyDescent="0.35">
      <c r="A263" s="2" t="s">
        <v>307</v>
      </c>
      <c r="B263" t="s">
        <v>277</v>
      </c>
      <c r="C263" t="s">
        <v>51</v>
      </c>
      <c r="D263" t="s">
        <v>134</v>
      </c>
      <c r="E263" s="6">
        <v>27</v>
      </c>
      <c r="F263" s="6">
        <v>79.459999999999994</v>
      </c>
      <c r="G263" s="6">
        <v>81.08</v>
      </c>
      <c r="H263" s="6">
        <f t="shared" si="56"/>
        <v>0.9800197335964479</v>
      </c>
      <c r="I263" s="6">
        <v>26.5</v>
      </c>
      <c r="J263" s="6">
        <v>71.44</v>
      </c>
      <c r="K263" s="6">
        <v>79.86</v>
      </c>
      <c r="L263" s="6">
        <f t="shared" si="57"/>
        <v>0</v>
      </c>
      <c r="M263" s="6">
        <f t="shared" si="58"/>
        <v>0</v>
      </c>
      <c r="N263" s="6">
        <f t="shared" si="59"/>
        <v>1</v>
      </c>
      <c r="AA263" t="s">
        <v>307</v>
      </c>
      <c r="AB263" t="s">
        <v>277</v>
      </c>
      <c r="AC263" t="s">
        <v>51</v>
      </c>
      <c r="AD263" t="s">
        <v>135</v>
      </c>
      <c r="AE263">
        <v>24</v>
      </c>
      <c r="AF263">
        <v>132.47</v>
      </c>
      <c r="AG263">
        <v>73.7</v>
      </c>
      <c r="AH263">
        <f t="shared" si="63"/>
        <v>1.7974219810040706</v>
      </c>
      <c r="AI263">
        <v>22.5</v>
      </c>
      <c r="AJ263">
        <v>60.22</v>
      </c>
      <c r="AK263">
        <v>69.97</v>
      </c>
      <c r="AL263" s="3">
        <f t="shared" si="60"/>
        <v>1</v>
      </c>
      <c r="AM263" s="3">
        <f t="shared" si="61"/>
        <v>0</v>
      </c>
      <c r="AN263" s="3">
        <f t="shared" si="62"/>
        <v>0</v>
      </c>
    </row>
    <row r="264" spans="1:40" x14ac:dyDescent="0.35">
      <c r="A264" s="2" t="s">
        <v>308</v>
      </c>
      <c r="B264" t="s">
        <v>277</v>
      </c>
      <c r="C264" t="s">
        <v>51</v>
      </c>
      <c r="D264" t="s">
        <v>134</v>
      </c>
      <c r="E264">
        <v>24.5</v>
      </c>
      <c r="F264">
        <v>95.93</v>
      </c>
      <c r="G264">
        <v>74.930000000000007</v>
      </c>
      <c r="H264">
        <f t="shared" si="56"/>
        <v>1.2802615774723074</v>
      </c>
      <c r="I264">
        <v>23.5</v>
      </c>
      <c r="J264">
        <v>65.47</v>
      </c>
      <c r="K264">
        <v>72.459999999999994</v>
      </c>
      <c r="L264" s="3">
        <f t="shared" si="57"/>
        <v>0</v>
      </c>
      <c r="M264" s="3">
        <f t="shared" si="58"/>
        <v>1</v>
      </c>
      <c r="N264" s="3">
        <f t="shared" si="59"/>
        <v>0</v>
      </c>
      <c r="AA264" t="s">
        <v>308</v>
      </c>
      <c r="AB264" t="s">
        <v>277</v>
      </c>
      <c r="AC264" t="s">
        <v>51</v>
      </c>
      <c r="AD264" t="s">
        <v>135</v>
      </c>
      <c r="AE264" s="6">
        <v>24</v>
      </c>
      <c r="AF264" s="6">
        <v>72.680000000000007</v>
      </c>
      <c r="AG264" s="6">
        <v>73.7</v>
      </c>
      <c r="AH264" s="6">
        <f t="shared" si="63"/>
        <v>0.98616010854816827</v>
      </c>
      <c r="AI264" s="6">
        <v>23.5</v>
      </c>
      <c r="AJ264" s="6">
        <v>52.32</v>
      </c>
      <c r="AK264" s="6">
        <v>72.459999999999994</v>
      </c>
      <c r="AL264" s="6">
        <f t="shared" si="60"/>
        <v>0</v>
      </c>
      <c r="AM264" s="6">
        <f t="shared" si="61"/>
        <v>0</v>
      </c>
      <c r="AN264" s="6">
        <f t="shared" si="62"/>
        <v>1</v>
      </c>
    </row>
    <row r="265" spans="1:40" x14ac:dyDescent="0.35">
      <c r="A265" s="2" t="s">
        <v>309</v>
      </c>
      <c r="B265" t="s">
        <v>277</v>
      </c>
      <c r="C265" t="s">
        <v>51</v>
      </c>
      <c r="D265" t="s">
        <v>134</v>
      </c>
      <c r="E265" s="6">
        <v>29</v>
      </c>
      <c r="F265" s="6">
        <v>73.52</v>
      </c>
      <c r="G265" s="6">
        <v>85.96</v>
      </c>
      <c r="H265" s="6">
        <f t="shared" si="56"/>
        <v>0.85528152629129828</v>
      </c>
      <c r="I265" s="6">
        <v>28.5</v>
      </c>
      <c r="J265" s="6">
        <v>46.85</v>
      </c>
      <c r="K265" s="6">
        <v>84.74</v>
      </c>
      <c r="L265" s="6">
        <f t="shared" si="57"/>
        <v>0</v>
      </c>
      <c r="M265" s="6">
        <f t="shared" si="58"/>
        <v>0</v>
      </c>
      <c r="N265" s="6">
        <f t="shared" si="59"/>
        <v>1</v>
      </c>
      <c r="AA265" t="s">
        <v>309</v>
      </c>
      <c r="AB265" t="s">
        <v>277</v>
      </c>
      <c r="AC265" t="s">
        <v>51</v>
      </c>
      <c r="AD265" t="s">
        <v>135</v>
      </c>
      <c r="AE265">
        <v>24</v>
      </c>
      <c r="AF265">
        <v>144.35</v>
      </c>
      <c r="AG265">
        <v>73.7</v>
      </c>
      <c r="AH265">
        <f t="shared" si="63"/>
        <v>1.9586160108548167</v>
      </c>
      <c r="AI265">
        <v>16</v>
      </c>
      <c r="AJ265">
        <v>53.84</v>
      </c>
      <c r="AK265">
        <v>53.5</v>
      </c>
      <c r="AL265" s="3">
        <f t="shared" si="60"/>
        <v>1</v>
      </c>
      <c r="AM265" s="3">
        <f t="shared" si="61"/>
        <v>0</v>
      </c>
      <c r="AN265" s="3">
        <f t="shared" si="62"/>
        <v>0</v>
      </c>
    </row>
    <row r="266" spans="1:40" x14ac:dyDescent="0.35">
      <c r="A266" s="2" t="s">
        <v>310</v>
      </c>
      <c r="B266" t="s">
        <v>277</v>
      </c>
      <c r="C266" t="s">
        <v>51</v>
      </c>
      <c r="D266" t="s">
        <v>134</v>
      </c>
      <c r="E266">
        <v>25</v>
      </c>
      <c r="F266">
        <v>114.44</v>
      </c>
      <c r="G266">
        <v>76.17</v>
      </c>
      <c r="H266">
        <f t="shared" si="56"/>
        <v>1.502428777734016</v>
      </c>
      <c r="I266">
        <v>23</v>
      </c>
      <c r="J266">
        <v>65.86</v>
      </c>
      <c r="K266">
        <v>71.22</v>
      </c>
      <c r="L266" s="3">
        <f t="shared" si="57"/>
        <v>1</v>
      </c>
      <c r="M266" s="3">
        <f t="shared" si="58"/>
        <v>0</v>
      </c>
      <c r="N266" s="3">
        <f t="shared" si="59"/>
        <v>0</v>
      </c>
      <c r="AA266" t="s">
        <v>310</v>
      </c>
      <c r="AB266" t="s">
        <v>277</v>
      </c>
      <c r="AC266" t="s">
        <v>51</v>
      </c>
      <c r="AD266" t="s">
        <v>135</v>
      </c>
      <c r="AE266">
        <v>24</v>
      </c>
      <c r="AF266">
        <v>103.17</v>
      </c>
      <c r="AG266">
        <v>73.7</v>
      </c>
      <c r="AH266">
        <f t="shared" si="63"/>
        <v>1.3998643147896879</v>
      </c>
      <c r="AI266">
        <v>22.5</v>
      </c>
      <c r="AJ266">
        <v>58.38</v>
      </c>
      <c r="AK266">
        <v>69.97</v>
      </c>
      <c r="AL266" s="3">
        <f t="shared" si="60"/>
        <v>0</v>
      </c>
      <c r="AM266" s="3">
        <f t="shared" si="61"/>
        <v>1</v>
      </c>
      <c r="AN266" s="3">
        <f t="shared" si="62"/>
        <v>0</v>
      </c>
    </row>
    <row r="267" spans="1:40" x14ac:dyDescent="0.35">
      <c r="A267" s="2" t="s">
        <v>311</v>
      </c>
      <c r="B267" t="s">
        <v>277</v>
      </c>
      <c r="C267" t="s">
        <v>51</v>
      </c>
      <c r="D267" t="s">
        <v>134</v>
      </c>
      <c r="E267">
        <v>25.5</v>
      </c>
      <c r="F267">
        <v>101.35</v>
      </c>
      <c r="G267">
        <v>77.400000000000006</v>
      </c>
      <c r="H267">
        <f t="shared" si="56"/>
        <v>1.3094315245478034</v>
      </c>
      <c r="I267">
        <v>23.5</v>
      </c>
      <c r="J267">
        <v>65.08</v>
      </c>
      <c r="K267">
        <v>72.459999999999994</v>
      </c>
      <c r="L267" s="3">
        <f t="shared" si="57"/>
        <v>0</v>
      </c>
      <c r="M267" s="3">
        <f t="shared" si="58"/>
        <v>1</v>
      </c>
      <c r="N267" s="3">
        <f t="shared" si="59"/>
        <v>0</v>
      </c>
      <c r="AA267" t="s">
        <v>311</v>
      </c>
      <c r="AB267" t="s">
        <v>277</v>
      </c>
      <c r="AC267" t="s">
        <v>51</v>
      </c>
      <c r="AD267" t="s">
        <v>135</v>
      </c>
      <c r="AE267">
        <v>24</v>
      </c>
      <c r="AF267">
        <v>115.74</v>
      </c>
      <c r="AG267">
        <v>73.7</v>
      </c>
      <c r="AH267">
        <f t="shared" si="63"/>
        <v>1.5704206241519674</v>
      </c>
      <c r="AI267">
        <v>23</v>
      </c>
      <c r="AJ267">
        <v>66.150000000000006</v>
      </c>
      <c r="AK267">
        <v>71.22</v>
      </c>
      <c r="AL267" s="3">
        <f t="shared" si="60"/>
        <v>1</v>
      </c>
      <c r="AM267" s="3">
        <f t="shared" si="61"/>
        <v>0</v>
      </c>
      <c r="AN267" s="3">
        <f t="shared" si="62"/>
        <v>0</v>
      </c>
    </row>
    <row r="268" spans="1:40" x14ac:dyDescent="0.35">
      <c r="A268" s="2" t="s">
        <v>312</v>
      </c>
      <c r="B268" t="s">
        <v>277</v>
      </c>
      <c r="C268" t="s">
        <v>51</v>
      </c>
      <c r="D268" t="s">
        <v>134</v>
      </c>
      <c r="E268">
        <v>26.5</v>
      </c>
      <c r="F268">
        <v>84.32</v>
      </c>
      <c r="G268">
        <v>79.86</v>
      </c>
      <c r="H268">
        <f t="shared" si="56"/>
        <v>1.0558477335336838</v>
      </c>
      <c r="I268">
        <v>35</v>
      </c>
      <c r="J268">
        <v>101.35</v>
      </c>
      <c r="K268">
        <v>100.44</v>
      </c>
      <c r="L268" s="3">
        <f t="shared" si="57"/>
        <v>0</v>
      </c>
      <c r="M268" s="3">
        <f t="shared" si="58"/>
        <v>1</v>
      </c>
      <c r="N268" s="3">
        <f t="shared" si="59"/>
        <v>0</v>
      </c>
      <c r="AA268" t="s">
        <v>312</v>
      </c>
      <c r="AB268" t="s">
        <v>277</v>
      </c>
      <c r="AC268" t="s">
        <v>51</v>
      </c>
      <c r="AD268" t="s">
        <v>135</v>
      </c>
      <c r="AE268">
        <v>24</v>
      </c>
      <c r="AF268">
        <v>115.36</v>
      </c>
      <c r="AG268">
        <v>73.7</v>
      </c>
      <c r="AH268">
        <f t="shared" si="63"/>
        <v>1.5652645861601084</v>
      </c>
      <c r="AI268">
        <v>22.5</v>
      </c>
      <c r="AJ268">
        <v>55.91</v>
      </c>
      <c r="AK268">
        <v>69.97</v>
      </c>
      <c r="AL268" s="3">
        <f t="shared" si="60"/>
        <v>1</v>
      </c>
      <c r="AM268" s="3">
        <f t="shared" si="61"/>
        <v>0</v>
      </c>
      <c r="AN268" s="3">
        <f t="shared" si="62"/>
        <v>0</v>
      </c>
    </row>
    <row r="269" spans="1:40" x14ac:dyDescent="0.35">
      <c r="A269" s="2" t="s">
        <v>313</v>
      </c>
      <c r="B269" t="s">
        <v>277</v>
      </c>
      <c r="C269" t="s">
        <v>51</v>
      </c>
      <c r="D269" t="s">
        <v>134</v>
      </c>
      <c r="E269">
        <v>24.5</v>
      </c>
      <c r="F269">
        <v>91.26</v>
      </c>
      <c r="G269">
        <v>74.930000000000007</v>
      </c>
      <c r="H269">
        <f t="shared" si="56"/>
        <v>1.2179367409582276</v>
      </c>
      <c r="I269">
        <v>24</v>
      </c>
      <c r="J269">
        <v>71.16</v>
      </c>
      <c r="K269">
        <v>73.7</v>
      </c>
      <c r="L269" s="3">
        <f t="shared" si="57"/>
        <v>0</v>
      </c>
      <c r="M269" s="3">
        <f t="shared" si="58"/>
        <v>1</v>
      </c>
      <c r="N269" s="3">
        <f t="shared" si="59"/>
        <v>0</v>
      </c>
      <c r="AA269" t="s">
        <v>313</v>
      </c>
      <c r="AB269" t="s">
        <v>277</v>
      </c>
      <c r="AC269" t="s">
        <v>51</v>
      </c>
      <c r="AD269" t="s">
        <v>135</v>
      </c>
      <c r="AE269">
        <v>24</v>
      </c>
      <c r="AF269">
        <v>109.22</v>
      </c>
      <c r="AG269">
        <v>73.7</v>
      </c>
      <c r="AH269">
        <f t="shared" si="63"/>
        <v>1.4819538670284937</v>
      </c>
      <c r="AI269">
        <v>22</v>
      </c>
      <c r="AJ269">
        <v>52.61</v>
      </c>
      <c r="AK269">
        <v>68.72</v>
      </c>
      <c r="AL269" s="3">
        <f t="shared" si="60"/>
        <v>0</v>
      </c>
      <c r="AM269" s="3">
        <f t="shared" si="61"/>
        <v>1</v>
      </c>
      <c r="AN269" s="3">
        <f t="shared" si="62"/>
        <v>0</v>
      </c>
    </row>
    <row r="270" spans="1:40" x14ac:dyDescent="0.35">
      <c r="A270" s="2" t="s">
        <v>314</v>
      </c>
      <c r="B270" t="s">
        <v>277</v>
      </c>
      <c r="C270" t="s">
        <v>51</v>
      </c>
      <c r="D270" t="s">
        <v>134</v>
      </c>
      <c r="E270" s="6">
        <v>29.5</v>
      </c>
      <c r="F270" s="6">
        <v>85.12</v>
      </c>
      <c r="G270" s="6">
        <v>87.18</v>
      </c>
      <c r="H270" s="6">
        <f t="shared" si="56"/>
        <v>0.97637072723101626</v>
      </c>
      <c r="I270" s="6">
        <v>29</v>
      </c>
      <c r="J270" s="6">
        <v>74.2</v>
      </c>
      <c r="K270" s="6">
        <v>85.96</v>
      </c>
      <c r="L270" s="6">
        <f t="shared" si="57"/>
        <v>0</v>
      </c>
      <c r="M270" s="6">
        <f t="shared" si="58"/>
        <v>0</v>
      </c>
      <c r="N270" s="6">
        <f t="shared" si="59"/>
        <v>1</v>
      </c>
      <c r="AA270" t="s">
        <v>314</v>
      </c>
      <c r="AB270" t="s">
        <v>277</v>
      </c>
      <c r="AC270" t="s">
        <v>51</v>
      </c>
      <c r="AD270" t="s">
        <v>135</v>
      </c>
      <c r="AE270">
        <v>24</v>
      </c>
      <c r="AF270">
        <v>109.07</v>
      </c>
      <c r="AG270">
        <v>73.7</v>
      </c>
      <c r="AH270">
        <f t="shared" si="63"/>
        <v>1.4799185888738127</v>
      </c>
      <c r="AI270">
        <v>22.5</v>
      </c>
      <c r="AJ270">
        <v>63.28</v>
      </c>
      <c r="AK270">
        <v>69.97</v>
      </c>
      <c r="AL270" s="3">
        <f t="shared" si="60"/>
        <v>0</v>
      </c>
      <c r="AM270" s="3">
        <f t="shared" si="61"/>
        <v>1</v>
      </c>
      <c r="AN270" s="3">
        <f t="shared" si="62"/>
        <v>0</v>
      </c>
    </row>
    <row r="271" spans="1:40" x14ac:dyDescent="0.35">
      <c r="A271" s="2" t="s">
        <v>315</v>
      </c>
      <c r="B271" t="s">
        <v>277</v>
      </c>
      <c r="C271" t="s">
        <v>51</v>
      </c>
      <c r="D271" t="s">
        <v>134</v>
      </c>
      <c r="E271" s="6">
        <v>23</v>
      </c>
      <c r="F271" s="6">
        <v>56.82</v>
      </c>
      <c r="G271" s="6">
        <v>71.22</v>
      </c>
      <c r="H271" s="6">
        <f t="shared" si="56"/>
        <v>0.79780960404380796</v>
      </c>
      <c r="I271" s="6">
        <v>22.5</v>
      </c>
      <c r="J271" s="6">
        <v>37.01</v>
      </c>
      <c r="K271" s="6">
        <v>69.97</v>
      </c>
      <c r="L271" s="6">
        <f t="shared" si="57"/>
        <v>0</v>
      </c>
      <c r="M271" s="6">
        <f t="shared" si="58"/>
        <v>0</v>
      </c>
      <c r="N271" s="6">
        <f t="shared" si="59"/>
        <v>1</v>
      </c>
      <c r="AA271" t="s">
        <v>315</v>
      </c>
      <c r="AB271" t="s">
        <v>277</v>
      </c>
      <c r="AC271" t="s">
        <v>51</v>
      </c>
      <c r="AD271" t="s">
        <v>135</v>
      </c>
      <c r="AE271">
        <v>24</v>
      </c>
      <c r="AF271">
        <v>131.55000000000001</v>
      </c>
      <c r="AG271">
        <v>73.7</v>
      </c>
      <c r="AH271">
        <f t="shared" si="63"/>
        <v>1.7849389416553596</v>
      </c>
      <c r="AI271">
        <v>22</v>
      </c>
      <c r="AJ271">
        <v>65.44</v>
      </c>
      <c r="AK271">
        <v>68.72</v>
      </c>
      <c r="AL271" s="3">
        <f t="shared" si="60"/>
        <v>1</v>
      </c>
      <c r="AM271" s="3">
        <f t="shared" si="61"/>
        <v>0</v>
      </c>
      <c r="AN271" s="3">
        <f t="shared" si="62"/>
        <v>0</v>
      </c>
    </row>
    <row r="272" spans="1:40" x14ac:dyDescent="0.35">
      <c r="A272" s="2" t="s">
        <v>316</v>
      </c>
      <c r="B272" t="s">
        <v>277</v>
      </c>
      <c r="C272" t="s">
        <v>51</v>
      </c>
      <c r="D272" t="s">
        <v>134</v>
      </c>
      <c r="E272">
        <v>27</v>
      </c>
      <c r="F272">
        <v>104.01</v>
      </c>
      <c r="G272">
        <v>81.08</v>
      </c>
      <c r="H272">
        <f t="shared" si="56"/>
        <v>1.2828071040947213</v>
      </c>
      <c r="I272">
        <v>29.5</v>
      </c>
      <c r="J272">
        <v>92.38</v>
      </c>
      <c r="K272">
        <v>87.18</v>
      </c>
      <c r="L272" s="3">
        <f t="shared" si="57"/>
        <v>0</v>
      </c>
      <c r="M272" s="3">
        <f t="shared" si="58"/>
        <v>1</v>
      </c>
      <c r="N272" s="3">
        <f t="shared" si="59"/>
        <v>0</v>
      </c>
      <c r="AA272" t="s">
        <v>316</v>
      </c>
      <c r="AB272" t="s">
        <v>277</v>
      </c>
      <c r="AC272" t="s">
        <v>51</v>
      </c>
      <c r="AD272" t="s">
        <v>135</v>
      </c>
      <c r="AE272">
        <v>25</v>
      </c>
      <c r="AF272">
        <v>132.09</v>
      </c>
      <c r="AG272">
        <v>76.17</v>
      </c>
      <c r="AH272">
        <f t="shared" si="63"/>
        <v>1.7341473020874361</v>
      </c>
      <c r="AI272">
        <v>22.5</v>
      </c>
      <c r="AJ272">
        <v>54.7</v>
      </c>
      <c r="AK272">
        <v>69.97</v>
      </c>
      <c r="AL272" s="3">
        <f t="shared" si="60"/>
        <v>1</v>
      </c>
      <c r="AM272" s="3">
        <f t="shared" si="61"/>
        <v>0</v>
      </c>
      <c r="AN272" s="3">
        <f t="shared" si="62"/>
        <v>0</v>
      </c>
    </row>
    <row r="273" spans="1:40" x14ac:dyDescent="0.35">
      <c r="A273" s="2" t="s">
        <v>317</v>
      </c>
      <c r="B273" t="s">
        <v>277</v>
      </c>
      <c r="C273" t="s">
        <v>51</v>
      </c>
      <c r="D273" t="s">
        <v>134</v>
      </c>
      <c r="E273">
        <v>26.5</v>
      </c>
      <c r="F273">
        <v>84.03</v>
      </c>
      <c r="G273">
        <v>79.86</v>
      </c>
      <c r="H273">
        <f t="shared" si="56"/>
        <v>1.0522163786626597</v>
      </c>
      <c r="I273">
        <v>26</v>
      </c>
      <c r="J273">
        <v>72.25</v>
      </c>
      <c r="K273">
        <v>78.63</v>
      </c>
      <c r="L273" s="3">
        <f t="shared" si="57"/>
        <v>0</v>
      </c>
      <c r="M273" s="3">
        <f t="shared" si="58"/>
        <v>1</v>
      </c>
      <c r="N273" s="3">
        <f t="shared" si="59"/>
        <v>0</v>
      </c>
      <c r="AA273" t="s">
        <v>317</v>
      </c>
      <c r="AB273" t="s">
        <v>277</v>
      </c>
      <c r="AC273" t="s">
        <v>51</v>
      </c>
      <c r="AD273" t="s">
        <v>135</v>
      </c>
      <c r="AE273">
        <v>24</v>
      </c>
      <c r="AF273">
        <v>119.93</v>
      </c>
      <c r="AG273">
        <v>73.7</v>
      </c>
      <c r="AH273">
        <f t="shared" si="63"/>
        <v>1.6272727272727272</v>
      </c>
      <c r="AI273">
        <v>22.5</v>
      </c>
      <c r="AJ273">
        <v>59.64</v>
      </c>
      <c r="AK273">
        <v>69.97</v>
      </c>
      <c r="AL273" s="3">
        <f t="shared" si="60"/>
        <v>1</v>
      </c>
      <c r="AM273" s="3">
        <f t="shared" si="61"/>
        <v>0</v>
      </c>
      <c r="AN273" s="3">
        <f t="shared" si="62"/>
        <v>0</v>
      </c>
    </row>
    <row r="274" spans="1:40" x14ac:dyDescent="0.35">
      <c r="A274" s="2" t="s">
        <v>318</v>
      </c>
      <c r="B274" t="s">
        <v>277</v>
      </c>
      <c r="C274" t="s">
        <v>51</v>
      </c>
      <c r="D274" t="s">
        <v>134</v>
      </c>
      <c r="E274">
        <v>25.5</v>
      </c>
      <c r="F274">
        <v>78.040000000000006</v>
      </c>
      <c r="G274">
        <v>77.400000000000006</v>
      </c>
      <c r="H274">
        <f t="shared" si="56"/>
        <v>1.0082687338501293</v>
      </c>
      <c r="I274">
        <v>25</v>
      </c>
      <c r="J274">
        <v>60.83</v>
      </c>
      <c r="K274">
        <v>76.17</v>
      </c>
      <c r="L274" s="3">
        <f t="shared" si="57"/>
        <v>0</v>
      </c>
      <c r="M274" s="3">
        <f t="shared" si="58"/>
        <v>1</v>
      </c>
      <c r="N274" s="3">
        <f t="shared" si="59"/>
        <v>0</v>
      </c>
      <c r="AA274" t="s">
        <v>318</v>
      </c>
      <c r="AB274" t="s">
        <v>277</v>
      </c>
      <c r="AC274" t="s">
        <v>51</v>
      </c>
      <c r="AD274" t="s">
        <v>135</v>
      </c>
      <c r="AE274" s="6">
        <v>23.5</v>
      </c>
      <c r="AF274" s="6">
        <v>69.42</v>
      </c>
      <c r="AG274" s="6">
        <v>72.459999999999994</v>
      </c>
      <c r="AH274" s="6">
        <f t="shared" si="63"/>
        <v>0.95804581838255598</v>
      </c>
      <c r="AI274" s="6">
        <v>23</v>
      </c>
      <c r="AJ274" s="6">
        <v>54.76</v>
      </c>
      <c r="AK274" s="6">
        <v>71.22</v>
      </c>
      <c r="AL274" s="6">
        <f t="shared" si="60"/>
        <v>0</v>
      </c>
      <c r="AM274" s="6">
        <f t="shared" si="61"/>
        <v>0</v>
      </c>
      <c r="AN274" s="6">
        <f t="shared" si="62"/>
        <v>1</v>
      </c>
    </row>
    <row r="275" spans="1:40" x14ac:dyDescent="0.35">
      <c r="A275" s="2" t="s">
        <v>319</v>
      </c>
      <c r="B275" t="s">
        <v>277</v>
      </c>
      <c r="C275" t="s">
        <v>51</v>
      </c>
      <c r="D275" t="s">
        <v>134</v>
      </c>
      <c r="E275" s="6">
        <v>28</v>
      </c>
      <c r="F275" s="6">
        <v>72.760000000000005</v>
      </c>
      <c r="G275" s="6">
        <v>83.53</v>
      </c>
      <c r="H275" s="6">
        <f t="shared" si="56"/>
        <v>0.87106428827966009</v>
      </c>
      <c r="I275" s="6">
        <v>27.5</v>
      </c>
      <c r="J275" s="6">
        <v>61.81</v>
      </c>
      <c r="K275" s="6">
        <v>82.3</v>
      </c>
      <c r="L275" s="6">
        <f t="shared" si="57"/>
        <v>0</v>
      </c>
      <c r="M275" s="6">
        <f t="shared" si="58"/>
        <v>0</v>
      </c>
      <c r="N275" s="6">
        <f t="shared" si="59"/>
        <v>1</v>
      </c>
      <c r="AA275" t="s">
        <v>319</v>
      </c>
      <c r="AB275" t="s">
        <v>277</v>
      </c>
      <c r="AC275" t="s">
        <v>51</v>
      </c>
      <c r="AD275" t="s">
        <v>135</v>
      </c>
      <c r="AE275" s="6">
        <v>32.5</v>
      </c>
      <c r="AF275" s="6">
        <v>88.06</v>
      </c>
      <c r="AG275" s="6">
        <v>94.43</v>
      </c>
      <c r="AH275" s="6">
        <f t="shared" si="63"/>
        <v>0.93254262416604883</v>
      </c>
      <c r="AI275" s="6">
        <v>32</v>
      </c>
      <c r="AJ275" s="6">
        <v>63.1</v>
      </c>
      <c r="AK275" s="6">
        <v>93.23</v>
      </c>
      <c r="AL275" s="6">
        <f t="shared" si="60"/>
        <v>0</v>
      </c>
      <c r="AM275" s="6">
        <f t="shared" si="61"/>
        <v>0</v>
      </c>
      <c r="AN275" s="6">
        <f t="shared" si="62"/>
        <v>1</v>
      </c>
    </row>
    <row r="276" spans="1:40" x14ac:dyDescent="0.35">
      <c r="A276" s="2" t="s">
        <v>320</v>
      </c>
      <c r="B276" t="s">
        <v>277</v>
      </c>
      <c r="C276" t="s">
        <v>51</v>
      </c>
      <c r="D276" t="s">
        <v>134</v>
      </c>
      <c r="E276" s="6">
        <v>25</v>
      </c>
      <c r="F276" s="6">
        <v>74.290000000000006</v>
      </c>
      <c r="G276" s="6">
        <v>76.17</v>
      </c>
      <c r="H276" s="6">
        <f t="shared" si="56"/>
        <v>0.97531836681108053</v>
      </c>
      <c r="I276" s="6">
        <v>24.5</v>
      </c>
      <c r="J276" s="6">
        <v>67.650000000000006</v>
      </c>
      <c r="K276" s="6">
        <v>74.930000000000007</v>
      </c>
      <c r="L276" s="6">
        <f t="shared" si="57"/>
        <v>0</v>
      </c>
      <c r="M276" s="6">
        <f t="shared" si="58"/>
        <v>0</v>
      </c>
      <c r="N276" s="6">
        <f t="shared" si="59"/>
        <v>1</v>
      </c>
      <c r="AA276" t="s">
        <v>320</v>
      </c>
      <c r="AB276" t="s">
        <v>277</v>
      </c>
      <c r="AC276" t="s">
        <v>51</v>
      </c>
      <c r="AD276" t="s">
        <v>135</v>
      </c>
      <c r="AE276">
        <v>24</v>
      </c>
      <c r="AF276">
        <v>158.18</v>
      </c>
      <c r="AG276">
        <v>73.7</v>
      </c>
      <c r="AH276">
        <f t="shared" si="63"/>
        <v>2.1462686567164178</v>
      </c>
      <c r="AI276">
        <v>22</v>
      </c>
      <c r="AJ276">
        <v>48.45</v>
      </c>
      <c r="AK276">
        <v>68.72</v>
      </c>
      <c r="AL276" s="3">
        <f t="shared" si="60"/>
        <v>1</v>
      </c>
      <c r="AM276" s="3">
        <f t="shared" si="61"/>
        <v>0</v>
      </c>
      <c r="AN276" s="3">
        <f t="shared" si="62"/>
        <v>0</v>
      </c>
    </row>
    <row r="277" spans="1:40" x14ac:dyDescent="0.35">
      <c r="A277" s="2" t="s">
        <v>321</v>
      </c>
      <c r="B277" t="s">
        <v>277</v>
      </c>
      <c r="C277" t="s">
        <v>51</v>
      </c>
      <c r="D277" t="s">
        <v>134</v>
      </c>
      <c r="E277">
        <v>26.5</v>
      </c>
      <c r="F277">
        <v>86.96</v>
      </c>
      <c r="G277">
        <v>79.86</v>
      </c>
      <c r="H277">
        <f t="shared" si="56"/>
        <v>1.0889055847733533</v>
      </c>
      <c r="I277">
        <v>25.5</v>
      </c>
      <c r="J277">
        <v>81.569999999999993</v>
      </c>
      <c r="K277">
        <v>77.400000000000006</v>
      </c>
      <c r="L277" s="3">
        <f t="shared" si="57"/>
        <v>0</v>
      </c>
      <c r="M277" s="3">
        <f t="shared" si="58"/>
        <v>1</v>
      </c>
      <c r="N277" s="3">
        <f t="shared" si="59"/>
        <v>0</v>
      </c>
      <c r="AA277" t="s">
        <v>321</v>
      </c>
      <c r="AB277" t="s">
        <v>277</v>
      </c>
      <c r="AC277" t="s">
        <v>51</v>
      </c>
      <c r="AD277" t="s">
        <v>135</v>
      </c>
      <c r="AE277">
        <v>24</v>
      </c>
      <c r="AF277">
        <v>89.48</v>
      </c>
      <c r="AG277">
        <v>73.7</v>
      </c>
      <c r="AH277">
        <f t="shared" si="63"/>
        <v>1.2141112618724559</v>
      </c>
      <c r="AI277">
        <v>22</v>
      </c>
      <c r="AJ277">
        <v>79.37</v>
      </c>
      <c r="AK277">
        <v>68.72</v>
      </c>
      <c r="AL277" s="3">
        <f t="shared" si="60"/>
        <v>0</v>
      </c>
      <c r="AM277" s="3">
        <f t="shared" si="61"/>
        <v>1</v>
      </c>
      <c r="AN277" s="3">
        <f t="shared" si="62"/>
        <v>0</v>
      </c>
    </row>
    <row r="278" spans="1:40" x14ac:dyDescent="0.35">
      <c r="A278" s="2" t="s">
        <v>322</v>
      </c>
      <c r="B278" t="s">
        <v>277</v>
      </c>
      <c r="C278" t="s">
        <v>51</v>
      </c>
      <c r="D278" t="s">
        <v>134</v>
      </c>
      <c r="E278" s="6">
        <v>22.5</v>
      </c>
      <c r="F278" s="6">
        <v>61.93</v>
      </c>
      <c r="G278" s="6">
        <v>69.97</v>
      </c>
      <c r="H278" s="6">
        <f t="shared" si="56"/>
        <v>0.88509361154780619</v>
      </c>
      <c r="I278" s="6">
        <v>22</v>
      </c>
      <c r="J278" s="6">
        <v>36.85</v>
      </c>
      <c r="K278" s="6">
        <v>68.72</v>
      </c>
      <c r="L278" s="6">
        <f t="shared" si="57"/>
        <v>0</v>
      </c>
      <c r="M278" s="6">
        <f t="shared" si="58"/>
        <v>0</v>
      </c>
      <c r="N278" s="6">
        <f t="shared" si="59"/>
        <v>1</v>
      </c>
      <c r="AA278" t="s">
        <v>322</v>
      </c>
      <c r="AB278" t="s">
        <v>277</v>
      </c>
      <c r="AC278" t="s">
        <v>51</v>
      </c>
      <c r="AD278" t="s">
        <v>135</v>
      </c>
      <c r="AE278">
        <v>24</v>
      </c>
      <c r="AF278">
        <v>123.39</v>
      </c>
      <c r="AG278">
        <v>73.7</v>
      </c>
      <c r="AH278">
        <f t="shared" si="63"/>
        <v>1.6742198100407055</v>
      </c>
      <c r="AI278">
        <v>21.5</v>
      </c>
      <c r="AJ278">
        <v>43.1</v>
      </c>
      <c r="AK278">
        <v>67.47</v>
      </c>
      <c r="AL278" s="3">
        <f t="shared" si="60"/>
        <v>1</v>
      </c>
      <c r="AM278" s="3">
        <f t="shared" si="61"/>
        <v>0</v>
      </c>
      <c r="AN278" s="3">
        <f t="shared" si="62"/>
        <v>0</v>
      </c>
    </row>
    <row r="279" spans="1:40" x14ac:dyDescent="0.35">
      <c r="A279" s="2" t="s">
        <v>323</v>
      </c>
      <c r="B279" t="s">
        <v>277</v>
      </c>
      <c r="C279" t="s">
        <v>51</v>
      </c>
      <c r="D279" t="s">
        <v>134</v>
      </c>
      <c r="E279" s="6">
        <v>27.5</v>
      </c>
      <c r="F279" s="6">
        <v>75.34</v>
      </c>
      <c r="G279" s="6">
        <v>82.3</v>
      </c>
      <c r="H279" s="6">
        <f t="shared" si="56"/>
        <v>0.91543134872417986</v>
      </c>
      <c r="I279" s="6">
        <v>27</v>
      </c>
      <c r="J279" s="6">
        <v>44.84</v>
      </c>
      <c r="K279" s="6">
        <v>81.08</v>
      </c>
      <c r="L279" s="6">
        <f t="shared" si="57"/>
        <v>0</v>
      </c>
      <c r="M279" s="6">
        <f t="shared" si="58"/>
        <v>0</v>
      </c>
      <c r="N279" s="6">
        <f t="shared" si="59"/>
        <v>1</v>
      </c>
      <c r="AA279" t="s">
        <v>323</v>
      </c>
      <c r="AB279" t="s">
        <v>277</v>
      </c>
      <c r="AC279" t="s">
        <v>51</v>
      </c>
      <c r="AD279" t="s">
        <v>135</v>
      </c>
      <c r="AE279" s="6">
        <v>25.5</v>
      </c>
      <c r="AF279" s="6">
        <v>64.989999999999995</v>
      </c>
      <c r="AG279" s="6">
        <v>77.400000000000006</v>
      </c>
      <c r="AH279" s="6">
        <f t="shared" si="63"/>
        <v>0.83966408268733839</v>
      </c>
      <c r="AI279" s="6">
        <v>25</v>
      </c>
      <c r="AJ279" s="6">
        <v>50.69</v>
      </c>
      <c r="AK279" s="6">
        <v>76.17</v>
      </c>
      <c r="AL279" s="6">
        <f t="shared" si="60"/>
        <v>0</v>
      </c>
      <c r="AM279" s="6">
        <f t="shared" si="61"/>
        <v>0</v>
      </c>
      <c r="AN279" s="6">
        <f t="shared" si="62"/>
        <v>1</v>
      </c>
    </row>
    <row r="280" spans="1:40" x14ac:dyDescent="0.35">
      <c r="A280" s="2" t="s">
        <v>324</v>
      </c>
      <c r="B280" t="s">
        <v>277</v>
      </c>
      <c r="C280" t="s">
        <v>51</v>
      </c>
      <c r="D280" t="s">
        <v>134</v>
      </c>
      <c r="E280" s="6">
        <v>27</v>
      </c>
      <c r="F280" s="6">
        <v>69.150000000000006</v>
      </c>
      <c r="G280" s="6">
        <v>81.08</v>
      </c>
      <c r="H280" s="6">
        <f t="shared" si="56"/>
        <v>0.85286137148495322</v>
      </c>
      <c r="I280" s="6">
        <v>26.5</v>
      </c>
      <c r="J280" s="6">
        <v>44.39</v>
      </c>
      <c r="K280" s="6">
        <v>79.86</v>
      </c>
      <c r="L280" s="6">
        <f t="shared" si="57"/>
        <v>0</v>
      </c>
      <c r="M280" s="6">
        <f t="shared" si="58"/>
        <v>0</v>
      </c>
      <c r="N280" s="6">
        <f t="shared" si="59"/>
        <v>1</v>
      </c>
      <c r="AA280" t="s">
        <v>324</v>
      </c>
      <c r="AB280" t="s">
        <v>277</v>
      </c>
      <c r="AC280" t="s">
        <v>51</v>
      </c>
      <c r="AD280" t="s">
        <v>135</v>
      </c>
      <c r="AE280">
        <v>23.5</v>
      </c>
      <c r="AF280">
        <v>83.9</v>
      </c>
      <c r="AG280">
        <v>72.459999999999994</v>
      </c>
      <c r="AH280">
        <f t="shared" si="63"/>
        <v>1.1578802097709082</v>
      </c>
      <c r="AI280">
        <v>26</v>
      </c>
      <c r="AJ280">
        <v>88.96</v>
      </c>
      <c r="AK280">
        <v>78.63</v>
      </c>
      <c r="AL280" s="3">
        <f t="shared" si="60"/>
        <v>0</v>
      </c>
      <c r="AM280" s="3">
        <f t="shared" si="61"/>
        <v>1</v>
      </c>
      <c r="AN280" s="3">
        <f t="shared" si="62"/>
        <v>0</v>
      </c>
    </row>
    <row r="281" spans="1:40" x14ac:dyDescent="0.35">
      <c r="A281" s="2" t="s">
        <v>325</v>
      </c>
      <c r="B281" t="s">
        <v>277</v>
      </c>
      <c r="C281" t="s">
        <v>51</v>
      </c>
      <c r="D281" t="s">
        <v>134</v>
      </c>
      <c r="E281" s="6">
        <v>25</v>
      </c>
      <c r="F281" s="6">
        <v>68.36</v>
      </c>
      <c r="G281" s="6">
        <v>76.17</v>
      </c>
      <c r="H281" s="6">
        <f t="shared" si="56"/>
        <v>0.89746619403964811</v>
      </c>
      <c r="I281" s="6">
        <v>24.5</v>
      </c>
      <c r="J281" s="6">
        <v>56.89</v>
      </c>
      <c r="K281" s="6">
        <v>74.930000000000007</v>
      </c>
      <c r="L281" s="6">
        <f t="shared" si="57"/>
        <v>0</v>
      </c>
      <c r="M281" s="6">
        <f t="shared" si="58"/>
        <v>0</v>
      </c>
      <c r="N281" s="6">
        <f t="shared" si="59"/>
        <v>1</v>
      </c>
      <c r="AA281" t="s">
        <v>325</v>
      </c>
      <c r="AB281" t="s">
        <v>277</v>
      </c>
      <c r="AC281" t="s">
        <v>51</v>
      </c>
      <c r="AD281" t="s">
        <v>135</v>
      </c>
      <c r="AE281">
        <v>24</v>
      </c>
      <c r="AF281">
        <v>150.35</v>
      </c>
      <c r="AG281">
        <v>73.7</v>
      </c>
      <c r="AH281">
        <f t="shared" si="63"/>
        <v>2.0400271370420624</v>
      </c>
      <c r="AI281">
        <v>22</v>
      </c>
      <c r="AJ281">
        <v>65.180000000000007</v>
      </c>
      <c r="AK281">
        <v>68.72</v>
      </c>
      <c r="AL281" s="3">
        <f t="shared" si="60"/>
        <v>1</v>
      </c>
      <c r="AM281" s="3">
        <f t="shared" si="61"/>
        <v>0</v>
      </c>
      <c r="AN281" s="3">
        <f t="shared" si="62"/>
        <v>0</v>
      </c>
    </row>
    <row r="282" spans="1:40" x14ac:dyDescent="0.35">
      <c r="A282" s="2" t="s">
        <v>326</v>
      </c>
      <c r="B282" t="s">
        <v>277</v>
      </c>
      <c r="C282" t="s">
        <v>51</v>
      </c>
      <c r="D282" t="s">
        <v>134</v>
      </c>
      <c r="E282" s="6">
        <v>23.5</v>
      </c>
      <c r="F282" s="6">
        <v>60.27</v>
      </c>
      <c r="G282" s="6">
        <v>72.459999999999994</v>
      </c>
      <c r="H282" s="6">
        <f t="shared" si="56"/>
        <v>0.83176925200110419</v>
      </c>
      <c r="I282" s="6">
        <v>23</v>
      </c>
      <c r="J282" s="6">
        <v>48.63</v>
      </c>
      <c r="K282" s="6">
        <v>71.22</v>
      </c>
      <c r="L282" s="6">
        <f t="shared" si="57"/>
        <v>0</v>
      </c>
      <c r="M282" s="6">
        <f t="shared" si="58"/>
        <v>0</v>
      </c>
      <c r="N282" s="6">
        <f t="shared" si="59"/>
        <v>1</v>
      </c>
      <c r="AA282" t="s">
        <v>326</v>
      </c>
      <c r="AB282" t="s">
        <v>277</v>
      </c>
      <c r="AC282" t="s">
        <v>51</v>
      </c>
      <c r="AD282" t="s">
        <v>135</v>
      </c>
      <c r="AE282">
        <v>25</v>
      </c>
      <c r="AF282">
        <v>105.31</v>
      </c>
      <c r="AG282">
        <v>76.17</v>
      </c>
      <c r="AH282">
        <f t="shared" si="63"/>
        <v>1.3825653144282526</v>
      </c>
      <c r="AI282">
        <v>22.5</v>
      </c>
      <c r="AJ282">
        <v>67.459999999999994</v>
      </c>
      <c r="AK282">
        <v>69.97</v>
      </c>
      <c r="AL282" s="3">
        <f t="shared" si="60"/>
        <v>0</v>
      </c>
      <c r="AM282" s="3">
        <f t="shared" si="61"/>
        <v>1</v>
      </c>
      <c r="AN282" s="3">
        <f t="shared" si="62"/>
        <v>0</v>
      </c>
    </row>
    <row r="283" spans="1:40" x14ac:dyDescent="0.35">
      <c r="A283" s="2" t="s">
        <v>327</v>
      </c>
      <c r="B283" t="s">
        <v>277</v>
      </c>
      <c r="C283" t="s">
        <v>51</v>
      </c>
      <c r="D283" t="s">
        <v>134</v>
      </c>
      <c r="E283" s="6">
        <v>25.5</v>
      </c>
      <c r="F283" s="6">
        <v>74.94</v>
      </c>
      <c r="G283" s="6">
        <v>77.400000000000006</v>
      </c>
      <c r="H283" s="6">
        <f t="shared" si="56"/>
        <v>0.96821705426356575</v>
      </c>
      <c r="I283" s="6">
        <v>25</v>
      </c>
      <c r="J283" s="6">
        <v>61.62</v>
      </c>
      <c r="K283" s="6">
        <v>76.17</v>
      </c>
      <c r="L283" s="6">
        <f t="shared" si="57"/>
        <v>0</v>
      </c>
      <c r="M283" s="6">
        <f t="shared" si="58"/>
        <v>0</v>
      </c>
      <c r="N283" s="6">
        <f t="shared" si="59"/>
        <v>1</v>
      </c>
      <c r="AA283" t="s">
        <v>327</v>
      </c>
      <c r="AB283" t="s">
        <v>277</v>
      </c>
      <c r="AC283" t="s">
        <v>51</v>
      </c>
      <c r="AD283" t="s">
        <v>135</v>
      </c>
      <c r="AE283" s="6">
        <v>20.5</v>
      </c>
      <c r="AF283" s="6">
        <v>61.19</v>
      </c>
      <c r="AG283" s="6">
        <v>64.97</v>
      </c>
      <c r="AH283" s="6">
        <f t="shared" si="63"/>
        <v>0.94181930121594581</v>
      </c>
      <c r="AI283" s="6">
        <v>20</v>
      </c>
      <c r="AJ283" s="6">
        <v>43.06</v>
      </c>
      <c r="AK283" s="6">
        <v>63.71</v>
      </c>
      <c r="AL283" s="6">
        <f t="shared" si="60"/>
        <v>0</v>
      </c>
      <c r="AM283" s="6">
        <f t="shared" si="61"/>
        <v>0</v>
      </c>
      <c r="AN283" s="6">
        <f t="shared" si="62"/>
        <v>1</v>
      </c>
    </row>
    <row r="284" spans="1:40" x14ac:dyDescent="0.35">
      <c r="A284" s="2" t="s">
        <v>328</v>
      </c>
      <c r="B284" t="s">
        <v>277</v>
      </c>
      <c r="C284" t="s">
        <v>51</v>
      </c>
      <c r="D284" t="s">
        <v>134</v>
      </c>
      <c r="E284">
        <v>25.5</v>
      </c>
      <c r="F284">
        <v>91.56</v>
      </c>
      <c r="G284">
        <v>77.400000000000006</v>
      </c>
      <c r="H284">
        <f t="shared" si="56"/>
        <v>1.1829457364341085</v>
      </c>
      <c r="I284">
        <v>25</v>
      </c>
      <c r="J284">
        <v>71.819999999999993</v>
      </c>
      <c r="K284">
        <v>76.17</v>
      </c>
      <c r="L284" s="3">
        <f t="shared" si="57"/>
        <v>0</v>
      </c>
      <c r="M284" s="3">
        <f t="shared" si="58"/>
        <v>1</v>
      </c>
      <c r="N284" s="3">
        <f t="shared" si="59"/>
        <v>0</v>
      </c>
      <c r="AA284" t="s">
        <v>328</v>
      </c>
      <c r="AB284" t="s">
        <v>277</v>
      </c>
      <c r="AC284" t="s">
        <v>51</v>
      </c>
      <c r="AD284" t="s">
        <v>135</v>
      </c>
      <c r="AE284" s="6">
        <v>24</v>
      </c>
      <c r="AF284" s="6">
        <v>73.31</v>
      </c>
      <c r="AG284" s="6">
        <v>73.7</v>
      </c>
      <c r="AH284" s="6">
        <f t="shared" si="63"/>
        <v>0.99470827679782903</v>
      </c>
      <c r="AI284" s="6">
        <v>23.5</v>
      </c>
      <c r="AJ284" s="6">
        <v>58.9</v>
      </c>
      <c r="AK284" s="6">
        <v>72.459999999999994</v>
      </c>
      <c r="AL284" s="6">
        <f t="shared" si="60"/>
        <v>0</v>
      </c>
      <c r="AM284" s="6">
        <f t="shared" si="61"/>
        <v>0</v>
      </c>
      <c r="AN284" s="6">
        <f t="shared" si="62"/>
        <v>1</v>
      </c>
    </row>
    <row r="285" spans="1:40" x14ac:dyDescent="0.35">
      <c r="A285" s="2" t="s">
        <v>329</v>
      </c>
      <c r="B285" t="s">
        <v>277</v>
      </c>
      <c r="C285" t="s">
        <v>51</v>
      </c>
      <c r="D285" t="s">
        <v>134</v>
      </c>
      <c r="E285" s="6">
        <v>18.5</v>
      </c>
      <c r="F285" s="6">
        <v>45.82</v>
      </c>
      <c r="G285" s="6">
        <v>59.91</v>
      </c>
      <c r="H285" s="6">
        <f t="shared" si="56"/>
        <v>0.76481388749791357</v>
      </c>
      <c r="I285" s="6">
        <v>18</v>
      </c>
      <c r="J285" s="6">
        <v>34.75</v>
      </c>
      <c r="K285" s="6">
        <v>58.64</v>
      </c>
      <c r="L285" s="6">
        <f t="shared" si="57"/>
        <v>0</v>
      </c>
      <c r="M285" s="6">
        <f t="shared" si="58"/>
        <v>0</v>
      </c>
      <c r="N285" s="6">
        <f t="shared" si="59"/>
        <v>1</v>
      </c>
      <c r="AA285" t="s">
        <v>329</v>
      </c>
      <c r="AB285" t="s">
        <v>277</v>
      </c>
      <c r="AC285" t="s">
        <v>51</v>
      </c>
      <c r="AD285" t="s">
        <v>135</v>
      </c>
      <c r="AE285">
        <v>24</v>
      </c>
      <c r="AF285">
        <v>97.45</v>
      </c>
      <c r="AG285">
        <v>73.7</v>
      </c>
      <c r="AH285">
        <f t="shared" si="63"/>
        <v>1.3222523744911805</v>
      </c>
      <c r="AI285">
        <v>22</v>
      </c>
      <c r="AJ285">
        <v>56.77</v>
      </c>
      <c r="AK285">
        <v>68.72</v>
      </c>
      <c r="AL285" s="3">
        <f t="shared" si="60"/>
        <v>0</v>
      </c>
      <c r="AM285" s="3">
        <f t="shared" si="61"/>
        <v>1</v>
      </c>
      <c r="AN285" s="3">
        <f t="shared" si="62"/>
        <v>0</v>
      </c>
    </row>
    <row r="286" spans="1:40" x14ac:dyDescent="0.35">
      <c r="A286" s="2" t="s">
        <v>330</v>
      </c>
      <c r="B286" t="s">
        <v>277</v>
      </c>
      <c r="C286" t="s">
        <v>51</v>
      </c>
      <c r="D286" t="s">
        <v>134</v>
      </c>
      <c r="E286">
        <v>27</v>
      </c>
      <c r="F286">
        <v>83.5</v>
      </c>
      <c r="G286">
        <v>81.08</v>
      </c>
      <c r="H286">
        <f t="shared" si="56"/>
        <v>1.0298470646275284</v>
      </c>
      <c r="I286">
        <v>26.5</v>
      </c>
      <c r="J286">
        <v>43.86</v>
      </c>
      <c r="K286">
        <v>79.86</v>
      </c>
      <c r="L286" s="3">
        <f t="shared" si="57"/>
        <v>0</v>
      </c>
      <c r="M286" s="3">
        <f t="shared" si="58"/>
        <v>1</v>
      </c>
      <c r="N286" s="3">
        <f t="shared" si="59"/>
        <v>0</v>
      </c>
      <c r="AA286" t="s">
        <v>330</v>
      </c>
      <c r="AB286" t="s">
        <v>277</v>
      </c>
      <c r="AC286" t="s">
        <v>51</v>
      </c>
      <c r="AD286" t="s">
        <v>135</v>
      </c>
      <c r="AE286" s="6">
        <v>32</v>
      </c>
      <c r="AF286" s="6">
        <v>82.51</v>
      </c>
      <c r="AG286" s="6">
        <v>93.23</v>
      </c>
      <c r="AH286" s="6">
        <f t="shared" si="63"/>
        <v>0.88501555293360512</v>
      </c>
      <c r="AI286" s="6">
        <v>31.5</v>
      </c>
      <c r="AJ286" s="6">
        <v>63.73</v>
      </c>
      <c r="AK286" s="6">
        <v>92.02</v>
      </c>
      <c r="AL286" s="6">
        <f t="shared" si="60"/>
        <v>0</v>
      </c>
      <c r="AM286" s="6">
        <f t="shared" si="61"/>
        <v>0</v>
      </c>
      <c r="AN286" s="6">
        <f t="shared" si="62"/>
        <v>1</v>
      </c>
    </row>
    <row r="287" spans="1:40" x14ac:dyDescent="0.35">
      <c r="A287" s="2" t="s">
        <v>331</v>
      </c>
      <c r="B287" t="s">
        <v>277</v>
      </c>
      <c r="C287" t="s">
        <v>51</v>
      </c>
      <c r="D287" t="s">
        <v>134</v>
      </c>
      <c r="E287" s="6">
        <v>24.5</v>
      </c>
      <c r="F287" s="6">
        <v>74.7</v>
      </c>
      <c r="G287" s="6">
        <v>74.930000000000007</v>
      </c>
      <c r="H287" s="6">
        <f t="shared" si="56"/>
        <v>0.99693046843720801</v>
      </c>
      <c r="I287" s="6">
        <v>24</v>
      </c>
      <c r="J287" s="6">
        <v>58.68</v>
      </c>
      <c r="K287" s="6">
        <v>73.7</v>
      </c>
      <c r="L287" s="6">
        <f t="shared" si="57"/>
        <v>0</v>
      </c>
      <c r="M287" s="6">
        <f t="shared" si="58"/>
        <v>0</v>
      </c>
      <c r="N287" s="6">
        <f t="shared" si="59"/>
        <v>1</v>
      </c>
      <c r="AA287" t="s">
        <v>331</v>
      </c>
      <c r="AB287" t="s">
        <v>277</v>
      </c>
      <c r="AC287" t="s">
        <v>51</v>
      </c>
      <c r="AD287" t="s">
        <v>135</v>
      </c>
      <c r="AE287">
        <v>24</v>
      </c>
      <c r="AF287">
        <v>97.56</v>
      </c>
      <c r="AG287">
        <v>73.7</v>
      </c>
      <c r="AH287">
        <f t="shared" si="63"/>
        <v>1.3237449118046132</v>
      </c>
      <c r="AI287">
        <v>23.5</v>
      </c>
      <c r="AJ287">
        <v>68.83</v>
      </c>
      <c r="AK287">
        <v>72.459999999999994</v>
      </c>
      <c r="AL287" s="3">
        <f t="shared" si="60"/>
        <v>0</v>
      </c>
      <c r="AM287" s="3">
        <f t="shared" si="61"/>
        <v>1</v>
      </c>
      <c r="AN287" s="3">
        <f t="shared" si="62"/>
        <v>0</v>
      </c>
    </row>
    <row r="288" spans="1:40" x14ac:dyDescent="0.35">
      <c r="A288" s="2" t="s">
        <v>332</v>
      </c>
      <c r="B288" t="s">
        <v>333</v>
      </c>
      <c r="C288" t="s">
        <v>16</v>
      </c>
      <c r="D288" t="s">
        <v>17</v>
      </c>
      <c r="E288" s="6">
        <v>29</v>
      </c>
      <c r="F288" s="6">
        <v>73.53</v>
      </c>
      <c r="G288" s="6">
        <v>85.96</v>
      </c>
      <c r="H288" s="6">
        <f t="shared" si="56"/>
        <v>0.85539785946952074</v>
      </c>
      <c r="I288" s="6">
        <v>28.5</v>
      </c>
      <c r="J288" s="6">
        <v>55.44</v>
      </c>
      <c r="K288" s="6">
        <v>84.74</v>
      </c>
      <c r="L288" s="6">
        <f t="shared" si="57"/>
        <v>0</v>
      </c>
      <c r="M288" s="6">
        <f t="shared" si="58"/>
        <v>0</v>
      </c>
      <c r="N288" s="6">
        <f t="shared" si="59"/>
        <v>1</v>
      </c>
      <c r="AA288" t="s">
        <v>332</v>
      </c>
      <c r="AB288" t="s">
        <v>333</v>
      </c>
      <c r="AC288" t="s">
        <v>16</v>
      </c>
      <c r="AD288" t="s">
        <v>18</v>
      </c>
      <c r="AE288">
        <v>24</v>
      </c>
      <c r="AF288">
        <v>80.34</v>
      </c>
      <c r="AG288">
        <v>73.7</v>
      </c>
      <c r="AH288">
        <f t="shared" si="63"/>
        <v>1.0900949796472184</v>
      </c>
      <c r="AI288">
        <v>23.5</v>
      </c>
      <c r="AJ288">
        <v>64.39</v>
      </c>
      <c r="AK288">
        <v>72.459999999999994</v>
      </c>
      <c r="AL288" s="3">
        <f t="shared" si="60"/>
        <v>0</v>
      </c>
      <c r="AM288" s="3">
        <f t="shared" si="61"/>
        <v>1</v>
      </c>
      <c r="AN288" s="3">
        <f t="shared" si="62"/>
        <v>0</v>
      </c>
    </row>
    <row r="289" spans="1:40" x14ac:dyDescent="0.35">
      <c r="A289" s="2" t="s">
        <v>334</v>
      </c>
      <c r="B289" t="s">
        <v>333</v>
      </c>
      <c r="C289" t="s">
        <v>16</v>
      </c>
      <c r="D289" t="s">
        <v>17</v>
      </c>
      <c r="E289" s="6">
        <v>16</v>
      </c>
      <c r="F289" s="6">
        <v>52.98</v>
      </c>
      <c r="G289" s="6">
        <v>53.5</v>
      </c>
      <c r="H289" s="6">
        <f t="shared" si="56"/>
        <v>0.9902803738317757</v>
      </c>
      <c r="I289" s="6">
        <v>15.5</v>
      </c>
      <c r="J289" s="6">
        <v>25.71</v>
      </c>
      <c r="K289" s="6">
        <v>52.21</v>
      </c>
      <c r="L289" s="6">
        <f t="shared" si="57"/>
        <v>0</v>
      </c>
      <c r="M289" s="6">
        <f t="shared" si="58"/>
        <v>0</v>
      </c>
      <c r="N289" s="6">
        <f t="shared" si="59"/>
        <v>1</v>
      </c>
      <c r="AA289" t="s">
        <v>334</v>
      </c>
      <c r="AB289" t="s">
        <v>333</v>
      </c>
      <c r="AC289" t="s">
        <v>16</v>
      </c>
      <c r="AD289" t="s">
        <v>18</v>
      </c>
      <c r="AE289" s="6">
        <v>18</v>
      </c>
      <c r="AF289" s="6">
        <v>50.67</v>
      </c>
      <c r="AG289" s="6">
        <v>58.64</v>
      </c>
      <c r="AH289" s="6">
        <f t="shared" si="63"/>
        <v>0.86408594815825379</v>
      </c>
      <c r="AI289" s="6">
        <v>17.5</v>
      </c>
      <c r="AJ289" s="6">
        <v>26.54</v>
      </c>
      <c r="AK289" s="6">
        <v>57.36</v>
      </c>
      <c r="AL289" s="6">
        <f t="shared" si="60"/>
        <v>0</v>
      </c>
      <c r="AM289" s="6">
        <f t="shared" si="61"/>
        <v>0</v>
      </c>
      <c r="AN289" s="6">
        <f t="shared" si="62"/>
        <v>1</v>
      </c>
    </row>
    <row r="290" spans="1:40" x14ac:dyDescent="0.35">
      <c r="A290" s="2" t="s">
        <v>335</v>
      </c>
      <c r="B290" t="s">
        <v>333</v>
      </c>
      <c r="C290" t="s">
        <v>16</v>
      </c>
      <c r="D290" t="s">
        <v>17</v>
      </c>
      <c r="E290" s="6">
        <v>26</v>
      </c>
      <c r="F290" s="6">
        <v>71.819999999999993</v>
      </c>
      <c r="G290" s="6">
        <v>78.63</v>
      </c>
      <c r="H290" s="6">
        <f t="shared" si="56"/>
        <v>0.91339183517741318</v>
      </c>
      <c r="I290" s="6">
        <v>25.5</v>
      </c>
      <c r="J290" s="6">
        <v>40.5</v>
      </c>
      <c r="K290" s="6">
        <v>77.400000000000006</v>
      </c>
      <c r="L290" s="6">
        <f t="shared" si="57"/>
        <v>0</v>
      </c>
      <c r="M290" s="6">
        <f t="shared" si="58"/>
        <v>0</v>
      </c>
      <c r="N290" s="6">
        <f t="shared" si="59"/>
        <v>1</v>
      </c>
      <c r="AA290" t="s">
        <v>335</v>
      </c>
      <c r="AB290" t="s">
        <v>333</v>
      </c>
      <c r="AC290" t="s">
        <v>16</v>
      </c>
      <c r="AD290" t="s">
        <v>18</v>
      </c>
      <c r="AE290">
        <v>24</v>
      </c>
      <c r="AF290">
        <v>99.65</v>
      </c>
      <c r="AG290">
        <v>73.7</v>
      </c>
      <c r="AH290">
        <f t="shared" si="63"/>
        <v>1.3521031207598373</v>
      </c>
      <c r="AI290">
        <v>23.5</v>
      </c>
      <c r="AJ290">
        <v>68.09</v>
      </c>
      <c r="AK290">
        <v>72.459999999999994</v>
      </c>
      <c r="AL290" s="3">
        <f t="shared" si="60"/>
        <v>0</v>
      </c>
      <c r="AM290" s="3">
        <f t="shared" si="61"/>
        <v>1</v>
      </c>
      <c r="AN290" s="3">
        <f t="shared" si="62"/>
        <v>0</v>
      </c>
    </row>
    <row r="291" spans="1:40" x14ac:dyDescent="0.35">
      <c r="A291" s="2" t="s">
        <v>336</v>
      </c>
      <c r="B291" t="s">
        <v>333</v>
      </c>
      <c r="C291" t="s">
        <v>16</v>
      </c>
      <c r="D291" t="s">
        <v>17</v>
      </c>
      <c r="E291" s="6">
        <v>23</v>
      </c>
      <c r="F291" s="6">
        <v>69.62</v>
      </c>
      <c r="G291" s="6">
        <v>71.22</v>
      </c>
      <c r="H291" s="6">
        <f t="shared" si="56"/>
        <v>0.97753440044931206</v>
      </c>
      <c r="I291" s="6">
        <v>22.5</v>
      </c>
      <c r="J291" s="6">
        <v>37.21</v>
      </c>
      <c r="K291" s="6">
        <v>69.97</v>
      </c>
      <c r="L291" s="6">
        <f t="shared" si="57"/>
        <v>0</v>
      </c>
      <c r="M291" s="6">
        <f t="shared" si="58"/>
        <v>0</v>
      </c>
      <c r="N291" s="6">
        <f t="shared" si="59"/>
        <v>1</v>
      </c>
      <c r="AA291" t="s">
        <v>336</v>
      </c>
      <c r="AB291" t="s">
        <v>333</v>
      </c>
      <c r="AC291" t="s">
        <v>16</v>
      </c>
      <c r="AD291" t="s">
        <v>18</v>
      </c>
      <c r="AE291" s="6">
        <v>24.5</v>
      </c>
      <c r="AF291" s="6">
        <v>69.930000000000007</v>
      </c>
      <c r="AG291" s="6">
        <v>74.930000000000007</v>
      </c>
      <c r="AH291" s="6">
        <f t="shared" si="63"/>
        <v>0.9332710529827839</v>
      </c>
      <c r="AI291" s="6">
        <v>24</v>
      </c>
      <c r="AJ291" s="6">
        <v>64.84</v>
      </c>
      <c r="AK291" s="6">
        <v>73.7</v>
      </c>
      <c r="AL291" s="6">
        <f t="shared" si="60"/>
        <v>0</v>
      </c>
      <c r="AM291" s="6">
        <f t="shared" si="61"/>
        <v>0</v>
      </c>
      <c r="AN291" s="6">
        <f t="shared" si="62"/>
        <v>1</v>
      </c>
    </row>
    <row r="292" spans="1:40" x14ac:dyDescent="0.35">
      <c r="A292" s="2" t="s">
        <v>337</v>
      </c>
      <c r="B292" t="s">
        <v>333</v>
      </c>
      <c r="C292" t="s">
        <v>16</v>
      </c>
      <c r="D292" t="s">
        <v>17</v>
      </c>
      <c r="E292" s="6">
        <v>24.5</v>
      </c>
      <c r="F292" s="6">
        <v>68.680000000000007</v>
      </c>
      <c r="G292" s="6">
        <v>74.930000000000007</v>
      </c>
      <c r="H292" s="6">
        <f t="shared" si="56"/>
        <v>0.91658881622847987</v>
      </c>
      <c r="I292" s="6">
        <v>24</v>
      </c>
      <c r="J292" s="6">
        <v>37.799999999999997</v>
      </c>
      <c r="K292" s="6">
        <v>73.7</v>
      </c>
      <c r="L292" s="6">
        <f t="shared" si="57"/>
        <v>0</v>
      </c>
      <c r="M292" s="6">
        <f t="shared" si="58"/>
        <v>0</v>
      </c>
      <c r="N292" s="6">
        <f t="shared" si="59"/>
        <v>1</v>
      </c>
      <c r="AA292" t="s">
        <v>337</v>
      </c>
      <c r="AB292" t="s">
        <v>333</v>
      </c>
      <c r="AC292" t="s">
        <v>16</v>
      </c>
      <c r="AD292" t="s">
        <v>18</v>
      </c>
      <c r="AE292">
        <v>24</v>
      </c>
      <c r="AF292">
        <v>81.58</v>
      </c>
      <c r="AG292">
        <v>73.7</v>
      </c>
      <c r="AH292">
        <f t="shared" si="63"/>
        <v>1.1069199457259158</v>
      </c>
      <c r="AI292">
        <v>23.5</v>
      </c>
      <c r="AJ292">
        <v>50.23</v>
      </c>
      <c r="AK292">
        <v>72.459999999999994</v>
      </c>
      <c r="AL292" s="3">
        <f t="shared" si="60"/>
        <v>0</v>
      </c>
      <c r="AM292" s="3">
        <f t="shared" si="61"/>
        <v>1</v>
      </c>
      <c r="AN292" s="3">
        <f t="shared" si="62"/>
        <v>0</v>
      </c>
    </row>
    <row r="293" spans="1:40" x14ac:dyDescent="0.35">
      <c r="A293" s="2" t="s">
        <v>338</v>
      </c>
      <c r="B293" t="s">
        <v>333</v>
      </c>
      <c r="C293" t="s">
        <v>16</v>
      </c>
      <c r="D293" t="s">
        <v>17</v>
      </c>
      <c r="E293" s="6">
        <v>18</v>
      </c>
      <c r="F293" s="6">
        <v>49.88</v>
      </c>
      <c r="G293" s="6">
        <v>58.64</v>
      </c>
      <c r="H293" s="6">
        <f t="shared" si="56"/>
        <v>0.85061391541609821</v>
      </c>
      <c r="I293" s="6">
        <v>17.5</v>
      </c>
      <c r="J293" s="6">
        <v>34</v>
      </c>
      <c r="K293" s="6">
        <v>57.36</v>
      </c>
      <c r="L293" s="6">
        <f t="shared" si="57"/>
        <v>0</v>
      </c>
      <c r="M293" s="6">
        <f t="shared" si="58"/>
        <v>0</v>
      </c>
      <c r="N293" s="6">
        <f t="shared" si="59"/>
        <v>1</v>
      </c>
      <c r="AA293" t="s">
        <v>338</v>
      </c>
      <c r="AB293" t="s">
        <v>333</v>
      </c>
      <c r="AC293" t="s">
        <v>16</v>
      </c>
      <c r="AD293" t="s">
        <v>18</v>
      </c>
      <c r="AE293">
        <v>24</v>
      </c>
      <c r="AF293">
        <v>102.64</v>
      </c>
      <c r="AG293">
        <v>73.7</v>
      </c>
      <c r="AH293">
        <f t="shared" si="63"/>
        <v>1.3926729986431479</v>
      </c>
      <c r="AI293">
        <v>23.5</v>
      </c>
      <c r="AJ293">
        <v>69.77</v>
      </c>
      <c r="AK293">
        <v>72.459999999999994</v>
      </c>
      <c r="AL293" s="3">
        <f t="shared" si="60"/>
        <v>0</v>
      </c>
      <c r="AM293" s="3">
        <f t="shared" si="61"/>
        <v>1</v>
      </c>
      <c r="AN293" s="3">
        <f t="shared" si="62"/>
        <v>0</v>
      </c>
    </row>
    <row r="294" spans="1:40" x14ac:dyDescent="0.35">
      <c r="A294" s="2" t="s">
        <v>339</v>
      </c>
      <c r="B294" t="s">
        <v>333</v>
      </c>
      <c r="C294" t="s">
        <v>16</v>
      </c>
      <c r="D294" t="s">
        <v>17</v>
      </c>
      <c r="E294" s="6">
        <v>17.5</v>
      </c>
      <c r="F294" s="6">
        <v>55.48</v>
      </c>
      <c r="G294" s="6">
        <v>57.36</v>
      </c>
      <c r="H294" s="6">
        <f t="shared" si="56"/>
        <v>0.96722454672245461</v>
      </c>
      <c r="I294" s="6">
        <v>17</v>
      </c>
      <c r="J294" s="6">
        <v>25.01</v>
      </c>
      <c r="K294" s="6">
        <v>56.08</v>
      </c>
      <c r="L294" s="6">
        <f t="shared" si="57"/>
        <v>0</v>
      </c>
      <c r="M294" s="6">
        <f t="shared" si="58"/>
        <v>0</v>
      </c>
      <c r="N294" s="6">
        <f t="shared" si="59"/>
        <v>1</v>
      </c>
      <c r="AA294" t="s">
        <v>339</v>
      </c>
      <c r="AB294" t="s">
        <v>333</v>
      </c>
      <c r="AC294" t="s">
        <v>16</v>
      </c>
      <c r="AD294" t="s">
        <v>18</v>
      </c>
      <c r="AE294">
        <v>24</v>
      </c>
      <c r="AF294">
        <v>102.68</v>
      </c>
      <c r="AG294">
        <v>73.7</v>
      </c>
      <c r="AH294">
        <f t="shared" si="63"/>
        <v>1.3932157394843963</v>
      </c>
      <c r="AI294">
        <v>23</v>
      </c>
      <c r="AJ294">
        <v>56.13</v>
      </c>
      <c r="AK294">
        <v>71.22</v>
      </c>
      <c r="AL294" s="3">
        <f t="shared" si="60"/>
        <v>0</v>
      </c>
      <c r="AM294" s="3">
        <f t="shared" si="61"/>
        <v>1</v>
      </c>
      <c r="AN294" s="3">
        <f t="shared" si="62"/>
        <v>0</v>
      </c>
    </row>
    <row r="295" spans="1:40" x14ac:dyDescent="0.35">
      <c r="A295" s="2" t="s">
        <v>340</v>
      </c>
      <c r="B295" t="s">
        <v>333</v>
      </c>
      <c r="C295" t="s">
        <v>16</v>
      </c>
      <c r="D295" t="s">
        <v>17</v>
      </c>
      <c r="E295" s="6">
        <v>20.5</v>
      </c>
      <c r="F295" s="6">
        <v>51.93</v>
      </c>
      <c r="G295" s="6">
        <v>64.97</v>
      </c>
      <c r="H295" s="6">
        <f t="shared" si="56"/>
        <v>0.79929198091426812</v>
      </c>
      <c r="I295" s="6">
        <v>20</v>
      </c>
      <c r="J295" s="6">
        <v>35.369999999999997</v>
      </c>
      <c r="K295" s="6">
        <v>63.71</v>
      </c>
      <c r="L295" s="6">
        <f t="shared" si="57"/>
        <v>0</v>
      </c>
      <c r="M295" s="6">
        <f t="shared" si="58"/>
        <v>0</v>
      </c>
      <c r="N295" s="6">
        <f t="shared" si="59"/>
        <v>1</v>
      </c>
      <c r="AA295" t="s">
        <v>340</v>
      </c>
      <c r="AB295" t="s">
        <v>333</v>
      </c>
      <c r="AC295" t="s">
        <v>16</v>
      </c>
      <c r="AD295" t="s">
        <v>18</v>
      </c>
      <c r="AE295">
        <v>24</v>
      </c>
      <c r="AF295">
        <v>87.16</v>
      </c>
      <c r="AG295">
        <v>73.7</v>
      </c>
      <c r="AH295">
        <f t="shared" si="63"/>
        <v>1.1826322930800541</v>
      </c>
      <c r="AI295">
        <v>23.5</v>
      </c>
      <c r="AJ295">
        <v>63.28</v>
      </c>
      <c r="AK295">
        <v>72.459999999999994</v>
      </c>
      <c r="AL295" s="3">
        <f t="shared" si="60"/>
        <v>0</v>
      </c>
      <c r="AM295" s="3">
        <f t="shared" si="61"/>
        <v>1</v>
      </c>
      <c r="AN295" s="3">
        <f t="shared" si="62"/>
        <v>0</v>
      </c>
    </row>
    <row r="296" spans="1:40" x14ac:dyDescent="0.35">
      <c r="A296" s="2" t="s">
        <v>341</v>
      </c>
      <c r="B296" t="s">
        <v>333</v>
      </c>
      <c r="C296" t="s">
        <v>16</v>
      </c>
      <c r="D296" t="s">
        <v>17</v>
      </c>
      <c r="E296">
        <v>35</v>
      </c>
      <c r="F296">
        <v>101.19</v>
      </c>
      <c r="G296">
        <v>100.44</v>
      </c>
      <c r="H296">
        <f t="shared" si="56"/>
        <v>1.0074671445639187</v>
      </c>
      <c r="I296">
        <v>34.5</v>
      </c>
      <c r="J296">
        <v>60.18</v>
      </c>
      <c r="K296">
        <v>99.24</v>
      </c>
      <c r="L296" s="3">
        <f t="shared" si="57"/>
        <v>0</v>
      </c>
      <c r="M296" s="3">
        <f t="shared" si="58"/>
        <v>1</v>
      </c>
      <c r="N296" s="3">
        <f t="shared" si="59"/>
        <v>0</v>
      </c>
      <c r="AA296" t="s">
        <v>341</v>
      </c>
      <c r="AB296" t="s">
        <v>333</v>
      </c>
      <c r="AC296" t="s">
        <v>16</v>
      </c>
      <c r="AD296" t="s">
        <v>18</v>
      </c>
      <c r="AE296" s="6">
        <v>22.5</v>
      </c>
      <c r="AF296" s="6">
        <v>64.930000000000007</v>
      </c>
      <c r="AG296" s="6">
        <v>69.97</v>
      </c>
      <c r="AH296" s="6">
        <f t="shared" si="63"/>
        <v>0.92796912962698308</v>
      </c>
      <c r="AI296" s="6">
        <v>22</v>
      </c>
      <c r="AJ296" s="6">
        <v>49.74</v>
      </c>
      <c r="AK296" s="6">
        <v>68.72</v>
      </c>
      <c r="AL296" s="6">
        <f t="shared" si="60"/>
        <v>0</v>
      </c>
      <c r="AM296" s="6">
        <f t="shared" si="61"/>
        <v>0</v>
      </c>
      <c r="AN296" s="6">
        <f t="shared" si="62"/>
        <v>1</v>
      </c>
    </row>
    <row r="297" spans="1:40" x14ac:dyDescent="0.35">
      <c r="A297" s="2" t="s">
        <v>342</v>
      </c>
      <c r="B297" t="s">
        <v>333</v>
      </c>
      <c r="C297" t="s">
        <v>16</v>
      </c>
      <c r="D297" t="s">
        <v>17</v>
      </c>
      <c r="E297" s="6">
        <v>20.5</v>
      </c>
      <c r="F297" s="6">
        <v>62.86</v>
      </c>
      <c r="G297" s="6">
        <v>64.97</v>
      </c>
      <c r="H297" s="6">
        <f t="shared" si="56"/>
        <v>0.96752347237186398</v>
      </c>
      <c r="I297" s="6">
        <v>20</v>
      </c>
      <c r="J297" s="6">
        <v>53.35</v>
      </c>
      <c r="K297" s="6">
        <v>63.71</v>
      </c>
      <c r="L297" s="6">
        <f t="shared" si="57"/>
        <v>0</v>
      </c>
      <c r="M297" s="6">
        <f t="shared" si="58"/>
        <v>0</v>
      </c>
      <c r="N297" s="6">
        <f t="shared" si="59"/>
        <v>1</v>
      </c>
      <c r="AA297" t="s">
        <v>342</v>
      </c>
      <c r="AB297" t="s">
        <v>333</v>
      </c>
      <c r="AC297" t="s">
        <v>16</v>
      </c>
      <c r="AD297" t="s">
        <v>18</v>
      </c>
      <c r="AE297" s="6">
        <v>24</v>
      </c>
      <c r="AF297" s="6">
        <v>72.42</v>
      </c>
      <c r="AG297" s="6">
        <v>73.7</v>
      </c>
      <c r="AH297" s="6">
        <f t="shared" si="63"/>
        <v>0.98263229308005429</v>
      </c>
      <c r="AI297" s="6">
        <v>23.5</v>
      </c>
      <c r="AJ297" s="6">
        <v>51.73</v>
      </c>
      <c r="AK297" s="6">
        <v>72.459999999999994</v>
      </c>
      <c r="AL297" s="6">
        <f t="shared" si="60"/>
        <v>0</v>
      </c>
      <c r="AM297" s="6">
        <f t="shared" si="61"/>
        <v>0</v>
      </c>
      <c r="AN297" s="6">
        <f t="shared" si="62"/>
        <v>1</v>
      </c>
    </row>
    <row r="298" spans="1:40" x14ac:dyDescent="0.35">
      <c r="A298" s="2" t="s">
        <v>343</v>
      </c>
      <c r="B298" t="s">
        <v>333</v>
      </c>
      <c r="C298" t="s">
        <v>16</v>
      </c>
      <c r="D298" t="s">
        <v>17</v>
      </c>
      <c r="E298">
        <v>19.5</v>
      </c>
      <c r="F298">
        <v>62.94</v>
      </c>
      <c r="G298">
        <v>62.44</v>
      </c>
      <c r="H298">
        <f t="shared" si="56"/>
        <v>1.0080076873798847</v>
      </c>
      <c r="I298">
        <v>19</v>
      </c>
      <c r="J298">
        <v>35.729999999999997</v>
      </c>
      <c r="K298">
        <v>61.18</v>
      </c>
      <c r="L298" s="3">
        <f t="shared" si="57"/>
        <v>0</v>
      </c>
      <c r="M298" s="3">
        <f t="shared" si="58"/>
        <v>1</v>
      </c>
      <c r="N298" s="3">
        <f t="shared" si="59"/>
        <v>0</v>
      </c>
      <c r="AA298" t="s">
        <v>343</v>
      </c>
      <c r="AB298" t="s">
        <v>333</v>
      </c>
      <c r="AC298" t="s">
        <v>16</v>
      </c>
      <c r="AD298" t="s">
        <v>18</v>
      </c>
      <c r="AE298" s="6">
        <v>17.5</v>
      </c>
      <c r="AF298" s="6">
        <v>44.82</v>
      </c>
      <c r="AG298" s="6">
        <v>57.36</v>
      </c>
      <c r="AH298" s="6">
        <f t="shared" si="63"/>
        <v>0.78138075313807531</v>
      </c>
      <c r="AI298" s="6">
        <v>17</v>
      </c>
      <c r="AJ298" s="6">
        <v>40.11</v>
      </c>
      <c r="AK298" s="6">
        <v>56.08</v>
      </c>
      <c r="AL298" s="6">
        <f t="shared" si="60"/>
        <v>0</v>
      </c>
      <c r="AM298" s="6">
        <f t="shared" si="61"/>
        <v>0</v>
      </c>
      <c r="AN298" s="6">
        <f t="shared" si="62"/>
        <v>1</v>
      </c>
    </row>
    <row r="299" spans="1:40" x14ac:dyDescent="0.35">
      <c r="A299" s="2" t="s">
        <v>344</v>
      </c>
      <c r="B299" t="s">
        <v>333</v>
      </c>
      <c r="C299" t="s">
        <v>16</v>
      </c>
      <c r="D299" t="s">
        <v>17</v>
      </c>
      <c r="E299" s="6">
        <v>28</v>
      </c>
      <c r="F299" s="6">
        <v>78.3</v>
      </c>
      <c r="G299" s="6">
        <v>83.53</v>
      </c>
      <c r="H299" s="6">
        <f t="shared" si="56"/>
        <v>0.93738776487489517</v>
      </c>
      <c r="I299" s="6">
        <v>27.5</v>
      </c>
      <c r="J299" s="6">
        <v>46.05</v>
      </c>
      <c r="K299" s="6">
        <v>82.3</v>
      </c>
      <c r="L299" s="6">
        <f t="shared" si="57"/>
        <v>0</v>
      </c>
      <c r="M299" s="6">
        <f t="shared" si="58"/>
        <v>0</v>
      </c>
      <c r="N299" s="6">
        <f t="shared" si="59"/>
        <v>1</v>
      </c>
      <c r="AA299" t="s">
        <v>344</v>
      </c>
      <c r="AB299" t="s">
        <v>333</v>
      </c>
      <c r="AC299" t="s">
        <v>16</v>
      </c>
      <c r="AD299" t="s">
        <v>18</v>
      </c>
      <c r="AE299">
        <v>24</v>
      </c>
      <c r="AF299">
        <v>92.75</v>
      </c>
      <c r="AG299">
        <v>73.7</v>
      </c>
      <c r="AH299">
        <f t="shared" si="63"/>
        <v>1.2584803256445047</v>
      </c>
      <c r="AI299">
        <v>23.5</v>
      </c>
      <c r="AJ299">
        <v>49.48</v>
      </c>
      <c r="AK299">
        <v>72.459999999999994</v>
      </c>
      <c r="AL299" s="3">
        <f t="shared" si="60"/>
        <v>0</v>
      </c>
      <c r="AM299" s="3">
        <f t="shared" si="61"/>
        <v>1</v>
      </c>
      <c r="AN299" s="3">
        <f t="shared" si="62"/>
        <v>0</v>
      </c>
    </row>
    <row r="300" spans="1:40" x14ac:dyDescent="0.35">
      <c r="A300" s="2" t="s">
        <v>345</v>
      </c>
      <c r="B300" t="s">
        <v>333</v>
      </c>
      <c r="C300" t="s">
        <v>16</v>
      </c>
      <c r="D300" t="s">
        <v>17</v>
      </c>
      <c r="E300" s="6">
        <v>22</v>
      </c>
      <c r="F300" s="6">
        <v>63.74</v>
      </c>
      <c r="G300" s="6">
        <v>68.72</v>
      </c>
      <c r="H300" s="6">
        <f t="shared" si="56"/>
        <v>0.92753201396973228</v>
      </c>
      <c r="I300" s="6">
        <v>21.5</v>
      </c>
      <c r="J300" s="6">
        <v>53.76</v>
      </c>
      <c r="K300" s="6">
        <v>67.47</v>
      </c>
      <c r="L300" s="6">
        <f t="shared" si="57"/>
        <v>0</v>
      </c>
      <c r="M300" s="6">
        <f t="shared" si="58"/>
        <v>0</v>
      </c>
      <c r="N300" s="6">
        <f t="shared" si="59"/>
        <v>1</v>
      </c>
      <c r="AA300" t="s">
        <v>345</v>
      </c>
      <c r="AB300" t="s">
        <v>333</v>
      </c>
      <c r="AC300" t="s">
        <v>16</v>
      </c>
      <c r="AD300" t="s">
        <v>18</v>
      </c>
      <c r="AE300">
        <v>24</v>
      </c>
      <c r="AF300">
        <v>106.53</v>
      </c>
      <c r="AG300">
        <v>73.7</v>
      </c>
      <c r="AH300">
        <f t="shared" si="63"/>
        <v>1.4454545454545453</v>
      </c>
      <c r="AI300">
        <v>23</v>
      </c>
      <c r="AJ300">
        <v>51.42</v>
      </c>
      <c r="AK300">
        <v>71.22</v>
      </c>
      <c r="AL300" s="3">
        <f t="shared" si="60"/>
        <v>0</v>
      </c>
      <c r="AM300" s="3">
        <f t="shared" si="61"/>
        <v>1</v>
      </c>
      <c r="AN300" s="3">
        <f t="shared" si="62"/>
        <v>0</v>
      </c>
    </row>
    <row r="301" spans="1:40" x14ac:dyDescent="0.35">
      <c r="A301" s="2" t="s">
        <v>346</v>
      </c>
      <c r="B301" t="s">
        <v>333</v>
      </c>
      <c r="C301" t="s">
        <v>16</v>
      </c>
      <c r="D301" t="s">
        <v>17</v>
      </c>
      <c r="E301">
        <v>24</v>
      </c>
      <c r="F301">
        <v>75.12</v>
      </c>
      <c r="G301">
        <v>73.7</v>
      </c>
      <c r="H301">
        <f t="shared" si="56"/>
        <v>1.0192672998643149</v>
      </c>
      <c r="I301">
        <v>27.5</v>
      </c>
      <c r="J301">
        <v>82.59</v>
      </c>
      <c r="K301">
        <v>82.3</v>
      </c>
      <c r="L301" s="3">
        <f t="shared" si="57"/>
        <v>0</v>
      </c>
      <c r="M301" s="3">
        <f t="shared" si="58"/>
        <v>1</v>
      </c>
      <c r="N301" s="3">
        <f t="shared" si="59"/>
        <v>0</v>
      </c>
      <c r="AA301" t="s">
        <v>346</v>
      </c>
      <c r="AB301" t="s">
        <v>333</v>
      </c>
      <c r="AC301" t="s">
        <v>16</v>
      </c>
      <c r="AD301" t="s">
        <v>18</v>
      </c>
      <c r="AE301" s="6">
        <v>22.5</v>
      </c>
      <c r="AF301" s="6">
        <v>55.42</v>
      </c>
      <c r="AG301" s="6">
        <v>69.97</v>
      </c>
      <c r="AH301" s="6">
        <f t="shared" si="63"/>
        <v>0.7920537373159926</v>
      </c>
      <c r="AI301" s="6">
        <v>22</v>
      </c>
      <c r="AJ301" s="6">
        <v>46.52</v>
      </c>
      <c r="AK301" s="6">
        <v>68.72</v>
      </c>
      <c r="AL301" s="6">
        <f t="shared" si="60"/>
        <v>0</v>
      </c>
      <c r="AM301" s="6">
        <f t="shared" si="61"/>
        <v>0</v>
      </c>
      <c r="AN301" s="6">
        <f t="shared" si="62"/>
        <v>1</v>
      </c>
    </row>
    <row r="302" spans="1:40" x14ac:dyDescent="0.35">
      <c r="A302" s="2" t="s">
        <v>347</v>
      </c>
      <c r="B302" t="s">
        <v>333</v>
      </c>
      <c r="C302" t="s">
        <v>16</v>
      </c>
      <c r="D302" t="s">
        <v>17</v>
      </c>
      <c r="E302" s="6">
        <v>24</v>
      </c>
      <c r="F302" s="6">
        <v>65.61</v>
      </c>
      <c r="G302" s="6">
        <v>73.7</v>
      </c>
      <c r="H302" s="6">
        <f t="shared" si="56"/>
        <v>0.89023066485753044</v>
      </c>
      <c r="I302" s="6">
        <v>23.5</v>
      </c>
      <c r="J302" s="6">
        <v>53.9</v>
      </c>
      <c r="K302" s="6">
        <v>72.459999999999994</v>
      </c>
      <c r="L302" s="6">
        <f t="shared" si="57"/>
        <v>0</v>
      </c>
      <c r="M302" s="6">
        <f t="shared" si="58"/>
        <v>0</v>
      </c>
      <c r="N302" s="6">
        <f t="shared" si="59"/>
        <v>1</v>
      </c>
      <c r="AA302" t="s">
        <v>347</v>
      </c>
      <c r="AB302" t="s">
        <v>333</v>
      </c>
      <c r="AC302" t="s">
        <v>16</v>
      </c>
      <c r="AD302" t="s">
        <v>18</v>
      </c>
      <c r="AE302" s="6">
        <v>24</v>
      </c>
      <c r="AF302" s="6">
        <v>65.3</v>
      </c>
      <c r="AG302" s="6">
        <v>73.7</v>
      </c>
      <c r="AH302" s="6">
        <f t="shared" si="63"/>
        <v>0.88602442333785614</v>
      </c>
      <c r="AI302" s="6">
        <v>23.5</v>
      </c>
      <c r="AJ302" s="6">
        <v>41.19</v>
      </c>
      <c r="AK302" s="6">
        <v>72.459999999999994</v>
      </c>
      <c r="AL302" s="6">
        <f t="shared" si="60"/>
        <v>0</v>
      </c>
      <c r="AM302" s="6">
        <f t="shared" si="61"/>
        <v>0</v>
      </c>
      <c r="AN302" s="6">
        <f t="shared" si="62"/>
        <v>1</v>
      </c>
    </row>
    <row r="303" spans="1:40" x14ac:dyDescent="0.35">
      <c r="A303" s="2" t="s">
        <v>348</v>
      </c>
      <c r="B303" t="s">
        <v>333</v>
      </c>
      <c r="C303" t="s">
        <v>16</v>
      </c>
      <c r="D303" t="s">
        <v>134</v>
      </c>
      <c r="E303" s="6">
        <v>19</v>
      </c>
      <c r="F303" s="6">
        <v>47.96</v>
      </c>
      <c r="G303" s="6">
        <v>61.18</v>
      </c>
      <c r="H303" s="6">
        <f t="shared" si="56"/>
        <v>0.78391631252043148</v>
      </c>
      <c r="I303" s="6">
        <v>18.5</v>
      </c>
      <c r="J303" s="6">
        <v>31.5</v>
      </c>
      <c r="K303" s="6">
        <v>59.91</v>
      </c>
      <c r="L303" s="6">
        <f t="shared" si="57"/>
        <v>0</v>
      </c>
      <c r="M303" s="6">
        <f t="shared" si="58"/>
        <v>0</v>
      </c>
      <c r="N303" s="6">
        <f t="shared" si="59"/>
        <v>1</v>
      </c>
      <c r="AA303" t="s">
        <v>348</v>
      </c>
      <c r="AB303" t="s">
        <v>333</v>
      </c>
      <c r="AC303" t="s">
        <v>16</v>
      </c>
      <c r="AD303" t="s">
        <v>135</v>
      </c>
      <c r="AE303" s="6">
        <v>24</v>
      </c>
      <c r="AF303" s="6">
        <v>65.98</v>
      </c>
      <c r="AG303" s="6">
        <v>73.7</v>
      </c>
      <c r="AH303" s="6">
        <f t="shared" si="63"/>
        <v>0.89525101763907733</v>
      </c>
      <c r="AI303" s="6">
        <v>23.5</v>
      </c>
      <c r="AJ303" s="6">
        <v>62.06</v>
      </c>
      <c r="AK303" s="6">
        <v>72.459999999999994</v>
      </c>
      <c r="AL303" s="6">
        <f t="shared" si="60"/>
        <v>0</v>
      </c>
      <c r="AM303" s="6">
        <f t="shared" si="61"/>
        <v>0</v>
      </c>
      <c r="AN303" s="6">
        <f t="shared" si="62"/>
        <v>1</v>
      </c>
    </row>
    <row r="304" spans="1:40" x14ac:dyDescent="0.35">
      <c r="A304" s="2" t="s">
        <v>349</v>
      </c>
      <c r="B304" t="s">
        <v>333</v>
      </c>
      <c r="C304" t="s">
        <v>16</v>
      </c>
      <c r="D304" t="s">
        <v>134</v>
      </c>
      <c r="E304" s="6">
        <v>27.5</v>
      </c>
      <c r="F304" s="6">
        <v>73.260000000000005</v>
      </c>
      <c r="G304" s="6">
        <v>82.3</v>
      </c>
      <c r="H304" s="6">
        <f t="shared" si="56"/>
        <v>0.89015795868772796</v>
      </c>
      <c r="I304" s="6">
        <v>27</v>
      </c>
      <c r="J304" s="6">
        <v>61.51</v>
      </c>
      <c r="K304" s="6">
        <v>81.08</v>
      </c>
      <c r="L304" s="6">
        <f t="shared" si="57"/>
        <v>0</v>
      </c>
      <c r="M304" s="6">
        <f t="shared" si="58"/>
        <v>0</v>
      </c>
      <c r="N304" s="6">
        <f t="shared" si="59"/>
        <v>1</v>
      </c>
      <c r="AA304" t="s">
        <v>349</v>
      </c>
      <c r="AB304" t="s">
        <v>333</v>
      </c>
      <c r="AC304" t="s">
        <v>16</v>
      </c>
      <c r="AD304" t="s">
        <v>135</v>
      </c>
      <c r="AE304" s="6">
        <v>22.5</v>
      </c>
      <c r="AF304" s="6">
        <v>68.84</v>
      </c>
      <c r="AG304" s="6">
        <v>69.97</v>
      </c>
      <c r="AH304" s="6">
        <f t="shared" si="63"/>
        <v>0.98385022152351009</v>
      </c>
      <c r="AI304" s="6">
        <v>22</v>
      </c>
      <c r="AJ304" s="6">
        <v>46.47</v>
      </c>
      <c r="AK304" s="6">
        <v>68.72</v>
      </c>
      <c r="AL304" s="6">
        <f t="shared" si="60"/>
        <v>0</v>
      </c>
      <c r="AM304" s="6">
        <f t="shared" si="61"/>
        <v>0</v>
      </c>
      <c r="AN304" s="6">
        <f t="shared" si="62"/>
        <v>1</v>
      </c>
    </row>
    <row r="305" spans="1:40" x14ac:dyDescent="0.35">
      <c r="A305" s="2" t="s">
        <v>350</v>
      </c>
      <c r="B305" t="s">
        <v>333</v>
      </c>
      <c r="C305" t="s">
        <v>16</v>
      </c>
      <c r="D305" t="s">
        <v>134</v>
      </c>
      <c r="E305" s="6">
        <v>19.5</v>
      </c>
      <c r="F305" s="6">
        <v>56.93</v>
      </c>
      <c r="G305" s="6">
        <v>62.44</v>
      </c>
      <c r="H305" s="6">
        <f t="shared" si="56"/>
        <v>0.91175528507367076</v>
      </c>
      <c r="I305" s="6">
        <v>19</v>
      </c>
      <c r="J305" s="6">
        <v>52.44</v>
      </c>
      <c r="K305" s="6">
        <v>61.18</v>
      </c>
      <c r="L305" s="6">
        <f t="shared" si="57"/>
        <v>0</v>
      </c>
      <c r="M305" s="6">
        <f t="shared" si="58"/>
        <v>0</v>
      </c>
      <c r="N305" s="6">
        <f t="shared" si="59"/>
        <v>1</v>
      </c>
      <c r="AA305" t="s">
        <v>350</v>
      </c>
      <c r="AB305" t="s">
        <v>333</v>
      </c>
      <c r="AC305" t="s">
        <v>16</v>
      </c>
      <c r="AD305" t="s">
        <v>135</v>
      </c>
      <c r="AE305" s="6">
        <v>15.5</v>
      </c>
      <c r="AF305" s="6">
        <v>42.49</v>
      </c>
      <c r="AG305" s="6">
        <v>52.21</v>
      </c>
      <c r="AH305" s="6">
        <f t="shared" si="63"/>
        <v>0.81382876843516572</v>
      </c>
      <c r="AI305" s="6">
        <v>15</v>
      </c>
      <c r="AJ305" s="6">
        <v>36.81</v>
      </c>
      <c r="AK305" s="6">
        <v>50.91</v>
      </c>
      <c r="AL305" s="6">
        <f t="shared" si="60"/>
        <v>0</v>
      </c>
      <c r="AM305" s="6">
        <f t="shared" si="61"/>
        <v>0</v>
      </c>
      <c r="AN305" s="6">
        <f t="shared" si="62"/>
        <v>1</v>
      </c>
    </row>
    <row r="306" spans="1:40" x14ac:dyDescent="0.35">
      <c r="A306" s="2" t="s">
        <v>351</v>
      </c>
      <c r="B306" t="s">
        <v>333</v>
      </c>
      <c r="C306" t="s">
        <v>16</v>
      </c>
      <c r="D306" t="s">
        <v>134</v>
      </c>
      <c r="E306" s="6">
        <v>21.5</v>
      </c>
      <c r="F306" s="6">
        <v>58.63</v>
      </c>
      <c r="G306" s="6">
        <v>67.47</v>
      </c>
      <c r="H306" s="6">
        <f t="shared" si="56"/>
        <v>0.86897880539499039</v>
      </c>
      <c r="I306" s="6">
        <v>21</v>
      </c>
      <c r="J306" s="6">
        <v>39.32</v>
      </c>
      <c r="K306" s="6">
        <v>66.22</v>
      </c>
      <c r="L306" s="6">
        <f t="shared" si="57"/>
        <v>0</v>
      </c>
      <c r="M306" s="6">
        <f t="shared" si="58"/>
        <v>0</v>
      </c>
      <c r="N306" s="6">
        <f t="shared" si="59"/>
        <v>1</v>
      </c>
      <c r="AA306" t="s">
        <v>351</v>
      </c>
      <c r="AB306" t="s">
        <v>333</v>
      </c>
      <c r="AC306" t="s">
        <v>16</v>
      </c>
      <c r="AD306" t="s">
        <v>135</v>
      </c>
      <c r="AE306" s="6">
        <v>24</v>
      </c>
      <c r="AF306" s="6">
        <v>71.11</v>
      </c>
      <c r="AG306" s="6">
        <v>73.7</v>
      </c>
      <c r="AH306" s="6">
        <f t="shared" si="63"/>
        <v>0.96485753052917222</v>
      </c>
      <c r="AI306" s="6">
        <v>23.5</v>
      </c>
      <c r="AJ306" s="6">
        <v>59.69</v>
      </c>
      <c r="AK306" s="6">
        <v>72.459999999999994</v>
      </c>
      <c r="AL306" s="6">
        <f t="shared" si="60"/>
        <v>0</v>
      </c>
      <c r="AM306" s="6">
        <f t="shared" si="61"/>
        <v>0</v>
      </c>
      <c r="AN306" s="6">
        <f t="shared" si="62"/>
        <v>1</v>
      </c>
    </row>
    <row r="307" spans="1:40" x14ac:dyDescent="0.35">
      <c r="A307" s="2" t="s">
        <v>352</v>
      </c>
      <c r="B307" t="s">
        <v>333</v>
      </c>
      <c r="C307" t="s">
        <v>16</v>
      </c>
      <c r="D307" t="s">
        <v>134</v>
      </c>
      <c r="E307" s="6">
        <v>21</v>
      </c>
      <c r="F307" s="6">
        <v>59.76</v>
      </c>
      <c r="G307" s="6">
        <v>66.22</v>
      </c>
      <c r="H307" s="6">
        <f t="shared" si="56"/>
        <v>0.90244639081848388</v>
      </c>
      <c r="I307" s="6">
        <v>20.5</v>
      </c>
      <c r="J307" s="6">
        <v>37.69</v>
      </c>
      <c r="K307" s="6">
        <v>64.97</v>
      </c>
      <c r="L307" s="6">
        <f t="shared" si="57"/>
        <v>0</v>
      </c>
      <c r="M307" s="6">
        <f t="shared" si="58"/>
        <v>0</v>
      </c>
      <c r="N307" s="6">
        <f t="shared" si="59"/>
        <v>1</v>
      </c>
      <c r="AA307" t="s">
        <v>352</v>
      </c>
      <c r="AB307" t="s">
        <v>333</v>
      </c>
      <c r="AC307" t="s">
        <v>16</v>
      </c>
      <c r="AD307" t="s">
        <v>135</v>
      </c>
      <c r="AE307" s="6">
        <v>24</v>
      </c>
      <c r="AF307" s="6">
        <v>64.510000000000005</v>
      </c>
      <c r="AG307" s="6">
        <v>73.7</v>
      </c>
      <c r="AH307" s="6">
        <f t="shared" si="63"/>
        <v>0.87530529172320226</v>
      </c>
      <c r="AI307" s="6">
        <v>23.5</v>
      </c>
      <c r="AJ307" s="6">
        <v>51.74</v>
      </c>
      <c r="AK307" s="6">
        <v>72.459999999999994</v>
      </c>
      <c r="AL307" s="6">
        <f t="shared" si="60"/>
        <v>0</v>
      </c>
      <c r="AM307" s="6">
        <f t="shared" si="61"/>
        <v>0</v>
      </c>
      <c r="AN307" s="6">
        <f t="shared" si="62"/>
        <v>1</v>
      </c>
    </row>
    <row r="308" spans="1:40" x14ac:dyDescent="0.35">
      <c r="A308" s="2" t="s">
        <v>353</v>
      </c>
      <c r="B308" t="s">
        <v>333</v>
      </c>
      <c r="C308" t="s">
        <v>16</v>
      </c>
      <c r="D308" t="s">
        <v>134</v>
      </c>
      <c r="E308" s="6">
        <v>32</v>
      </c>
      <c r="F308" s="6">
        <v>82.53</v>
      </c>
      <c r="G308" s="6">
        <v>93.23</v>
      </c>
      <c r="H308" s="6">
        <f t="shared" si="56"/>
        <v>0.88523007615574378</v>
      </c>
      <c r="I308" s="6">
        <v>31.5</v>
      </c>
      <c r="J308" s="6">
        <v>56.53</v>
      </c>
      <c r="K308" s="6">
        <v>92.02</v>
      </c>
      <c r="L308" s="6">
        <f t="shared" si="57"/>
        <v>0</v>
      </c>
      <c r="M308" s="6">
        <f t="shared" si="58"/>
        <v>0</v>
      </c>
      <c r="N308" s="6">
        <f t="shared" si="59"/>
        <v>1</v>
      </c>
      <c r="AA308" t="s">
        <v>353</v>
      </c>
      <c r="AB308" t="s">
        <v>333</v>
      </c>
      <c r="AC308" t="s">
        <v>16</v>
      </c>
      <c r="AD308" t="s">
        <v>135</v>
      </c>
      <c r="AE308">
        <v>23.5</v>
      </c>
      <c r="AF308">
        <v>78.87</v>
      </c>
      <c r="AG308">
        <v>72.459999999999994</v>
      </c>
      <c r="AH308">
        <f t="shared" si="63"/>
        <v>1.0884626000552031</v>
      </c>
      <c r="AI308">
        <v>23</v>
      </c>
      <c r="AJ308">
        <v>47.26</v>
      </c>
      <c r="AK308">
        <v>71.22</v>
      </c>
      <c r="AL308" s="3">
        <f t="shared" si="60"/>
        <v>0</v>
      </c>
      <c r="AM308" s="3">
        <f t="shared" si="61"/>
        <v>1</v>
      </c>
      <c r="AN308" s="3">
        <f t="shared" si="62"/>
        <v>0</v>
      </c>
    </row>
    <row r="309" spans="1:40" x14ac:dyDescent="0.35">
      <c r="A309" s="2" t="s">
        <v>354</v>
      </c>
      <c r="B309" t="s">
        <v>333</v>
      </c>
      <c r="C309" t="s">
        <v>16</v>
      </c>
      <c r="D309" t="s">
        <v>134</v>
      </c>
      <c r="E309">
        <v>31.5</v>
      </c>
      <c r="F309">
        <v>123.55</v>
      </c>
      <c r="G309">
        <v>92.02</v>
      </c>
      <c r="H309">
        <f t="shared" si="56"/>
        <v>1.3426429037165835</v>
      </c>
      <c r="I309">
        <v>19</v>
      </c>
      <c r="J309">
        <v>63.91</v>
      </c>
      <c r="K309">
        <v>61.18</v>
      </c>
      <c r="L309" s="3">
        <f t="shared" si="57"/>
        <v>0</v>
      </c>
      <c r="M309" s="3">
        <f t="shared" si="58"/>
        <v>1</v>
      </c>
      <c r="N309" s="3">
        <f t="shared" si="59"/>
        <v>0</v>
      </c>
      <c r="AA309" t="s">
        <v>354</v>
      </c>
      <c r="AB309" t="s">
        <v>333</v>
      </c>
      <c r="AC309" t="s">
        <v>16</v>
      </c>
      <c r="AD309" t="s">
        <v>135</v>
      </c>
      <c r="AE309">
        <v>24.5</v>
      </c>
      <c r="AF309">
        <v>75.400000000000006</v>
      </c>
      <c r="AG309">
        <v>74.930000000000007</v>
      </c>
      <c r="AH309">
        <f t="shared" si="63"/>
        <v>1.0062725210196184</v>
      </c>
      <c r="AI309">
        <v>24</v>
      </c>
      <c r="AJ309">
        <v>68.66</v>
      </c>
      <c r="AK309">
        <v>73.7</v>
      </c>
      <c r="AL309" s="3">
        <f t="shared" si="60"/>
        <v>0</v>
      </c>
      <c r="AM309" s="3">
        <f t="shared" si="61"/>
        <v>1</v>
      </c>
      <c r="AN309" s="3">
        <f t="shared" si="62"/>
        <v>0</v>
      </c>
    </row>
    <row r="310" spans="1:40" x14ac:dyDescent="0.35">
      <c r="A310" s="2" t="s">
        <v>355</v>
      </c>
      <c r="B310" t="s">
        <v>333</v>
      </c>
      <c r="C310" t="s">
        <v>16</v>
      </c>
      <c r="D310" t="s">
        <v>134</v>
      </c>
      <c r="E310" s="6">
        <v>17.5</v>
      </c>
      <c r="F310" s="6">
        <v>45.18</v>
      </c>
      <c r="G310" s="6">
        <v>57.36</v>
      </c>
      <c r="H310" s="6">
        <f t="shared" si="56"/>
        <v>0.78765690376569042</v>
      </c>
      <c r="I310" s="6">
        <v>17</v>
      </c>
      <c r="J310" s="6">
        <v>22.17</v>
      </c>
      <c r="K310" s="6">
        <v>56.08</v>
      </c>
      <c r="L310" s="6">
        <f t="shared" si="57"/>
        <v>0</v>
      </c>
      <c r="M310" s="6">
        <f t="shared" si="58"/>
        <v>0</v>
      </c>
      <c r="N310" s="6">
        <f t="shared" si="59"/>
        <v>1</v>
      </c>
      <c r="AA310" t="s">
        <v>355</v>
      </c>
      <c r="AB310" t="s">
        <v>333</v>
      </c>
      <c r="AC310" t="s">
        <v>16</v>
      </c>
      <c r="AD310" t="s">
        <v>135</v>
      </c>
      <c r="AE310">
        <v>23.5</v>
      </c>
      <c r="AF310">
        <v>82.75</v>
      </c>
      <c r="AG310">
        <v>72.459999999999994</v>
      </c>
      <c r="AH310">
        <f t="shared" si="63"/>
        <v>1.1420093844879935</v>
      </c>
      <c r="AI310">
        <v>23</v>
      </c>
      <c r="AJ310">
        <v>68.42</v>
      </c>
      <c r="AK310">
        <v>71.22</v>
      </c>
      <c r="AL310" s="3">
        <f t="shared" si="60"/>
        <v>0</v>
      </c>
      <c r="AM310" s="3">
        <f t="shared" si="61"/>
        <v>1</v>
      </c>
      <c r="AN310" s="3">
        <f t="shared" si="62"/>
        <v>0</v>
      </c>
    </row>
    <row r="311" spans="1:40" x14ac:dyDescent="0.35">
      <c r="A311" s="2" t="s">
        <v>356</v>
      </c>
      <c r="B311" t="s">
        <v>333</v>
      </c>
      <c r="C311" t="s">
        <v>16</v>
      </c>
      <c r="D311" t="s">
        <v>134</v>
      </c>
      <c r="E311" s="6">
        <v>28</v>
      </c>
      <c r="F311" s="6">
        <v>70.14</v>
      </c>
      <c r="G311" s="6">
        <v>83.53</v>
      </c>
      <c r="H311" s="6">
        <f t="shared" si="56"/>
        <v>0.83969831198371847</v>
      </c>
      <c r="I311" s="6">
        <v>27.5</v>
      </c>
      <c r="J311" s="6">
        <v>42.07</v>
      </c>
      <c r="K311" s="6">
        <v>82.3</v>
      </c>
      <c r="L311" s="6">
        <f t="shared" si="57"/>
        <v>0</v>
      </c>
      <c r="M311" s="6">
        <f t="shared" si="58"/>
        <v>0</v>
      </c>
      <c r="N311" s="6">
        <f t="shared" si="59"/>
        <v>1</v>
      </c>
      <c r="AA311" t="s">
        <v>356</v>
      </c>
      <c r="AB311" t="s">
        <v>333</v>
      </c>
      <c r="AC311" t="s">
        <v>16</v>
      </c>
      <c r="AD311" t="s">
        <v>135</v>
      </c>
      <c r="AE311">
        <v>24</v>
      </c>
      <c r="AF311">
        <v>111.77</v>
      </c>
      <c r="AG311">
        <v>73.7</v>
      </c>
      <c r="AH311">
        <f t="shared" si="63"/>
        <v>1.5165535956580731</v>
      </c>
      <c r="AI311">
        <v>23</v>
      </c>
      <c r="AJ311">
        <v>57.51</v>
      </c>
      <c r="AK311">
        <v>71.22</v>
      </c>
      <c r="AL311" s="3">
        <f t="shared" si="60"/>
        <v>1</v>
      </c>
      <c r="AM311" s="3">
        <f t="shared" si="61"/>
        <v>0</v>
      </c>
      <c r="AN311" s="3">
        <f t="shared" si="62"/>
        <v>0</v>
      </c>
    </row>
    <row r="312" spans="1:40" x14ac:dyDescent="0.35">
      <c r="A312" s="2" t="s">
        <v>357</v>
      </c>
      <c r="B312" t="s">
        <v>333</v>
      </c>
      <c r="C312" t="s">
        <v>16</v>
      </c>
      <c r="D312" t="s">
        <v>134</v>
      </c>
      <c r="E312" s="6">
        <v>26.5</v>
      </c>
      <c r="F312" s="6">
        <v>65.709999999999994</v>
      </c>
      <c r="G312" s="6">
        <v>79.86</v>
      </c>
      <c r="H312" s="6">
        <f t="shared" si="56"/>
        <v>0.82281492612071117</v>
      </c>
      <c r="I312" s="6">
        <v>26</v>
      </c>
      <c r="J312" s="6">
        <v>61.53</v>
      </c>
      <c r="K312" s="6">
        <v>78.63</v>
      </c>
      <c r="L312" s="6">
        <f t="shared" si="57"/>
        <v>0</v>
      </c>
      <c r="M312" s="6">
        <f t="shared" si="58"/>
        <v>0</v>
      </c>
      <c r="N312" s="6">
        <f t="shared" si="59"/>
        <v>1</v>
      </c>
      <c r="AA312" t="s">
        <v>357</v>
      </c>
      <c r="AB312" t="s">
        <v>333</v>
      </c>
      <c r="AC312" t="s">
        <v>16</v>
      </c>
      <c r="AD312" t="s">
        <v>135</v>
      </c>
      <c r="AE312">
        <v>24</v>
      </c>
      <c r="AF312">
        <v>75.62</v>
      </c>
      <c r="AG312">
        <v>73.7</v>
      </c>
      <c r="AH312">
        <f t="shared" si="63"/>
        <v>1.0260515603799185</v>
      </c>
      <c r="AI312">
        <v>23.5</v>
      </c>
      <c r="AJ312">
        <v>65.25</v>
      </c>
      <c r="AK312">
        <v>72.459999999999994</v>
      </c>
      <c r="AL312" s="3">
        <f t="shared" si="60"/>
        <v>0</v>
      </c>
      <c r="AM312" s="3">
        <f t="shared" si="61"/>
        <v>1</v>
      </c>
      <c r="AN312" s="3">
        <f t="shared" si="62"/>
        <v>0</v>
      </c>
    </row>
    <row r="313" spans="1:40" x14ac:dyDescent="0.35">
      <c r="A313" s="2" t="s">
        <v>358</v>
      </c>
      <c r="B313" t="s">
        <v>333</v>
      </c>
      <c r="C313" t="s">
        <v>16</v>
      </c>
      <c r="D313" t="s">
        <v>134</v>
      </c>
      <c r="E313" s="6">
        <v>19.5</v>
      </c>
      <c r="F313" s="6">
        <v>59.48</v>
      </c>
      <c r="G313" s="6">
        <v>62.44</v>
      </c>
      <c r="H313" s="6">
        <f t="shared" si="56"/>
        <v>0.9525944907110826</v>
      </c>
      <c r="I313" s="6">
        <v>19</v>
      </c>
      <c r="J313" s="6">
        <v>33.56</v>
      </c>
      <c r="K313" s="6">
        <v>61.18</v>
      </c>
      <c r="L313" s="6">
        <f t="shared" si="57"/>
        <v>0</v>
      </c>
      <c r="M313" s="6">
        <f t="shared" si="58"/>
        <v>0</v>
      </c>
      <c r="N313" s="6">
        <f t="shared" si="59"/>
        <v>1</v>
      </c>
      <c r="AA313" t="s">
        <v>358</v>
      </c>
      <c r="AB313" t="s">
        <v>333</v>
      </c>
      <c r="AC313" t="s">
        <v>16</v>
      </c>
      <c r="AD313" t="s">
        <v>135</v>
      </c>
      <c r="AE313">
        <v>24</v>
      </c>
      <c r="AF313">
        <v>86.61</v>
      </c>
      <c r="AG313">
        <v>73.7</v>
      </c>
      <c r="AH313">
        <f t="shared" si="63"/>
        <v>1.17516960651289</v>
      </c>
      <c r="AI313">
        <v>23.5</v>
      </c>
      <c r="AJ313">
        <v>49.5</v>
      </c>
      <c r="AK313">
        <v>72.459999999999994</v>
      </c>
      <c r="AL313" s="3">
        <f t="shared" si="60"/>
        <v>0</v>
      </c>
      <c r="AM313" s="3">
        <f t="shared" si="61"/>
        <v>1</v>
      </c>
      <c r="AN313" s="3">
        <f t="shared" si="62"/>
        <v>0</v>
      </c>
    </row>
    <row r="314" spans="1:40" x14ac:dyDescent="0.35">
      <c r="A314" s="2" t="s">
        <v>359</v>
      </c>
      <c r="B314" t="s">
        <v>333</v>
      </c>
      <c r="C314" t="s">
        <v>16</v>
      </c>
      <c r="D314" t="s">
        <v>134</v>
      </c>
      <c r="E314" s="6">
        <v>20.5</v>
      </c>
      <c r="F314" s="6">
        <v>57.3</v>
      </c>
      <c r="G314" s="6">
        <v>64.97</v>
      </c>
      <c r="H314" s="6">
        <f t="shared" si="56"/>
        <v>0.88194551331383708</v>
      </c>
      <c r="I314" s="6">
        <v>20</v>
      </c>
      <c r="J314" s="6">
        <v>39.9</v>
      </c>
      <c r="K314" s="6">
        <v>63.71</v>
      </c>
      <c r="L314" s="6">
        <f t="shared" si="57"/>
        <v>0</v>
      </c>
      <c r="M314" s="6">
        <f t="shared" si="58"/>
        <v>0</v>
      </c>
      <c r="N314" s="6">
        <f t="shared" si="59"/>
        <v>1</v>
      </c>
      <c r="AA314" t="s">
        <v>359</v>
      </c>
      <c r="AB314" t="s">
        <v>333</v>
      </c>
      <c r="AC314" t="s">
        <v>16</v>
      </c>
      <c r="AD314" t="s">
        <v>135</v>
      </c>
      <c r="AE314" s="6">
        <v>24</v>
      </c>
      <c r="AF314" s="6">
        <v>68.09</v>
      </c>
      <c r="AG314" s="6">
        <v>73.7</v>
      </c>
      <c r="AH314" s="6">
        <f t="shared" si="63"/>
        <v>0.92388059701492542</v>
      </c>
      <c r="AI314" s="6">
        <v>23.5</v>
      </c>
      <c r="AJ314" s="6">
        <v>56.38</v>
      </c>
      <c r="AK314" s="6">
        <v>72.459999999999994</v>
      </c>
      <c r="AL314" s="6">
        <f t="shared" si="60"/>
        <v>0</v>
      </c>
      <c r="AM314" s="6">
        <f t="shared" si="61"/>
        <v>0</v>
      </c>
      <c r="AN314" s="6">
        <f t="shared" si="62"/>
        <v>1</v>
      </c>
    </row>
    <row r="315" spans="1:40" x14ac:dyDescent="0.35">
      <c r="A315" s="2" t="s">
        <v>360</v>
      </c>
      <c r="B315" t="s">
        <v>333</v>
      </c>
      <c r="C315" t="s">
        <v>16</v>
      </c>
      <c r="D315" t="s">
        <v>134</v>
      </c>
      <c r="E315" s="6">
        <v>21.5</v>
      </c>
      <c r="F315" s="6">
        <v>65.16</v>
      </c>
      <c r="G315" s="6">
        <v>67.47</v>
      </c>
      <c r="H315" s="6">
        <f t="shared" si="56"/>
        <v>0.96576256113828363</v>
      </c>
      <c r="I315" s="6">
        <v>21</v>
      </c>
      <c r="J315" s="6">
        <v>36.86</v>
      </c>
      <c r="K315" s="6">
        <v>66.22</v>
      </c>
      <c r="L315" s="6">
        <f t="shared" si="57"/>
        <v>0</v>
      </c>
      <c r="M315" s="6">
        <f t="shared" si="58"/>
        <v>0</v>
      </c>
      <c r="N315" s="6">
        <f t="shared" si="59"/>
        <v>1</v>
      </c>
      <c r="AA315" t="s">
        <v>360</v>
      </c>
      <c r="AB315" t="s">
        <v>333</v>
      </c>
      <c r="AC315" t="s">
        <v>16</v>
      </c>
      <c r="AD315" t="s">
        <v>135</v>
      </c>
      <c r="AE315">
        <v>24</v>
      </c>
      <c r="AF315">
        <v>74.3</v>
      </c>
      <c r="AG315">
        <v>73.7</v>
      </c>
      <c r="AH315">
        <f t="shared" si="63"/>
        <v>1.0081411126187245</v>
      </c>
      <c r="AI315">
        <v>23</v>
      </c>
      <c r="AJ315">
        <v>63.33</v>
      </c>
      <c r="AK315">
        <v>71.22</v>
      </c>
      <c r="AL315" s="3">
        <f t="shared" si="60"/>
        <v>0</v>
      </c>
      <c r="AM315" s="3">
        <f t="shared" si="61"/>
        <v>1</v>
      </c>
      <c r="AN315" s="3">
        <f t="shared" si="62"/>
        <v>0</v>
      </c>
    </row>
    <row r="316" spans="1:40" x14ac:dyDescent="0.35">
      <c r="A316" s="2" t="s">
        <v>361</v>
      </c>
      <c r="B316" t="s">
        <v>333</v>
      </c>
      <c r="C316" t="s">
        <v>16</v>
      </c>
      <c r="D316" t="s">
        <v>134</v>
      </c>
      <c r="E316">
        <v>15</v>
      </c>
      <c r="F316">
        <v>66.62</v>
      </c>
      <c r="G316">
        <v>50.91</v>
      </c>
      <c r="H316">
        <f t="shared" si="56"/>
        <v>1.3085837752897271</v>
      </c>
      <c r="I316">
        <v>18</v>
      </c>
      <c r="J316">
        <v>65.3</v>
      </c>
      <c r="K316">
        <v>58.64</v>
      </c>
      <c r="L316" s="3">
        <f t="shared" si="57"/>
        <v>0</v>
      </c>
      <c r="M316" s="3">
        <f t="shared" si="58"/>
        <v>1</v>
      </c>
      <c r="N316" s="3">
        <f t="shared" si="59"/>
        <v>0</v>
      </c>
      <c r="AA316" t="s">
        <v>361</v>
      </c>
      <c r="AB316" t="s">
        <v>333</v>
      </c>
      <c r="AC316" t="s">
        <v>16</v>
      </c>
      <c r="AD316" t="s">
        <v>135</v>
      </c>
      <c r="AE316" s="6">
        <v>22.5</v>
      </c>
      <c r="AF316" s="6">
        <v>64.459999999999994</v>
      </c>
      <c r="AG316" s="6">
        <v>69.97</v>
      </c>
      <c r="AH316" s="6">
        <f t="shared" si="63"/>
        <v>0.92125196512791185</v>
      </c>
      <c r="AI316" s="6">
        <v>22</v>
      </c>
      <c r="AJ316" s="6">
        <v>32.450000000000003</v>
      </c>
      <c r="AK316" s="6">
        <v>68.72</v>
      </c>
      <c r="AL316" s="6">
        <f t="shared" si="60"/>
        <v>0</v>
      </c>
      <c r="AM316" s="6">
        <f t="shared" si="61"/>
        <v>0</v>
      </c>
      <c r="AN316" s="6">
        <f t="shared" si="62"/>
        <v>1</v>
      </c>
    </row>
    <row r="317" spans="1:40" x14ac:dyDescent="0.35">
      <c r="A317" s="2" t="s">
        <v>362</v>
      </c>
      <c r="B317" t="s">
        <v>333</v>
      </c>
      <c r="C317" t="s">
        <v>16</v>
      </c>
      <c r="D317" t="s">
        <v>134</v>
      </c>
      <c r="E317" s="6">
        <v>20</v>
      </c>
      <c r="F317" s="6">
        <v>63.34</v>
      </c>
      <c r="G317" s="6">
        <v>63.71</v>
      </c>
      <c r="H317" s="6">
        <f t="shared" si="56"/>
        <v>0.99419243446868633</v>
      </c>
      <c r="I317" s="6">
        <v>19.5</v>
      </c>
      <c r="J317" s="6">
        <v>40.53</v>
      </c>
      <c r="K317" s="6">
        <v>62.44</v>
      </c>
      <c r="L317" s="6">
        <f t="shared" si="57"/>
        <v>0</v>
      </c>
      <c r="M317" s="6">
        <f t="shared" si="58"/>
        <v>0</v>
      </c>
      <c r="N317" s="6">
        <f t="shared" si="59"/>
        <v>1</v>
      </c>
      <c r="AA317" t="s">
        <v>362</v>
      </c>
      <c r="AB317" t="s">
        <v>333</v>
      </c>
      <c r="AC317" t="s">
        <v>16</v>
      </c>
      <c r="AD317" t="s">
        <v>135</v>
      </c>
      <c r="AE317" s="6">
        <v>18</v>
      </c>
      <c r="AF317" s="6">
        <v>44.37</v>
      </c>
      <c r="AG317" s="6">
        <v>58.64</v>
      </c>
      <c r="AH317" s="6">
        <f t="shared" si="63"/>
        <v>0.7566507503410641</v>
      </c>
      <c r="AI317" s="6">
        <v>17.5</v>
      </c>
      <c r="AJ317" s="6">
        <v>31.71</v>
      </c>
      <c r="AK317" s="6">
        <v>57.36</v>
      </c>
      <c r="AL317" s="6">
        <f t="shared" si="60"/>
        <v>0</v>
      </c>
      <c r="AM317" s="6">
        <f t="shared" si="61"/>
        <v>0</v>
      </c>
      <c r="AN317" s="6">
        <f t="shared" si="62"/>
        <v>1</v>
      </c>
    </row>
    <row r="318" spans="1:40" x14ac:dyDescent="0.35">
      <c r="A318" s="2" t="s">
        <v>363</v>
      </c>
      <c r="B318" t="s">
        <v>333</v>
      </c>
      <c r="C318" t="s">
        <v>51</v>
      </c>
      <c r="D318" t="s">
        <v>17</v>
      </c>
      <c r="E318" s="6">
        <v>25</v>
      </c>
      <c r="F318" s="6">
        <v>69.849999999999994</v>
      </c>
      <c r="G318" s="6">
        <v>76.17</v>
      </c>
      <c r="H318" s="6">
        <f t="shared" si="56"/>
        <v>0.91702770119469601</v>
      </c>
      <c r="I318" s="6">
        <v>24.5</v>
      </c>
      <c r="J318" s="6">
        <v>65.13</v>
      </c>
      <c r="K318" s="6">
        <v>74.930000000000007</v>
      </c>
      <c r="L318" s="6">
        <f t="shared" si="57"/>
        <v>0</v>
      </c>
      <c r="M318" s="6">
        <f t="shared" si="58"/>
        <v>0</v>
      </c>
      <c r="N318" s="6">
        <f t="shared" si="59"/>
        <v>1</v>
      </c>
      <c r="AA318" t="s">
        <v>363</v>
      </c>
      <c r="AB318" t="s">
        <v>333</v>
      </c>
      <c r="AC318" t="s">
        <v>51</v>
      </c>
      <c r="AD318" t="s">
        <v>18</v>
      </c>
      <c r="AE318">
        <v>23.5</v>
      </c>
      <c r="AF318">
        <v>107.22</v>
      </c>
      <c r="AG318">
        <v>72.459999999999994</v>
      </c>
      <c r="AH318">
        <f t="shared" si="63"/>
        <v>1.4797129450731439</v>
      </c>
      <c r="AI318">
        <v>22.5</v>
      </c>
      <c r="AJ318">
        <v>66.650000000000006</v>
      </c>
      <c r="AK318">
        <v>69.97</v>
      </c>
      <c r="AL318" s="3">
        <f t="shared" si="60"/>
        <v>0</v>
      </c>
      <c r="AM318" s="3">
        <f t="shared" si="61"/>
        <v>1</v>
      </c>
      <c r="AN318" s="3">
        <f t="shared" si="62"/>
        <v>0</v>
      </c>
    </row>
    <row r="319" spans="1:40" x14ac:dyDescent="0.35">
      <c r="A319" s="2" t="s">
        <v>364</v>
      </c>
      <c r="B319" t="s">
        <v>333</v>
      </c>
      <c r="C319" t="s">
        <v>51</v>
      </c>
      <c r="D319" t="s">
        <v>17</v>
      </c>
      <c r="E319">
        <v>26.5</v>
      </c>
      <c r="F319">
        <v>83.62</v>
      </c>
      <c r="G319">
        <v>79.86</v>
      </c>
      <c r="H319">
        <f t="shared" si="56"/>
        <v>1.0470823941898322</v>
      </c>
      <c r="I319">
        <v>26</v>
      </c>
      <c r="J319">
        <v>55.44</v>
      </c>
      <c r="K319">
        <v>78.63</v>
      </c>
      <c r="L319" s="3">
        <f t="shared" si="57"/>
        <v>0</v>
      </c>
      <c r="M319" s="3">
        <f t="shared" si="58"/>
        <v>1</v>
      </c>
      <c r="N319" s="3">
        <f t="shared" si="59"/>
        <v>0</v>
      </c>
      <c r="AA319" t="s">
        <v>364</v>
      </c>
      <c r="AB319" t="s">
        <v>333</v>
      </c>
      <c r="AC319" t="s">
        <v>51</v>
      </c>
      <c r="AD319" t="s">
        <v>18</v>
      </c>
      <c r="AE319">
        <v>24</v>
      </c>
      <c r="AF319">
        <v>87.92</v>
      </c>
      <c r="AG319">
        <v>73.7</v>
      </c>
      <c r="AH319">
        <f t="shared" si="63"/>
        <v>1.192944369063772</v>
      </c>
      <c r="AI319">
        <v>23.5</v>
      </c>
      <c r="AJ319">
        <v>72.3</v>
      </c>
      <c r="AK319">
        <v>72.459999999999994</v>
      </c>
      <c r="AL319" s="3">
        <f t="shared" si="60"/>
        <v>0</v>
      </c>
      <c r="AM319" s="3">
        <f t="shared" si="61"/>
        <v>1</v>
      </c>
      <c r="AN319" s="3">
        <f t="shared" si="62"/>
        <v>0</v>
      </c>
    </row>
    <row r="320" spans="1:40" x14ac:dyDescent="0.35">
      <c r="A320" s="2" t="s">
        <v>365</v>
      </c>
      <c r="B320" t="s">
        <v>333</v>
      </c>
      <c r="C320" t="s">
        <v>51</v>
      </c>
      <c r="D320" t="s">
        <v>17</v>
      </c>
      <c r="E320">
        <v>18</v>
      </c>
      <c r="F320">
        <v>60.08</v>
      </c>
      <c r="G320">
        <v>58.64</v>
      </c>
      <c r="H320">
        <f t="shared" si="56"/>
        <v>1.0245566166439291</v>
      </c>
      <c r="I320">
        <v>19</v>
      </c>
      <c r="J320">
        <v>62</v>
      </c>
      <c r="K320">
        <v>61.18</v>
      </c>
      <c r="L320" s="3">
        <f t="shared" si="57"/>
        <v>0</v>
      </c>
      <c r="M320" s="3">
        <f t="shared" si="58"/>
        <v>1</v>
      </c>
      <c r="N320" s="3">
        <f t="shared" si="59"/>
        <v>0</v>
      </c>
      <c r="AA320" t="s">
        <v>365</v>
      </c>
      <c r="AB320" t="s">
        <v>333</v>
      </c>
      <c r="AC320" t="s">
        <v>51</v>
      </c>
      <c r="AD320" t="s">
        <v>18</v>
      </c>
      <c r="AE320">
        <v>24</v>
      </c>
      <c r="AF320">
        <v>121.73</v>
      </c>
      <c r="AG320">
        <v>73.7</v>
      </c>
      <c r="AH320">
        <f t="shared" si="63"/>
        <v>1.651696065128901</v>
      </c>
      <c r="AI320">
        <v>23</v>
      </c>
      <c r="AJ320">
        <v>58.16</v>
      </c>
      <c r="AK320">
        <v>71.22</v>
      </c>
      <c r="AL320" s="3">
        <f t="shared" si="60"/>
        <v>1</v>
      </c>
      <c r="AM320" s="3">
        <f t="shared" si="61"/>
        <v>0</v>
      </c>
      <c r="AN320" s="3">
        <f t="shared" si="62"/>
        <v>0</v>
      </c>
    </row>
    <row r="321" spans="1:40" x14ac:dyDescent="0.35">
      <c r="A321" s="2" t="s">
        <v>366</v>
      </c>
      <c r="B321" t="s">
        <v>333</v>
      </c>
      <c r="C321" t="s">
        <v>51</v>
      </c>
      <c r="D321" t="s">
        <v>17</v>
      </c>
      <c r="E321" s="6">
        <v>23.5</v>
      </c>
      <c r="F321" s="6">
        <v>66.36</v>
      </c>
      <c r="G321" s="6">
        <v>72.459999999999994</v>
      </c>
      <c r="H321" s="6">
        <f t="shared" si="56"/>
        <v>0.91581562241236547</v>
      </c>
      <c r="I321" s="6">
        <v>23</v>
      </c>
      <c r="J321" s="6">
        <v>43.38</v>
      </c>
      <c r="K321" s="6">
        <v>71.22</v>
      </c>
      <c r="L321" s="6">
        <f t="shared" si="57"/>
        <v>0</v>
      </c>
      <c r="M321" s="6">
        <f t="shared" si="58"/>
        <v>0</v>
      </c>
      <c r="N321" s="6">
        <f t="shared" si="59"/>
        <v>1</v>
      </c>
      <c r="AA321" t="s">
        <v>366</v>
      </c>
      <c r="AB321" t="s">
        <v>333</v>
      </c>
      <c r="AC321" t="s">
        <v>51</v>
      </c>
      <c r="AD321" t="s">
        <v>18</v>
      </c>
      <c r="AE321" s="6">
        <v>24</v>
      </c>
      <c r="AF321" s="6">
        <v>72.06</v>
      </c>
      <c r="AG321" s="6">
        <v>73.7</v>
      </c>
      <c r="AH321" s="6">
        <f t="shared" si="63"/>
        <v>0.97774762550881955</v>
      </c>
      <c r="AI321" s="6">
        <v>23.5</v>
      </c>
      <c r="AJ321" s="6">
        <v>46.11</v>
      </c>
      <c r="AK321" s="6">
        <v>72.459999999999994</v>
      </c>
      <c r="AL321" s="6">
        <f t="shared" si="60"/>
        <v>0</v>
      </c>
      <c r="AM321" s="6">
        <f t="shared" si="61"/>
        <v>0</v>
      </c>
      <c r="AN321" s="6">
        <f t="shared" si="62"/>
        <v>1</v>
      </c>
    </row>
    <row r="322" spans="1:40" x14ac:dyDescent="0.35">
      <c r="A322" s="2" t="s">
        <v>367</v>
      </c>
      <c r="B322" t="s">
        <v>333</v>
      </c>
      <c r="C322" t="s">
        <v>51</v>
      </c>
      <c r="D322" t="s">
        <v>17</v>
      </c>
      <c r="E322" s="6">
        <v>22.5</v>
      </c>
      <c r="F322" s="6">
        <v>54.34</v>
      </c>
      <c r="G322" s="6">
        <v>69.97</v>
      </c>
      <c r="H322" s="6">
        <f t="shared" ref="H322:H385" si="64">F322/G322</f>
        <v>0.77661855080748898</v>
      </c>
      <c r="I322" s="6">
        <v>22</v>
      </c>
      <c r="J322" s="6">
        <v>32.549999999999997</v>
      </c>
      <c r="K322" s="6">
        <v>68.72</v>
      </c>
      <c r="L322" s="6">
        <f t="shared" ref="L322:L385" si="65">IF(H322&gt;1.5,1,0)</f>
        <v>0</v>
      </c>
      <c r="M322" s="6">
        <f t="shared" ref="M322:M385" si="66">IF((AND(H322&gt;1,H322&lt;1.5)),1,0)</f>
        <v>0</v>
      </c>
      <c r="N322" s="6">
        <f t="shared" ref="N322:N385" si="67">IF(H322&lt;1,1,0)</f>
        <v>1</v>
      </c>
      <c r="AA322" t="s">
        <v>367</v>
      </c>
      <c r="AB322" t="s">
        <v>333</v>
      </c>
      <c r="AC322" t="s">
        <v>51</v>
      </c>
      <c r="AD322" t="s">
        <v>18</v>
      </c>
      <c r="AE322">
        <v>24.5</v>
      </c>
      <c r="AF322">
        <v>83.56</v>
      </c>
      <c r="AG322">
        <v>74.930000000000007</v>
      </c>
      <c r="AH322">
        <f t="shared" si="63"/>
        <v>1.1151741625517149</v>
      </c>
      <c r="AI322">
        <v>23.5</v>
      </c>
      <c r="AJ322">
        <v>56.92</v>
      </c>
      <c r="AK322">
        <v>72.459999999999994</v>
      </c>
      <c r="AL322" s="3">
        <f t="shared" ref="AL322:AL385" si="68">IF(AH322&gt;1.5,1,0)</f>
        <v>0</v>
      </c>
      <c r="AM322" s="3">
        <f t="shared" ref="AM322:AM385" si="69">IF((AND(AH322&gt;1,AH322&lt;1.5)),1,0)</f>
        <v>1</v>
      </c>
      <c r="AN322" s="3">
        <f t="shared" ref="AN322:AN385" si="70">IF(AH322&lt;1,1,0)</f>
        <v>0</v>
      </c>
    </row>
    <row r="323" spans="1:40" x14ac:dyDescent="0.35">
      <c r="A323" s="2" t="s">
        <v>368</v>
      </c>
      <c r="B323" t="s">
        <v>333</v>
      </c>
      <c r="C323" t="s">
        <v>51</v>
      </c>
      <c r="D323" t="s">
        <v>17</v>
      </c>
      <c r="E323">
        <v>27</v>
      </c>
      <c r="F323">
        <v>96.5</v>
      </c>
      <c r="G323">
        <v>81.08</v>
      </c>
      <c r="H323">
        <f t="shared" si="64"/>
        <v>1.1901825357671436</v>
      </c>
      <c r="I323">
        <v>18</v>
      </c>
      <c r="J323">
        <v>65.58</v>
      </c>
      <c r="K323">
        <v>58.64</v>
      </c>
      <c r="L323" s="3">
        <f t="shared" si="65"/>
        <v>0</v>
      </c>
      <c r="M323" s="3">
        <f t="shared" si="66"/>
        <v>1</v>
      </c>
      <c r="N323" s="3">
        <f t="shared" si="67"/>
        <v>0</v>
      </c>
      <c r="AA323" t="s">
        <v>368</v>
      </c>
      <c r="AB323" t="s">
        <v>333</v>
      </c>
      <c r="AC323" t="s">
        <v>51</v>
      </c>
      <c r="AD323" t="s">
        <v>18</v>
      </c>
      <c r="AE323">
        <v>24</v>
      </c>
      <c r="AF323">
        <v>119.17</v>
      </c>
      <c r="AG323">
        <v>73.7</v>
      </c>
      <c r="AH323">
        <f t="shared" ref="AH323:AH386" si="71">AF323/AG323</f>
        <v>1.6169606512890096</v>
      </c>
      <c r="AI323">
        <v>23</v>
      </c>
      <c r="AJ323">
        <v>50.08</v>
      </c>
      <c r="AK323">
        <v>71.22</v>
      </c>
      <c r="AL323" s="3">
        <f t="shared" si="68"/>
        <v>1</v>
      </c>
      <c r="AM323" s="3">
        <f t="shared" si="69"/>
        <v>0</v>
      </c>
      <c r="AN323" s="3">
        <f t="shared" si="70"/>
        <v>0</v>
      </c>
    </row>
    <row r="324" spans="1:40" x14ac:dyDescent="0.35">
      <c r="A324" s="2" t="s">
        <v>369</v>
      </c>
      <c r="B324" t="s">
        <v>333</v>
      </c>
      <c r="C324" t="s">
        <v>51</v>
      </c>
      <c r="D324" t="s">
        <v>17</v>
      </c>
      <c r="E324" s="6">
        <v>16</v>
      </c>
      <c r="F324" s="6">
        <v>47.89</v>
      </c>
      <c r="G324" s="6">
        <v>53.5</v>
      </c>
      <c r="H324" s="6">
        <f t="shared" si="64"/>
        <v>0.89514018691588781</v>
      </c>
      <c r="I324" s="6">
        <v>15.5</v>
      </c>
      <c r="J324" s="6">
        <v>29.17</v>
      </c>
      <c r="K324" s="6">
        <v>52.21</v>
      </c>
      <c r="L324" s="6">
        <f t="shared" si="65"/>
        <v>0</v>
      </c>
      <c r="M324" s="6">
        <f t="shared" si="66"/>
        <v>0</v>
      </c>
      <c r="N324" s="6">
        <f t="shared" si="67"/>
        <v>1</v>
      </c>
      <c r="AA324" t="s">
        <v>369</v>
      </c>
      <c r="AB324" t="s">
        <v>333</v>
      </c>
      <c r="AC324" t="s">
        <v>51</v>
      </c>
      <c r="AD324" t="s">
        <v>18</v>
      </c>
      <c r="AE324">
        <v>23.5</v>
      </c>
      <c r="AF324">
        <v>77.59</v>
      </c>
      <c r="AG324">
        <v>72.459999999999994</v>
      </c>
      <c r="AH324">
        <f t="shared" si="71"/>
        <v>1.0707976814794371</v>
      </c>
      <c r="AI324">
        <v>23</v>
      </c>
      <c r="AJ324">
        <v>53.41</v>
      </c>
      <c r="AK324">
        <v>71.22</v>
      </c>
      <c r="AL324" s="3">
        <f t="shared" si="68"/>
        <v>0</v>
      </c>
      <c r="AM324" s="3">
        <f t="shared" si="69"/>
        <v>1</v>
      </c>
      <c r="AN324" s="3">
        <f t="shared" si="70"/>
        <v>0</v>
      </c>
    </row>
    <row r="325" spans="1:40" x14ac:dyDescent="0.35">
      <c r="A325" s="2" t="s">
        <v>370</v>
      </c>
      <c r="B325" t="s">
        <v>333</v>
      </c>
      <c r="C325" t="s">
        <v>51</v>
      </c>
      <c r="D325" t="s">
        <v>17</v>
      </c>
      <c r="E325" s="6">
        <v>18</v>
      </c>
      <c r="F325" s="6">
        <v>50.85</v>
      </c>
      <c r="G325" s="6">
        <v>58.64</v>
      </c>
      <c r="H325" s="6">
        <f t="shared" si="64"/>
        <v>0.86715552523874495</v>
      </c>
      <c r="I325" s="6">
        <v>17.5</v>
      </c>
      <c r="J325" s="6">
        <v>29.07</v>
      </c>
      <c r="K325" s="6">
        <v>57.36</v>
      </c>
      <c r="L325" s="6">
        <f t="shared" si="65"/>
        <v>0</v>
      </c>
      <c r="M325" s="6">
        <f t="shared" si="66"/>
        <v>0</v>
      </c>
      <c r="N325" s="6">
        <f t="shared" si="67"/>
        <v>1</v>
      </c>
      <c r="AA325" t="s">
        <v>370</v>
      </c>
      <c r="AB325" t="s">
        <v>333</v>
      </c>
      <c r="AC325" t="s">
        <v>51</v>
      </c>
      <c r="AD325" t="s">
        <v>18</v>
      </c>
      <c r="AE325">
        <v>24</v>
      </c>
      <c r="AF325">
        <v>126.35</v>
      </c>
      <c r="AG325">
        <v>73.7</v>
      </c>
      <c r="AH325">
        <f t="shared" si="71"/>
        <v>1.71438263229308</v>
      </c>
      <c r="AI325">
        <v>23</v>
      </c>
      <c r="AJ325">
        <v>66.94</v>
      </c>
      <c r="AK325">
        <v>71.22</v>
      </c>
      <c r="AL325" s="3">
        <f t="shared" si="68"/>
        <v>1</v>
      </c>
      <c r="AM325" s="3">
        <f t="shared" si="69"/>
        <v>0</v>
      </c>
      <c r="AN325" s="3">
        <f t="shared" si="70"/>
        <v>0</v>
      </c>
    </row>
    <row r="326" spans="1:40" x14ac:dyDescent="0.35">
      <c r="A326" s="2" t="s">
        <v>371</v>
      </c>
      <c r="B326" t="s">
        <v>333</v>
      </c>
      <c r="C326" t="s">
        <v>51</v>
      </c>
      <c r="D326" t="s">
        <v>17</v>
      </c>
      <c r="E326">
        <v>26</v>
      </c>
      <c r="F326">
        <v>79.41</v>
      </c>
      <c r="G326">
        <v>78.63</v>
      </c>
      <c r="H326">
        <f t="shared" si="64"/>
        <v>1.0099198779091949</v>
      </c>
      <c r="I326">
        <v>25.5</v>
      </c>
      <c r="J326">
        <v>53.25</v>
      </c>
      <c r="K326">
        <v>77.400000000000006</v>
      </c>
      <c r="L326" s="3">
        <f t="shared" si="65"/>
        <v>0</v>
      </c>
      <c r="M326" s="3">
        <f t="shared" si="66"/>
        <v>1</v>
      </c>
      <c r="N326" s="3">
        <f t="shared" si="67"/>
        <v>0</v>
      </c>
      <c r="AA326" t="s">
        <v>371</v>
      </c>
      <c r="AB326" t="s">
        <v>333</v>
      </c>
      <c r="AC326" t="s">
        <v>51</v>
      </c>
      <c r="AD326" t="s">
        <v>18</v>
      </c>
      <c r="AE326" s="6">
        <v>26</v>
      </c>
      <c r="AF326" s="6">
        <v>68.010000000000005</v>
      </c>
      <c r="AG326" s="6">
        <v>78.63</v>
      </c>
      <c r="AH326" s="6">
        <f t="shared" si="71"/>
        <v>0.86493704692865325</v>
      </c>
      <c r="AI326" s="6">
        <v>25.5</v>
      </c>
      <c r="AJ326" s="6">
        <v>47.57</v>
      </c>
      <c r="AK326" s="6">
        <v>77.400000000000006</v>
      </c>
      <c r="AL326" s="6">
        <f t="shared" si="68"/>
        <v>0</v>
      </c>
      <c r="AM326" s="6">
        <f t="shared" si="69"/>
        <v>0</v>
      </c>
      <c r="AN326" s="6">
        <f t="shared" si="70"/>
        <v>1</v>
      </c>
    </row>
    <row r="327" spans="1:40" x14ac:dyDescent="0.35">
      <c r="A327" s="2" t="s">
        <v>372</v>
      </c>
      <c r="B327" t="s">
        <v>333</v>
      </c>
      <c r="C327" t="s">
        <v>51</v>
      </c>
      <c r="D327" t="s">
        <v>17</v>
      </c>
      <c r="E327">
        <v>19</v>
      </c>
      <c r="F327">
        <v>67.12</v>
      </c>
      <c r="G327">
        <v>61.18</v>
      </c>
      <c r="H327">
        <f t="shared" si="64"/>
        <v>1.0970905524681269</v>
      </c>
      <c r="I327">
        <v>18.5</v>
      </c>
      <c r="J327">
        <v>59.01</v>
      </c>
      <c r="K327">
        <v>59.91</v>
      </c>
      <c r="L327" s="3">
        <f t="shared" si="65"/>
        <v>0</v>
      </c>
      <c r="M327" s="3">
        <f t="shared" si="66"/>
        <v>1</v>
      </c>
      <c r="N327" s="3">
        <f t="shared" si="67"/>
        <v>0</v>
      </c>
      <c r="AA327" t="s">
        <v>372</v>
      </c>
      <c r="AB327" t="s">
        <v>333</v>
      </c>
      <c r="AC327" t="s">
        <v>51</v>
      </c>
      <c r="AD327" t="s">
        <v>18</v>
      </c>
      <c r="AE327">
        <v>24</v>
      </c>
      <c r="AF327">
        <v>106.71</v>
      </c>
      <c r="AG327">
        <v>73.7</v>
      </c>
      <c r="AH327">
        <f t="shared" si="71"/>
        <v>1.4478968792401627</v>
      </c>
      <c r="AI327">
        <v>23</v>
      </c>
      <c r="AJ327">
        <v>62.89</v>
      </c>
      <c r="AK327">
        <v>71.22</v>
      </c>
      <c r="AL327" s="3">
        <f t="shared" si="68"/>
        <v>0</v>
      </c>
      <c r="AM327" s="3">
        <f t="shared" si="69"/>
        <v>1</v>
      </c>
      <c r="AN327" s="3">
        <f t="shared" si="70"/>
        <v>0</v>
      </c>
    </row>
    <row r="328" spans="1:40" x14ac:dyDescent="0.35">
      <c r="A328" s="2" t="s">
        <v>373</v>
      </c>
      <c r="B328" t="s">
        <v>333</v>
      </c>
      <c r="C328" t="s">
        <v>51</v>
      </c>
      <c r="D328" t="s">
        <v>17</v>
      </c>
      <c r="E328" s="6">
        <v>24</v>
      </c>
      <c r="F328" s="6">
        <v>68.87</v>
      </c>
      <c r="G328" s="6">
        <v>73.7</v>
      </c>
      <c r="H328" s="6">
        <f t="shared" si="64"/>
        <v>0.93446404341926737</v>
      </c>
      <c r="I328" s="6">
        <v>23.5</v>
      </c>
      <c r="J328" s="6">
        <v>36.1</v>
      </c>
      <c r="K328" s="6">
        <v>72.459999999999994</v>
      </c>
      <c r="L328" s="6">
        <f t="shared" si="65"/>
        <v>0</v>
      </c>
      <c r="M328" s="6">
        <f t="shared" si="66"/>
        <v>0</v>
      </c>
      <c r="N328" s="6">
        <f t="shared" si="67"/>
        <v>1</v>
      </c>
      <c r="AA328" t="s">
        <v>373</v>
      </c>
      <c r="AB328" t="s">
        <v>333</v>
      </c>
      <c r="AC328" t="s">
        <v>51</v>
      </c>
      <c r="AD328" t="s">
        <v>18</v>
      </c>
      <c r="AE328">
        <v>24</v>
      </c>
      <c r="AF328">
        <v>135.69</v>
      </c>
      <c r="AG328">
        <v>73.7</v>
      </c>
      <c r="AH328">
        <f t="shared" si="71"/>
        <v>1.841112618724559</v>
      </c>
      <c r="AI328">
        <v>23</v>
      </c>
      <c r="AJ328">
        <v>70.81</v>
      </c>
      <c r="AK328">
        <v>71.22</v>
      </c>
      <c r="AL328" s="3">
        <f t="shared" si="68"/>
        <v>1</v>
      </c>
      <c r="AM328" s="3">
        <f t="shared" si="69"/>
        <v>0</v>
      </c>
      <c r="AN328" s="3">
        <f t="shared" si="70"/>
        <v>0</v>
      </c>
    </row>
    <row r="329" spans="1:40" x14ac:dyDescent="0.35">
      <c r="A329" s="2" t="s">
        <v>374</v>
      </c>
      <c r="B329" t="s">
        <v>333</v>
      </c>
      <c r="C329" t="s">
        <v>51</v>
      </c>
      <c r="D329" t="s">
        <v>17</v>
      </c>
      <c r="E329" s="6">
        <v>18</v>
      </c>
      <c r="F329" s="6">
        <v>50.61</v>
      </c>
      <c r="G329" s="6">
        <v>58.64</v>
      </c>
      <c r="H329" s="6">
        <f t="shared" si="64"/>
        <v>0.86306275579809</v>
      </c>
      <c r="I329" s="6">
        <v>17.5</v>
      </c>
      <c r="J329" s="6">
        <v>44.68</v>
      </c>
      <c r="K329" s="6">
        <v>57.36</v>
      </c>
      <c r="L329" s="6">
        <f t="shared" si="65"/>
        <v>0</v>
      </c>
      <c r="M329" s="6">
        <f t="shared" si="66"/>
        <v>0</v>
      </c>
      <c r="N329" s="6">
        <f t="shared" si="67"/>
        <v>1</v>
      </c>
      <c r="AA329" t="s">
        <v>374</v>
      </c>
      <c r="AB329" t="s">
        <v>333</v>
      </c>
      <c r="AC329" t="s">
        <v>51</v>
      </c>
      <c r="AD329" t="s">
        <v>18</v>
      </c>
      <c r="AE329">
        <v>24</v>
      </c>
      <c r="AF329">
        <v>92.85</v>
      </c>
      <c r="AG329">
        <v>73.7</v>
      </c>
      <c r="AH329">
        <f t="shared" si="71"/>
        <v>1.2598371777476254</v>
      </c>
      <c r="AI329">
        <v>34.5</v>
      </c>
      <c r="AJ329">
        <v>100.74</v>
      </c>
      <c r="AK329">
        <v>99.24</v>
      </c>
      <c r="AL329" s="3">
        <f t="shared" si="68"/>
        <v>0</v>
      </c>
      <c r="AM329" s="3">
        <f t="shared" si="69"/>
        <v>1</v>
      </c>
      <c r="AN329" s="3">
        <f t="shared" si="70"/>
        <v>0</v>
      </c>
    </row>
    <row r="330" spans="1:40" x14ac:dyDescent="0.35">
      <c r="A330" s="2" t="s">
        <v>375</v>
      </c>
      <c r="B330" t="s">
        <v>333</v>
      </c>
      <c r="C330" t="s">
        <v>51</v>
      </c>
      <c r="D330" t="s">
        <v>17</v>
      </c>
      <c r="E330">
        <v>20</v>
      </c>
      <c r="F330">
        <v>67</v>
      </c>
      <c r="G330">
        <v>63.71</v>
      </c>
      <c r="H330">
        <f t="shared" si="64"/>
        <v>1.0516402448595197</v>
      </c>
      <c r="I330">
        <v>19.5</v>
      </c>
      <c r="J330">
        <v>47.52</v>
      </c>
      <c r="K330">
        <v>62.44</v>
      </c>
      <c r="L330" s="3">
        <f t="shared" si="65"/>
        <v>0</v>
      </c>
      <c r="M330" s="3">
        <f t="shared" si="66"/>
        <v>1</v>
      </c>
      <c r="N330" s="3">
        <f t="shared" si="67"/>
        <v>0</v>
      </c>
      <c r="AA330" t="s">
        <v>375</v>
      </c>
      <c r="AB330" t="s">
        <v>333</v>
      </c>
      <c r="AC330" t="s">
        <v>51</v>
      </c>
      <c r="AD330" t="s">
        <v>18</v>
      </c>
      <c r="AE330">
        <v>24</v>
      </c>
      <c r="AF330">
        <v>102.2</v>
      </c>
      <c r="AG330">
        <v>73.7</v>
      </c>
      <c r="AH330">
        <f t="shared" si="71"/>
        <v>1.3867028493894165</v>
      </c>
      <c r="AI330">
        <v>20.5</v>
      </c>
      <c r="AJ330">
        <v>65.67</v>
      </c>
      <c r="AK330">
        <v>64.97</v>
      </c>
      <c r="AL330" s="3">
        <f t="shared" si="68"/>
        <v>0</v>
      </c>
      <c r="AM330" s="3">
        <f t="shared" si="69"/>
        <v>1</v>
      </c>
      <c r="AN330" s="3">
        <f t="shared" si="70"/>
        <v>0</v>
      </c>
    </row>
    <row r="331" spans="1:40" x14ac:dyDescent="0.35">
      <c r="A331" s="2" t="s">
        <v>376</v>
      </c>
      <c r="B331" t="s">
        <v>333</v>
      </c>
      <c r="C331" t="s">
        <v>51</v>
      </c>
      <c r="D331" t="s">
        <v>17</v>
      </c>
      <c r="E331" s="6">
        <v>18.5</v>
      </c>
      <c r="F331" s="6">
        <v>52.28</v>
      </c>
      <c r="G331" s="6">
        <v>59.91</v>
      </c>
      <c r="H331" s="6">
        <f t="shared" si="64"/>
        <v>0.87264229677850114</v>
      </c>
      <c r="I331" s="6">
        <v>18</v>
      </c>
      <c r="J331" s="6">
        <v>47.43</v>
      </c>
      <c r="K331" s="6">
        <v>58.64</v>
      </c>
      <c r="L331" s="6">
        <f t="shared" si="65"/>
        <v>0</v>
      </c>
      <c r="M331" s="6">
        <f t="shared" si="66"/>
        <v>0</v>
      </c>
      <c r="N331" s="6">
        <f t="shared" si="67"/>
        <v>1</v>
      </c>
      <c r="AA331" t="s">
        <v>376</v>
      </c>
      <c r="AB331" t="s">
        <v>333</v>
      </c>
      <c r="AC331" t="s">
        <v>51</v>
      </c>
      <c r="AD331" t="s">
        <v>18</v>
      </c>
      <c r="AE331">
        <v>24</v>
      </c>
      <c r="AF331">
        <v>120.33</v>
      </c>
      <c r="AG331">
        <v>73.7</v>
      </c>
      <c r="AH331">
        <f t="shared" si="71"/>
        <v>1.6327001356852102</v>
      </c>
      <c r="AI331">
        <v>23</v>
      </c>
      <c r="AJ331">
        <v>61.25</v>
      </c>
      <c r="AK331">
        <v>71.22</v>
      </c>
      <c r="AL331" s="3">
        <f t="shared" si="68"/>
        <v>1</v>
      </c>
      <c r="AM331" s="3">
        <f t="shared" si="69"/>
        <v>0</v>
      </c>
      <c r="AN331" s="3">
        <f t="shared" si="70"/>
        <v>0</v>
      </c>
    </row>
    <row r="332" spans="1:40" x14ac:dyDescent="0.35">
      <c r="A332" s="2" t="s">
        <v>377</v>
      </c>
      <c r="B332" t="s">
        <v>333</v>
      </c>
      <c r="C332" t="s">
        <v>51</v>
      </c>
      <c r="D332" t="s">
        <v>17</v>
      </c>
      <c r="E332" s="6">
        <v>17.5</v>
      </c>
      <c r="F332" s="6">
        <v>44.79</v>
      </c>
      <c r="G332" s="6">
        <v>57.36</v>
      </c>
      <c r="H332" s="6">
        <f t="shared" si="64"/>
        <v>0.78085774058577406</v>
      </c>
      <c r="I332" s="6">
        <v>17</v>
      </c>
      <c r="J332" s="6">
        <v>27.17</v>
      </c>
      <c r="K332" s="6">
        <v>56.08</v>
      </c>
      <c r="L332" s="6">
        <f t="shared" si="65"/>
        <v>0</v>
      </c>
      <c r="M332" s="6">
        <f t="shared" si="66"/>
        <v>0</v>
      </c>
      <c r="N332" s="6">
        <f t="shared" si="67"/>
        <v>1</v>
      </c>
      <c r="AA332" t="s">
        <v>377</v>
      </c>
      <c r="AB332" t="s">
        <v>333</v>
      </c>
      <c r="AC332" t="s">
        <v>51</v>
      </c>
      <c r="AD332" t="s">
        <v>18</v>
      </c>
      <c r="AE332">
        <v>24</v>
      </c>
      <c r="AF332">
        <v>80.27</v>
      </c>
      <c r="AG332">
        <v>73.7</v>
      </c>
      <c r="AH332">
        <f t="shared" si="71"/>
        <v>1.0891451831750338</v>
      </c>
      <c r="AI332">
        <v>23.5</v>
      </c>
      <c r="AJ332">
        <v>50.86</v>
      </c>
      <c r="AK332">
        <v>72.459999999999994</v>
      </c>
      <c r="AL332" s="3">
        <f t="shared" si="68"/>
        <v>0</v>
      </c>
      <c r="AM332" s="3">
        <f t="shared" si="69"/>
        <v>1</v>
      </c>
      <c r="AN332" s="3">
        <f t="shared" si="70"/>
        <v>0</v>
      </c>
    </row>
    <row r="333" spans="1:40" x14ac:dyDescent="0.35">
      <c r="A333" s="2" t="s">
        <v>378</v>
      </c>
      <c r="B333" t="s">
        <v>333</v>
      </c>
      <c r="C333" t="s">
        <v>51</v>
      </c>
      <c r="D333" t="s">
        <v>17</v>
      </c>
      <c r="E333" s="6">
        <v>20</v>
      </c>
      <c r="F333" s="6">
        <v>56.7</v>
      </c>
      <c r="G333" s="6">
        <v>63.71</v>
      </c>
      <c r="H333" s="6">
        <f t="shared" si="64"/>
        <v>0.88997017736619055</v>
      </c>
      <c r="I333" s="6">
        <v>19.5</v>
      </c>
      <c r="J333" s="6">
        <v>48.21</v>
      </c>
      <c r="K333" s="6">
        <v>62.44</v>
      </c>
      <c r="L333" s="6">
        <f t="shared" si="65"/>
        <v>0</v>
      </c>
      <c r="M333" s="6">
        <f t="shared" si="66"/>
        <v>0</v>
      </c>
      <c r="N333" s="6">
        <f t="shared" si="67"/>
        <v>1</v>
      </c>
      <c r="AA333" t="s">
        <v>378</v>
      </c>
      <c r="AB333" t="s">
        <v>333</v>
      </c>
      <c r="AC333" t="s">
        <v>51</v>
      </c>
      <c r="AD333" t="s">
        <v>18</v>
      </c>
      <c r="AE333">
        <v>24</v>
      </c>
      <c r="AF333">
        <v>106.83</v>
      </c>
      <c r="AG333">
        <v>73.7</v>
      </c>
      <c r="AH333">
        <f t="shared" si="71"/>
        <v>1.4495251017639077</v>
      </c>
      <c r="AI333">
        <v>23.5</v>
      </c>
      <c r="AJ333">
        <v>64.849999999999994</v>
      </c>
      <c r="AK333">
        <v>72.459999999999994</v>
      </c>
      <c r="AL333" s="3">
        <f t="shared" si="68"/>
        <v>0</v>
      </c>
      <c r="AM333" s="3">
        <f t="shared" si="69"/>
        <v>1</v>
      </c>
      <c r="AN333" s="3">
        <f t="shared" si="70"/>
        <v>0</v>
      </c>
    </row>
    <row r="334" spans="1:40" x14ac:dyDescent="0.35">
      <c r="A334" s="2" t="s">
        <v>379</v>
      </c>
      <c r="B334" t="s">
        <v>333</v>
      </c>
      <c r="C334" t="s">
        <v>51</v>
      </c>
      <c r="D334" t="s">
        <v>134</v>
      </c>
      <c r="E334" s="6">
        <v>15</v>
      </c>
      <c r="F334" s="6">
        <v>34.270000000000003</v>
      </c>
      <c r="G334" s="6">
        <v>50.91</v>
      </c>
      <c r="H334" s="6">
        <f t="shared" si="64"/>
        <v>0.67314869377332553</v>
      </c>
      <c r="I334" s="6">
        <v>15</v>
      </c>
      <c r="J334" s="6">
        <v>34.270000000000003</v>
      </c>
      <c r="K334" s="6">
        <v>50.91</v>
      </c>
      <c r="L334" s="6">
        <f t="shared" si="65"/>
        <v>0</v>
      </c>
      <c r="M334" s="6">
        <f t="shared" si="66"/>
        <v>0</v>
      </c>
      <c r="N334" s="6">
        <f t="shared" si="67"/>
        <v>1</v>
      </c>
      <c r="AA334" t="s">
        <v>379</v>
      </c>
      <c r="AB334" t="s">
        <v>333</v>
      </c>
      <c r="AC334" t="s">
        <v>51</v>
      </c>
      <c r="AD334" t="s">
        <v>135</v>
      </c>
      <c r="AE334">
        <v>24</v>
      </c>
      <c r="AF334">
        <v>133.65</v>
      </c>
      <c r="AG334">
        <v>73.7</v>
      </c>
      <c r="AH334">
        <f t="shared" si="71"/>
        <v>1.8134328358208955</v>
      </c>
      <c r="AI334">
        <v>22.5</v>
      </c>
      <c r="AJ334">
        <v>58.05</v>
      </c>
      <c r="AK334">
        <v>69.97</v>
      </c>
      <c r="AL334" s="3">
        <f t="shared" si="68"/>
        <v>1</v>
      </c>
      <c r="AM334" s="3">
        <f t="shared" si="69"/>
        <v>0</v>
      </c>
      <c r="AN334" s="3">
        <f t="shared" si="70"/>
        <v>0</v>
      </c>
    </row>
    <row r="335" spans="1:40" x14ac:dyDescent="0.35">
      <c r="A335" s="2" t="s">
        <v>380</v>
      </c>
      <c r="B335" t="s">
        <v>333</v>
      </c>
      <c r="C335" t="s">
        <v>51</v>
      </c>
      <c r="D335" t="s">
        <v>134</v>
      </c>
      <c r="E335" s="6">
        <v>20</v>
      </c>
      <c r="F335" s="6">
        <v>49.69</v>
      </c>
      <c r="G335" s="6">
        <v>63.71</v>
      </c>
      <c r="H335" s="6">
        <f t="shared" si="64"/>
        <v>0.7799403547323811</v>
      </c>
      <c r="I335" s="6">
        <v>19.5</v>
      </c>
      <c r="J335" s="6">
        <v>38.299999999999997</v>
      </c>
      <c r="K335" s="6">
        <v>62.44</v>
      </c>
      <c r="L335" s="6">
        <f t="shared" si="65"/>
        <v>0</v>
      </c>
      <c r="M335" s="6">
        <f t="shared" si="66"/>
        <v>0</v>
      </c>
      <c r="N335" s="6">
        <f t="shared" si="67"/>
        <v>1</v>
      </c>
      <c r="AA335" t="s">
        <v>380</v>
      </c>
      <c r="AB335" t="s">
        <v>333</v>
      </c>
      <c r="AC335" t="s">
        <v>51</v>
      </c>
      <c r="AD335" t="s">
        <v>135</v>
      </c>
      <c r="AE335">
        <v>24</v>
      </c>
      <c r="AF335">
        <v>154.82</v>
      </c>
      <c r="AG335">
        <v>73.7</v>
      </c>
      <c r="AH335">
        <f t="shared" si="71"/>
        <v>2.1006784260515601</v>
      </c>
      <c r="AI335">
        <v>21.5</v>
      </c>
      <c r="AJ335">
        <v>37.92</v>
      </c>
      <c r="AK335">
        <v>67.47</v>
      </c>
      <c r="AL335" s="3">
        <f t="shared" si="68"/>
        <v>1</v>
      </c>
      <c r="AM335" s="3">
        <f t="shared" si="69"/>
        <v>0</v>
      </c>
      <c r="AN335" s="3">
        <f t="shared" si="70"/>
        <v>0</v>
      </c>
    </row>
    <row r="336" spans="1:40" x14ac:dyDescent="0.35">
      <c r="A336" s="2" t="s">
        <v>381</v>
      </c>
      <c r="B336" t="s">
        <v>333</v>
      </c>
      <c r="C336" t="s">
        <v>51</v>
      </c>
      <c r="D336" t="s">
        <v>134</v>
      </c>
      <c r="E336" s="6">
        <v>21.5</v>
      </c>
      <c r="F336" s="6">
        <v>56.13</v>
      </c>
      <c r="G336" s="6">
        <v>67.47</v>
      </c>
      <c r="H336" s="6">
        <f t="shared" si="64"/>
        <v>0.83192530013339272</v>
      </c>
      <c r="I336" s="6">
        <v>21</v>
      </c>
      <c r="J336" s="6">
        <v>45.98</v>
      </c>
      <c r="K336" s="6">
        <v>66.22</v>
      </c>
      <c r="L336" s="6">
        <f t="shared" si="65"/>
        <v>0</v>
      </c>
      <c r="M336" s="6">
        <f t="shared" si="66"/>
        <v>0</v>
      </c>
      <c r="N336" s="6">
        <f t="shared" si="67"/>
        <v>1</v>
      </c>
      <c r="AA336" t="s">
        <v>381</v>
      </c>
      <c r="AB336" t="s">
        <v>333</v>
      </c>
      <c r="AC336" t="s">
        <v>51</v>
      </c>
      <c r="AD336" t="s">
        <v>135</v>
      </c>
      <c r="AE336">
        <v>24</v>
      </c>
      <c r="AF336">
        <v>151.15</v>
      </c>
      <c r="AG336">
        <v>73.7</v>
      </c>
      <c r="AH336">
        <f t="shared" si="71"/>
        <v>2.0508819538670284</v>
      </c>
      <c r="AI336">
        <v>22.5</v>
      </c>
      <c r="AJ336">
        <v>67.88</v>
      </c>
      <c r="AK336">
        <v>69.97</v>
      </c>
      <c r="AL336" s="3">
        <f t="shared" si="68"/>
        <v>1</v>
      </c>
      <c r="AM336" s="3">
        <f t="shared" si="69"/>
        <v>0</v>
      </c>
      <c r="AN336" s="3">
        <f t="shared" si="70"/>
        <v>0</v>
      </c>
    </row>
    <row r="337" spans="1:40" x14ac:dyDescent="0.35">
      <c r="A337" s="2" t="s">
        <v>382</v>
      </c>
      <c r="B337" t="s">
        <v>333</v>
      </c>
      <c r="C337" t="s">
        <v>51</v>
      </c>
      <c r="D337" t="s">
        <v>134</v>
      </c>
      <c r="E337" s="6">
        <v>17</v>
      </c>
      <c r="F337" s="6">
        <v>45.22</v>
      </c>
      <c r="G337" s="6">
        <v>56.08</v>
      </c>
      <c r="H337" s="6">
        <f t="shared" si="64"/>
        <v>0.80634807417974319</v>
      </c>
      <c r="I337" s="6">
        <v>16.5</v>
      </c>
      <c r="J337" s="6">
        <v>26.12</v>
      </c>
      <c r="K337" s="6">
        <v>54.79</v>
      </c>
      <c r="L337" s="6">
        <f t="shared" si="65"/>
        <v>0</v>
      </c>
      <c r="M337" s="6">
        <f t="shared" si="66"/>
        <v>0</v>
      </c>
      <c r="N337" s="6">
        <f t="shared" si="67"/>
        <v>1</v>
      </c>
      <c r="AA337" t="s">
        <v>382</v>
      </c>
      <c r="AB337" t="s">
        <v>333</v>
      </c>
      <c r="AC337" t="s">
        <v>51</v>
      </c>
      <c r="AD337" t="s">
        <v>135</v>
      </c>
      <c r="AE337">
        <v>24</v>
      </c>
      <c r="AF337">
        <v>100.31</v>
      </c>
      <c r="AG337">
        <v>73.7</v>
      </c>
      <c r="AH337">
        <f t="shared" si="71"/>
        <v>1.3610583446404341</v>
      </c>
      <c r="AI337">
        <v>23</v>
      </c>
      <c r="AJ337">
        <v>68.739999999999995</v>
      </c>
      <c r="AK337">
        <v>71.22</v>
      </c>
      <c r="AL337" s="3">
        <f t="shared" si="68"/>
        <v>0</v>
      </c>
      <c r="AM337" s="3">
        <f t="shared" si="69"/>
        <v>1</v>
      </c>
      <c r="AN337" s="3">
        <f t="shared" si="70"/>
        <v>0</v>
      </c>
    </row>
    <row r="338" spans="1:40" x14ac:dyDescent="0.35">
      <c r="A338" s="2" t="s">
        <v>383</v>
      </c>
      <c r="B338" t="s">
        <v>333</v>
      </c>
      <c r="C338" t="s">
        <v>51</v>
      </c>
      <c r="D338" t="s">
        <v>134</v>
      </c>
      <c r="E338" s="6">
        <v>34</v>
      </c>
      <c r="F338" s="6">
        <v>87.83</v>
      </c>
      <c r="G338" s="6">
        <v>98.04</v>
      </c>
      <c r="H338" s="6">
        <f t="shared" si="64"/>
        <v>0.8958588331293349</v>
      </c>
      <c r="I338" s="6">
        <v>33.5</v>
      </c>
      <c r="J338" s="6">
        <v>76.650000000000006</v>
      </c>
      <c r="K338" s="6">
        <v>96.84</v>
      </c>
      <c r="L338" s="6">
        <f t="shared" si="65"/>
        <v>0</v>
      </c>
      <c r="M338" s="6">
        <f t="shared" si="66"/>
        <v>0</v>
      </c>
      <c r="N338" s="6">
        <f t="shared" si="67"/>
        <v>1</v>
      </c>
      <c r="AA338" t="s">
        <v>383</v>
      </c>
      <c r="AB338" t="s">
        <v>333</v>
      </c>
      <c r="AC338" t="s">
        <v>51</v>
      </c>
      <c r="AD338" t="s">
        <v>135</v>
      </c>
      <c r="AE338">
        <v>24</v>
      </c>
      <c r="AF338">
        <v>143.93</v>
      </c>
      <c r="AG338">
        <v>73.7</v>
      </c>
      <c r="AH338">
        <f t="shared" si="71"/>
        <v>1.9529172320217096</v>
      </c>
      <c r="AI338">
        <v>26</v>
      </c>
      <c r="AJ338">
        <v>83.08</v>
      </c>
      <c r="AK338">
        <v>78.63</v>
      </c>
      <c r="AL338" s="3">
        <f t="shared" si="68"/>
        <v>1</v>
      </c>
      <c r="AM338" s="3">
        <f t="shared" si="69"/>
        <v>0</v>
      </c>
      <c r="AN338" s="3">
        <f t="shared" si="70"/>
        <v>0</v>
      </c>
    </row>
    <row r="339" spans="1:40" x14ac:dyDescent="0.35">
      <c r="A339" s="2" t="s">
        <v>384</v>
      </c>
      <c r="B339" t="s">
        <v>333</v>
      </c>
      <c r="C339" t="s">
        <v>51</v>
      </c>
      <c r="D339" t="s">
        <v>134</v>
      </c>
      <c r="E339" s="6">
        <v>28.5</v>
      </c>
      <c r="F339" s="6">
        <v>76.64</v>
      </c>
      <c r="G339" s="6">
        <v>84.74</v>
      </c>
      <c r="H339" s="6">
        <f t="shared" si="64"/>
        <v>0.90441350011800814</v>
      </c>
      <c r="I339" s="6">
        <v>28</v>
      </c>
      <c r="J339" s="6">
        <v>53.88</v>
      </c>
      <c r="K339" s="6">
        <v>83.53</v>
      </c>
      <c r="L339" s="6">
        <f t="shared" si="65"/>
        <v>0</v>
      </c>
      <c r="M339" s="6">
        <f t="shared" si="66"/>
        <v>0</v>
      </c>
      <c r="N339" s="6">
        <f t="shared" si="67"/>
        <v>1</v>
      </c>
      <c r="AA339" t="s">
        <v>384</v>
      </c>
      <c r="AB339" t="s">
        <v>333</v>
      </c>
      <c r="AC339" t="s">
        <v>51</v>
      </c>
      <c r="AD339" t="s">
        <v>135</v>
      </c>
      <c r="AE339" s="6">
        <v>22.5</v>
      </c>
      <c r="AF339" s="6">
        <v>62.81</v>
      </c>
      <c r="AG339" s="6">
        <v>69.97</v>
      </c>
      <c r="AH339" s="6">
        <f t="shared" si="71"/>
        <v>0.89767043018436476</v>
      </c>
      <c r="AI339" s="6">
        <v>22</v>
      </c>
      <c r="AJ339" s="6">
        <v>48.28</v>
      </c>
      <c r="AK339" s="6">
        <v>68.72</v>
      </c>
      <c r="AL339" s="6">
        <f t="shared" si="68"/>
        <v>0</v>
      </c>
      <c r="AM339" s="6">
        <f t="shared" si="69"/>
        <v>0</v>
      </c>
      <c r="AN339" s="6">
        <f t="shared" si="70"/>
        <v>1</v>
      </c>
    </row>
    <row r="340" spans="1:40" x14ac:dyDescent="0.35">
      <c r="A340" s="2" t="s">
        <v>385</v>
      </c>
      <c r="B340" t="s">
        <v>333</v>
      </c>
      <c r="C340" t="s">
        <v>51</v>
      </c>
      <c r="D340" t="s">
        <v>134</v>
      </c>
      <c r="E340" s="6">
        <v>34.5</v>
      </c>
      <c r="F340" s="6">
        <v>92.27</v>
      </c>
      <c r="G340" s="6">
        <v>99.24</v>
      </c>
      <c r="H340" s="6">
        <f t="shared" si="64"/>
        <v>0.9297662232970576</v>
      </c>
      <c r="I340" s="6">
        <v>34</v>
      </c>
      <c r="J340" s="6">
        <v>79.17</v>
      </c>
      <c r="K340" s="6">
        <v>98.04</v>
      </c>
      <c r="L340" s="6">
        <f t="shared" si="65"/>
        <v>0</v>
      </c>
      <c r="M340" s="6">
        <f t="shared" si="66"/>
        <v>0</v>
      </c>
      <c r="N340" s="6">
        <f t="shared" si="67"/>
        <v>1</v>
      </c>
      <c r="AA340" t="s">
        <v>385</v>
      </c>
      <c r="AB340" t="s">
        <v>333</v>
      </c>
      <c r="AC340" t="s">
        <v>51</v>
      </c>
      <c r="AD340" t="s">
        <v>135</v>
      </c>
      <c r="AE340">
        <v>24</v>
      </c>
      <c r="AF340">
        <v>146.55000000000001</v>
      </c>
      <c r="AG340">
        <v>73.7</v>
      </c>
      <c r="AH340">
        <f t="shared" si="71"/>
        <v>1.9884667571234735</v>
      </c>
      <c r="AI340">
        <v>22</v>
      </c>
      <c r="AJ340">
        <v>63.81</v>
      </c>
      <c r="AK340">
        <v>68.72</v>
      </c>
      <c r="AL340" s="3">
        <f t="shared" si="68"/>
        <v>1</v>
      </c>
      <c r="AM340" s="3">
        <f t="shared" si="69"/>
        <v>0</v>
      </c>
      <c r="AN340" s="3">
        <f t="shared" si="70"/>
        <v>0</v>
      </c>
    </row>
    <row r="341" spans="1:40" x14ac:dyDescent="0.35">
      <c r="A341" s="2" t="s">
        <v>386</v>
      </c>
      <c r="B341" t="s">
        <v>333</v>
      </c>
      <c r="C341" t="s">
        <v>51</v>
      </c>
      <c r="D341" t="s">
        <v>134</v>
      </c>
      <c r="E341" s="6">
        <v>25</v>
      </c>
      <c r="F341" s="6">
        <v>71.31</v>
      </c>
      <c r="G341" s="6">
        <v>76.17</v>
      </c>
      <c r="H341" s="6">
        <f t="shared" si="64"/>
        <v>0.93619535250098462</v>
      </c>
      <c r="I341" s="6">
        <v>24.5</v>
      </c>
      <c r="J341" s="6">
        <v>40.61</v>
      </c>
      <c r="K341" s="6">
        <v>74.930000000000007</v>
      </c>
      <c r="L341" s="6">
        <f t="shared" si="65"/>
        <v>0</v>
      </c>
      <c r="M341" s="6">
        <f t="shared" si="66"/>
        <v>0</v>
      </c>
      <c r="N341" s="6">
        <f t="shared" si="67"/>
        <v>1</v>
      </c>
      <c r="AA341" t="s">
        <v>386</v>
      </c>
      <c r="AB341" t="s">
        <v>333</v>
      </c>
      <c r="AC341" t="s">
        <v>51</v>
      </c>
      <c r="AD341" t="s">
        <v>135</v>
      </c>
      <c r="AE341">
        <v>24</v>
      </c>
      <c r="AF341">
        <v>89.49</v>
      </c>
      <c r="AG341">
        <v>73.7</v>
      </c>
      <c r="AH341">
        <f t="shared" si="71"/>
        <v>1.2142469470827679</v>
      </c>
      <c r="AI341">
        <v>16</v>
      </c>
      <c r="AJ341">
        <v>58.84</v>
      </c>
      <c r="AK341">
        <v>53.5</v>
      </c>
      <c r="AL341" s="3">
        <f t="shared" si="68"/>
        <v>0</v>
      </c>
      <c r="AM341" s="3">
        <f t="shared" si="69"/>
        <v>1</v>
      </c>
      <c r="AN341" s="3">
        <f t="shared" si="70"/>
        <v>0</v>
      </c>
    </row>
    <row r="342" spans="1:40" x14ac:dyDescent="0.35">
      <c r="A342" s="2" t="s">
        <v>387</v>
      </c>
      <c r="B342" t="s">
        <v>333</v>
      </c>
      <c r="C342" t="s">
        <v>51</v>
      </c>
      <c r="D342" t="s">
        <v>134</v>
      </c>
      <c r="E342">
        <v>32</v>
      </c>
      <c r="F342">
        <v>96.38</v>
      </c>
      <c r="G342">
        <v>93.23</v>
      </c>
      <c r="H342">
        <f t="shared" si="64"/>
        <v>1.0337874074868603</v>
      </c>
      <c r="I342">
        <v>31.5</v>
      </c>
      <c r="J342">
        <v>79.83</v>
      </c>
      <c r="K342">
        <v>92.02</v>
      </c>
      <c r="L342" s="3">
        <f t="shared" si="65"/>
        <v>0</v>
      </c>
      <c r="M342" s="3">
        <f t="shared" si="66"/>
        <v>1</v>
      </c>
      <c r="N342" s="3">
        <f t="shared" si="67"/>
        <v>0</v>
      </c>
      <c r="AA342" t="s">
        <v>387</v>
      </c>
      <c r="AB342" t="s">
        <v>333</v>
      </c>
      <c r="AC342" t="s">
        <v>51</v>
      </c>
      <c r="AD342" t="s">
        <v>135</v>
      </c>
      <c r="AE342">
        <v>24</v>
      </c>
      <c r="AF342">
        <v>80.14</v>
      </c>
      <c r="AG342">
        <v>73.7</v>
      </c>
      <c r="AH342">
        <f t="shared" si="71"/>
        <v>1.0873812754409768</v>
      </c>
      <c r="AI342">
        <v>22.5</v>
      </c>
      <c r="AJ342">
        <v>59.74</v>
      </c>
      <c r="AK342">
        <v>69.97</v>
      </c>
      <c r="AL342" s="3">
        <f t="shared" si="68"/>
        <v>0</v>
      </c>
      <c r="AM342" s="3">
        <f t="shared" si="69"/>
        <v>1</v>
      </c>
      <c r="AN342" s="3">
        <f t="shared" si="70"/>
        <v>0</v>
      </c>
    </row>
    <row r="343" spans="1:40" x14ac:dyDescent="0.35">
      <c r="A343" s="2" t="s">
        <v>388</v>
      </c>
      <c r="B343" t="s">
        <v>333</v>
      </c>
      <c r="C343" t="s">
        <v>51</v>
      </c>
      <c r="D343" t="s">
        <v>134</v>
      </c>
      <c r="E343" s="6">
        <v>23</v>
      </c>
      <c r="F343" s="6">
        <v>61.82</v>
      </c>
      <c r="G343" s="6">
        <v>71.22</v>
      </c>
      <c r="H343" s="6">
        <f t="shared" si="64"/>
        <v>0.86801460263970798</v>
      </c>
      <c r="I343" s="6">
        <v>22.5</v>
      </c>
      <c r="J343" s="6">
        <v>31.18</v>
      </c>
      <c r="K343" s="6">
        <v>69.97</v>
      </c>
      <c r="L343" s="6">
        <f t="shared" si="65"/>
        <v>0</v>
      </c>
      <c r="M343" s="6">
        <f t="shared" si="66"/>
        <v>0</v>
      </c>
      <c r="N343" s="6">
        <f t="shared" si="67"/>
        <v>1</v>
      </c>
      <c r="AA343" t="s">
        <v>388</v>
      </c>
      <c r="AB343" t="s">
        <v>333</v>
      </c>
      <c r="AC343" t="s">
        <v>51</v>
      </c>
      <c r="AD343" t="s">
        <v>135</v>
      </c>
      <c r="AE343">
        <v>26</v>
      </c>
      <c r="AF343">
        <v>93.27</v>
      </c>
      <c r="AG343">
        <v>78.63</v>
      </c>
      <c r="AH343">
        <f t="shared" si="71"/>
        <v>1.1861884776802747</v>
      </c>
      <c r="AI343">
        <v>25</v>
      </c>
      <c r="AJ343">
        <v>71.23</v>
      </c>
      <c r="AK343">
        <v>76.17</v>
      </c>
      <c r="AL343" s="3">
        <f t="shared" si="68"/>
        <v>0</v>
      </c>
      <c r="AM343" s="3">
        <f t="shared" si="69"/>
        <v>1</v>
      </c>
      <c r="AN343" s="3">
        <f t="shared" si="70"/>
        <v>0</v>
      </c>
    </row>
    <row r="344" spans="1:40" x14ac:dyDescent="0.35">
      <c r="A344" s="2" t="s">
        <v>389</v>
      </c>
      <c r="B344" t="s">
        <v>333</v>
      </c>
      <c r="C344" t="s">
        <v>51</v>
      </c>
      <c r="D344" t="s">
        <v>134</v>
      </c>
      <c r="E344" s="6">
        <v>19.5</v>
      </c>
      <c r="F344" s="6">
        <v>53.87</v>
      </c>
      <c r="G344" s="6">
        <v>62.44</v>
      </c>
      <c r="H344" s="6">
        <f t="shared" si="64"/>
        <v>0.86274823830877645</v>
      </c>
      <c r="I344" s="6">
        <v>19</v>
      </c>
      <c r="J344" s="6">
        <v>36.200000000000003</v>
      </c>
      <c r="K344" s="6">
        <v>61.18</v>
      </c>
      <c r="L344" s="6">
        <f t="shared" si="65"/>
        <v>0</v>
      </c>
      <c r="M344" s="6">
        <f t="shared" si="66"/>
        <v>0</v>
      </c>
      <c r="N344" s="6">
        <f t="shared" si="67"/>
        <v>1</v>
      </c>
      <c r="AA344" t="s">
        <v>389</v>
      </c>
      <c r="AB344" t="s">
        <v>333</v>
      </c>
      <c r="AC344" t="s">
        <v>51</v>
      </c>
      <c r="AD344" t="s">
        <v>135</v>
      </c>
      <c r="AE344">
        <v>24</v>
      </c>
      <c r="AF344">
        <v>135.31</v>
      </c>
      <c r="AG344">
        <v>73.7</v>
      </c>
      <c r="AH344">
        <f t="shared" si="71"/>
        <v>1.8359565807327001</v>
      </c>
      <c r="AI344">
        <v>21.5</v>
      </c>
      <c r="AJ344">
        <v>46.17</v>
      </c>
      <c r="AK344">
        <v>67.47</v>
      </c>
      <c r="AL344" s="3">
        <f t="shared" si="68"/>
        <v>1</v>
      </c>
      <c r="AM344" s="3">
        <f t="shared" si="69"/>
        <v>0</v>
      </c>
      <c r="AN344" s="3">
        <f t="shared" si="70"/>
        <v>0</v>
      </c>
    </row>
    <row r="345" spans="1:40" x14ac:dyDescent="0.35">
      <c r="A345" s="2" t="s">
        <v>390</v>
      </c>
      <c r="B345" t="s">
        <v>333</v>
      </c>
      <c r="C345" t="s">
        <v>51</v>
      </c>
      <c r="D345" t="s">
        <v>134</v>
      </c>
      <c r="E345" s="6">
        <v>23.5</v>
      </c>
      <c r="F345" s="6">
        <v>61.45</v>
      </c>
      <c r="G345" s="6">
        <v>72.459999999999994</v>
      </c>
      <c r="H345" s="6">
        <f t="shared" si="64"/>
        <v>0.84805409881313842</v>
      </c>
      <c r="I345" s="6">
        <v>23</v>
      </c>
      <c r="J345" s="6">
        <v>43.41</v>
      </c>
      <c r="K345" s="6">
        <v>71.22</v>
      </c>
      <c r="L345" s="6">
        <f t="shared" si="65"/>
        <v>0</v>
      </c>
      <c r="M345" s="6">
        <f t="shared" si="66"/>
        <v>0</v>
      </c>
      <c r="N345" s="6">
        <f t="shared" si="67"/>
        <v>1</v>
      </c>
      <c r="AA345" t="s">
        <v>390</v>
      </c>
      <c r="AB345" t="s">
        <v>333</v>
      </c>
      <c r="AC345" t="s">
        <v>51</v>
      </c>
      <c r="AD345" t="s">
        <v>135</v>
      </c>
      <c r="AE345" s="6">
        <v>24</v>
      </c>
      <c r="AF345" s="6">
        <v>73.430000000000007</v>
      </c>
      <c r="AG345" s="6">
        <v>73.7</v>
      </c>
      <c r="AH345" s="6">
        <f t="shared" si="71"/>
        <v>0.99633649932157398</v>
      </c>
      <c r="AI345" s="6">
        <v>23.5</v>
      </c>
      <c r="AJ345" s="6">
        <v>56.25</v>
      </c>
      <c r="AK345" s="6">
        <v>72.459999999999994</v>
      </c>
      <c r="AL345" s="6">
        <f t="shared" si="68"/>
        <v>0</v>
      </c>
      <c r="AM345" s="6">
        <f t="shared" si="69"/>
        <v>0</v>
      </c>
      <c r="AN345" s="6">
        <f t="shared" si="70"/>
        <v>1</v>
      </c>
    </row>
    <row r="346" spans="1:40" x14ac:dyDescent="0.35">
      <c r="A346" s="2" t="s">
        <v>391</v>
      </c>
      <c r="B346" t="s">
        <v>333</v>
      </c>
      <c r="C346" t="s">
        <v>51</v>
      </c>
      <c r="D346" t="s">
        <v>134</v>
      </c>
      <c r="E346" s="6">
        <v>32.5</v>
      </c>
      <c r="F346" s="6">
        <v>81.81</v>
      </c>
      <c r="G346" s="6">
        <v>94.43</v>
      </c>
      <c r="H346" s="6">
        <f t="shared" si="64"/>
        <v>0.86635603092237634</v>
      </c>
      <c r="I346" s="6">
        <v>32</v>
      </c>
      <c r="J346" s="6">
        <v>65.099999999999994</v>
      </c>
      <c r="K346" s="6">
        <v>93.23</v>
      </c>
      <c r="L346" s="6">
        <f t="shared" si="65"/>
        <v>0</v>
      </c>
      <c r="M346" s="6">
        <f t="shared" si="66"/>
        <v>0</v>
      </c>
      <c r="N346" s="6">
        <f t="shared" si="67"/>
        <v>1</v>
      </c>
      <c r="AA346" t="s">
        <v>391</v>
      </c>
      <c r="AB346" t="s">
        <v>333</v>
      </c>
      <c r="AC346" t="s">
        <v>51</v>
      </c>
      <c r="AD346" t="s">
        <v>135</v>
      </c>
      <c r="AE346">
        <v>24</v>
      </c>
      <c r="AF346">
        <v>89.54</v>
      </c>
      <c r="AG346">
        <v>73.7</v>
      </c>
      <c r="AH346">
        <f t="shared" si="71"/>
        <v>1.2149253731343284</v>
      </c>
      <c r="AI346">
        <v>23</v>
      </c>
      <c r="AJ346">
        <v>61.13</v>
      </c>
      <c r="AK346">
        <v>71.22</v>
      </c>
      <c r="AL346" s="3">
        <f t="shared" si="68"/>
        <v>0</v>
      </c>
      <c r="AM346" s="3">
        <f t="shared" si="69"/>
        <v>1</v>
      </c>
      <c r="AN346" s="3">
        <f t="shared" si="70"/>
        <v>0</v>
      </c>
    </row>
    <row r="347" spans="1:40" x14ac:dyDescent="0.35">
      <c r="A347" s="2" t="s">
        <v>392</v>
      </c>
      <c r="B347" t="s">
        <v>333</v>
      </c>
      <c r="C347" t="s">
        <v>51</v>
      </c>
      <c r="D347" t="s">
        <v>134</v>
      </c>
      <c r="E347" s="6">
        <v>30.5</v>
      </c>
      <c r="F347" s="6">
        <v>79.239999999999995</v>
      </c>
      <c r="G347" s="6">
        <v>89.6</v>
      </c>
      <c r="H347" s="6">
        <f t="shared" si="64"/>
        <v>0.88437500000000002</v>
      </c>
      <c r="I347" s="6">
        <v>30</v>
      </c>
      <c r="J347" s="6">
        <v>51.38</v>
      </c>
      <c r="K347" s="6">
        <v>88.39</v>
      </c>
      <c r="L347" s="6">
        <f t="shared" si="65"/>
        <v>0</v>
      </c>
      <c r="M347" s="6">
        <f t="shared" si="66"/>
        <v>0</v>
      </c>
      <c r="N347" s="6">
        <f t="shared" si="67"/>
        <v>1</v>
      </c>
      <c r="AA347" t="s">
        <v>392</v>
      </c>
      <c r="AB347" t="s">
        <v>333</v>
      </c>
      <c r="AC347" t="s">
        <v>51</v>
      </c>
      <c r="AD347" t="s">
        <v>135</v>
      </c>
      <c r="AE347">
        <v>24</v>
      </c>
      <c r="AF347">
        <v>135.12</v>
      </c>
      <c r="AG347">
        <v>73.7</v>
      </c>
      <c r="AH347">
        <f t="shared" si="71"/>
        <v>1.8333785617367706</v>
      </c>
      <c r="AI347">
        <v>22</v>
      </c>
      <c r="AJ347">
        <v>58.33</v>
      </c>
      <c r="AK347">
        <v>68.72</v>
      </c>
      <c r="AL347" s="3">
        <f t="shared" si="68"/>
        <v>1</v>
      </c>
      <c r="AM347" s="3">
        <f t="shared" si="69"/>
        <v>0</v>
      </c>
      <c r="AN347" s="3">
        <f t="shared" si="70"/>
        <v>0</v>
      </c>
    </row>
    <row r="348" spans="1:40" x14ac:dyDescent="0.35">
      <c r="A348" s="2" t="s">
        <v>393</v>
      </c>
      <c r="B348" t="s">
        <v>333</v>
      </c>
      <c r="C348" t="s">
        <v>51</v>
      </c>
      <c r="D348" t="s">
        <v>134</v>
      </c>
      <c r="E348">
        <v>19.5</v>
      </c>
      <c r="F348">
        <v>69.5</v>
      </c>
      <c r="G348">
        <v>62.44</v>
      </c>
      <c r="H348">
        <f t="shared" si="64"/>
        <v>1.1130685458039717</v>
      </c>
      <c r="I348">
        <v>19</v>
      </c>
      <c r="J348">
        <v>34.33</v>
      </c>
      <c r="K348">
        <v>61.18</v>
      </c>
      <c r="L348" s="3">
        <f t="shared" si="65"/>
        <v>0</v>
      </c>
      <c r="M348" s="3">
        <f t="shared" si="66"/>
        <v>1</v>
      </c>
      <c r="N348" s="3">
        <f t="shared" si="67"/>
        <v>0</v>
      </c>
      <c r="AA348" t="s">
        <v>393</v>
      </c>
      <c r="AB348" t="s">
        <v>333</v>
      </c>
      <c r="AC348" t="s">
        <v>51</v>
      </c>
      <c r="AD348" t="s">
        <v>135</v>
      </c>
      <c r="AE348">
        <v>24</v>
      </c>
      <c r="AF348">
        <v>88.01</v>
      </c>
      <c r="AG348">
        <v>73.7</v>
      </c>
      <c r="AH348">
        <f t="shared" si="71"/>
        <v>1.1941655359565808</v>
      </c>
      <c r="AI348">
        <v>23.5</v>
      </c>
      <c r="AJ348">
        <v>59.24</v>
      </c>
      <c r="AK348">
        <v>72.459999999999994</v>
      </c>
      <c r="AL348" s="3">
        <f t="shared" si="68"/>
        <v>0</v>
      </c>
      <c r="AM348" s="3">
        <f t="shared" si="69"/>
        <v>1</v>
      </c>
      <c r="AN348" s="3">
        <f t="shared" si="70"/>
        <v>0</v>
      </c>
    </row>
    <row r="349" spans="1:40" x14ac:dyDescent="0.35">
      <c r="A349" s="2" t="s">
        <v>394</v>
      </c>
      <c r="B349" t="s">
        <v>395</v>
      </c>
      <c r="C349" t="s">
        <v>16</v>
      </c>
      <c r="D349" t="s">
        <v>17</v>
      </c>
      <c r="E349">
        <v>24</v>
      </c>
      <c r="F349">
        <v>82.54</v>
      </c>
      <c r="G349">
        <v>73.7</v>
      </c>
      <c r="H349">
        <f t="shared" si="64"/>
        <v>1.1199457259158752</v>
      </c>
      <c r="I349">
        <v>25</v>
      </c>
      <c r="J349">
        <v>76.3</v>
      </c>
      <c r="K349">
        <v>76.17</v>
      </c>
      <c r="L349" s="3">
        <f t="shared" si="65"/>
        <v>0</v>
      </c>
      <c r="M349" s="3">
        <f t="shared" si="66"/>
        <v>1</v>
      </c>
      <c r="N349" s="3">
        <f t="shared" si="67"/>
        <v>0</v>
      </c>
      <c r="AA349" t="s">
        <v>394</v>
      </c>
      <c r="AB349" t="s">
        <v>395</v>
      </c>
      <c r="AC349" t="s">
        <v>16</v>
      </c>
      <c r="AD349" t="s">
        <v>18</v>
      </c>
      <c r="AE349">
        <v>24</v>
      </c>
      <c r="AF349">
        <v>128.11000000000001</v>
      </c>
      <c r="AG349">
        <v>73.7</v>
      </c>
      <c r="AH349">
        <f t="shared" si="71"/>
        <v>1.7382632293080056</v>
      </c>
      <c r="AI349">
        <v>23</v>
      </c>
      <c r="AJ349">
        <v>69.510000000000005</v>
      </c>
      <c r="AK349">
        <v>71.22</v>
      </c>
      <c r="AL349" s="3">
        <f t="shared" si="68"/>
        <v>1</v>
      </c>
      <c r="AM349" s="3">
        <f t="shared" si="69"/>
        <v>0</v>
      </c>
      <c r="AN349" s="3">
        <f t="shared" si="70"/>
        <v>0</v>
      </c>
    </row>
    <row r="350" spans="1:40" x14ac:dyDescent="0.35">
      <c r="A350" s="2" t="s">
        <v>396</v>
      </c>
      <c r="B350" t="s">
        <v>395</v>
      </c>
      <c r="C350" t="s">
        <v>16</v>
      </c>
      <c r="D350" t="s">
        <v>17</v>
      </c>
      <c r="E350" s="6">
        <v>18.5</v>
      </c>
      <c r="F350" s="6">
        <v>57.32</v>
      </c>
      <c r="G350" s="6">
        <v>59.91</v>
      </c>
      <c r="H350" s="6">
        <f t="shared" si="64"/>
        <v>0.95676848606242704</v>
      </c>
      <c r="I350" s="6">
        <v>18</v>
      </c>
      <c r="J350" s="6">
        <v>27.84</v>
      </c>
      <c r="K350" s="6">
        <v>58.64</v>
      </c>
      <c r="L350" s="6">
        <f t="shared" si="65"/>
        <v>0</v>
      </c>
      <c r="M350" s="6">
        <f t="shared" si="66"/>
        <v>0</v>
      </c>
      <c r="N350" s="6">
        <f t="shared" si="67"/>
        <v>1</v>
      </c>
      <c r="AA350" t="s">
        <v>396</v>
      </c>
      <c r="AB350" t="s">
        <v>395</v>
      </c>
      <c r="AC350" t="s">
        <v>16</v>
      </c>
      <c r="AD350" t="s">
        <v>18</v>
      </c>
      <c r="AE350">
        <v>24</v>
      </c>
      <c r="AF350">
        <v>95.19</v>
      </c>
      <c r="AG350">
        <v>73.7</v>
      </c>
      <c r="AH350">
        <f t="shared" si="71"/>
        <v>1.2915875169606512</v>
      </c>
      <c r="AI350">
        <v>23</v>
      </c>
      <c r="AJ350">
        <v>48.95</v>
      </c>
      <c r="AK350">
        <v>71.22</v>
      </c>
      <c r="AL350" s="3">
        <f t="shared" si="68"/>
        <v>0</v>
      </c>
      <c r="AM350" s="3">
        <f t="shared" si="69"/>
        <v>1</v>
      </c>
      <c r="AN350" s="3">
        <f t="shared" si="70"/>
        <v>0</v>
      </c>
    </row>
    <row r="351" spans="1:40" x14ac:dyDescent="0.35">
      <c r="A351" s="2" t="s">
        <v>397</v>
      </c>
      <c r="B351" t="s">
        <v>395</v>
      </c>
      <c r="C351" t="s">
        <v>16</v>
      </c>
      <c r="D351" t="s">
        <v>17</v>
      </c>
      <c r="E351">
        <v>24</v>
      </c>
      <c r="F351">
        <v>90.9</v>
      </c>
      <c r="G351">
        <v>73.7</v>
      </c>
      <c r="H351">
        <f t="shared" si="64"/>
        <v>1.2333785617367707</v>
      </c>
      <c r="I351">
        <v>25</v>
      </c>
      <c r="J351">
        <v>78.47</v>
      </c>
      <c r="K351">
        <v>76.17</v>
      </c>
      <c r="L351" s="3">
        <f t="shared" si="65"/>
        <v>0</v>
      </c>
      <c r="M351" s="3">
        <f t="shared" si="66"/>
        <v>1</v>
      </c>
      <c r="N351" s="3">
        <f t="shared" si="67"/>
        <v>0</v>
      </c>
      <c r="AA351" t="s">
        <v>397</v>
      </c>
      <c r="AB351" t="s">
        <v>395</v>
      </c>
      <c r="AC351" t="s">
        <v>16</v>
      </c>
      <c r="AD351" t="s">
        <v>18</v>
      </c>
      <c r="AE351">
        <v>24</v>
      </c>
      <c r="AF351">
        <v>125.71</v>
      </c>
      <c r="AG351">
        <v>73.7</v>
      </c>
      <c r="AH351">
        <f t="shared" si="71"/>
        <v>1.7056987788331071</v>
      </c>
      <c r="AI351">
        <v>23</v>
      </c>
      <c r="AJ351">
        <v>55.2</v>
      </c>
      <c r="AK351">
        <v>71.22</v>
      </c>
      <c r="AL351" s="3">
        <f t="shared" si="68"/>
        <v>1</v>
      </c>
      <c r="AM351" s="3">
        <f t="shared" si="69"/>
        <v>0</v>
      </c>
      <c r="AN351" s="3">
        <f t="shared" si="70"/>
        <v>0</v>
      </c>
    </row>
    <row r="352" spans="1:40" x14ac:dyDescent="0.35">
      <c r="A352" s="2" t="s">
        <v>398</v>
      </c>
      <c r="B352" t="s">
        <v>395</v>
      </c>
      <c r="C352" t="s">
        <v>16</v>
      </c>
      <c r="D352" t="s">
        <v>17</v>
      </c>
      <c r="E352" s="6">
        <v>29.5</v>
      </c>
      <c r="F352" s="6">
        <v>76.09</v>
      </c>
      <c r="G352" s="6">
        <v>87.18</v>
      </c>
      <c r="H352" s="6">
        <f t="shared" si="64"/>
        <v>0.87279192475338374</v>
      </c>
      <c r="I352" s="6">
        <v>29</v>
      </c>
      <c r="J352" s="6">
        <v>63.94</v>
      </c>
      <c r="K352" s="6">
        <v>85.96</v>
      </c>
      <c r="L352" s="6">
        <f t="shared" si="65"/>
        <v>0</v>
      </c>
      <c r="M352" s="6">
        <f t="shared" si="66"/>
        <v>0</v>
      </c>
      <c r="N352" s="6">
        <f t="shared" si="67"/>
        <v>1</v>
      </c>
      <c r="AA352" t="s">
        <v>398</v>
      </c>
      <c r="AB352" t="s">
        <v>395</v>
      </c>
      <c r="AC352" t="s">
        <v>16</v>
      </c>
      <c r="AD352" t="s">
        <v>18</v>
      </c>
      <c r="AE352">
        <v>24</v>
      </c>
      <c r="AF352">
        <v>166.19</v>
      </c>
      <c r="AG352">
        <v>73.7</v>
      </c>
      <c r="AH352">
        <f t="shared" si="71"/>
        <v>2.2549525101763908</v>
      </c>
      <c r="AI352">
        <v>23</v>
      </c>
      <c r="AJ352">
        <v>56.63</v>
      </c>
      <c r="AK352">
        <v>71.22</v>
      </c>
      <c r="AL352" s="3">
        <f t="shared" si="68"/>
        <v>1</v>
      </c>
      <c r="AM352" s="3">
        <f t="shared" si="69"/>
        <v>0</v>
      </c>
      <c r="AN352" s="3">
        <f t="shared" si="70"/>
        <v>0</v>
      </c>
    </row>
    <row r="353" spans="1:40" x14ac:dyDescent="0.35">
      <c r="A353" s="2" t="s">
        <v>399</v>
      </c>
      <c r="B353" t="s">
        <v>395</v>
      </c>
      <c r="C353" t="s">
        <v>16</v>
      </c>
      <c r="D353" t="s">
        <v>17</v>
      </c>
      <c r="E353" s="6">
        <v>15</v>
      </c>
      <c r="F353" s="6">
        <v>38.049999999999997</v>
      </c>
      <c r="G353" s="6">
        <v>50.91</v>
      </c>
      <c r="H353" s="6">
        <f t="shared" si="64"/>
        <v>0.74739736790414457</v>
      </c>
      <c r="I353" s="6">
        <v>15</v>
      </c>
      <c r="J353" s="6">
        <v>38.049999999999997</v>
      </c>
      <c r="K353" s="6">
        <v>50.91</v>
      </c>
      <c r="L353" s="6">
        <f t="shared" si="65"/>
        <v>0</v>
      </c>
      <c r="M353" s="6">
        <f t="shared" si="66"/>
        <v>0</v>
      </c>
      <c r="N353" s="6">
        <f t="shared" si="67"/>
        <v>1</v>
      </c>
      <c r="AA353" t="s">
        <v>399</v>
      </c>
      <c r="AB353" t="s">
        <v>395</v>
      </c>
      <c r="AC353" t="s">
        <v>16</v>
      </c>
      <c r="AD353" t="s">
        <v>18</v>
      </c>
      <c r="AE353">
        <v>24</v>
      </c>
      <c r="AF353">
        <v>107.54</v>
      </c>
      <c r="AG353">
        <v>73.7</v>
      </c>
      <c r="AH353">
        <f t="shared" si="71"/>
        <v>1.4591587516960651</v>
      </c>
      <c r="AI353">
        <v>23.5</v>
      </c>
      <c r="AJ353">
        <v>63.22</v>
      </c>
      <c r="AK353">
        <v>72.459999999999994</v>
      </c>
      <c r="AL353" s="3">
        <f t="shared" si="68"/>
        <v>0</v>
      </c>
      <c r="AM353" s="3">
        <f t="shared" si="69"/>
        <v>1</v>
      </c>
      <c r="AN353" s="3">
        <f t="shared" si="70"/>
        <v>0</v>
      </c>
    </row>
    <row r="354" spans="1:40" x14ac:dyDescent="0.35">
      <c r="A354" s="2" t="s">
        <v>400</v>
      </c>
      <c r="B354" t="s">
        <v>395</v>
      </c>
      <c r="C354" t="s">
        <v>16</v>
      </c>
      <c r="D354" t="s">
        <v>17</v>
      </c>
      <c r="E354">
        <v>24</v>
      </c>
      <c r="F354">
        <v>79.64</v>
      </c>
      <c r="G354">
        <v>73.7</v>
      </c>
      <c r="H354">
        <f t="shared" si="64"/>
        <v>1.0805970149253732</v>
      </c>
      <c r="I354">
        <v>23.5</v>
      </c>
      <c r="J354">
        <v>68.400000000000006</v>
      </c>
      <c r="K354">
        <v>72.459999999999994</v>
      </c>
      <c r="L354" s="3">
        <f t="shared" si="65"/>
        <v>0</v>
      </c>
      <c r="M354" s="3">
        <f t="shared" si="66"/>
        <v>1</v>
      </c>
      <c r="N354" s="3">
        <f t="shared" si="67"/>
        <v>0</v>
      </c>
      <c r="AA354" t="s">
        <v>400</v>
      </c>
      <c r="AB354" t="s">
        <v>395</v>
      </c>
      <c r="AC354" t="s">
        <v>16</v>
      </c>
      <c r="AD354" t="s">
        <v>18</v>
      </c>
      <c r="AE354">
        <v>24</v>
      </c>
      <c r="AF354">
        <v>131</v>
      </c>
      <c r="AG354">
        <v>73.7</v>
      </c>
      <c r="AH354">
        <f t="shared" si="71"/>
        <v>1.7774762550881953</v>
      </c>
      <c r="AI354">
        <v>18</v>
      </c>
      <c r="AJ354">
        <v>67.400000000000006</v>
      </c>
      <c r="AK354">
        <v>58.64</v>
      </c>
      <c r="AL354" s="3">
        <f t="shared" si="68"/>
        <v>1</v>
      </c>
      <c r="AM354" s="3">
        <f t="shared" si="69"/>
        <v>0</v>
      </c>
      <c r="AN354" s="3">
        <f t="shared" si="70"/>
        <v>0</v>
      </c>
    </row>
    <row r="355" spans="1:40" x14ac:dyDescent="0.35">
      <c r="A355" s="2" t="s">
        <v>401</v>
      </c>
      <c r="B355" t="s">
        <v>395</v>
      </c>
      <c r="C355" t="s">
        <v>16</v>
      </c>
      <c r="D355" t="s">
        <v>17</v>
      </c>
      <c r="E355">
        <v>21</v>
      </c>
      <c r="F355">
        <v>73.45</v>
      </c>
      <c r="G355">
        <v>66.22</v>
      </c>
      <c r="H355">
        <f t="shared" si="64"/>
        <v>1.1091815161582603</v>
      </c>
      <c r="I355">
        <v>20.5</v>
      </c>
      <c r="J355">
        <v>39</v>
      </c>
      <c r="K355">
        <v>64.97</v>
      </c>
      <c r="L355" s="3">
        <f t="shared" si="65"/>
        <v>0</v>
      </c>
      <c r="M355" s="3">
        <f t="shared" si="66"/>
        <v>1</v>
      </c>
      <c r="N355" s="3">
        <f t="shared" si="67"/>
        <v>0</v>
      </c>
      <c r="AA355" t="s">
        <v>401</v>
      </c>
      <c r="AB355" t="s">
        <v>395</v>
      </c>
      <c r="AC355" t="s">
        <v>16</v>
      </c>
      <c r="AD355" t="s">
        <v>18</v>
      </c>
      <c r="AE355">
        <v>24</v>
      </c>
      <c r="AF355">
        <v>123.13</v>
      </c>
      <c r="AG355">
        <v>73.7</v>
      </c>
      <c r="AH355">
        <f t="shared" si="71"/>
        <v>1.6706919945725915</v>
      </c>
      <c r="AI355">
        <v>22.5</v>
      </c>
      <c r="AJ355">
        <v>47.68</v>
      </c>
      <c r="AK355">
        <v>69.97</v>
      </c>
      <c r="AL355" s="3">
        <f t="shared" si="68"/>
        <v>1</v>
      </c>
      <c r="AM355" s="3">
        <f t="shared" si="69"/>
        <v>0</v>
      </c>
      <c r="AN355" s="3">
        <f t="shared" si="70"/>
        <v>0</v>
      </c>
    </row>
    <row r="356" spans="1:40" x14ac:dyDescent="0.35">
      <c r="A356" s="2" t="s">
        <v>402</v>
      </c>
      <c r="B356" t="s">
        <v>395</v>
      </c>
      <c r="C356" t="s">
        <v>16</v>
      </c>
      <c r="D356" t="s">
        <v>17</v>
      </c>
      <c r="E356" s="6">
        <v>24</v>
      </c>
      <c r="F356" s="6">
        <v>66.91</v>
      </c>
      <c r="G356" s="6">
        <v>73.7</v>
      </c>
      <c r="H356" s="6">
        <f t="shared" si="64"/>
        <v>0.90786974219810035</v>
      </c>
      <c r="I356" s="6">
        <v>23.5</v>
      </c>
      <c r="J356" s="6">
        <v>54.8</v>
      </c>
      <c r="K356" s="6">
        <v>72.459999999999994</v>
      </c>
      <c r="L356" s="6">
        <f t="shared" si="65"/>
        <v>0</v>
      </c>
      <c r="M356" s="6">
        <f t="shared" si="66"/>
        <v>0</v>
      </c>
      <c r="N356" s="6">
        <f t="shared" si="67"/>
        <v>1</v>
      </c>
      <c r="AA356" t="s">
        <v>402</v>
      </c>
      <c r="AB356" t="s">
        <v>395</v>
      </c>
      <c r="AC356" t="s">
        <v>16</v>
      </c>
      <c r="AD356" t="s">
        <v>18</v>
      </c>
      <c r="AE356">
        <v>24</v>
      </c>
      <c r="AF356">
        <v>116.65</v>
      </c>
      <c r="AG356">
        <v>73.7</v>
      </c>
      <c r="AH356">
        <f t="shared" si="71"/>
        <v>1.5827679782903663</v>
      </c>
      <c r="AI356">
        <v>23.5</v>
      </c>
      <c r="AJ356">
        <v>69.92</v>
      </c>
      <c r="AK356">
        <v>72.459999999999994</v>
      </c>
      <c r="AL356" s="3">
        <f t="shared" si="68"/>
        <v>1</v>
      </c>
      <c r="AM356" s="3">
        <f t="shared" si="69"/>
        <v>0</v>
      </c>
      <c r="AN356" s="3">
        <f t="shared" si="70"/>
        <v>0</v>
      </c>
    </row>
    <row r="357" spans="1:40" x14ac:dyDescent="0.35">
      <c r="A357" s="2" t="s">
        <v>403</v>
      </c>
      <c r="B357" t="s">
        <v>395</v>
      </c>
      <c r="C357" t="s">
        <v>16</v>
      </c>
      <c r="D357" t="s">
        <v>17</v>
      </c>
      <c r="E357">
        <v>24</v>
      </c>
      <c r="F357">
        <v>114.09</v>
      </c>
      <c r="G357">
        <v>73.7</v>
      </c>
      <c r="H357">
        <f t="shared" si="64"/>
        <v>1.5480325644504749</v>
      </c>
      <c r="I357">
        <v>22.5</v>
      </c>
      <c r="J357">
        <v>69.459999999999994</v>
      </c>
      <c r="K357">
        <v>69.97</v>
      </c>
      <c r="L357" s="3">
        <f t="shared" si="65"/>
        <v>1</v>
      </c>
      <c r="M357" s="3">
        <f t="shared" si="66"/>
        <v>0</v>
      </c>
      <c r="N357" s="3">
        <f t="shared" si="67"/>
        <v>0</v>
      </c>
      <c r="AA357" t="s">
        <v>403</v>
      </c>
      <c r="AB357" t="s">
        <v>395</v>
      </c>
      <c r="AC357" t="s">
        <v>16</v>
      </c>
      <c r="AD357" t="s">
        <v>18</v>
      </c>
      <c r="AE357">
        <v>24</v>
      </c>
      <c r="AF357">
        <v>149.04</v>
      </c>
      <c r="AG357">
        <v>73.7</v>
      </c>
      <c r="AH357">
        <f t="shared" si="71"/>
        <v>2.0222523744911802</v>
      </c>
      <c r="AI357">
        <v>18</v>
      </c>
      <c r="AJ357">
        <v>62.29</v>
      </c>
      <c r="AK357">
        <v>58.64</v>
      </c>
      <c r="AL357" s="3">
        <f t="shared" si="68"/>
        <v>1</v>
      </c>
      <c r="AM357" s="3">
        <f t="shared" si="69"/>
        <v>0</v>
      </c>
      <c r="AN357" s="3">
        <f t="shared" si="70"/>
        <v>0</v>
      </c>
    </row>
    <row r="358" spans="1:40" x14ac:dyDescent="0.35">
      <c r="A358" s="2" t="s">
        <v>404</v>
      </c>
      <c r="B358" t="s">
        <v>395</v>
      </c>
      <c r="C358" t="s">
        <v>16</v>
      </c>
      <c r="D358" t="s">
        <v>17</v>
      </c>
      <c r="E358" s="6">
        <v>16</v>
      </c>
      <c r="F358" s="6">
        <v>51.03</v>
      </c>
      <c r="G358" s="6">
        <v>53.5</v>
      </c>
      <c r="H358" s="6">
        <f t="shared" si="64"/>
        <v>0.95383177570093458</v>
      </c>
      <c r="I358" s="6">
        <v>15.5</v>
      </c>
      <c r="J358" s="6">
        <v>40.1</v>
      </c>
      <c r="K358" s="6">
        <v>52.21</v>
      </c>
      <c r="L358" s="6">
        <f t="shared" si="65"/>
        <v>0</v>
      </c>
      <c r="M358" s="6">
        <f t="shared" si="66"/>
        <v>0</v>
      </c>
      <c r="N358" s="6">
        <f t="shared" si="67"/>
        <v>1</v>
      </c>
      <c r="AA358" t="s">
        <v>404</v>
      </c>
      <c r="AB358" t="s">
        <v>395</v>
      </c>
      <c r="AC358" t="s">
        <v>16</v>
      </c>
      <c r="AD358" t="s">
        <v>18</v>
      </c>
      <c r="AE358">
        <v>24</v>
      </c>
      <c r="AF358">
        <v>122.1</v>
      </c>
      <c r="AG358">
        <v>73.7</v>
      </c>
      <c r="AH358">
        <f t="shared" si="71"/>
        <v>1.6567164179104477</v>
      </c>
      <c r="AI358">
        <v>23</v>
      </c>
      <c r="AJ358">
        <v>48.96</v>
      </c>
      <c r="AK358">
        <v>71.22</v>
      </c>
      <c r="AL358" s="3">
        <f t="shared" si="68"/>
        <v>1</v>
      </c>
      <c r="AM358" s="3">
        <f t="shared" si="69"/>
        <v>0</v>
      </c>
      <c r="AN358" s="3">
        <f t="shared" si="70"/>
        <v>0</v>
      </c>
    </row>
    <row r="359" spans="1:40" x14ac:dyDescent="0.35">
      <c r="A359" s="2" t="s">
        <v>405</v>
      </c>
      <c r="B359" t="s">
        <v>395</v>
      </c>
      <c r="C359" t="s">
        <v>16</v>
      </c>
      <c r="D359" t="s">
        <v>17</v>
      </c>
      <c r="E359">
        <v>24</v>
      </c>
      <c r="F359">
        <v>85.31</v>
      </c>
      <c r="G359">
        <v>73.7</v>
      </c>
      <c r="H359">
        <f t="shared" si="64"/>
        <v>1.1575305291723201</v>
      </c>
      <c r="I359">
        <v>21.5</v>
      </c>
      <c r="J359">
        <v>67.7</v>
      </c>
      <c r="K359">
        <v>67.47</v>
      </c>
      <c r="L359" s="3">
        <f t="shared" si="65"/>
        <v>0</v>
      </c>
      <c r="M359" s="3">
        <f t="shared" si="66"/>
        <v>1</v>
      </c>
      <c r="N359" s="3">
        <f t="shared" si="67"/>
        <v>0</v>
      </c>
      <c r="AA359" t="s">
        <v>405</v>
      </c>
      <c r="AB359" t="s">
        <v>395</v>
      </c>
      <c r="AC359" t="s">
        <v>16</v>
      </c>
      <c r="AD359" t="s">
        <v>18</v>
      </c>
      <c r="AE359">
        <v>24</v>
      </c>
      <c r="AF359">
        <v>127.44</v>
      </c>
      <c r="AG359">
        <v>73.7</v>
      </c>
      <c r="AH359">
        <f t="shared" si="71"/>
        <v>1.7291723202170963</v>
      </c>
      <c r="AI359">
        <v>23</v>
      </c>
      <c r="AJ359">
        <v>65.680000000000007</v>
      </c>
      <c r="AK359">
        <v>71.22</v>
      </c>
      <c r="AL359" s="3">
        <f t="shared" si="68"/>
        <v>1</v>
      </c>
      <c r="AM359" s="3">
        <f t="shared" si="69"/>
        <v>0</v>
      </c>
      <c r="AN359" s="3">
        <f t="shared" si="70"/>
        <v>0</v>
      </c>
    </row>
    <row r="360" spans="1:40" x14ac:dyDescent="0.35">
      <c r="A360" s="2" t="s">
        <v>406</v>
      </c>
      <c r="B360" t="s">
        <v>395</v>
      </c>
      <c r="C360" t="s">
        <v>16</v>
      </c>
      <c r="D360" t="s">
        <v>17</v>
      </c>
      <c r="E360">
        <v>24</v>
      </c>
      <c r="F360">
        <v>104.67</v>
      </c>
      <c r="G360">
        <v>73.7</v>
      </c>
      <c r="H360">
        <f t="shared" si="64"/>
        <v>1.4202170963364993</v>
      </c>
      <c r="I360">
        <v>22.5</v>
      </c>
      <c r="J360">
        <v>62.78</v>
      </c>
      <c r="K360">
        <v>69.97</v>
      </c>
      <c r="L360" s="3">
        <f t="shared" si="65"/>
        <v>0</v>
      </c>
      <c r="M360" s="3">
        <f t="shared" si="66"/>
        <v>1</v>
      </c>
      <c r="N360" s="3">
        <f t="shared" si="67"/>
        <v>0</v>
      </c>
      <c r="AA360" t="s">
        <v>406</v>
      </c>
      <c r="AB360" t="s">
        <v>395</v>
      </c>
      <c r="AC360" t="s">
        <v>16</v>
      </c>
      <c r="AD360" t="s">
        <v>18</v>
      </c>
      <c r="AE360">
        <v>24</v>
      </c>
      <c r="AF360">
        <v>120.63</v>
      </c>
      <c r="AG360">
        <v>73.7</v>
      </c>
      <c r="AH360">
        <f t="shared" si="71"/>
        <v>1.6367706919945724</v>
      </c>
      <c r="AI360">
        <v>23</v>
      </c>
      <c r="AJ360">
        <v>67.319999999999993</v>
      </c>
      <c r="AK360">
        <v>71.22</v>
      </c>
      <c r="AL360" s="3">
        <f t="shared" si="68"/>
        <v>1</v>
      </c>
      <c r="AM360" s="3">
        <f t="shared" si="69"/>
        <v>0</v>
      </c>
      <c r="AN360" s="3">
        <f t="shared" si="70"/>
        <v>0</v>
      </c>
    </row>
    <row r="361" spans="1:40" x14ac:dyDescent="0.35">
      <c r="A361" s="2" t="s">
        <v>407</v>
      </c>
      <c r="B361" t="s">
        <v>395</v>
      </c>
      <c r="C361" t="s">
        <v>16</v>
      </c>
      <c r="D361" t="s">
        <v>17</v>
      </c>
      <c r="E361">
        <v>23.5</v>
      </c>
      <c r="F361">
        <v>73.650000000000006</v>
      </c>
      <c r="G361">
        <v>72.459999999999994</v>
      </c>
      <c r="H361">
        <f t="shared" si="64"/>
        <v>1.0164228539884075</v>
      </c>
      <c r="I361">
        <v>23</v>
      </c>
      <c r="J361">
        <v>52.16</v>
      </c>
      <c r="K361">
        <v>71.22</v>
      </c>
      <c r="L361" s="3">
        <f t="shared" si="65"/>
        <v>0</v>
      </c>
      <c r="M361" s="3">
        <f t="shared" si="66"/>
        <v>1</v>
      </c>
      <c r="N361" s="3">
        <f t="shared" si="67"/>
        <v>0</v>
      </c>
      <c r="AA361" t="s">
        <v>407</v>
      </c>
      <c r="AB361" t="s">
        <v>395</v>
      </c>
      <c r="AC361" t="s">
        <v>16</v>
      </c>
      <c r="AD361" t="s">
        <v>18</v>
      </c>
      <c r="AE361">
        <v>24</v>
      </c>
      <c r="AF361">
        <v>125.45</v>
      </c>
      <c r="AG361">
        <v>73.7</v>
      </c>
      <c r="AH361">
        <f t="shared" si="71"/>
        <v>1.7021709633649933</v>
      </c>
      <c r="AI361">
        <v>18</v>
      </c>
      <c r="AJ361">
        <v>59.48</v>
      </c>
      <c r="AK361">
        <v>58.64</v>
      </c>
      <c r="AL361" s="3">
        <f t="shared" si="68"/>
        <v>1</v>
      </c>
      <c r="AM361" s="3">
        <f t="shared" si="69"/>
        <v>0</v>
      </c>
      <c r="AN361" s="3">
        <f t="shared" si="70"/>
        <v>0</v>
      </c>
    </row>
    <row r="362" spans="1:40" x14ac:dyDescent="0.35">
      <c r="A362" s="2" t="s">
        <v>408</v>
      </c>
      <c r="B362" t="s">
        <v>395</v>
      </c>
      <c r="C362" t="s">
        <v>16</v>
      </c>
      <c r="D362" t="s">
        <v>17</v>
      </c>
      <c r="E362" s="6">
        <v>24.5</v>
      </c>
      <c r="F362" s="6">
        <v>67.52</v>
      </c>
      <c r="G362" s="6">
        <v>74.930000000000007</v>
      </c>
      <c r="H362" s="6">
        <f t="shared" si="64"/>
        <v>0.90110770052048561</v>
      </c>
      <c r="I362" s="6">
        <v>24</v>
      </c>
      <c r="J362" s="6">
        <v>65.38</v>
      </c>
      <c r="K362" s="6">
        <v>73.7</v>
      </c>
      <c r="L362" s="6">
        <f t="shared" si="65"/>
        <v>0</v>
      </c>
      <c r="M362" s="6">
        <f t="shared" si="66"/>
        <v>0</v>
      </c>
      <c r="N362" s="6">
        <f t="shared" si="67"/>
        <v>1</v>
      </c>
      <c r="AA362" t="s">
        <v>408</v>
      </c>
      <c r="AB362" t="s">
        <v>395</v>
      </c>
      <c r="AC362" t="s">
        <v>16</v>
      </c>
      <c r="AD362" t="s">
        <v>18</v>
      </c>
      <c r="AE362">
        <v>24</v>
      </c>
      <c r="AF362">
        <v>112.81</v>
      </c>
      <c r="AG362">
        <v>73.7</v>
      </c>
      <c r="AH362">
        <f t="shared" si="71"/>
        <v>1.5306648575305291</v>
      </c>
      <c r="AI362">
        <v>23.5</v>
      </c>
      <c r="AJ362">
        <v>49.51</v>
      </c>
      <c r="AK362">
        <v>72.459999999999994</v>
      </c>
      <c r="AL362" s="3">
        <f t="shared" si="68"/>
        <v>1</v>
      </c>
      <c r="AM362" s="3">
        <f t="shared" si="69"/>
        <v>0</v>
      </c>
      <c r="AN362" s="3">
        <f t="shared" si="70"/>
        <v>0</v>
      </c>
    </row>
    <row r="363" spans="1:40" x14ac:dyDescent="0.35">
      <c r="A363" s="2" t="s">
        <v>409</v>
      </c>
      <c r="B363" t="s">
        <v>395</v>
      </c>
      <c r="C363" t="s">
        <v>16</v>
      </c>
      <c r="D363" t="s">
        <v>17</v>
      </c>
      <c r="E363">
        <v>23</v>
      </c>
      <c r="F363">
        <v>84.05</v>
      </c>
      <c r="G363">
        <v>71.22</v>
      </c>
      <c r="H363">
        <f t="shared" si="64"/>
        <v>1.1801460263970796</v>
      </c>
      <c r="I363">
        <v>25</v>
      </c>
      <c r="J363">
        <v>82.9</v>
      </c>
      <c r="K363">
        <v>76.17</v>
      </c>
      <c r="L363" s="3">
        <f t="shared" si="65"/>
        <v>0</v>
      </c>
      <c r="M363" s="3">
        <f t="shared" si="66"/>
        <v>1</v>
      </c>
      <c r="N363" s="3">
        <f t="shared" si="67"/>
        <v>0</v>
      </c>
      <c r="AA363" t="s">
        <v>409</v>
      </c>
      <c r="AB363" t="s">
        <v>395</v>
      </c>
      <c r="AC363" t="s">
        <v>16</v>
      </c>
      <c r="AD363" t="s">
        <v>18</v>
      </c>
      <c r="AE363">
        <v>24</v>
      </c>
      <c r="AF363">
        <v>92.89</v>
      </c>
      <c r="AG363">
        <v>73.7</v>
      </c>
      <c r="AH363">
        <f t="shared" si="71"/>
        <v>1.2603799185888738</v>
      </c>
      <c r="AI363">
        <v>23.5</v>
      </c>
      <c r="AJ363">
        <v>60.32</v>
      </c>
      <c r="AK363">
        <v>72.459999999999994</v>
      </c>
      <c r="AL363" s="3">
        <f t="shared" si="68"/>
        <v>0</v>
      </c>
      <c r="AM363" s="3">
        <f t="shared" si="69"/>
        <v>1</v>
      </c>
      <c r="AN363" s="3">
        <f t="shared" si="70"/>
        <v>0</v>
      </c>
    </row>
    <row r="364" spans="1:40" x14ac:dyDescent="0.35">
      <c r="A364" s="2" t="s">
        <v>410</v>
      </c>
      <c r="B364" t="s">
        <v>395</v>
      </c>
      <c r="C364" t="s">
        <v>16</v>
      </c>
      <c r="D364" t="s">
        <v>17</v>
      </c>
      <c r="E364">
        <v>21.5</v>
      </c>
      <c r="F364">
        <v>73.95</v>
      </c>
      <c r="G364">
        <v>67.47</v>
      </c>
      <c r="H364">
        <f t="shared" si="64"/>
        <v>1.0960426856380614</v>
      </c>
      <c r="I364">
        <v>21</v>
      </c>
      <c r="J364">
        <v>33.68</v>
      </c>
      <c r="K364">
        <v>66.22</v>
      </c>
      <c r="L364" s="3">
        <f t="shared" si="65"/>
        <v>0</v>
      </c>
      <c r="M364" s="3">
        <f t="shared" si="66"/>
        <v>1</v>
      </c>
      <c r="N364" s="3">
        <f t="shared" si="67"/>
        <v>0</v>
      </c>
      <c r="AA364" t="s">
        <v>410</v>
      </c>
      <c r="AB364" t="s">
        <v>395</v>
      </c>
      <c r="AC364" t="s">
        <v>16</v>
      </c>
      <c r="AD364" t="s">
        <v>18</v>
      </c>
      <c r="AE364">
        <v>24</v>
      </c>
      <c r="AF364">
        <v>109.15</v>
      </c>
      <c r="AG364">
        <v>73.7</v>
      </c>
      <c r="AH364">
        <f t="shared" si="71"/>
        <v>1.4810040705563094</v>
      </c>
      <c r="AI364">
        <v>23.5</v>
      </c>
      <c r="AJ364">
        <v>53.89</v>
      </c>
      <c r="AK364">
        <v>72.459999999999994</v>
      </c>
      <c r="AL364" s="3">
        <f t="shared" si="68"/>
        <v>0</v>
      </c>
      <c r="AM364" s="3">
        <f t="shared" si="69"/>
        <v>1</v>
      </c>
      <c r="AN364" s="3">
        <f t="shared" si="70"/>
        <v>0</v>
      </c>
    </row>
    <row r="365" spans="1:40" x14ac:dyDescent="0.35">
      <c r="A365" s="2" t="s">
        <v>411</v>
      </c>
      <c r="B365" t="s">
        <v>395</v>
      </c>
      <c r="C365" t="s">
        <v>16</v>
      </c>
      <c r="D365" t="s">
        <v>17</v>
      </c>
      <c r="E365">
        <v>19.5</v>
      </c>
      <c r="F365">
        <v>63.92</v>
      </c>
      <c r="G365">
        <v>62.44</v>
      </c>
      <c r="H365">
        <f t="shared" si="64"/>
        <v>1.0237027546444588</v>
      </c>
      <c r="I365">
        <v>19</v>
      </c>
      <c r="J365">
        <v>42.1</v>
      </c>
      <c r="K365">
        <v>61.18</v>
      </c>
      <c r="L365" s="3">
        <f t="shared" si="65"/>
        <v>0</v>
      </c>
      <c r="M365" s="3">
        <f t="shared" si="66"/>
        <v>1</v>
      </c>
      <c r="N365" s="3">
        <f t="shared" si="67"/>
        <v>0</v>
      </c>
      <c r="AA365" t="s">
        <v>411</v>
      </c>
      <c r="AB365" t="s">
        <v>395</v>
      </c>
      <c r="AC365" t="s">
        <v>16</v>
      </c>
      <c r="AD365" t="s">
        <v>18</v>
      </c>
      <c r="AE365">
        <v>24</v>
      </c>
      <c r="AF365">
        <v>130.57</v>
      </c>
      <c r="AG365">
        <v>73.7</v>
      </c>
      <c r="AH365">
        <f t="shared" si="71"/>
        <v>1.7716417910447759</v>
      </c>
      <c r="AI365">
        <v>23</v>
      </c>
      <c r="AJ365">
        <v>50.82</v>
      </c>
      <c r="AK365">
        <v>71.22</v>
      </c>
      <c r="AL365" s="3">
        <f t="shared" si="68"/>
        <v>1</v>
      </c>
      <c r="AM365" s="3">
        <f t="shared" si="69"/>
        <v>0</v>
      </c>
      <c r="AN365" s="3">
        <f t="shared" si="70"/>
        <v>0</v>
      </c>
    </row>
    <row r="366" spans="1:40" x14ac:dyDescent="0.35">
      <c r="A366" s="2" t="s">
        <v>412</v>
      </c>
      <c r="B366" t="s">
        <v>395</v>
      </c>
      <c r="C366" t="s">
        <v>16</v>
      </c>
      <c r="D366" t="s">
        <v>17</v>
      </c>
      <c r="E366">
        <v>23.5</v>
      </c>
      <c r="F366">
        <v>84.39</v>
      </c>
      <c r="G366">
        <v>72.459999999999994</v>
      </c>
      <c r="H366">
        <f t="shared" si="64"/>
        <v>1.1646425614131937</v>
      </c>
      <c r="I366">
        <v>22</v>
      </c>
      <c r="J366">
        <v>61.28</v>
      </c>
      <c r="K366">
        <v>68.72</v>
      </c>
      <c r="L366" s="3">
        <f t="shared" si="65"/>
        <v>0</v>
      </c>
      <c r="M366" s="3">
        <f t="shared" si="66"/>
        <v>1</v>
      </c>
      <c r="N366" s="3">
        <f t="shared" si="67"/>
        <v>0</v>
      </c>
      <c r="AA366" t="s">
        <v>412</v>
      </c>
      <c r="AB366" t="s">
        <v>395</v>
      </c>
      <c r="AC366" t="s">
        <v>16</v>
      </c>
      <c r="AD366" t="s">
        <v>18</v>
      </c>
      <c r="AE366">
        <v>24</v>
      </c>
      <c r="AF366">
        <v>151.51</v>
      </c>
      <c r="AG366">
        <v>73.7</v>
      </c>
      <c r="AH366">
        <f t="shared" si="71"/>
        <v>2.0557666214382628</v>
      </c>
      <c r="AI366">
        <v>23</v>
      </c>
      <c r="AJ366">
        <v>57.07</v>
      </c>
      <c r="AK366">
        <v>71.22</v>
      </c>
      <c r="AL366" s="3">
        <f t="shared" si="68"/>
        <v>1</v>
      </c>
      <c r="AM366" s="3">
        <f t="shared" si="69"/>
        <v>0</v>
      </c>
      <c r="AN366" s="3">
        <f t="shared" si="70"/>
        <v>0</v>
      </c>
    </row>
    <row r="367" spans="1:40" x14ac:dyDescent="0.35">
      <c r="A367" s="2" t="s">
        <v>413</v>
      </c>
      <c r="B367" t="s">
        <v>395</v>
      </c>
      <c r="C367" t="s">
        <v>16</v>
      </c>
      <c r="D367" t="s">
        <v>17</v>
      </c>
      <c r="E367">
        <v>24</v>
      </c>
      <c r="F367">
        <v>135.37</v>
      </c>
      <c r="G367">
        <v>73.7</v>
      </c>
      <c r="H367">
        <f t="shared" si="64"/>
        <v>1.8367706919945725</v>
      </c>
      <c r="I367">
        <v>22</v>
      </c>
      <c r="J367">
        <v>47.47</v>
      </c>
      <c r="K367">
        <v>68.72</v>
      </c>
      <c r="L367" s="3">
        <f t="shared" si="65"/>
        <v>1</v>
      </c>
      <c r="M367" s="3">
        <f t="shared" si="66"/>
        <v>0</v>
      </c>
      <c r="N367" s="3">
        <f t="shared" si="67"/>
        <v>0</v>
      </c>
      <c r="AA367" t="s">
        <v>413</v>
      </c>
      <c r="AB367" t="s">
        <v>395</v>
      </c>
      <c r="AC367" t="s">
        <v>16</v>
      </c>
      <c r="AD367" t="s">
        <v>18</v>
      </c>
      <c r="AE367">
        <v>24</v>
      </c>
      <c r="AF367">
        <v>160.99</v>
      </c>
      <c r="AG367">
        <v>73.7</v>
      </c>
      <c r="AH367">
        <f t="shared" si="71"/>
        <v>2.1843962008141111</v>
      </c>
      <c r="AI367">
        <v>20</v>
      </c>
      <c r="AJ367">
        <v>79.77</v>
      </c>
      <c r="AK367">
        <v>63.71</v>
      </c>
      <c r="AL367" s="3">
        <f t="shared" si="68"/>
        <v>1</v>
      </c>
      <c r="AM367" s="3">
        <f t="shared" si="69"/>
        <v>0</v>
      </c>
      <c r="AN367" s="3">
        <f t="shared" si="70"/>
        <v>0</v>
      </c>
    </row>
    <row r="368" spans="1:40" x14ac:dyDescent="0.35">
      <c r="A368" s="2" t="s">
        <v>414</v>
      </c>
      <c r="B368" t="s">
        <v>395</v>
      </c>
      <c r="C368" t="s">
        <v>16</v>
      </c>
      <c r="D368" t="s">
        <v>17</v>
      </c>
      <c r="E368">
        <v>23.5</v>
      </c>
      <c r="F368">
        <v>87.55</v>
      </c>
      <c r="G368">
        <v>72.459999999999994</v>
      </c>
      <c r="H368">
        <f t="shared" si="64"/>
        <v>1.2082528291471157</v>
      </c>
      <c r="I368">
        <v>22</v>
      </c>
      <c r="J368">
        <v>55.42</v>
      </c>
      <c r="K368">
        <v>68.72</v>
      </c>
      <c r="L368" s="3">
        <f t="shared" si="65"/>
        <v>0</v>
      </c>
      <c r="M368" s="3">
        <f t="shared" si="66"/>
        <v>1</v>
      </c>
      <c r="N368" s="3">
        <f t="shared" si="67"/>
        <v>0</v>
      </c>
      <c r="AA368" t="s">
        <v>414</v>
      </c>
      <c r="AB368" t="s">
        <v>395</v>
      </c>
      <c r="AC368" t="s">
        <v>16</v>
      </c>
      <c r="AD368" t="s">
        <v>18</v>
      </c>
      <c r="AE368">
        <v>24</v>
      </c>
      <c r="AF368">
        <v>114.95</v>
      </c>
      <c r="AG368">
        <v>73.7</v>
      </c>
      <c r="AH368">
        <f t="shared" si="71"/>
        <v>1.5597014925373134</v>
      </c>
      <c r="AI368">
        <v>23</v>
      </c>
      <c r="AJ368">
        <v>48.84</v>
      </c>
      <c r="AK368">
        <v>71.22</v>
      </c>
      <c r="AL368" s="3">
        <f t="shared" si="68"/>
        <v>1</v>
      </c>
      <c r="AM368" s="3">
        <f t="shared" si="69"/>
        <v>0</v>
      </c>
      <c r="AN368" s="3">
        <f t="shared" si="70"/>
        <v>0</v>
      </c>
    </row>
    <row r="369" spans="1:40" x14ac:dyDescent="0.35">
      <c r="A369" s="2" t="s">
        <v>415</v>
      </c>
      <c r="B369" t="s">
        <v>395</v>
      </c>
      <c r="C369" t="s">
        <v>16</v>
      </c>
      <c r="D369" t="s">
        <v>17</v>
      </c>
      <c r="E369">
        <v>24</v>
      </c>
      <c r="F369">
        <v>81.5</v>
      </c>
      <c r="G369">
        <v>73.7</v>
      </c>
      <c r="H369">
        <f t="shared" si="64"/>
        <v>1.1058344640434192</v>
      </c>
      <c r="I369">
        <v>23</v>
      </c>
      <c r="J369">
        <v>53.43</v>
      </c>
      <c r="K369">
        <v>71.22</v>
      </c>
      <c r="L369" s="3">
        <f t="shared" si="65"/>
        <v>0</v>
      </c>
      <c r="M369" s="3">
        <f t="shared" si="66"/>
        <v>1</v>
      </c>
      <c r="N369" s="3">
        <f t="shared" si="67"/>
        <v>0</v>
      </c>
      <c r="AA369" t="s">
        <v>415</v>
      </c>
      <c r="AB369" t="s">
        <v>395</v>
      </c>
      <c r="AC369" t="s">
        <v>16</v>
      </c>
      <c r="AD369" t="s">
        <v>18</v>
      </c>
      <c r="AE369">
        <v>24</v>
      </c>
      <c r="AF369">
        <v>135.34</v>
      </c>
      <c r="AG369">
        <v>73.7</v>
      </c>
      <c r="AH369">
        <f t="shared" si="71"/>
        <v>1.8363636363636364</v>
      </c>
      <c r="AI369">
        <v>23</v>
      </c>
      <c r="AJ369">
        <v>65.05</v>
      </c>
      <c r="AK369">
        <v>71.22</v>
      </c>
      <c r="AL369" s="3">
        <f t="shared" si="68"/>
        <v>1</v>
      </c>
      <c r="AM369" s="3">
        <f t="shared" si="69"/>
        <v>0</v>
      </c>
      <c r="AN369" s="3">
        <f t="shared" si="70"/>
        <v>0</v>
      </c>
    </row>
    <row r="370" spans="1:40" x14ac:dyDescent="0.35">
      <c r="A370" s="2" t="s">
        <v>416</v>
      </c>
      <c r="B370" t="s">
        <v>395</v>
      </c>
      <c r="C370" t="s">
        <v>16</v>
      </c>
      <c r="D370" t="s">
        <v>134</v>
      </c>
      <c r="E370" s="6">
        <v>16.5</v>
      </c>
      <c r="F370" s="6">
        <v>50.24</v>
      </c>
      <c r="G370" s="6">
        <v>54.79</v>
      </c>
      <c r="H370" s="6">
        <f t="shared" si="64"/>
        <v>0.91695564884102942</v>
      </c>
      <c r="I370" s="6">
        <v>16</v>
      </c>
      <c r="J370" s="6">
        <v>21.53</v>
      </c>
      <c r="K370" s="6">
        <v>53.5</v>
      </c>
      <c r="L370" s="6">
        <f t="shared" si="65"/>
        <v>0</v>
      </c>
      <c r="M370" s="6">
        <f t="shared" si="66"/>
        <v>0</v>
      </c>
      <c r="N370" s="6">
        <f t="shared" si="67"/>
        <v>1</v>
      </c>
      <c r="AA370" t="s">
        <v>416</v>
      </c>
      <c r="AB370" t="s">
        <v>395</v>
      </c>
      <c r="AC370" t="s">
        <v>16</v>
      </c>
      <c r="AD370" t="s">
        <v>135</v>
      </c>
      <c r="AE370">
        <v>24</v>
      </c>
      <c r="AF370">
        <v>82.14</v>
      </c>
      <c r="AG370">
        <v>73.7</v>
      </c>
      <c r="AH370">
        <f t="shared" si="71"/>
        <v>1.1145183175033921</v>
      </c>
      <c r="AI370">
        <v>23.5</v>
      </c>
      <c r="AJ370">
        <v>66.489999999999995</v>
      </c>
      <c r="AK370">
        <v>72.459999999999994</v>
      </c>
      <c r="AL370" s="3">
        <f t="shared" si="68"/>
        <v>0</v>
      </c>
      <c r="AM370" s="3">
        <f t="shared" si="69"/>
        <v>1</v>
      </c>
      <c r="AN370" s="3">
        <f t="shared" si="70"/>
        <v>0</v>
      </c>
    </row>
    <row r="371" spans="1:40" x14ac:dyDescent="0.35">
      <c r="A371" s="2" t="s">
        <v>417</v>
      </c>
      <c r="B371" t="s">
        <v>395</v>
      </c>
      <c r="C371" t="s">
        <v>16</v>
      </c>
      <c r="D371" t="s">
        <v>134</v>
      </c>
      <c r="E371">
        <v>25</v>
      </c>
      <c r="F371">
        <v>112.32</v>
      </c>
      <c r="G371">
        <v>76.17</v>
      </c>
      <c r="H371">
        <f t="shared" si="64"/>
        <v>1.4745962977550215</v>
      </c>
      <c r="I371">
        <v>23.5</v>
      </c>
      <c r="J371">
        <v>67.19</v>
      </c>
      <c r="K371">
        <v>72.459999999999994</v>
      </c>
      <c r="L371" s="3">
        <f t="shared" si="65"/>
        <v>0</v>
      </c>
      <c r="M371" s="3">
        <f t="shared" si="66"/>
        <v>1</v>
      </c>
      <c r="N371" s="3">
        <f t="shared" si="67"/>
        <v>0</v>
      </c>
      <c r="AA371" t="s">
        <v>417</v>
      </c>
      <c r="AB371" t="s">
        <v>395</v>
      </c>
      <c r="AC371" t="s">
        <v>16</v>
      </c>
      <c r="AD371" t="s">
        <v>135</v>
      </c>
      <c r="AE371">
        <v>24</v>
      </c>
      <c r="AF371">
        <v>83.81</v>
      </c>
      <c r="AG371">
        <v>73.7</v>
      </c>
      <c r="AH371">
        <f t="shared" si="71"/>
        <v>1.1371777476255087</v>
      </c>
      <c r="AI371">
        <v>23.5</v>
      </c>
      <c r="AJ371">
        <v>52.09</v>
      </c>
      <c r="AK371">
        <v>72.459999999999994</v>
      </c>
      <c r="AL371" s="3">
        <f t="shared" si="68"/>
        <v>0</v>
      </c>
      <c r="AM371" s="3">
        <f t="shared" si="69"/>
        <v>1</v>
      </c>
      <c r="AN371" s="3">
        <f t="shared" si="70"/>
        <v>0</v>
      </c>
    </row>
    <row r="372" spans="1:40" x14ac:dyDescent="0.35">
      <c r="A372" s="2" t="s">
        <v>418</v>
      </c>
      <c r="B372" t="s">
        <v>395</v>
      </c>
      <c r="C372" t="s">
        <v>16</v>
      </c>
      <c r="D372" t="s">
        <v>134</v>
      </c>
      <c r="E372">
        <v>26</v>
      </c>
      <c r="F372">
        <v>187.79</v>
      </c>
      <c r="G372">
        <v>78.63</v>
      </c>
      <c r="H372">
        <f t="shared" si="64"/>
        <v>2.388274195599644</v>
      </c>
      <c r="I372">
        <v>23.5</v>
      </c>
      <c r="J372">
        <v>48.43</v>
      </c>
      <c r="K372">
        <v>72.459999999999994</v>
      </c>
      <c r="L372" s="3">
        <f t="shared" si="65"/>
        <v>1</v>
      </c>
      <c r="M372" s="3">
        <f t="shared" si="66"/>
        <v>0</v>
      </c>
      <c r="N372" s="3">
        <f t="shared" si="67"/>
        <v>0</v>
      </c>
      <c r="AA372" t="s">
        <v>418</v>
      </c>
      <c r="AB372" t="s">
        <v>395</v>
      </c>
      <c r="AC372" t="s">
        <v>16</v>
      </c>
      <c r="AD372" t="s">
        <v>135</v>
      </c>
      <c r="AE372">
        <v>24</v>
      </c>
      <c r="AF372">
        <v>106.18</v>
      </c>
      <c r="AG372">
        <v>73.7</v>
      </c>
      <c r="AH372">
        <f t="shared" si="71"/>
        <v>1.4407055630936227</v>
      </c>
      <c r="AI372">
        <v>23</v>
      </c>
      <c r="AJ372">
        <v>62.19</v>
      </c>
      <c r="AK372">
        <v>71.22</v>
      </c>
      <c r="AL372" s="3">
        <f t="shared" si="68"/>
        <v>0</v>
      </c>
      <c r="AM372" s="3">
        <f t="shared" si="69"/>
        <v>1</v>
      </c>
      <c r="AN372" s="3">
        <f t="shared" si="70"/>
        <v>0</v>
      </c>
    </row>
    <row r="373" spans="1:40" x14ac:dyDescent="0.35">
      <c r="A373" s="2" t="s">
        <v>419</v>
      </c>
      <c r="B373" t="s">
        <v>395</v>
      </c>
      <c r="C373" t="s">
        <v>16</v>
      </c>
      <c r="D373" t="s">
        <v>134</v>
      </c>
      <c r="E373">
        <v>25.5</v>
      </c>
      <c r="F373">
        <v>95.17</v>
      </c>
      <c r="G373">
        <v>77.400000000000006</v>
      </c>
      <c r="H373">
        <f t="shared" si="64"/>
        <v>1.2295865633074934</v>
      </c>
      <c r="I373">
        <v>23.5</v>
      </c>
      <c r="J373">
        <v>63.8</v>
      </c>
      <c r="K373">
        <v>72.459999999999994</v>
      </c>
      <c r="L373" s="3">
        <f t="shared" si="65"/>
        <v>0</v>
      </c>
      <c r="M373" s="3">
        <f t="shared" si="66"/>
        <v>1</v>
      </c>
      <c r="N373" s="3">
        <f t="shared" si="67"/>
        <v>0</v>
      </c>
      <c r="AA373" t="s">
        <v>419</v>
      </c>
      <c r="AB373" t="s">
        <v>395</v>
      </c>
      <c r="AC373" t="s">
        <v>16</v>
      </c>
      <c r="AD373" t="s">
        <v>135</v>
      </c>
      <c r="AE373">
        <v>24</v>
      </c>
      <c r="AF373">
        <v>94.96</v>
      </c>
      <c r="AG373">
        <v>73.7</v>
      </c>
      <c r="AH373">
        <f t="shared" si="71"/>
        <v>1.2884667571234734</v>
      </c>
      <c r="AI373">
        <v>23</v>
      </c>
      <c r="AJ373">
        <v>56.05</v>
      </c>
      <c r="AK373">
        <v>71.22</v>
      </c>
      <c r="AL373" s="3">
        <f t="shared" si="68"/>
        <v>0</v>
      </c>
      <c r="AM373" s="3">
        <f t="shared" si="69"/>
        <v>1</v>
      </c>
      <c r="AN373" s="3">
        <f t="shared" si="70"/>
        <v>0</v>
      </c>
    </row>
    <row r="374" spans="1:40" x14ac:dyDescent="0.35">
      <c r="A374" s="2" t="s">
        <v>420</v>
      </c>
      <c r="B374" t="s">
        <v>395</v>
      </c>
      <c r="C374" t="s">
        <v>16</v>
      </c>
      <c r="D374" t="s">
        <v>134</v>
      </c>
      <c r="E374">
        <v>27.5</v>
      </c>
      <c r="F374">
        <v>179.77</v>
      </c>
      <c r="G374">
        <v>82.3</v>
      </c>
      <c r="H374">
        <f t="shared" si="64"/>
        <v>2.184325637910085</v>
      </c>
      <c r="I374">
        <v>24.5</v>
      </c>
      <c r="J374">
        <v>66.28</v>
      </c>
      <c r="K374">
        <v>74.930000000000007</v>
      </c>
      <c r="L374" s="3">
        <f t="shared" si="65"/>
        <v>1</v>
      </c>
      <c r="M374" s="3">
        <f t="shared" si="66"/>
        <v>0</v>
      </c>
      <c r="N374" s="3">
        <f t="shared" si="67"/>
        <v>0</v>
      </c>
      <c r="AA374" t="s">
        <v>420</v>
      </c>
      <c r="AB374" t="s">
        <v>395</v>
      </c>
      <c r="AC374" t="s">
        <v>16</v>
      </c>
      <c r="AD374" t="s">
        <v>135</v>
      </c>
      <c r="AE374">
        <v>24</v>
      </c>
      <c r="AF374">
        <v>78.260000000000005</v>
      </c>
      <c r="AG374">
        <v>73.7</v>
      </c>
      <c r="AH374">
        <f t="shared" si="71"/>
        <v>1.0618724559023067</v>
      </c>
      <c r="AI374">
        <v>23.5</v>
      </c>
      <c r="AJ374">
        <v>60.62</v>
      </c>
      <c r="AK374">
        <v>72.459999999999994</v>
      </c>
      <c r="AL374" s="3">
        <f t="shared" si="68"/>
        <v>0</v>
      </c>
      <c r="AM374" s="3">
        <f t="shared" si="69"/>
        <v>1</v>
      </c>
      <c r="AN374" s="3">
        <f t="shared" si="70"/>
        <v>0</v>
      </c>
    </row>
    <row r="375" spans="1:40" x14ac:dyDescent="0.35">
      <c r="A375" s="2" t="s">
        <v>421</v>
      </c>
      <c r="B375" t="s">
        <v>395</v>
      </c>
      <c r="C375" t="s">
        <v>16</v>
      </c>
      <c r="D375" t="s">
        <v>134</v>
      </c>
      <c r="E375">
        <v>28.5</v>
      </c>
      <c r="F375">
        <v>175.88</v>
      </c>
      <c r="G375">
        <v>84.74</v>
      </c>
      <c r="H375">
        <f t="shared" si="64"/>
        <v>2.0755251357092281</v>
      </c>
      <c r="I375">
        <v>25</v>
      </c>
      <c r="J375">
        <v>57.19</v>
      </c>
      <c r="K375">
        <v>76.17</v>
      </c>
      <c r="L375" s="3">
        <f t="shared" si="65"/>
        <v>1</v>
      </c>
      <c r="M375" s="3">
        <f t="shared" si="66"/>
        <v>0</v>
      </c>
      <c r="N375" s="3">
        <f t="shared" si="67"/>
        <v>0</v>
      </c>
      <c r="AA375" t="s">
        <v>421</v>
      </c>
      <c r="AB375" t="s">
        <v>395</v>
      </c>
      <c r="AC375" t="s">
        <v>16</v>
      </c>
      <c r="AD375" t="s">
        <v>135</v>
      </c>
      <c r="AE375">
        <v>24</v>
      </c>
      <c r="AF375">
        <v>94.87</v>
      </c>
      <c r="AG375">
        <v>73.7</v>
      </c>
      <c r="AH375">
        <f t="shared" si="71"/>
        <v>1.2872455902306648</v>
      </c>
      <c r="AI375">
        <v>23.5</v>
      </c>
      <c r="AJ375">
        <v>66.03</v>
      </c>
      <c r="AK375">
        <v>72.459999999999994</v>
      </c>
      <c r="AL375" s="3">
        <f t="shared" si="68"/>
        <v>0</v>
      </c>
      <c r="AM375" s="3">
        <f t="shared" si="69"/>
        <v>1</v>
      </c>
      <c r="AN375" s="3">
        <f t="shared" si="70"/>
        <v>0</v>
      </c>
    </row>
    <row r="376" spans="1:40" x14ac:dyDescent="0.35">
      <c r="A376" s="2" t="s">
        <v>422</v>
      </c>
      <c r="B376" t="s">
        <v>395</v>
      </c>
      <c r="C376" t="s">
        <v>16</v>
      </c>
      <c r="D376" t="s">
        <v>134</v>
      </c>
      <c r="E376">
        <v>26.5</v>
      </c>
      <c r="F376">
        <v>175.55</v>
      </c>
      <c r="G376">
        <v>79.86</v>
      </c>
      <c r="H376">
        <f t="shared" si="64"/>
        <v>2.1982218883045332</v>
      </c>
      <c r="I376">
        <v>23.5</v>
      </c>
      <c r="J376">
        <v>46.61</v>
      </c>
      <c r="K376">
        <v>72.459999999999994</v>
      </c>
      <c r="L376" s="3">
        <f t="shared" si="65"/>
        <v>1</v>
      </c>
      <c r="M376" s="3">
        <f t="shared" si="66"/>
        <v>0</v>
      </c>
      <c r="N376" s="3">
        <f t="shared" si="67"/>
        <v>0</v>
      </c>
      <c r="AA376" t="s">
        <v>422</v>
      </c>
      <c r="AB376" t="s">
        <v>395</v>
      </c>
      <c r="AC376" t="s">
        <v>16</v>
      </c>
      <c r="AD376" t="s">
        <v>135</v>
      </c>
      <c r="AE376">
        <v>24</v>
      </c>
      <c r="AF376">
        <v>84.45</v>
      </c>
      <c r="AG376">
        <v>73.7</v>
      </c>
      <c r="AH376">
        <f t="shared" si="71"/>
        <v>1.1458616010854816</v>
      </c>
      <c r="AI376">
        <v>23</v>
      </c>
      <c r="AJ376">
        <v>53.68</v>
      </c>
      <c r="AK376">
        <v>71.22</v>
      </c>
      <c r="AL376" s="3">
        <f t="shared" si="68"/>
        <v>0</v>
      </c>
      <c r="AM376" s="3">
        <f t="shared" si="69"/>
        <v>1</v>
      </c>
      <c r="AN376" s="3">
        <f t="shared" si="70"/>
        <v>0</v>
      </c>
    </row>
    <row r="377" spans="1:40" x14ac:dyDescent="0.35">
      <c r="A377" s="2" t="s">
        <v>423</v>
      </c>
      <c r="B377" t="s">
        <v>395</v>
      </c>
      <c r="C377" t="s">
        <v>16</v>
      </c>
      <c r="D377" t="s">
        <v>134</v>
      </c>
      <c r="E377">
        <v>26</v>
      </c>
      <c r="F377">
        <v>188.19</v>
      </c>
      <c r="G377">
        <v>78.63</v>
      </c>
      <c r="H377">
        <f t="shared" si="64"/>
        <v>2.3933613124761544</v>
      </c>
      <c r="I377">
        <v>23</v>
      </c>
      <c r="J377">
        <v>47.41</v>
      </c>
      <c r="K377">
        <v>71.22</v>
      </c>
      <c r="L377" s="3">
        <f t="shared" si="65"/>
        <v>1</v>
      </c>
      <c r="M377" s="3">
        <f t="shared" si="66"/>
        <v>0</v>
      </c>
      <c r="N377" s="3">
        <f t="shared" si="67"/>
        <v>0</v>
      </c>
      <c r="AA377" t="s">
        <v>423</v>
      </c>
      <c r="AB377" t="s">
        <v>395</v>
      </c>
      <c r="AC377" t="s">
        <v>16</v>
      </c>
      <c r="AD377" t="s">
        <v>135</v>
      </c>
      <c r="AE377">
        <v>24</v>
      </c>
      <c r="AF377">
        <v>110.88</v>
      </c>
      <c r="AG377">
        <v>73.7</v>
      </c>
      <c r="AH377">
        <f t="shared" si="71"/>
        <v>1.5044776119402985</v>
      </c>
      <c r="AI377">
        <v>23.5</v>
      </c>
      <c r="AJ377">
        <v>65.31</v>
      </c>
      <c r="AK377">
        <v>72.459999999999994</v>
      </c>
      <c r="AL377" s="3">
        <f t="shared" si="68"/>
        <v>1</v>
      </c>
      <c r="AM377" s="3">
        <f t="shared" si="69"/>
        <v>0</v>
      </c>
      <c r="AN377" s="3">
        <f t="shared" si="70"/>
        <v>0</v>
      </c>
    </row>
    <row r="378" spans="1:40" x14ac:dyDescent="0.35">
      <c r="A378" s="2" t="s">
        <v>424</v>
      </c>
      <c r="B378" t="s">
        <v>395</v>
      </c>
      <c r="C378" t="s">
        <v>16</v>
      </c>
      <c r="D378" t="s">
        <v>134</v>
      </c>
      <c r="E378">
        <v>25</v>
      </c>
      <c r="F378">
        <v>144.72999999999999</v>
      </c>
      <c r="G378">
        <v>76.17</v>
      </c>
      <c r="H378">
        <f t="shared" si="64"/>
        <v>1.9000918996980436</v>
      </c>
      <c r="I378">
        <v>23.5</v>
      </c>
      <c r="J378">
        <v>62.65</v>
      </c>
      <c r="K378">
        <v>72.459999999999994</v>
      </c>
      <c r="L378" s="3">
        <f t="shared" si="65"/>
        <v>1</v>
      </c>
      <c r="M378" s="3">
        <f t="shared" si="66"/>
        <v>0</v>
      </c>
      <c r="N378" s="3">
        <f t="shared" si="67"/>
        <v>0</v>
      </c>
      <c r="AA378" t="s">
        <v>424</v>
      </c>
      <c r="AB378" t="s">
        <v>395</v>
      </c>
      <c r="AC378" t="s">
        <v>16</v>
      </c>
      <c r="AD378" t="s">
        <v>135</v>
      </c>
      <c r="AE378">
        <v>24</v>
      </c>
      <c r="AF378">
        <v>95.09</v>
      </c>
      <c r="AG378">
        <v>73.7</v>
      </c>
      <c r="AH378">
        <f t="shared" si="71"/>
        <v>1.2902306648575306</v>
      </c>
      <c r="AI378">
        <v>23</v>
      </c>
      <c r="AJ378">
        <v>61.22</v>
      </c>
      <c r="AK378">
        <v>71.22</v>
      </c>
      <c r="AL378" s="3">
        <f t="shared" si="68"/>
        <v>0</v>
      </c>
      <c r="AM378" s="3">
        <f t="shared" si="69"/>
        <v>1</v>
      </c>
      <c r="AN378" s="3">
        <f t="shared" si="70"/>
        <v>0</v>
      </c>
    </row>
    <row r="379" spans="1:40" x14ac:dyDescent="0.35">
      <c r="A379" s="2" t="s">
        <v>425</v>
      </c>
      <c r="B379" t="s">
        <v>395</v>
      </c>
      <c r="C379" t="s">
        <v>16</v>
      </c>
      <c r="D379" t="s">
        <v>134</v>
      </c>
      <c r="E379">
        <v>27.5</v>
      </c>
      <c r="F379">
        <v>240.45</v>
      </c>
      <c r="G379">
        <v>82.3</v>
      </c>
      <c r="H379">
        <f t="shared" si="64"/>
        <v>2.9216281895504252</v>
      </c>
      <c r="I379">
        <v>25</v>
      </c>
      <c r="J379">
        <v>71.400000000000006</v>
      </c>
      <c r="K379">
        <v>76.17</v>
      </c>
      <c r="L379" s="3">
        <f t="shared" si="65"/>
        <v>1</v>
      </c>
      <c r="M379" s="3">
        <f t="shared" si="66"/>
        <v>0</v>
      </c>
      <c r="N379" s="3">
        <f t="shared" si="67"/>
        <v>0</v>
      </c>
      <c r="AA379" t="s">
        <v>425</v>
      </c>
      <c r="AB379" t="s">
        <v>395</v>
      </c>
      <c r="AC379" t="s">
        <v>16</v>
      </c>
      <c r="AD379" t="s">
        <v>135</v>
      </c>
      <c r="AE379">
        <v>24</v>
      </c>
      <c r="AF379">
        <v>125.08</v>
      </c>
      <c r="AG379">
        <v>73.7</v>
      </c>
      <c r="AH379">
        <f t="shared" si="71"/>
        <v>1.6971506105834464</v>
      </c>
      <c r="AI379">
        <v>23</v>
      </c>
      <c r="AJ379">
        <v>58.19</v>
      </c>
      <c r="AK379">
        <v>71.22</v>
      </c>
      <c r="AL379" s="3">
        <f t="shared" si="68"/>
        <v>1</v>
      </c>
      <c r="AM379" s="3">
        <f t="shared" si="69"/>
        <v>0</v>
      </c>
      <c r="AN379" s="3">
        <f t="shared" si="70"/>
        <v>0</v>
      </c>
    </row>
    <row r="380" spans="1:40" x14ac:dyDescent="0.35">
      <c r="A380" s="2" t="s">
        <v>426</v>
      </c>
      <c r="B380" t="s">
        <v>395</v>
      </c>
      <c r="C380" t="s">
        <v>16</v>
      </c>
      <c r="D380" t="s">
        <v>134</v>
      </c>
      <c r="E380">
        <v>26.5</v>
      </c>
      <c r="F380">
        <v>247.6</v>
      </c>
      <c r="G380">
        <v>79.86</v>
      </c>
      <c r="H380">
        <f t="shared" si="64"/>
        <v>3.1004257450538444</v>
      </c>
      <c r="I380">
        <v>24</v>
      </c>
      <c r="J380">
        <v>66.17</v>
      </c>
      <c r="K380">
        <v>73.7</v>
      </c>
      <c r="L380" s="3">
        <f t="shared" si="65"/>
        <v>1</v>
      </c>
      <c r="M380" s="3">
        <f t="shared" si="66"/>
        <v>0</v>
      </c>
      <c r="N380" s="3">
        <f t="shared" si="67"/>
        <v>0</v>
      </c>
      <c r="AA380" t="s">
        <v>426</v>
      </c>
      <c r="AB380" t="s">
        <v>395</v>
      </c>
      <c r="AC380" t="s">
        <v>16</v>
      </c>
      <c r="AD380" t="s">
        <v>135</v>
      </c>
      <c r="AE380">
        <v>24</v>
      </c>
      <c r="AF380">
        <v>101.94</v>
      </c>
      <c r="AG380">
        <v>73.7</v>
      </c>
      <c r="AH380">
        <f t="shared" si="71"/>
        <v>1.3831750339213025</v>
      </c>
      <c r="AI380">
        <v>23</v>
      </c>
      <c r="AJ380">
        <v>53.17</v>
      </c>
      <c r="AK380">
        <v>71.22</v>
      </c>
      <c r="AL380" s="3">
        <f t="shared" si="68"/>
        <v>0</v>
      </c>
      <c r="AM380" s="3">
        <f t="shared" si="69"/>
        <v>1</v>
      </c>
      <c r="AN380" s="3">
        <f t="shared" si="70"/>
        <v>0</v>
      </c>
    </row>
    <row r="381" spans="1:40" x14ac:dyDescent="0.35">
      <c r="A381" s="2" t="s">
        <v>427</v>
      </c>
      <c r="B381" t="s">
        <v>395</v>
      </c>
      <c r="C381" t="s">
        <v>16</v>
      </c>
      <c r="D381" t="s">
        <v>134</v>
      </c>
      <c r="E381">
        <v>26.5</v>
      </c>
      <c r="F381">
        <v>176.22</v>
      </c>
      <c r="G381">
        <v>79.86</v>
      </c>
      <c r="H381">
        <f t="shared" si="64"/>
        <v>2.2066115702479339</v>
      </c>
      <c r="I381">
        <v>24</v>
      </c>
      <c r="J381">
        <v>64.33</v>
      </c>
      <c r="K381">
        <v>73.7</v>
      </c>
      <c r="L381" s="3">
        <f t="shared" si="65"/>
        <v>1</v>
      </c>
      <c r="M381" s="3">
        <f t="shared" si="66"/>
        <v>0</v>
      </c>
      <c r="N381" s="3">
        <f t="shared" si="67"/>
        <v>0</v>
      </c>
      <c r="AA381" t="s">
        <v>427</v>
      </c>
      <c r="AB381" t="s">
        <v>395</v>
      </c>
      <c r="AC381" t="s">
        <v>16</v>
      </c>
      <c r="AD381" t="s">
        <v>135</v>
      </c>
      <c r="AE381">
        <v>24</v>
      </c>
      <c r="AF381">
        <v>93.48</v>
      </c>
      <c r="AG381">
        <v>73.7</v>
      </c>
      <c r="AH381">
        <f t="shared" si="71"/>
        <v>1.2683853459972863</v>
      </c>
      <c r="AI381">
        <v>23</v>
      </c>
      <c r="AJ381">
        <v>44.64</v>
      </c>
      <c r="AK381">
        <v>71.22</v>
      </c>
      <c r="AL381" s="3">
        <f t="shared" si="68"/>
        <v>0</v>
      </c>
      <c r="AM381" s="3">
        <f t="shared" si="69"/>
        <v>1</v>
      </c>
      <c r="AN381" s="3">
        <f t="shared" si="70"/>
        <v>0</v>
      </c>
    </row>
    <row r="382" spans="1:40" x14ac:dyDescent="0.35">
      <c r="A382" s="2" t="s">
        <v>428</v>
      </c>
      <c r="B382" t="s">
        <v>395</v>
      </c>
      <c r="C382" t="s">
        <v>16</v>
      </c>
      <c r="D382" t="s">
        <v>134</v>
      </c>
      <c r="E382">
        <v>26</v>
      </c>
      <c r="F382">
        <v>146.13999999999999</v>
      </c>
      <c r="G382">
        <v>78.63</v>
      </c>
      <c r="H382">
        <f t="shared" si="64"/>
        <v>1.8585781508330153</v>
      </c>
      <c r="I382">
        <v>23.5</v>
      </c>
      <c r="J382">
        <v>62.01</v>
      </c>
      <c r="K382">
        <v>72.459999999999994</v>
      </c>
      <c r="L382" s="3">
        <f t="shared" si="65"/>
        <v>1</v>
      </c>
      <c r="M382" s="3">
        <f t="shared" si="66"/>
        <v>0</v>
      </c>
      <c r="N382" s="3">
        <f t="shared" si="67"/>
        <v>0</v>
      </c>
      <c r="AA382" t="s">
        <v>428</v>
      </c>
      <c r="AB382" t="s">
        <v>395</v>
      </c>
      <c r="AC382" t="s">
        <v>16</v>
      </c>
      <c r="AD382" t="s">
        <v>135</v>
      </c>
      <c r="AE382">
        <v>24</v>
      </c>
      <c r="AF382">
        <v>113.11</v>
      </c>
      <c r="AG382">
        <v>73.7</v>
      </c>
      <c r="AH382">
        <f t="shared" si="71"/>
        <v>1.5347354138398914</v>
      </c>
      <c r="AI382">
        <v>23</v>
      </c>
      <c r="AJ382">
        <v>60.82</v>
      </c>
      <c r="AK382">
        <v>71.22</v>
      </c>
      <c r="AL382" s="3">
        <f t="shared" si="68"/>
        <v>1</v>
      </c>
      <c r="AM382" s="3">
        <f t="shared" si="69"/>
        <v>0</v>
      </c>
      <c r="AN382" s="3">
        <f t="shared" si="70"/>
        <v>0</v>
      </c>
    </row>
    <row r="383" spans="1:40" x14ac:dyDescent="0.35">
      <c r="A383" s="2" t="s">
        <v>429</v>
      </c>
      <c r="B383" t="s">
        <v>395</v>
      </c>
      <c r="C383" t="s">
        <v>16</v>
      </c>
      <c r="D383" t="s">
        <v>134</v>
      </c>
      <c r="E383">
        <v>26.5</v>
      </c>
      <c r="F383">
        <v>186.82</v>
      </c>
      <c r="G383">
        <v>79.86</v>
      </c>
      <c r="H383">
        <f t="shared" si="64"/>
        <v>2.339343851740546</v>
      </c>
      <c r="I383">
        <v>23.5</v>
      </c>
      <c r="J383">
        <v>55.92</v>
      </c>
      <c r="K383">
        <v>72.459999999999994</v>
      </c>
      <c r="L383" s="3">
        <f t="shared" si="65"/>
        <v>1</v>
      </c>
      <c r="M383" s="3">
        <f t="shared" si="66"/>
        <v>0</v>
      </c>
      <c r="N383" s="3">
        <f t="shared" si="67"/>
        <v>0</v>
      </c>
      <c r="AA383" t="s">
        <v>429</v>
      </c>
      <c r="AB383" t="s">
        <v>395</v>
      </c>
      <c r="AC383" t="s">
        <v>16</v>
      </c>
      <c r="AD383" t="s">
        <v>135</v>
      </c>
      <c r="AE383">
        <v>24</v>
      </c>
      <c r="AF383">
        <v>118.21</v>
      </c>
      <c r="AG383">
        <v>73.7</v>
      </c>
      <c r="AH383">
        <f t="shared" si="71"/>
        <v>1.60393487109905</v>
      </c>
      <c r="AI383">
        <v>22.5</v>
      </c>
      <c r="AJ383">
        <v>64.099999999999994</v>
      </c>
      <c r="AK383">
        <v>69.97</v>
      </c>
      <c r="AL383" s="3">
        <f t="shared" si="68"/>
        <v>1</v>
      </c>
      <c r="AM383" s="3">
        <f t="shared" si="69"/>
        <v>0</v>
      </c>
      <c r="AN383" s="3">
        <f t="shared" si="70"/>
        <v>0</v>
      </c>
    </row>
    <row r="384" spans="1:40" x14ac:dyDescent="0.35">
      <c r="A384" s="2" t="s">
        <v>430</v>
      </c>
      <c r="B384" t="s">
        <v>395</v>
      </c>
      <c r="C384" t="s">
        <v>16</v>
      </c>
      <c r="D384" t="s">
        <v>134</v>
      </c>
      <c r="E384">
        <v>28</v>
      </c>
      <c r="F384">
        <v>125.21</v>
      </c>
      <c r="G384">
        <v>83.53</v>
      </c>
      <c r="H384">
        <f t="shared" si="64"/>
        <v>1.4989824015323834</v>
      </c>
      <c r="I384">
        <v>26</v>
      </c>
      <c r="J384">
        <v>72.569999999999993</v>
      </c>
      <c r="K384">
        <v>78.63</v>
      </c>
      <c r="L384" s="3">
        <f t="shared" si="65"/>
        <v>0</v>
      </c>
      <c r="M384" s="3">
        <f t="shared" si="66"/>
        <v>1</v>
      </c>
      <c r="N384" s="3">
        <f t="shared" si="67"/>
        <v>0</v>
      </c>
      <c r="AA384" t="s">
        <v>430</v>
      </c>
      <c r="AB384" t="s">
        <v>395</v>
      </c>
      <c r="AC384" t="s">
        <v>16</v>
      </c>
      <c r="AD384" t="s">
        <v>135</v>
      </c>
      <c r="AE384">
        <v>24</v>
      </c>
      <c r="AF384">
        <v>80.22</v>
      </c>
      <c r="AG384">
        <v>73.7</v>
      </c>
      <c r="AH384">
        <f t="shared" si="71"/>
        <v>1.0884667571234734</v>
      </c>
      <c r="AI384">
        <v>23.5</v>
      </c>
      <c r="AJ384">
        <v>65.930000000000007</v>
      </c>
      <c r="AK384">
        <v>72.459999999999994</v>
      </c>
      <c r="AL384" s="3">
        <f t="shared" si="68"/>
        <v>0</v>
      </c>
      <c r="AM384" s="3">
        <f t="shared" si="69"/>
        <v>1</v>
      </c>
      <c r="AN384" s="3">
        <f t="shared" si="70"/>
        <v>0</v>
      </c>
    </row>
    <row r="385" spans="1:40" x14ac:dyDescent="0.35">
      <c r="A385" s="2" t="s">
        <v>431</v>
      </c>
      <c r="B385" t="s">
        <v>395</v>
      </c>
      <c r="C385" t="s">
        <v>16</v>
      </c>
      <c r="D385" t="s">
        <v>134</v>
      </c>
      <c r="E385">
        <v>27</v>
      </c>
      <c r="F385">
        <v>85.01</v>
      </c>
      <c r="G385">
        <v>81.08</v>
      </c>
      <c r="H385">
        <f t="shared" si="64"/>
        <v>1.0484706462752837</v>
      </c>
      <c r="I385">
        <v>26</v>
      </c>
      <c r="J385">
        <v>72.61</v>
      </c>
      <c r="K385">
        <v>78.63</v>
      </c>
      <c r="L385" s="3">
        <f t="shared" si="65"/>
        <v>0</v>
      </c>
      <c r="M385" s="3">
        <f t="shared" si="66"/>
        <v>1</v>
      </c>
      <c r="N385" s="3">
        <f t="shared" si="67"/>
        <v>0</v>
      </c>
      <c r="AA385" t="s">
        <v>431</v>
      </c>
      <c r="AB385" t="s">
        <v>395</v>
      </c>
      <c r="AC385" t="s">
        <v>16</v>
      </c>
      <c r="AD385" t="s">
        <v>135</v>
      </c>
      <c r="AE385">
        <v>24</v>
      </c>
      <c r="AF385">
        <v>80.290000000000006</v>
      </c>
      <c r="AG385">
        <v>73.7</v>
      </c>
      <c r="AH385">
        <f t="shared" si="71"/>
        <v>1.0894165535956581</v>
      </c>
      <c r="AI385">
        <v>23.5</v>
      </c>
      <c r="AJ385">
        <v>58.27</v>
      </c>
      <c r="AK385">
        <v>72.459999999999994</v>
      </c>
      <c r="AL385" s="3">
        <f t="shared" si="68"/>
        <v>0</v>
      </c>
      <c r="AM385" s="3">
        <f t="shared" si="69"/>
        <v>1</v>
      </c>
      <c r="AN385" s="3">
        <f t="shared" si="70"/>
        <v>0</v>
      </c>
    </row>
    <row r="386" spans="1:40" x14ac:dyDescent="0.35">
      <c r="A386" s="2" t="s">
        <v>432</v>
      </c>
      <c r="B386" t="s">
        <v>395</v>
      </c>
      <c r="C386" t="s">
        <v>16</v>
      </c>
      <c r="D386" t="s">
        <v>134</v>
      </c>
      <c r="E386">
        <v>25</v>
      </c>
      <c r="F386">
        <v>91.96</v>
      </c>
      <c r="G386">
        <v>76.17</v>
      </c>
      <c r="H386">
        <f t="shared" ref="H386:H449" si="72">F386/G386</f>
        <v>1.2072994617303399</v>
      </c>
      <c r="I386">
        <v>24.5</v>
      </c>
      <c r="J386">
        <v>73.8</v>
      </c>
      <c r="K386">
        <v>74.930000000000007</v>
      </c>
      <c r="L386" s="3">
        <f t="shared" ref="L386:L449" si="73">IF(H386&gt;1.5,1,0)</f>
        <v>0</v>
      </c>
      <c r="M386" s="3">
        <f t="shared" ref="M386:M449" si="74">IF((AND(H386&gt;1,H386&lt;1.5)),1,0)</f>
        <v>1</v>
      </c>
      <c r="N386" s="3">
        <f t="shared" ref="N386:N449" si="75">IF(H386&lt;1,1,0)</f>
        <v>0</v>
      </c>
      <c r="AA386" t="s">
        <v>432</v>
      </c>
      <c r="AB386" t="s">
        <v>395</v>
      </c>
      <c r="AC386" t="s">
        <v>16</v>
      </c>
      <c r="AD386" t="s">
        <v>135</v>
      </c>
      <c r="AE386">
        <v>24</v>
      </c>
      <c r="AF386">
        <v>89.54</v>
      </c>
      <c r="AG386">
        <v>73.7</v>
      </c>
      <c r="AH386">
        <f t="shared" si="71"/>
        <v>1.2149253731343284</v>
      </c>
      <c r="AI386">
        <v>23.5</v>
      </c>
      <c r="AJ386">
        <v>68.23</v>
      </c>
      <c r="AK386">
        <v>72.459999999999994</v>
      </c>
      <c r="AL386" s="3">
        <f t="shared" ref="AL386:AL449" si="76">IF(AH386&gt;1.5,1,0)</f>
        <v>0</v>
      </c>
      <c r="AM386" s="3">
        <f t="shared" ref="AM386:AM449" si="77">IF((AND(AH386&gt;1,AH386&lt;1.5)),1,0)</f>
        <v>1</v>
      </c>
      <c r="AN386" s="3">
        <f t="shared" ref="AN386:AN449" si="78">IF(AH386&lt;1,1,0)</f>
        <v>0</v>
      </c>
    </row>
    <row r="387" spans="1:40" x14ac:dyDescent="0.35">
      <c r="A387" s="2" t="s">
        <v>433</v>
      </c>
      <c r="B387" t="s">
        <v>395</v>
      </c>
      <c r="C387" t="s">
        <v>16</v>
      </c>
      <c r="D387" t="s">
        <v>134</v>
      </c>
      <c r="E387">
        <v>26.5</v>
      </c>
      <c r="F387">
        <v>188.99</v>
      </c>
      <c r="G387">
        <v>79.86</v>
      </c>
      <c r="H387">
        <f t="shared" si="72"/>
        <v>2.3665164037064863</v>
      </c>
      <c r="I387">
        <v>24</v>
      </c>
      <c r="J387">
        <v>40.17</v>
      </c>
      <c r="K387">
        <v>73.7</v>
      </c>
      <c r="L387" s="3">
        <f t="shared" si="73"/>
        <v>1</v>
      </c>
      <c r="M387" s="3">
        <f t="shared" si="74"/>
        <v>0</v>
      </c>
      <c r="N387" s="3">
        <f t="shared" si="75"/>
        <v>0</v>
      </c>
      <c r="AA387" t="s">
        <v>433</v>
      </c>
      <c r="AB387" t="s">
        <v>395</v>
      </c>
      <c r="AC387" t="s">
        <v>16</v>
      </c>
      <c r="AD387" t="s">
        <v>135</v>
      </c>
      <c r="AE387">
        <v>24</v>
      </c>
      <c r="AF387">
        <v>112.14</v>
      </c>
      <c r="AG387">
        <v>73.7</v>
      </c>
      <c r="AH387">
        <f t="shared" ref="AH387:AH450" si="79">AF387/AG387</f>
        <v>1.52157394843962</v>
      </c>
      <c r="AI387">
        <v>26</v>
      </c>
      <c r="AJ387">
        <v>86.4</v>
      </c>
      <c r="AK387">
        <v>78.63</v>
      </c>
      <c r="AL387" s="3">
        <f t="shared" si="76"/>
        <v>1</v>
      </c>
      <c r="AM387" s="3">
        <f t="shared" si="77"/>
        <v>0</v>
      </c>
      <c r="AN387" s="3">
        <f t="shared" si="78"/>
        <v>0</v>
      </c>
    </row>
    <row r="388" spans="1:40" x14ac:dyDescent="0.35">
      <c r="A388" s="2" t="s">
        <v>434</v>
      </c>
      <c r="B388" t="s">
        <v>395</v>
      </c>
      <c r="C388" t="s">
        <v>16</v>
      </c>
      <c r="D388" t="s">
        <v>134</v>
      </c>
      <c r="E388">
        <v>26</v>
      </c>
      <c r="F388">
        <v>147.57</v>
      </c>
      <c r="G388">
        <v>78.63</v>
      </c>
      <c r="H388">
        <f t="shared" si="72"/>
        <v>1.8767645936665396</v>
      </c>
      <c r="I388">
        <v>24</v>
      </c>
      <c r="J388">
        <v>69.739999999999995</v>
      </c>
      <c r="K388">
        <v>73.7</v>
      </c>
      <c r="L388" s="3">
        <f t="shared" si="73"/>
        <v>1</v>
      </c>
      <c r="M388" s="3">
        <f t="shared" si="74"/>
        <v>0</v>
      </c>
      <c r="N388" s="3">
        <f t="shared" si="75"/>
        <v>0</v>
      </c>
      <c r="AA388" t="s">
        <v>434</v>
      </c>
      <c r="AB388" t="s">
        <v>395</v>
      </c>
      <c r="AC388" t="s">
        <v>16</v>
      </c>
      <c r="AD388" t="s">
        <v>135</v>
      </c>
      <c r="AE388">
        <v>24</v>
      </c>
      <c r="AF388">
        <v>102.32</v>
      </c>
      <c r="AG388">
        <v>73.7</v>
      </c>
      <c r="AH388">
        <f t="shared" si="79"/>
        <v>1.3883310719131614</v>
      </c>
      <c r="AI388">
        <v>23</v>
      </c>
      <c r="AJ388">
        <v>71.040000000000006</v>
      </c>
      <c r="AK388">
        <v>71.22</v>
      </c>
      <c r="AL388" s="3">
        <f t="shared" si="76"/>
        <v>0</v>
      </c>
      <c r="AM388" s="3">
        <f t="shared" si="77"/>
        <v>1</v>
      </c>
      <c r="AN388" s="3">
        <f t="shared" si="78"/>
        <v>0</v>
      </c>
    </row>
    <row r="389" spans="1:40" x14ac:dyDescent="0.35">
      <c r="A389" s="2" t="s">
        <v>435</v>
      </c>
      <c r="B389" t="s">
        <v>395</v>
      </c>
      <c r="C389" t="s">
        <v>16</v>
      </c>
      <c r="D389" t="s">
        <v>134</v>
      </c>
      <c r="E389">
        <v>28.5</v>
      </c>
      <c r="F389">
        <v>105.39</v>
      </c>
      <c r="G389">
        <v>84.74</v>
      </c>
      <c r="H389">
        <f t="shared" si="72"/>
        <v>1.2436865706868068</v>
      </c>
      <c r="I389">
        <v>26</v>
      </c>
      <c r="J389">
        <v>84.29</v>
      </c>
      <c r="K389">
        <v>78.63</v>
      </c>
      <c r="L389" s="3">
        <f t="shared" si="73"/>
        <v>0</v>
      </c>
      <c r="M389" s="3">
        <f t="shared" si="74"/>
        <v>1</v>
      </c>
      <c r="N389" s="3">
        <f t="shared" si="75"/>
        <v>0</v>
      </c>
      <c r="AA389" t="s">
        <v>435</v>
      </c>
      <c r="AB389" t="s">
        <v>395</v>
      </c>
      <c r="AC389" t="s">
        <v>16</v>
      </c>
      <c r="AD389" t="s">
        <v>135</v>
      </c>
      <c r="AE389">
        <v>24</v>
      </c>
      <c r="AF389">
        <v>120.88</v>
      </c>
      <c r="AG389">
        <v>73.7</v>
      </c>
      <c r="AH389">
        <f t="shared" si="79"/>
        <v>1.6401628222523743</v>
      </c>
      <c r="AI389">
        <v>23.5</v>
      </c>
      <c r="AJ389">
        <v>65.06</v>
      </c>
      <c r="AK389">
        <v>72.459999999999994</v>
      </c>
      <c r="AL389" s="3">
        <f t="shared" si="76"/>
        <v>1</v>
      </c>
      <c r="AM389" s="3">
        <f t="shared" si="77"/>
        <v>0</v>
      </c>
      <c r="AN389" s="3">
        <f t="shared" si="78"/>
        <v>0</v>
      </c>
    </row>
    <row r="390" spans="1:40" x14ac:dyDescent="0.35">
      <c r="A390" s="2" t="s">
        <v>436</v>
      </c>
      <c r="B390" t="s">
        <v>395</v>
      </c>
      <c r="C390" t="s">
        <v>16</v>
      </c>
      <c r="D390" t="s">
        <v>134</v>
      </c>
      <c r="E390">
        <v>28.5</v>
      </c>
      <c r="F390">
        <v>129.82</v>
      </c>
      <c r="G390">
        <v>84.74</v>
      </c>
      <c r="H390">
        <f t="shared" si="72"/>
        <v>1.5319801746518764</v>
      </c>
      <c r="I390">
        <v>24.5</v>
      </c>
      <c r="J390">
        <v>71.3</v>
      </c>
      <c r="K390">
        <v>74.930000000000007</v>
      </c>
      <c r="L390" s="3">
        <f t="shared" si="73"/>
        <v>1</v>
      </c>
      <c r="M390" s="3">
        <f t="shared" si="74"/>
        <v>0</v>
      </c>
      <c r="N390" s="3">
        <f t="shared" si="75"/>
        <v>0</v>
      </c>
      <c r="AA390" t="s">
        <v>436</v>
      </c>
      <c r="AB390" t="s">
        <v>395</v>
      </c>
      <c r="AC390" t="s">
        <v>16</v>
      </c>
      <c r="AD390" t="s">
        <v>135</v>
      </c>
      <c r="AE390">
        <v>25.5</v>
      </c>
      <c r="AF390">
        <v>102.49</v>
      </c>
      <c r="AG390">
        <v>77.400000000000006</v>
      </c>
      <c r="AH390">
        <f t="shared" si="79"/>
        <v>1.324160206718346</v>
      </c>
      <c r="AI390">
        <v>24</v>
      </c>
      <c r="AJ390">
        <v>88.04</v>
      </c>
      <c r="AK390">
        <v>73.7</v>
      </c>
      <c r="AL390" s="3">
        <f t="shared" si="76"/>
        <v>0</v>
      </c>
      <c r="AM390" s="3">
        <f t="shared" si="77"/>
        <v>1</v>
      </c>
      <c r="AN390" s="3">
        <f t="shared" si="78"/>
        <v>0</v>
      </c>
    </row>
    <row r="391" spans="1:40" x14ac:dyDescent="0.35">
      <c r="A391" s="2" t="s">
        <v>437</v>
      </c>
      <c r="B391" t="s">
        <v>395</v>
      </c>
      <c r="C391" t="s">
        <v>51</v>
      </c>
      <c r="D391" t="s">
        <v>17</v>
      </c>
      <c r="E391">
        <v>24.5</v>
      </c>
      <c r="F391">
        <v>137.63</v>
      </c>
      <c r="G391">
        <v>74.930000000000007</v>
      </c>
      <c r="H391">
        <f t="shared" si="72"/>
        <v>1.8367809955958894</v>
      </c>
      <c r="I391">
        <v>22.5</v>
      </c>
      <c r="J391">
        <v>67.98</v>
      </c>
      <c r="K391">
        <v>69.97</v>
      </c>
      <c r="L391" s="3">
        <f t="shared" si="73"/>
        <v>1</v>
      </c>
      <c r="M391" s="3">
        <f t="shared" si="74"/>
        <v>0</v>
      </c>
      <c r="N391" s="3">
        <f t="shared" si="75"/>
        <v>0</v>
      </c>
      <c r="AA391" t="s">
        <v>437</v>
      </c>
      <c r="AB391" t="s">
        <v>395</v>
      </c>
      <c r="AC391" t="s">
        <v>51</v>
      </c>
      <c r="AD391" t="s">
        <v>18</v>
      </c>
      <c r="AE391">
        <v>24</v>
      </c>
      <c r="AF391">
        <v>87.92</v>
      </c>
      <c r="AG391">
        <v>73.7</v>
      </c>
      <c r="AH391">
        <f t="shared" si="79"/>
        <v>1.192944369063772</v>
      </c>
      <c r="AI391">
        <v>23</v>
      </c>
      <c r="AJ391">
        <v>55.81</v>
      </c>
      <c r="AK391">
        <v>71.22</v>
      </c>
      <c r="AL391" s="3">
        <f t="shared" si="76"/>
        <v>0</v>
      </c>
      <c r="AM391" s="3">
        <f t="shared" si="77"/>
        <v>1</v>
      </c>
      <c r="AN391" s="3">
        <f t="shared" si="78"/>
        <v>0</v>
      </c>
    </row>
    <row r="392" spans="1:40" x14ac:dyDescent="0.35">
      <c r="A392" s="2" t="s">
        <v>438</v>
      </c>
      <c r="B392" t="s">
        <v>395</v>
      </c>
      <c r="C392" t="s">
        <v>51</v>
      </c>
      <c r="D392" t="s">
        <v>17</v>
      </c>
      <c r="E392">
        <v>24.5</v>
      </c>
      <c r="F392">
        <v>115.26</v>
      </c>
      <c r="G392">
        <v>74.930000000000007</v>
      </c>
      <c r="H392">
        <f t="shared" si="72"/>
        <v>1.5382356866408646</v>
      </c>
      <c r="I392">
        <v>23</v>
      </c>
      <c r="J392">
        <v>58.55</v>
      </c>
      <c r="K392">
        <v>71.22</v>
      </c>
      <c r="L392" s="3">
        <f t="shared" si="73"/>
        <v>1</v>
      </c>
      <c r="M392" s="3">
        <f t="shared" si="74"/>
        <v>0</v>
      </c>
      <c r="N392" s="3">
        <f t="shared" si="75"/>
        <v>0</v>
      </c>
      <c r="AA392" t="s">
        <v>438</v>
      </c>
      <c r="AB392" t="s">
        <v>395</v>
      </c>
      <c r="AC392" t="s">
        <v>51</v>
      </c>
      <c r="AD392" t="s">
        <v>18</v>
      </c>
      <c r="AE392">
        <v>24</v>
      </c>
      <c r="AF392">
        <v>114.26</v>
      </c>
      <c r="AG392">
        <v>73.7</v>
      </c>
      <c r="AH392">
        <f t="shared" si="79"/>
        <v>1.5503392130257803</v>
      </c>
      <c r="AI392">
        <v>25.5</v>
      </c>
      <c r="AJ392">
        <v>81.42</v>
      </c>
      <c r="AK392">
        <v>77.400000000000006</v>
      </c>
      <c r="AL392" s="3">
        <f t="shared" si="76"/>
        <v>1</v>
      </c>
      <c r="AM392" s="3">
        <f t="shared" si="77"/>
        <v>0</v>
      </c>
      <c r="AN392" s="3">
        <f t="shared" si="78"/>
        <v>0</v>
      </c>
    </row>
    <row r="393" spans="1:40" x14ac:dyDescent="0.35">
      <c r="A393" s="2" t="s">
        <v>439</v>
      </c>
      <c r="B393" t="s">
        <v>395</v>
      </c>
      <c r="C393" t="s">
        <v>51</v>
      </c>
      <c r="D393" t="s">
        <v>17</v>
      </c>
      <c r="E393">
        <v>25</v>
      </c>
      <c r="F393">
        <v>126.38</v>
      </c>
      <c r="G393">
        <v>76.17</v>
      </c>
      <c r="H393">
        <f t="shared" si="72"/>
        <v>1.6591834055402388</v>
      </c>
      <c r="I393">
        <v>23</v>
      </c>
      <c r="J393">
        <v>70.2</v>
      </c>
      <c r="K393">
        <v>71.22</v>
      </c>
      <c r="L393" s="3">
        <f t="shared" si="73"/>
        <v>1</v>
      </c>
      <c r="M393" s="3">
        <f t="shared" si="74"/>
        <v>0</v>
      </c>
      <c r="N393" s="3">
        <f t="shared" si="75"/>
        <v>0</v>
      </c>
      <c r="AA393" t="s">
        <v>439</v>
      </c>
      <c r="AB393" t="s">
        <v>395</v>
      </c>
      <c r="AC393" t="s">
        <v>51</v>
      </c>
      <c r="AD393" t="s">
        <v>18</v>
      </c>
      <c r="AE393">
        <v>24</v>
      </c>
      <c r="AF393">
        <v>120.39</v>
      </c>
      <c r="AG393">
        <v>73.7</v>
      </c>
      <c r="AH393">
        <f t="shared" si="79"/>
        <v>1.6335142469470827</v>
      </c>
      <c r="AI393">
        <v>22</v>
      </c>
      <c r="AJ393">
        <v>61.04</v>
      </c>
      <c r="AK393">
        <v>68.72</v>
      </c>
      <c r="AL393" s="3">
        <f t="shared" si="76"/>
        <v>1</v>
      </c>
      <c r="AM393" s="3">
        <f t="shared" si="77"/>
        <v>0</v>
      </c>
      <c r="AN393" s="3">
        <f t="shared" si="78"/>
        <v>0</v>
      </c>
    </row>
    <row r="394" spans="1:40" x14ac:dyDescent="0.35">
      <c r="A394" s="2" t="s">
        <v>440</v>
      </c>
      <c r="B394" t="s">
        <v>395</v>
      </c>
      <c r="C394" t="s">
        <v>51</v>
      </c>
      <c r="D394" t="s">
        <v>17</v>
      </c>
      <c r="E394">
        <v>23.5</v>
      </c>
      <c r="F394">
        <v>80.31</v>
      </c>
      <c r="G394">
        <v>72.459999999999994</v>
      </c>
      <c r="H394">
        <f t="shared" si="72"/>
        <v>1.1083356334529397</v>
      </c>
      <c r="I394">
        <v>23</v>
      </c>
      <c r="J394">
        <v>69.16</v>
      </c>
      <c r="K394">
        <v>71.22</v>
      </c>
      <c r="L394" s="3">
        <f t="shared" si="73"/>
        <v>0</v>
      </c>
      <c r="M394" s="3">
        <f t="shared" si="74"/>
        <v>1</v>
      </c>
      <c r="N394" s="3">
        <f t="shared" si="75"/>
        <v>0</v>
      </c>
      <c r="AA394" t="s">
        <v>440</v>
      </c>
      <c r="AB394" t="s">
        <v>395</v>
      </c>
      <c r="AC394" t="s">
        <v>51</v>
      </c>
      <c r="AD394" t="s">
        <v>18</v>
      </c>
      <c r="AE394">
        <v>24</v>
      </c>
      <c r="AF394">
        <v>117.15</v>
      </c>
      <c r="AG394">
        <v>73.7</v>
      </c>
      <c r="AH394">
        <f t="shared" si="79"/>
        <v>1.5895522388059702</v>
      </c>
      <c r="AI394">
        <v>22</v>
      </c>
      <c r="AJ394">
        <v>57.17</v>
      </c>
      <c r="AK394">
        <v>68.72</v>
      </c>
      <c r="AL394" s="3">
        <f t="shared" si="76"/>
        <v>1</v>
      </c>
      <c r="AM394" s="3">
        <f t="shared" si="77"/>
        <v>0</v>
      </c>
      <c r="AN394" s="3">
        <f t="shared" si="78"/>
        <v>0</v>
      </c>
    </row>
    <row r="395" spans="1:40" x14ac:dyDescent="0.35">
      <c r="A395" s="2" t="s">
        <v>441</v>
      </c>
      <c r="B395" t="s">
        <v>395</v>
      </c>
      <c r="C395" t="s">
        <v>51</v>
      </c>
      <c r="D395" t="s">
        <v>17</v>
      </c>
      <c r="E395">
        <v>24</v>
      </c>
      <c r="F395">
        <v>83.43</v>
      </c>
      <c r="G395">
        <v>73.7</v>
      </c>
      <c r="H395">
        <f t="shared" si="72"/>
        <v>1.13202170963365</v>
      </c>
      <c r="I395">
        <v>23</v>
      </c>
      <c r="J395">
        <v>59.11</v>
      </c>
      <c r="K395">
        <v>71.22</v>
      </c>
      <c r="L395" s="3">
        <f t="shared" si="73"/>
        <v>0</v>
      </c>
      <c r="M395" s="3">
        <f t="shared" si="74"/>
        <v>1</v>
      </c>
      <c r="N395" s="3">
        <f t="shared" si="75"/>
        <v>0</v>
      </c>
      <c r="AA395" t="s">
        <v>441</v>
      </c>
      <c r="AB395" t="s">
        <v>395</v>
      </c>
      <c r="AC395" t="s">
        <v>51</v>
      </c>
      <c r="AD395" t="s">
        <v>18</v>
      </c>
      <c r="AE395">
        <v>24</v>
      </c>
      <c r="AF395">
        <v>153.75</v>
      </c>
      <c r="AG395">
        <v>73.7</v>
      </c>
      <c r="AH395">
        <f t="shared" si="79"/>
        <v>2.0861601085481682</v>
      </c>
      <c r="AI395">
        <v>22</v>
      </c>
      <c r="AJ395">
        <v>53.68</v>
      </c>
      <c r="AK395">
        <v>68.72</v>
      </c>
      <c r="AL395" s="3">
        <f t="shared" si="76"/>
        <v>1</v>
      </c>
      <c r="AM395" s="3">
        <f t="shared" si="77"/>
        <v>0</v>
      </c>
      <c r="AN395" s="3">
        <f t="shared" si="78"/>
        <v>0</v>
      </c>
    </row>
    <row r="396" spans="1:40" x14ac:dyDescent="0.35">
      <c r="A396" s="2" t="s">
        <v>442</v>
      </c>
      <c r="B396" t="s">
        <v>395</v>
      </c>
      <c r="C396" t="s">
        <v>51</v>
      </c>
      <c r="D396" t="s">
        <v>17</v>
      </c>
      <c r="E396">
        <v>24</v>
      </c>
      <c r="F396">
        <v>150.12</v>
      </c>
      <c r="G396">
        <v>73.7</v>
      </c>
      <c r="H396">
        <f t="shared" si="72"/>
        <v>2.0369063772048848</v>
      </c>
      <c r="I396">
        <v>22</v>
      </c>
      <c r="J396">
        <v>50.5</v>
      </c>
      <c r="K396">
        <v>68.72</v>
      </c>
      <c r="L396" s="3">
        <f t="shared" si="73"/>
        <v>1</v>
      </c>
      <c r="M396" s="3">
        <f t="shared" si="74"/>
        <v>0</v>
      </c>
      <c r="N396" s="3">
        <f t="shared" si="75"/>
        <v>0</v>
      </c>
      <c r="AA396" t="s">
        <v>442</v>
      </c>
      <c r="AB396" t="s">
        <v>395</v>
      </c>
      <c r="AC396" t="s">
        <v>51</v>
      </c>
      <c r="AD396" t="s">
        <v>18</v>
      </c>
      <c r="AE396">
        <v>24</v>
      </c>
      <c r="AF396">
        <v>169.09</v>
      </c>
      <c r="AG396">
        <v>73.7</v>
      </c>
      <c r="AH396">
        <f t="shared" si="79"/>
        <v>2.2943012211668927</v>
      </c>
      <c r="AI396">
        <v>23</v>
      </c>
      <c r="AJ396">
        <v>58.87</v>
      </c>
      <c r="AK396">
        <v>71.22</v>
      </c>
      <c r="AL396" s="3">
        <f t="shared" si="76"/>
        <v>1</v>
      </c>
      <c r="AM396" s="3">
        <f t="shared" si="77"/>
        <v>0</v>
      </c>
      <c r="AN396" s="3">
        <f t="shared" si="78"/>
        <v>0</v>
      </c>
    </row>
    <row r="397" spans="1:40" x14ac:dyDescent="0.35">
      <c r="A397" s="2" t="s">
        <v>443</v>
      </c>
      <c r="B397" t="s">
        <v>395</v>
      </c>
      <c r="C397" t="s">
        <v>51</v>
      </c>
      <c r="D397" t="s">
        <v>17</v>
      </c>
      <c r="E397">
        <v>25</v>
      </c>
      <c r="F397">
        <v>102.1</v>
      </c>
      <c r="G397">
        <v>76.17</v>
      </c>
      <c r="H397">
        <f t="shared" si="72"/>
        <v>1.3404227386110017</v>
      </c>
      <c r="I397">
        <v>23</v>
      </c>
      <c r="J397">
        <v>79.73</v>
      </c>
      <c r="K397">
        <v>71.22</v>
      </c>
      <c r="L397" s="3">
        <f t="shared" si="73"/>
        <v>0</v>
      </c>
      <c r="M397" s="3">
        <f t="shared" si="74"/>
        <v>1</v>
      </c>
      <c r="N397" s="3">
        <f t="shared" si="75"/>
        <v>0</v>
      </c>
      <c r="AA397" t="s">
        <v>443</v>
      </c>
      <c r="AB397" t="s">
        <v>395</v>
      </c>
      <c r="AC397" t="s">
        <v>51</v>
      </c>
      <c r="AD397" t="s">
        <v>18</v>
      </c>
      <c r="AE397">
        <v>24</v>
      </c>
      <c r="AF397">
        <v>170.15</v>
      </c>
      <c r="AG397">
        <v>73.7</v>
      </c>
      <c r="AH397">
        <f t="shared" si="79"/>
        <v>2.3086838534599727</v>
      </c>
      <c r="AI397">
        <v>23</v>
      </c>
      <c r="AJ397">
        <v>57.32</v>
      </c>
      <c r="AK397">
        <v>71.22</v>
      </c>
      <c r="AL397" s="3">
        <f t="shared" si="76"/>
        <v>1</v>
      </c>
      <c r="AM397" s="3">
        <f t="shared" si="77"/>
        <v>0</v>
      </c>
      <c r="AN397" s="3">
        <f t="shared" si="78"/>
        <v>0</v>
      </c>
    </row>
    <row r="398" spans="1:40" x14ac:dyDescent="0.35">
      <c r="A398" s="2" t="s">
        <v>444</v>
      </c>
      <c r="B398" t="s">
        <v>395</v>
      </c>
      <c r="C398" t="s">
        <v>51</v>
      </c>
      <c r="D398" t="s">
        <v>17</v>
      </c>
      <c r="E398">
        <v>24</v>
      </c>
      <c r="F398">
        <v>164.69</v>
      </c>
      <c r="G398">
        <v>73.7</v>
      </c>
      <c r="H398">
        <f t="shared" si="72"/>
        <v>2.2345997286295791</v>
      </c>
      <c r="I398">
        <v>22.5</v>
      </c>
      <c r="J398">
        <v>65.150000000000006</v>
      </c>
      <c r="K398">
        <v>69.97</v>
      </c>
      <c r="L398" s="3">
        <f t="shared" si="73"/>
        <v>1</v>
      </c>
      <c r="M398" s="3">
        <f t="shared" si="74"/>
        <v>0</v>
      </c>
      <c r="N398" s="3">
        <f t="shared" si="75"/>
        <v>0</v>
      </c>
      <c r="AA398" t="s">
        <v>444</v>
      </c>
      <c r="AB398" t="s">
        <v>395</v>
      </c>
      <c r="AC398" t="s">
        <v>51</v>
      </c>
      <c r="AD398" t="s">
        <v>18</v>
      </c>
      <c r="AE398">
        <v>24</v>
      </c>
      <c r="AF398">
        <v>119.05</v>
      </c>
      <c r="AG398">
        <v>73.7</v>
      </c>
      <c r="AH398">
        <f t="shared" si="79"/>
        <v>1.6153324287652644</v>
      </c>
      <c r="AI398">
        <v>21.5</v>
      </c>
      <c r="AJ398">
        <v>47.9</v>
      </c>
      <c r="AK398">
        <v>67.47</v>
      </c>
      <c r="AL398" s="3">
        <f t="shared" si="76"/>
        <v>1</v>
      </c>
      <c r="AM398" s="3">
        <f t="shared" si="77"/>
        <v>0</v>
      </c>
      <c r="AN398" s="3">
        <f t="shared" si="78"/>
        <v>0</v>
      </c>
    </row>
    <row r="399" spans="1:40" x14ac:dyDescent="0.35">
      <c r="A399" s="2" t="s">
        <v>445</v>
      </c>
      <c r="B399" t="s">
        <v>395</v>
      </c>
      <c r="C399" t="s">
        <v>51</v>
      </c>
      <c r="D399" t="s">
        <v>17</v>
      </c>
      <c r="E399">
        <v>24</v>
      </c>
      <c r="F399">
        <v>207.36</v>
      </c>
      <c r="G399">
        <v>73.7</v>
      </c>
      <c r="H399">
        <f t="shared" si="72"/>
        <v>2.8135685210312076</v>
      </c>
      <c r="I399">
        <v>22.5</v>
      </c>
      <c r="J399">
        <v>41.2</v>
      </c>
      <c r="K399">
        <v>69.97</v>
      </c>
      <c r="L399" s="3">
        <f t="shared" si="73"/>
        <v>1</v>
      </c>
      <c r="M399" s="3">
        <f t="shared" si="74"/>
        <v>0</v>
      </c>
      <c r="N399" s="3">
        <f t="shared" si="75"/>
        <v>0</v>
      </c>
      <c r="AA399" t="s">
        <v>445</v>
      </c>
      <c r="AB399" t="s">
        <v>395</v>
      </c>
      <c r="AC399" t="s">
        <v>51</v>
      </c>
      <c r="AD399" t="s">
        <v>18</v>
      </c>
      <c r="AE399">
        <v>24</v>
      </c>
      <c r="AF399">
        <v>149.29</v>
      </c>
      <c r="AG399">
        <v>73.7</v>
      </c>
      <c r="AH399">
        <f t="shared" si="79"/>
        <v>2.0256445047489824</v>
      </c>
      <c r="AI399">
        <v>23</v>
      </c>
      <c r="AJ399">
        <v>59.98</v>
      </c>
      <c r="AK399">
        <v>71.22</v>
      </c>
      <c r="AL399" s="3">
        <f t="shared" si="76"/>
        <v>1</v>
      </c>
      <c r="AM399" s="3">
        <f t="shared" si="77"/>
        <v>0</v>
      </c>
      <c r="AN399" s="3">
        <f t="shared" si="78"/>
        <v>0</v>
      </c>
    </row>
    <row r="400" spans="1:40" x14ac:dyDescent="0.35">
      <c r="A400" s="2" t="s">
        <v>446</v>
      </c>
      <c r="B400" t="s">
        <v>395</v>
      </c>
      <c r="C400" t="s">
        <v>51</v>
      </c>
      <c r="D400" t="s">
        <v>17</v>
      </c>
      <c r="E400">
        <v>24.5</v>
      </c>
      <c r="F400">
        <v>174.68</v>
      </c>
      <c r="G400">
        <v>74.930000000000007</v>
      </c>
      <c r="H400">
        <f t="shared" si="72"/>
        <v>2.3312424929934603</v>
      </c>
      <c r="I400">
        <v>22.5</v>
      </c>
      <c r="J400">
        <v>61.28</v>
      </c>
      <c r="K400">
        <v>69.97</v>
      </c>
      <c r="L400" s="3">
        <f t="shared" si="73"/>
        <v>1</v>
      </c>
      <c r="M400" s="3">
        <f t="shared" si="74"/>
        <v>0</v>
      </c>
      <c r="N400" s="3">
        <f t="shared" si="75"/>
        <v>0</v>
      </c>
      <c r="AA400" t="s">
        <v>446</v>
      </c>
      <c r="AB400" t="s">
        <v>395</v>
      </c>
      <c r="AC400" t="s">
        <v>51</v>
      </c>
      <c r="AD400" t="s">
        <v>18</v>
      </c>
      <c r="AE400">
        <v>24</v>
      </c>
      <c r="AF400">
        <v>149.32</v>
      </c>
      <c r="AG400">
        <v>73.7</v>
      </c>
      <c r="AH400">
        <f t="shared" si="79"/>
        <v>2.0260515603799183</v>
      </c>
      <c r="AI400">
        <v>23</v>
      </c>
      <c r="AJ400">
        <v>62.82</v>
      </c>
      <c r="AK400">
        <v>71.22</v>
      </c>
      <c r="AL400" s="3">
        <f t="shared" si="76"/>
        <v>1</v>
      </c>
      <c r="AM400" s="3">
        <f t="shared" si="77"/>
        <v>0</v>
      </c>
      <c r="AN400" s="3">
        <f t="shared" si="78"/>
        <v>0</v>
      </c>
    </row>
    <row r="401" spans="1:40" x14ac:dyDescent="0.35">
      <c r="A401" s="2" t="s">
        <v>447</v>
      </c>
      <c r="B401" t="s">
        <v>395</v>
      </c>
      <c r="C401" t="s">
        <v>51</v>
      </c>
      <c r="D401" t="s">
        <v>17</v>
      </c>
      <c r="E401">
        <v>24.5</v>
      </c>
      <c r="F401">
        <v>87.68</v>
      </c>
      <c r="G401">
        <v>74.930000000000007</v>
      </c>
      <c r="H401">
        <f t="shared" si="72"/>
        <v>1.1701588148939011</v>
      </c>
      <c r="I401">
        <v>24</v>
      </c>
      <c r="J401">
        <v>64.64</v>
      </c>
      <c r="K401">
        <v>73.7</v>
      </c>
      <c r="L401" s="3">
        <f t="shared" si="73"/>
        <v>0</v>
      </c>
      <c r="M401" s="3">
        <f t="shared" si="74"/>
        <v>1</v>
      </c>
      <c r="N401" s="3">
        <f t="shared" si="75"/>
        <v>0</v>
      </c>
      <c r="AA401" t="s">
        <v>447</v>
      </c>
      <c r="AB401" t="s">
        <v>395</v>
      </c>
      <c r="AC401" t="s">
        <v>51</v>
      </c>
      <c r="AD401" t="s">
        <v>18</v>
      </c>
      <c r="AE401">
        <v>24</v>
      </c>
      <c r="AF401">
        <v>148.53</v>
      </c>
      <c r="AG401">
        <v>73.7</v>
      </c>
      <c r="AH401">
        <f t="shared" si="79"/>
        <v>2.0153324287652645</v>
      </c>
      <c r="AI401">
        <v>22.5</v>
      </c>
      <c r="AJ401">
        <v>63.33</v>
      </c>
      <c r="AK401">
        <v>69.97</v>
      </c>
      <c r="AL401" s="3">
        <f t="shared" si="76"/>
        <v>1</v>
      </c>
      <c r="AM401" s="3">
        <f t="shared" si="77"/>
        <v>0</v>
      </c>
      <c r="AN401" s="3">
        <f t="shared" si="78"/>
        <v>0</v>
      </c>
    </row>
    <row r="402" spans="1:40" x14ac:dyDescent="0.35">
      <c r="A402" s="2" t="s">
        <v>448</v>
      </c>
      <c r="B402" t="s">
        <v>395</v>
      </c>
      <c r="C402" t="s">
        <v>51</v>
      </c>
      <c r="D402" t="s">
        <v>17</v>
      </c>
      <c r="E402">
        <v>24</v>
      </c>
      <c r="F402">
        <v>81.290000000000006</v>
      </c>
      <c r="G402">
        <v>73.7</v>
      </c>
      <c r="H402">
        <f t="shared" si="72"/>
        <v>1.1029850746268657</v>
      </c>
      <c r="I402">
        <v>25</v>
      </c>
      <c r="J402">
        <v>78.52</v>
      </c>
      <c r="K402">
        <v>76.17</v>
      </c>
      <c r="L402" s="3">
        <f t="shared" si="73"/>
        <v>0</v>
      </c>
      <c r="M402" s="3">
        <f t="shared" si="74"/>
        <v>1</v>
      </c>
      <c r="N402" s="3">
        <f t="shared" si="75"/>
        <v>0</v>
      </c>
      <c r="AA402" t="s">
        <v>448</v>
      </c>
      <c r="AB402" t="s">
        <v>395</v>
      </c>
      <c r="AC402" t="s">
        <v>51</v>
      </c>
      <c r="AD402" t="s">
        <v>18</v>
      </c>
      <c r="AE402">
        <v>24</v>
      </c>
      <c r="AF402">
        <v>94.24</v>
      </c>
      <c r="AG402">
        <v>73.7</v>
      </c>
      <c r="AH402">
        <f t="shared" si="79"/>
        <v>1.2786974219810039</v>
      </c>
      <c r="AI402">
        <v>22</v>
      </c>
      <c r="AJ402">
        <v>68.44</v>
      </c>
      <c r="AK402">
        <v>68.72</v>
      </c>
      <c r="AL402" s="3">
        <f t="shared" si="76"/>
        <v>0</v>
      </c>
      <c r="AM402" s="3">
        <f t="shared" si="77"/>
        <v>1</v>
      </c>
      <c r="AN402" s="3">
        <f t="shared" si="78"/>
        <v>0</v>
      </c>
    </row>
    <row r="403" spans="1:40" x14ac:dyDescent="0.35">
      <c r="A403" s="2" t="s">
        <v>449</v>
      </c>
      <c r="B403" t="s">
        <v>395</v>
      </c>
      <c r="C403" t="s">
        <v>51</v>
      </c>
      <c r="D403" t="s">
        <v>17</v>
      </c>
      <c r="E403">
        <v>25</v>
      </c>
      <c r="F403">
        <v>181.54</v>
      </c>
      <c r="G403">
        <v>76.17</v>
      </c>
      <c r="H403">
        <f t="shared" si="72"/>
        <v>2.3833530261257709</v>
      </c>
      <c r="I403">
        <v>22.5</v>
      </c>
      <c r="J403">
        <v>38.409999999999997</v>
      </c>
      <c r="K403">
        <v>69.97</v>
      </c>
      <c r="L403" s="3">
        <f t="shared" si="73"/>
        <v>1</v>
      </c>
      <c r="M403" s="3">
        <f t="shared" si="74"/>
        <v>0</v>
      </c>
      <c r="N403" s="3">
        <f t="shared" si="75"/>
        <v>0</v>
      </c>
      <c r="AA403" t="s">
        <v>449</v>
      </c>
      <c r="AB403" t="s">
        <v>395</v>
      </c>
      <c r="AC403" t="s">
        <v>51</v>
      </c>
      <c r="AD403" t="s">
        <v>18</v>
      </c>
      <c r="AE403">
        <v>24</v>
      </c>
      <c r="AF403">
        <v>148.65</v>
      </c>
      <c r="AG403">
        <v>73.7</v>
      </c>
      <c r="AH403">
        <f t="shared" si="79"/>
        <v>2.0169606512890095</v>
      </c>
      <c r="AI403">
        <v>23</v>
      </c>
      <c r="AJ403">
        <v>67.88</v>
      </c>
      <c r="AK403">
        <v>71.22</v>
      </c>
      <c r="AL403" s="3">
        <f t="shared" si="76"/>
        <v>1</v>
      </c>
      <c r="AM403" s="3">
        <f t="shared" si="77"/>
        <v>0</v>
      </c>
      <c r="AN403" s="3">
        <f t="shared" si="78"/>
        <v>0</v>
      </c>
    </row>
    <row r="404" spans="1:40" x14ac:dyDescent="0.35">
      <c r="A404" s="2" t="s">
        <v>450</v>
      </c>
      <c r="B404" t="s">
        <v>395</v>
      </c>
      <c r="C404" t="s">
        <v>51</v>
      </c>
      <c r="D404" t="s">
        <v>17</v>
      </c>
      <c r="E404">
        <v>24.5</v>
      </c>
      <c r="F404">
        <v>132.66</v>
      </c>
      <c r="G404">
        <v>74.930000000000007</v>
      </c>
      <c r="H404">
        <f t="shared" si="72"/>
        <v>1.7704524222607765</v>
      </c>
      <c r="I404">
        <v>22.5</v>
      </c>
      <c r="J404">
        <v>51.33</v>
      </c>
      <c r="K404">
        <v>69.97</v>
      </c>
      <c r="L404" s="3">
        <f t="shared" si="73"/>
        <v>1</v>
      </c>
      <c r="M404" s="3">
        <f t="shared" si="74"/>
        <v>0</v>
      </c>
      <c r="N404" s="3">
        <f t="shared" si="75"/>
        <v>0</v>
      </c>
      <c r="AA404" t="s">
        <v>450</v>
      </c>
      <c r="AB404" t="s">
        <v>395</v>
      </c>
      <c r="AC404" t="s">
        <v>51</v>
      </c>
      <c r="AD404" t="s">
        <v>18</v>
      </c>
      <c r="AE404">
        <v>24</v>
      </c>
      <c r="AF404">
        <v>134.93</v>
      </c>
      <c r="AG404">
        <v>73.7</v>
      </c>
      <c r="AH404">
        <f t="shared" si="79"/>
        <v>1.8308005427408414</v>
      </c>
      <c r="AI404">
        <v>23</v>
      </c>
      <c r="AJ404">
        <v>64.22</v>
      </c>
      <c r="AK404">
        <v>71.22</v>
      </c>
      <c r="AL404" s="3">
        <f t="shared" si="76"/>
        <v>1</v>
      </c>
      <c r="AM404" s="3">
        <f t="shared" si="77"/>
        <v>0</v>
      </c>
      <c r="AN404" s="3">
        <f t="shared" si="78"/>
        <v>0</v>
      </c>
    </row>
    <row r="405" spans="1:40" x14ac:dyDescent="0.35">
      <c r="A405" s="2" t="s">
        <v>451</v>
      </c>
      <c r="B405" t="s">
        <v>395</v>
      </c>
      <c r="C405" t="s">
        <v>51</v>
      </c>
      <c r="D405" t="s">
        <v>17</v>
      </c>
      <c r="E405">
        <v>24</v>
      </c>
      <c r="F405">
        <v>193.03</v>
      </c>
      <c r="G405">
        <v>73.7</v>
      </c>
      <c r="H405">
        <f t="shared" si="72"/>
        <v>2.6191316146540027</v>
      </c>
      <c r="I405">
        <v>22</v>
      </c>
      <c r="J405">
        <v>49.24</v>
      </c>
      <c r="K405">
        <v>68.72</v>
      </c>
      <c r="L405" s="3">
        <f t="shared" si="73"/>
        <v>1</v>
      </c>
      <c r="M405" s="3">
        <f t="shared" si="74"/>
        <v>0</v>
      </c>
      <c r="N405" s="3">
        <f t="shared" si="75"/>
        <v>0</v>
      </c>
      <c r="AA405" t="s">
        <v>451</v>
      </c>
      <c r="AB405" t="s">
        <v>395</v>
      </c>
      <c r="AC405" t="s">
        <v>51</v>
      </c>
      <c r="AD405" t="s">
        <v>18</v>
      </c>
      <c r="AE405">
        <v>24</v>
      </c>
      <c r="AF405">
        <v>183.88</v>
      </c>
      <c r="AG405">
        <v>73.7</v>
      </c>
      <c r="AH405">
        <f t="shared" si="79"/>
        <v>2.4949796472184529</v>
      </c>
      <c r="AI405">
        <v>22.5</v>
      </c>
      <c r="AJ405">
        <v>53</v>
      </c>
      <c r="AK405">
        <v>69.97</v>
      </c>
      <c r="AL405" s="3">
        <f t="shared" si="76"/>
        <v>1</v>
      </c>
      <c r="AM405" s="3">
        <f t="shared" si="77"/>
        <v>0</v>
      </c>
      <c r="AN405" s="3">
        <f t="shared" si="78"/>
        <v>0</v>
      </c>
    </row>
    <row r="406" spans="1:40" x14ac:dyDescent="0.35">
      <c r="A406" s="2" t="s">
        <v>452</v>
      </c>
      <c r="B406" t="s">
        <v>395</v>
      </c>
      <c r="C406" t="s">
        <v>51</v>
      </c>
      <c r="D406" t="s">
        <v>17</v>
      </c>
      <c r="E406">
        <v>24.5</v>
      </c>
      <c r="F406">
        <v>100.98</v>
      </c>
      <c r="G406">
        <v>74.930000000000007</v>
      </c>
      <c r="H406">
        <f t="shared" si="72"/>
        <v>1.3476578139596957</v>
      </c>
      <c r="I406">
        <v>23.5</v>
      </c>
      <c r="J406">
        <v>71.42</v>
      </c>
      <c r="K406">
        <v>72.459999999999994</v>
      </c>
      <c r="L406" s="3">
        <f t="shared" si="73"/>
        <v>0</v>
      </c>
      <c r="M406" s="3">
        <f t="shared" si="74"/>
        <v>1</v>
      </c>
      <c r="N406" s="3">
        <f t="shared" si="75"/>
        <v>0</v>
      </c>
      <c r="AA406" t="s">
        <v>452</v>
      </c>
      <c r="AB406" t="s">
        <v>395</v>
      </c>
      <c r="AC406" t="s">
        <v>51</v>
      </c>
      <c r="AD406" t="s">
        <v>18</v>
      </c>
      <c r="AE406">
        <v>23.5</v>
      </c>
      <c r="AF406">
        <v>86.03</v>
      </c>
      <c r="AG406">
        <v>72.459999999999994</v>
      </c>
      <c r="AH406">
        <f t="shared" si="79"/>
        <v>1.1872757383383936</v>
      </c>
      <c r="AI406">
        <v>23</v>
      </c>
      <c r="AJ406">
        <v>55.95</v>
      </c>
      <c r="AK406">
        <v>71.22</v>
      </c>
      <c r="AL406" s="3">
        <f t="shared" si="76"/>
        <v>0</v>
      </c>
      <c r="AM406" s="3">
        <f t="shared" si="77"/>
        <v>1</v>
      </c>
      <c r="AN406" s="3">
        <f t="shared" si="78"/>
        <v>0</v>
      </c>
    </row>
    <row r="407" spans="1:40" x14ac:dyDescent="0.35">
      <c r="A407" s="2" t="s">
        <v>453</v>
      </c>
      <c r="B407" t="s">
        <v>395</v>
      </c>
      <c r="C407" t="s">
        <v>51</v>
      </c>
      <c r="D407" t="s">
        <v>17</v>
      </c>
      <c r="E407">
        <v>24</v>
      </c>
      <c r="F407">
        <v>134.57</v>
      </c>
      <c r="G407">
        <v>73.7</v>
      </c>
      <c r="H407">
        <f t="shared" si="72"/>
        <v>1.8259158751696063</v>
      </c>
      <c r="I407">
        <v>22.5</v>
      </c>
      <c r="J407">
        <v>63.53</v>
      </c>
      <c r="K407">
        <v>69.97</v>
      </c>
      <c r="L407" s="3">
        <f t="shared" si="73"/>
        <v>1</v>
      </c>
      <c r="M407" s="3">
        <f t="shared" si="74"/>
        <v>0</v>
      </c>
      <c r="N407" s="3">
        <f t="shared" si="75"/>
        <v>0</v>
      </c>
      <c r="AA407" t="s">
        <v>453</v>
      </c>
      <c r="AB407" t="s">
        <v>395</v>
      </c>
      <c r="AC407" t="s">
        <v>51</v>
      </c>
      <c r="AD407" t="s">
        <v>18</v>
      </c>
      <c r="AE407">
        <v>24</v>
      </c>
      <c r="AF407">
        <v>114.45</v>
      </c>
      <c r="AG407">
        <v>73.7</v>
      </c>
      <c r="AH407">
        <f t="shared" si="79"/>
        <v>1.5529172320217095</v>
      </c>
      <c r="AI407">
        <v>22.5</v>
      </c>
      <c r="AJ407">
        <v>65.75</v>
      </c>
      <c r="AK407">
        <v>69.97</v>
      </c>
      <c r="AL407" s="3">
        <f t="shared" si="76"/>
        <v>1</v>
      </c>
      <c r="AM407" s="3">
        <f t="shared" si="77"/>
        <v>0</v>
      </c>
      <c r="AN407" s="3">
        <f t="shared" si="78"/>
        <v>0</v>
      </c>
    </row>
    <row r="408" spans="1:40" x14ac:dyDescent="0.35">
      <c r="A408" s="2" t="s">
        <v>454</v>
      </c>
      <c r="B408" t="s">
        <v>395</v>
      </c>
      <c r="C408" t="s">
        <v>51</v>
      </c>
      <c r="D408" t="s">
        <v>17</v>
      </c>
      <c r="E408">
        <v>24.5</v>
      </c>
      <c r="F408">
        <v>147.72</v>
      </c>
      <c r="G408">
        <v>74.930000000000007</v>
      </c>
      <c r="H408">
        <f t="shared" si="72"/>
        <v>1.9714400106766314</v>
      </c>
      <c r="I408">
        <v>23</v>
      </c>
      <c r="J408">
        <v>41.72</v>
      </c>
      <c r="K408">
        <v>71.22</v>
      </c>
      <c r="L408" s="3">
        <f t="shared" si="73"/>
        <v>1</v>
      </c>
      <c r="M408" s="3">
        <f t="shared" si="74"/>
        <v>0</v>
      </c>
      <c r="N408" s="3">
        <f t="shared" si="75"/>
        <v>0</v>
      </c>
      <c r="AA408" t="s">
        <v>454</v>
      </c>
      <c r="AB408" t="s">
        <v>395</v>
      </c>
      <c r="AC408" t="s">
        <v>51</v>
      </c>
      <c r="AD408" t="s">
        <v>18</v>
      </c>
      <c r="AE408">
        <v>24</v>
      </c>
      <c r="AF408">
        <v>135.44</v>
      </c>
      <c r="AG408">
        <v>73.7</v>
      </c>
      <c r="AH408">
        <f t="shared" si="79"/>
        <v>1.8377204884667571</v>
      </c>
      <c r="AI408">
        <v>23.5</v>
      </c>
      <c r="AJ408">
        <v>67.319999999999993</v>
      </c>
      <c r="AK408">
        <v>72.459999999999994</v>
      </c>
      <c r="AL408" s="3">
        <f t="shared" si="76"/>
        <v>1</v>
      </c>
      <c r="AM408" s="3">
        <f t="shared" si="77"/>
        <v>0</v>
      </c>
      <c r="AN408" s="3">
        <f t="shared" si="78"/>
        <v>0</v>
      </c>
    </row>
    <row r="409" spans="1:40" x14ac:dyDescent="0.35">
      <c r="A409" s="2" t="s">
        <v>455</v>
      </c>
      <c r="B409" t="s">
        <v>395</v>
      </c>
      <c r="C409" t="s">
        <v>51</v>
      </c>
      <c r="D409" t="s">
        <v>17</v>
      </c>
      <c r="E409">
        <v>25</v>
      </c>
      <c r="F409">
        <v>166.73</v>
      </c>
      <c r="G409">
        <v>76.17</v>
      </c>
      <c r="H409">
        <f t="shared" si="72"/>
        <v>2.1889195221215698</v>
      </c>
      <c r="I409">
        <v>23</v>
      </c>
      <c r="J409">
        <v>52.18</v>
      </c>
      <c r="K409">
        <v>71.22</v>
      </c>
      <c r="L409" s="3">
        <f t="shared" si="73"/>
        <v>1</v>
      </c>
      <c r="M409" s="3">
        <f t="shared" si="74"/>
        <v>0</v>
      </c>
      <c r="N409" s="3">
        <f t="shared" si="75"/>
        <v>0</v>
      </c>
      <c r="AA409" t="s">
        <v>455</v>
      </c>
      <c r="AB409" t="s">
        <v>395</v>
      </c>
      <c r="AC409" t="s">
        <v>51</v>
      </c>
      <c r="AD409" t="s">
        <v>18</v>
      </c>
      <c r="AE409">
        <v>23.5</v>
      </c>
      <c r="AF409">
        <v>91.51</v>
      </c>
      <c r="AG409">
        <v>72.459999999999994</v>
      </c>
      <c r="AH409">
        <f t="shared" si="79"/>
        <v>1.2629036709908916</v>
      </c>
      <c r="AI409">
        <v>25.5</v>
      </c>
      <c r="AJ409">
        <v>88.37</v>
      </c>
      <c r="AK409">
        <v>77.400000000000006</v>
      </c>
      <c r="AL409" s="3">
        <f t="shared" si="76"/>
        <v>0</v>
      </c>
      <c r="AM409" s="3">
        <f t="shared" si="77"/>
        <v>1</v>
      </c>
      <c r="AN409" s="3">
        <f t="shared" si="78"/>
        <v>0</v>
      </c>
    </row>
    <row r="410" spans="1:40" x14ac:dyDescent="0.35">
      <c r="A410" s="2" t="s">
        <v>456</v>
      </c>
      <c r="B410" t="s">
        <v>395</v>
      </c>
      <c r="C410" t="s">
        <v>51</v>
      </c>
      <c r="D410" t="s">
        <v>17</v>
      </c>
      <c r="E410">
        <v>24.5</v>
      </c>
      <c r="F410">
        <v>102.2</v>
      </c>
      <c r="G410">
        <v>74.930000000000007</v>
      </c>
      <c r="H410">
        <f t="shared" si="72"/>
        <v>1.3639396770318963</v>
      </c>
      <c r="I410">
        <v>23</v>
      </c>
      <c r="J410">
        <v>61.86</v>
      </c>
      <c r="K410">
        <v>71.22</v>
      </c>
      <c r="L410" s="3">
        <f t="shared" si="73"/>
        <v>0</v>
      </c>
      <c r="M410" s="3">
        <f t="shared" si="74"/>
        <v>1</v>
      </c>
      <c r="N410" s="3">
        <f t="shared" si="75"/>
        <v>0</v>
      </c>
      <c r="AA410" t="s">
        <v>456</v>
      </c>
      <c r="AB410" t="s">
        <v>395</v>
      </c>
      <c r="AC410" t="s">
        <v>51</v>
      </c>
      <c r="AD410" t="s">
        <v>18</v>
      </c>
      <c r="AE410">
        <v>24</v>
      </c>
      <c r="AF410">
        <v>164.97</v>
      </c>
      <c r="AG410">
        <v>73.7</v>
      </c>
      <c r="AH410">
        <f t="shared" si="79"/>
        <v>2.2383989145183172</v>
      </c>
      <c r="AI410">
        <v>21.5</v>
      </c>
      <c r="AJ410">
        <v>45.05</v>
      </c>
      <c r="AK410">
        <v>67.47</v>
      </c>
      <c r="AL410" s="3">
        <f t="shared" si="76"/>
        <v>1</v>
      </c>
      <c r="AM410" s="3">
        <f t="shared" si="77"/>
        <v>0</v>
      </c>
      <c r="AN410" s="3">
        <f t="shared" si="78"/>
        <v>0</v>
      </c>
    </row>
    <row r="411" spans="1:40" x14ac:dyDescent="0.35">
      <c r="A411" s="2" t="s">
        <v>457</v>
      </c>
      <c r="B411" t="s">
        <v>395</v>
      </c>
      <c r="C411" t="s">
        <v>51</v>
      </c>
      <c r="D411" t="s">
        <v>17</v>
      </c>
      <c r="E411">
        <v>24.5</v>
      </c>
      <c r="F411">
        <v>190.3</v>
      </c>
      <c r="G411">
        <v>74.930000000000007</v>
      </c>
      <c r="H411">
        <f t="shared" si="72"/>
        <v>2.5397037234752435</v>
      </c>
      <c r="I411">
        <v>22.5</v>
      </c>
      <c r="J411">
        <v>56.37</v>
      </c>
      <c r="K411">
        <v>69.97</v>
      </c>
      <c r="L411" s="3">
        <f t="shared" si="73"/>
        <v>1</v>
      </c>
      <c r="M411" s="3">
        <f t="shared" si="74"/>
        <v>0</v>
      </c>
      <c r="N411" s="3">
        <f t="shared" si="75"/>
        <v>0</v>
      </c>
      <c r="AA411" t="s">
        <v>457</v>
      </c>
      <c r="AB411" t="s">
        <v>395</v>
      </c>
      <c r="AC411" t="s">
        <v>51</v>
      </c>
      <c r="AD411" t="s">
        <v>18</v>
      </c>
      <c r="AE411">
        <v>24</v>
      </c>
      <c r="AF411">
        <v>161.63</v>
      </c>
      <c r="AG411">
        <v>73.7</v>
      </c>
      <c r="AH411">
        <f t="shared" si="79"/>
        <v>2.193080054274084</v>
      </c>
      <c r="AI411">
        <v>23</v>
      </c>
      <c r="AJ411">
        <v>52.83</v>
      </c>
      <c r="AK411">
        <v>71.22</v>
      </c>
      <c r="AL411" s="3">
        <f t="shared" si="76"/>
        <v>1</v>
      </c>
      <c r="AM411" s="3">
        <f t="shared" si="77"/>
        <v>0</v>
      </c>
      <c r="AN411" s="3">
        <f t="shared" si="78"/>
        <v>0</v>
      </c>
    </row>
    <row r="412" spans="1:40" x14ac:dyDescent="0.35">
      <c r="A412" s="2" t="s">
        <v>458</v>
      </c>
      <c r="B412" t="s">
        <v>395</v>
      </c>
      <c r="C412" t="s">
        <v>51</v>
      </c>
      <c r="D412" t="s">
        <v>17</v>
      </c>
      <c r="E412">
        <v>25</v>
      </c>
      <c r="F412">
        <v>94.2</v>
      </c>
      <c r="G412">
        <v>76.17</v>
      </c>
      <c r="H412">
        <f t="shared" si="72"/>
        <v>1.2367073651043718</v>
      </c>
      <c r="I412">
        <v>23.5</v>
      </c>
      <c r="J412">
        <v>67.150000000000006</v>
      </c>
      <c r="K412">
        <v>72.459999999999994</v>
      </c>
      <c r="L412" s="3">
        <f t="shared" si="73"/>
        <v>0</v>
      </c>
      <c r="M412" s="3">
        <f t="shared" si="74"/>
        <v>1</v>
      </c>
      <c r="N412" s="3">
        <f t="shared" si="75"/>
        <v>0</v>
      </c>
      <c r="AA412" t="s">
        <v>458</v>
      </c>
      <c r="AB412" t="s">
        <v>395</v>
      </c>
      <c r="AC412" t="s">
        <v>51</v>
      </c>
      <c r="AD412" t="s">
        <v>18</v>
      </c>
      <c r="AE412">
        <v>24</v>
      </c>
      <c r="AF412">
        <v>145.56</v>
      </c>
      <c r="AG412">
        <v>73.7</v>
      </c>
      <c r="AH412">
        <f t="shared" si="79"/>
        <v>1.975033921302578</v>
      </c>
      <c r="AI412">
        <v>22.5</v>
      </c>
      <c r="AJ412">
        <v>68.52</v>
      </c>
      <c r="AK412">
        <v>69.97</v>
      </c>
      <c r="AL412" s="3">
        <f t="shared" si="76"/>
        <v>1</v>
      </c>
      <c r="AM412" s="3">
        <f t="shared" si="77"/>
        <v>0</v>
      </c>
      <c r="AN412" s="3">
        <f t="shared" si="78"/>
        <v>0</v>
      </c>
    </row>
    <row r="413" spans="1:40" x14ac:dyDescent="0.35">
      <c r="A413" s="2" t="s">
        <v>459</v>
      </c>
      <c r="B413" t="s">
        <v>395</v>
      </c>
      <c r="C413" t="s">
        <v>51</v>
      </c>
      <c r="D413" t="s">
        <v>134</v>
      </c>
      <c r="E413" s="6">
        <v>27</v>
      </c>
      <c r="F413" s="6">
        <v>61.22</v>
      </c>
      <c r="G413" s="6">
        <v>81.08</v>
      </c>
      <c r="H413" s="6">
        <f t="shared" si="72"/>
        <v>0.75505673408978791</v>
      </c>
      <c r="I413" s="6">
        <v>26.5</v>
      </c>
      <c r="J413" s="6">
        <v>41.52</v>
      </c>
      <c r="K413" s="6">
        <v>79.86</v>
      </c>
      <c r="L413" s="6">
        <f t="shared" si="73"/>
        <v>0</v>
      </c>
      <c r="M413" s="6">
        <f t="shared" si="74"/>
        <v>0</v>
      </c>
      <c r="N413" s="6">
        <f t="shared" si="75"/>
        <v>1</v>
      </c>
      <c r="AA413" t="s">
        <v>459</v>
      </c>
      <c r="AB413" t="s">
        <v>395</v>
      </c>
      <c r="AC413" t="s">
        <v>51</v>
      </c>
      <c r="AD413" s="6" t="s">
        <v>135</v>
      </c>
      <c r="AE413" s="6">
        <v>21</v>
      </c>
      <c r="AF413" s="6">
        <v>53.52</v>
      </c>
      <c r="AG413" s="6">
        <v>66.22</v>
      </c>
      <c r="AH413" s="6">
        <f t="shared" si="79"/>
        <v>0.8082150407731804</v>
      </c>
      <c r="AI413" s="6">
        <v>20.5</v>
      </c>
      <c r="AJ413" s="6">
        <v>49.75</v>
      </c>
      <c r="AK413" s="6">
        <v>64.97</v>
      </c>
      <c r="AL413" s="6">
        <f t="shared" si="76"/>
        <v>0</v>
      </c>
      <c r="AM413" s="6">
        <f t="shared" si="77"/>
        <v>0</v>
      </c>
      <c r="AN413" s="6">
        <f t="shared" si="78"/>
        <v>1</v>
      </c>
    </row>
    <row r="414" spans="1:40" x14ac:dyDescent="0.35">
      <c r="A414" s="2" t="s">
        <v>460</v>
      </c>
      <c r="B414" t="s">
        <v>395</v>
      </c>
      <c r="C414" t="s">
        <v>51</v>
      </c>
      <c r="D414" t="s">
        <v>134</v>
      </c>
      <c r="E414" s="6">
        <v>24.5</v>
      </c>
      <c r="F414" s="6">
        <v>65.63</v>
      </c>
      <c r="G414" s="6">
        <v>74.930000000000007</v>
      </c>
      <c r="H414" s="6">
        <f t="shared" si="72"/>
        <v>0.87588415854797796</v>
      </c>
      <c r="I414" s="6">
        <v>24</v>
      </c>
      <c r="J414" s="6">
        <v>58.68</v>
      </c>
      <c r="K414" s="6">
        <v>73.7</v>
      </c>
      <c r="L414" s="6">
        <f t="shared" si="73"/>
        <v>0</v>
      </c>
      <c r="M414" s="6">
        <f t="shared" si="74"/>
        <v>0</v>
      </c>
      <c r="N414" s="6">
        <f t="shared" si="75"/>
        <v>1</v>
      </c>
      <c r="AA414" t="s">
        <v>460</v>
      </c>
      <c r="AB414" t="s">
        <v>395</v>
      </c>
      <c r="AC414" t="s">
        <v>51</v>
      </c>
      <c r="AD414" t="s">
        <v>135</v>
      </c>
      <c r="AE414">
        <v>24</v>
      </c>
      <c r="AF414">
        <v>172.69</v>
      </c>
      <c r="AG414">
        <v>73.7</v>
      </c>
      <c r="AH414">
        <f t="shared" si="79"/>
        <v>2.3431478968792399</v>
      </c>
      <c r="AI414">
        <v>21.5</v>
      </c>
      <c r="AJ414">
        <v>49.69</v>
      </c>
      <c r="AK414">
        <v>67.47</v>
      </c>
      <c r="AL414" s="3">
        <f t="shared" si="76"/>
        <v>1</v>
      </c>
      <c r="AM414" s="3">
        <f t="shared" si="77"/>
        <v>0</v>
      </c>
      <c r="AN414" s="3">
        <f t="shared" si="78"/>
        <v>0</v>
      </c>
    </row>
    <row r="415" spans="1:40" x14ac:dyDescent="0.35">
      <c r="A415" s="2" t="s">
        <v>461</v>
      </c>
      <c r="B415" t="s">
        <v>395</v>
      </c>
      <c r="C415" t="s">
        <v>51</v>
      </c>
      <c r="D415" t="s">
        <v>134</v>
      </c>
      <c r="E415">
        <v>23.5</v>
      </c>
      <c r="F415">
        <v>88.03</v>
      </c>
      <c r="G415">
        <v>72.459999999999994</v>
      </c>
      <c r="H415">
        <f t="shared" si="72"/>
        <v>1.2148771736130279</v>
      </c>
      <c r="I415">
        <v>22.5</v>
      </c>
      <c r="J415">
        <v>78.47</v>
      </c>
      <c r="K415">
        <v>69.97</v>
      </c>
      <c r="L415" s="3">
        <f t="shared" si="73"/>
        <v>0</v>
      </c>
      <c r="M415" s="3">
        <f t="shared" si="74"/>
        <v>1</v>
      </c>
      <c r="N415" s="3">
        <f t="shared" si="75"/>
        <v>0</v>
      </c>
      <c r="AA415" t="s">
        <v>461</v>
      </c>
      <c r="AB415" t="s">
        <v>395</v>
      </c>
      <c r="AC415" t="s">
        <v>51</v>
      </c>
      <c r="AD415" t="s">
        <v>135</v>
      </c>
      <c r="AE415">
        <v>24</v>
      </c>
      <c r="AF415">
        <v>153.66999999999999</v>
      </c>
      <c r="AG415">
        <v>73.7</v>
      </c>
      <c r="AH415">
        <f t="shared" si="79"/>
        <v>2.0850746268656715</v>
      </c>
      <c r="AI415">
        <v>22</v>
      </c>
      <c r="AJ415">
        <v>64.48</v>
      </c>
      <c r="AK415">
        <v>68.72</v>
      </c>
      <c r="AL415" s="3">
        <f t="shared" si="76"/>
        <v>1</v>
      </c>
      <c r="AM415" s="3">
        <f t="shared" si="77"/>
        <v>0</v>
      </c>
      <c r="AN415" s="3">
        <f t="shared" si="78"/>
        <v>0</v>
      </c>
    </row>
    <row r="416" spans="1:40" x14ac:dyDescent="0.35">
      <c r="A416" s="2" t="s">
        <v>462</v>
      </c>
      <c r="B416" t="s">
        <v>395</v>
      </c>
      <c r="C416" t="s">
        <v>51</v>
      </c>
      <c r="D416" t="s">
        <v>134</v>
      </c>
      <c r="E416" s="6">
        <v>25.5</v>
      </c>
      <c r="F416" s="6">
        <v>52.66</v>
      </c>
      <c r="G416" s="6">
        <v>77.400000000000006</v>
      </c>
      <c r="H416" s="6">
        <f t="shared" si="72"/>
        <v>0.68036175710594304</v>
      </c>
      <c r="I416" s="6">
        <v>25</v>
      </c>
      <c r="J416" s="6">
        <v>48.18</v>
      </c>
      <c r="K416" s="6">
        <v>76.17</v>
      </c>
      <c r="L416" s="6">
        <f t="shared" si="73"/>
        <v>0</v>
      </c>
      <c r="M416" s="6">
        <f t="shared" si="74"/>
        <v>0</v>
      </c>
      <c r="N416" s="6">
        <f t="shared" si="75"/>
        <v>1</v>
      </c>
      <c r="AA416" t="s">
        <v>462</v>
      </c>
      <c r="AB416" t="s">
        <v>395</v>
      </c>
      <c r="AC416" t="s">
        <v>51</v>
      </c>
      <c r="AD416" t="s">
        <v>135</v>
      </c>
      <c r="AE416">
        <v>24</v>
      </c>
      <c r="AF416">
        <v>181.59</v>
      </c>
      <c r="AG416">
        <v>73.7</v>
      </c>
      <c r="AH416">
        <f t="shared" si="79"/>
        <v>2.4639077340569879</v>
      </c>
      <c r="AI416">
        <v>21.5</v>
      </c>
      <c r="AJ416">
        <v>54.13</v>
      </c>
      <c r="AK416">
        <v>67.47</v>
      </c>
      <c r="AL416" s="3">
        <f t="shared" si="76"/>
        <v>1</v>
      </c>
      <c r="AM416" s="3">
        <f t="shared" si="77"/>
        <v>0</v>
      </c>
      <c r="AN416" s="3">
        <f t="shared" si="78"/>
        <v>0</v>
      </c>
    </row>
    <row r="417" spans="1:40" x14ac:dyDescent="0.35">
      <c r="A417" s="2" t="s">
        <v>463</v>
      </c>
      <c r="B417" t="s">
        <v>395</v>
      </c>
      <c r="C417" t="s">
        <v>51</v>
      </c>
      <c r="D417" t="s">
        <v>134</v>
      </c>
      <c r="E417" s="6">
        <v>23</v>
      </c>
      <c r="F417" s="6">
        <v>56.96</v>
      </c>
      <c r="G417" s="6">
        <v>71.22</v>
      </c>
      <c r="H417" s="6">
        <f t="shared" si="72"/>
        <v>0.79977534400449313</v>
      </c>
      <c r="I417" s="6">
        <v>22.5</v>
      </c>
      <c r="J417" s="6">
        <v>40.65</v>
      </c>
      <c r="K417" s="6">
        <v>69.97</v>
      </c>
      <c r="L417" s="6">
        <f t="shared" si="73"/>
        <v>0</v>
      </c>
      <c r="M417" s="6">
        <f t="shared" si="74"/>
        <v>0</v>
      </c>
      <c r="N417" s="6">
        <f t="shared" si="75"/>
        <v>1</v>
      </c>
      <c r="AA417" t="s">
        <v>463</v>
      </c>
      <c r="AB417" t="s">
        <v>395</v>
      </c>
      <c r="AC417" t="s">
        <v>51</v>
      </c>
      <c r="AD417" t="s">
        <v>135</v>
      </c>
      <c r="AE417">
        <v>24</v>
      </c>
      <c r="AF417">
        <v>138.79</v>
      </c>
      <c r="AG417">
        <v>73.7</v>
      </c>
      <c r="AH417">
        <f t="shared" si="79"/>
        <v>1.8831750339213025</v>
      </c>
      <c r="AI417">
        <v>22</v>
      </c>
      <c r="AJ417">
        <v>58.49</v>
      </c>
      <c r="AK417">
        <v>68.72</v>
      </c>
      <c r="AL417" s="3">
        <f t="shared" si="76"/>
        <v>1</v>
      </c>
      <c r="AM417" s="3">
        <f t="shared" si="77"/>
        <v>0</v>
      </c>
      <c r="AN417" s="3">
        <f t="shared" si="78"/>
        <v>0</v>
      </c>
    </row>
    <row r="418" spans="1:40" x14ac:dyDescent="0.35">
      <c r="A418" s="2" t="s">
        <v>464</v>
      </c>
      <c r="B418" t="s">
        <v>395</v>
      </c>
      <c r="C418" t="s">
        <v>51</v>
      </c>
      <c r="D418" t="s">
        <v>134</v>
      </c>
      <c r="E418">
        <v>24.5</v>
      </c>
      <c r="F418">
        <v>83.15</v>
      </c>
      <c r="G418">
        <v>74.930000000000007</v>
      </c>
      <c r="H418">
        <f t="shared" si="72"/>
        <v>1.1097023888963031</v>
      </c>
      <c r="I418">
        <v>23</v>
      </c>
      <c r="J418">
        <v>59.5</v>
      </c>
      <c r="K418">
        <v>71.22</v>
      </c>
      <c r="L418" s="3">
        <f t="shared" si="73"/>
        <v>0</v>
      </c>
      <c r="M418" s="3">
        <f t="shared" si="74"/>
        <v>1</v>
      </c>
      <c r="N418" s="3">
        <f t="shared" si="75"/>
        <v>0</v>
      </c>
      <c r="AA418" t="s">
        <v>464</v>
      </c>
      <c r="AB418" t="s">
        <v>395</v>
      </c>
      <c r="AC418" t="s">
        <v>51</v>
      </c>
      <c r="AD418" t="s">
        <v>135</v>
      </c>
      <c r="AE418">
        <v>24</v>
      </c>
      <c r="AF418">
        <v>88.18</v>
      </c>
      <c r="AG418">
        <v>73.7</v>
      </c>
      <c r="AH418">
        <f t="shared" si="79"/>
        <v>1.196472184531886</v>
      </c>
      <c r="AI418">
        <v>23.5</v>
      </c>
      <c r="AJ418">
        <v>61.17</v>
      </c>
      <c r="AK418">
        <v>72.459999999999994</v>
      </c>
      <c r="AL418" s="3">
        <f t="shared" si="76"/>
        <v>0</v>
      </c>
      <c r="AM418" s="3">
        <f t="shared" si="77"/>
        <v>1</v>
      </c>
      <c r="AN418" s="3">
        <f t="shared" si="78"/>
        <v>0</v>
      </c>
    </row>
    <row r="419" spans="1:40" x14ac:dyDescent="0.35">
      <c r="A419" s="2" t="s">
        <v>465</v>
      </c>
      <c r="B419" t="s">
        <v>395</v>
      </c>
      <c r="C419" t="s">
        <v>51</v>
      </c>
      <c r="D419" t="s">
        <v>134</v>
      </c>
      <c r="E419" s="6">
        <v>32</v>
      </c>
      <c r="F419" s="6">
        <v>82.26</v>
      </c>
      <c r="G419" s="6">
        <v>93.23</v>
      </c>
      <c r="H419" s="6">
        <f t="shared" si="72"/>
        <v>0.88233401265687017</v>
      </c>
      <c r="I419" s="6">
        <v>31.5</v>
      </c>
      <c r="J419" s="6">
        <v>57.42</v>
      </c>
      <c r="K419" s="6">
        <v>92.02</v>
      </c>
      <c r="L419" s="6">
        <f t="shared" si="73"/>
        <v>0</v>
      </c>
      <c r="M419" s="6">
        <f t="shared" si="74"/>
        <v>0</v>
      </c>
      <c r="N419" s="6">
        <f t="shared" si="75"/>
        <v>1</v>
      </c>
      <c r="AA419" t="s">
        <v>465</v>
      </c>
      <c r="AB419" t="s">
        <v>395</v>
      </c>
      <c r="AC419" t="s">
        <v>51</v>
      </c>
      <c r="AD419" t="s">
        <v>135</v>
      </c>
      <c r="AE419">
        <v>24</v>
      </c>
      <c r="AF419">
        <v>150.52000000000001</v>
      </c>
      <c r="AG419">
        <v>73.7</v>
      </c>
      <c r="AH419">
        <f t="shared" si="79"/>
        <v>2.0423337856173678</v>
      </c>
      <c r="AI419">
        <v>22</v>
      </c>
      <c r="AJ419">
        <v>61.9</v>
      </c>
      <c r="AK419">
        <v>68.72</v>
      </c>
      <c r="AL419" s="3">
        <f t="shared" si="76"/>
        <v>1</v>
      </c>
      <c r="AM419" s="3">
        <f t="shared" si="77"/>
        <v>0</v>
      </c>
      <c r="AN419" s="3">
        <f t="shared" si="78"/>
        <v>0</v>
      </c>
    </row>
    <row r="420" spans="1:40" x14ac:dyDescent="0.35">
      <c r="A420" s="2" t="s">
        <v>466</v>
      </c>
      <c r="B420" t="s">
        <v>395</v>
      </c>
      <c r="C420" t="s">
        <v>51</v>
      </c>
      <c r="D420" t="s">
        <v>134</v>
      </c>
      <c r="E420" s="6">
        <v>24</v>
      </c>
      <c r="F420" s="6">
        <v>67.08</v>
      </c>
      <c r="G420" s="6">
        <v>73.7</v>
      </c>
      <c r="H420" s="6">
        <f t="shared" si="72"/>
        <v>0.91017639077340562</v>
      </c>
      <c r="I420" s="6">
        <v>23.5</v>
      </c>
      <c r="J420" s="6">
        <v>46.44</v>
      </c>
      <c r="K420" s="6">
        <v>72.459999999999994</v>
      </c>
      <c r="L420" s="6">
        <f t="shared" si="73"/>
        <v>0</v>
      </c>
      <c r="M420" s="6">
        <f t="shared" si="74"/>
        <v>0</v>
      </c>
      <c r="N420" s="6">
        <f t="shared" si="75"/>
        <v>1</v>
      </c>
      <c r="AA420" t="s">
        <v>466</v>
      </c>
      <c r="AB420" t="s">
        <v>395</v>
      </c>
      <c r="AC420" t="s">
        <v>51</v>
      </c>
      <c r="AD420" t="s">
        <v>135</v>
      </c>
      <c r="AE420">
        <v>24</v>
      </c>
      <c r="AF420">
        <v>149.69</v>
      </c>
      <c r="AG420">
        <v>73.7</v>
      </c>
      <c r="AH420">
        <f t="shared" si="79"/>
        <v>2.0310719131614654</v>
      </c>
      <c r="AI420">
        <v>22.5</v>
      </c>
      <c r="AJ420">
        <v>60.01</v>
      </c>
      <c r="AK420">
        <v>69.97</v>
      </c>
      <c r="AL420" s="3">
        <f t="shared" si="76"/>
        <v>1</v>
      </c>
      <c r="AM420" s="3">
        <f t="shared" si="77"/>
        <v>0</v>
      </c>
      <c r="AN420" s="3">
        <f t="shared" si="78"/>
        <v>0</v>
      </c>
    </row>
    <row r="421" spans="1:40" x14ac:dyDescent="0.35">
      <c r="A421" s="2" t="s">
        <v>467</v>
      </c>
      <c r="B421" t="s">
        <v>395</v>
      </c>
      <c r="C421" t="s">
        <v>51</v>
      </c>
      <c r="D421" t="s">
        <v>134</v>
      </c>
      <c r="E421">
        <v>24.5</v>
      </c>
      <c r="F421">
        <v>77.31</v>
      </c>
      <c r="G421">
        <v>74.930000000000007</v>
      </c>
      <c r="H421">
        <f t="shared" si="72"/>
        <v>1.0317629787801947</v>
      </c>
      <c r="I421">
        <v>24</v>
      </c>
      <c r="J421">
        <v>67.53</v>
      </c>
      <c r="K421">
        <v>73.7</v>
      </c>
      <c r="L421" s="3">
        <f t="shared" si="73"/>
        <v>0</v>
      </c>
      <c r="M421" s="3">
        <f t="shared" si="74"/>
        <v>1</v>
      </c>
      <c r="N421" s="3">
        <f t="shared" si="75"/>
        <v>0</v>
      </c>
      <c r="AA421" t="s">
        <v>467</v>
      </c>
      <c r="AB421" t="s">
        <v>395</v>
      </c>
      <c r="AC421" t="s">
        <v>51</v>
      </c>
      <c r="AD421" t="s">
        <v>135</v>
      </c>
      <c r="AE421">
        <v>24</v>
      </c>
      <c r="AF421">
        <v>168.33</v>
      </c>
      <c r="AG421">
        <v>73.7</v>
      </c>
      <c r="AH421">
        <f t="shared" si="79"/>
        <v>2.2839891451831753</v>
      </c>
      <c r="AI421">
        <v>22</v>
      </c>
      <c r="AJ421">
        <v>66.12</v>
      </c>
      <c r="AK421">
        <v>68.72</v>
      </c>
      <c r="AL421" s="3">
        <f t="shared" si="76"/>
        <v>1</v>
      </c>
      <c r="AM421" s="3">
        <f t="shared" si="77"/>
        <v>0</v>
      </c>
      <c r="AN421" s="3">
        <f t="shared" si="78"/>
        <v>0</v>
      </c>
    </row>
    <row r="422" spans="1:40" x14ac:dyDescent="0.35">
      <c r="A422" s="2" t="s">
        <v>468</v>
      </c>
      <c r="B422" t="s">
        <v>395</v>
      </c>
      <c r="C422" t="s">
        <v>51</v>
      </c>
      <c r="D422" t="s">
        <v>134</v>
      </c>
      <c r="E422">
        <v>24</v>
      </c>
      <c r="F422">
        <v>112.02</v>
      </c>
      <c r="G422">
        <v>73.7</v>
      </c>
      <c r="H422">
        <f t="shared" si="72"/>
        <v>1.5199457259158751</v>
      </c>
      <c r="I422">
        <v>23</v>
      </c>
      <c r="J422">
        <v>66.94</v>
      </c>
      <c r="K422">
        <v>71.22</v>
      </c>
      <c r="L422" s="3">
        <f t="shared" si="73"/>
        <v>1</v>
      </c>
      <c r="M422" s="3">
        <f t="shared" si="74"/>
        <v>0</v>
      </c>
      <c r="N422" s="3">
        <f t="shared" si="75"/>
        <v>0</v>
      </c>
      <c r="AA422" t="s">
        <v>468</v>
      </c>
      <c r="AB422" t="s">
        <v>395</v>
      </c>
      <c r="AC422" t="s">
        <v>51</v>
      </c>
      <c r="AD422" t="s">
        <v>135</v>
      </c>
      <c r="AE422">
        <v>24</v>
      </c>
      <c r="AF422">
        <v>151.16</v>
      </c>
      <c r="AG422">
        <v>73.7</v>
      </c>
      <c r="AH422">
        <f t="shared" si="79"/>
        <v>2.0510176390773402</v>
      </c>
      <c r="AI422">
        <v>22.5</v>
      </c>
      <c r="AJ422">
        <v>69.14</v>
      </c>
      <c r="AK422">
        <v>69.97</v>
      </c>
      <c r="AL422" s="3">
        <f t="shared" si="76"/>
        <v>1</v>
      </c>
      <c r="AM422" s="3">
        <f t="shared" si="77"/>
        <v>0</v>
      </c>
      <c r="AN422" s="3">
        <f t="shared" si="78"/>
        <v>0</v>
      </c>
    </row>
    <row r="423" spans="1:40" x14ac:dyDescent="0.35">
      <c r="A423" s="2" t="s">
        <v>469</v>
      </c>
      <c r="B423" t="s">
        <v>395</v>
      </c>
      <c r="C423" t="s">
        <v>51</v>
      </c>
      <c r="D423" t="s">
        <v>134</v>
      </c>
      <c r="E423">
        <v>24</v>
      </c>
      <c r="F423">
        <v>78.11</v>
      </c>
      <c r="G423">
        <v>73.7</v>
      </c>
      <c r="H423">
        <f t="shared" si="72"/>
        <v>1.0598371777476254</v>
      </c>
      <c r="I423">
        <v>23.5</v>
      </c>
      <c r="J423">
        <v>70.290000000000006</v>
      </c>
      <c r="K423">
        <v>72.459999999999994</v>
      </c>
      <c r="L423" s="3">
        <f t="shared" si="73"/>
        <v>0</v>
      </c>
      <c r="M423" s="3">
        <f t="shared" si="74"/>
        <v>1</v>
      </c>
      <c r="N423" s="3">
        <f t="shared" si="75"/>
        <v>0</v>
      </c>
      <c r="AA423" t="s">
        <v>469</v>
      </c>
      <c r="AB423" t="s">
        <v>395</v>
      </c>
      <c r="AC423" t="s">
        <v>51</v>
      </c>
      <c r="AD423" t="s">
        <v>135</v>
      </c>
      <c r="AE423">
        <v>24</v>
      </c>
      <c r="AF423">
        <v>148.94999999999999</v>
      </c>
      <c r="AG423">
        <v>73.7</v>
      </c>
      <c r="AH423">
        <f t="shared" si="79"/>
        <v>2.0210312075983716</v>
      </c>
      <c r="AI423">
        <v>22.5</v>
      </c>
      <c r="AJ423">
        <v>64.150000000000006</v>
      </c>
      <c r="AK423">
        <v>69.97</v>
      </c>
      <c r="AL423" s="3">
        <f t="shared" si="76"/>
        <v>1</v>
      </c>
      <c r="AM423" s="3">
        <f t="shared" si="77"/>
        <v>0</v>
      </c>
      <c r="AN423" s="3">
        <f t="shared" si="78"/>
        <v>0</v>
      </c>
    </row>
    <row r="424" spans="1:40" x14ac:dyDescent="0.35">
      <c r="A424" s="2" t="s">
        <v>470</v>
      </c>
      <c r="B424" t="s">
        <v>395</v>
      </c>
      <c r="C424" t="s">
        <v>51</v>
      </c>
      <c r="D424" t="s">
        <v>134</v>
      </c>
      <c r="E424" s="6">
        <v>20.5</v>
      </c>
      <c r="F424" s="6">
        <v>64.7</v>
      </c>
      <c r="G424" s="6">
        <v>64.97</v>
      </c>
      <c r="H424" s="6">
        <f t="shared" si="72"/>
        <v>0.99584423580113901</v>
      </c>
      <c r="I424" s="6">
        <v>20</v>
      </c>
      <c r="J424" s="6">
        <v>42.87</v>
      </c>
      <c r="K424" s="6">
        <v>63.71</v>
      </c>
      <c r="L424" s="6">
        <f t="shared" si="73"/>
        <v>0</v>
      </c>
      <c r="M424" s="6">
        <f t="shared" si="74"/>
        <v>0</v>
      </c>
      <c r="N424" s="6">
        <f t="shared" si="75"/>
        <v>1</v>
      </c>
      <c r="AA424" t="s">
        <v>470</v>
      </c>
      <c r="AB424" t="s">
        <v>395</v>
      </c>
      <c r="AC424" t="s">
        <v>51</v>
      </c>
      <c r="AD424" t="s">
        <v>135</v>
      </c>
      <c r="AE424">
        <v>23.5</v>
      </c>
      <c r="AF424">
        <v>103.1</v>
      </c>
      <c r="AG424">
        <v>72.459999999999994</v>
      </c>
      <c r="AH424">
        <f t="shared" si="79"/>
        <v>1.4228539884073972</v>
      </c>
      <c r="AI424">
        <v>26</v>
      </c>
      <c r="AJ424">
        <v>83.69</v>
      </c>
      <c r="AK424">
        <v>78.63</v>
      </c>
      <c r="AL424" s="3">
        <f t="shared" si="76"/>
        <v>0</v>
      </c>
      <c r="AM424" s="3">
        <f t="shared" si="77"/>
        <v>1</v>
      </c>
      <c r="AN424" s="3">
        <f t="shared" si="78"/>
        <v>0</v>
      </c>
    </row>
    <row r="425" spans="1:40" x14ac:dyDescent="0.35">
      <c r="A425" s="2" t="s">
        <v>471</v>
      </c>
      <c r="B425" t="s">
        <v>395</v>
      </c>
      <c r="C425" t="s">
        <v>51</v>
      </c>
      <c r="D425" t="s">
        <v>134</v>
      </c>
      <c r="E425" s="6">
        <v>27</v>
      </c>
      <c r="F425" s="6">
        <v>79.62</v>
      </c>
      <c r="G425" s="6">
        <v>81.08</v>
      </c>
      <c r="H425" s="6">
        <f t="shared" si="72"/>
        <v>0.98199309324124329</v>
      </c>
      <c r="I425" s="6">
        <v>26.5</v>
      </c>
      <c r="J425" s="6">
        <v>65.3</v>
      </c>
      <c r="K425" s="6">
        <v>79.86</v>
      </c>
      <c r="L425" s="6">
        <f t="shared" si="73"/>
        <v>0</v>
      </c>
      <c r="M425" s="6">
        <f t="shared" si="74"/>
        <v>0</v>
      </c>
      <c r="N425" s="6">
        <f t="shared" si="75"/>
        <v>1</v>
      </c>
      <c r="AA425" t="s">
        <v>471</v>
      </c>
      <c r="AB425" t="s">
        <v>395</v>
      </c>
      <c r="AC425" t="s">
        <v>51</v>
      </c>
      <c r="AD425" t="s">
        <v>135</v>
      </c>
      <c r="AE425">
        <v>24</v>
      </c>
      <c r="AF425">
        <v>177.53</v>
      </c>
      <c r="AG425">
        <v>73.7</v>
      </c>
      <c r="AH425">
        <f t="shared" si="79"/>
        <v>2.4088195386702846</v>
      </c>
      <c r="AI425">
        <v>22</v>
      </c>
      <c r="AJ425">
        <v>60.9</v>
      </c>
      <c r="AK425">
        <v>68.72</v>
      </c>
      <c r="AL425" s="3">
        <f t="shared" si="76"/>
        <v>1</v>
      </c>
      <c r="AM425" s="3">
        <f t="shared" si="77"/>
        <v>0</v>
      </c>
      <c r="AN425" s="3">
        <f t="shared" si="78"/>
        <v>0</v>
      </c>
    </row>
    <row r="426" spans="1:40" x14ac:dyDescent="0.35">
      <c r="A426" s="2" t="s">
        <v>472</v>
      </c>
      <c r="B426" t="s">
        <v>395</v>
      </c>
      <c r="C426" t="s">
        <v>51</v>
      </c>
      <c r="D426" t="s">
        <v>134</v>
      </c>
      <c r="E426">
        <v>25</v>
      </c>
      <c r="F426">
        <v>84.34</v>
      </c>
      <c r="G426">
        <v>76.17</v>
      </c>
      <c r="H426">
        <f t="shared" si="72"/>
        <v>1.1072600761454641</v>
      </c>
      <c r="I426">
        <v>23</v>
      </c>
      <c r="J426">
        <v>53.56</v>
      </c>
      <c r="K426">
        <v>71.22</v>
      </c>
      <c r="L426" s="3">
        <f t="shared" si="73"/>
        <v>0</v>
      </c>
      <c r="M426" s="3">
        <f t="shared" si="74"/>
        <v>1</v>
      </c>
      <c r="N426" s="3">
        <f t="shared" si="75"/>
        <v>0</v>
      </c>
      <c r="AA426" t="s">
        <v>472</v>
      </c>
      <c r="AB426" t="s">
        <v>395</v>
      </c>
      <c r="AC426" t="s">
        <v>51</v>
      </c>
      <c r="AD426" t="s">
        <v>135</v>
      </c>
      <c r="AE426">
        <v>24</v>
      </c>
      <c r="AF426">
        <v>150.03</v>
      </c>
      <c r="AG426">
        <v>73.7</v>
      </c>
      <c r="AH426">
        <f t="shared" si="79"/>
        <v>2.0356852103120757</v>
      </c>
      <c r="AI426">
        <v>22</v>
      </c>
      <c r="AJ426">
        <v>68.290000000000006</v>
      </c>
      <c r="AK426">
        <v>68.72</v>
      </c>
      <c r="AL426" s="3">
        <f t="shared" si="76"/>
        <v>1</v>
      </c>
      <c r="AM426" s="3">
        <f t="shared" si="77"/>
        <v>0</v>
      </c>
      <c r="AN426" s="3">
        <f t="shared" si="78"/>
        <v>0</v>
      </c>
    </row>
    <row r="427" spans="1:40" x14ac:dyDescent="0.35">
      <c r="A427" s="2" t="s">
        <v>473</v>
      </c>
      <c r="B427" t="s">
        <v>395</v>
      </c>
      <c r="C427" t="s">
        <v>51</v>
      </c>
      <c r="D427" t="s">
        <v>134</v>
      </c>
      <c r="E427" s="6">
        <v>19.5</v>
      </c>
      <c r="F427" s="6">
        <v>49.92</v>
      </c>
      <c r="G427" s="6">
        <v>62.44</v>
      </c>
      <c r="H427" s="6">
        <f t="shared" si="72"/>
        <v>0.79948750800768742</v>
      </c>
      <c r="I427" s="6">
        <v>19</v>
      </c>
      <c r="J427" s="6">
        <v>47.31</v>
      </c>
      <c r="K427" s="6">
        <v>61.18</v>
      </c>
      <c r="L427" s="6">
        <f t="shared" si="73"/>
        <v>0</v>
      </c>
      <c r="M427" s="6">
        <f t="shared" si="74"/>
        <v>0</v>
      </c>
      <c r="N427" s="6">
        <f t="shared" si="75"/>
        <v>1</v>
      </c>
      <c r="AA427" t="s">
        <v>473</v>
      </c>
      <c r="AB427" t="s">
        <v>395</v>
      </c>
      <c r="AC427" t="s">
        <v>51</v>
      </c>
      <c r="AD427" t="s">
        <v>135</v>
      </c>
      <c r="AE427">
        <v>24</v>
      </c>
      <c r="AF427">
        <v>144.04</v>
      </c>
      <c r="AG427">
        <v>73.7</v>
      </c>
      <c r="AH427">
        <f t="shared" si="79"/>
        <v>1.9544097693351423</v>
      </c>
      <c r="AI427">
        <v>22.5</v>
      </c>
      <c r="AJ427">
        <v>64.84</v>
      </c>
      <c r="AK427">
        <v>69.97</v>
      </c>
      <c r="AL427" s="3">
        <f t="shared" si="76"/>
        <v>1</v>
      </c>
      <c r="AM427" s="3">
        <f t="shared" si="77"/>
        <v>0</v>
      </c>
      <c r="AN427" s="3">
        <f t="shared" si="78"/>
        <v>0</v>
      </c>
    </row>
    <row r="428" spans="1:40" x14ac:dyDescent="0.35">
      <c r="A428" s="2" t="s">
        <v>474</v>
      </c>
      <c r="B428" t="s">
        <v>395</v>
      </c>
      <c r="C428" t="s">
        <v>51</v>
      </c>
      <c r="D428" t="s">
        <v>134</v>
      </c>
      <c r="E428">
        <v>24.5</v>
      </c>
      <c r="F428">
        <v>100.59</v>
      </c>
      <c r="G428">
        <v>74.930000000000007</v>
      </c>
      <c r="H428">
        <f t="shared" si="72"/>
        <v>1.3424529560923528</v>
      </c>
      <c r="I428">
        <v>23.5</v>
      </c>
      <c r="J428">
        <v>61.4</v>
      </c>
      <c r="K428">
        <v>72.459999999999994</v>
      </c>
      <c r="L428" s="3">
        <f t="shared" si="73"/>
        <v>0</v>
      </c>
      <c r="M428" s="3">
        <f t="shared" si="74"/>
        <v>1</v>
      </c>
      <c r="N428" s="3">
        <f t="shared" si="75"/>
        <v>0</v>
      </c>
      <c r="AA428" t="s">
        <v>474</v>
      </c>
      <c r="AB428" t="s">
        <v>395</v>
      </c>
      <c r="AC428" t="s">
        <v>51</v>
      </c>
      <c r="AD428" t="s">
        <v>135</v>
      </c>
      <c r="AE428">
        <v>24</v>
      </c>
      <c r="AF428">
        <v>162.12</v>
      </c>
      <c r="AG428">
        <v>73.7</v>
      </c>
      <c r="AH428">
        <f t="shared" si="79"/>
        <v>2.1997286295793756</v>
      </c>
      <c r="AI428">
        <v>22</v>
      </c>
      <c r="AJ428">
        <v>54.09</v>
      </c>
      <c r="AK428">
        <v>68.72</v>
      </c>
      <c r="AL428" s="3">
        <f t="shared" si="76"/>
        <v>1</v>
      </c>
      <c r="AM428" s="3">
        <f t="shared" si="77"/>
        <v>0</v>
      </c>
      <c r="AN428" s="3">
        <f t="shared" si="78"/>
        <v>0</v>
      </c>
    </row>
    <row r="429" spans="1:40" x14ac:dyDescent="0.35">
      <c r="A429" s="2" t="s">
        <v>475</v>
      </c>
      <c r="B429" t="s">
        <v>395</v>
      </c>
      <c r="C429" t="s">
        <v>51</v>
      </c>
      <c r="D429" t="s">
        <v>134</v>
      </c>
      <c r="E429">
        <v>25</v>
      </c>
      <c r="F429">
        <v>81.84</v>
      </c>
      <c r="G429">
        <v>76.17</v>
      </c>
      <c r="H429">
        <f t="shared" si="72"/>
        <v>1.0744387554155179</v>
      </c>
      <c r="I429">
        <v>24.5</v>
      </c>
      <c r="J429">
        <v>53.75</v>
      </c>
      <c r="K429">
        <v>74.930000000000007</v>
      </c>
      <c r="L429" s="3">
        <f t="shared" si="73"/>
        <v>0</v>
      </c>
      <c r="M429" s="3">
        <f t="shared" si="74"/>
        <v>1</v>
      </c>
      <c r="N429" s="3">
        <f t="shared" si="75"/>
        <v>0</v>
      </c>
      <c r="AA429" t="s">
        <v>475</v>
      </c>
      <c r="AB429" t="s">
        <v>395</v>
      </c>
      <c r="AC429" t="s">
        <v>51</v>
      </c>
      <c r="AD429" t="s">
        <v>135</v>
      </c>
      <c r="AE429">
        <v>24</v>
      </c>
      <c r="AF429">
        <v>165.41</v>
      </c>
      <c r="AG429">
        <v>73.7</v>
      </c>
      <c r="AH429">
        <f t="shared" si="79"/>
        <v>2.2443690637720488</v>
      </c>
      <c r="AI429">
        <v>22</v>
      </c>
      <c r="AJ429">
        <v>64.02</v>
      </c>
      <c r="AK429">
        <v>68.72</v>
      </c>
      <c r="AL429" s="3">
        <f t="shared" si="76"/>
        <v>1</v>
      </c>
      <c r="AM429" s="3">
        <f t="shared" si="77"/>
        <v>0</v>
      </c>
      <c r="AN429" s="3">
        <f t="shared" si="78"/>
        <v>0</v>
      </c>
    </row>
    <row r="430" spans="1:40" x14ac:dyDescent="0.35">
      <c r="A430" s="2" t="s">
        <v>476</v>
      </c>
      <c r="B430" t="s">
        <v>395</v>
      </c>
      <c r="C430" t="s">
        <v>51</v>
      </c>
      <c r="D430" t="s">
        <v>134</v>
      </c>
      <c r="E430">
        <v>23.5</v>
      </c>
      <c r="F430">
        <v>98.65</v>
      </c>
      <c r="G430">
        <v>72.459999999999994</v>
      </c>
      <c r="H430">
        <f t="shared" si="72"/>
        <v>1.3614407949213361</v>
      </c>
      <c r="I430">
        <v>22.5</v>
      </c>
      <c r="J430">
        <v>59.91</v>
      </c>
      <c r="K430">
        <v>69.97</v>
      </c>
      <c r="L430" s="3">
        <f t="shared" si="73"/>
        <v>0</v>
      </c>
      <c r="M430" s="3">
        <f t="shared" si="74"/>
        <v>1</v>
      </c>
      <c r="N430" s="3">
        <f t="shared" si="75"/>
        <v>0</v>
      </c>
      <c r="AA430" t="s">
        <v>476</v>
      </c>
      <c r="AB430" t="s">
        <v>395</v>
      </c>
      <c r="AC430" t="s">
        <v>51</v>
      </c>
      <c r="AD430" t="s">
        <v>135</v>
      </c>
      <c r="AE430">
        <v>24</v>
      </c>
      <c r="AF430">
        <v>120.57</v>
      </c>
      <c r="AG430">
        <v>73.7</v>
      </c>
      <c r="AH430">
        <f t="shared" si="79"/>
        <v>1.6359565807326999</v>
      </c>
      <c r="AI430">
        <v>22.5</v>
      </c>
      <c r="AJ430">
        <v>54.5</v>
      </c>
      <c r="AK430">
        <v>69.97</v>
      </c>
      <c r="AL430" s="3">
        <f t="shared" si="76"/>
        <v>1</v>
      </c>
      <c r="AM430" s="3">
        <f t="shared" si="77"/>
        <v>0</v>
      </c>
      <c r="AN430" s="3">
        <f t="shared" si="78"/>
        <v>0</v>
      </c>
    </row>
    <row r="431" spans="1:40" x14ac:dyDescent="0.35">
      <c r="A431" s="2" t="s">
        <v>477</v>
      </c>
      <c r="B431" t="s">
        <v>395</v>
      </c>
      <c r="C431" t="s">
        <v>51</v>
      </c>
      <c r="D431" t="s">
        <v>134</v>
      </c>
      <c r="E431" s="6">
        <v>27.5</v>
      </c>
      <c r="F431" s="6">
        <v>75.23</v>
      </c>
      <c r="G431" s="6">
        <v>82.3</v>
      </c>
      <c r="H431" s="6">
        <f t="shared" si="72"/>
        <v>0.91409477521263682</v>
      </c>
      <c r="I431" s="6">
        <v>27</v>
      </c>
      <c r="J431" s="6">
        <v>61.22</v>
      </c>
      <c r="K431" s="6">
        <v>81.08</v>
      </c>
      <c r="L431" s="6">
        <f t="shared" si="73"/>
        <v>0</v>
      </c>
      <c r="M431" s="6">
        <f t="shared" si="74"/>
        <v>0</v>
      </c>
      <c r="N431" s="6">
        <f t="shared" si="75"/>
        <v>1</v>
      </c>
      <c r="AA431" t="s">
        <v>477</v>
      </c>
      <c r="AB431" t="s">
        <v>395</v>
      </c>
      <c r="AC431" t="s">
        <v>51</v>
      </c>
      <c r="AD431" t="s">
        <v>135</v>
      </c>
      <c r="AE431">
        <v>24</v>
      </c>
      <c r="AF431">
        <v>92.62</v>
      </c>
      <c r="AG431">
        <v>73.7</v>
      </c>
      <c r="AH431">
        <f t="shared" si="79"/>
        <v>1.2567164179104477</v>
      </c>
      <c r="AI431">
        <v>23.5</v>
      </c>
      <c r="AJ431">
        <v>71.989999999999995</v>
      </c>
      <c r="AK431">
        <v>72.459999999999994</v>
      </c>
      <c r="AL431" s="3">
        <f t="shared" si="76"/>
        <v>0</v>
      </c>
      <c r="AM431" s="3">
        <f t="shared" si="77"/>
        <v>1</v>
      </c>
      <c r="AN431" s="3">
        <f t="shared" si="78"/>
        <v>0</v>
      </c>
    </row>
    <row r="432" spans="1:40" x14ac:dyDescent="0.35">
      <c r="A432" s="2" t="s">
        <v>478</v>
      </c>
      <c r="B432" t="s">
        <v>395</v>
      </c>
      <c r="C432" t="s">
        <v>51</v>
      </c>
      <c r="D432" t="s">
        <v>134</v>
      </c>
      <c r="E432" s="6">
        <v>25</v>
      </c>
      <c r="F432" s="6">
        <v>52.42</v>
      </c>
      <c r="G432" s="6">
        <v>76.17</v>
      </c>
      <c r="H432" s="6">
        <f t="shared" si="72"/>
        <v>0.68819745306551139</v>
      </c>
      <c r="I432" s="6">
        <v>24.5</v>
      </c>
      <c r="J432" s="6">
        <v>48.36</v>
      </c>
      <c r="K432" s="6">
        <v>74.930000000000007</v>
      </c>
      <c r="L432" s="6">
        <f t="shared" si="73"/>
        <v>0</v>
      </c>
      <c r="M432" s="6">
        <f t="shared" si="74"/>
        <v>0</v>
      </c>
      <c r="N432" s="6">
        <f t="shared" si="75"/>
        <v>1</v>
      </c>
      <c r="AA432" t="s">
        <v>478</v>
      </c>
      <c r="AB432" t="s">
        <v>395</v>
      </c>
      <c r="AC432" t="s">
        <v>51</v>
      </c>
      <c r="AD432" t="s">
        <v>135</v>
      </c>
      <c r="AE432">
        <v>24</v>
      </c>
      <c r="AF432">
        <v>143.94</v>
      </c>
      <c r="AG432">
        <v>73.7</v>
      </c>
      <c r="AH432">
        <f t="shared" si="79"/>
        <v>1.9530529172320217</v>
      </c>
      <c r="AI432">
        <v>22.5</v>
      </c>
      <c r="AJ432">
        <v>63.17</v>
      </c>
      <c r="AK432">
        <v>69.97</v>
      </c>
      <c r="AL432" s="3">
        <f t="shared" si="76"/>
        <v>1</v>
      </c>
      <c r="AM432" s="3">
        <f t="shared" si="77"/>
        <v>0</v>
      </c>
      <c r="AN432" s="3">
        <f t="shared" si="78"/>
        <v>0</v>
      </c>
    </row>
    <row r="433" spans="1:40" x14ac:dyDescent="0.35">
      <c r="A433" s="2" t="s">
        <v>479</v>
      </c>
      <c r="B433" t="s">
        <v>395</v>
      </c>
      <c r="C433" t="s">
        <v>51</v>
      </c>
      <c r="D433" t="s">
        <v>134</v>
      </c>
      <c r="E433" s="6">
        <v>27</v>
      </c>
      <c r="F433" s="6">
        <v>73.13</v>
      </c>
      <c r="G433" s="6">
        <v>81.08</v>
      </c>
      <c r="H433" s="6">
        <f t="shared" si="72"/>
        <v>0.90194869264923527</v>
      </c>
      <c r="I433" s="6">
        <v>26.5</v>
      </c>
      <c r="J433" s="6">
        <v>59.81</v>
      </c>
      <c r="K433" s="6">
        <v>79.86</v>
      </c>
      <c r="L433" s="6">
        <f t="shared" si="73"/>
        <v>0</v>
      </c>
      <c r="M433" s="6">
        <f t="shared" si="74"/>
        <v>0</v>
      </c>
      <c r="N433" s="6">
        <f t="shared" si="75"/>
        <v>1</v>
      </c>
      <c r="AA433" t="s">
        <v>479</v>
      </c>
      <c r="AB433" t="s">
        <v>395</v>
      </c>
      <c r="AC433" t="s">
        <v>51</v>
      </c>
      <c r="AD433" t="s">
        <v>135</v>
      </c>
      <c r="AE433">
        <v>24</v>
      </c>
      <c r="AF433">
        <v>127.73</v>
      </c>
      <c r="AG433">
        <v>73.7</v>
      </c>
      <c r="AH433">
        <f t="shared" si="79"/>
        <v>1.7331071913161464</v>
      </c>
      <c r="AI433">
        <v>22.5</v>
      </c>
      <c r="AJ433">
        <v>61.82</v>
      </c>
      <c r="AK433">
        <v>69.97</v>
      </c>
      <c r="AL433" s="3">
        <f t="shared" si="76"/>
        <v>1</v>
      </c>
      <c r="AM433" s="3">
        <f t="shared" si="77"/>
        <v>0</v>
      </c>
      <c r="AN433" s="3">
        <f t="shared" si="78"/>
        <v>0</v>
      </c>
    </row>
    <row r="434" spans="1:40" x14ac:dyDescent="0.35">
      <c r="A434" s="2" t="s">
        <v>480</v>
      </c>
      <c r="B434" t="s">
        <v>395</v>
      </c>
      <c r="C434" t="s">
        <v>51</v>
      </c>
      <c r="D434" t="s">
        <v>134</v>
      </c>
      <c r="E434" s="6">
        <v>25</v>
      </c>
      <c r="F434" s="6">
        <v>65.010000000000005</v>
      </c>
      <c r="G434" s="6">
        <v>76.17</v>
      </c>
      <c r="H434" s="6">
        <f t="shared" si="72"/>
        <v>0.8534856242615203</v>
      </c>
      <c r="I434" s="6">
        <v>24.5</v>
      </c>
      <c r="J434" s="6">
        <v>54.94</v>
      </c>
      <c r="K434" s="6">
        <v>74.930000000000007</v>
      </c>
      <c r="L434" s="6">
        <f t="shared" si="73"/>
        <v>0</v>
      </c>
      <c r="M434" s="6">
        <f t="shared" si="74"/>
        <v>0</v>
      </c>
      <c r="N434" s="6">
        <f t="shared" si="75"/>
        <v>1</v>
      </c>
      <c r="AA434" t="s">
        <v>480</v>
      </c>
      <c r="AB434" t="s">
        <v>395</v>
      </c>
      <c r="AC434" t="s">
        <v>51</v>
      </c>
      <c r="AD434" t="s">
        <v>135</v>
      </c>
      <c r="AE434">
        <v>24</v>
      </c>
      <c r="AF434">
        <v>125.51</v>
      </c>
      <c r="AG434">
        <v>73.7</v>
      </c>
      <c r="AH434">
        <f t="shared" si="79"/>
        <v>1.7029850746268658</v>
      </c>
      <c r="AI434">
        <v>23</v>
      </c>
      <c r="AJ434">
        <v>56.02</v>
      </c>
      <c r="AK434">
        <v>71.22</v>
      </c>
      <c r="AL434" s="3">
        <f t="shared" si="76"/>
        <v>1</v>
      </c>
      <c r="AM434" s="3">
        <f t="shared" si="77"/>
        <v>0</v>
      </c>
      <c r="AN434" s="3">
        <f t="shared" si="78"/>
        <v>0</v>
      </c>
    </row>
    <row r="435" spans="1:40" x14ac:dyDescent="0.35">
      <c r="A435" s="2" t="s">
        <v>481</v>
      </c>
      <c r="B435" t="s">
        <v>395</v>
      </c>
      <c r="C435" t="s">
        <v>51</v>
      </c>
      <c r="D435" t="s">
        <v>134</v>
      </c>
      <c r="E435" s="6">
        <v>24</v>
      </c>
      <c r="F435" s="6">
        <v>51.61</v>
      </c>
      <c r="G435" s="6">
        <v>73.7</v>
      </c>
      <c r="H435" s="6">
        <f t="shared" si="72"/>
        <v>0.70027137042062415</v>
      </c>
      <c r="I435" s="6">
        <v>23.5</v>
      </c>
      <c r="J435" s="6">
        <v>43.05</v>
      </c>
      <c r="K435" s="6">
        <v>72.459999999999994</v>
      </c>
      <c r="L435" s="6">
        <f t="shared" si="73"/>
        <v>0</v>
      </c>
      <c r="M435" s="6">
        <f t="shared" si="74"/>
        <v>0</v>
      </c>
      <c r="N435" s="6">
        <f t="shared" si="75"/>
        <v>1</v>
      </c>
      <c r="AA435" t="s">
        <v>481</v>
      </c>
      <c r="AB435" t="s">
        <v>395</v>
      </c>
      <c r="AC435" t="s">
        <v>51</v>
      </c>
      <c r="AD435" t="s">
        <v>135</v>
      </c>
      <c r="AE435">
        <v>24</v>
      </c>
      <c r="AF435">
        <v>143.97</v>
      </c>
      <c r="AG435">
        <v>73.7</v>
      </c>
      <c r="AH435">
        <f t="shared" si="79"/>
        <v>1.9534599728629578</v>
      </c>
      <c r="AI435">
        <v>22</v>
      </c>
      <c r="AJ435">
        <v>66.42</v>
      </c>
      <c r="AK435">
        <v>68.72</v>
      </c>
      <c r="AL435" s="3">
        <f t="shared" si="76"/>
        <v>1</v>
      </c>
      <c r="AM435" s="3">
        <f t="shared" si="77"/>
        <v>0</v>
      </c>
      <c r="AN435" s="3">
        <f t="shared" si="78"/>
        <v>0</v>
      </c>
    </row>
    <row r="436" spans="1:40" x14ac:dyDescent="0.35">
      <c r="A436" s="2" t="s">
        <v>482</v>
      </c>
      <c r="B436" t="s">
        <v>395</v>
      </c>
      <c r="C436" t="s">
        <v>51</v>
      </c>
      <c r="D436" t="s">
        <v>134</v>
      </c>
      <c r="E436">
        <v>25</v>
      </c>
      <c r="F436">
        <v>138.83000000000001</v>
      </c>
      <c r="G436">
        <v>76.17</v>
      </c>
      <c r="H436">
        <f t="shared" si="72"/>
        <v>1.822633582775371</v>
      </c>
      <c r="I436">
        <v>23</v>
      </c>
      <c r="J436">
        <v>68.87</v>
      </c>
      <c r="K436">
        <v>71.22</v>
      </c>
      <c r="L436" s="3">
        <f t="shared" si="73"/>
        <v>1</v>
      </c>
      <c r="M436" s="3">
        <f t="shared" si="74"/>
        <v>0</v>
      </c>
      <c r="N436" s="3">
        <f t="shared" si="75"/>
        <v>0</v>
      </c>
      <c r="AA436" t="s">
        <v>482</v>
      </c>
      <c r="AB436" t="s">
        <v>395</v>
      </c>
      <c r="AC436" t="s">
        <v>51</v>
      </c>
      <c r="AD436" t="s">
        <v>135</v>
      </c>
      <c r="AE436">
        <v>24</v>
      </c>
      <c r="AF436">
        <v>114.28</v>
      </c>
      <c r="AG436">
        <v>73.7</v>
      </c>
      <c r="AH436">
        <f t="shared" si="79"/>
        <v>1.5506105834464043</v>
      </c>
      <c r="AI436">
        <v>22.5</v>
      </c>
      <c r="AJ436">
        <v>67.319999999999993</v>
      </c>
      <c r="AK436">
        <v>69.97</v>
      </c>
      <c r="AL436" s="3">
        <f t="shared" si="76"/>
        <v>1</v>
      </c>
      <c r="AM436" s="3">
        <f t="shared" si="77"/>
        <v>0</v>
      </c>
      <c r="AN436" s="3">
        <f t="shared" si="78"/>
        <v>0</v>
      </c>
    </row>
    <row r="437" spans="1:40" x14ac:dyDescent="0.35">
      <c r="A437" s="2" t="s">
        <v>483</v>
      </c>
      <c r="B437" t="s">
        <v>395</v>
      </c>
      <c r="C437" t="s">
        <v>51</v>
      </c>
      <c r="D437" t="s">
        <v>134</v>
      </c>
      <c r="E437" s="6">
        <v>25.5</v>
      </c>
      <c r="F437" s="6">
        <v>64.06</v>
      </c>
      <c r="G437" s="6">
        <v>77.400000000000006</v>
      </c>
      <c r="H437" s="6">
        <f t="shared" si="72"/>
        <v>0.82764857881136944</v>
      </c>
      <c r="I437" s="6">
        <v>25</v>
      </c>
      <c r="J437" s="6">
        <v>58.42</v>
      </c>
      <c r="K437" s="6">
        <v>76.17</v>
      </c>
      <c r="L437" s="6">
        <f t="shared" si="73"/>
        <v>0</v>
      </c>
      <c r="M437" s="6">
        <f t="shared" si="74"/>
        <v>0</v>
      </c>
      <c r="N437" s="6">
        <f t="shared" si="75"/>
        <v>1</v>
      </c>
      <c r="AA437" t="s">
        <v>483</v>
      </c>
      <c r="AB437" t="s">
        <v>395</v>
      </c>
      <c r="AC437" t="s">
        <v>51</v>
      </c>
      <c r="AD437" t="s">
        <v>135</v>
      </c>
      <c r="AE437">
        <v>24</v>
      </c>
      <c r="AF437">
        <v>166.39</v>
      </c>
      <c r="AG437">
        <v>73.7</v>
      </c>
      <c r="AH437">
        <f t="shared" si="79"/>
        <v>2.257666214382632</v>
      </c>
      <c r="AI437">
        <v>21.5</v>
      </c>
      <c r="AJ437">
        <v>55.3</v>
      </c>
      <c r="AK437">
        <v>67.47</v>
      </c>
      <c r="AL437" s="3">
        <f t="shared" si="76"/>
        <v>1</v>
      </c>
      <c r="AM437" s="3">
        <f t="shared" si="77"/>
        <v>0</v>
      </c>
      <c r="AN437" s="3">
        <f t="shared" si="78"/>
        <v>0</v>
      </c>
    </row>
    <row r="438" spans="1:40" x14ac:dyDescent="0.35">
      <c r="A438" s="2" t="s">
        <v>484</v>
      </c>
      <c r="B438" t="s">
        <v>395</v>
      </c>
      <c r="C438" t="s">
        <v>51</v>
      </c>
      <c r="D438" t="s">
        <v>134</v>
      </c>
      <c r="E438">
        <v>24</v>
      </c>
      <c r="F438">
        <v>120.48</v>
      </c>
      <c r="G438">
        <v>73.7</v>
      </c>
      <c r="H438">
        <f t="shared" si="72"/>
        <v>1.6347354138398915</v>
      </c>
      <c r="I438">
        <v>23</v>
      </c>
      <c r="J438">
        <v>67.22</v>
      </c>
      <c r="K438">
        <v>71.22</v>
      </c>
      <c r="L438" s="3">
        <f t="shared" si="73"/>
        <v>1</v>
      </c>
      <c r="M438" s="3">
        <f t="shared" si="74"/>
        <v>0</v>
      </c>
      <c r="N438" s="3">
        <f t="shared" si="75"/>
        <v>0</v>
      </c>
      <c r="AA438" t="s">
        <v>484</v>
      </c>
      <c r="AB438" t="s">
        <v>395</v>
      </c>
      <c r="AC438" t="s">
        <v>51</v>
      </c>
      <c r="AD438" t="s">
        <v>135</v>
      </c>
      <c r="AE438">
        <v>24</v>
      </c>
      <c r="AF438">
        <v>113.82</v>
      </c>
      <c r="AG438">
        <v>73.7</v>
      </c>
      <c r="AH438">
        <f t="shared" si="79"/>
        <v>1.5443690637720486</v>
      </c>
      <c r="AI438">
        <v>22.5</v>
      </c>
      <c r="AJ438">
        <v>59.71</v>
      </c>
      <c r="AK438">
        <v>69.97</v>
      </c>
      <c r="AL438" s="3">
        <f t="shared" si="76"/>
        <v>1</v>
      </c>
      <c r="AM438" s="3">
        <f t="shared" si="77"/>
        <v>0</v>
      </c>
      <c r="AN438" s="3">
        <f t="shared" si="78"/>
        <v>0</v>
      </c>
    </row>
    <row r="439" spans="1:40" x14ac:dyDescent="0.35">
      <c r="A439" s="2" t="s">
        <v>485</v>
      </c>
      <c r="B439" t="s">
        <v>486</v>
      </c>
      <c r="C439" t="s">
        <v>16</v>
      </c>
      <c r="D439" t="s">
        <v>17</v>
      </c>
      <c r="E439">
        <v>23.5</v>
      </c>
      <c r="F439">
        <v>159.31</v>
      </c>
      <c r="G439">
        <v>72.459999999999994</v>
      </c>
      <c r="H439">
        <f t="shared" si="72"/>
        <v>2.1985923268009939</v>
      </c>
      <c r="I439">
        <v>21.5</v>
      </c>
      <c r="J439">
        <v>45.07</v>
      </c>
      <c r="K439">
        <v>67.47</v>
      </c>
      <c r="L439" s="3">
        <f t="shared" si="73"/>
        <v>1</v>
      </c>
      <c r="M439" s="3">
        <f t="shared" si="74"/>
        <v>0</v>
      </c>
      <c r="N439" s="3">
        <f t="shared" si="75"/>
        <v>0</v>
      </c>
      <c r="AA439" t="s">
        <v>485</v>
      </c>
      <c r="AB439" t="s">
        <v>486</v>
      </c>
      <c r="AC439" t="s">
        <v>16</v>
      </c>
      <c r="AD439" t="s">
        <v>18</v>
      </c>
      <c r="AE439">
        <v>24</v>
      </c>
      <c r="AF439">
        <v>150.54</v>
      </c>
      <c r="AG439">
        <v>73.7</v>
      </c>
      <c r="AH439">
        <f t="shared" si="79"/>
        <v>2.0426051560379919</v>
      </c>
      <c r="AI439">
        <v>35</v>
      </c>
      <c r="AJ439">
        <v>121.21</v>
      </c>
      <c r="AK439">
        <v>100.44</v>
      </c>
      <c r="AL439" s="3">
        <f t="shared" si="76"/>
        <v>1</v>
      </c>
      <c r="AM439" s="3">
        <f t="shared" si="77"/>
        <v>0</v>
      </c>
      <c r="AN439" s="3">
        <f t="shared" si="78"/>
        <v>0</v>
      </c>
    </row>
    <row r="440" spans="1:40" x14ac:dyDescent="0.35">
      <c r="A440" s="2" t="s">
        <v>487</v>
      </c>
      <c r="B440" t="s">
        <v>486</v>
      </c>
      <c r="C440" t="s">
        <v>16</v>
      </c>
      <c r="D440" t="s">
        <v>17</v>
      </c>
      <c r="E440">
        <v>24.5</v>
      </c>
      <c r="F440">
        <v>98.74</v>
      </c>
      <c r="G440">
        <v>74.930000000000007</v>
      </c>
      <c r="H440">
        <f t="shared" si="72"/>
        <v>1.3177632456959827</v>
      </c>
      <c r="I440">
        <v>23.5</v>
      </c>
      <c r="J440">
        <v>67.989999999999995</v>
      </c>
      <c r="K440">
        <v>72.459999999999994</v>
      </c>
      <c r="L440" s="3">
        <f t="shared" si="73"/>
        <v>0</v>
      </c>
      <c r="M440" s="3">
        <f t="shared" si="74"/>
        <v>1</v>
      </c>
      <c r="N440" s="3">
        <f t="shared" si="75"/>
        <v>0</v>
      </c>
      <c r="AA440" t="s">
        <v>487</v>
      </c>
      <c r="AB440" t="s">
        <v>486</v>
      </c>
      <c r="AC440" t="s">
        <v>16</v>
      </c>
      <c r="AD440" t="s">
        <v>18</v>
      </c>
      <c r="AE440">
        <v>24</v>
      </c>
      <c r="AF440">
        <v>169.9</v>
      </c>
      <c r="AG440">
        <v>73.7</v>
      </c>
      <c r="AH440">
        <f t="shared" si="79"/>
        <v>2.305291723202171</v>
      </c>
      <c r="AI440">
        <v>35</v>
      </c>
      <c r="AJ440">
        <v>136.6</v>
      </c>
      <c r="AK440">
        <v>100.44</v>
      </c>
      <c r="AL440" s="3">
        <f t="shared" si="76"/>
        <v>1</v>
      </c>
      <c r="AM440" s="3">
        <f t="shared" si="77"/>
        <v>0</v>
      </c>
      <c r="AN440" s="3">
        <f t="shared" si="78"/>
        <v>0</v>
      </c>
    </row>
    <row r="441" spans="1:40" x14ac:dyDescent="0.35">
      <c r="A441" s="2" t="s">
        <v>488</v>
      </c>
      <c r="B441" t="s">
        <v>486</v>
      </c>
      <c r="C441" t="s">
        <v>16</v>
      </c>
      <c r="D441" t="s">
        <v>17</v>
      </c>
      <c r="E441" s="6">
        <v>21</v>
      </c>
      <c r="F441" s="6">
        <v>61.7</v>
      </c>
      <c r="G441" s="6">
        <v>66.22</v>
      </c>
      <c r="H441" s="6">
        <f t="shared" si="72"/>
        <v>0.93174267592872251</v>
      </c>
      <c r="I441" s="6">
        <v>20.5</v>
      </c>
      <c r="J441" s="6">
        <v>57.6</v>
      </c>
      <c r="K441" s="6">
        <v>64.97</v>
      </c>
      <c r="L441" s="6">
        <f t="shared" si="73"/>
        <v>0</v>
      </c>
      <c r="M441" s="6">
        <f t="shared" si="74"/>
        <v>0</v>
      </c>
      <c r="N441" s="6">
        <f t="shared" si="75"/>
        <v>1</v>
      </c>
      <c r="AA441" t="s">
        <v>488</v>
      </c>
      <c r="AB441" t="s">
        <v>486</v>
      </c>
      <c r="AC441" t="s">
        <v>16</v>
      </c>
      <c r="AD441" t="s">
        <v>18</v>
      </c>
      <c r="AE441" s="6">
        <v>30</v>
      </c>
      <c r="AF441" s="6">
        <v>81.61</v>
      </c>
      <c r="AG441" s="6">
        <v>88.39</v>
      </c>
      <c r="AH441" s="6">
        <f t="shared" si="79"/>
        <v>0.92329449032696009</v>
      </c>
      <c r="AI441" s="6">
        <v>29.5</v>
      </c>
      <c r="AJ441" s="6">
        <v>62.83</v>
      </c>
      <c r="AK441" s="6">
        <v>87.18</v>
      </c>
      <c r="AL441" s="6">
        <f t="shared" si="76"/>
        <v>0</v>
      </c>
      <c r="AM441" s="6">
        <f t="shared" si="77"/>
        <v>0</v>
      </c>
      <c r="AN441" s="6">
        <f t="shared" si="78"/>
        <v>1</v>
      </c>
    </row>
    <row r="442" spans="1:40" x14ac:dyDescent="0.35">
      <c r="A442" s="2" t="s">
        <v>489</v>
      </c>
      <c r="B442" t="s">
        <v>486</v>
      </c>
      <c r="C442" t="s">
        <v>16</v>
      </c>
      <c r="D442" t="s">
        <v>17</v>
      </c>
      <c r="E442">
        <v>24</v>
      </c>
      <c r="F442">
        <v>93.31</v>
      </c>
      <c r="G442">
        <v>73.7</v>
      </c>
      <c r="H442">
        <f t="shared" si="72"/>
        <v>1.2660786974219811</v>
      </c>
      <c r="I442">
        <v>23</v>
      </c>
      <c r="J442">
        <v>45.05</v>
      </c>
      <c r="K442">
        <v>71.22</v>
      </c>
      <c r="L442" s="3">
        <f t="shared" si="73"/>
        <v>0</v>
      </c>
      <c r="M442" s="3">
        <f t="shared" si="74"/>
        <v>1</v>
      </c>
      <c r="N442" s="3">
        <f t="shared" si="75"/>
        <v>0</v>
      </c>
      <c r="AA442" t="s">
        <v>489</v>
      </c>
      <c r="AB442" t="s">
        <v>486</v>
      </c>
      <c r="AC442" t="s">
        <v>16</v>
      </c>
      <c r="AD442" t="s">
        <v>18</v>
      </c>
      <c r="AE442">
        <v>24</v>
      </c>
      <c r="AF442">
        <v>159.80000000000001</v>
      </c>
      <c r="AG442">
        <v>73.7</v>
      </c>
      <c r="AH442">
        <f t="shared" si="79"/>
        <v>2.1682496607869743</v>
      </c>
      <c r="AI442">
        <v>35</v>
      </c>
      <c r="AJ442">
        <v>110.41</v>
      </c>
      <c r="AK442">
        <v>100.44</v>
      </c>
      <c r="AL442" s="3">
        <f t="shared" si="76"/>
        <v>1</v>
      </c>
      <c r="AM442" s="3">
        <f t="shared" si="77"/>
        <v>0</v>
      </c>
      <c r="AN442" s="3">
        <f t="shared" si="78"/>
        <v>0</v>
      </c>
    </row>
    <row r="443" spans="1:40" x14ac:dyDescent="0.35">
      <c r="A443" s="2" t="s">
        <v>490</v>
      </c>
      <c r="B443" t="s">
        <v>486</v>
      </c>
      <c r="C443" t="s">
        <v>16</v>
      </c>
      <c r="D443" t="s">
        <v>17</v>
      </c>
      <c r="E443" s="6">
        <v>20.5</v>
      </c>
      <c r="F443" s="6">
        <v>63.31</v>
      </c>
      <c r="G443" s="6">
        <v>64.97</v>
      </c>
      <c r="H443" s="6">
        <f t="shared" si="72"/>
        <v>0.97444974603663237</v>
      </c>
      <c r="I443" s="6">
        <v>20</v>
      </c>
      <c r="J443" s="6">
        <v>38.229999999999997</v>
      </c>
      <c r="K443" s="6">
        <v>63.71</v>
      </c>
      <c r="L443" s="6">
        <f t="shared" si="73"/>
        <v>0</v>
      </c>
      <c r="M443" s="6">
        <f t="shared" si="74"/>
        <v>0</v>
      </c>
      <c r="N443" s="6">
        <f t="shared" si="75"/>
        <v>1</v>
      </c>
      <c r="AA443" t="s">
        <v>490</v>
      </c>
      <c r="AB443" t="s">
        <v>486</v>
      </c>
      <c r="AC443" t="s">
        <v>16</v>
      </c>
      <c r="AD443" t="s">
        <v>18</v>
      </c>
      <c r="AE443">
        <v>23.5</v>
      </c>
      <c r="AF443">
        <v>120.02</v>
      </c>
      <c r="AG443">
        <v>72.459999999999994</v>
      </c>
      <c r="AH443">
        <f t="shared" si="79"/>
        <v>1.6563621308308032</v>
      </c>
      <c r="AI443">
        <v>35</v>
      </c>
      <c r="AJ443">
        <v>119.04</v>
      </c>
      <c r="AK443">
        <v>100.44</v>
      </c>
      <c r="AL443" s="3">
        <f t="shared" si="76"/>
        <v>1</v>
      </c>
      <c r="AM443" s="3">
        <f t="shared" si="77"/>
        <v>0</v>
      </c>
      <c r="AN443" s="3">
        <f t="shared" si="78"/>
        <v>0</v>
      </c>
    </row>
    <row r="444" spans="1:40" x14ac:dyDescent="0.35">
      <c r="A444" s="2" t="s">
        <v>491</v>
      </c>
      <c r="B444" t="s">
        <v>486</v>
      </c>
      <c r="C444" t="s">
        <v>16</v>
      </c>
      <c r="D444" t="s">
        <v>17</v>
      </c>
      <c r="E444" s="6">
        <v>16.5</v>
      </c>
      <c r="F444" s="6">
        <v>39.700000000000003</v>
      </c>
      <c r="G444" s="6">
        <v>54.79</v>
      </c>
      <c r="H444" s="6">
        <f t="shared" si="72"/>
        <v>0.7245847782442052</v>
      </c>
      <c r="I444" s="6">
        <v>16</v>
      </c>
      <c r="J444" s="6">
        <v>29.62</v>
      </c>
      <c r="K444" s="6">
        <v>53.5</v>
      </c>
      <c r="L444" s="6">
        <f t="shared" si="73"/>
        <v>0</v>
      </c>
      <c r="M444" s="6">
        <f t="shared" si="74"/>
        <v>0</v>
      </c>
      <c r="N444" s="6">
        <f t="shared" si="75"/>
        <v>1</v>
      </c>
      <c r="AA444" t="s">
        <v>491</v>
      </c>
      <c r="AB444" t="s">
        <v>486</v>
      </c>
      <c r="AC444" t="s">
        <v>16</v>
      </c>
      <c r="AD444" t="s">
        <v>18</v>
      </c>
      <c r="AE444">
        <v>24</v>
      </c>
      <c r="AF444">
        <v>116.01</v>
      </c>
      <c r="AG444">
        <v>73.7</v>
      </c>
      <c r="AH444">
        <f t="shared" si="79"/>
        <v>1.5740841248303934</v>
      </c>
      <c r="AI444">
        <v>22.5</v>
      </c>
      <c r="AJ444">
        <v>46.09</v>
      </c>
      <c r="AK444">
        <v>69.97</v>
      </c>
      <c r="AL444" s="3">
        <f t="shared" si="76"/>
        <v>1</v>
      </c>
      <c r="AM444" s="3">
        <f t="shared" si="77"/>
        <v>0</v>
      </c>
      <c r="AN444" s="3">
        <f t="shared" si="78"/>
        <v>0</v>
      </c>
    </row>
    <row r="445" spans="1:40" x14ac:dyDescent="0.35">
      <c r="A445" s="2" t="s">
        <v>492</v>
      </c>
      <c r="B445" t="s">
        <v>486</v>
      </c>
      <c r="C445" t="s">
        <v>16</v>
      </c>
      <c r="D445" t="s">
        <v>17</v>
      </c>
      <c r="E445" s="6">
        <v>16.5</v>
      </c>
      <c r="F445" s="6">
        <v>41.33</v>
      </c>
      <c r="G445" s="6">
        <v>54.79</v>
      </c>
      <c r="H445" s="6">
        <f t="shared" si="72"/>
        <v>0.75433473261544071</v>
      </c>
      <c r="I445" s="6">
        <v>16</v>
      </c>
      <c r="J445" s="6">
        <v>21.87</v>
      </c>
      <c r="K445" s="6">
        <v>53.5</v>
      </c>
      <c r="L445" s="6">
        <f t="shared" si="73"/>
        <v>0</v>
      </c>
      <c r="M445" s="6">
        <f t="shared" si="74"/>
        <v>0</v>
      </c>
      <c r="N445" s="6">
        <f t="shared" si="75"/>
        <v>1</v>
      </c>
      <c r="AA445" t="s">
        <v>492</v>
      </c>
      <c r="AB445" t="s">
        <v>486</v>
      </c>
      <c r="AC445" t="s">
        <v>16</v>
      </c>
      <c r="AD445" t="s">
        <v>18</v>
      </c>
      <c r="AE445">
        <v>24</v>
      </c>
      <c r="AF445">
        <v>108.29</v>
      </c>
      <c r="AG445">
        <v>73.7</v>
      </c>
      <c r="AH445">
        <f t="shared" si="79"/>
        <v>1.4693351424694709</v>
      </c>
      <c r="AI445">
        <v>23.5</v>
      </c>
      <c r="AJ445">
        <v>70.12</v>
      </c>
      <c r="AK445">
        <v>72.459999999999994</v>
      </c>
      <c r="AL445" s="3">
        <f t="shared" si="76"/>
        <v>0</v>
      </c>
      <c r="AM445" s="3">
        <f t="shared" si="77"/>
        <v>1</v>
      </c>
      <c r="AN445" s="3">
        <f t="shared" si="78"/>
        <v>0</v>
      </c>
    </row>
    <row r="446" spans="1:40" x14ac:dyDescent="0.35">
      <c r="A446" s="2" t="s">
        <v>493</v>
      </c>
      <c r="B446" t="s">
        <v>486</v>
      </c>
      <c r="C446" t="s">
        <v>16</v>
      </c>
      <c r="D446" t="s">
        <v>17</v>
      </c>
      <c r="E446" s="6">
        <v>27</v>
      </c>
      <c r="F446" s="6">
        <v>72.5</v>
      </c>
      <c r="G446" s="6">
        <v>81.08</v>
      </c>
      <c r="H446" s="6">
        <f t="shared" si="72"/>
        <v>0.89417858904785397</v>
      </c>
      <c r="I446" s="6">
        <v>26.5</v>
      </c>
      <c r="J446" s="6">
        <v>41.2</v>
      </c>
      <c r="K446" s="6">
        <v>79.86</v>
      </c>
      <c r="L446" s="6">
        <f t="shared" si="73"/>
        <v>0</v>
      </c>
      <c r="M446" s="6">
        <f t="shared" si="74"/>
        <v>0</v>
      </c>
      <c r="N446" s="6">
        <f t="shared" si="75"/>
        <v>1</v>
      </c>
      <c r="AA446" t="s">
        <v>493</v>
      </c>
      <c r="AB446" t="s">
        <v>486</v>
      </c>
      <c r="AC446" t="s">
        <v>16</v>
      </c>
      <c r="AD446" t="s">
        <v>18</v>
      </c>
      <c r="AE446">
        <v>24</v>
      </c>
      <c r="AF446">
        <v>78.34</v>
      </c>
      <c r="AG446">
        <v>73.7</v>
      </c>
      <c r="AH446">
        <f t="shared" si="79"/>
        <v>1.0629579375848033</v>
      </c>
      <c r="AI446">
        <v>23.5</v>
      </c>
      <c r="AJ446">
        <v>60.98</v>
      </c>
      <c r="AK446">
        <v>72.459999999999994</v>
      </c>
      <c r="AL446" s="3">
        <f t="shared" si="76"/>
        <v>0</v>
      </c>
      <c r="AM446" s="3">
        <f t="shared" si="77"/>
        <v>1</v>
      </c>
      <c r="AN446" s="3">
        <f t="shared" si="78"/>
        <v>0</v>
      </c>
    </row>
    <row r="447" spans="1:40" x14ac:dyDescent="0.35">
      <c r="A447" s="2" t="s">
        <v>494</v>
      </c>
      <c r="B447" t="s">
        <v>486</v>
      </c>
      <c r="C447" t="s">
        <v>16</v>
      </c>
      <c r="D447" t="s">
        <v>17</v>
      </c>
      <c r="E447">
        <v>23.5</v>
      </c>
      <c r="F447">
        <v>91.68</v>
      </c>
      <c r="G447">
        <v>72.459999999999994</v>
      </c>
      <c r="H447">
        <f t="shared" si="72"/>
        <v>1.2652497929892357</v>
      </c>
      <c r="I447">
        <v>22.5</v>
      </c>
      <c r="J447">
        <v>66.86</v>
      </c>
      <c r="K447">
        <v>69.97</v>
      </c>
      <c r="L447" s="3">
        <f t="shared" si="73"/>
        <v>0</v>
      </c>
      <c r="M447" s="3">
        <f t="shared" si="74"/>
        <v>1</v>
      </c>
      <c r="N447" s="3">
        <f t="shared" si="75"/>
        <v>0</v>
      </c>
      <c r="AA447" t="s">
        <v>494</v>
      </c>
      <c r="AB447" t="s">
        <v>486</v>
      </c>
      <c r="AC447" t="s">
        <v>16</v>
      </c>
      <c r="AD447" t="s">
        <v>18</v>
      </c>
      <c r="AE447">
        <v>24</v>
      </c>
      <c r="AF447">
        <v>156.96</v>
      </c>
      <c r="AG447">
        <v>73.7</v>
      </c>
      <c r="AH447">
        <f t="shared" si="79"/>
        <v>2.1297150610583446</v>
      </c>
      <c r="AI447">
        <v>35</v>
      </c>
      <c r="AJ447">
        <v>103.32</v>
      </c>
      <c r="AK447">
        <v>100.44</v>
      </c>
      <c r="AL447" s="3">
        <f t="shared" si="76"/>
        <v>1</v>
      </c>
      <c r="AM447" s="3">
        <f t="shared" si="77"/>
        <v>0</v>
      </c>
      <c r="AN447" s="3">
        <f t="shared" si="78"/>
        <v>0</v>
      </c>
    </row>
    <row r="448" spans="1:40" x14ac:dyDescent="0.35">
      <c r="A448" s="2" t="s">
        <v>495</v>
      </c>
      <c r="B448" t="s">
        <v>486</v>
      </c>
      <c r="C448" t="s">
        <v>16</v>
      </c>
      <c r="D448" t="s">
        <v>17</v>
      </c>
      <c r="E448" s="6">
        <v>29</v>
      </c>
      <c r="F448" s="6">
        <v>84.27</v>
      </c>
      <c r="G448" s="6">
        <v>85.96</v>
      </c>
      <c r="H448" s="6">
        <f t="shared" si="72"/>
        <v>0.98033969288040956</v>
      </c>
      <c r="I448" s="6">
        <v>28.5</v>
      </c>
      <c r="J448" s="6">
        <v>63.37</v>
      </c>
      <c r="K448" s="6">
        <v>84.74</v>
      </c>
      <c r="L448" s="6">
        <f t="shared" si="73"/>
        <v>0</v>
      </c>
      <c r="M448" s="6">
        <f t="shared" si="74"/>
        <v>0</v>
      </c>
      <c r="N448" s="6">
        <f t="shared" si="75"/>
        <v>1</v>
      </c>
      <c r="AA448" t="s">
        <v>495</v>
      </c>
      <c r="AB448" t="s">
        <v>486</v>
      </c>
      <c r="AC448" t="s">
        <v>16</v>
      </c>
      <c r="AD448" t="s">
        <v>18</v>
      </c>
      <c r="AE448">
        <v>24</v>
      </c>
      <c r="AF448">
        <v>101.1</v>
      </c>
      <c r="AG448">
        <v>73.7</v>
      </c>
      <c r="AH448">
        <f t="shared" si="79"/>
        <v>1.3717774762550881</v>
      </c>
      <c r="AI448">
        <v>23</v>
      </c>
      <c r="AJ448">
        <v>63.77</v>
      </c>
      <c r="AK448">
        <v>71.22</v>
      </c>
      <c r="AL448" s="3">
        <f t="shared" si="76"/>
        <v>0</v>
      </c>
      <c r="AM448" s="3">
        <f t="shared" si="77"/>
        <v>1</v>
      </c>
      <c r="AN448" s="3">
        <f t="shared" si="78"/>
        <v>0</v>
      </c>
    </row>
    <row r="449" spans="1:40" x14ac:dyDescent="0.35">
      <c r="A449" s="2" t="s">
        <v>496</v>
      </c>
      <c r="B449" t="s">
        <v>486</v>
      </c>
      <c r="C449" t="s">
        <v>16</v>
      </c>
      <c r="D449" t="s">
        <v>17</v>
      </c>
      <c r="E449" s="6">
        <v>30</v>
      </c>
      <c r="F449" s="6">
        <v>81.650000000000006</v>
      </c>
      <c r="G449" s="6">
        <v>88.39</v>
      </c>
      <c r="H449" s="6">
        <f t="shared" si="72"/>
        <v>0.92374703020703708</v>
      </c>
      <c r="I449" s="6">
        <v>29.5</v>
      </c>
      <c r="J449" s="6">
        <v>72.680000000000007</v>
      </c>
      <c r="K449" s="6">
        <v>87.18</v>
      </c>
      <c r="L449" s="6">
        <f t="shared" si="73"/>
        <v>0</v>
      </c>
      <c r="M449" s="6">
        <f t="shared" si="74"/>
        <v>0</v>
      </c>
      <c r="N449" s="6">
        <f t="shared" si="75"/>
        <v>1</v>
      </c>
      <c r="AA449" t="s">
        <v>496</v>
      </c>
      <c r="AB449" t="s">
        <v>486</v>
      </c>
      <c r="AC449" t="s">
        <v>16</v>
      </c>
      <c r="AD449" t="s">
        <v>18</v>
      </c>
      <c r="AE449">
        <v>23.5</v>
      </c>
      <c r="AF449">
        <v>161.86000000000001</v>
      </c>
      <c r="AG449">
        <v>72.459999999999994</v>
      </c>
      <c r="AH449">
        <f t="shared" si="79"/>
        <v>2.2337841567761529</v>
      </c>
      <c r="AI449">
        <v>35</v>
      </c>
      <c r="AJ449">
        <v>141.02000000000001</v>
      </c>
      <c r="AK449">
        <v>100.44</v>
      </c>
      <c r="AL449" s="3">
        <f t="shared" si="76"/>
        <v>1</v>
      </c>
      <c r="AM449" s="3">
        <f t="shared" si="77"/>
        <v>0</v>
      </c>
      <c r="AN449" s="3">
        <f t="shared" si="78"/>
        <v>0</v>
      </c>
    </row>
    <row r="450" spans="1:40" x14ac:dyDescent="0.35">
      <c r="A450" s="2" t="s">
        <v>497</v>
      </c>
      <c r="B450" t="s">
        <v>486</v>
      </c>
      <c r="C450" t="s">
        <v>16</v>
      </c>
      <c r="D450" t="s">
        <v>17</v>
      </c>
      <c r="E450" s="6">
        <v>20.5</v>
      </c>
      <c r="F450" s="6">
        <v>58.68</v>
      </c>
      <c r="G450" s="6">
        <v>64.97</v>
      </c>
      <c r="H450" s="6">
        <f t="shared" ref="H450:H513" si="80">F450/G450</f>
        <v>0.90318608588579341</v>
      </c>
      <c r="I450" s="6">
        <v>20</v>
      </c>
      <c r="J450" s="6">
        <v>46.47</v>
      </c>
      <c r="K450" s="6">
        <v>63.71</v>
      </c>
      <c r="L450" s="6">
        <f t="shared" ref="L450:L513" si="81">IF(H450&gt;1.5,1,0)</f>
        <v>0</v>
      </c>
      <c r="M450" s="6">
        <f t="shared" ref="M450:M513" si="82">IF((AND(H450&gt;1,H450&lt;1.5)),1,0)</f>
        <v>0</v>
      </c>
      <c r="N450" s="6">
        <f t="shared" ref="N450:N513" si="83">IF(H450&lt;1,1,0)</f>
        <v>1</v>
      </c>
      <c r="AA450" t="s">
        <v>497</v>
      </c>
      <c r="AB450" t="s">
        <v>486</v>
      </c>
      <c r="AC450" t="s">
        <v>16</v>
      </c>
      <c r="AD450" t="s">
        <v>18</v>
      </c>
      <c r="AE450">
        <v>23.5</v>
      </c>
      <c r="AF450">
        <v>93.13</v>
      </c>
      <c r="AG450">
        <v>72.459999999999994</v>
      </c>
      <c r="AH450">
        <f t="shared" si="79"/>
        <v>1.2852608335633453</v>
      </c>
      <c r="AI450">
        <v>22.5</v>
      </c>
      <c r="AJ450">
        <v>51.23</v>
      </c>
      <c r="AK450">
        <v>69.97</v>
      </c>
      <c r="AL450" s="3">
        <f t="shared" ref="AL450:AL513" si="84">IF(AH450&gt;1.5,1,0)</f>
        <v>0</v>
      </c>
      <c r="AM450" s="3">
        <f t="shared" ref="AM450:AM513" si="85">IF((AND(AH450&gt;1,AH450&lt;1.5)),1,0)</f>
        <v>1</v>
      </c>
      <c r="AN450" s="3">
        <f t="shared" ref="AN450:AN513" si="86">IF(AH450&lt;1,1,0)</f>
        <v>0</v>
      </c>
    </row>
    <row r="451" spans="1:40" x14ac:dyDescent="0.35">
      <c r="A451" s="2" t="s">
        <v>498</v>
      </c>
      <c r="B451" t="s">
        <v>486</v>
      </c>
      <c r="C451" t="s">
        <v>16</v>
      </c>
      <c r="D451" t="s">
        <v>17</v>
      </c>
      <c r="E451">
        <v>24</v>
      </c>
      <c r="F451">
        <v>91.54</v>
      </c>
      <c r="G451">
        <v>73.7</v>
      </c>
      <c r="H451">
        <f t="shared" si="80"/>
        <v>1.2420624151967437</v>
      </c>
      <c r="I451">
        <v>22.5</v>
      </c>
      <c r="J451">
        <v>47.57</v>
      </c>
      <c r="K451">
        <v>69.97</v>
      </c>
      <c r="L451" s="3">
        <f t="shared" si="81"/>
        <v>0</v>
      </c>
      <c r="M451" s="3">
        <f t="shared" si="82"/>
        <v>1</v>
      </c>
      <c r="N451" s="3">
        <f t="shared" si="83"/>
        <v>0</v>
      </c>
      <c r="AA451" t="s">
        <v>498</v>
      </c>
      <c r="AB451" t="s">
        <v>486</v>
      </c>
      <c r="AC451" t="s">
        <v>16</v>
      </c>
      <c r="AD451" t="s">
        <v>18</v>
      </c>
      <c r="AE451">
        <v>24</v>
      </c>
      <c r="AF451">
        <v>131.13999999999999</v>
      </c>
      <c r="AG451">
        <v>73.7</v>
      </c>
      <c r="AH451">
        <f t="shared" ref="AH451:AH514" si="87">AF451/AG451</f>
        <v>1.7793758480325641</v>
      </c>
      <c r="AI451">
        <v>35</v>
      </c>
      <c r="AJ451">
        <v>111.61</v>
      </c>
      <c r="AK451">
        <v>100.44</v>
      </c>
      <c r="AL451" s="3">
        <f t="shared" si="84"/>
        <v>1</v>
      </c>
      <c r="AM451" s="3">
        <f t="shared" si="85"/>
        <v>0</v>
      </c>
      <c r="AN451" s="3">
        <f t="shared" si="86"/>
        <v>0</v>
      </c>
    </row>
    <row r="452" spans="1:40" x14ac:dyDescent="0.35">
      <c r="A452" s="2" t="s">
        <v>499</v>
      </c>
      <c r="B452" t="s">
        <v>486</v>
      </c>
      <c r="C452" t="s">
        <v>16</v>
      </c>
      <c r="D452" t="s">
        <v>17</v>
      </c>
      <c r="E452">
        <v>24.5</v>
      </c>
      <c r="F452">
        <v>82.92</v>
      </c>
      <c r="G452">
        <v>74.930000000000007</v>
      </c>
      <c r="H452">
        <f t="shared" si="80"/>
        <v>1.1066328573335111</v>
      </c>
      <c r="I452">
        <v>24</v>
      </c>
      <c r="J452">
        <v>66.97</v>
      </c>
      <c r="K452">
        <v>73.7</v>
      </c>
      <c r="L452" s="3">
        <f t="shared" si="81"/>
        <v>0</v>
      </c>
      <c r="M452" s="3">
        <f t="shared" si="82"/>
        <v>1</v>
      </c>
      <c r="N452" s="3">
        <f t="shared" si="83"/>
        <v>0</v>
      </c>
      <c r="AA452" t="s">
        <v>499</v>
      </c>
      <c r="AB452" t="s">
        <v>486</v>
      </c>
      <c r="AC452" t="s">
        <v>16</v>
      </c>
      <c r="AD452" t="s">
        <v>18</v>
      </c>
      <c r="AE452">
        <v>24</v>
      </c>
      <c r="AF452">
        <v>157.76</v>
      </c>
      <c r="AG452">
        <v>73.7</v>
      </c>
      <c r="AH452">
        <f t="shared" si="87"/>
        <v>2.1405698778833107</v>
      </c>
      <c r="AI452">
        <v>23</v>
      </c>
      <c r="AJ452">
        <v>65.510000000000005</v>
      </c>
      <c r="AK452">
        <v>71.22</v>
      </c>
      <c r="AL452" s="3">
        <f t="shared" si="84"/>
        <v>1</v>
      </c>
      <c r="AM452" s="3">
        <f t="shared" si="85"/>
        <v>0</v>
      </c>
      <c r="AN452" s="3">
        <f t="shared" si="86"/>
        <v>0</v>
      </c>
    </row>
    <row r="453" spans="1:40" x14ac:dyDescent="0.35">
      <c r="A453" s="2" t="s">
        <v>500</v>
      </c>
      <c r="B453" t="s">
        <v>486</v>
      </c>
      <c r="C453" t="s">
        <v>16</v>
      </c>
      <c r="D453" t="s">
        <v>17</v>
      </c>
      <c r="E453">
        <v>20.5</v>
      </c>
      <c r="F453">
        <v>81.96</v>
      </c>
      <c r="G453">
        <v>64.97</v>
      </c>
      <c r="H453">
        <f t="shared" si="80"/>
        <v>1.2615053101431428</v>
      </c>
      <c r="I453">
        <v>20</v>
      </c>
      <c r="J453">
        <v>57.58</v>
      </c>
      <c r="K453">
        <v>63.71</v>
      </c>
      <c r="L453" s="3">
        <f t="shared" si="81"/>
        <v>0</v>
      </c>
      <c r="M453" s="3">
        <f t="shared" si="82"/>
        <v>1</v>
      </c>
      <c r="N453" s="3">
        <f t="shared" si="83"/>
        <v>0</v>
      </c>
      <c r="AA453" t="s">
        <v>500</v>
      </c>
      <c r="AB453" t="s">
        <v>486</v>
      </c>
      <c r="AC453" t="s">
        <v>16</v>
      </c>
      <c r="AD453" t="s">
        <v>18</v>
      </c>
      <c r="AE453">
        <v>24</v>
      </c>
      <c r="AF453">
        <v>134.28</v>
      </c>
      <c r="AG453">
        <v>73.7</v>
      </c>
      <c r="AH453">
        <f t="shared" si="87"/>
        <v>1.8219810040705562</v>
      </c>
      <c r="AI453">
        <v>16</v>
      </c>
      <c r="AJ453">
        <v>54.07</v>
      </c>
      <c r="AK453">
        <v>53.5</v>
      </c>
      <c r="AL453" s="3">
        <f t="shared" si="84"/>
        <v>1</v>
      </c>
      <c r="AM453" s="3">
        <f t="shared" si="85"/>
        <v>0</v>
      </c>
      <c r="AN453" s="3">
        <f t="shared" si="86"/>
        <v>0</v>
      </c>
    </row>
    <row r="454" spans="1:40" x14ac:dyDescent="0.35">
      <c r="A454" s="2" t="s">
        <v>501</v>
      </c>
      <c r="B454" t="s">
        <v>486</v>
      </c>
      <c r="C454" t="s">
        <v>16</v>
      </c>
      <c r="D454" t="s">
        <v>17</v>
      </c>
      <c r="E454">
        <v>24</v>
      </c>
      <c r="F454">
        <v>92.26</v>
      </c>
      <c r="G454">
        <v>73.7</v>
      </c>
      <c r="H454">
        <f t="shared" si="80"/>
        <v>1.2518317503392131</v>
      </c>
      <c r="I454">
        <v>23.5</v>
      </c>
      <c r="J454">
        <v>67.03</v>
      </c>
      <c r="K454">
        <v>72.459999999999994</v>
      </c>
      <c r="L454" s="3">
        <f t="shared" si="81"/>
        <v>0</v>
      </c>
      <c r="M454" s="3">
        <f t="shared" si="82"/>
        <v>1</v>
      </c>
      <c r="N454" s="3">
        <f t="shared" si="83"/>
        <v>0</v>
      </c>
      <c r="AA454" t="s">
        <v>501</v>
      </c>
      <c r="AB454" t="s">
        <v>486</v>
      </c>
      <c r="AC454" t="s">
        <v>16</v>
      </c>
      <c r="AD454" t="s">
        <v>18</v>
      </c>
      <c r="AE454">
        <v>24</v>
      </c>
      <c r="AF454">
        <v>131.13999999999999</v>
      </c>
      <c r="AG454">
        <v>73.7</v>
      </c>
      <c r="AH454">
        <f t="shared" si="87"/>
        <v>1.7793758480325641</v>
      </c>
      <c r="AI454">
        <v>23</v>
      </c>
      <c r="AJ454">
        <v>70.91</v>
      </c>
      <c r="AK454">
        <v>71.22</v>
      </c>
      <c r="AL454" s="3">
        <f t="shared" si="84"/>
        <v>1</v>
      </c>
      <c r="AM454" s="3">
        <f t="shared" si="85"/>
        <v>0</v>
      </c>
      <c r="AN454" s="3">
        <f t="shared" si="86"/>
        <v>0</v>
      </c>
    </row>
    <row r="455" spans="1:40" x14ac:dyDescent="0.35">
      <c r="A455" s="2" t="s">
        <v>502</v>
      </c>
      <c r="B455" t="s">
        <v>486</v>
      </c>
      <c r="C455" t="s">
        <v>16</v>
      </c>
      <c r="D455" t="s">
        <v>17</v>
      </c>
      <c r="E455">
        <v>24.5</v>
      </c>
      <c r="F455">
        <v>83.08</v>
      </c>
      <c r="G455">
        <v>74.930000000000007</v>
      </c>
      <c r="H455">
        <f t="shared" si="80"/>
        <v>1.1087681836380621</v>
      </c>
      <c r="I455">
        <v>24</v>
      </c>
      <c r="J455">
        <v>60.21</v>
      </c>
      <c r="K455">
        <v>73.7</v>
      </c>
      <c r="L455" s="3">
        <f t="shared" si="81"/>
        <v>0</v>
      </c>
      <c r="M455" s="3">
        <f t="shared" si="82"/>
        <v>1</v>
      </c>
      <c r="N455" s="3">
        <f t="shared" si="83"/>
        <v>0</v>
      </c>
      <c r="AA455" t="s">
        <v>502</v>
      </c>
      <c r="AB455" t="s">
        <v>486</v>
      </c>
      <c r="AC455" t="s">
        <v>16</v>
      </c>
      <c r="AD455" t="s">
        <v>18</v>
      </c>
      <c r="AE455">
        <v>24</v>
      </c>
      <c r="AF455">
        <v>159.33000000000001</v>
      </c>
      <c r="AG455">
        <v>73.7</v>
      </c>
      <c r="AH455">
        <f t="shared" si="87"/>
        <v>2.1618724559023068</v>
      </c>
      <c r="AI455">
        <v>35</v>
      </c>
      <c r="AJ455">
        <v>126.8</v>
      </c>
      <c r="AK455">
        <v>100.44</v>
      </c>
      <c r="AL455" s="3">
        <f t="shared" si="84"/>
        <v>1</v>
      </c>
      <c r="AM455" s="3">
        <f t="shared" si="85"/>
        <v>0</v>
      </c>
      <c r="AN455" s="3">
        <f t="shared" si="86"/>
        <v>0</v>
      </c>
    </row>
    <row r="456" spans="1:40" x14ac:dyDescent="0.35">
      <c r="A456" s="2" t="s">
        <v>503</v>
      </c>
      <c r="B456" t="s">
        <v>486</v>
      </c>
      <c r="C456" t="s">
        <v>16</v>
      </c>
      <c r="D456" t="s">
        <v>17</v>
      </c>
      <c r="E456">
        <v>24</v>
      </c>
      <c r="F456">
        <v>81.739999999999995</v>
      </c>
      <c r="G456">
        <v>73.7</v>
      </c>
      <c r="H456">
        <f t="shared" si="80"/>
        <v>1.1090909090909089</v>
      </c>
      <c r="I456">
        <v>23.5</v>
      </c>
      <c r="J456">
        <v>66.89</v>
      </c>
      <c r="K456">
        <v>72.459999999999994</v>
      </c>
      <c r="L456" s="3">
        <f t="shared" si="81"/>
        <v>0</v>
      </c>
      <c r="M456" s="3">
        <f t="shared" si="82"/>
        <v>1</v>
      </c>
      <c r="N456" s="3">
        <f t="shared" si="83"/>
        <v>0</v>
      </c>
      <c r="AA456" t="s">
        <v>503</v>
      </c>
      <c r="AB456" t="s">
        <v>486</v>
      </c>
      <c r="AC456" t="s">
        <v>16</v>
      </c>
      <c r="AD456" t="s">
        <v>18</v>
      </c>
      <c r="AE456">
        <v>24</v>
      </c>
      <c r="AF456">
        <v>164.16</v>
      </c>
      <c r="AG456">
        <v>73.7</v>
      </c>
      <c r="AH456">
        <f t="shared" si="87"/>
        <v>2.2274084124830393</v>
      </c>
      <c r="AI456">
        <v>18</v>
      </c>
      <c r="AJ456">
        <v>61.04</v>
      </c>
      <c r="AK456">
        <v>58.64</v>
      </c>
      <c r="AL456" s="3">
        <f t="shared" si="84"/>
        <v>1</v>
      </c>
      <c r="AM456" s="3">
        <f t="shared" si="85"/>
        <v>0</v>
      </c>
      <c r="AN456" s="3">
        <f t="shared" si="86"/>
        <v>0</v>
      </c>
    </row>
    <row r="457" spans="1:40" x14ac:dyDescent="0.35">
      <c r="A457" s="2" t="s">
        <v>504</v>
      </c>
      <c r="B457" t="s">
        <v>486</v>
      </c>
      <c r="C457" t="s">
        <v>16</v>
      </c>
      <c r="D457" t="s">
        <v>17</v>
      </c>
      <c r="E457">
        <v>24</v>
      </c>
      <c r="F457">
        <v>121.28</v>
      </c>
      <c r="G457">
        <v>73.7</v>
      </c>
      <c r="H457">
        <f t="shared" si="80"/>
        <v>1.6455902306648575</v>
      </c>
      <c r="I457">
        <v>22.5</v>
      </c>
      <c r="J457">
        <v>42.31</v>
      </c>
      <c r="K457">
        <v>69.97</v>
      </c>
      <c r="L457" s="3">
        <f t="shared" si="81"/>
        <v>1</v>
      </c>
      <c r="M457" s="3">
        <f t="shared" si="82"/>
        <v>0</v>
      </c>
      <c r="N457" s="3">
        <f t="shared" si="83"/>
        <v>0</v>
      </c>
      <c r="AA457" t="s">
        <v>504</v>
      </c>
      <c r="AB457" t="s">
        <v>486</v>
      </c>
      <c r="AC457" t="s">
        <v>16</v>
      </c>
      <c r="AD457" t="s">
        <v>18</v>
      </c>
      <c r="AE457">
        <v>24</v>
      </c>
      <c r="AF457">
        <v>159.1</v>
      </c>
      <c r="AG457">
        <v>73.7</v>
      </c>
      <c r="AH457">
        <f t="shared" si="87"/>
        <v>2.1587516960651287</v>
      </c>
      <c r="AI457">
        <v>35</v>
      </c>
      <c r="AJ457">
        <v>120.38</v>
      </c>
      <c r="AK457">
        <v>100.44</v>
      </c>
      <c r="AL457" s="3">
        <f t="shared" si="84"/>
        <v>1</v>
      </c>
      <c r="AM457" s="3">
        <f t="shared" si="85"/>
        <v>0</v>
      </c>
      <c r="AN457" s="3">
        <f t="shared" si="86"/>
        <v>0</v>
      </c>
    </row>
    <row r="458" spans="1:40" x14ac:dyDescent="0.35">
      <c r="A458" s="2" t="s">
        <v>505</v>
      </c>
      <c r="B458" t="s">
        <v>486</v>
      </c>
      <c r="C458" t="s">
        <v>16</v>
      </c>
      <c r="D458" t="s">
        <v>17</v>
      </c>
      <c r="E458">
        <v>23.5</v>
      </c>
      <c r="F458">
        <v>95.77</v>
      </c>
      <c r="G458">
        <v>72.459999999999994</v>
      </c>
      <c r="H458">
        <f t="shared" si="80"/>
        <v>1.3216947281258626</v>
      </c>
      <c r="I458">
        <v>23</v>
      </c>
      <c r="J458">
        <v>69.739999999999995</v>
      </c>
      <c r="K458">
        <v>71.22</v>
      </c>
      <c r="L458" s="3">
        <f t="shared" si="81"/>
        <v>0</v>
      </c>
      <c r="M458" s="3">
        <f t="shared" si="82"/>
        <v>1</v>
      </c>
      <c r="N458" s="3">
        <f t="shared" si="83"/>
        <v>0</v>
      </c>
      <c r="AA458" t="s">
        <v>505</v>
      </c>
      <c r="AB458" t="s">
        <v>486</v>
      </c>
      <c r="AC458" t="s">
        <v>16</v>
      </c>
      <c r="AD458" t="s">
        <v>18</v>
      </c>
      <c r="AE458">
        <v>24</v>
      </c>
      <c r="AF458">
        <v>145.32</v>
      </c>
      <c r="AG458">
        <v>73.7</v>
      </c>
      <c r="AH458">
        <f t="shared" si="87"/>
        <v>1.9717774762550879</v>
      </c>
      <c r="AI458">
        <v>35</v>
      </c>
      <c r="AJ458">
        <v>106.38</v>
      </c>
      <c r="AK458">
        <v>100.44</v>
      </c>
      <c r="AL458" s="3">
        <f t="shared" si="84"/>
        <v>1</v>
      </c>
      <c r="AM458" s="3">
        <f t="shared" si="85"/>
        <v>0</v>
      </c>
      <c r="AN458" s="3">
        <f t="shared" si="86"/>
        <v>0</v>
      </c>
    </row>
    <row r="459" spans="1:40" x14ac:dyDescent="0.35">
      <c r="A459" s="2" t="s">
        <v>506</v>
      </c>
      <c r="B459" t="s">
        <v>486</v>
      </c>
      <c r="C459" t="s">
        <v>16</v>
      </c>
      <c r="D459" t="s">
        <v>17</v>
      </c>
      <c r="E459" s="6">
        <v>15</v>
      </c>
      <c r="F459" s="6">
        <v>45.05</v>
      </c>
      <c r="G459" s="6">
        <v>50.91</v>
      </c>
      <c r="H459" s="6">
        <f t="shared" si="80"/>
        <v>0.88489491259084663</v>
      </c>
      <c r="I459" s="6">
        <v>15</v>
      </c>
      <c r="J459" s="6">
        <v>45.05</v>
      </c>
      <c r="K459" s="6">
        <v>50.91</v>
      </c>
      <c r="L459" s="6">
        <f t="shared" si="81"/>
        <v>0</v>
      </c>
      <c r="M459" s="6">
        <f t="shared" si="82"/>
        <v>0</v>
      </c>
      <c r="N459" s="6">
        <f t="shared" si="83"/>
        <v>1</v>
      </c>
      <c r="AA459" t="s">
        <v>506</v>
      </c>
      <c r="AB459" t="s">
        <v>486</v>
      </c>
      <c r="AC459" t="s">
        <v>16</v>
      </c>
      <c r="AD459" t="s">
        <v>18</v>
      </c>
      <c r="AE459">
        <v>24</v>
      </c>
      <c r="AF459">
        <v>136.44</v>
      </c>
      <c r="AG459">
        <v>73.7</v>
      </c>
      <c r="AH459">
        <f t="shared" si="87"/>
        <v>1.8512890094979646</v>
      </c>
      <c r="AI459">
        <v>35</v>
      </c>
      <c r="AJ459">
        <v>118.51</v>
      </c>
      <c r="AK459">
        <v>100.44</v>
      </c>
      <c r="AL459" s="3">
        <f t="shared" si="84"/>
        <v>1</v>
      </c>
      <c r="AM459" s="3">
        <f t="shared" si="85"/>
        <v>0</v>
      </c>
      <c r="AN459" s="3">
        <f t="shared" si="86"/>
        <v>0</v>
      </c>
    </row>
    <row r="460" spans="1:40" x14ac:dyDescent="0.35">
      <c r="A460" s="2" t="s">
        <v>507</v>
      </c>
      <c r="B460" t="s">
        <v>486</v>
      </c>
      <c r="C460" t="s">
        <v>16</v>
      </c>
      <c r="D460" t="s">
        <v>17</v>
      </c>
      <c r="E460">
        <v>24</v>
      </c>
      <c r="F460">
        <v>79.72</v>
      </c>
      <c r="G460">
        <v>73.7</v>
      </c>
      <c r="H460">
        <f t="shared" si="80"/>
        <v>1.0816824966078697</v>
      </c>
      <c r="I460">
        <v>23</v>
      </c>
      <c r="J460">
        <v>63.27</v>
      </c>
      <c r="K460">
        <v>71.22</v>
      </c>
      <c r="L460" s="3">
        <f t="shared" si="81"/>
        <v>0</v>
      </c>
      <c r="M460" s="3">
        <f t="shared" si="82"/>
        <v>1</v>
      </c>
      <c r="N460" s="3">
        <f t="shared" si="83"/>
        <v>0</v>
      </c>
      <c r="AA460" t="s">
        <v>507</v>
      </c>
      <c r="AB460" t="s">
        <v>486</v>
      </c>
      <c r="AC460" t="s">
        <v>16</v>
      </c>
      <c r="AD460" t="s">
        <v>18</v>
      </c>
      <c r="AE460">
        <v>24</v>
      </c>
      <c r="AF460">
        <v>128.03</v>
      </c>
      <c r="AG460">
        <v>73.7</v>
      </c>
      <c r="AH460">
        <f t="shared" si="87"/>
        <v>1.7371777476255088</v>
      </c>
      <c r="AI460">
        <v>22.5</v>
      </c>
      <c r="AJ460">
        <v>62.62</v>
      </c>
      <c r="AK460">
        <v>69.97</v>
      </c>
      <c r="AL460" s="3">
        <f t="shared" si="84"/>
        <v>1</v>
      </c>
      <c r="AM460" s="3">
        <f t="shared" si="85"/>
        <v>0</v>
      </c>
      <c r="AN460" s="3">
        <f t="shared" si="86"/>
        <v>0</v>
      </c>
    </row>
    <row r="461" spans="1:40" x14ac:dyDescent="0.35">
      <c r="A461" s="2" t="s">
        <v>508</v>
      </c>
      <c r="B461" t="s">
        <v>486</v>
      </c>
      <c r="C461" t="s">
        <v>16</v>
      </c>
      <c r="D461" t="s">
        <v>17</v>
      </c>
      <c r="E461">
        <v>26</v>
      </c>
      <c r="F461">
        <v>79.959999999999994</v>
      </c>
      <c r="G461">
        <v>78.63</v>
      </c>
      <c r="H461">
        <f t="shared" si="80"/>
        <v>1.0169146636143964</v>
      </c>
      <c r="I461">
        <v>25.5</v>
      </c>
      <c r="J461">
        <v>63.93</v>
      </c>
      <c r="K461">
        <v>77.400000000000006</v>
      </c>
      <c r="L461" s="3">
        <f t="shared" si="81"/>
        <v>0</v>
      </c>
      <c r="M461" s="3">
        <f t="shared" si="82"/>
        <v>1</v>
      </c>
      <c r="N461" s="3">
        <f t="shared" si="83"/>
        <v>0</v>
      </c>
      <c r="AA461" t="s">
        <v>508</v>
      </c>
      <c r="AB461" t="s">
        <v>486</v>
      </c>
      <c r="AC461" t="s">
        <v>16</v>
      </c>
      <c r="AD461" t="s">
        <v>18</v>
      </c>
      <c r="AE461">
        <v>24</v>
      </c>
      <c r="AF461">
        <v>132.11000000000001</v>
      </c>
      <c r="AG461">
        <v>73.7</v>
      </c>
      <c r="AH461">
        <f t="shared" si="87"/>
        <v>1.792537313432836</v>
      </c>
      <c r="AI461">
        <v>35</v>
      </c>
      <c r="AJ461">
        <v>108.68</v>
      </c>
      <c r="AK461">
        <v>100.44</v>
      </c>
      <c r="AL461" s="3">
        <f t="shared" si="84"/>
        <v>1</v>
      </c>
      <c r="AM461" s="3">
        <f t="shared" si="85"/>
        <v>0</v>
      </c>
      <c r="AN461" s="3">
        <f t="shared" si="86"/>
        <v>0</v>
      </c>
    </row>
    <row r="462" spans="1:40" x14ac:dyDescent="0.35">
      <c r="A462" s="2" t="s">
        <v>509</v>
      </c>
      <c r="B462" t="s">
        <v>486</v>
      </c>
      <c r="C462" t="s">
        <v>16</v>
      </c>
      <c r="D462" t="s">
        <v>17</v>
      </c>
      <c r="E462">
        <v>23.5</v>
      </c>
      <c r="F462">
        <v>222.76</v>
      </c>
      <c r="G462">
        <v>72.459999999999994</v>
      </c>
      <c r="H462">
        <f t="shared" si="80"/>
        <v>3.0742478608887662</v>
      </c>
      <c r="I462">
        <v>21.5</v>
      </c>
      <c r="J462">
        <v>67.2</v>
      </c>
      <c r="K462">
        <v>67.47</v>
      </c>
      <c r="L462" s="3">
        <f t="shared" si="81"/>
        <v>1</v>
      </c>
      <c r="M462" s="3">
        <f t="shared" si="82"/>
        <v>0</v>
      </c>
      <c r="N462" s="3">
        <f t="shared" si="83"/>
        <v>0</v>
      </c>
      <c r="AA462" t="s">
        <v>509</v>
      </c>
      <c r="AB462" t="s">
        <v>486</v>
      </c>
      <c r="AC462" t="s">
        <v>16</v>
      </c>
      <c r="AD462" t="s">
        <v>18</v>
      </c>
      <c r="AE462">
        <v>24</v>
      </c>
      <c r="AF462">
        <v>145.6</v>
      </c>
      <c r="AG462">
        <v>73.7</v>
      </c>
      <c r="AH462">
        <f t="shared" si="87"/>
        <v>1.9755766621438262</v>
      </c>
      <c r="AI462">
        <v>21.5</v>
      </c>
      <c r="AJ462">
        <v>65.09</v>
      </c>
      <c r="AK462">
        <v>67.47</v>
      </c>
      <c r="AL462" s="3">
        <f t="shared" si="84"/>
        <v>1</v>
      </c>
      <c r="AM462" s="3">
        <f t="shared" si="85"/>
        <v>0</v>
      </c>
      <c r="AN462" s="3">
        <f t="shared" si="86"/>
        <v>0</v>
      </c>
    </row>
    <row r="463" spans="1:40" x14ac:dyDescent="0.35">
      <c r="A463" s="2" t="s">
        <v>510</v>
      </c>
      <c r="B463" t="s">
        <v>486</v>
      </c>
      <c r="C463" t="s">
        <v>16</v>
      </c>
      <c r="D463" t="s">
        <v>17</v>
      </c>
      <c r="E463" s="6">
        <v>24</v>
      </c>
      <c r="F463" s="6">
        <v>72.37</v>
      </c>
      <c r="G463" s="6">
        <v>73.7</v>
      </c>
      <c r="H463" s="6">
        <f t="shared" si="80"/>
        <v>0.98195386702849397</v>
      </c>
      <c r="I463" s="6">
        <v>23.5</v>
      </c>
      <c r="J463" s="6">
        <v>33.549999999999997</v>
      </c>
      <c r="K463" s="6">
        <v>72.459999999999994</v>
      </c>
      <c r="L463" s="6">
        <f t="shared" si="81"/>
        <v>0</v>
      </c>
      <c r="M463" s="6">
        <f t="shared" si="82"/>
        <v>0</v>
      </c>
      <c r="N463" s="6">
        <f t="shared" si="83"/>
        <v>1</v>
      </c>
      <c r="AA463" t="s">
        <v>510</v>
      </c>
      <c r="AB463" t="s">
        <v>486</v>
      </c>
      <c r="AC463" t="s">
        <v>16</v>
      </c>
      <c r="AD463" t="s">
        <v>18</v>
      </c>
      <c r="AE463">
        <v>24</v>
      </c>
      <c r="AF463">
        <v>147.86000000000001</v>
      </c>
      <c r="AG463">
        <v>73.7</v>
      </c>
      <c r="AH463">
        <f t="shared" si="87"/>
        <v>2.0062415196743557</v>
      </c>
      <c r="AI463">
        <v>35</v>
      </c>
      <c r="AJ463">
        <v>107.36</v>
      </c>
      <c r="AK463">
        <v>100.44</v>
      </c>
      <c r="AL463" s="3">
        <f t="shared" si="84"/>
        <v>1</v>
      </c>
      <c r="AM463" s="3">
        <f t="shared" si="85"/>
        <v>0</v>
      </c>
      <c r="AN463" s="3">
        <f t="shared" si="86"/>
        <v>0</v>
      </c>
    </row>
    <row r="464" spans="1:40" x14ac:dyDescent="0.35">
      <c r="A464" s="2" t="s">
        <v>511</v>
      </c>
      <c r="B464" t="s">
        <v>486</v>
      </c>
      <c r="C464" t="s">
        <v>16</v>
      </c>
      <c r="D464" t="s">
        <v>17</v>
      </c>
      <c r="E464" s="6">
        <v>28</v>
      </c>
      <c r="F464" s="6">
        <v>72.69</v>
      </c>
      <c r="G464" s="6">
        <v>83.53</v>
      </c>
      <c r="H464" s="6">
        <f t="shared" si="80"/>
        <v>0.87022626601221109</v>
      </c>
      <c r="I464" s="6">
        <v>27.5</v>
      </c>
      <c r="J464" s="6">
        <v>70.39</v>
      </c>
      <c r="K464" s="6">
        <v>82.3</v>
      </c>
      <c r="L464" s="6">
        <f t="shared" si="81"/>
        <v>0</v>
      </c>
      <c r="M464" s="6">
        <f t="shared" si="82"/>
        <v>0</v>
      </c>
      <c r="N464" s="6">
        <f t="shared" si="83"/>
        <v>1</v>
      </c>
      <c r="AA464" t="s">
        <v>511</v>
      </c>
      <c r="AB464" t="s">
        <v>486</v>
      </c>
      <c r="AC464" t="s">
        <v>16</v>
      </c>
      <c r="AD464" t="s">
        <v>18</v>
      </c>
      <c r="AE464">
        <v>23.5</v>
      </c>
      <c r="AF464">
        <v>147.66</v>
      </c>
      <c r="AG464">
        <v>72.459999999999994</v>
      </c>
      <c r="AH464">
        <f t="shared" si="87"/>
        <v>2.0378139663262491</v>
      </c>
      <c r="AI464">
        <v>35</v>
      </c>
      <c r="AJ464">
        <v>126.93</v>
      </c>
      <c r="AK464">
        <v>100.44</v>
      </c>
      <c r="AL464" s="3">
        <f t="shared" si="84"/>
        <v>1</v>
      </c>
      <c r="AM464" s="3">
        <f t="shared" si="85"/>
        <v>0</v>
      </c>
      <c r="AN464" s="3">
        <f t="shared" si="86"/>
        <v>0</v>
      </c>
    </row>
    <row r="465" spans="1:40" x14ac:dyDescent="0.35">
      <c r="A465" s="2" t="s">
        <v>512</v>
      </c>
      <c r="B465" t="s">
        <v>486</v>
      </c>
      <c r="C465" t="s">
        <v>16</v>
      </c>
      <c r="D465" t="s">
        <v>17</v>
      </c>
      <c r="E465">
        <v>23.5</v>
      </c>
      <c r="F465">
        <v>137.55000000000001</v>
      </c>
      <c r="G465">
        <v>72.459999999999994</v>
      </c>
      <c r="H465">
        <f t="shared" si="80"/>
        <v>1.8982887110129729</v>
      </c>
      <c r="I465">
        <v>21.5</v>
      </c>
      <c r="J465">
        <v>63.54</v>
      </c>
      <c r="K465">
        <v>67.47</v>
      </c>
      <c r="L465" s="3">
        <f t="shared" si="81"/>
        <v>1</v>
      </c>
      <c r="M465" s="3">
        <f t="shared" si="82"/>
        <v>0</v>
      </c>
      <c r="N465" s="3">
        <f t="shared" si="83"/>
        <v>0</v>
      </c>
      <c r="AA465" t="s">
        <v>512</v>
      </c>
      <c r="AB465" t="s">
        <v>486</v>
      </c>
      <c r="AC465" t="s">
        <v>16</v>
      </c>
      <c r="AD465" t="s">
        <v>18</v>
      </c>
      <c r="AE465">
        <v>24</v>
      </c>
      <c r="AF465">
        <v>90.3</v>
      </c>
      <c r="AG465">
        <v>73.7</v>
      </c>
      <c r="AH465">
        <f t="shared" si="87"/>
        <v>1.225237449118046</v>
      </c>
      <c r="AI465">
        <v>22.5</v>
      </c>
      <c r="AJ465">
        <v>63.13</v>
      </c>
      <c r="AK465">
        <v>69.97</v>
      </c>
      <c r="AL465" s="3">
        <f t="shared" si="84"/>
        <v>0</v>
      </c>
      <c r="AM465" s="3">
        <f t="shared" si="85"/>
        <v>1</v>
      </c>
      <c r="AN465" s="3">
        <f t="shared" si="86"/>
        <v>0</v>
      </c>
    </row>
    <row r="466" spans="1:40" x14ac:dyDescent="0.35">
      <c r="A466" s="2" t="s">
        <v>513</v>
      </c>
      <c r="B466" t="s">
        <v>486</v>
      </c>
      <c r="C466" t="s">
        <v>16</v>
      </c>
      <c r="D466" t="s">
        <v>17</v>
      </c>
      <c r="E466">
        <v>24</v>
      </c>
      <c r="F466">
        <v>85.69</v>
      </c>
      <c r="G466">
        <v>73.7</v>
      </c>
      <c r="H466">
        <f t="shared" si="80"/>
        <v>1.1626865671641791</v>
      </c>
      <c r="I466">
        <v>23</v>
      </c>
      <c r="J466">
        <v>57.77</v>
      </c>
      <c r="K466">
        <v>71.22</v>
      </c>
      <c r="L466" s="3">
        <f t="shared" si="81"/>
        <v>0</v>
      </c>
      <c r="M466" s="3">
        <f t="shared" si="82"/>
        <v>1</v>
      </c>
      <c r="N466" s="3">
        <f t="shared" si="83"/>
        <v>0</v>
      </c>
      <c r="AA466" t="s">
        <v>513</v>
      </c>
      <c r="AB466" t="s">
        <v>486</v>
      </c>
      <c r="AC466" t="s">
        <v>16</v>
      </c>
      <c r="AD466" t="s">
        <v>18</v>
      </c>
      <c r="AE466">
        <v>24</v>
      </c>
      <c r="AF466">
        <v>163.75</v>
      </c>
      <c r="AG466">
        <v>73.7</v>
      </c>
      <c r="AH466">
        <f t="shared" si="87"/>
        <v>2.2218453188602441</v>
      </c>
      <c r="AI466">
        <v>35</v>
      </c>
      <c r="AJ466">
        <v>116.97</v>
      </c>
      <c r="AK466">
        <v>100.44</v>
      </c>
      <c r="AL466" s="3">
        <f t="shared" si="84"/>
        <v>1</v>
      </c>
      <c r="AM466" s="3">
        <f t="shared" si="85"/>
        <v>0</v>
      </c>
      <c r="AN466" s="3">
        <f t="shared" si="86"/>
        <v>0</v>
      </c>
    </row>
    <row r="467" spans="1:40" x14ac:dyDescent="0.35">
      <c r="A467" s="2" t="s">
        <v>514</v>
      </c>
      <c r="B467" t="s">
        <v>486</v>
      </c>
      <c r="C467" t="s">
        <v>16</v>
      </c>
      <c r="D467" t="s">
        <v>17</v>
      </c>
      <c r="E467" s="6">
        <v>24.5</v>
      </c>
      <c r="F467" s="6">
        <v>63.62</v>
      </c>
      <c r="G467" s="6">
        <v>74.930000000000007</v>
      </c>
      <c r="H467" s="6">
        <f t="shared" si="80"/>
        <v>0.84905912184705712</v>
      </c>
      <c r="I467" s="6">
        <v>24</v>
      </c>
      <c r="J467" s="6">
        <v>44.49</v>
      </c>
      <c r="K467" s="6">
        <v>73.7</v>
      </c>
      <c r="L467" s="6">
        <f t="shared" si="81"/>
        <v>0</v>
      </c>
      <c r="M467" s="6">
        <f t="shared" si="82"/>
        <v>0</v>
      </c>
      <c r="N467" s="6">
        <f t="shared" si="83"/>
        <v>1</v>
      </c>
      <c r="AA467" t="s">
        <v>514</v>
      </c>
      <c r="AB467" t="s">
        <v>486</v>
      </c>
      <c r="AC467" t="s">
        <v>16</v>
      </c>
      <c r="AD467" t="s">
        <v>18</v>
      </c>
      <c r="AE467" s="6">
        <v>24</v>
      </c>
      <c r="AF467" s="6">
        <v>72.709999999999994</v>
      </c>
      <c r="AG467" s="6">
        <v>73.7</v>
      </c>
      <c r="AH467" s="6">
        <f t="shared" si="87"/>
        <v>0.98656716417910439</v>
      </c>
      <c r="AI467" s="6">
        <v>23.5</v>
      </c>
      <c r="AJ467" s="6">
        <v>51.16</v>
      </c>
      <c r="AK467" s="6">
        <v>72.459999999999994</v>
      </c>
      <c r="AL467" s="6">
        <f t="shared" si="84"/>
        <v>0</v>
      </c>
      <c r="AM467" s="6">
        <f t="shared" si="85"/>
        <v>0</v>
      </c>
      <c r="AN467" s="6">
        <f t="shared" si="86"/>
        <v>1</v>
      </c>
    </row>
    <row r="468" spans="1:40" x14ac:dyDescent="0.35">
      <c r="A468" s="2" t="s">
        <v>515</v>
      </c>
      <c r="B468" t="s">
        <v>486</v>
      </c>
      <c r="C468" t="s">
        <v>16</v>
      </c>
      <c r="D468" t="s">
        <v>17</v>
      </c>
      <c r="E468">
        <v>25.5</v>
      </c>
      <c r="F468">
        <v>94.49</v>
      </c>
      <c r="G468">
        <v>77.400000000000006</v>
      </c>
      <c r="H468">
        <f t="shared" si="80"/>
        <v>1.2208010335917312</v>
      </c>
      <c r="I468">
        <v>24</v>
      </c>
      <c r="J468">
        <v>45.46</v>
      </c>
      <c r="K468">
        <v>73.7</v>
      </c>
      <c r="L468" s="3">
        <f t="shared" si="81"/>
        <v>0</v>
      </c>
      <c r="M468" s="3">
        <f t="shared" si="82"/>
        <v>1</v>
      </c>
      <c r="N468" s="3">
        <f t="shared" si="83"/>
        <v>0</v>
      </c>
      <c r="AA468" t="s">
        <v>515</v>
      </c>
      <c r="AB468" t="s">
        <v>486</v>
      </c>
      <c r="AC468" t="s">
        <v>16</v>
      </c>
      <c r="AD468" t="s">
        <v>18</v>
      </c>
      <c r="AE468">
        <v>23.5</v>
      </c>
      <c r="AF468">
        <v>178.17</v>
      </c>
      <c r="AG468">
        <v>72.459999999999994</v>
      </c>
      <c r="AH468">
        <f t="shared" si="87"/>
        <v>2.4588738614407948</v>
      </c>
      <c r="AI468">
        <v>35</v>
      </c>
      <c r="AJ468">
        <v>146.1</v>
      </c>
      <c r="AK468">
        <v>100.44</v>
      </c>
      <c r="AL468" s="3">
        <f t="shared" si="84"/>
        <v>1</v>
      </c>
      <c r="AM468" s="3">
        <f t="shared" si="85"/>
        <v>0</v>
      </c>
      <c r="AN468" s="3">
        <f t="shared" si="86"/>
        <v>0</v>
      </c>
    </row>
    <row r="469" spans="1:40" x14ac:dyDescent="0.35">
      <c r="A469" s="2" t="s">
        <v>516</v>
      </c>
      <c r="B469" t="s">
        <v>486</v>
      </c>
      <c r="C469" t="s">
        <v>16</v>
      </c>
      <c r="D469" t="s">
        <v>17</v>
      </c>
      <c r="E469">
        <v>24</v>
      </c>
      <c r="F469">
        <v>96.69</v>
      </c>
      <c r="G469">
        <v>73.7</v>
      </c>
      <c r="H469">
        <f t="shared" si="80"/>
        <v>1.3119402985074626</v>
      </c>
      <c r="I469">
        <v>35</v>
      </c>
      <c r="J469">
        <v>101</v>
      </c>
      <c r="K469">
        <v>100.44</v>
      </c>
      <c r="L469" s="3">
        <f t="shared" si="81"/>
        <v>0</v>
      </c>
      <c r="M469" s="3">
        <f t="shared" si="82"/>
        <v>1</v>
      </c>
      <c r="N469" s="3">
        <f t="shared" si="83"/>
        <v>0</v>
      </c>
      <c r="AA469" t="s">
        <v>516</v>
      </c>
      <c r="AB469" t="s">
        <v>486</v>
      </c>
      <c r="AC469" t="s">
        <v>16</v>
      </c>
      <c r="AD469" t="s">
        <v>18</v>
      </c>
      <c r="AE469">
        <v>24</v>
      </c>
      <c r="AF469">
        <v>208.79</v>
      </c>
      <c r="AG469">
        <v>73.7</v>
      </c>
      <c r="AH469">
        <f t="shared" si="87"/>
        <v>2.8329715061058343</v>
      </c>
      <c r="AI469">
        <v>35</v>
      </c>
      <c r="AJ469">
        <v>123.09</v>
      </c>
      <c r="AK469">
        <v>100.44</v>
      </c>
      <c r="AL469" s="3">
        <f t="shared" si="84"/>
        <v>1</v>
      </c>
      <c r="AM469" s="3">
        <f t="shared" si="85"/>
        <v>0</v>
      </c>
      <c r="AN469" s="3">
        <f t="shared" si="86"/>
        <v>0</v>
      </c>
    </row>
    <row r="470" spans="1:40" x14ac:dyDescent="0.35">
      <c r="A470" s="2" t="s">
        <v>517</v>
      </c>
      <c r="B470" t="s">
        <v>486</v>
      </c>
      <c r="C470" t="s">
        <v>16</v>
      </c>
      <c r="D470" t="s">
        <v>134</v>
      </c>
      <c r="E470">
        <v>27</v>
      </c>
      <c r="F470">
        <v>98.23</v>
      </c>
      <c r="G470">
        <v>81.08</v>
      </c>
      <c r="H470">
        <f t="shared" si="80"/>
        <v>1.2115194869264925</v>
      </c>
      <c r="I470">
        <v>26</v>
      </c>
      <c r="J470">
        <v>72.78</v>
      </c>
      <c r="K470">
        <v>78.63</v>
      </c>
      <c r="L470" s="3">
        <f t="shared" si="81"/>
        <v>0</v>
      </c>
      <c r="M470" s="3">
        <f t="shared" si="82"/>
        <v>1</v>
      </c>
      <c r="N470" s="3">
        <f t="shared" si="83"/>
        <v>0</v>
      </c>
      <c r="AA470" t="s">
        <v>517</v>
      </c>
      <c r="AB470" t="s">
        <v>486</v>
      </c>
      <c r="AC470" t="s">
        <v>16</v>
      </c>
      <c r="AD470" t="s">
        <v>135</v>
      </c>
      <c r="AE470">
        <v>24</v>
      </c>
      <c r="AF470">
        <v>112.65</v>
      </c>
      <c r="AG470">
        <v>73.7</v>
      </c>
      <c r="AH470">
        <f t="shared" si="87"/>
        <v>1.5284938941655359</v>
      </c>
      <c r="AI470">
        <v>23</v>
      </c>
      <c r="AJ470">
        <v>51.63</v>
      </c>
      <c r="AK470">
        <v>71.22</v>
      </c>
      <c r="AL470" s="3">
        <f t="shared" si="84"/>
        <v>1</v>
      </c>
      <c r="AM470" s="3">
        <f t="shared" si="85"/>
        <v>0</v>
      </c>
      <c r="AN470" s="3">
        <f t="shared" si="86"/>
        <v>0</v>
      </c>
    </row>
    <row r="471" spans="1:40" x14ac:dyDescent="0.35">
      <c r="A471" s="2" t="s">
        <v>518</v>
      </c>
      <c r="B471" t="s">
        <v>486</v>
      </c>
      <c r="C471" t="s">
        <v>16</v>
      </c>
      <c r="D471" t="s">
        <v>134</v>
      </c>
      <c r="E471" s="6">
        <v>15.5</v>
      </c>
      <c r="F471" s="6">
        <v>34</v>
      </c>
      <c r="G471" s="6">
        <v>52.21</v>
      </c>
      <c r="H471" s="6">
        <f t="shared" si="80"/>
        <v>0.65121624209921469</v>
      </c>
      <c r="I471" s="6">
        <v>15</v>
      </c>
      <c r="J471" s="6">
        <v>29.06</v>
      </c>
      <c r="K471" s="6">
        <v>50.91</v>
      </c>
      <c r="L471" s="6">
        <f t="shared" si="81"/>
        <v>0</v>
      </c>
      <c r="M471" s="6">
        <f t="shared" si="82"/>
        <v>0</v>
      </c>
      <c r="N471" s="6">
        <f t="shared" si="83"/>
        <v>1</v>
      </c>
      <c r="AA471" t="s">
        <v>518</v>
      </c>
      <c r="AB471" t="s">
        <v>486</v>
      </c>
      <c r="AC471" t="s">
        <v>16</v>
      </c>
      <c r="AD471" t="s">
        <v>135</v>
      </c>
      <c r="AE471">
        <v>24</v>
      </c>
      <c r="AF471">
        <v>126.91</v>
      </c>
      <c r="AG471">
        <v>73.7</v>
      </c>
      <c r="AH471">
        <f t="shared" si="87"/>
        <v>1.7219810040705561</v>
      </c>
      <c r="AI471">
        <v>23</v>
      </c>
      <c r="AJ471">
        <v>60.85</v>
      </c>
      <c r="AK471">
        <v>71.22</v>
      </c>
      <c r="AL471" s="3">
        <f t="shared" si="84"/>
        <v>1</v>
      </c>
      <c r="AM471" s="3">
        <f t="shared" si="85"/>
        <v>0</v>
      </c>
      <c r="AN471" s="3">
        <f t="shared" si="86"/>
        <v>0</v>
      </c>
    </row>
    <row r="472" spans="1:40" x14ac:dyDescent="0.35">
      <c r="A472" s="2" t="s">
        <v>519</v>
      </c>
      <c r="B472" t="s">
        <v>486</v>
      </c>
      <c r="C472" t="s">
        <v>16</v>
      </c>
      <c r="D472" t="s">
        <v>134</v>
      </c>
      <c r="E472">
        <v>24.5</v>
      </c>
      <c r="F472">
        <v>111.8</v>
      </c>
      <c r="G472">
        <v>74.930000000000007</v>
      </c>
      <c r="H472">
        <f t="shared" si="80"/>
        <v>1.4920592553049512</v>
      </c>
      <c r="I472">
        <v>23</v>
      </c>
      <c r="J472">
        <v>64.180000000000007</v>
      </c>
      <c r="K472">
        <v>71.22</v>
      </c>
      <c r="L472" s="3">
        <f t="shared" si="81"/>
        <v>0</v>
      </c>
      <c r="M472" s="3">
        <f t="shared" si="82"/>
        <v>1</v>
      </c>
      <c r="N472" s="3">
        <f t="shared" si="83"/>
        <v>0</v>
      </c>
      <c r="AA472" t="s">
        <v>519</v>
      </c>
      <c r="AB472" t="s">
        <v>486</v>
      </c>
      <c r="AC472" t="s">
        <v>16</v>
      </c>
      <c r="AD472" t="s">
        <v>135</v>
      </c>
      <c r="AE472">
        <v>24</v>
      </c>
      <c r="AF472">
        <v>133.71</v>
      </c>
      <c r="AG472">
        <v>73.7</v>
      </c>
      <c r="AH472">
        <f t="shared" si="87"/>
        <v>1.814246947082768</v>
      </c>
      <c r="AI472">
        <v>22.5</v>
      </c>
      <c r="AJ472">
        <v>67.8</v>
      </c>
      <c r="AK472">
        <v>69.97</v>
      </c>
      <c r="AL472" s="3">
        <f t="shared" si="84"/>
        <v>1</v>
      </c>
      <c r="AM472" s="3">
        <f t="shared" si="85"/>
        <v>0</v>
      </c>
      <c r="AN472" s="3">
        <f t="shared" si="86"/>
        <v>0</v>
      </c>
    </row>
    <row r="473" spans="1:40" x14ac:dyDescent="0.35">
      <c r="A473" s="2" t="s">
        <v>520</v>
      </c>
      <c r="B473" t="s">
        <v>486</v>
      </c>
      <c r="C473" t="s">
        <v>16</v>
      </c>
      <c r="D473" t="s">
        <v>134</v>
      </c>
      <c r="E473">
        <v>25</v>
      </c>
      <c r="F473">
        <v>85.79</v>
      </c>
      <c r="G473">
        <v>76.17</v>
      </c>
      <c r="H473">
        <f t="shared" si="80"/>
        <v>1.1262964421688328</v>
      </c>
      <c r="I473">
        <v>22.5</v>
      </c>
      <c r="J473">
        <v>73.06</v>
      </c>
      <c r="K473">
        <v>69.97</v>
      </c>
      <c r="L473" s="3">
        <f t="shared" si="81"/>
        <v>0</v>
      </c>
      <c r="M473" s="3">
        <f t="shared" si="82"/>
        <v>1</v>
      </c>
      <c r="N473" s="3">
        <f t="shared" si="83"/>
        <v>0</v>
      </c>
      <c r="AA473" t="s">
        <v>520</v>
      </c>
      <c r="AB473" t="s">
        <v>486</v>
      </c>
      <c r="AC473" t="s">
        <v>16</v>
      </c>
      <c r="AD473" t="s">
        <v>135</v>
      </c>
      <c r="AE473">
        <v>24</v>
      </c>
      <c r="AF473">
        <v>136.85</v>
      </c>
      <c r="AG473">
        <v>73.7</v>
      </c>
      <c r="AH473">
        <f t="shared" si="87"/>
        <v>1.8568521031207597</v>
      </c>
      <c r="AI473">
        <v>22</v>
      </c>
      <c r="AJ473">
        <v>51.27</v>
      </c>
      <c r="AK473">
        <v>68.72</v>
      </c>
      <c r="AL473" s="3">
        <f t="shared" si="84"/>
        <v>1</v>
      </c>
      <c r="AM473" s="3">
        <f t="shared" si="85"/>
        <v>0</v>
      </c>
      <c r="AN473" s="3">
        <f t="shared" si="86"/>
        <v>0</v>
      </c>
    </row>
    <row r="474" spans="1:40" x14ac:dyDescent="0.35">
      <c r="A474" s="2" t="s">
        <v>521</v>
      </c>
      <c r="B474" t="s">
        <v>486</v>
      </c>
      <c r="C474" t="s">
        <v>16</v>
      </c>
      <c r="D474" t="s">
        <v>134</v>
      </c>
      <c r="E474" s="6">
        <v>15</v>
      </c>
      <c r="F474" s="6">
        <v>42.46</v>
      </c>
      <c r="G474" s="6">
        <v>50.91</v>
      </c>
      <c r="H474" s="6">
        <f t="shared" si="80"/>
        <v>0.83402082105676689</v>
      </c>
      <c r="I474" s="6">
        <v>15</v>
      </c>
      <c r="J474" s="6">
        <v>42.46</v>
      </c>
      <c r="K474" s="6">
        <v>50.91</v>
      </c>
      <c r="L474" s="6">
        <f t="shared" si="81"/>
        <v>0</v>
      </c>
      <c r="M474" s="6">
        <f t="shared" si="82"/>
        <v>0</v>
      </c>
      <c r="N474" s="6">
        <f t="shared" si="83"/>
        <v>1</v>
      </c>
      <c r="AA474" t="s">
        <v>521</v>
      </c>
      <c r="AB474" t="s">
        <v>486</v>
      </c>
      <c r="AC474" t="s">
        <v>16</v>
      </c>
      <c r="AD474" t="s">
        <v>135</v>
      </c>
      <c r="AE474">
        <v>24</v>
      </c>
      <c r="AF474">
        <v>116.16</v>
      </c>
      <c r="AG474">
        <v>73.7</v>
      </c>
      <c r="AH474">
        <f t="shared" si="87"/>
        <v>1.5761194029850745</v>
      </c>
      <c r="AI474">
        <v>23</v>
      </c>
      <c r="AJ474">
        <v>52.54</v>
      </c>
      <c r="AK474">
        <v>71.22</v>
      </c>
      <c r="AL474" s="3">
        <f t="shared" si="84"/>
        <v>1</v>
      </c>
      <c r="AM474" s="3">
        <f t="shared" si="85"/>
        <v>0</v>
      </c>
      <c r="AN474" s="3">
        <f t="shared" si="86"/>
        <v>0</v>
      </c>
    </row>
    <row r="475" spans="1:40" x14ac:dyDescent="0.35">
      <c r="A475" s="2" t="s">
        <v>522</v>
      </c>
      <c r="B475" t="s">
        <v>486</v>
      </c>
      <c r="C475" t="s">
        <v>16</v>
      </c>
      <c r="D475" t="s">
        <v>134</v>
      </c>
      <c r="E475" s="6">
        <v>23.5</v>
      </c>
      <c r="F475" s="6">
        <v>58.14</v>
      </c>
      <c r="G475" s="6">
        <v>72.459999999999994</v>
      </c>
      <c r="H475" s="6">
        <f t="shared" si="80"/>
        <v>0.80237372343361868</v>
      </c>
      <c r="I475" s="6">
        <v>23</v>
      </c>
      <c r="J475" s="6">
        <v>38.4</v>
      </c>
      <c r="K475" s="6">
        <v>71.22</v>
      </c>
      <c r="L475" s="6">
        <f t="shared" si="81"/>
        <v>0</v>
      </c>
      <c r="M475" s="6">
        <f t="shared" si="82"/>
        <v>0</v>
      </c>
      <c r="N475" s="6">
        <f t="shared" si="83"/>
        <v>1</v>
      </c>
      <c r="AA475" t="s">
        <v>522</v>
      </c>
      <c r="AB475" t="s">
        <v>486</v>
      </c>
      <c r="AC475" t="s">
        <v>16</v>
      </c>
      <c r="AD475" t="s">
        <v>135</v>
      </c>
      <c r="AE475">
        <v>24</v>
      </c>
      <c r="AF475">
        <v>85.97</v>
      </c>
      <c r="AG475">
        <v>73.7</v>
      </c>
      <c r="AH475">
        <f t="shared" si="87"/>
        <v>1.1664857530529171</v>
      </c>
      <c r="AI475">
        <v>23.5</v>
      </c>
      <c r="AJ475">
        <v>60.46</v>
      </c>
      <c r="AK475">
        <v>72.459999999999994</v>
      </c>
      <c r="AL475" s="3">
        <f t="shared" si="84"/>
        <v>0</v>
      </c>
      <c r="AM475" s="3">
        <f t="shared" si="85"/>
        <v>1</v>
      </c>
      <c r="AN475" s="3">
        <f t="shared" si="86"/>
        <v>0</v>
      </c>
    </row>
    <row r="476" spans="1:40" x14ac:dyDescent="0.35">
      <c r="A476" s="2" t="s">
        <v>523</v>
      </c>
      <c r="B476" t="s">
        <v>486</v>
      </c>
      <c r="C476" t="s">
        <v>16</v>
      </c>
      <c r="D476" t="s">
        <v>134</v>
      </c>
      <c r="E476" s="6">
        <v>30.5</v>
      </c>
      <c r="F476" s="6">
        <v>78.72</v>
      </c>
      <c r="G476" s="6">
        <v>89.6</v>
      </c>
      <c r="H476" s="6">
        <f t="shared" si="80"/>
        <v>0.87857142857142867</v>
      </c>
      <c r="I476" s="6">
        <v>30</v>
      </c>
      <c r="J476" s="6">
        <v>48.41</v>
      </c>
      <c r="K476" s="6">
        <v>88.39</v>
      </c>
      <c r="L476" s="6">
        <f t="shared" si="81"/>
        <v>0</v>
      </c>
      <c r="M476" s="6">
        <f t="shared" si="82"/>
        <v>0</v>
      </c>
      <c r="N476" s="6">
        <f t="shared" si="83"/>
        <v>1</v>
      </c>
      <c r="AA476" t="s">
        <v>523</v>
      </c>
      <c r="AB476" t="s">
        <v>486</v>
      </c>
      <c r="AC476" t="s">
        <v>16</v>
      </c>
      <c r="AD476" t="s">
        <v>135</v>
      </c>
      <c r="AE476">
        <v>24</v>
      </c>
      <c r="AF476">
        <v>104.6</v>
      </c>
      <c r="AG476">
        <v>73.7</v>
      </c>
      <c r="AH476">
        <f t="shared" si="87"/>
        <v>1.4192672998643148</v>
      </c>
      <c r="AI476">
        <v>23.5</v>
      </c>
      <c r="AJ476">
        <v>56.61</v>
      </c>
      <c r="AK476">
        <v>72.459999999999994</v>
      </c>
      <c r="AL476" s="3">
        <f t="shared" si="84"/>
        <v>0</v>
      </c>
      <c r="AM476" s="3">
        <f t="shared" si="85"/>
        <v>1</v>
      </c>
      <c r="AN476" s="3">
        <f t="shared" si="86"/>
        <v>0</v>
      </c>
    </row>
    <row r="477" spans="1:40" x14ac:dyDescent="0.35">
      <c r="A477" s="2" t="s">
        <v>524</v>
      </c>
      <c r="B477" t="s">
        <v>486</v>
      </c>
      <c r="C477" t="s">
        <v>16</v>
      </c>
      <c r="D477" t="s">
        <v>134</v>
      </c>
      <c r="E477">
        <v>27</v>
      </c>
      <c r="F477">
        <v>211.84</v>
      </c>
      <c r="G477">
        <v>81.08</v>
      </c>
      <c r="H477">
        <f t="shared" si="80"/>
        <v>2.6127281697089297</v>
      </c>
      <c r="I477">
        <v>24.5</v>
      </c>
      <c r="J477">
        <v>68.97</v>
      </c>
      <c r="K477">
        <v>74.930000000000007</v>
      </c>
      <c r="L477" s="3">
        <f t="shared" si="81"/>
        <v>1</v>
      </c>
      <c r="M477" s="3">
        <f t="shared" si="82"/>
        <v>0</v>
      </c>
      <c r="N477" s="3">
        <f t="shared" si="83"/>
        <v>0</v>
      </c>
      <c r="AA477" t="s">
        <v>524</v>
      </c>
      <c r="AB477" t="s">
        <v>486</v>
      </c>
      <c r="AC477" t="s">
        <v>16</v>
      </c>
      <c r="AD477" t="s">
        <v>135</v>
      </c>
      <c r="AE477">
        <v>24</v>
      </c>
      <c r="AF477">
        <v>118.99</v>
      </c>
      <c r="AG477">
        <v>73.7</v>
      </c>
      <c r="AH477">
        <f t="shared" si="87"/>
        <v>1.6145183175033919</v>
      </c>
      <c r="AI477">
        <v>22.5</v>
      </c>
      <c r="AJ477">
        <v>52.88</v>
      </c>
      <c r="AK477">
        <v>69.97</v>
      </c>
      <c r="AL477" s="3">
        <f t="shared" si="84"/>
        <v>1</v>
      </c>
      <c r="AM477" s="3">
        <f t="shared" si="85"/>
        <v>0</v>
      </c>
      <c r="AN477" s="3">
        <f t="shared" si="86"/>
        <v>0</v>
      </c>
    </row>
    <row r="478" spans="1:40" x14ac:dyDescent="0.35">
      <c r="A478" s="2" t="s">
        <v>525</v>
      </c>
      <c r="B478" t="s">
        <v>486</v>
      </c>
      <c r="C478" t="s">
        <v>16</v>
      </c>
      <c r="D478" t="s">
        <v>134</v>
      </c>
      <c r="E478">
        <v>26</v>
      </c>
      <c r="F478">
        <v>197.92</v>
      </c>
      <c r="G478">
        <v>78.63</v>
      </c>
      <c r="H478">
        <f t="shared" si="80"/>
        <v>2.5171054304972658</v>
      </c>
      <c r="I478">
        <v>23.5</v>
      </c>
      <c r="J478">
        <v>53.76</v>
      </c>
      <c r="K478">
        <v>72.459999999999994</v>
      </c>
      <c r="L478" s="3">
        <f t="shared" si="81"/>
        <v>1</v>
      </c>
      <c r="M478" s="3">
        <f t="shared" si="82"/>
        <v>0</v>
      </c>
      <c r="N478" s="3">
        <f t="shared" si="83"/>
        <v>0</v>
      </c>
      <c r="AA478" t="s">
        <v>525</v>
      </c>
      <c r="AB478" t="s">
        <v>486</v>
      </c>
      <c r="AC478" t="s">
        <v>16</v>
      </c>
      <c r="AD478" t="s">
        <v>135</v>
      </c>
      <c r="AE478">
        <v>24</v>
      </c>
      <c r="AF478">
        <v>128.01</v>
      </c>
      <c r="AG478">
        <v>73.7</v>
      </c>
      <c r="AH478">
        <f t="shared" si="87"/>
        <v>1.7369063772048845</v>
      </c>
      <c r="AI478">
        <v>22.5</v>
      </c>
      <c r="AJ478">
        <v>54.76</v>
      </c>
      <c r="AK478">
        <v>69.97</v>
      </c>
      <c r="AL478" s="3">
        <f t="shared" si="84"/>
        <v>1</v>
      </c>
      <c r="AM478" s="3">
        <f t="shared" si="85"/>
        <v>0</v>
      </c>
      <c r="AN478" s="3">
        <f t="shared" si="86"/>
        <v>0</v>
      </c>
    </row>
    <row r="479" spans="1:40" x14ac:dyDescent="0.35">
      <c r="A479" s="2" t="s">
        <v>526</v>
      </c>
      <c r="B479" t="s">
        <v>486</v>
      </c>
      <c r="C479" t="s">
        <v>16</v>
      </c>
      <c r="D479" t="s">
        <v>134</v>
      </c>
      <c r="E479" s="6">
        <v>24</v>
      </c>
      <c r="F479" s="6">
        <v>56.16</v>
      </c>
      <c r="G479" s="6">
        <v>73.7</v>
      </c>
      <c r="H479" s="6">
        <f t="shared" si="80"/>
        <v>0.76200814111261861</v>
      </c>
      <c r="I479" s="6">
        <v>23.5</v>
      </c>
      <c r="J479" s="6">
        <v>54.12</v>
      </c>
      <c r="K479" s="6">
        <v>72.459999999999994</v>
      </c>
      <c r="L479" s="6">
        <f t="shared" si="81"/>
        <v>0</v>
      </c>
      <c r="M479" s="6">
        <f t="shared" si="82"/>
        <v>0</v>
      </c>
      <c r="N479" s="6">
        <f t="shared" si="83"/>
        <v>1</v>
      </c>
      <c r="AA479" t="s">
        <v>526</v>
      </c>
      <c r="AB479" t="s">
        <v>486</v>
      </c>
      <c r="AC479" t="s">
        <v>16</v>
      </c>
      <c r="AD479" t="s">
        <v>135</v>
      </c>
      <c r="AE479" s="6">
        <v>16</v>
      </c>
      <c r="AF479" s="6">
        <v>41.94</v>
      </c>
      <c r="AG479" s="6">
        <v>53.5</v>
      </c>
      <c r="AH479" s="6">
        <f t="shared" si="87"/>
        <v>0.78392523364485978</v>
      </c>
      <c r="AI479" s="6">
        <v>15.5</v>
      </c>
      <c r="AJ479" s="6">
        <v>29.62</v>
      </c>
      <c r="AK479" s="6">
        <v>52.21</v>
      </c>
      <c r="AL479" s="6">
        <f t="shared" si="84"/>
        <v>0</v>
      </c>
      <c r="AM479" s="6">
        <f t="shared" si="85"/>
        <v>0</v>
      </c>
      <c r="AN479" s="6">
        <f t="shared" si="86"/>
        <v>1</v>
      </c>
    </row>
    <row r="480" spans="1:40" x14ac:dyDescent="0.35">
      <c r="A480" s="2" t="s">
        <v>527</v>
      </c>
      <c r="B480" t="s">
        <v>486</v>
      </c>
      <c r="C480" t="s">
        <v>16</v>
      </c>
      <c r="D480" t="s">
        <v>134</v>
      </c>
      <c r="E480">
        <v>24</v>
      </c>
      <c r="F480">
        <v>217.85</v>
      </c>
      <c r="G480">
        <v>73.7</v>
      </c>
      <c r="H480">
        <f t="shared" si="80"/>
        <v>2.955902306648575</v>
      </c>
      <c r="I480">
        <v>22</v>
      </c>
      <c r="J480">
        <v>65.05</v>
      </c>
      <c r="K480">
        <v>68.72</v>
      </c>
      <c r="L480" s="3">
        <f t="shared" si="81"/>
        <v>1</v>
      </c>
      <c r="M480" s="3">
        <f t="shared" si="82"/>
        <v>0</v>
      </c>
      <c r="N480" s="3">
        <f t="shared" si="83"/>
        <v>0</v>
      </c>
      <c r="AA480" t="s">
        <v>527</v>
      </c>
      <c r="AB480" t="s">
        <v>486</v>
      </c>
      <c r="AC480" t="s">
        <v>16</v>
      </c>
      <c r="AD480" t="s">
        <v>135</v>
      </c>
      <c r="AE480">
        <v>24</v>
      </c>
      <c r="AF480">
        <v>101.18</v>
      </c>
      <c r="AG480">
        <v>73.7</v>
      </c>
      <c r="AH480">
        <f t="shared" si="87"/>
        <v>1.3728629579375848</v>
      </c>
      <c r="AI480">
        <v>23</v>
      </c>
      <c r="AJ480">
        <v>70</v>
      </c>
      <c r="AK480">
        <v>71.22</v>
      </c>
      <c r="AL480" s="3">
        <f t="shared" si="84"/>
        <v>0</v>
      </c>
      <c r="AM480" s="3">
        <f t="shared" si="85"/>
        <v>1</v>
      </c>
      <c r="AN480" s="3">
        <f t="shared" si="86"/>
        <v>0</v>
      </c>
    </row>
    <row r="481" spans="1:40" x14ac:dyDescent="0.35">
      <c r="A481" s="2" t="s">
        <v>528</v>
      </c>
      <c r="B481" t="s">
        <v>486</v>
      </c>
      <c r="C481" t="s">
        <v>16</v>
      </c>
      <c r="D481" t="s">
        <v>134</v>
      </c>
      <c r="E481" s="6">
        <v>26.5</v>
      </c>
      <c r="F481" s="6">
        <v>73.959999999999994</v>
      </c>
      <c r="G481" s="6">
        <v>79.86</v>
      </c>
      <c r="H481" s="6">
        <f t="shared" si="80"/>
        <v>0.9261207112446781</v>
      </c>
      <c r="I481" s="6">
        <v>26</v>
      </c>
      <c r="J481" s="6">
        <v>50.85</v>
      </c>
      <c r="K481" s="6">
        <v>78.63</v>
      </c>
      <c r="L481" s="6">
        <f t="shared" si="81"/>
        <v>0</v>
      </c>
      <c r="M481" s="6">
        <f t="shared" si="82"/>
        <v>0</v>
      </c>
      <c r="N481" s="6">
        <f t="shared" si="83"/>
        <v>1</v>
      </c>
      <c r="AA481" t="s">
        <v>528</v>
      </c>
      <c r="AB481" t="s">
        <v>486</v>
      </c>
      <c r="AC481" t="s">
        <v>16</v>
      </c>
      <c r="AD481" t="s">
        <v>135</v>
      </c>
      <c r="AE481">
        <v>24</v>
      </c>
      <c r="AF481">
        <v>101.57</v>
      </c>
      <c r="AG481">
        <v>73.7</v>
      </c>
      <c r="AH481">
        <f t="shared" si="87"/>
        <v>1.3781546811397556</v>
      </c>
      <c r="AI481">
        <v>22.5</v>
      </c>
      <c r="AJ481">
        <v>61.63</v>
      </c>
      <c r="AK481">
        <v>69.97</v>
      </c>
      <c r="AL481" s="3">
        <f t="shared" si="84"/>
        <v>0</v>
      </c>
      <c r="AM481" s="3">
        <f t="shared" si="85"/>
        <v>1</v>
      </c>
      <c r="AN481" s="3">
        <f t="shared" si="86"/>
        <v>0</v>
      </c>
    </row>
    <row r="482" spans="1:40" x14ac:dyDescent="0.35">
      <c r="A482" s="2" t="s">
        <v>529</v>
      </c>
      <c r="B482" t="s">
        <v>486</v>
      </c>
      <c r="C482" t="s">
        <v>16</v>
      </c>
      <c r="D482" t="s">
        <v>134</v>
      </c>
      <c r="E482">
        <v>22.5</v>
      </c>
      <c r="F482">
        <v>80.63</v>
      </c>
      <c r="G482">
        <v>69.97</v>
      </c>
      <c r="H482">
        <f t="shared" si="80"/>
        <v>1.1523510075746748</v>
      </c>
      <c r="I482">
        <v>23.5</v>
      </c>
      <c r="J482">
        <v>78.569999999999993</v>
      </c>
      <c r="K482">
        <v>72.459999999999994</v>
      </c>
      <c r="L482" s="3">
        <f t="shared" si="81"/>
        <v>0</v>
      </c>
      <c r="M482" s="3">
        <f t="shared" si="82"/>
        <v>1</v>
      </c>
      <c r="N482" s="3">
        <f t="shared" si="83"/>
        <v>0</v>
      </c>
      <c r="AA482" t="s">
        <v>529</v>
      </c>
      <c r="AB482" t="s">
        <v>486</v>
      </c>
      <c r="AC482" t="s">
        <v>16</v>
      </c>
      <c r="AD482" t="s">
        <v>135</v>
      </c>
      <c r="AE482">
        <v>24</v>
      </c>
      <c r="AF482">
        <v>145.13</v>
      </c>
      <c r="AG482">
        <v>73.7</v>
      </c>
      <c r="AH482">
        <f t="shared" si="87"/>
        <v>1.9691994572591587</v>
      </c>
      <c r="AI482">
        <v>22.5</v>
      </c>
      <c r="AJ482">
        <v>48.19</v>
      </c>
      <c r="AK482">
        <v>69.97</v>
      </c>
      <c r="AL482" s="3">
        <f t="shared" si="84"/>
        <v>1</v>
      </c>
      <c r="AM482" s="3">
        <f t="shared" si="85"/>
        <v>0</v>
      </c>
      <c r="AN482" s="3">
        <f t="shared" si="86"/>
        <v>0</v>
      </c>
    </row>
    <row r="483" spans="1:40" x14ac:dyDescent="0.35">
      <c r="A483" s="2" t="s">
        <v>530</v>
      </c>
      <c r="B483" t="s">
        <v>486</v>
      </c>
      <c r="C483" t="s">
        <v>16</v>
      </c>
      <c r="D483" t="s">
        <v>134</v>
      </c>
      <c r="E483">
        <v>26.5</v>
      </c>
      <c r="F483">
        <v>140.16999999999999</v>
      </c>
      <c r="G483">
        <v>79.86</v>
      </c>
      <c r="H483">
        <f t="shared" si="80"/>
        <v>1.7551965940395691</v>
      </c>
      <c r="I483">
        <v>24.5</v>
      </c>
      <c r="J483">
        <v>74.36</v>
      </c>
      <c r="K483">
        <v>74.930000000000007</v>
      </c>
      <c r="L483" s="3">
        <f t="shared" si="81"/>
        <v>1</v>
      </c>
      <c r="M483" s="3">
        <f t="shared" si="82"/>
        <v>0</v>
      </c>
      <c r="N483" s="3">
        <f t="shared" si="83"/>
        <v>0</v>
      </c>
      <c r="AA483" t="s">
        <v>530</v>
      </c>
      <c r="AB483" t="s">
        <v>486</v>
      </c>
      <c r="AC483" t="s">
        <v>16</v>
      </c>
      <c r="AD483" t="s">
        <v>135</v>
      </c>
      <c r="AE483">
        <v>24</v>
      </c>
      <c r="AF483">
        <v>104.98</v>
      </c>
      <c r="AG483">
        <v>73.7</v>
      </c>
      <c r="AH483">
        <f t="shared" si="87"/>
        <v>1.4244233378561737</v>
      </c>
      <c r="AI483">
        <v>23</v>
      </c>
      <c r="AJ483">
        <v>70.48</v>
      </c>
      <c r="AK483">
        <v>71.22</v>
      </c>
      <c r="AL483" s="3">
        <f t="shared" si="84"/>
        <v>0</v>
      </c>
      <c r="AM483" s="3">
        <f t="shared" si="85"/>
        <v>1</v>
      </c>
      <c r="AN483" s="3">
        <f t="shared" si="86"/>
        <v>0</v>
      </c>
    </row>
    <row r="484" spans="1:40" x14ac:dyDescent="0.35">
      <c r="A484" s="2" t="s">
        <v>531</v>
      </c>
      <c r="B484" t="s">
        <v>486</v>
      </c>
      <c r="C484" t="s">
        <v>16</v>
      </c>
      <c r="D484" t="s">
        <v>134</v>
      </c>
      <c r="E484">
        <v>26.5</v>
      </c>
      <c r="F484">
        <v>246.14</v>
      </c>
      <c r="G484">
        <v>79.86</v>
      </c>
      <c r="H484">
        <f t="shared" si="80"/>
        <v>3.0821437515652392</v>
      </c>
      <c r="I484">
        <v>24</v>
      </c>
      <c r="J484">
        <v>37.35</v>
      </c>
      <c r="K484">
        <v>73.7</v>
      </c>
      <c r="L484" s="3">
        <f t="shared" si="81"/>
        <v>1</v>
      </c>
      <c r="M484" s="3">
        <f t="shared" si="82"/>
        <v>0</v>
      </c>
      <c r="N484" s="3">
        <f t="shared" si="83"/>
        <v>0</v>
      </c>
      <c r="AA484" t="s">
        <v>531</v>
      </c>
      <c r="AB484" t="s">
        <v>486</v>
      </c>
      <c r="AC484" t="s">
        <v>16</v>
      </c>
      <c r="AD484" t="s">
        <v>135</v>
      </c>
      <c r="AE484">
        <v>24</v>
      </c>
      <c r="AF484">
        <v>107.97</v>
      </c>
      <c r="AG484">
        <v>73.7</v>
      </c>
      <c r="AH484">
        <f t="shared" si="87"/>
        <v>1.4649932157394843</v>
      </c>
      <c r="AI484">
        <v>23</v>
      </c>
      <c r="AJ484">
        <v>68.599999999999994</v>
      </c>
      <c r="AK484">
        <v>71.22</v>
      </c>
      <c r="AL484" s="3">
        <f t="shared" si="84"/>
        <v>0</v>
      </c>
      <c r="AM484" s="3">
        <f t="shared" si="85"/>
        <v>1</v>
      </c>
      <c r="AN484" s="3">
        <f t="shared" si="86"/>
        <v>0</v>
      </c>
    </row>
    <row r="485" spans="1:40" x14ac:dyDescent="0.35">
      <c r="A485" s="2" t="s">
        <v>532</v>
      </c>
      <c r="B485" t="s">
        <v>486</v>
      </c>
      <c r="C485" t="s">
        <v>16</v>
      </c>
      <c r="D485" t="s">
        <v>134</v>
      </c>
      <c r="E485" s="6">
        <v>24.5</v>
      </c>
      <c r="F485" s="6">
        <v>70.53</v>
      </c>
      <c r="G485" s="6">
        <v>74.930000000000007</v>
      </c>
      <c r="H485" s="6">
        <f t="shared" si="80"/>
        <v>0.94127852662484979</v>
      </c>
      <c r="I485" s="6">
        <v>24</v>
      </c>
      <c r="J485" s="6">
        <v>60.4</v>
      </c>
      <c r="K485" s="6">
        <v>73.7</v>
      </c>
      <c r="L485" s="6">
        <f t="shared" si="81"/>
        <v>0</v>
      </c>
      <c r="M485" s="6">
        <f t="shared" si="82"/>
        <v>0</v>
      </c>
      <c r="N485" s="6">
        <f t="shared" si="83"/>
        <v>1</v>
      </c>
      <c r="AA485" t="s">
        <v>532</v>
      </c>
      <c r="AB485" t="s">
        <v>486</v>
      </c>
      <c r="AC485" t="s">
        <v>16</v>
      </c>
      <c r="AD485" t="s">
        <v>135</v>
      </c>
      <c r="AE485">
        <v>24</v>
      </c>
      <c r="AF485">
        <v>126.36</v>
      </c>
      <c r="AG485">
        <v>73.7</v>
      </c>
      <c r="AH485">
        <f t="shared" si="87"/>
        <v>1.714518317503392</v>
      </c>
      <c r="AI485">
        <v>22.5</v>
      </c>
      <c r="AJ485">
        <v>55.87</v>
      </c>
      <c r="AK485">
        <v>69.97</v>
      </c>
      <c r="AL485" s="3">
        <f t="shared" si="84"/>
        <v>1</v>
      </c>
      <c r="AM485" s="3">
        <f t="shared" si="85"/>
        <v>0</v>
      </c>
      <c r="AN485" s="3">
        <f t="shared" si="86"/>
        <v>0</v>
      </c>
    </row>
    <row r="486" spans="1:40" x14ac:dyDescent="0.35">
      <c r="A486" s="2" t="s">
        <v>533</v>
      </c>
      <c r="B486" t="s">
        <v>486</v>
      </c>
      <c r="C486" t="s">
        <v>16</v>
      </c>
      <c r="D486" t="s">
        <v>134</v>
      </c>
      <c r="E486">
        <v>26.5</v>
      </c>
      <c r="F486">
        <v>187.45</v>
      </c>
      <c r="G486">
        <v>79.86</v>
      </c>
      <c r="H486">
        <f t="shared" si="80"/>
        <v>2.3472326571500126</v>
      </c>
      <c r="I486">
        <v>24</v>
      </c>
      <c r="J486">
        <v>65.569999999999993</v>
      </c>
      <c r="K486">
        <v>73.7</v>
      </c>
      <c r="L486" s="3">
        <f t="shared" si="81"/>
        <v>1</v>
      </c>
      <c r="M486" s="3">
        <f t="shared" si="82"/>
        <v>0</v>
      </c>
      <c r="N486" s="3">
        <f t="shared" si="83"/>
        <v>0</v>
      </c>
      <c r="AA486" t="s">
        <v>533</v>
      </c>
      <c r="AB486" t="s">
        <v>486</v>
      </c>
      <c r="AC486" t="s">
        <v>16</v>
      </c>
      <c r="AD486" t="s">
        <v>135</v>
      </c>
      <c r="AE486">
        <v>24</v>
      </c>
      <c r="AF486">
        <v>141.85</v>
      </c>
      <c r="AG486">
        <v>73.7</v>
      </c>
      <c r="AH486">
        <f t="shared" si="87"/>
        <v>1.9246947082767978</v>
      </c>
      <c r="AI486">
        <v>23</v>
      </c>
      <c r="AJ486">
        <v>51.08</v>
      </c>
      <c r="AK486">
        <v>71.22</v>
      </c>
      <c r="AL486" s="3">
        <f t="shared" si="84"/>
        <v>1</v>
      </c>
      <c r="AM486" s="3">
        <f t="shared" si="85"/>
        <v>0</v>
      </c>
      <c r="AN486" s="3">
        <f t="shared" si="86"/>
        <v>0</v>
      </c>
    </row>
    <row r="487" spans="1:40" x14ac:dyDescent="0.35">
      <c r="A487" s="2" t="s">
        <v>534</v>
      </c>
      <c r="B487" t="s">
        <v>486</v>
      </c>
      <c r="C487" t="s">
        <v>16</v>
      </c>
      <c r="D487" t="s">
        <v>134</v>
      </c>
      <c r="E487">
        <v>24</v>
      </c>
      <c r="F487">
        <v>89.51</v>
      </c>
      <c r="G487">
        <v>73.7</v>
      </c>
      <c r="H487">
        <f t="shared" si="80"/>
        <v>1.2145183175033922</v>
      </c>
      <c r="I487">
        <v>22</v>
      </c>
      <c r="J487">
        <v>49.62</v>
      </c>
      <c r="K487">
        <v>68.72</v>
      </c>
      <c r="L487" s="3">
        <f t="shared" si="81"/>
        <v>0</v>
      </c>
      <c r="M487" s="3">
        <f t="shared" si="82"/>
        <v>1</v>
      </c>
      <c r="N487" s="3">
        <f t="shared" si="83"/>
        <v>0</v>
      </c>
      <c r="AA487" t="s">
        <v>534</v>
      </c>
      <c r="AB487" t="s">
        <v>486</v>
      </c>
      <c r="AC487" t="s">
        <v>16</v>
      </c>
      <c r="AD487" t="s">
        <v>135</v>
      </c>
      <c r="AE487">
        <v>24</v>
      </c>
      <c r="AF487">
        <v>146.16</v>
      </c>
      <c r="AG487">
        <v>73.7</v>
      </c>
      <c r="AH487">
        <f t="shared" si="87"/>
        <v>1.9831750339213026</v>
      </c>
      <c r="AI487">
        <v>22.5</v>
      </c>
      <c r="AJ487">
        <v>54.93</v>
      </c>
      <c r="AK487">
        <v>69.97</v>
      </c>
      <c r="AL487" s="3">
        <f t="shared" si="84"/>
        <v>1</v>
      </c>
      <c r="AM487" s="3">
        <f t="shared" si="85"/>
        <v>0</v>
      </c>
      <c r="AN487" s="3">
        <f t="shared" si="86"/>
        <v>0</v>
      </c>
    </row>
    <row r="488" spans="1:40" x14ac:dyDescent="0.35">
      <c r="A488" s="2" t="s">
        <v>535</v>
      </c>
      <c r="B488" t="s">
        <v>486</v>
      </c>
      <c r="C488" t="s">
        <v>16</v>
      </c>
      <c r="D488" t="s">
        <v>134</v>
      </c>
      <c r="E488">
        <v>25.5</v>
      </c>
      <c r="F488">
        <v>83.22</v>
      </c>
      <c r="G488">
        <v>77.400000000000006</v>
      </c>
      <c r="H488">
        <f t="shared" si="80"/>
        <v>1.0751937984496123</v>
      </c>
      <c r="I488">
        <v>32</v>
      </c>
      <c r="J488">
        <v>98.89</v>
      </c>
      <c r="K488">
        <v>93.23</v>
      </c>
      <c r="L488" s="3">
        <f t="shared" si="81"/>
        <v>0</v>
      </c>
      <c r="M488" s="3">
        <f t="shared" si="82"/>
        <v>1</v>
      </c>
      <c r="N488" s="3">
        <f t="shared" si="83"/>
        <v>0</v>
      </c>
      <c r="AA488" t="s">
        <v>535</v>
      </c>
      <c r="AB488" t="s">
        <v>486</v>
      </c>
      <c r="AC488" t="s">
        <v>16</v>
      </c>
      <c r="AD488" t="s">
        <v>135</v>
      </c>
      <c r="AE488">
        <v>24</v>
      </c>
      <c r="AF488">
        <v>96.26</v>
      </c>
      <c r="AG488">
        <v>73.7</v>
      </c>
      <c r="AH488">
        <f t="shared" si="87"/>
        <v>1.3061058344640435</v>
      </c>
      <c r="AI488">
        <v>23.5</v>
      </c>
      <c r="AJ488">
        <v>52.75</v>
      </c>
      <c r="AK488">
        <v>72.459999999999994</v>
      </c>
      <c r="AL488" s="3">
        <f t="shared" si="84"/>
        <v>0</v>
      </c>
      <c r="AM488" s="3">
        <f t="shared" si="85"/>
        <v>1</v>
      </c>
      <c r="AN488" s="3">
        <f t="shared" si="86"/>
        <v>0</v>
      </c>
    </row>
    <row r="489" spans="1:40" x14ac:dyDescent="0.35">
      <c r="A489" s="2" t="s">
        <v>536</v>
      </c>
      <c r="B489" t="s">
        <v>486</v>
      </c>
      <c r="C489" t="s">
        <v>16</v>
      </c>
      <c r="D489" t="s">
        <v>134</v>
      </c>
      <c r="E489">
        <v>26.5</v>
      </c>
      <c r="F489">
        <v>168.51</v>
      </c>
      <c r="G489">
        <v>79.86</v>
      </c>
      <c r="H489">
        <f t="shared" si="80"/>
        <v>2.110067618332081</v>
      </c>
      <c r="I489">
        <v>24</v>
      </c>
      <c r="J489">
        <v>55.55</v>
      </c>
      <c r="K489">
        <v>73.7</v>
      </c>
      <c r="L489" s="3">
        <f t="shared" si="81"/>
        <v>1</v>
      </c>
      <c r="M489" s="3">
        <f t="shared" si="82"/>
        <v>0</v>
      </c>
      <c r="N489" s="3">
        <f t="shared" si="83"/>
        <v>0</v>
      </c>
      <c r="AA489" t="s">
        <v>536</v>
      </c>
      <c r="AB489" t="s">
        <v>486</v>
      </c>
      <c r="AC489" t="s">
        <v>16</v>
      </c>
      <c r="AD489" t="s">
        <v>135</v>
      </c>
      <c r="AE489">
        <v>24</v>
      </c>
      <c r="AF489">
        <v>96.18</v>
      </c>
      <c r="AG489">
        <v>73.7</v>
      </c>
      <c r="AH489">
        <f t="shared" si="87"/>
        <v>1.3050203527815469</v>
      </c>
      <c r="AI489">
        <v>23.5</v>
      </c>
      <c r="AJ489">
        <v>63.34</v>
      </c>
      <c r="AK489">
        <v>72.459999999999994</v>
      </c>
      <c r="AL489" s="3">
        <f t="shared" si="84"/>
        <v>0</v>
      </c>
      <c r="AM489" s="3">
        <f t="shared" si="85"/>
        <v>1</v>
      </c>
      <c r="AN489" s="3">
        <f t="shared" si="86"/>
        <v>0</v>
      </c>
    </row>
    <row r="490" spans="1:40" x14ac:dyDescent="0.35">
      <c r="A490" s="2" t="s">
        <v>537</v>
      </c>
      <c r="B490" t="s">
        <v>486</v>
      </c>
      <c r="C490" t="s">
        <v>16</v>
      </c>
      <c r="D490" t="s">
        <v>134</v>
      </c>
      <c r="E490">
        <v>23.5</v>
      </c>
      <c r="F490">
        <v>109.4</v>
      </c>
      <c r="G490">
        <v>72.459999999999994</v>
      </c>
      <c r="H490">
        <f t="shared" si="80"/>
        <v>1.5097985095224953</v>
      </c>
      <c r="I490">
        <v>22</v>
      </c>
      <c r="J490">
        <v>57.44</v>
      </c>
      <c r="K490">
        <v>68.72</v>
      </c>
      <c r="L490" s="3">
        <f t="shared" si="81"/>
        <v>1</v>
      </c>
      <c r="M490" s="3">
        <f t="shared" si="82"/>
        <v>0</v>
      </c>
      <c r="N490" s="3">
        <f t="shared" si="83"/>
        <v>0</v>
      </c>
      <c r="AA490" t="s">
        <v>537</v>
      </c>
      <c r="AB490" t="s">
        <v>486</v>
      </c>
      <c r="AC490" t="s">
        <v>16</v>
      </c>
      <c r="AD490" t="s">
        <v>135</v>
      </c>
      <c r="AE490">
        <v>24</v>
      </c>
      <c r="AF490">
        <v>126.97</v>
      </c>
      <c r="AG490">
        <v>73.7</v>
      </c>
      <c r="AH490">
        <f t="shared" si="87"/>
        <v>1.7227951153324286</v>
      </c>
      <c r="AI490">
        <v>23</v>
      </c>
      <c r="AJ490">
        <v>56.85</v>
      </c>
      <c r="AK490">
        <v>71.22</v>
      </c>
      <c r="AL490" s="3">
        <f t="shared" si="84"/>
        <v>1</v>
      </c>
      <c r="AM490" s="3">
        <f t="shared" si="85"/>
        <v>0</v>
      </c>
      <c r="AN490" s="3">
        <f t="shared" si="86"/>
        <v>0</v>
      </c>
    </row>
    <row r="491" spans="1:40" x14ac:dyDescent="0.35">
      <c r="A491" s="2" t="s">
        <v>538</v>
      </c>
      <c r="B491" t="s">
        <v>486</v>
      </c>
      <c r="C491" t="s">
        <v>16</v>
      </c>
      <c r="D491" t="s">
        <v>134</v>
      </c>
      <c r="E491">
        <v>26</v>
      </c>
      <c r="F491">
        <v>128.26</v>
      </c>
      <c r="G491">
        <v>78.63</v>
      </c>
      <c r="H491">
        <f t="shared" si="80"/>
        <v>1.6311840264530078</v>
      </c>
      <c r="I491">
        <v>22.5</v>
      </c>
      <c r="J491">
        <v>78.77</v>
      </c>
      <c r="K491">
        <v>69.97</v>
      </c>
      <c r="L491" s="3">
        <f t="shared" si="81"/>
        <v>1</v>
      </c>
      <c r="M491" s="3">
        <f t="shared" si="82"/>
        <v>0</v>
      </c>
      <c r="N491" s="3">
        <f t="shared" si="83"/>
        <v>0</v>
      </c>
      <c r="AA491" t="s">
        <v>538</v>
      </c>
      <c r="AB491" t="s">
        <v>486</v>
      </c>
      <c r="AC491" t="s">
        <v>16</v>
      </c>
      <c r="AD491" t="s">
        <v>135</v>
      </c>
      <c r="AE491">
        <v>24</v>
      </c>
      <c r="AF491">
        <v>161.08000000000001</v>
      </c>
      <c r="AG491">
        <v>73.7</v>
      </c>
      <c r="AH491">
        <f t="shared" si="87"/>
        <v>2.1856173677069202</v>
      </c>
      <c r="AI491">
        <v>35</v>
      </c>
      <c r="AJ491">
        <v>104.24</v>
      </c>
      <c r="AK491">
        <v>100.44</v>
      </c>
      <c r="AL491" s="3">
        <f t="shared" si="84"/>
        <v>1</v>
      </c>
      <c r="AM491" s="3">
        <f t="shared" si="85"/>
        <v>0</v>
      </c>
      <c r="AN491" s="3">
        <f t="shared" si="86"/>
        <v>0</v>
      </c>
    </row>
    <row r="492" spans="1:40" x14ac:dyDescent="0.35">
      <c r="A492" s="2" t="s">
        <v>539</v>
      </c>
      <c r="B492" t="s">
        <v>486</v>
      </c>
      <c r="C492" t="s">
        <v>16</v>
      </c>
      <c r="D492" t="s">
        <v>134</v>
      </c>
      <c r="E492">
        <v>27.5</v>
      </c>
      <c r="F492">
        <v>230.26</v>
      </c>
      <c r="G492">
        <v>82.3</v>
      </c>
      <c r="H492">
        <f t="shared" si="80"/>
        <v>2.7978128797083839</v>
      </c>
      <c r="I492">
        <v>24.5</v>
      </c>
      <c r="J492">
        <v>60.2</v>
      </c>
      <c r="K492">
        <v>74.930000000000007</v>
      </c>
      <c r="L492" s="3">
        <f t="shared" si="81"/>
        <v>1</v>
      </c>
      <c r="M492" s="3">
        <f t="shared" si="82"/>
        <v>0</v>
      </c>
      <c r="N492" s="3">
        <f t="shared" si="83"/>
        <v>0</v>
      </c>
      <c r="AA492" t="s">
        <v>539</v>
      </c>
      <c r="AB492" t="s">
        <v>486</v>
      </c>
      <c r="AC492" t="s">
        <v>16</v>
      </c>
      <c r="AD492" t="s">
        <v>135</v>
      </c>
      <c r="AE492">
        <v>24</v>
      </c>
      <c r="AF492">
        <v>132.68</v>
      </c>
      <c r="AG492">
        <v>73.7</v>
      </c>
      <c r="AH492">
        <f t="shared" si="87"/>
        <v>1.8002713704206241</v>
      </c>
      <c r="AI492">
        <v>23</v>
      </c>
      <c r="AJ492">
        <v>55.67</v>
      </c>
      <c r="AK492">
        <v>71.22</v>
      </c>
      <c r="AL492" s="3">
        <f t="shared" si="84"/>
        <v>1</v>
      </c>
      <c r="AM492" s="3">
        <f t="shared" si="85"/>
        <v>0</v>
      </c>
      <c r="AN492" s="3">
        <f t="shared" si="86"/>
        <v>0</v>
      </c>
    </row>
    <row r="493" spans="1:40" x14ac:dyDescent="0.35">
      <c r="A493" s="2" t="s">
        <v>540</v>
      </c>
      <c r="B493" t="s">
        <v>486</v>
      </c>
      <c r="C493" t="s">
        <v>16</v>
      </c>
      <c r="D493" t="s">
        <v>134</v>
      </c>
      <c r="E493">
        <v>26.5</v>
      </c>
      <c r="F493">
        <v>230.68</v>
      </c>
      <c r="G493">
        <v>79.86</v>
      </c>
      <c r="H493">
        <f t="shared" si="80"/>
        <v>2.8885549711995995</v>
      </c>
      <c r="I493">
        <v>23.5</v>
      </c>
      <c r="J493">
        <v>51.23</v>
      </c>
      <c r="K493">
        <v>72.459999999999994</v>
      </c>
      <c r="L493" s="3">
        <f t="shared" si="81"/>
        <v>1</v>
      </c>
      <c r="M493" s="3">
        <f t="shared" si="82"/>
        <v>0</v>
      </c>
      <c r="N493" s="3">
        <f t="shared" si="83"/>
        <v>0</v>
      </c>
      <c r="AA493" t="s">
        <v>540</v>
      </c>
      <c r="AB493" t="s">
        <v>486</v>
      </c>
      <c r="AC493" t="s">
        <v>16</v>
      </c>
      <c r="AD493" t="s">
        <v>135</v>
      </c>
      <c r="AE493">
        <v>24</v>
      </c>
      <c r="AF493">
        <v>143.16</v>
      </c>
      <c r="AG493">
        <v>73.7</v>
      </c>
      <c r="AH493">
        <f t="shared" si="87"/>
        <v>1.9424694708276797</v>
      </c>
      <c r="AI493">
        <v>23</v>
      </c>
      <c r="AJ493">
        <v>65.77</v>
      </c>
      <c r="AK493">
        <v>71.22</v>
      </c>
      <c r="AL493" s="3">
        <f t="shared" si="84"/>
        <v>1</v>
      </c>
      <c r="AM493" s="3">
        <f t="shared" si="85"/>
        <v>0</v>
      </c>
      <c r="AN493" s="3">
        <f t="shared" si="86"/>
        <v>0</v>
      </c>
    </row>
    <row r="494" spans="1:40" x14ac:dyDescent="0.35">
      <c r="A494" s="2" t="s">
        <v>541</v>
      </c>
      <c r="B494" t="s">
        <v>486</v>
      </c>
      <c r="C494" t="s">
        <v>16</v>
      </c>
      <c r="D494" t="s">
        <v>134</v>
      </c>
      <c r="E494">
        <v>20</v>
      </c>
      <c r="F494">
        <v>77.02</v>
      </c>
      <c r="G494">
        <v>63.71</v>
      </c>
      <c r="H494">
        <f t="shared" si="80"/>
        <v>1.2089153978967195</v>
      </c>
      <c r="I494">
        <v>24</v>
      </c>
      <c r="J494">
        <v>78.64</v>
      </c>
      <c r="K494">
        <v>73.7</v>
      </c>
      <c r="L494" s="3">
        <f t="shared" si="81"/>
        <v>0</v>
      </c>
      <c r="M494" s="3">
        <f t="shared" si="82"/>
        <v>1</v>
      </c>
      <c r="N494" s="3">
        <f t="shared" si="83"/>
        <v>0</v>
      </c>
      <c r="AA494" t="s">
        <v>541</v>
      </c>
      <c r="AB494" t="s">
        <v>486</v>
      </c>
      <c r="AC494" t="s">
        <v>16</v>
      </c>
      <c r="AD494" t="s">
        <v>135</v>
      </c>
      <c r="AE494">
        <v>24</v>
      </c>
      <c r="AF494">
        <v>95.86</v>
      </c>
      <c r="AG494">
        <v>73.7</v>
      </c>
      <c r="AH494">
        <f t="shared" si="87"/>
        <v>1.3006784260515603</v>
      </c>
      <c r="AI494">
        <v>23</v>
      </c>
      <c r="AJ494">
        <v>63.03</v>
      </c>
      <c r="AK494">
        <v>71.22</v>
      </c>
      <c r="AL494" s="3">
        <f t="shared" si="84"/>
        <v>0</v>
      </c>
      <c r="AM494" s="3">
        <f t="shared" si="85"/>
        <v>1</v>
      </c>
      <c r="AN494" s="3">
        <f t="shared" si="86"/>
        <v>0</v>
      </c>
    </row>
    <row r="495" spans="1:40" x14ac:dyDescent="0.35">
      <c r="A495" s="2" t="s">
        <v>542</v>
      </c>
      <c r="B495" t="s">
        <v>486</v>
      </c>
      <c r="C495" t="s">
        <v>16</v>
      </c>
      <c r="D495" t="s">
        <v>134</v>
      </c>
      <c r="E495">
        <v>24.5</v>
      </c>
      <c r="F495">
        <v>102.92</v>
      </c>
      <c r="G495">
        <v>74.930000000000007</v>
      </c>
      <c r="H495">
        <f t="shared" si="80"/>
        <v>1.3735486454023755</v>
      </c>
      <c r="I495">
        <v>23</v>
      </c>
      <c r="J495">
        <v>68.77</v>
      </c>
      <c r="K495">
        <v>71.22</v>
      </c>
      <c r="L495" s="3">
        <f t="shared" si="81"/>
        <v>0</v>
      </c>
      <c r="M495" s="3">
        <f t="shared" si="82"/>
        <v>1</v>
      </c>
      <c r="N495" s="3">
        <f t="shared" si="83"/>
        <v>0</v>
      </c>
      <c r="AA495" t="s">
        <v>542</v>
      </c>
      <c r="AB495" t="s">
        <v>486</v>
      </c>
      <c r="AC495" t="s">
        <v>16</v>
      </c>
      <c r="AD495" t="s">
        <v>135</v>
      </c>
      <c r="AE495">
        <v>24</v>
      </c>
      <c r="AF495">
        <v>121.5</v>
      </c>
      <c r="AG495">
        <v>73.7</v>
      </c>
      <c r="AH495">
        <f t="shared" si="87"/>
        <v>1.6485753052917231</v>
      </c>
      <c r="AI495">
        <v>23</v>
      </c>
      <c r="AJ495">
        <v>65.86</v>
      </c>
      <c r="AK495">
        <v>71.22</v>
      </c>
      <c r="AL495" s="3">
        <f t="shared" si="84"/>
        <v>1</v>
      </c>
      <c r="AM495" s="3">
        <f t="shared" si="85"/>
        <v>0</v>
      </c>
      <c r="AN495" s="3">
        <f t="shared" si="86"/>
        <v>0</v>
      </c>
    </row>
    <row r="496" spans="1:40" x14ac:dyDescent="0.35">
      <c r="A496" s="2" t="s">
        <v>543</v>
      </c>
      <c r="B496" t="s">
        <v>486</v>
      </c>
      <c r="C496" t="s">
        <v>16</v>
      </c>
      <c r="D496" t="s">
        <v>134</v>
      </c>
      <c r="E496">
        <v>24</v>
      </c>
      <c r="F496">
        <v>221.26</v>
      </c>
      <c r="G496">
        <v>73.7</v>
      </c>
      <c r="H496">
        <f t="shared" si="80"/>
        <v>3.0021709633649931</v>
      </c>
      <c r="I496">
        <v>22</v>
      </c>
      <c r="J496">
        <v>33.57</v>
      </c>
      <c r="K496">
        <v>68.72</v>
      </c>
      <c r="L496" s="3">
        <f t="shared" si="81"/>
        <v>1</v>
      </c>
      <c r="M496" s="3">
        <f t="shared" si="82"/>
        <v>0</v>
      </c>
      <c r="N496" s="3">
        <f t="shared" si="83"/>
        <v>0</v>
      </c>
      <c r="AA496" t="s">
        <v>543</v>
      </c>
      <c r="AB496" t="s">
        <v>486</v>
      </c>
      <c r="AC496" t="s">
        <v>16</v>
      </c>
      <c r="AD496" t="s">
        <v>135</v>
      </c>
      <c r="AE496">
        <v>24</v>
      </c>
      <c r="AF496">
        <v>148.93</v>
      </c>
      <c r="AG496">
        <v>73.7</v>
      </c>
      <c r="AH496">
        <f t="shared" si="87"/>
        <v>2.0207598371777475</v>
      </c>
      <c r="AI496">
        <v>35</v>
      </c>
      <c r="AJ496">
        <v>110.91</v>
      </c>
      <c r="AK496">
        <v>100.44</v>
      </c>
      <c r="AL496" s="3">
        <f t="shared" si="84"/>
        <v>1</v>
      </c>
      <c r="AM496" s="3">
        <f t="shared" si="85"/>
        <v>0</v>
      </c>
      <c r="AN496" s="3">
        <f t="shared" si="86"/>
        <v>0</v>
      </c>
    </row>
    <row r="497" spans="1:40" x14ac:dyDescent="0.35">
      <c r="A497" s="2" t="s">
        <v>544</v>
      </c>
      <c r="B497" t="s">
        <v>486</v>
      </c>
      <c r="C497" t="s">
        <v>16</v>
      </c>
      <c r="D497" t="s">
        <v>134</v>
      </c>
      <c r="E497">
        <v>23</v>
      </c>
      <c r="F497">
        <v>91.98</v>
      </c>
      <c r="G497">
        <v>71.22</v>
      </c>
      <c r="H497">
        <f t="shared" si="80"/>
        <v>1.291491154170177</v>
      </c>
      <c r="I497">
        <v>21.5</v>
      </c>
      <c r="J497">
        <v>58.02</v>
      </c>
      <c r="K497">
        <v>67.47</v>
      </c>
      <c r="L497" s="3">
        <f t="shared" si="81"/>
        <v>0</v>
      </c>
      <c r="M497" s="3">
        <f t="shared" si="82"/>
        <v>1</v>
      </c>
      <c r="N497" s="3">
        <f t="shared" si="83"/>
        <v>0</v>
      </c>
      <c r="AA497" t="s">
        <v>544</v>
      </c>
      <c r="AB497" t="s">
        <v>486</v>
      </c>
      <c r="AC497" t="s">
        <v>16</v>
      </c>
      <c r="AD497" t="s">
        <v>135</v>
      </c>
      <c r="AE497">
        <v>24</v>
      </c>
      <c r="AF497">
        <v>107.28</v>
      </c>
      <c r="AG497">
        <v>73.7</v>
      </c>
      <c r="AH497">
        <f t="shared" si="87"/>
        <v>1.4556309362279511</v>
      </c>
      <c r="AI497">
        <v>23</v>
      </c>
      <c r="AJ497">
        <v>70.36</v>
      </c>
      <c r="AK497">
        <v>71.22</v>
      </c>
      <c r="AL497" s="3">
        <f t="shared" si="84"/>
        <v>0</v>
      </c>
      <c r="AM497" s="3">
        <f t="shared" si="85"/>
        <v>1</v>
      </c>
      <c r="AN497" s="3">
        <f t="shared" si="86"/>
        <v>0</v>
      </c>
    </row>
    <row r="498" spans="1:40" x14ac:dyDescent="0.35">
      <c r="A498" s="2" t="s">
        <v>545</v>
      </c>
      <c r="B498" t="s">
        <v>546</v>
      </c>
      <c r="C498" t="s">
        <v>16</v>
      </c>
      <c r="D498" t="s">
        <v>547</v>
      </c>
      <c r="E498">
        <v>22</v>
      </c>
      <c r="F498">
        <v>77.84</v>
      </c>
      <c r="G498">
        <v>68.72</v>
      </c>
      <c r="H498">
        <f t="shared" si="80"/>
        <v>1.1327124563445867</v>
      </c>
      <c r="I498">
        <v>21.5</v>
      </c>
      <c r="J498">
        <v>34.6</v>
      </c>
      <c r="K498">
        <v>67.47</v>
      </c>
      <c r="L498" s="3">
        <f t="shared" si="81"/>
        <v>0</v>
      </c>
      <c r="M498" s="3">
        <f t="shared" si="82"/>
        <v>1</v>
      </c>
      <c r="N498" s="3">
        <f t="shared" si="83"/>
        <v>0</v>
      </c>
      <c r="AA498" t="s">
        <v>545</v>
      </c>
      <c r="AB498" t="s">
        <v>546</v>
      </c>
      <c r="AC498" t="s">
        <v>16</v>
      </c>
      <c r="AD498" t="s">
        <v>548</v>
      </c>
      <c r="AE498">
        <v>24</v>
      </c>
      <c r="AF498">
        <v>145.02000000000001</v>
      </c>
      <c r="AG498">
        <v>73.7</v>
      </c>
      <c r="AH498">
        <f t="shared" si="87"/>
        <v>1.967706919945726</v>
      </c>
      <c r="AI498">
        <v>18</v>
      </c>
      <c r="AJ498">
        <v>60.93</v>
      </c>
      <c r="AK498">
        <v>58.64</v>
      </c>
      <c r="AL498" s="3">
        <f t="shared" si="84"/>
        <v>1</v>
      </c>
      <c r="AM498" s="3">
        <f t="shared" si="85"/>
        <v>0</v>
      </c>
      <c r="AN498" s="3">
        <f t="shared" si="86"/>
        <v>0</v>
      </c>
    </row>
    <row r="499" spans="1:40" x14ac:dyDescent="0.35">
      <c r="A499" s="2" t="s">
        <v>549</v>
      </c>
      <c r="B499" t="s">
        <v>546</v>
      </c>
      <c r="C499" t="s">
        <v>16</v>
      </c>
      <c r="D499" t="s">
        <v>547</v>
      </c>
      <c r="E499">
        <v>26</v>
      </c>
      <c r="F499">
        <v>86.62</v>
      </c>
      <c r="G499">
        <v>78.63</v>
      </c>
      <c r="H499">
        <f t="shared" si="80"/>
        <v>1.1016151596082921</v>
      </c>
      <c r="I499">
        <v>25.5</v>
      </c>
      <c r="J499">
        <v>72.2</v>
      </c>
      <c r="K499">
        <v>77.400000000000006</v>
      </c>
      <c r="L499" s="3">
        <f t="shared" si="81"/>
        <v>0</v>
      </c>
      <c r="M499" s="3">
        <f t="shared" si="82"/>
        <v>1</v>
      </c>
      <c r="N499" s="3">
        <f t="shared" si="83"/>
        <v>0</v>
      </c>
      <c r="AA499" t="s">
        <v>549</v>
      </c>
      <c r="AB499" t="s">
        <v>546</v>
      </c>
      <c r="AC499" t="s">
        <v>16</v>
      </c>
      <c r="AD499" t="s">
        <v>548</v>
      </c>
      <c r="AE499">
        <v>24</v>
      </c>
      <c r="AF499">
        <v>117.89</v>
      </c>
      <c r="AG499">
        <v>73.7</v>
      </c>
      <c r="AH499">
        <f t="shared" si="87"/>
        <v>1.5995929443690637</v>
      </c>
      <c r="AI499">
        <v>23.5</v>
      </c>
      <c r="AJ499">
        <v>56.94</v>
      </c>
      <c r="AK499">
        <v>72.459999999999994</v>
      </c>
      <c r="AL499" s="3">
        <f t="shared" si="84"/>
        <v>1</v>
      </c>
      <c r="AM499" s="3">
        <f t="shared" si="85"/>
        <v>0</v>
      </c>
      <c r="AN499" s="3">
        <f t="shared" si="86"/>
        <v>0</v>
      </c>
    </row>
    <row r="500" spans="1:40" x14ac:dyDescent="0.35">
      <c r="A500" s="2" t="s">
        <v>550</v>
      </c>
      <c r="B500" t="s">
        <v>546</v>
      </c>
      <c r="C500" t="s">
        <v>16</v>
      </c>
      <c r="D500" t="s">
        <v>547</v>
      </c>
      <c r="E500">
        <v>25.5</v>
      </c>
      <c r="F500">
        <v>95.19</v>
      </c>
      <c r="G500">
        <v>77.400000000000006</v>
      </c>
      <c r="H500">
        <f t="shared" si="80"/>
        <v>1.22984496124031</v>
      </c>
      <c r="I500">
        <v>24.5</v>
      </c>
      <c r="J500">
        <v>60.75</v>
      </c>
      <c r="K500">
        <v>74.930000000000007</v>
      </c>
      <c r="L500" s="3">
        <f t="shared" si="81"/>
        <v>0</v>
      </c>
      <c r="M500" s="3">
        <f t="shared" si="82"/>
        <v>1</v>
      </c>
      <c r="N500" s="3">
        <f t="shared" si="83"/>
        <v>0</v>
      </c>
      <c r="AA500" t="s">
        <v>550</v>
      </c>
      <c r="AB500" t="s">
        <v>546</v>
      </c>
      <c r="AC500" t="s">
        <v>16</v>
      </c>
      <c r="AD500" t="s">
        <v>548</v>
      </c>
      <c r="AE500">
        <v>24</v>
      </c>
      <c r="AF500">
        <v>117.93</v>
      </c>
      <c r="AG500">
        <v>73.7</v>
      </c>
      <c r="AH500">
        <f t="shared" si="87"/>
        <v>1.6001356852103121</v>
      </c>
      <c r="AI500">
        <v>25</v>
      </c>
      <c r="AJ500">
        <v>83.35</v>
      </c>
      <c r="AK500">
        <v>76.17</v>
      </c>
      <c r="AL500" s="3">
        <f t="shared" si="84"/>
        <v>1</v>
      </c>
      <c r="AM500" s="3">
        <f t="shared" si="85"/>
        <v>0</v>
      </c>
      <c r="AN500" s="3">
        <f t="shared" si="86"/>
        <v>0</v>
      </c>
    </row>
    <row r="501" spans="1:40" x14ac:dyDescent="0.35">
      <c r="A501" s="2" t="s">
        <v>551</v>
      </c>
      <c r="B501" t="s">
        <v>546</v>
      </c>
      <c r="C501" t="s">
        <v>16</v>
      </c>
      <c r="D501" t="s">
        <v>547</v>
      </c>
      <c r="E501">
        <v>19</v>
      </c>
      <c r="F501">
        <v>69.56</v>
      </c>
      <c r="G501">
        <v>61.18</v>
      </c>
      <c r="H501">
        <f t="shared" si="80"/>
        <v>1.1369728669499837</v>
      </c>
      <c r="I501">
        <v>18.5</v>
      </c>
      <c r="J501">
        <v>39.36</v>
      </c>
      <c r="K501">
        <v>59.91</v>
      </c>
      <c r="L501" s="3">
        <f t="shared" si="81"/>
        <v>0</v>
      </c>
      <c r="M501" s="3">
        <f t="shared" si="82"/>
        <v>1</v>
      </c>
      <c r="N501" s="3">
        <f t="shared" si="83"/>
        <v>0</v>
      </c>
      <c r="AA501" t="s">
        <v>551</v>
      </c>
      <c r="AB501" t="s">
        <v>546</v>
      </c>
      <c r="AC501" t="s">
        <v>16</v>
      </c>
      <c r="AD501" t="s">
        <v>548</v>
      </c>
      <c r="AE501">
        <v>24</v>
      </c>
      <c r="AF501">
        <v>116.77</v>
      </c>
      <c r="AG501">
        <v>73.7</v>
      </c>
      <c r="AH501">
        <f t="shared" si="87"/>
        <v>1.5843962008141113</v>
      </c>
      <c r="AI501">
        <v>23.5</v>
      </c>
      <c r="AJ501">
        <v>50.08</v>
      </c>
      <c r="AK501">
        <v>72.459999999999994</v>
      </c>
      <c r="AL501" s="3">
        <f t="shared" si="84"/>
        <v>1</v>
      </c>
      <c r="AM501" s="3">
        <f t="shared" si="85"/>
        <v>0</v>
      </c>
      <c r="AN501" s="3">
        <f t="shared" si="86"/>
        <v>0</v>
      </c>
    </row>
    <row r="502" spans="1:40" x14ac:dyDescent="0.35">
      <c r="A502" s="2" t="s">
        <v>552</v>
      </c>
      <c r="B502" t="s">
        <v>546</v>
      </c>
      <c r="C502" t="s">
        <v>16</v>
      </c>
      <c r="D502" t="s">
        <v>547</v>
      </c>
      <c r="E502">
        <v>25</v>
      </c>
      <c r="F502">
        <v>97.72</v>
      </c>
      <c r="G502">
        <v>76.17</v>
      </c>
      <c r="H502">
        <f t="shared" si="80"/>
        <v>1.2829197846921361</v>
      </c>
      <c r="I502">
        <v>23</v>
      </c>
      <c r="J502">
        <v>60.23</v>
      </c>
      <c r="K502">
        <v>71.22</v>
      </c>
      <c r="L502" s="3">
        <f t="shared" si="81"/>
        <v>0</v>
      </c>
      <c r="M502" s="3">
        <f t="shared" si="82"/>
        <v>1</v>
      </c>
      <c r="N502" s="3">
        <f t="shared" si="83"/>
        <v>0</v>
      </c>
      <c r="AA502" t="s">
        <v>552</v>
      </c>
      <c r="AB502" t="s">
        <v>546</v>
      </c>
      <c r="AC502" t="s">
        <v>16</v>
      </c>
      <c r="AD502" t="s">
        <v>548</v>
      </c>
      <c r="AE502">
        <v>24</v>
      </c>
      <c r="AF502">
        <v>113.14</v>
      </c>
      <c r="AG502">
        <v>73.7</v>
      </c>
      <c r="AH502">
        <f t="shared" si="87"/>
        <v>1.5351424694708276</v>
      </c>
      <c r="AI502">
        <v>23</v>
      </c>
      <c r="AJ502">
        <v>60.83</v>
      </c>
      <c r="AK502">
        <v>71.22</v>
      </c>
      <c r="AL502" s="3">
        <f t="shared" si="84"/>
        <v>1</v>
      </c>
      <c r="AM502" s="3">
        <f t="shared" si="85"/>
        <v>0</v>
      </c>
      <c r="AN502" s="3">
        <f t="shared" si="86"/>
        <v>0</v>
      </c>
    </row>
    <row r="503" spans="1:40" x14ac:dyDescent="0.35">
      <c r="A503" s="2" t="s">
        <v>553</v>
      </c>
      <c r="B503" t="s">
        <v>546</v>
      </c>
      <c r="C503" t="s">
        <v>16</v>
      </c>
      <c r="D503" t="s">
        <v>547</v>
      </c>
      <c r="E503" s="6">
        <v>15</v>
      </c>
      <c r="F503" s="6">
        <v>38.68</v>
      </c>
      <c r="G503" s="6">
        <v>50.91</v>
      </c>
      <c r="H503" s="6">
        <f t="shared" si="80"/>
        <v>0.75977214692594774</v>
      </c>
      <c r="I503" s="6">
        <v>15</v>
      </c>
      <c r="J503" s="6">
        <v>38.68</v>
      </c>
      <c r="K503" s="6">
        <v>50.91</v>
      </c>
      <c r="L503" s="6">
        <f t="shared" si="81"/>
        <v>0</v>
      </c>
      <c r="M503" s="6">
        <f t="shared" si="82"/>
        <v>0</v>
      </c>
      <c r="N503" s="6">
        <f t="shared" si="83"/>
        <v>1</v>
      </c>
      <c r="AA503" t="s">
        <v>553</v>
      </c>
      <c r="AB503" t="s">
        <v>546</v>
      </c>
      <c r="AC503" t="s">
        <v>16</v>
      </c>
      <c r="AD503" t="s">
        <v>548</v>
      </c>
      <c r="AE503">
        <v>24</v>
      </c>
      <c r="AF503">
        <v>108.74</v>
      </c>
      <c r="AG503">
        <v>73.7</v>
      </c>
      <c r="AH503">
        <f t="shared" si="87"/>
        <v>1.4754409769335142</v>
      </c>
      <c r="AI503">
        <v>23.5</v>
      </c>
      <c r="AJ503">
        <v>58.72</v>
      </c>
      <c r="AK503">
        <v>72.459999999999994</v>
      </c>
      <c r="AL503" s="3">
        <f t="shared" si="84"/>
        <v>0</v>
      </c>
      <c r="AM503" s="3">
        <f t="shared" si="85"/>
        <v>1</v>
      </c>
      <c r="AN503" s="3">
        <f t="shared" si="86"/>
        <v>0</v>
      </c>
    </row>
    <row r="504" spans="1:40" x14ac:dyDescent="0.35">
      <c r="A504" s="2" t="s">
        <v>554</v>
      </c>
      <c r="B504" t="s">
        <v>546</v>
      </c>
      <c r="C504" t="s">
        <v>16</v>
      </c>
      <c r="D504" t="s">
        <v>547</v>
      </c>
      <c r="E504" s="6">
        <v>18.5</v>
      </c>
      <c r="F504" s="6">
        <v>48.72</v>
      </c>
      <c r="G504" s="6">
        <v>59.91</v>
      </c>
      <c r="H504" s="6">
        <f t="shared" si="80"/>
        <v>0.81321982974461693</v>
      </c>
      <c r="I504" s="6">
        <v>18</v>
      </c>
      <c r="J504" s="6">
        <v>29.27</v>
      </c>
      <c r="K504" s="6">
        <v>58.64</v>
      </c>
      <c r="L504" s="6">
        <f t="shared" si="81"/>
        <v>0</v>
      </c>
      <c r="M504" s="6">
        <f t="shared" si="82"/>
        <v>0</v>
      </c>
      <c r="N504" s="6">
        <f t="shared" si="83"/>
        <v>1</v>
      </c>
      <c r="AA504" t="s">
        <v>554</v>
      </c>
      <c r="AB504" t="s">
        <v>546</v>
      </c>
      <c r="AC504" t="s">
        <v>16</v>
      </c>
      <c r="AD504" t="s">
        <v>548</v>
      </c>
      <c r="AE504">
        <v>24</v>
      </c>
      <c r="AF504">
        <v>104.64</v>
      </c>
      <c r="AG504">
        <v>73.7</v>
      </c>
      <c r="AH504">
        <f t="shared" si="87"/>
        <v>1.4198100407055629</v>
      </c>
      <c r="AI504">
        <v>23</v>
      </c>
      <c r="AJ504">
        <v>60.54</v>
      </c>
      <c r="AK504">
        <v>71.22</v>
      </c>
      <c r="AL504" s="3">
        <f t="shared" si="84"/>
        <v>0</v>
      </c>
      <c r="AM504" s="3">
        <f t="shared" si="85"/>
        <v>1</v>
      </c>
      <c r="AN504" s="3">
        <f t="shared" si="86"/>
        <v>0</v>
      </c>
    </row>
    <row r="505" spans="1:40" x14ac:dyDescent="0.35">
      <c r="A505" s="2" t="s">
        <v>555</v>
      </c>
      <c r="B505" t="s">
        <v>546</v>
      </c>
      <c r="C505" t="s">
        <v>16</v>
      </c>
      <c r="D505" t="s">
        <v>547</v>
      </c>
      <c r="E505" s="6">
        <v>21.5</v>
      </c>
      <c r="F505" s="6">
        <v>64.06</v>
      </c>
      <c r="G505" s="6">
        <v>67.47</v>
      </c>
      <c r="H505" s="6">
        <f t="shared" si="80"/>
        <v>0.94945901882318073</v>
      </c>
      <c r="I505" s="6">
        <v>21</v>
      </c>
      <c r="J505" s="6">
        <v>53.87</v>
      </c>
      <c r="K505" s="6">
        <v>66.22</v>
      </c>
      <c r="L505" s="6">
        <f t="shared" si="81"/>
        <v>0</v>
      </c>
      <c r="M505" s="6">
        <f t="shared" si="82"/>
        <v>0</v>
      </c>
      <c r="N505" s="6">
        <f t="shared" si="83"/>
        <v>1</v>
      </c>
      <c r="AA505" t="s">
        <v>555</v>
      </c>
      <c r="AB505" t="s">
        <v>546</v>
      </c>
      <c r="AC505" t="s">
        <v>16</v>
      </c>
      <c r="AD505" t="s">
        <v>548</v>
      </c>
      <c r="AE505">
        <v>24</v>
      </c>
      <c r="AF505">
        <v>99.49</v>
      </c>
      <c r="AG505">
        <v>73.7</v>
      </c>
      <c r="AH505">
        <f t="shared" si="87"/>
        <v>1.3499321573948437</v>
      </c>
      <c r="AI505">
        <v>23</v>
      </c>
      <c r="AJ505">
        <v>62.01</v>
      </c>
      <c r="AK505">
        <v>71.22</v>
      </c>
      <c r="AL505" s="3">
        <f t="shared" si="84"/>
        <v>0</v>
      </c>
      <c r="AM505" s="3">
        <f t="shared" si="85"/>
        <v>1</v>
      </c>
      <c r="AN505" s="3">
        <f t="shared" si="86"/>
        <v>0</v>
      </c>
    </row>
    <row r="506" spans="1:40" x14ac:dyDescent="0.35">
      <c r="A506" s="2" t="s">
        <v>556</v>
      </c>
      <c r="B506" t="s">
        <v>546</v>
      </c>
      <c r="C506" t="s">
        <v>16</v>
      </c>
      <c r="D506" t="s">
        <v>547</v>
      </c>
      <c r="E506" s="6">
        <v>22.5</v>
      </c>
      <c r="F506" s="6">
        <v>68.89</v>
      </c>
      <c r="G506" s="6">
        <v>69.97</v>
      </c>
      <c r="H506" s="6">
        <f t="shared" si="80"/>
        <v>0.98456481349149638</v>
      </c>
      <c r="I506" s="6">
        <v>22</v>
      </c>
      <c r="J506" s="6">
        <v>35.78</v>
      </c>
      <c r="K506" s="6">
        <v>68.72</v>
      </c>
      <c r="L506" s="6">
        <f t="shared" si="81"/>
        <v>0</v>
      </c>
      <c r="M506" s="6">
        <f t="shared" si="82"/>
        <v>0</v>
      </c>
      <c r="N506" s="6">
        <f t="shared" si="83"/>
        <v>1</v>
      </c>
      <c r="AA506" t="s">
        <v>556</v>
      </c>
      <c r="AB506" t="s">
        <v>546</v>
      </c>
      <c r="AC506" t="s">
        <v>16</v>
      </c>
      <c r="AD506" t="s">
        <v>548</v>
      </c>
      <c r="AE506">
        <v>24</v>
      </c>
      <c r="AF506">
        <v>110</v>
      </c>
      <c r="AG506">
        <v>73.7</v>
      </c>
      <c r="AH506">
        <f t="shared" si="87"/>
        <v>1.4925373134328357</v>
      </c>
      <c r="AI506">
        <v>23.5</v>
      </c>
      <c r="AJ506">
        <v>50.8</v>
      </c>
      <c r="AK506">
        <v>72.459999999999994</v>
      </c>
      <c r="AL506" s="3">
        <f t="shared" si="84"/>
        <v>0</v>
      </c>
      <c r="AM506" s="3">
        <f t="shared" si="85"/>
        <v>1</v>
      </c>
      <c r="AN506" s="3">
        <f t="shared" si="86"/>
        <v>0</v>
      </c>
    </row>
    <row r="507" spans="1:40" x14ac:dyDescent="0.35">
      <c r="A507" s="2" t="s">
        <v>557</v>
      </c>
      <c r="B507" t="s">
        <v>546</v>
      </c>
      <c r="C507" t="s">
        <v>16</v>
      </c>
      <c r="D507" t="s">
        <v>547</v>
      </c>
      <c r="E507" s="6">
        <v>28.5</v>
      </c>
      <c r="F507" s="6">
        <v>77.260000000000005</v>
      </c>
      <c r="G507" s="6">
        <v>84.74</v>
      </c>
      <c r="H507" s="6">
        <f t="shared" si="80"/>
        <v>0.91172999763983964</v>
      </c>
      <c r="I507" s="6">
        <v>28</v>
      </c>
      <c r="J507" s="6">
        <v>47.1</v>
      </c>
      <c r="K507" s="6">
        <v>83.53</v>
      </c>
      <c r="L507" s="6">
        <f t="shared" si="81"/>
        <v>0</v>
      </c>
      <c r="M507" s="6">
        <f t="shared" si="82"/>
        <v>0</v>
      </c>
      <c r="N507" s="6">
        <f t="shared" si="83"/>
        <v>1</v>
      </c>
      <c r="AA507" t="s">
        <v>557</v>
      </c>
      <c r="AB507" t="s">
        <v>546</v>
      </c>
      <c r="AC507" t="s">
        <v>16</v>
      </c>
      <c r="AD507" t="s">
        <v>548</v>
      </c>
      <c r="AE507" s="6">
        <v>27</v>
      </c>
      <c r="AF507" s="6">
        <v>79.41</v>
      </c>
      <c r="AG507" s="6">
        <v>81.08</v>
      </c>
      <c r="AH507" s="6">
        <f t="shared" si="87"/>
        <v>0.97940305870744937</v>
      </c>
      <c r="AI507" s="6">
        <v>26.5</v>
      </c>
      <c r="AJ507" s="6">
        <v>60.01</v>
      </c>
      <c r="AK507" s="6">
        <v>79.86</v>
      </c>
      <c r="AL507" s="6">
        <f t="shared" si="84"/>
        <v>0</v>
      </c>
      <c r="AM507" s="6">
        <f t="shared" si="85"/>
        <v>0</v>
      </c>
      <c r="AN507" s="6">
        <f t="shared" si="86"/>
        <v>1</v>
      </c>
    </row>
    <row r="508" spans="1:40" x14ac:dyDescent="0.35">
      <c r="A508" s="2" t="s">
        <v>558</v>
      </c>
      <c r="B508" t="s">
        <v>546</v>
      </c>
      <c r="C508" t="s">
        <v>16</v>
      </c>
      <c r="D508" t="s">
        <v>547</v>
      </c>
      <c r="E508">
        <v>18.5</v>
      </c>
      <c r="F508">
        <v>71.540000000000006</v>
      </c>
      <c r="G508">
        <v>59.91</v>
      </c>
      <c r="H508">
        <f t="shared" si="80"/>
        <v>1.1941245201135038</v>
      </c>
      <c r="I508">
        <v>23</v>
      </c>
      <c r="J508">
        <v>82.84</v>
      </c>
      <c r="K508">
        <v>71.22</v>
      </c>
      <c r="L508" s="3">
        <f t="shared" si="81"/>
        <v>0</v>
      </c>
      <c r="M508" s="3">
        <f t="shared" si="82"/>
        <v>1</v>
      </c>
      <c r="N508" s="3">
        <f t="shared" si="83"/>
        <v>0</v>
      </c>
      <c r="AA508" t="s">
        <v>558</v>
      </c>
      <c r="AB508" t="s">
        <v>546</v>
      </c>
      <c r="AC508" t="s">
        <v>16</v>
      </c>
      <c r="AD508" t="s">
        <v>548</v>
      </c>
      <c r="AE508">
        <v>24</v>
      </c>
      <c r="AF508">
        <v>131.15</v>
      </c>
      <c r="AG508">
        <v>73.7</v>
      </c>
      <c r="AH508">
        <f t="shared" si="87"/>
        <v>1.7795115332428766</v>
      </c>
      <c r="AI508">
        <v>23.5</v>
      </c>
      <c r="AJ508">
        <v>59.52</v>
      </c>
      <c r="AK508">
        <v>72.459999999999994</v>
      </c>
      <c r="AL508" s="3">
        <f t="shared" si="84"/>
        <v>1</v>
      </c>
      <c r="AM508" s="3">
        <f t="shared" si="85"/>
        <v>0</v>
      </c>
      <c r="AN508" s="3">
        <f t="shared" si="86"/>
        <v>0</v>
      </c>
    </row>
    <row r="509" spans="1:40" x14ac:dyDescent="0.35">
      <c r="A509" s="2" t="s">
        <v>559</v>
      </c>
      <c r="B509" t="s">
        <v>546</v>
      </c>
      <c r="C509" t="s">
        <v>16</v>
      </c>
      <c r="D509" t="s">
        <v>547</v>
      </c>
      <c r="E509" s="6">
        <v>19.5</v>
      </c>
      <c r="F509" s="6">
        <v>51.44</v>
      </c>
      <c r="G509" s="6">
        <v>62.44</v>
      </c>
      <c r="H509" s="6">
        <f t="shared" si="80"/>
        <v>0.82383087764253682</v>
      </c>
      <c r="I509" s="6">
        <v>19</v>
      </c>
      <c r="J509" s="6">
        <v>40.32</v>
      </c>
      <c r="K509" s="6">
        <v>61.18</v>
      </c>
      <c r="L509" s="6">
        <f t="shared" si="81"/>
        <v>0</v>
      </c>
      <c r="M509" s="6">
        <f t="shared" si="82"/>
        <v>0</v>
      </c>
      <c r="N509" s="6">
        <f t="shared" si="83"/>
        <v>1</v>
      </c>
      <c r="AA509" t="s">
        <v>559</v>
      </c>
      <c r="AB509" t="s">
        <v>546</v>
      </c>
      <c r="AC509" t="s">
        <v>16</v>
      </c>
      <c r="AD509" t="s">
        <v>548</v>
      </c>
      <c r="AE509">
        <v>24</v>
      </c>
      <c r="AF509">
        <v>114.51</v>
      </c>
      <c r="AG509">
        <v>73.7</v>
      </c>
      <c r="AH509">
        <f t="shared" si="87"/>
        <v>1.5537313432835822</v>
      </c>
      <c r="AI509">
        <v>23</v>
      </c>
      <c r="AJ509">
        <v>57.9</v>
      </c>
      <c r="AK509">
        <v>71.22</v>
      </c>
      <c r="AL509" s="3">
        <f t="shared" si="84"/>
        <v>1</v>
      </c>
      <c r="AM509" s="3">
        <f t="shared" si="85"/>
        <v>0</v>
      </c>
      <c r="AN509" s="3">
        <f t="shared" si="86"/>
        <v>0</v>
      </c>
    </row>
    <row r="510" spans="1:40" x14ac:dyDescent="0.35">
      <c r="A510" s="2" t="s">
        <v>560</v>
      </c>
      <c r="B510" t="s">
        <v>546</v>
      </c>
      <c r="C510" t="s">
        <v>16</v>
      </c>
      <c r="D510" t="s">
        <v>561</v>
      </c>
      <c r="E510" s="6">
        <v>28.5</v>
      </c>
      <c r="F510" s="6">
        <v>76.650000000000006</v>
      </c>
      <c r="G510" s="6">
        <v>84.74</v>
      </c>
      <c r="H510" s="6">
        <f t="shared" si="80"/>
        <v>0.90453150814255379</v>
      </c>
      <c r="I510" s="6">
        <v>28</v>
      </c>
      <c r="J510" s="6">
        <v>40.01</v>
      </c>
      <c r="K510" s="6">
        <v>83.53</v>
      </c>
      <c r="L510" s="6">
        <f t="shared" si="81"/>
        <v>0</v>
      </c>
      <c r="M510" s="6">
        <f t="shared" si="82"/>
        <v>0</v>
      </c>
      <c r="N510" s="6">
        <f t="shared" si="83"/>
        <v>1</v>
      </c>
      <c r="AA510" t="s">
        <v>560</v>
      </c>
      <c r="AB510" t="s">
        <v>546</v>
      </c>
      <c r="AC510" t="s">
        <v>16</v>
      </c>
      <c r="AD510" t="s">
        <v>562</v>
      </c>
      <c r="AE510">
        <v>24</v>
      </c>
      <c r="AF510">
        <v>164.69</v>
      </c>
      <c r="AG510">
        <v>73.7</v>
      </c>
      <c r="AH510">
        <f t="shared" si="87"/>
        <v>2.2345997286295791</v>
      </c>
      <c r="AI510">
        <v>22</v>
      </c>
      <c r="AJ510">
        <v>60.76</v>
      </c>
      <c r="AK510">
        <v>68.72</v>
      </c>
      <c r="AL510" s="3">
        <f t="shared" si="84"/>
        <v>1</v>
      </c>
      <c r="AM510" s="3">
        <f t="shared" si="85"/>
        <v>0</v>
      </c>
      <c r="AN510" s="3">
        <f t="shared" si="86"/>
        <v>0</v>
      </c>
    </row>
    <row r="511" spans="1:40" x14ac:dyDescent="0.35">
      <c r="A511" s="2" t="s">
        <v>563</v>
      </c>
      <c r="B511" t="s">
        <v>546</v>
      </c>
      <c r="C511" t="s">
        <v>16</v>
      </c>
      <c r="D511" t="s">
        <v>561</v>
      </c>
      <c r="E511" s="6">
        <v>31.5</v>
      </c>
      <c r="F511" s="6">
        <v>85.55</v>
      </c>
      <c r="G511" s="6">
        <v>92.02</v>
      </c>
      <c r="H511" s="6">
        <f t="shared" si="80"/>
        <v>0.9296891980004347</v>
      </c>
      <c r="I511" s="6">
        <v>31</v>
      </c>
      <c r="J511" s="6">
        <v>51.71</v>
      </c>
      <c r="K511" s="6">
        <v>90.81</v>
      </c>
      <c r="L511" s="6">
        <f t="shared" si="81"/>
        <v>0</v>
      </c>
      <c r="M511" s="6">
        <f t="shared" si="82"/>
        <v>0</v>
      </c>
      <c r="N511" s="6">
        <f t="shared" si="83"/>
        <v>1</v>
      </c>
      <c r="AA511" t="s">
        <v>563</v>
      </c>
      <c r="AB511" t="s">
        <v>546</v>
      </c>
      <c r="AC511" t="s">
        <v>16</v>
      </c>
      <c r="AD511" t="s">
        <v>562</v>
      </c>
      <c r="AE511">
        <v>23.5</v>
      </c>
      <c r="AF511">
        <v>113.45</v>
      </c>
      <c r="AG511">
        <v>72.459999999999994</v>
      </c>
      <c r="AH511">
        <f t="shared" si="87"/>
        <v>1.5656914159536297</v>
      </c>
      <c r="AI511">
        <v>22.5</v>
      </c>
      <c r="AJ511">
        <v>61.5</v>
      </c>
      <c r="AK511">
        <v>69.97</v>
      </c>
      <c r="AL511" s="3">
        <f t="shared" si="84"/>
        <v>1</v>
      </c>
      <c r="AM511" s="3">
        <f t="shared" si="85"/>
        <v>0</v>
      </c>
      <c r="AN511" s="3">
        <f t="shared" si="86"/>
        <v>0</v>
      </c>
    </row>
    <row r="512" spans="1:40" x14ac:dyDescent="0.35">
      <c r="A512" s="2" t="s">
        <v>564</v>
      </c>
      <c r="B512" t="s">
        <v>546</v>
      </c>
      <c r="C512" t="s">
        <v>16</v>
      </c>
      <c r="D512" t="s">
        <v>561</v>
      </c>
      <c r="E512" s="6">
        <v>29</v>
      </c>
      <c r="F512" s="6">
        <v>73.34</v>
      </c>
      <c r="G512" s="6">
        <v>85.96</v>
      </c>
      <c r="H512" s="6">
        <f t="shared" si="80"/>
        <v>0.85318752908329465</v>
      </c>
      <c r="I512" s="6">
        <v>28.5</v>
      </c>
      <c r="J512" s="6">
        <v>44.83</v>
      </c>
      <c r="K512" s="6">
        <v>84.74</v>
      </c>
      <c r="L512" s="6">
        <f t="shared" si="81"/>
        <v>0</v>
      </c>
      <c r="M512" s="6">
        <f t="shared" si="82"/>
        <v>0</v>
      </c>
      <c r="N512" s="6">
        <f t="shared" si="83"/>
        <v>1</v>
      </c>
      <c r="AA512" t="s">
        <v>564</v>
      </c>
      <c r="AB512" t="s">
        <v>546</v>
      </c>
      <c r="AC512" t="s">
        <v>16</v>
      </c>
      <c r="AD512" t="s">
        <v>562</v>
      </c>
      <c r="AE512">
        <v>24</v>
      </c>
      <c r="AF512">
        <v>140.21</v>
      </c>
      <c r="AG512">
        <v>73.7</v>
      </c>
      <c r="AH512">
        <f t="shared" si="87"/>
        <v>1.9024423337856173</v>
      </c>
      <c r="AI512">
        <v>22.5</v>
      </c>
      <c r="AJ512">
        <v>63</v>
      </c>
      <c r="AK512">
        <v>69.97</v>
      </c>
      <c r="AL512" s="3">
        <f t="shared" si="84"/>
        <v>1</v>
      </c>
      <c r="AM512" s="3">
        <f t="shared" si="85"/>
        <v>0</v>
      </c>
      <c r="AN512" s="3">
        <f t="shared" si="86"/>
        <v>0</v>
      </c>
    </row>
    <row r="513" spans="1:40" x14ac:dyDescent="0.35">
      <c r="A513" s="2" t="s">
        <v>565</v>
      </c>
      <c r="B513" t="s">
        <v>546</v>
      </c>
      <c r="C513" t="s">
        <v>16</v>
      </c>
      <c r="D513" t="s">
        <v>561</v>
      </c>
      <c r="E513" s="6">
        <v>15</v>
      </c>
      <c r="F513" s="6">
        <v>27.67</v>
      </c>
      <c r="G513" s="6">
        <v>50.91</v>
      </c>
      <c r="H513" s="6">
        <f t="shared" si="80"/>
        <v>0.54350815164014932</v>
      </c>
      <c r="I513" s="6">
        <v>15</v>
      </c>
      <c r="J513" s="6">
        <v>27.67</v>
      </c>
      <c r="K513" s="6">
        <v>50.91</v>
      </c>
      <c r="L513" s="6">
        <f t="shared" si="81"/>
        <v>0</v>
      </c>
      <c r="M513" s="6">
        <f t="shared" si="82"/>
        <v>0</v>
      </c>
      <c r="N513" s="6">
        <f t="shared" si="83"/>
        <v>1</v>
      </c>
      <c r="AA513" t="s">
        <v>565</v>
      </c>
      <c r="AB513" t="s">
        <v>546</v>
      </c>
      <c r="AC513" t="s">
        <v>16</v>
      </c>
      <c r="AD513" t="s">
        <v>562</v>
      </c>
      <c r="AE513">
        <v>23.5</v>
      </c>
      <c r="AF513">
        <v>192</v>
      </c>
      <c r="AG513">
        <v>72.459999999999994</v>
      </c>
      <c r="AH513">
        <f t="shared" si="87"/>
        <v>2.649737786364891</v>
      </c>
      <c r="AI513">
        <v>21.5</v>
      </c>
      <c r="AJ513">
        <v>55.36</v>
      </c>
      <c r="AK513">
        <v>67.47</v>
      </c>
      <c r="AL513" s="3">
        <f t="shared" si="84"/>
        <v>1</v>
      </c>
      <c r="AM513" s="3">
        <f t="shared" si="85"/>
        <v>0</v>
      </c>
      <c r="AN513" s="3">
        <f t="shared" si="86"/>
        <v>0</v>
      </c>
    </row>
    <row r="514" spans="1:40" x14ac:dyDescent="0.35">
      <c r="A514" s="2" t="s">
        <v>566</v>
      </c>
      <c r="B514" t="s">
        <v>546</v>
      </c>
      <c r="C514" t="s">
        <v>16</v>
      </c>
      <c r="D514" t="s">
        <v>561</v>
      </c>
      <c r="E514" s="6">
        <v>25.5</v>
      </c>
      <c r="F514" s="6">
        <v>71.84</v>
      </c>
      <c r="G514" s="6">
        <v>77.400000000000006</v>
      </c>
      <c r="H514" s="6">
        <f t="shared" ref="H514:H577" si="88">F514/G514</f>
        <v>0.92816537467700255</v>
      </c>
      <c r="I514" s="6">
        <v>25</v>
      </c>
      <c r="J514" s="6">
        <v>56.57</v>
      </c>
      <c r="K514" s="6">
        <v>76.17</v>
      </c>
      <c r="L514" s="6">
        <f t="shared" ref="L514:L577" si="89">IF(H514&gt;1.5,1,0)</f>
        <v>0</v>
      </c>
      <c r="M514" s="6">
        <f t="shared" ref="M514:M577" si="90">IF((AND(H514&gt;1,H514&lt;1.5)),1,0)</f>
        <v>0</v>
      </c>
      <c r="N514" s="6">
        <f t="shared" ref="N514:N577" si="91">IF(H514&lt;1,1,0)</f>
        <v>1</v>
      </c>
      <c r="AA514" t="s">
        <v>566</v>
      </c>
      <c r="AB514" t="s">
        <v>546</v>
      </c>
      <c r="AC514" t="s">
        <v>16</v>
      </c>
      <c r="AD514" t="s">
        <v>562</v>
      </c>
      <c r="AE514">
        <v>24</v>
      </c>
      <c r="AF514">
        <v>135.54</v>
      </c>
      <c r="AG514">
        <v>73.7</v>
      </c>
      <c r="AH514">
        <f t="shared" si="87"/>
        <v>1.8390773405698777</v>
      </c>
      <c r="AI514">
        <v>35</v>
      </c>
      <c r="AJ514">
        <v>104.1</v>
      </c>
      <c r="AK514">
        <v>100.44</v>
      </c>
      <c r="AL514" s="3">
        <f t="shared" ref="AL514:AL577" si="92">IF(AH514&gt;1.5,1,0)</f>
        <v>1</v>
      </c>
      <c r="AM514" s="3">
        <f t="shared" ref="AM514:AM577" si="93">IF((AND(AH514&gt;1,AH514&lt;1.5)),1,0)</f>
        <v>0</v>
      </c>
      <c r="AN514" s="3">
        <f t="shared" ref="AN514:AN577" si="94">IF(AH514&lt;1,1,0)</f>
        <v>0</v>
      </c>
    </row>
    <row r="515" spans="1:40" x14ac:dyDescent="0.35">
      <c r="A515" s="2" t="s">
        <v>567</v>
      </c>
      <c r="B515" t="s">
        <v>546</v>
      </c>
      <c r="C515" t="s">
        <v>16</v>
      </c>
      <c r="D515" t="s">
        <v>561</v>
      </c>
      <c r="E515" s="6">
        <v>31</v>
      </c>
      <c r="F515" s="6">
        <v>90.11</v>
      </c>
      <c r="G515" s="6">
        <v>90.81</v>
      </c>
      <c r="H515" s="6">
        <f t="shared" si="88"/>
        <v>0.99229159784164733</v>
      </c>
      <c r="I515" s="6">
        <v>30.5</v>
      </c>
      <c r="J515" s="6">
        <v>52.33</v>
      </c>
      <c r="K515" s="6">
        <v>89.6</v>
      </c>
      <c r="L515" s="6">
        <f t="shared" si="89"/>
        <v>0</v>
      </c>
      <c r="M515" s="6">
        <f t="shared" si="90"/>
        <v>0</v>
      </c>
      <c r="N515" s="6">
        <f t="shared" si="91"/>
        <v>1</v>
      </c>
      <c r="AA515" t="s">
        <v>567</v>
      </c>
      <c r="AB515" t="s">
        <v>546</v>
      </c>
      <c r="AC515" t="s">
        <v>16</v>
      </c>
      <c r="AD515" t="s">
        <v>562</v>
      </c>
      <c r="AE515">
        <v>24</v>
      </c>
      <c r="AF515">
        <v>165</v>
      </c>
      <c r="AG515">
        <v>73.7</v>
      </c>
      <c r="AH515">
        <f t="shared" ref="AH515:AH578" si="95">AF515/AG515</f>
        <v>2.2388059701492535</v>
      </c>
      <c r="AI515">
        <v>21.5</v>
      </c>
      <c r="AJ515">
        <v>49.75</v>
      </c>
      <c r="AK515">
        <v>67.47</v>
      </c>
      <c r="AL515" s="3">
        <f t="shared" si="92"/>
        <v>1</v>
      </c>
      <c r="AM515" s="3">
        <f t="shared" si="93"/>
        <v>0</v>
      </c>
      <c r="AN515" s="3">
        <f t="shared" si="94"/>
        <v>0</v>
      </c>
    </row>
    <row r="516" spans="1:40" x14ac:dyDescent="0.35">
      <c r="A516" s="2" t="s">
        <v>568</v>
      </c>
      <c r="B516" t="s">
        <v>546</v>
      </c>
      <c r="C516" t="s">
        <v>16</v>
      </c>
      <c r="D516" t="s">
        <v>561</v>
      </c>
      <c r="E516" s="6">
        <v>19</v>
      </c>
      <c r="F516" s="6">
        <v>49.74</v>
      </c>
      <c r="G516" s="6">
        <v>61.18</v>
      </c>
      <c r="H516" s="6">
        <f t="shared" si="88"/>
        <v>0.81301078783916314</v>
      </c>
      <c r="I516" s="6">
        <v>18.5</v>
      </c>
      <c r="J516" s="6">
        <v>37.549999999999997</v>
      </c>
      <c r="K516" s="6">
        <v>59.91</v>
      </c>
      <c r="L516" s="6">
        <f t="shared" si="89"/>
        <v>0</v>
      </c>
      <c r="M516" s="6">
        <f t="shared" si="90"/>
        <v>0</v>
      </c>
      <c r="N516" s="6">
        <f t="shared" si="91"/>
        <v>1</v>
      </c>
      <c r="AA516" t="s">
        <v>568</v>
      </c>
      <c r="AB516" t="s">
        <v>546</v>
      </c>
      <c r="AC516" t="s">
        <v>16</v>
      </c>
      <c r="AD516" t="s">
        <v>562</v>
      </c>
      <c r="AE516">
        <v>24</v>
      </c>
      <c r="AF516">
        <v>152.46</v>
      </c>
      <c r="AG516">
        <v>73.7</v>
      </c>
      <c r="AH516">
        <f t="shared" si="95"/>
        <v>2.0686567164179106</v>
      </c>
      <c r="AI516">
        <v>22</v>
      </c>
      <c r="AJ516">
        <v>54.31</v>
      </c>
      <c r="AK516">
        <v>68.72</v>
      </c>
      <c r="AL516" s="3">
        <f t="shared" si="92"/>
        <v>1</v>
      </c>
      <c r="AM516" s="3">
        <f t="shared" si="93"/>
        <v>0</v>
      </c>
      <c r="AN516" s="3">
        <f t="shared" si="94"/>
        <v>0</v>
      </c>
    </row>
    <row r="517" spans="1:40" x14ac:dyDescent="0.35">
      <c r="A517" s="2" t="s">
        <v>569</v>
      </c>
      <c r="B517" t="s">
        <v>546</v>
      </c>
      <c r="C517" t="s">
        <v>16</v>
      </c>
      <c r="D517" t="s">
        <v>561</v>
      </c>
      <c r="E517" s="6">
        <v>17.5</v>
      </c>
      <c r="F517" s="6">
        <v>46.85</v>
      </c>
      <c r="G517" s="6">
        <v>57.36</v>
      </c>
      <c r="H517" s="6">
        <f t="shared" si="88"/>
        <v>0.81677126917712695</v>
      </c>
      <c r="I517" s="6">
        <v>17</v>
      </c>
      <c r="J517" s="6">
        <v>29.35</v>
      </c>
      <c r="K517" s="6">
        <v>56.08</v>
      </c>
      <c r="L517" s="6">
        <f t="shared" si="89"/>
        <v>0</v>
      </c>
      <c r="M517" s="6">
        <f t="shared" si="90"/>
        <v>0</v>
      </c>
      <c r="N517" s="6">
        <f t="shared" si="91"/>
        <v>1</v>
      </c>
      <c r="AA517" t="s">
        <v>569</v>
      </c>
      <c r="AB517" t="s">
        <v>546</v>
      </c>
      <c r="AC517" t="s">
        <v>16</v>
      </c>
      <c r="AD517" t="s">
        <v>562</v>
      </c>
      <c r="AE517">
        <v>24</v>
      </c>
      <c r="AF517">
        <v>151.94999999999999</v>
      </c>
      <c r="AG517">
        <v>73.7</v>
      </c>
      <c r="AH517">
        <f t="shared" si="95"/>
        <v>2.0617367706919945</v>
      </c>
      <c r="AI517">
        <v>22</v>
      </c>
      <c r="AJ517">
        <v>62.94</v>
      </c>
      <c r="AK517">
        <v>68.72</v>
      </c>
      <c r="AL517" s="3">
        <f t="shared" si="92"/>
        <v>1</v>
      </c>
      <c r="AM517" s="3">
        <f t="shared" si="93"/>
        <v>0</v>
      </c>
      <c r="AN517" s="3">
        <f t="shared" si="94"/>
        <v>0</v>
      </c>
    </row>
    <row r="518" spans="1:40" x14ac:dyDescent="0.35">
      <c r="A518" s="2" t="s">
        <v>570</v>
      </c>
      <c r="B518" t="s">
        <v>546</v>
      </c>
      <c r="C518" t="s">
        <v>16</v>
      </c>
      <c r="D518" t="s">
        <v>561</v>
      </c>
      <c r="E518" s="6">
        <v>27.5</v>
      </c>
      <c r="F518" s="6">
        <v>76.44</v>
      </c>
      <c r="G518" s="6">
        <v>82.3</v>
      </c>
      <c r="H518" s="6">
        <f t="shared" si="88"/>
        <v>0.92879708383961124</v>
      </c>
      <c r="I518" s="6">
        <v>27</v>
      </c>
      <c r="J518" s="6">
        <v>67.650000000000006</v>
      </c>
      <c r="K518" s="6">
        <v>81.08</v>
      </c>
      <c r="L518" s="6">
        <f t="shared" si="89"/>
        <v>0</v>
      </c>
      <c r="M518" s="6">
        <f t="shared" si="90"/>
        <v>0</v>
      </c>
      <c r="N518" s="6">
        <f t="shared" si="91"/>
        <v>1</v>
      </c>
      <c r="AA518" t="s">
        <v>570</v>
      </c>
      <c r="AB518" t="s">
        <v>546</v>
      </c>
      <c r="AC518" t="s">
        <v>16</v>
      </c>
      <c r="AD518" t="s">
        <v>562</v>
      </c>
      <c r="AE518">
        <v>24</v>
      </c>
      <c r="AF518">
        <v>133.25</v>
      </c>
      <c r="AG518">
        <v>73.7</v>
      </c>
      <c r="AH518">
        <f t="shared" si="95"/>
        <v>1.8080054274084123</v>
      </c>
      <c r="AI518">
        <v>22</v>
      </c>
      <c r="AJ518">
        <v>57.51</v>
      </c>
      <c r="AK518">
        <v>68.72</v>
      </c>
      <c r="AL518" s="3">
        <f t="shared" si="92"/>
        <v>1</v>
      </c>
      <c r="AM518" s="3">
        <f t="shared" si="93"/>
        <v>0</v>
      </c>
      <c r="AN518" s="3">
        <f t="shared" si="94"/>
        <v>0</v>
      </c>
    </row>
    <row r="519" spans="1:40" x14ac:dyDescent="0.35">
      <c r="A519" s="2" t="s">
        <v>571</v>
      </c>
      <c r="B519" t="s">
        <v>546</v>
      </c>
      <c r="C519" t="s">
        <v>16</v>
      </c>
      <c r="D519" t="s">
        <v>561</v>
      </c>
      <c r="E519" s="6">
        <v>15</v>
      </c>
      <c r="F519" s="6">
        <v>34.74</v>
      </c>
      <c r="G519" s="6">
        <v>50.91</v>
      </c>
      <c r="H519" s="6">
        <f t="shared" si="88"/>
        <v>0.68238067177371842</v>
      </c>
      <c r="I519" s="6">
        <v>15</v>
      </c>
      <c r="J519" s="6">
        <v>34.74</v>
      </c>
      <c r="K519" s="6">
        <v>50.91</v>
      </c>
      <c r="L519" s="6">
        <f t="shared" si="89"/>
        <v>0</v>
      </c>
      <c r="M519" s="6">
        <f t="shared" si="90"/>
        <v>0</v>
      </c>
      <c r="N519" s="6">
        <f t="shared" si="91"/>
        <v>1</v>
      </c>
      <c r="AA519" t="s">
        <v>571</v>
      </c>
      <c r="AB519" t="s">
        <v>546</v>
      </c>
      <c r="AC519" t="s">
        <v>16</v>
      </c>
      <c r="AD519" t="s">
        <v>562</v>
      </c>
      <c r="AE519">
        <v>23.5</v>
      </c>
      <c r="AF519">
        <v>178.57</v>
      </c>
      <c r="AG519">
        <v>72.459999999999994</v>
      </c>
      <c r="AH519">
        <f t="shared" si="95"/>
        <v>2.4643941484957219</v>
      </c>
      <c r="AI519">
        <v>21.5</v>
      </c>
      <c r="AJ519">
        <v>55.54</v>
      </c>
      <c r="AK519">
        <v>67.47</v>
      </c>
      <c r="AL519" s="3">
        <f t="shared" si="92"/>
        <v>1</v>
      </c>
      <c r="AM519" s="3">
        <f t="shared" si="93"/>
        <v>0</v>
      </c>
      <c r="AN519" s="3">
        <f t="shared" si="94"/>
        <v>0</v>
      </c>
    </row>
    <row r="520" spans="1:40" x14ac:dyDescent="0.35">
      <c r="A520" s="2" t="s">
        <v>572</v>
      </c>
      <c r="B520" t="s">
        <v>546</v>
      </c>
      <c r="C520" t="s">
        <v>16</v>
      </c>
      <c r="D520" t="s">
        <v>561</v>
      </c>
      <c r="E520" s="6">
        <v>16.5</v>
      </c>
      <c r="F520" s="6">
        <v>46.47</v>
      </c>
      <c r="G520" s="6">
        <v>54.79</v>
      </c>
      <c r="H520" s="6">
        <f t="shared" si="88"/>
        <v>0.8481474721664537</v>
      </c>
      <c r="I520" s="6">
        <v>16</v>
      </c>
      <c r="J520" s="6">
        <v>21.78</v>
      </c>
      <c r="K520" s="6">
        <v>53.5</v>
      </c>
      <c r="L520" s="6">
        <f t="shared" si="89"/>
        <v>0</v>
      </c>
      <c r="M520" s="6">
        <f t="shared" si="90"/>
        <v>0</v>
      </c>
      <c r="N520" s="6">
        <f t="shared" si="91"/>
        <v>1</v>
      </c>
      <c r="AA520" t="s">
        <v>572</v>
      </c>
      <c r="AB520" t="s">
        <v>546</v>
      </c>
      <c r="AC520" t="s">
        <v>16</v>
      </c>
      <c r="AD520" t="s">
        <v>562</v>
      </c>
      <c r="AE520">
        <v>23.5</v>
      </c>
      <c r="AF520">
        <v>131.4</v>
      </c>
      <c r="AG520">
        <v>72.459999999999994</v>
      </c>
      <c r="AH520">
        <f t="shared" si="95"/>
        <v>1.8134142975434724</v>
      </c>
      <c r="AI520">
        <v>22</v>
      </c>
      <c r="AJ520">
        <v>60.29</v>
      </c>
      <c r="AK520">
        <v>68.72</v>
      </c>
      <c r="AL520" s="3">
        <f t="shared" si="92"/>
        <v>1</v>
      </c>
      <c r="AM520" s="3">
        <f t="shared" si="93"/>
        <v>0</v>
      </c>
      <c r="AN520" s="3">
        <f t="shared" si="94"/>
        <v>0</v>
      </c>
    </row>
    <row r="521" spans="1:40" x14ac:dyDescent="0.35">
      <c r="A521" s="2" t="s">
        <v>573</v>
      </c>
      <c r="B521" t="s">
        <v>546</v>
      </c>
      <c r="C521" t="s">
        <v>16</v>
      </c>
      <c r="D521" t="s">
        <v>561</v>
      </c>
      <c r="E521" s="6">
        <v>21</v>
      </c>
      <c r="F521" s="6">
        <v>50.79</v>
      </c>
      <c r="G521" s="6">
        <v>66.22</v>
      </c>
      <c r="H521" s="6">
        <f t="shared" si="88"/>
        <v>0.76698882512835997</v>
      </c>
      <c r="I521" s="6">
        <v>20.5</v>
      </c>
      <c r="J521" s="6">
        <v>39.909999999999997</v>
      </c>
      <c r="K521" s="6">
        <v>64.97</v>
      </c>
      <c r="L521" s="6">
        <f t="shared" si="89"/>
        <v>0</v>
      </c>
      <c r="M521" s="6">
        <f t="shared" si="90"/>
        <v>0</v>
      </c>
      <c r="N521" s="6">
        <f t="shared" si="91"/>
        <v>1</v>
      </c>
      <c r="AA521" t="s">
        <v>573</v>
      </c>
      <c r="AB521" t="s">
        <v>546</v>
      </c>
      <c r="AC521" t="s">
        <v>16</v>
      </c>
      <c r="AD521" t="s">
        <v>562</v>
      </c>
      <c r="AE521">
        <v>23.5</v>
      </c>
      <c r="AF521">
        <v>139.16999999999999</v>
      </c>
      <c r="AG521">
        <v>72.459999999999994</v>
      </c>
      <c r="AH521">
        <f t="shared" si="95"/>
        <v>1.9206458735854264</v>
      </c>
      <c r="AI521">
        <v>22</v>
      </c>
      <c r="AJ521">
        <v>53.12</v>
      </c>
      <c r="AK521">
        <v>68.72</v>
      </c>
      <c r="AL521" s="3">
        <f t="shared" si="92"/>
        <v>1</v>
      </c>
      <c r="AM521" s="3">
        <f t="shared" si="93"/>
        <v>0</v>
      </c>
      <c r="AN521" s="3">
        <f t="shared" si="94"/>
        <v>0</v>
      </c>
    </row>
    <row r="522" spans="1:40" x14ac:dyDescent="0.35">
      <c r="A522" s="2" t="s">
        <v>574</v>
      </c>
      <c r="B522" t="s">
        <v>546</v>
      </c>
      <c r="C522" t="s">
        <v>16</v>
      </c>
      <c r="D522" t="s">
        <v>561</v>
      </c>
      <c r="E522" s="6">
        <v>22.5</v>
      </c>
      <c r="F522" s="6">
        <v>54.09</v>
      </c>
      <c r="G522" s="6">
        <v>69.97</v>
      </c>
      <c r="H522" s="6">
        <f t="shared" si="88"/>
        <v>0.77304559096755754</v>
      </c>
      <c r="I522" s="6">
        <v>22</v>
      </c>
      <c r="J522" s="6">
        <v>47.35</v>
      </c>
      <c r="K522" s="6">
        <v>68.72</v>
      </c>
      <c r="L522" s="6">
        <f t="shared" si="89"/>
        <v>0</v>
      </c>
      <c r="M522" s="6">
        <f t="shared" si="90"/>
        <v>0</v>
      </c>
      <c r="N522" s="6">
        <f t="shared" si="91"/>
        <v>1</v>
      </c>
      <c r="AA522" t="s">
        <v>574</v>
      </c>
      <c r="AB522" t="s">
        <v>546</v>
      </c>
      <c r="AC522" t="s">
        <v>16</v>
      </c>
      <c r="AD522" t="s">
        <v>562</v>
      </c>
      <c r="AE522">
        <v>24</v>
      </c>
      <c r="AF522">
        <v>163.38999999999999</v>
      </c>
      <c r="AG522">
        <v>73.7</v>
      </c>
      <c r="AH522">
        <f t="shared" si="95"/>
        <v>2.2169606512890092</v>
      </c>
      <c r="AI522">
        <v>22</v>
      </c>
      <c r="AJ522">
        <v>61.87</v>
      </c>
      <c r="AK522">
        <v>68.72</v>
      </c>
      <c r="AL522" s="3">
        <f t="shared" si="92"/>
        <v>1</v>
      </c>
      <c r="AM522" s="3">
        <f t="shared" si="93"/>
        <v>0</v>
      </c>
      <c r="AN522" s="3">
        <f t="shared" si="94"/>
        <v>0</v>
      </c>
    </row>
    <row r="523" spans="1:40" x14ac:dyDescent="0.35">
      <c r="A523" s="2" t="s">
        <v>575</v>
      </c>
      <c r="B523" t="s">
        <v>546</v>
      </c>
      <c r="C523" t="s">
        <v>16</v>
      </c>
      <c r="D523" t="s">
        <v>561</v>
      </c>
      <c r="E523" s="6">
        <v>23</v>
      </c>
      <c r="F523" s="6">
        <v>57.8</v>
      </c>
      <c r="G523" s="6">
        <v>71.22</v>
      </c>
      <c r="H523" s="6">
        <f t="shared" si="88"/>
        <v>0.81156978376860434</v>
      </c>
      <c r="I523" s="6">
        <v>22.5</v>
      </c>
      <c r="J523" s="6">
        <v>37.020000000000003</v>
      </c>
      <c r="K523" s="6">
        <v>69.97</v>
      </c>
      <c r="L523" s="6">
        <f t="shared" si="89"/>
        <v>0</v>
      </c>
      <c r="M523" s="6">
        <f t="shared" si="90"/>
        <v>0</v>
      </c>
      <c r="N523" s="6">
        <f t="shared" si="91"/>
        <v>1</v>
      </c>
      <c r="AA523" t="s">
        <v>575</v>
      </c>
      <c r="AB523" t="s">
        <v>546</v>
      </c>
      <c r="AC523" t="s">
        <v>16</v>
      </c>
      <c r="AD523" t="s">
        <v>562</v>
      </c>
      <c r="AE523">
        <v>24</v>
      </c>
      <c r="AF523">
        <v>112.21</v>
      </c>
      <c r="AG523">
        <v>73.7</v>
      </c>
      <c r="AH523">
        <f t="shared" si="95"/>
        <v>1.5225237449118045</v>
      </c>
      <c r="AI523">
        <v>22.5</v>
      </c>
      <c r="AJ523">
        <v>60.64</v>
      </c>
      <c r="AK523">
        <v>69.97</v>
      </c>
      <c r="AL523" s="3">
        <f t="shared" si="92"/>
        <v>1</v>
      </c>
      <c r="AM523" s="3">
        <f t="shared" si="93"/>
        <v>0</v>
      </c>
      <c r="AN523" s="3">
        <f t="shared" si="94"/>
        <v>0</v>
      </c>
    </row>
    <row r="524" spans="1:40" x14ac:dyDescent="0.35">
      <c r="A524" s="2" t="s">
        <v>576</v>
      </c>
      <c r="B524" t="s">
        <v>546</v>
      </c>
      <c r="C524" t="s">
        <v>16</v>
      </c>
      <c r="D524" t="s">
        <v>561</v>
      </c>
      <c r="E524" s="6">
        <v>20</v>
      </c>
      <c r="F524" s="6">
        <v>52.32</v>
      </c>
      <c r="G524" s="6">
        <v>63.71</v>
      </c>
      <c r="H524" s="6">
        <f t="shared" si="88"/>
        <v>0.82122115837388165</v>
      </c>
      <c r="I524" s="6">
        <v>19.5</v>
      </c>
      <c r="J524" s="6">
        <v>36.25</v>
      </c>
      <c r="K524" s="6">
        <v>62.44</v>
      </c>
      <c r="L524" s="6">
        <f t="shared" si="89"/>
        <v>0</v>
      </c>
      <c r="M524" s="6">
        <f t="shared" si="90"/>
        <v>0</v>
      </c>
      <c r="N524" s="6">
        <f t="shared" si="91"/>
        <v>1</v>
      </c>
      <c r="AA524" t="s">
        <v>576</v>
      </c>
      <c r="AB524" t="s">
        <v>546</v>
      </c>
      <c r="AC524" t="s">
        <v>16</v>
      </c>
      <c r="AD524" t="s">
        <v>562</v>
      </c>
      <c r="AE524">
        <v>24</v>
      </c>
      <c r="AF524">
        <v>175.99</v>
      </c>
      <c r="AG524">
        <v>73.7</v>
      </c>
      <c r="AH524">
        <f t="shared" si="95"/>
        <v>2.3879240162822253</v>
      </c>
      <c r="AI524">
        <v>21.5</v>
      </c>
      <c r="AJ524">
        <v>58.3</v>
      </c>
      <c r="AK524">
        <v>67.47</v>
      </c>
      <c r="AL524" s="3">
        <f t="shared" si="92"/>
        <v>1</v>
      </c>
      <c r="AM524" s="3">
        <f t="shared" si="93"/>
        <v>0</v>
      </c>
      <c r="AN524" s="3">
        <f t="shared" si="94"/>
        <v>0</v>
      </c>
    </row>
    <row r="525" spans="1:40" x14ac:dyDescent="0.35">
      <c r="A525" s="2" t="s">
        <v>577</v>
      </c>
      <c r="B525" t="s">
        <v>546</v>
      </c>
      <c r="C525" t="s">
        <v>16</v>
      </c>
      <c r="D525" t="s">
        <v>561</v>
      </c>
      <c r="E525" s="6">
        <v>15</v>
      </c>
      <c r="F525" s="6">
        <v>38.380000000000003</v>
      </c>
      <c r="G525" s="6">
        <v>50.91</v>
      </c>
      <c r="H525" s="6">
        <f t="shared" si="88"/>
        <v>0.75387939501080348</v>
      </c>
      <c r="I525" s="6">
        <v>15</v>
      </c>
      <c r="J525" s="6">
        <v>38.380000000000003</v>
      </c>
      <c r="K525" s="6">
        <v>50.91</v>
      </c>
      <c r="L525" s="6">
        <f t="shared" si="89"/>
        <v>0</v>
      </c>
      <c r="M525" s="6">
        <f t="shared" si="90"/>
        <v>0</v>
      </c>
      <c r="N525" s="6">
        <f t="shared" si="91"/>
        <v>1</v>
      </c>
      <c r="AA525" t="s">
        <v>577</v>
      </c>
      <c r="AB525" t="s">
        <v>546</v>
      </c>
      <c r="AC525" t="s">
        <v>16</v>
      </c>
      <c r="AD525" t="s">
        <v>562</v>
      </c>
      <c r="AE525">
        <v>24</v>
      </c>
      <c r="AF525">
        <v>146.54</v>
      </c>
      <c r="AG525">
        <v>73.7</v>
      </c>
      <c r="AH525">
        <f t="shared" si="95"/>
        <v>1.9883310719131613</v>
      </c>
      <c r="AI525">
        <v>22</v>
      </c>
      <c r="AJ525">
        <v>66.28</v>
      </c>
      <c r="AK525">
        <v>68.72</v>
      </c>
      <c r="AL525" s="3">
        <f t="shared" si="92"/>
        <v>1</v>
      </c>
      <c r="AM525" s="3">
        <f t="shared" si="93"/>
        <v>0</v>
      </c>
      <c r="AN525" s="3">
        <f t="shared" si="94"/>
        <v>0</v>
      </c>
    </row>
    <row r="526" spans="1:40" x14ac:dyDescent="0.35">
      <c r="A526" s="2" t="s">
        <v>578</v>
      </c>
      <c r="B526" t="s">
        <v>546</v>
      </c>
      <c r="C526" t="s">
        <v>16</v>
      </c>
      <c r="D526" t="s">
        <v>561</v>
      </c>
      <c r="E526" s="6">
        <v>19</v>
      </c>
      <c r="F526" s="6">
        <v>50.96</v>
      </c>
      <c r="G526" s="6">
        <v>61.18</v>
      </c>
      <c r="H526" s="6">
        <f t="shared" si="88"/>
        <v>0.83295194508009152</v>
      </c>
      <c r="I526" s="6">
        <v>18.5</v>
      </c>
      <c r="J526" s="6">
        <v>38.69</v>
      </c>
      <c r="K526" s="6">
        <v>59.91</v>
      </c>
      <c r="L526" s="6">
        <f t="shared" si="89"/>
        <v>0</v>
      </c>
      <c r="M526" s="6">
        <f t="shared" si="90"/>
        <v>0</v>
      </c>
      <c r="N526" s="6">
        <f t="shared" si="91"/>
        <v>1</v>
      </c>
      <c r="AA526" t="s">
        <v>578</v>
      </c>
      <c r="AB526" t="s">
        <v>546</v>
      </c>
      <c r="AC526" t="s">
        <v>16</v>
      </c>
      <c r="AD526" t="s">
        <v>562</v>
      </c>
      <c r="AE526">
        <v>23.5</v>
      </c>
      <c r="AF526">
        <v>126.51</v>
      </c>
      <c r="AG526">
        <v>72.459999999999994</v>
      </c>
      <c r="AH526">
        <f t="shared" si="95"/>
        <v>1.7459287882969916</v>
      </c>
      <c r="AI526">
        <v>22.5</v>
      </c>
      <c r="AJ526">
        <v>69.510000000000005</v>
      </c>
      <c r="AK526">
        <v>69.97</v>
      </c>
      <c r="AL526" s="3">
        <f t="shared" si="92"/>
        <v>1</v>
      </c>
      <c r="AM526" s="3">
        <f t="shared" si="93"/>
        <v>0</v>
      </c>
      <c r="AN526" s="3">
        <f t="shared" si="94"/>
        <v>0</v>
      </c>
    </row>
    <row r="527" spans="1:40" x14ac:dyDescent="0.35">
      <c r="A527" s="2" t="s">
        <v>579</v>
      </c>
      <c r="B527" t="s">
        <v>546</v>
      </c>
      <c r="C527" t="s">
        <v>16</v>
      </c>
      <c r="D527" t="s">
        <v>561</v>
      </c>
      <c r="E527" s="6">
        <v>15.5</v>
      </c>
      <c r="F527" s="6">
        <v>35.479999999999997</v>
      </c>
      <c r="G527" s="6">
        <v>52.21</v>
      </c>
      <c r="H527" s="6">
        <f t="shared" si="88"/>
        <v>0.67956330204941573</v>
      </c>
      <c r="I527" s="6">
        <v>15</v>
      </c>
      <c r="J527" s="6">
        <v>23.3</v>
      </c>
      <c r="K527" s="6">
        <v>50.91</v>
      </c>
      <c r="L527" s="6">
        <f t="shared" si="89"/>
        <v>0</v>
      </c>
      <c r="M527" s="6">
        <f t="shared" si="90"/>
        <v>0</v>
      </c>
      <c r="N527" s="6">
        <f t="shared" si="91"/>
        <v>1</v>
      </c>
      <c r="AA527" t="s">
        <v>579</v>
      </c>
      <c r="AB527" t="s">
        <v>546</v>
      </c>
      <c r="AC527" t="s">
        <v>16</v>
      </c>
      <c r="AD527" t="s">
        <v>562</v>
      </c>
      <c r="AE527">
        <v>23.5</v>
      </c>
      <c r="AF527">
        <v>158.08000000000001</v>
      </c>
      <c r="AG527">
        <v>72.459999999999994</v>
      </c>
      <c r="AH527">
        <f t="shared" si="95"/>
        <v>2.1816174441070939</v>
      </c>
      <c r="AI527">
        <v>22</v>
      </c>
      <c r="AJ527">
        <v>59.96</v>
      </c>
      <c r="AK527">
        <v>68.72</v>
      </c>
      <c r="AL527" s="3">
        <f t="shared" si="92"/>
        <v>1</v>
      </c>
      <c r="AM527" s="3">
        <f t="shared" si="93"/>
        <v>0</v>
      </c>
      <c r="AN527" s="3">
        <f t="shared" si="94"/>
        <v>0</v>
      </c>
    </row>
    <row r="528" spans="1:40" x14ac:dyDescent="0.35">
      <c r="A528" s="2" t="s">
        <v>580</v>
      </c>
      <c r="B528" t="s">
        <v>546</v>
      </c>
      <c r="C528" t="s">
        <v>16</v>
      </c>
      <c r="D528" t="s">
        <v>561</v>
      </c>
      <c r="E528" s="6">
        <v>24.5</v>
      </c>
      <c r="F528" s="6">
        <v>67.180000000000007</v>
      </c>
      <c r="G528" s="6">
        <v>74.930000000000007</v>
      </c>
      <c r="H528" s="6">
        <f t="shared" si="88"/>
        <v>0.89657013212331516</v>
      </c>
      <c r="I528" s="6">
        <v>24</v>
      </c>
      <c r="J528" s="6">
        <v>50.71</v>
      </c>
      <c r="K528" s="6">
        <v>73.7</v>
      </c>
      <c r="L528" s="6">
        <f t="shared" si="89"/>
        <v>0</v>
      </c>
      <c r="M528" s="6">
        <f t="shared" si="90"/>
        <v>0</v>
      </c>
      <c r="N528" s="6">
        <f t="shared" si="91"/>
        <v>1</v>
      </c>
      <c r="AA528" t="s">
        <v>580</v>
      </c>
      <c r="AB528" t="s">
        <v>546</v>
      </c>
      <c r="AC528" t="s">
        <v>16</v>
      </c>
      <c r="AD528" t="s">
        <v>562</v>
      </c>
      <c r="AE528">
        <v>24</v>
      </c>
      <c r="AF528">
        <v>150.59</v>
      </c>
      <c r="AG528">
        <v>73.7</v>
      </c>
      <c r="AH528">
        <f t="shared" si="95"/>
        <v>2.0432835820895523</v>
      </c>
      <c r="AI528">
        <v>22</v>
      </c>
      <c r="AJ528">
        <v>64.78</v>
      </c>
      <c r="AK528">
        <v>68.72</v>
      </c>
      <c r="AL528" s="3">
        <f t="shared" si="92"/>
        <v>1</v>
      </c>
      <c r="AM528" s="3">
        <f t="shared" si="93"/>
        <v>0</v>
      </c>
      <c r="AN528" s="3">
        <f t="shared" si="94"/>
        <v>0</v>
      </c>
    </row>
    <row r="529" spans="1:40" x14ac:dyDescent="0.35">
      <c r="A529" s="2" t="s">
        <v>581</v>
      </c>
      <c r="B529" t="s">
        <v>546</v>
      </c>
      <c r="C529" t="s">
        <v>16</v>
      </c>
      <c r="D529" t="s">
        <v>561</v>
      </c>
      <c r="E529">
        <v>28</v>
      </c>
      <c r="F529">
        <v>83.97</v>
      </c>
      <c r="G529">
        <v>83.53</v>
      </c>
      <c r="H529">
        <f t="shared" si="88"/>
        <v>1.0052675685382497</v>
      </c>
      <c r="I529">
        <v>27.5</v>
      </c>
      <c r="J529">
        <v>66.239999999999995</v>
      </c>
      <c r="K529">
        <v>82.3</v>
      </c>
      <c r="L529" s="3">
        <f t="shared" si="89"/>
        <v>0</v>
      </c>
      <c r="M529" s="3">
        <f t="shared" si="90"/>
        <v>1</v>
      </c>
      <c r="N529" s="3">
        <f t="shared" si="91"/>
        <v>0</v>
      </c>
      <c r="AA529" t="s">
        <v>581</v>
      </c>
      <c r="AB529" t="s">
        <v>546</v>
      </c>
      <c r="AC529" t="s">
        <v>16</v>
      </c>
      <c r="AD529" t="s">
        <v>562</v>
      </c>
      <c r="AE529">
        <v>24</v>
      </c>
      <c r="AF529">
        <v>119.6</v>
      </c>
      <c r="AG529">
        <v>73.7</v>
      </c>
      <c r="AH529">
        <f t="shared" si="95"/>
        <v>1.6227951153324287</v>
      </c>
      <c r="AI529">
        <v>22</v>
      </c>
      <c r="AJ529">
        <v>65.17</v>
      </c>
      <c r="AK529">
        <v>68.72</v>
      </c>
      <c r="AL529" s="3">
        <f t="shared" si="92"/>
        <v>1</v>
      </c>
      <c r="AM529" s="3">
        <f t="shared" si="93"/>
        <v>0</v>
      </c>
      <c r="AN529" s="3">
        <f t="shared" si="94"/>
        <v>0</v>
      </c>
    </row>
    <row r="530" spans="1:40" x14ac:dyDescent="0.35">
      <c r="A530" s="2" t="s">
        <v>582</v>
      </c>
      <c r="B530" t="s">
        <v>546</v>
      </c>
      <c r="C530" t="s">
        <v>16</v>
      </c>
      <c r="D530" t="s">
        <v>561</v>
      </c>
      <c r="E530" s="6">
        <v>24</v>
      </c>
      <c r="F530" s="6">
        <v>56.1</v>
      </c>
      <c r="G530" s="6">
        <v>73.7</v>
      </c>
      <c r="H530" s="6">
        <f t="shared" si="88"/>
        <v>0.76119402985074625</v>
      </c>
      <c r="I530" s="6">
        <v>23.5</v>
      </c>
      <c r="J530" s="6">
        <v>42.29</v>
      </c>
      <c r="K530" s="6">
        <v>72.459999999999994</v>
      </c>
      <c r="L530" s="6">
        <f t="shared" si="89"/>
        <v>0</v>
      </c>
      <c r="M530" s="6">
        <f t="shared" si="90"/>
        <v>0</v>
      </c>
      <c r="N530" s="6">
        <f t="shared" si="91"/>
        <v>1</v>
      </c>
      <c r="AA530" t="s">
        <v>582</v>
      </c>
      <c r="AB530" t="s">
        <v>546</v>
      </c>
      <c r="AC530" t="s">
        <v>16</v>
      </c>
      <c r="AD530" t="s">
        <v>562</v>
      </c>
      <c r="AE530">
        <v>23.5</v>
      </c>
      <c r="AF530">
        <v>160.99</v>
      </c>
      <c r="AG530">
        <v>72.459999999999994</v>
      </c>
      <c r="AH530">
        <f t="shared" si="95"/>
        <v>2.2217775324316866</v>
      </c>
      <c r="AI530">
        <v>22</v>
      </c>
      <c r="AJ530">
        <v>65.680000000000007</v>
      </c>
      <c r="AK530">
        <v>68.72</v>
      </c>
      <c r="AL530" s="3">
        <f t="shared" si="92"/>
        <v>1</v>
      </c>
      <c r="AM530" s="3">
        <f t="shared" si="93"/>
        <v>0</v>
      </c>
      <c r="AN530" s="3">
        <f t="shared" si="94"/>
        <v>0</v>
      </c>
    </row>
    <row r="531" spans="1:40" x14ac:dyDescent="0.35">
      <c r="A531" s="2" t="s">
        <v>583</v>
      </c>
      <c r="B531" t="s">
        <v>546</v>
      </c>
      <c r="C531" t="s">
        <v>16</v>
      </c>
      <c r="D531" t="s">
        <v>561</v>
      </c>
      <c r="E531" s="6">
        <v>28.5</v>
      </c>
      <c r="F531" s="6">
        <v>72.11</v>
      </c>
      <c r="G531" s="6">
        <v>84.74</v>
      </c>
      <c r="H531" s="6">
        <f t="shared" si="88"/>
        <v>0.85095586499881992</v>
      </c>
      <c r="I531" s="6">
        <v>28</v>
      </c>
      <c r="J531" s="6">
        <v>52.45</v>
      </c>
      <c r="K531" s="6">
        <v>83.53</v>
      </c>
      <c r="L531" s="6">
        <f t="shared" si="89"/>
        <v>0</v>
      </c>
      <c r="M531" s="6">
        <f t="shared" si="90"/>
        <v>0</v>
      </c>
      <c r="N531" s="6">
        <f t="shared" si="91"/>
        <v>1</v>
      </c>
      <c r="AA531" t="s">
        <v>583</v>
      </c>
      <c r="AB531" t="s">
        <v>546</v>
      </c>
      <c r="AC531" t="s">
        <v>16</v>
      </c>
      <c r="AD531" t="s">
        <v>562</v>
      </c>
      <c r="AE531">
        <v>23.5</v>
      </c>
      <c r="AF531">
        <v>124.99</v>
      </c>
      <c r="AG531">
        <v>72.459999999999994</v>
      </c>
      <c r="AH531">
        <f t="shared" si="95"/>
        <v>1.7249516974882695</v>
      </c>
      <c r="AI531">
        <v>25.5</v>
      </c>
      <c r="AJ531">
        <v>80.930000000000007</v>
      </c>
      <c r="AK531">
        <v>77.400000000000006</v>
      </c>
      <c r="AL531" s="3">
        <f t="shared" si="92"/>
        <v>1</v>
      </c>
      <c r="AM531" s="3">
        <f t="shared" si="93"/>
        <v>0</v>
      </c>
      <c r="AN531" s="3">
        <f t="shared" si="94"/>
        <v>0</v>
      </c>
    </row>
    <row r="532" spans="1:40" x14ac:dyDescent="0.35">
      <c r="A532" s="2" t="s">
        <v>584</v>
      </c>
      <c r="B532" t="s">
        <v>546</v>
      </c>
      <c r="C532" t="s">
        <v>16</v>
      </c>
      <c r="D532" t="s">
        <v>561</v>
      </c>
      <c r="E532" s="6">
        <v>15.5</v>
      </c>
      <c r="F532" s="6">
        <v>31.81</v>
      </c>
      <c r="G532" s="6">
        <v>52.21</v>
      </c>
      <c r="H532" s="6">
        <f t="shared" si="88"/>
        <v>0.60927025474047114</v>
      </c>
      <c r="I532" s="6">
        <v>15</v>
      </c>
      <c r="J532" s="6">
        <v>21.76</v>
      </c>
      <c r="K532" s="6">
        <v>50.91</v>
      </c>
      <c r="L532" s="6">
        <f t="shared" si="89"/>
        <v>0</v>
      </c>
      <c r="M532" s="6">
        <f t="shared" si="90"/>
        <v>0</v>
      </c>
      <c r="N532" s="6">
        <f t="shared" si="91"/>
        <v>1</v>
      </c>
      <c r="AA532" t="s">
        <v>584</v>
      </c>
      <c r="AB532" t="s">
        <v>546</v>
      </c>
      <c r="AC532" t="s">
        <v>16</v>
      </c>
      <c r="AD532" t="s">
        <v>562</v>
      </c>
      <c r="AE532">
        <v>24</v>
      </c>
      <c r="AF532">
        <v>128.94</v>
      </c>
      <c r="AG532">
        <v>73.7</v>
      </c>
      <c r="AH532">
        <f t="shared" si="95"/>
        <v>1.7495251017639077</v>
      </c>
      <c r="AI532">
        <v>22.5</v>
      </c>
      <c r="AJ532">
        <v>66.09</v>
      </c>
      <c r="AK532">
        <v>69.97</v>
      </c>
      <c r="AL532" s="3">
        <f t="shared" si="92"/>
        <v>1</v>
      </c>
      <c r="AM532" s="3">
        <f t="shared" si="93"/>
        <v>0</v>
      </c>
      <c r="AN532" s="3">
        <f t="shared" si="94"/>
        <v>0</v>
      </c>
    </row>
    <row r="533" spans="1:40" x14ac:dyDescent="0.35">
      <c r="A533" s="2" t="s">
        <v>585</v>
      </c>
      <c r="B533" t="s">
        <v>546</v>
      </c>
      <c r="C533" t="s">
        <v>16</v>
      </c>
      <c r="D533" t="s">
        <v>561</v>
      </c>
      <c r="E533" s="6">
        <v>18.5</v>
      </c>
      <c r="F533" s="6">
        <v>42.26</v>
      </c>
      <c r="G533" s="6">
        <v>59.91</v>
      </c>
      <c r="H533" s="6">
        <f t="shared" si="88"/>
        <v>0.70539142046402936</v>
      </c>
      <c r="I533" s="6">
        <v>18</v>
      </c>
      <c r="J533" s="6">
        <v>33.97</v>
      </c>
      <c r="K533" s="6">
        <v>58.64</v>
      </c>
      <c r="L533" s="6">
        <f t="shared" si="89"/>
        <v>0</v>
      </c>
      <c r="M533" s="6">
        <f t="shared" si="90"/>
        <v>0</v>
      </c>
      <c r="N533" s="6">
        <f t="shared" si="91"/>
        <v>1</v>
      </c>
      <c r="AA533" t="s">
        <v>585</v>
      </c>
      <c r="AB533" t="s">
        <v>546</v>
      </c>
      <c r="AC533" t="s">
        <v>16</v>
      </c>
      <c r="AD533" t="s">
        <v>562</v>
      </c>
      <c r="AE533">
        <v>23.5</v>
      </c>
      <c r="AF533">
        <v>162.96</v>
      </c>
      <c r="AG533">
        <v>72.459999999999994</v>
      </c>
      <c r="AH533">
        <f t="shared" si="95"/>
        <v>2.2489649461772014</v>
      </c>
      <c r="AI533">
        <v>21.5</v>
      </c>
      <c r="AJ533">
        <v>46.2</v>
      </c>
      <c r="AK533">
        <v>67.47</v>
      </c>
      <c r="AL533" s="3">
        <f t="shared" si="92"/>
        <v>1</v>
      </c>
      <c r="AM533" s="3">
        <f t="shared" si="93"/>
        <v>0</v>
      </c>
      <c r="AN533" s="3">
        <f t="shared" si="94"/>
        <v>0</v>
      </c>
    </row>
    <row r="534" spans="1:40" x14ac:dyDescent="0.35">
      <c r="A534" s="2" t="s">
        <v>586</v>
      </c>
      <c r="B534" t="s">
        <v>546</v>
      </c>
      <c r="C534" t="s">
        <v>16</v>
      </c>
      <c r="D534" t="s">
        <v>561</v>
      </c>
      <c r="E534">
        <v>32</v>
      </c>
      <c r="F534">
        <v>93.83</v>
      </c>
      <c r="G534">
        <v>93.23</v>
      </c>
      <c r="H534">
        <f t="shared" si="88"/>
        <v>1.0064356966641639</v>
      </c>
      <c r="I534">
        <v>31.5</v>
      </c>
      <c r="J534">
        <v>82.12</v>
      </c>
      <c r="K534">
        <v>92.02</v>
      </c>
      <c r="L534" s="3">
        <f t="shared" si="89"/>
        <v>0</v>
      </c>
      <c r="M534" s="3">
        <f t="shared" si="90"/>
        <v>1</v>
      </c>
      <c r="N534" s="3">
        <f t="shared" si="91"/>
        <v>0</v>
      </c>
      <c r="AA534" t="s">
        <v>586</v>
      </c>
      <c r="AB534" t="s">
        <v>546</v>
      </c>
      <c r="AC534" t="s">
        <v>16</v>
      </c>
      <c r="AD534" t="s">
        <v>562</v>
      </c>
      <c r="AE534">
        <v>24</v>
      </c>
      <c r="AF534">
        <v>188.48</v>
      </c>
      <c r="AG534">
        <v>73.7</v>
      </c>
      <c r="AH534">
        <f t="shared" si="95"/>
        <v>2.5573948439620078</v>
      </c>
      <c r="AI534">
        <v>21.5</v>
      </c>
      <c r="AJ534">
        <v>55.56</v>
      </c>
      <c r="AK534">
        <v>67.47</v>
      </c>
      <c r="AL534" s="3">
        <f t="shared" si="92"/>
        <v>1</v>
      </c>
      <c r="AM534" s="3">
        <f t="shared" si="93"/>
        <v>0</v>
      </c>
      <c r="AN534" s="3">
        <f t="shared" si="94"/>
        <v>0</v>
      </c>
    </row>
    <row r="535" spans="1:40" x14ac:dyDescent="0.35">
      <c r="A535" s="2" t="s">
        <v>587</v>
      </c>
      <c r="B535" t="s">
        <v>546</v>
      </c>
      <c r="C535" t="s">
        <v>16</v>
      </c>
      <c r="D535" t="s">
        <v>561</v>
      </c>
      <c r="E535" s="6">
        <v>16.5</v>
      </c>
      <c r="F535" s="6">
        <v>42.66</v>
      </c>
      <c r="G535" s="6">
        <v>54.79</v>
      </c>
      <c r="H535" s="6">
        <f t="shared" si="88"/>
        <v>0.77860923526190906</v>
      </c>
      <c r="I535" s="6">
        <v>16</v>
      </c>
      <c r="J535" s="6">
        <v>22.42</v>
      </c>
      <c r="K535" s="6">
        <v>53.5</v>
      </c>
      <c r="L535" s="6">
        <f t="shared" si="89"/>
        <v>0</v>
      </c>
      <c r="M535" s="6">
        <f t="shared" si="90"/>
        <v>0</v>
      </c>
      <c r="N535" s="6">
        <f t="shared" si="91"/>
        <v>1</v>
      </c>
      <c r="AA535" t="s">
        <v>587</v>
      </c>
      <c r="AB535" t="s">
        <v>546</v>
      </c>
      <c r="AC535" t="s">
        <v>16</v>
      </c>
      <c r="AD535" t="s">
        <v>562</v>
      </c>
      <c r="AE535">
        <v>23.5</v>
      </c>
      <c r="AF535">
        <v>179.03</v>
      </c>
      <c r="AG535">
        <v>72.459999999999994</v>
      </c>
      <c r="AH535">
        <f t="shared" si="95"/>
        <v>2.4707424786088881</v>
      </c>
      <c r="AI535">
        <v>21.5</v>
      </c>
      <c r="AJ535">
        <v>49.89</v>
      </c>
      <c r="AK535">
        <v>67.47</v>
      </c>
      <c r="AL535" s="3">
        <f t="shared" si="92"/>
        <v>1</v>
      </c>
      <c r="AM535" s="3">
        <f t="shared" si="93"/>
        <v>0</v>
      </c>
      <c r="AN535" s="3">
        <f t="shared" si="94"/>
        <v>0</v>
      </c>
    </row>
    <row r="536" spans="1:40" x14ac:dyDescent="0.35">
      <c r="A536" s="2" t="s">
        <v>588</v>
      </c>
      <c r="B536" t="s">
        <v>546</v>
      </c>
      <c r="C536" t="s">
        <v>16</v>
      </c>
      <c r="D536" t="s">
        <v>561</v>
      </c>
      <c r="E536" s="6">
        <v>16</v>
      </c>
      <c r="F536" s="6">
        <v>39.86</v>
      </c>
      <c r="G536" s="6">
        <v>53.5</v>
      </c>
      <c r="H536" s="6">
        <f t="shared" si="88"/>
        <v>0.74504672897196256</v>
      </c>
      <c r="I536" s="6">
        <v>15.5</v>
      </c>
      <c r="J536" s="6">
        <v>27.56</v>
      </c>
      <c r="K536" s="6">
        <v>52.21</v>
      </c>
      <c r="L536" s="6">
        <f t="shared" si="89"/>
        <v>0</v>
      </c>
      <c r="M536" s="6">
        <f t="shared" si="90"/>
        <v>0</v>
      </c>
      <c r="N536" s="6">
        <f t="shared" si="91"/>
        <v>1</v>
      </c>
      <c r="AA536" t="s">
        <v>588</v>
      </c>
      <c r="AB536" t="s">
        <v>546</v>
      </c>
      <c r="AC536" t="s">
        <v>16</v>
      </c>
      <c r="AD536" t="s">
        <v>562</v>
      </c>
      <c r="AE536">
        <v>24</v>
      </c>
      <c r="AF536">
        <v>131.41</v>
      </c>
      <c r="AG536">
        <v>73.7</v>
      </c>
      <c r="AH536">
        <f t="shared" si="95"/>
        <v>1.7830393487109903</v>
      </c>
      <c r="AI536">
        <v>22</v>
      </c>
      <c r="AJ536">
        <v>52.09</v>
      </c>
      <c r="AK536">
        <v>68.72</v>
      </c>
      <c r="AL536" s="3">
        <f t="shared" si="92"/>
        <v>1</v>
      </c>
      <c r="AM536" s="3">
        <f t="shared" si="93"/>
        <v>0</v>
      </c>
      <c r="AN536" s="3">
        <f t="shared" si="94"/>
        <v>0</v>
      </c>
    </row>
    <row r="537" spans="1:40" x14ac:dyDescent="0.35">
      <c r="A537" s="2" t="s">
        <v>589</v>
      </c>
      <c r="B537" t="s">
        <v>546</v>
      </c>
      <c r="C537" t="s">
        <v>16</v>
      </c>
      <c r="D537" t="s">
        <v>561</v>
      </c>
      <c r="E537" s="6">
        <v>28</v>
      </c>
      <c r="F537" s="6">
        <v>73.02</v>
      </c>
      <c r="G537" s="6">
        <v>83.53</v>
      </c>
      <c r="H537" s="6">
        <f t="shared" si="88"/>
        <v>0.87417694241589838</v>
      </c>
      <c r="I537" s="6">
        <v>27.5</v>
      </c>
      <c r="J537" s="6">
        <v>70.91</v>
      </c>
      <c r="K537" s="6">
        <v>82.3</v>
      </c>
      <c r="L537" s="6">
        <f t="shared" si="89"/>
        <v>0</v>
      </c>
      <c r="M537" s="6">
        <f t="shared" si="90"/>
        <v>0</v>
      </c>
      <c r="N537" s="6">
        <f t="shared" si="91"/>
        <v>1</v>
      </c>
      <c r="AA537" t="s">
        <v>589</v>
      </c>
      <c r="AB537" t="s">
        <v>546</v>
      </c>
      <c r="AC537" t="s">
        <v>16</v>
      </c>
      <c r="AD537" t="s">
        <v>562</v>
      </c>
      <c r="AE537">
        <v>24</v>
      </c>
      <c r="AF537">
        <v>109.74</v>
      </c>
      <c r="AG537">
        <v>73.7</v>
      </c>
      <c r="AH537">
        <f t="shared" si="95"/>
        <v>1.4890094979647217</v>
      </c>
      <c r="AI537">
        <v>22</v>
      </c>
      <c r="AJ537">
        <v>51.82</v>
      </c>
      <c r="AK537">
        <v>68.72</v>
      </c>
      <c r="AL537" s="3">
        <f t="shared" si="92"/>
        <v>0</v>
      </c>
      <c r="AM537" s="3">
        <f t="shared" si="93"/>
        <v>1</v>
      </c>
      <c r="AN537" s="3">
        <f t="shared" si="94"/>
        <v>0</v>
      </c>
    </row>
    <row r="538" spans="1:40" x14ac:dyDescent="0.35">
      <c r="A538" s="2" t="s">
        <v>590</v>
      </c>
      <c r="B538" t="s">
        <v>546</v>
      </c>
      <c r="C538" t="s">
        <v>16</v>
      </c>
      <c r="D538" t="s">
        <v>561</v>
      </c>
      <c r="E538" s="6">
        <v>30.5</v>
      </c>
      <c r="F538" s="6">
        <v>78.84</v>
      </c>
      <c r="G538" s="6">
        <v>89.6</v>
      </c>
      <c r="H538" s="6">
        <f t="shared" si="88"/>
        <v>0.87991071428571443</v>
      </c>
      <c r="I538" s="6">
        <v>30</v>
      </c>
      <c r="J538" s="6">
        <v>60.12</v>
      </c>
      <c r="K538" s="6">
        <v>88.39</v>
      </c>
      <c r="L538" s="6">
        <f t="shared" si="89"/>
        <v>0</v>
      </c>
      <c r="M538" s="6">
        <f t="shared" si="90"/>
        <v>0</v>
      </c>
      <c r="N538" s="6">
        <f t="shared" si="91"/>
        <v>1</v>
      </c>
      <c r="AA538" t="s">
        <v>590</v>
      </c>
      <c r="AB538" t="s">
        <v>546</v>
      </c>
      <c r="AC538" t="s">
        <v>16</v>
      </c>
      <c r="AD538" t="s">
        <v>562</v>
      </c>
      <c r="AE538">
        <v>23</v>
      </c>
      <c r="AF538">
        <v>89</v>
      </c>
      <c r="AG538">
        <v>71.22</v>
      </c>
      <c r="AH538">
        <f t="shared" si="95"/>
        <v>1.2496489750070205</v>
      </c>
      <c r="AI538">
        <v>22.5</v>
      </c>
      <c r="AJ538">
        <v>69.290000000000006</v>
      </c>
      <c r="AK538">
        <v>69.97</v>
      </c>
      <c r="AL538" s="3">
        <f t="shared" si="92"/>
        <v>0</v>
      </c>
      <c r="AM538" s="3">
        <f t="shared" si="93"/>
        <v>1</v>
      </c>
      <c r="AN538" s="3">
        <f t="shared" si="94"/>
        <v>0</v>
      </c>
    </row>
    <row r="539" spans="1:40" x14ac:dyDescent="0.35">
      <c r="A539" s="2" t="s">
        <v>591</v>
      </c>
      <c r="B539" t="s">
        <v>592</v>
      </c>
      <c r="C539" t="s">
        <v>16</v>
      </c>
      <c r="D539" t="s">
        <v>593</v>
      </c>
      <c r="E539" s="6">
        <v>32.5</v>
      </c>
      <c r="F539" s="6">
        <v>88.23</v>
      </c>
      <c r="G539" s="6">
        <v>94.43</v>
      </c>
      <c r="H539" s="6">
        <f t="shared" si="88"/>
        <v>0.93434289950227678</v>
      </c>
      <c r="I539" s="6">
        <v>32</v>
      </c>
      <c r="J539" s="6">
        <v>52.01</v>
      </c>
      <c r="K539" s="6">
        <v>93.23</v>
      </c>
      <c r="L539" s="6">
        <f t="shared" si="89"/>
        <v>0</v>
      </c>
      <c r="M539" s="6">
        <f t="shared" si="90"/>
        <v>0</v>
      </c>
      <c r="N539" s="6">
        <f t="shared" si="91"/>
        <v>1</v>
      </c>
      <c r="AA539" t="s">
        <v>591</v>
      </c>
      <c r="AB539" t="s">
        <v>592</v>
      </c>
      <c r="AC539" t="s">
        <v>16</v>
      </c>
      <c r="AD539" t="s">
        <v>594</v>
      </c>
      <c r="AE539" s="6">
        <v>23.5</v>
      </c>
      <c r="AF539" s="6">
        <v>70.48</v>
      </c>
      <c r="AG539" s="6">
        <v>72.459999999999994</v>
      </c>
      <c r="AH539" s="6">
        <f t="shared" si="95"/>
        <v>0.97267457907811217</v>
      </c>
      <c r="AI539" s="6">
        <v>23</v>
      </c>
      <c r="AJ539" s="6">
        <v>53.58</v>
      </c>
      <c r="AK539" s="6">
        <v>71.22</v>
      </c>
      <c r="AL539" s="6">
        <f t="shared" si="92"/>
        <v>0</v>
      </c>
      <c r="AM539" s="6">
        <f t="shared" si="93"/>
        <v>0</v>
      </c>
      <c r="AN539" s="6">
        <f t="shared" si="94"/>
        <v>1</v>
      </c>
    </row>
    <row r="540" spans="1:40" x14ac:dyDescent="0.35">
      <c r="A540" s="2" t="s">
        <v>595</v>
      </c>
      <c r="B540" t="s">
        <v>592</v>
      </c>
      <c r="C540" t="s">
        <v>16</v>
      </c>
      <c r="D540" t="s">
        <v>593</v>
      </c>
      <c r="E540">
        <v>25.5</v>
      </c>
      <c r="F540">
        <v>183.19</v>
      </c>
      <c r="G540">
        <v>77.400000000000006</v>
      </c>
      <c r="H540">
        <f t="shared" si="88"/>
        <v>2.3667958656330748</v>
      </c>
      <c r="I540">
        <v>23</v>
      </c>
      <c r="J540">
        <v>59.35</v>
      </c>
      <c r="K540">
        <v>71.22</v>
      </c>
      <c r="L540" s="3">
        <f t="shared" si="89"/>
        <v>1</v>
      </c>
      <c r="M540" s="3">
        <f t="shared" si="90"/>
        <v>0</v>
      </c>
      <c r="N540" s="3">
        <f t="shared" si="91"/>
        <v>0</v>
      </c>
      <c r="AA540" t="s">
        <v>595</v>
      </c>
      <c r="AB540" t="s">
        <v>592</v>
      </c>
      <c r="AC540" t="s">
        <v>16</v>
      </c>
      <c r="AD540" t="s">
        <v>594</v>
      </c>
      <c r="AE540">
        <v>23.5</v>
      </c>
      <c r="AF540">
        <v>128.18</v>
      </c>
      <c r="AG540">
        <v>72.459999999999994</v>
      </c>
      <c r="AH540">
        <f t="shared" si="95"/>
        <v>1.7689759867513113</v>
      </c>
      <c r="AI540">
        <v>23</v>
      </c>
      <c r="AJ540">
        <v>63.57</v>
      </c>
      <c r="AK540">
        <v>71.22</v>
      </c>
      <c r="AL540" s="3">
        <f t="shared" si="92"/>
        <v>1</v>
      </c>
      <c r="AM540" s="3">
        <f t="shared" si="93"/>
        <v>0</v>
      </c>
      <c r="AN540" s="3">
        <f t="shared" si="94"/>
        <v>0</v>
      </c>
    </row>
    <row r="541" spans="1:40" x14ac:dyDescent="0.35">
      <c r="A541" s="2" t="s">
        <v>596</v>
      </c>
      <c r="B541" t="s">
        <v>592</v>
      </c>
      <c r="C541" t="s">
        <v>16</v>
      </c>
      <c r="D541" t="s">
        <v>593</v>
      </c>
      <c r="E541">
        <v>26</v>
      </c>
      <c r="F541">
        <v>199.67</v>
      </c>
      <c r="G541">
        <v>78.63</v>
      </c>
      <c r="H541">
        <f t="shared" si="88"/>
        <v>2.5393615668319978</v>
      </c>
      <c r="I541">
        <v>24</v>
      </c>
      <c r="J541">
        <v>70.63</v>
      </c>
      <c r="K541">
        <v>73.7</v>
      </c>
      <c r="L541" s="3">
        <f t="shared" si="89"/>
        <v>1</v>
      </c>
      <c r="M541" s="3">
        <f t="shared" si="90"/>
        <v>0</v>
      </c>
      <c r="N541" s="3">
        <f t="shared" si="91"/>
        <v>0</v>
      </c>
      <c r="AA541" t="s">
        <v>596</v>
      </c>
      <c r="AB541" t="s">
        <v>592</v>
      </c>
      <c r="AC541" t="s">
        <v>16</v>
      </c>
      <c r="AD541" t="s">
        <v>594</v>
      </c>
      <c r="AE541">
        <v>24</v>
      </c>
      <c r="AF541">
        <v>164.73</v>
      </c>
      <c r="AG541">
        <v>73.7</v>
      </c>
      <c r="AH541">
        <f t="shared" si="95"/>
        <v>2.2351424694708273</v>
      </c>
      <c r="AI541">
        <v>22</v>
      </c>
      <c r="AJ541">
        <v>56.34</v>
      </c>
      <c r="AK541">
        <v>68.72</v>
      </c>
      <c r="AL541" s="3">
        <f t="shared" si="92"/>
        <v>1</v>
      </c>
      <c r="AM541" s="3">
        <f t="shared" si="93"/>
        <v>0</v>
      </c>
      <c r="AN541" s="3">
        <f t="shared" si="94"/>
        <v>0</v>
      </c>
    </row>
    <row r="542" spans="1:40" x14ac:dyDescent="0.35">
      <c r="A542" s="2" t="s">
        <v>597</v>
      </c>
      <c r="B542" t="s">
        <v>592</v>
      </c>
      <c r="C542" t="s">
        <v>16</v>
      </c>
      <c r="D542" t="s">
        <v>593</v>
      </c>
      <c r="E542">
        <v>25</v>
      </c>
      <c r="F542">
        <v>185.53</v>
      </c>
      <c r="G542">
        <v>76.17</v>
      </c>
      <c r="H542">
        <f t="shared" si="88"/>
        <v>2.4357358540107654</v>
      </c>
      <c r="I542">
        <v>22.5</v>
      </c>
      <c r="J542">
        <v>52.64</v>
      </c>
      <c r="K542">
        <v>69.97</v>
      </c>
      <c r="L542" s="3">
        <f t="shared" si="89"/>
        <v>1</v>
      </c>
      <c r="M542" s="3">
        <f t="shared" si="90"/>
        <v>0</v>
      </c>
      <c r="N542" s="3">
        <f t="shared" si="91"/>
        <v>0</v>
      </c>
      <c r="AA542" t="s">
        <v>597</v>
      </c>
      <c r="AB542" t="s">
        <v>592</v>
      </c>
      <c r="AC542" t="s">
        <v>16</v>
      </c>
      <c r="AD542" t="s">
        <v>594</v>
      </c>
      <c r="AE542">
        <v>23.5</v>
      </c>
      <c r="AF542">
        <v>161.16</v>
      </c>
      <c r="AG542">
        <v>72.459999999999994</v>
      </c>
      <c r="AH542">
        <f t="shared" si="95"/>
        <v>2.2241236544300307</v>
      </c>
      <c r="AI542">
        <v>35</v>
      </c>
      <c r="AJ542">
        <v>108.01</v>
      </c>
      <c r="AK542">
        <v>100.44</v>
      </c>
      <c r="AL542" s="3">
        <f t="shared" si="92"/>
        <v>1</v>
      </c>
      <c r="AM542" s="3">
        <f t="shared" si="93"/>
        <v>0</v>
      </c>
      <c r="AN542" s="3">
        <f t="shared" si="94"/>
        <v>0</v>
      </c>
    </row>
    <row r="543" spans="1:40" x14ac:dyDescent="0.35">
      <c r="A543" s="2" t="s">
        <v>598</v>
      </c>
      <c r="B543" t="s">
        <v>592</v>
      </c>
      <c r="C543" t="s">
        <v>16</v>
      </c>
      <c r="D543" t="s">
        <v>593</v>
      </c>
      <c r="E543">
        <v>26</v>
      </c>
      <c r="F543">
        <v>233.88</v>
      </c>
      <c r="G543">
        <v>78.63</v>
      </c>
      <c r="H543">
        <f t="shared" si="88"/>
        <v>2.9744372376955361</v>
      </c>
      <c r="I543">
        <v>23.5</v>
      </c>
      <c r="J543">
        <v>42.35</v>
      </c>
      <c r="K543">
        <v>72.459999999999994</v>
      </c>
      <c r="L543" s="3">
        <f t="shared" si="89"/>
        <v>1</v>
      </c>
      <c r="M543" s="3">
        <f t="shared" si="90"/>
        <v>0</v>
      </c>
      <c r="N543" s="3">
        <f t="shared" si="91"/>
        <v>0</v>
      </c>
      <c r="AA543" t="s">
        <v>598</v>
      </c>
      <c r="AB543" t="s">
        <v>592</v>
      </c>
      <c r="AC543" t="s">
        <v>16</v>
      </c>
      <c r="AD543" t="s">
        <v>594</v>
      </c>
      <c r="AE543">
        <v>24</v>
      </c>
      <c r="AF543">
        <v>156.57</v>
      </c>
      <c r="AG543">
        <v>73.7</v>
      </c>
      <c r="AH543">
        <f t="shared" si="95"/>
        <v>2.1244233378561734</v>
      </c>
      <c r="AI543">
        <v>22.5</v>
      </c>
      <c r="AJ543">
        <v>47.69</v>
      </c>
      <c r="AK543">
        <v>69.97</v>
      </c>
      <c r="AL543" s="3">
        <f t="shared" si="92"/>
        <v>1</v>
      </c>
      <c r="AM543" s="3">
        <f t="shared" si="93"/>
        <v>0</v>
      </c>
      <c r="AN543" s="3">
        <f t="shared" si="94"/>
        <v>0</v>
      </c>
    </row>
    <row r="544" spans="1:40" x14ac:dyDescent="0.35">
      <c r="A544" s="2" t="s">
        <v>599</v>
      </c>
      <c r="B544" t="s">
        <v>592</v>
      </c>
      <c r="C544" t="s">
        <v>16</v>
      </c>
      <c r="D544" t="s">
        <v>593</v>
      </c>
      <c r="E544">
        <v>24.5</v>
      </c>
      <c r="F544">
        <v>92.04</v>
      </c>
      <c r="G544">
        <v>74.930000000000007</v>
      </c>
      <c r="H544">
        <f t="shared" si="88"/>
        <v>1.2283464566929134</v>
      </c>
      <c r="I544">
        <v>22</v>
      </c>
      <c r="J544">
        <v>61.46</v>
      </c>
      <c r="K544">
        <v>68.72</v>
      </c>
      <c r="L544" s="3">
        <f t="shared" si="89"/>
        <v>0</v>
      </c>
      <c r="M544" s="3">
        <f t="shared" si="90"/>
        <v>1</v>
      </c>
      <c r="N544" s="3">
        <f t="shared" si="91"/>
        <v>0</v>
      </c>
      <c r="AA544" t="s">
        <v>599</v>
      </c>
      <c r="AB544" t="s">
        <v>592</v>
      </c>
      <c r="AC544" t="s">
        <v>16</v>
      </c>
      <c r="AD544" t="s">
        <v>594</v>
      </c>
      <c r="AE544">
        <v>24</v>
      </c>
      <c r="AF544">
        <v>149.82</v>
      </c>
      <c r="AG544">
        <v>73.7</v>
      </c>
      <c r="AH544">
        <f t="shared" si="95"/>
        <v>2.0328358208955222</v>
      </c>
      <c r="AI544">
        <v>22.5</v>
      </c>
      <c r="AJ544">
        <v>62.39</v>
      </c>
      <c r="AK544">
        <v>69.97</v>
      </c>
      <c r="AL544" s="3">
        <f t="shared" si="92"/>
        <v>1</v>
      </c>
      <c r="AM544" s="3">
        <f t="shared" si="93"/>
        <v>0</v>
      </c>
      <c r="AN544" s="3">
        <f t="shared" si="94"/>
        <v>0</v>
      </c>
    </row>
    <row r="545" spans="1:40" x14ac:dyDescent="0.35">
      <c r="A545" s="2" t="s">
        <v>600</v>
      </c>
      <c r="B545" t="s">
        <v>592</v>
      </c>
      <c r="C545" t="s">
        <v>16</v>
      </c>
      <c r="D545" t="s">
        <v>593</v>
      </c>
      <c r="E545">
        <v>27</v>
      </c>
      <c r="F545">
        <v>171.23</v>
      </c>
      <c r="G545">
        <v>81.08</v>
      </c>
      <c r="H545">
        <f t="shared" si="88"/>
        <v>2.1118648248643312</v>
      </c>
      <c r="I545">
        <v>24.5</v>
      </c>
      <c r="J545">
        <v>60.57</v>
      </c>
      <c r="K545">
        <v>74.930000000000007</v>
      </c>
      <c r="L545" s="3">
        <f t="shared" si="89"/>
        <v>1</v>
      </c>
      <c r="M545" s="3">
        <f t="shared" si="90"/>
        <v>0</v>
      </c>
      <c r="N545" s="3">
        <f t="shared" si="91"/>
        <v>0</v>
      </c>
      <c r="AA545" t="s">
        <v>600</v>
      </c>
      <c r="AB545" t="s">
        <v>592</v>
      </c>
      <c r="AC545" t="s">
        <v>16</v>
      </c>
      <c r="AD545" t="s">
        <v>594</v>
      </c>
      <c r="AE545">
        <v>24</v>
      </c>
      <c r="AF545">
        <v>111.64</v>
      </c>
      <c r="AG545">
        <v>73.7</v>
      </c>
      <c r="AH545">
        <f t="shared" si="95"/>
        <v>1.5147896879240161</v>
      </c>
      <c r="AI545">
        <v>23</v>
      </c>
      <c r="AJ545">
        <v>66.03</v>
      </c>
      <c r="AK545">
        <v>71.22</v>
      </c>
      <c r="AL545" s="3">
        <f t="shared" si="92"/>
        <v>1</v>
      </c>
      <c r="AM545" s="3">
        <f t="shared" si="93"/>
        <v>0</v>
      </c>
      <c r="AN545" s="3">
        <f t="shared" si="94"/>
        <v>0</v>
      </c>
    </row>
    <row r="546" spans="1:40" x14ac:dyDescent="0.35">
      <c r="A546" s="2" t="s">
        <v>601</v>
      </c>
      <c r="B546" t="s">
        <v>592</v>
      </c>
      <c r="C546" t="s">
        <v>16</v>
      </c>
      <c r="D546" t="s">
        <v>593</v>
      </c>
      <c r="E546">
        <v>23</v>
      </c>
      <c r="F546">
        <v>95.91</v>
      </c>
      <c r="G546">
        <v>71.22</v>
      </c>
      <c r="H546">
        <f t="shared" si="88"/>
        <v>1.3466722830665543</v>
      </c>
      <c r="I546">
        <v>21.5</v>
      </c>
      <c r="J546">
        <v>53.04</v>
      </c>
      <c r="K546">
        <v>67.47</v>
      </c>
      <c r="L546" s="3">
        <f t="shared" si="89"/>
        <v>0</v>
      </c>
      <c r="M546" s="3">
        <f t="shared" si="90"/>
        <v>1</v>
      </c>
      <c r="N546" s="3">
        <f t="shared" si="91"/>
        <v>0</v>
      </c>
      <c r="AA546" t="s">
        <v>601</v>
      </c>
      <c r="AB546" t="s">
        <v>592</v>
      </c>
      <c r="AC546" t="s">
        <v>16</v>
      </c>
      <c r="AD546" t="s">
        <v>594</v>
      </c>
      <c r="AE546">
        <v>23.5</v>
      </c>
      <c r="AF546">
        <v>136.47999999999999</v>
      </c>
      <c r="AG546">
        <v>72.459999999999994</v>
      </c>
      <c r="AH546">
        <f t="shared" si="95"/>
        <v>1.8835219431410433</v>
      </c>
      <c r="AI546">
        <v>22.5</v>
      </c>
      <c r="AJ546">
        <v>62.58</v>
      </c>
      <c r="AK546">
        <v>69.97</v>
      </c>
      <c r="AL546" s="3">
        <f t="shared" si="92"/>
        <v>1</v>
      </c>
      <c r="AM546" s="3">
        <f t="shared" si="93"/>
        <v>0</v>
      </c>
      <c r="AN546" s="3">
        <f t="shared" si="94"/>
        <v>0</v>
      </c>
    </row>
    <row r="547" spans="1:40" x14ac:dyDescent="0.35">
      <c r="A547" s="2" t="s">
        <v>602</v>
      </c>
      <c r="B547" t="s">
        <v>592</v>
      </c>
      <c r="C547" t="s">
        <v>16</v>
      </c>
      <c r="D547" t="s">
        <v>593</v>
      </c>
      <c r="E547">
        <v>24</v>
      </c>
      <c r="F547">
        <v>201.72</v>
      </c>
      <c r="G547">
        <v>73.7</v>
      </c>
      <c r="H547">
        <f t="shared" si="88"/>
        <v>2.7370420624151968</v>
      </c>
      <c r="I547">
        <v>22</v>
      </c>
      <c r="J547">
        <v>61.03</v>
      </c>
      <c r="K547">
        <v>68.72</v>
      </c>
      <c r="L547" s="3">
        <f t="shared" si="89"/>
        <v>1</v>
      </c>
      <c r="M547" s="3">
        <f t="shared" si="90"/>
        <v>0</v>
      </c>
      <c r="N547" s="3">
        <f t="shared" si="91"/>
        <v>0</v>
      </c>
      <c r="AA547" t="s">
        <v>602</v>
      </c>
      <c r="AB547" t="s">
        <v>592</v>
      </c>
      <c r="AC547" t="s">
        <v>16</v>
      </c>
      <c r="AD547" t="s">
        <v>594</v>
      </c>
      <c r="AE547">
        <v>24</v>
      </c>
      <c r="AF547">
        <v>159.26</v>
      </c>
      <c r="AG547">
        <v>73.7</v>
      </c>
      <c r="AH547">
        <f t="shared" si="95"/>
        <v>2.1609226594301219</v>
      </c>
      <c r="AI547">
        <v>22</v>
      </c>
      <c r="AJ547">
        <v>66.92</v>
      </c>
      <c r="AK547">
        <v>68.72</v>
      </c>
      <c r="AL547" s="3">
        <f t="shared" si="92"/>
        <v>1</v>
      </c>
      <c r="AM547" s="3">
        <f t="shared" si="93"/>
        <v>0</v>
      </c>
      <c r="AN547" s="3">
        <f t="shared" si="94"/>
        <v>0</v>
      </c>
    </row>
    <row r="548" spans="1:40" x14ac:dyDescent="0.35">
      <c r="A548" s="2" t="s">
        <v>603</v>
      </c>
      <c r="B548" t="s">
        <v>592</v>
      </c>
      <c r="C548" t="s">
        <v>16</v>
      </c>
      <c r="D548" t="s">
        <v>593</v>
      </c>
      <c r="E548">
        <v>27.5</v>
      </c>
      <c r="F548">
        <v>234.91</v>
      </c>
      <c r="G548">
        <v>82.3</v>
      </c>
      <c r="H548">
        <f t="shared" si="88"/>
        <v>2.8543134872417983</v>
      </c>
      <c r="I548">
        <v>24</v>
      </c>
      <c r="J548">
        <v>22.86</v>
      </c>
      <c r="K548">
        <v>73.7</v>
      </c>
      <c r="L548" s="3">
        <f t="shared" si="89"/>
        <v>1</v>
      </c>
      <c r="M548" s="3">
        <f t="shared" si="90"/>
        <v>0</v>
      </c>
      <c r="N548" s="3">
        <f t="shared" si="91"/>
        <v>0</v>
      </c>
      <c r="AA548" t="s">
        <v>603</v>
      </c>
      <c r="AB548" t="s">
        <v>592</v>
      </c>
      <c r="AC548" t="s">
        <v>16</v>
      </c>
      <c r="AD548" t="s">
        <v>594</v>
      </c>
      <c r="AE548">
        <v>24</v>
      </c>
      <c r="AF548">
        <v>177.86</v>
      </c>
      <c r="AG548">
        <v>73.7</v>
      </c>
      <c r="AH548">
        <f t="shared" si="95"/>
        <v>2.4132971506105836</v>
      </c>
      <c r="AI548">
        <v>22.5</v>
      </c>
      <c r="AJ548">
        <v>50.57</v>
      </c>
      <c r="AK548">
        <v>69.97</v>
      </c>
      <c r="AL548" s="3">
        <f t="shared" si="92"/>
        <v>1</v>
      </c>
      <c r="AM548" s="3">
        <f t="shared" si="93"/>
        <v>0</v>
      </c>
      <c r="AN548" s="3">
        <f t="shared" si="94"/>
        <v>0</v>
      </c>
    </row>
    <row r="549" spans="1:40" x14ac:dyDescent="0.35">
      <c r="A549" s="2" t="s">
        <v>604</v>
      </c>
      <c r="B549" t="s">
        <v>592</v>
      </c>
      <c r="C549" t="s">
        <v>16</v>
      </c>
      <c r="D549" t="s">
        <v>593</v>
      </c>
      <c r="E549" s="6">
        <v>23</v>
      </c>
      <c r="F549" s="6">
        <v>63.47</v>
      </c>
      <c r="G549" s="6">
        <v>71.22</v>
      </c>
      <c r="H549" s="6">
        <f t="shared" si="88"/>
        <v>0.89118225217635494</v>
      </c>
      <c r="I549" s="6">
        <v>22.5</v>
      </c>
      <c r="J549" s="6">
        <v>56.97</v>
      </c>
      <c r="K549" s="6">
        <v>69.97</v>
      </c>
      <c r="L549" s="6">
        <f t="shared" si="89"/>
        <v>0</v>
      </c>
      <c r="M549" s="6">
        <f t="shared" si="90"/>
        <v>0</v>
      </c>
      <c r="N549" s="6">
        <f t="shared" si="91"/>
        <v>1</v>
      </c>
      <c r="AA549" t="s">
        <v>604</v>
      </c>
      <c r="AB549" t="s">
        <v>592</v>
      </c>
      <c r="AC549" t="s">
        <v>16</v>
      </c>
      <c r="AD549" t="s">
        <v>594</v>
      </c>
      <c r="AE549">
        <v>23.5</v>
      </c>
      <c r="AF549">
        <v>105.65</v>
      </c>
      <c r="AG549">
        <v>72.459999999999994</v>
      </c>
      <c r="AH549">
        <f t="shared" si="95"/>
        <v>1.4580458183825562</v>
      </c>
      <c r="AI549">
        <v>35</v>
      </c>
      <c r="AJ549">
        <v>102.12</v>
      </c>
      <c r="AK549">
        <v>100.44</v>
      </c>
      <c r="AL549" s="3">
        <f t="shared" si="92"/>
        <v>0</v>
      </c>
      <c r="AM549" s="3">
        <f t="shared" si="93"/>
        <v>1</v>
      </c>
      <c r="AN549" s="3">
        <f t="shared" si="94"/>
        <v>0</v>
      </c>
    </row>
    <row r="550" spans="1:40" x14ac:dyDescent="0.35">
      <c r="A550" s="2" t="s">
        <v>605</v>
      </c>
      <c r="B550" t="s">
        <v>592</v>
      </c>
      <c r="C550" t="s">
        <v>16</v>
      </c>
      <c r="D550" t="s">
        <v>593</v>
      </c>
      <c r="E550" s="6">
        <v>23.5</v>
      </c>
      <c r="F550" s="6">
        <v>68.27</v>
      </c>
      <c r="G550" s="6">
        <v>72.459999999999994</v>
      </c>
      <c r="H550" s="6">
        <f t="shared" si="88"/>
        <v>0.94217499309964126</v>
      </c>
      <c r="I550" s="6">
        <v>23</v>
      </c>
      <c r="J550" s="6">
        <v>51.17</v>
      </c>
      <c r="K550" s="6">
        <v>71.22</v>
      </c>
      <c r="L550" s="6">
        <f t="shared" si="89"/>
        <v>0</v>
      </c>
      <c r="M550" s="6">
        <f t="shared" si="90"/>
        <v>0</v>
      </c>
      <c r="N550" s="6">
        <f t="shared" si="91"/>
        <v>1</v>
      </c>
      <c r="AA550" t="s">
        <v>605</v>
      </c>
      <c r="AB550" t="s">
        <v>592</v>
      </c>
      <c r="AC550" t="s">
        <v>16</v>
      </c>
      <c r="AD550" t="s">
        <v>594</v>
      </c>
      <c r="AE550" s="6">
        <v>24</v>
      </c>
      <c r="AF550" s="6">
        <v>64.459999999999994</v>
      </c>
      <c r="AG550" s="6">
        <v>73.7</v>
      </c>
      <c r="AH550" s="6">
        <f t="shared" si="95"/>
        <v>0.87462686567164172</v>
      </c>
      <c r="AI550" s="6">
        <v>23.5</v>
      </c>
      <c r="AJ550" s="6">
        <v>60.97</v>
      </c>
      <c r="AK550" s="6">
        <v>72.459999999999994</v>
      </c>
      <c r="AL550" s="6">
        <f t="shared" si="92"/>
        <v>0</v>
      </c>
      <c r="AM550" s="6">
        <f t="shared" si="93"/>
        <v>0</v>
      </c>
      <c r="AN550" s="6">
        <f t="shared" si="94"/>
        <v>1</v>
      </c>
    </row>
    <row r="551" spans="1:40" x14ac:dyDescent="0.35">
      <c r="A551" s="2" t="s">
        <v>606</v>
      </c>
      <c r="B551" t="s">
        <v>592</v>
      </c>
      <c r="C551" t="s">
        <v>16</v>
      </c>
      <c r="D551" t="s">
        <v>593</v>
      </c>
      <c r="E551">
        <v>26</v>
      </c>
      <c r="F551">
        <v>122.59</v>
      </c>
      <c r="G551">
        <v>78.63</v>
      </c>
      <c r="H551">
        <f t="shared" si="88"/>
        <v>1.5590741447284753</v>
      </c>
      <c r="I551">
        <v>23</v>
      </c>
      <c r="J551">
        <v>45.68</v>
      </c>
      <c r="K551">
        <v>71.22</v>
      </c>
      <c r="L551" s="3">
        <f t="shared" si="89"/>
        <v>1</v>
      </c>
      <c r="M551" s="3">
        <f t="shared" si="90"/>
        <v>0</v>
      </c>
      <c r="N551" s="3">
        <f t="shared" si="91"/>
        <v>0</v>
      </c>
      <c r="AA551" t="s">
        <v>606</v>
      </c>
      <c r="AB551" t="s">
        <v>592</v>
      </c>
      <c r="AC551" t="s">
        <v>16</v>
      </c>
      <c r="AD551" t="s">
        <v>594</v>
      </c>
      <c r="AE551">
        <v>24</v>
      </c>
      <c r="AF551">
        <v>85.14</v>
      </c>
      <c r="AG551">
        <v>73.7</v>
      </c>
      <c r="AH551">
        <f t="shared" si="95"/>
        <v>1.155223880597015</v>
      </c>
      <c r="AI551">
        <v>23</v>
      </c>
      <c r="AJ551">
        <v>55.35</v>
      </c>
      <c r="AK551">
        <v>71.22</v>
      </c>
      <c r="AL551" s="3">
        <f t="shared" si="92"/>
        <v>0</v>
      </c>
      <c r="AM551" s="3">
        <f t="shared" si="93"/>
        <v>1</v>
      </c>
      <c r="AN551" s="3">
        <f t="shared" si="94"/>
        <v>0</v>
      </c>
    </row>
    <row r="552" spans="1:40" x14ac:dyDescent="0.35">
      <c r="A552" s="2" t="s">
        <v>607</v>
      </c>
      <c r="B552" t="s">
        <v>592</v>
      </c>
      <c r="C552" t="s">
        <v>16</v>
      </c>
      <c r="D552" t="s">
        <v>593</v>
      </c>
      <c r="E552">
        <v>27</v>
      </c>
      <c r="F552">
        <v>222.71</v>
      </c>
      <c r="G552">
        <v>81.08</v>
      </c>
      <c r="H552">
        <f t="shared" si="88"/>
        <v>2.7467932905772079</v>
      </c>
      <c r="I552">
        <v>24.5</v>
      </c>
      <c r="J552">
        <v>69.930000000000007</v>
      </c>
      <c r="K552">
        <v>74.930000000000007</v>
      </c>
      <c r="L552" s="3">
        <f t="shared" si="89"/>
        <v>1</v>
      </c>
      <c r="M552" s="3">
        <f t="shared" si="90"/>
        <v>0</v>
      </c>
      <c r="N552" s="3">
        <f t="shared" si="91"/>
        <v>0</v>
      </c>
      <c r="AA552" t="s">
        <v>607</v>
      </c>
      <c r="AB552" t="s">
        <v>592</v>
      </c>
      <c r="AC552" t="s">
        <v>16</v>
      </c>
      <c r="AD552" t="s">
        <v>594</v>
      </c>
      <c r="AE552">
        <v>24</v>
      </c>
      <c r="AF552">
        <v>128.44999999999999</v>
      </c>
      <c r="AG552">
        <v>73.7</v>
      </c>
      <c r="AH552">
        <f t="shared" si="95"/>
        <v>1.7428765264586157</v>
      </c>
      <c r="AI552">
        <v>22.5</v>
      </c>
      <c r="AJ552">
        <v>66.09</v>
      </c>
      <c r="AK552">
        <v>69.97</v>
      </c>
      <c r="AL552" s="3">
        <f t="shared" si="92"/>
        <v>1</v>
      </c>
      <c r="AM552" s="3">
        <f t="shared" si="93"/>
        <v>0</v>
      </c>
      <c r="AN552" s="3">
        <f t="shared" si="94"/>
        <v>0</v>
      </c>
    </row>
    <row r="553" spans="1:40" x14ac:dyDescent="0.35">
      <c r="A553" s="2" t="s">
        <v>608</v>
      </c>
      <c r="B553" t="s">
        <v>592</v>
      </c>
      <c r="C553" t="s">
        <v>16</v>
      </c>
      <c r="D553" t="s">
        <v>593</v>
      </c>
      <c r="E553">
        <v>24</v>
      </c>
      <c r="F553">
        <v>102.9</v>
      </c>
      <c r="G553">
        <v>73.7</v>
      </c>
      <c r="H553">
        <f t="shared" si="88"/>
        <v>1.3962008141112618</v>
      </c>
      <c r="I553">
        <v>22.5</v>
      </c>
      <c r="J553">
        <v>57.49</v>
      </c>
      <c r="K553">
        <v>69.97</v>
      </c>
      <c r="L553" s="3">
        <f t="shared" si="89"/>
        <v>0</v>
      </c>
      <c r="M553" s="3">
        <f t="shared" si="90"/>
        <v>1</v>
      </c>
      <c r="N553" s="3">
        <f t="shared" si="91"/>
        <v>0</v>
      </c>
      <c r="AA553" t="s">
        <v>608</v>
      </c>
      <c r="AB553" t="s">
        <v>592</v>
      </c>
      <c r="AC553" t="s">
        <v>16</v>
      </c>
      <c r="AD553" t="s">
        <v>594</v>
      </c>
      <c r="AE553" s="6">
        <v>23</v>
      </c>
      <c r="AF553" s="6">
        <v>70.3</v>
      </c>
      <c r="AG553" s="6">
        <v>71.22</v>
      </c>
      <c r="AH553" s="6">
        <f t="shared" si="95"/>
        <v>0.98708228025835432</v>
      </c>
      <c r="AI553" s="6">
        <v>22.5</v>
      </c>
      <c r="AJ553" s="6">
        <v>34.99</v>
      </c>
      <c r="AK553" s="6">
        <v>69.97</v>
      </c>
      <c r="AL553" s="6">
        <f t="shared" si="92"/>
        <v>0</v>
      </c>
      <c r="AM553" s="6">
        <f t="shared" si="93"/>
        <v>0</v>
      </c>
      <c r="AN553" s="6">
        <f t="shared" si="94"/>
        <v>1</v>
      </c>
    </row>
    <row r="554" spans="1:40" x14ac:dyDescent="0.35">
      <c r="A554" s="2" t="s">
        <v>609</v>
      </c>
      <c r="B554" t="s">
        <v>592</v>
      </c>
      <c r="C554" t="s">
        <v>16</v>
      </c>
      <c r="D554" t="s">
        <v>593</v>
      </c>
      <c r="E554">
        <v>24.5</v>
      </c>
      <c r="F554">
        <v>91.09</v>
      </c>
      <c r="G554">
        <v>74.930000000000007</v>
      </c>
      <c r="H554">
        <f t="shared" si="88"/>
        <v>1.2156679567596422</v>
      </c>
      <c r="I554">
        <v>24</v>
      </c>
      <c r="J554">
        <v>58.37</v>
      </c>
      <c r="K554">
        <v>73.7</v>
      </c>
      <c r="L554" s="3">
        <f t="shared" si="89"/>
        <v>0</v>
      </c>
      <c r="M554" s="3">
        <f t="shared" si="90"/>
        <v>1</v>
      </c>
      <c r="N554" s="3">
        <f t="shared" si="91"/>
        <v>0</v>
      </c>
      <c r="AA554" t="s">
        <v>609</v>
      </c>
      <c r="AB554" t="s">
        <v>592</v>
      </c>
      <c r="AC554" t="s">
        <v>16</v>
      </c>
      <c r="AD554" t="s">
        <v>594</v>
      </c>
      <c r="AE554">
        <v>23.5</v>
      </c>
      <c r="AF554">
        <v>84.4</v>
      </c>
      <c r="AG554">
        <v>72.459999999999994</v>
      </c>
      <c r="AH554">
        <f t="shared" si="95"/>
        <v>1.1647805685895669</v>
      </c>
      <c r="AI554">
        <v>23</v>
      </c>
      <c r="AJ554">
        <v>52.54</v>
      </c>
      <c r="AK554">
        <v>71.22</v>
      </c>
      <c r="AL554" s="3">
        <f t="shared" si="92"/>
        <v>0</v>
      </c>
      <c r="AM554" s="3">
        <f t="shared" si="93"/>
        <v>1</v>
      </c>
      <c r="AN554" s="3">
        <f t="shared" si="94"/>
        <v>0</v>
      </c>
    </row>
    <row r="555" spans="1:40" x14ac:dyDescent="0.35">
      <c r="A555" s="2" t="s">
        <v>610</v>
      </c>
      <c r="B555" t="s">
        <v>592</v>
      </c>
      <c r="C555" t="s">
        <v>16</v>
      </c>
      <c r="D555" t="s">
        <v>593</v>
      </c>
      <c r="E555">
        <v>26</v>
      </c>
      <c r="F555">
        <v>135.31</v>
      </c>
      <c r="G555">
        <v>78.63</v>
      </c>
      <c r="H555">
        <f t="shared" si="88"/>
        <v>1.7208444614015008</v>
      </c>
      <c r="I555">
        <v>23.5</v>
      </c>
      <c r="J555">
        <v>59.71</v>
      </c>
      <c r="K555">
        <v>72.459999999999994</v>
      </c>
      <c r="L555" s="3">
        <f t="shared" si="89"/>
        <v>1</v>
      </c>
      <c r="M555" s="3">
        <f t="shared" si="90"/>
        <v>0</v>
      </c>
      <c r="N555" s="3">
        <f t="shared" si="91"/>
        <v>0</v>
      </c>
      <c r="AA555" t="s">
        <v>610</v>
      </c>
      <c r="AB555" t="s">
        <v>592</v>
      </c>
      <c r="AC555" t="s">
        <v>16</v>
      </c>
      <c r="AD555" t="s">
        <v>594</v>
      </c>
      <c r="AE555">
        <v>23.5</v>
      </c>
      <c r="AF555">
        <v>120.29</v>
      </c>
      <c r="AG555">
        <v>72.459999999999994</v>
      </c>
      <c r="AH555">
        <f t="shared" si="95"/>
        <v>1.660088324592879</v>
      </c>
      <c r="AI555">
        <v>22</v>
      </c>
      <c r="AJ555">
        <v>52.3</v>
      </c>
      <c r="AK555">
        <v>68.72</v>
      </c>
      <c r="AL555" s="3">
        <f t="shared" si="92"/>
        <v>1</v>
      </c>
      <c r="AM555" s="3">
        <f t="shared" si="93"/>
        <v>0</v>
      </c>
      <c r="AN555" s="3">
        <f t="shared" si="94"/>
        <v>0</v>
      </c>
    </row>
    <row r="556" spans="1:40" x14ac:dyDescent="0.35">
      <c r="A556" s="2" t="s">
        <v>611</v>
      </c>
      <c r="B556" t="s">
        <v>592</v>
      </c>
      <c r="C556" t="s">
        <v>16</v>
      </c>
      <c r="D556" t="s">
        <v>593</v>
      </c>
      <c r="E556">
        <v>26</v>
      </c>
      <c r="F556">
        <v>257.83</v>
      </c>
      <c r="G556">
        <v>78.63</v>
      </c>
      <c r="H556">
        <f t="shared" si="88"/>
        <v>3.2790283606765867</v>
      </c>
      <c r="I556">
        <v>23.5</v>
      </c>
      <c r="J556">
        <v>55.48</v>
      </c>
      <c r="K556">
        <v>72.459999999999994</v>
      </c>
      <c r="L556" s="3">
        <f t="shared" si="89"/>
        <v>1</v>
      </c>
      <c r="M556" s="3">
        <f t="shared" si="90"/>
        <v>0</v>
      </c>
      <c r="N556" s="3">
        <f t="shared" si="91"/>
        <v>0</v>
      </c>
      <c r="AA556" t="s">
        <v>611</v>
      </c>
      <c r="AB556" t="s">
        <v>592</v>
      </c>
      <c r="AC556" t="s">
        <v>16</v>
      </c>
      <c r="AD556" t="s">
        <v>594</v>
      </c>
      <c r="AE556">
        <v>23.5</v>
      </c>
      <c r="AF556">
        <v>151.34</v>
      </c>
      <c r="AG556">
        <v>72.459999999999994</v>
      </c>
      <c r="AH556">
        <f t="shared" si="95"/>
        <v>2.0886006072315761</v>
      </c>
      <c r="AI556">
        <v>22.5</v>
      </c>
      <c r="AJ556">
        <v>49.97</v>
      </c>
      <c r="AK556">
        <v>69.97</v>
      </c>
      <c r="AL556" s="3">
        <f t="shared" si="92"/>
        <v>1</v>
      </c>
      <c r="AM556" s="3">
        <f t="shared" si="93"/>
        <v>0</v>
      </c>
      <c r="AN556" s="3">
        <f t="shared" si="94"/>
        <v>0</v>
      </c>
    </row>
    <row r="557" spans="1:40" x14ac:dyDescent="0.35">
      <c r="A557" s="2" t="s">
        <v>612</v>
      </c>
      <c r="B557" t="s">
        <v>592</v>
      </c>
      <c r="C557" t="s">
        <v>16</v>
      </c>
      <c r="D557" t="s">
        <v>593</v>
      </c>
      <c r="E557">
        <v>26.5</v>
      </c>
      <c r="F557">
        <v>85.34</v>
      </c>
      <c r="G557">
        <v>79.86</v>
      </c>
      <c r="H557">
        <f t="shared" si="88"/>
        <v>1.0686200851490109</v>
      </c>
      <c r="I557">
        <v>26</v>
      </c>
      <c r="J557">
        <v>73.319999999999993</v>
      </c>
      <c r="K557">
        <v>78.63</v>
      </c>
      <c r="L557" s="3">
        <f t="shared" si="89"/>
        <v>0</v>
      </c>
      <c r="M557" s="3">
        <f t="shared" si="90"/>
        <v>1</v>
      </c>
      <c r="N557" s="3">
        <f t="shared" si="91"/>
        <v>0</v>
      </c>
      <c r="AA557" t="s">
        <v>612</v>
      </c>
      <c r="AB557" t="s">
        <v>592</v>
      </c>
      <c r="AC557" t="s">
        <v>16</v>
      </c>
      <c r="AD557" t="s">
        <v>594</v>
      </c>
      <c r="AE557" s="6">
        <v>17</v>
      </c>
      <c r="AF557" s="6">
        <v>47.28</v>
      </c>
      <c r="AG557" s="6">
        <v>56.08</v>
      </c>
      <c r="AH557" s="6">
        <f t="shared" si="95"/>
        <v>0.84308131241084172</v>
      </c>
      <c r="AI557" s="6">
        <v>16.5</v>
      </c>
      <c r="AJ557" s="6">
        <v>31.88</v>
      </c>
      <c r="AK557" s="6">
        <v>54.79</v>
      </c>
      <c r="AL557" s="6">
        <f t="shared" si="92"/>
        <v>0</v>
      </c>
      <c r="AM557" s="6">
        <f t="shared" si="93"/>
        <v>0</v>
      </c>
      <c r="AN557" s="6">
        <f t="shared" si="94"/>
        <v>1</v>
      </c>
    </row>
    <row r="558" spans="1:40" x14ac:dyDescent="0.35">
      <c r="A558" s="2" t="s">
        <v>613</v>
      </c>
      <c r="B558" t="s">
        <v>592</v>
      </c>
      <c r="C558" t="s">
        <v>16</v>
      </c>
      <c r="D558" t="s">
        <v>593</v>
      </c>
      <c r="E558">
        <v>24.5</v>
      </c>
      <c r="F558">
        <v>134.68</v>
      </c>
      <c r="G558">
        <v>74.930000000000007</v>
      </c>
      <c r="H558">
        <f t="shared" si="88"/>
        <v>1.797410916855732</v>
      </c>
      <c r="I558">
        <v>24</v>
      </c>
      <c r="J558">
        <v>58.6</v>
      </c>
      <c r="K558">
        <v>73.7</v>
      </c>
      <c r="L558" s="3">
        <f t="shared" si="89"/>
        <v>1</v>
      </c>
      <c r="M558" s="3">
        <f t="shared" si="90"/>
        <v>0</v>
      </c>
      <c r="N558" s="3">
        <f t="shared" si="91"/>
        <v>0</v>
      </c>
      <c r="AA558" t="s">
        <v>613</v>
      </c>
      <c r="AB558" t="s">
        <v>592</v>
      </c>
      <c r="AC558" t="s">
        <v>16</v>
      </c>
      <c r="AD558" t="s">
        <v>594</v>
      </c>
      <c r="AE558">
        <v>23.5</v>
      </c>
      <c r="AF558">
        <v>157.83000000000001</v>
      </c>
      <c r="AG558">
        <v>72.459999999999994</v>
      </c>
      <c r="AH558">
        <f t="shared" si="95"/>
        <v>2.1781672646977648</v>
      </c>
      <c r="AI558">
        <v>35</v>
      </c>
      <c r="AJ558">
        <v>114.58</v>
      </c>
      <c r="AK558">
        <v>100.44</v>
      </c>
      <c r="AL558" s="3">
        <f t="shared" si="92"/>
        <v>1</v>
      </c>
      <c r="AM558" s="3">
        <f t="shared" si="93"/>
        <v>0</v>
      </c>
      <c r="AN558" s="3">
        <f t="shared" si="94"/>
        <v>0</v>
      </c>
    </row>
    <row r="559" spans="1:40" x14ac:dyDescent="0.35">
      <c r="A559" s="2" t="s">
        <v>614</v>
      </c>
      <c r="B559" t="s">
        <v>592</v>
      </c>
      <c r="C559" t="s">
        <v>16</v>
      </c>
      <c r="D559" t="s">
        <v>593</v>
      </c>
      <c r="E559">
        <v>26</v>
      </c>
      <c r="F559">
        <v>161.36000000000001</v>
      </c>
      <c r="G559">
        <v>78.63</v>
      </c>
      <c r="H559">
        <f t="shared" si="88"/>
        <v>2.0521429479842301</v>
      </c>
      <c r="I559">
        <v>24</v>
      </c>
      <c r="J559">
        <v>61.17</v>
      </c>
      <c r="K559">
        <v>73.7</v>
      </c>
      <c r="L559" s="3">
        <f t="shared" si="89"/>
        <v>1</v>
      </c>
      <c r="M559" s="3">
        <f t="shared" si="90"/>
        <v>0</v>
      </c>
      <c r="N559" s="3">
        <f t="shared" si="91"/>
        <v>0</v>
      </c>
      <c r="AA559" t="s">
        <v>614</v>
      </c>
      <c r="AB559" t="s">
        <v>592</v>
      </c>
      <c r="AC559" t="s">
        <v>16</v>
      </c>
      <c r="AD559" t="s">
        <v>594</v>
      </c>
      <c r="AE559">
        <v>23.5</v>
      </c>
      <c r="AF559">
        <v>170.79</v>
      </c>
      <c r="AG559">
        <v>72.459999999999994</v>
      </c>
      <c r="AH559">
        <f t="shared" si="95"/>
        <v>2.3570245652773947</v>
      </c>
      <c r="AI559">
        <v>22.5</v>
      </c>
      <c r="AJ559">
        <v>64.650000000000006</v>
      </c>
      <c r="AK559">
        <v>69.97</v>
      </c>
      <c r="AL559" s="3">
        <f t="shared" si="92"/>
        <v>1</v>
      </c>
      <c r="AM559" s="3">
        <f t="shared" si="93"/>
        <v>0</v>
      </c>
      <c r="AN559" s="3">
        <f t="shared" si="94"/>
        <v>0</v>
      </c>
    </row>
    <row r="560" spans="1:40" x14ac:dyDescent="0.35">
      <c r="A560" s="2" t="s">
        <v>615</v>
      </c>
      <c r="B560" t="s">
        <v>592</v>
      </c>
      <c r="C560" t="s">
        <v>16</v>
      </c>
      <c r="D560" t="s">
        <v>593</v>
      </c>
      <c r="E560">
        <v>25</v>
      </c>
      <c r="F560">
        <v>86.83</v>
      </c>
      <c r="G560">
        <v>76.17</v>
      </c>
      <c r="H560">
        <f t="shared" si="88"/>
        <v>1.1399501115924904</v>
      </c>
      <c r="I560">
        <v>24</v>
      </c>
      <c r="J560">
        <v>69.400000000000006</v>
      </c>
      <c r="K560">
        <v>73.7</v>
      </c>
      <c r="L560" s="3">
        <f t="shared" si="89"/>
        <v>0</v>
      </c>
      <c r="M560" s="3">
        <f t="shared" si="90"/>
        <v>1</v>
      </c>
      <c r="N560" s="3">
        <f t="shared" si="91"/>
        <v>0</v>
      </c>
      <c r="AA560" t="s">
        <v>615</v>
      </c>
      <c r="AB560" t="s">
        <v>592</v>
      </c>
      <c r="AC560" t="s">
        <v>16</v>
      </c>
      <c r="AD560" t="s">
        <v>594</v>
      </c>
      <c r="AE560">
        <v>23.5</v>
      </c>
      <c r="AF560">
        <v>77.94</v>
      </c>
      <c r="AG560">
        <v>72.459999999999994</v>
      </c>
      <c r="AH560">
        <f t="shared" si="95"/>
        <v>1.075627932652498</v>
      </c>
      <c r="AI560">
        <v>23</v>
      </c>
      <c r="AJ560">
        <v>53.78</v>
      </c>
      <c r="AK560">
        <v>71.22</v>
      </c>
      <c r="AL560" s="3">
        <f t="shared" si="92"/>
        <v>0</v>
      </c>
      <c r="AM560" s="3">
        <f t="shared" si="93"/>
        <v>1</v>
      </c>
      <c r="AN560" s="3">
        <f t="shared" si="94"/>
        <v>0</v>
      </c>
    </row>
    <row r="561" spans="1:40" x14ac:dyDescent="0.35">
      <c r="A561" s="2" t="s">
        <v>616</v>
      </c>
      <c r="B561" t="s">
        <v>592</v>
      </c>
      <c r="C561" t="s">
        <v>16</v>
      </c>
      <c r="D561" t="s">
        <v>593</v>
      </c>
      <c r="E561">
        <v>26.5</v>
      </c>
      <c r="F561">
        <v>183.76</v>
      </c>
      <c r="G561">
        <v>79.86</v>
      </c>
      <c r="H561">
        <f t="shared" si="88"/>
        <v>2.3010267968945652</v>
      </c>
      <c r="I561">
        <v>24</v>
      </c>
      <c r="J561">
        <v>70.56</v>
      </c>
      <c r="K561">
        <v>73.7</v>
      </c>
      <c r="L561" s="3">
        <f t="shared" si="89"/>
        <v>1</v>
      </c>
      <c r="M561" s="3">
        <f t="shared" si="90"/>
        <v>0</v>
      </c>
      <c r="N561" s="3">
        <f t="shared" si="91"/>
        <v>0</v>
      </c>
      <c r="AA561" t="s">
        <v>616</v>
      </c>
      <c r="AB561" t="s">
        <v>592</v>
      </c>
      <c r="AC561" t="s">
        <v>16</v>
      </c>
      <c r="AD561" t="s">
        <v>594</v>
      </c>
      <c r="AE561">
        <v>24</v>
      </c>
      <c r="AF561">
        <v>132.16999999999999</v>
      </c>
      <c r="AG561">
        <v>73.7</v>
      </c>
      <c r="AH561">
        <f t="shared" si="95"/>
        <v>1.793351424694708</v>
      </c>
      <c r="AI561">
        <v>22.5</v>
      </c>
      <c r="AJ561">
        <v>61.86</v>
      </c>
      <c r="AK561">
        <v>69.97</v>
      </c>
      <c r="AL561" s="3">
        <f t="shared" si="92"/>
        <v>1</v>
      </c>
      <c r="AM561" s="3">
        <f t="shared" si="93"/>
        <v>0</v>
      </c>
      <c r="AN561" s="3">
        <f t="shared" si="94"/>
        <v>0</v>
      </c>
    </row>
    <row r="562" spans="1:40" x14ac:dyDescent="0.35">
      <c r="A562" s="2" t="s">
        <v>617</v>
      </c>
      <c r="B562" t="s">
        <v>592</v>
      </c>
      <c r="C562" t="s">
        <v>16</v>
      </c>
      <c r="D562" t="s">
        <v>593</v>
      </c>
      <c r="E562">
        <v>26</v>
      </c>
      <c r="F562">
        <v>210.66</v>
      </c>
      <c r="G562">
        <v>78.63</v>
      </c>
      <c r="H562">
        <f t="shared" si="88"/>
        <v>2.679130103014117</v>
      </c>
      <c r="I562">
        <v>23.5</v>
      </c>
      <c r="J562">
        <v>69.3</v>
      </c>
      <c r="K562">
        <v>72.459999999999994</v>
      </c>
      <c r="L562" s="3">
        <f t="shared" si="89"/>
        <v>1</v>
      </c>
      <c r="M562" s="3">
        <f t="shared" si="90"/>
        <v>0</v>
      </c>
      <c r="N562" s="3">
        <f t="shared" si="91"/>
        <v>0</v>
      </c>
      <c r="AA562" t="s">
        <v>617</v>
      </c>
      <c r="AB562" t="s">
        <v>592</v>
      </c>
      <c r="AC562" t="s">
        <v>16</v>
      </c>
      <c r="AD562" t="s">
        <v>594</v>
      </c>
      <c r="AE562">
        <v>23.5</v>
      </c>
      <c r="AF562">
        <v>164.56</v>
      </c>
      <c r="AG562">
        <v>72.459999999999994</v>
      </c>
      <c r="AH562">
        <f t="shared" si="95"/>
        <v>2.2710460943969091</v>
      </c>
      <c r="AI562">
        <v>22.5</v>
      </c>
      <c r="AJ562">
        <v>61.08</v>
      </c>
      <c r="AK562">
        <v>69.97</v>
      </c>
      <c r="AL562" s="3">
        <f t="shared" si="92"/>
        <v>1</v>
      </c>
      <c r="AM562" s="3">
        <f t="shared" si="93"/>
        <v>0</v>
      </c>
      <c r="AN562" s="3">
        <f t="shared" si="94"/>
        <v>0</v>
      </c>
    </row>
    <row r="563" spans="1:40" x14ac:dyDescent="0.35">
      <c r="A563" s="2" t="s">
        <v>618</v>
      </c>
      <c r="B563" t="s">
        <v>592</v>
      </c>
      <c r="C563" t="s">
        <v>16</v>
      </c>
      <c r="D563" t="s">
        <v>593</v>
      </c>
      <c r="E563">
        <v>26.5</v>
      </c>
      <c r="F563">
        <v>200.6</v>
      </c>
      <c r="G563">
        <v>79.86</v>
      </c>
      <c r="H563">
        <f t="shared" si="88"/>
        <v>2.5118958176809416</v>
      </c>
      <c r="I563">
        <v>24</v>
      </c>
      <c r="J563">
        <v>52.96</v>
      </c>
      <c r="K563">
        <v>73.7</v>
      </c>
      <c r="L563" s="3">
        <f t="shared" si="89"/>
        <v>1</v>
      </c>
      <c r="M563" s="3">
        <f t="shared" si="90"/>
        <v>0</v>
      </c>
      <c r="N563" s="3">
        <f t="shared" si="91"/>
        <v>0</v>
      </c>
      <c r="AA563" t="s">
        <v>618</v>
      </c>
      <c r="AB563" t="s">
        <v>592</v>
      </c>
      <c r="AC563" t="s">
        <v>16</v>
      </c>
      <c r="AD563" t="s">
        <v>594</v>
      </c>
      <c r="AE563">
        <v>24</v>
      </c>
      <c r="AF563">
        <v>173.79</v>
      </c>
      <c r="AG563">
        <v>73.7</v>
      </c>
      <c r="AH563">
        <f t="shared" si="95"/>
        <v>2.3580732700135685</v>
      </c>
      <c r="AI563">
        <v>35</v>
      </c>
      <c r="AJ563">
        <v>113.13</v>
      </c>
      <c r="AK563">
        <v>100.44</v>
      </c>
      <c r="AL563" s="3">
        <f t="shared" si="92"/>
        <v>1</v>
      </c>
      <c r="AM563" s="3">
        <f t="shared" si="93"/>
        <v>0</v>
      </c>
      <c r="AN563" s="3">
        <f t="shared" si="94"/>
        <v>0</v>
      </c>
    </row>
    <row r="564" spans="1:40" x14ac:dyDescent="0.35">
      <c r="A564" s="2" t="s">
        <v>619</v>
      </c>
      <c r="B564" t="s">
        <v>620</v>
      </c>
      <c r="C564" t="s">
        <v>16</v>
      </c>
      <c r="D564" t="s">
        <v>17</v>
      </c>
      <c r="E564" s="6">
        <v>23.5</v>
      </c>
      <c r="F564" s="6">
        <v>64.56</v>
      </c>
      <c r="G564" s="6">
        <v>72.459999999999994</v>
      </c>
      <c r="H564" s="6">
        <f t="shared" si="88"/>
        <v>0.89097433066519471</v>
      </c>
      <c r="I564" s="6">
        <v>23</v>
      </c>
      <c r="J564" s="6">
        <v>54.99</v>
      </c>
      <c r="K564" s="6">
        <v>71.22</v>
      </c>
      <c r="L564" s="6">
        <f t="shared" si="89"/>
        <v>0</v>
      </c>
      <c r="M564" s="6">
        <f t="shared" si="90"/>
        <v>0</v>
      </c>
      <c r="N564" s="6">
        <f t="shared" si="91"/>
        <v>1</v>
      </c>
      <c r="AA564" t="s">
        <v>619</v>
      </c>
      <c r="AB564" t="s">
        <v>621</v>
      </c>
      <c r="AC564" t="s">
        <v>16</v>
      </c>
      <c r="AD564" t="s">
        <v>18</v>
      </c>
      <c r="AE564">
        <v>24</v>
      </c>
      <c r="AF564">
        <v>138.09</v>
      </c>
      <c r="AG564">
        <v>73.7</v>
      </c>
      <c r="AH564">
        <f t="shared" si="95"/>
        <v>1.8736770691994573</v>
      </c>
      <c r="AI564">
        <v>23</v>
      </c>
      <c r="AJ564">
        <v>56.76</v>
      </c>
      <c r="AK564">
        <v>71.22</v>
      </c>
      <c r="AL564" s="3">
        <f t="shared" si="92"/>
        <v>1</v>
      </c>
      <c r="AM564" s="3">
        <f t="shared" si="93"/>
        <v>0</v>
      </c>
      <c r="AN564" s="3">
        <f t="shared" si="94"/>
        <v>0</v>
      </c>
    </row>
    <row r="565" spans="1:40" x14ac:dyDescent="0.35">
      <c r="A565" s="2" t="s">
        <v>622</v>
      </c>
      <c r="B565" t="s">
        <v>620</v>
      </c>
      <c r="C565" t="s">
        <v>16</v>
      </c>
      <c r="D565" t="s">
        <v>17</v>
      </c>
      <c r="E565">
        <v>30</v>
      </c>
      <c r="F565">
        <v>97.27</v>
      </c>
      <c r="G565">
        <v>88.39</v>
      </c>
      <c r="H565">
        <f t="shared" si="88"/>
        <v>1.1004638533770787</v>
      </c>
      <c r="I565">
        <v>22.5</v>
      </c>
      <c r="J565">
        <v>75.5</v>
      </c>
      <c r="K565">
        <v>69.97</v>
      </c>
      <c r="L565" s="3">
        <f t="shared" si="89"/>
        <v>0</v>
      </c>
      <c r="M565" s="3">
        <f t="shared" si="90"/>
        <v>1</v>
      </c>
      <c r="N565" s="3">
        <f t="shared" si="91"/>
        <v>0</v>
      </c>
      <c r="AA565" t="s">
        <v>622</v>
      </c>
      <c r="AB565" t="s">
        <v>621</v>
      </c>
      <c r="AC565" t="s">
        <v>16</v>
      </c>
      <c r="AD565" t="s">
        <v>18</v>
      </c>
      <c r="AE565">
        <v>24</v>
      </c>
      <c r="AF565">
        <v>164.4</v>
      </c>
      <c r="AG565">
        <v>73.7</v>
      </c>
      <c r="AH565">
        <f t="shared" si="95"/>
        <v>2.2306648575305292</v>
      </c>
      <c r="AI565">
        <v>16</v>
      </c>
      <c r="AJ565">
        <v>59.03</v>
      </c>
      <c r="AK565">
        <v>53.5</v>
      </c>
      <c r="AL565" s="3">
        <f t="shared" si="92"/>
        <v>1</v>
      </c>
      <c r="AM565" s="3">
        <f t="shared" si="93"/>
        <v>0</v>
      </c>
      <c r="AN565" s="3">
        <f t="shared" si="94"/>
        <v>0</v>
      </c>
    </row>
    <row r="566" spans="1:40" x14ac:dyDescent="0.35">
      <c r="A566" s="2" t="s">
        <v>623</v>
      </c>
      <c r="B566" t="s">
        <v>620</v>
      </c>
      <c r="C566" t="s">
        <v>16</v>
      </c>
      <c r="D566" t="s">
        <v>17</v>
      </c>
      <c r="E566" s="6">
        <v>22.5</v>
      </c>
      <c r="F566" s="6">
        <v>66.819999999999993</v>
      </c>
      <c r="G566" s="6">
        <v>69.97</v>
      </c>
      <c r="H566" s="6">
        <f t="shared" si="88"/>
        <v>0.95498070601686424</v>
      </c>
      <c r="I566" s="6">
        <v>22</v>
      </c>
      <c r="J566" s="6">
        <v>45.61</v>
      </c>
      <c r="K566" s="6">
        <v>68.72</v>
      </c>
      <c r="L566" s="6">
        <f t="shared" si="89"/>
        <v>0</v>
      </c>
      <c r="M566" s="6">
        <f t="shared" si="90"/>
        <v>0</v>
      </c>
      <c r="N566" s="6">
        <f t="shared" si="91"/>
        <v>1</v>
      </c>
      <c r="AA566" t="s">
        <v>623</v>
      </c>
      <c r="AB566" t="s">
        <v>621</v>
      </c>
      <c r="AC566" t="s">
        <v>16</v>
      </c>
      <c r="AD566" t="s">
        <v>18</v>
      </c>
      <c r="AE566">
        <v>24</v>
      </c>
      <c r="AF566">
        <v>109.51</v>
      </c>
      <c r="AG566">
        <v>73.7</v>
      </c>
      <c r="AH566">
        <f t="shared" si="95"/>
        <v>1.4858887381275441</v>
      </c>
      <c r="AI566">
        <v>23.5</v>
      </c>
      <c r="AJ566">
        <v>60.53</v>
      </c>
      <c r="AK566">
        <v>72.459999999999994</v>
      </c>
      <c r="AL566" s="3">
        <f t="shared" si="92"/>
        <v>0</v>
      </c>
      <c r="AM566" s="3">
        <f t="shared" si="93"/>
        <v>1</v>
      </c>
      <c r="AN566" s="3">
        <f t="shared" si="94"/>
        <v>0</v>
      </c>
    </row>
    <row r="567" spans="1:40" x14ac:dyDescent="0.35">
      <c r="A567" s="2" t="s">
        <v>624</v>
      </c>
      <c r="B567" t="s">
        <v>620</v>
      </c>
      <c r="C567" t="s">
        <v>16</v>
      </c>
      <c r="D567" t="s">
        <v>17</v>
      </c>
      <c r="E567">
        <v>23.5</v>
      </c>
      <c r="F567">
        <v>88.69</v>
      </c>
      <c r="G567">
        <v>72.459999999999994</v>
      </c>
      <c r="H567">
        <f t="shared" si="88"/>
        <v>1.2239856472536572</v>
      </c>
      <c r="I567">
        <v>22</v>
      </c>
      <c r="J567">
        <v>64.959999999999994</v>
      </c>
      <c r="K567">
        <v>68.72</v>
      </c>
      <c r="L567" s="3">
        <f t="shared" si="89"/>
        <v>0</v>
      </c>
      <c r="M567" s="3">
        <f t="shared" si="90"/>
        <v>1</v>
      </c>
      <c r="N567" s="3">
        <f t="shared" si="91"/>
        <v>0</v>
      </c>
      <c r="AA567" t="s">
        <v>624</v>
      </c>
      <c r="AB567" t="s">
        <v>621</v>
      </c>
      <c r="AC567" t="s">
        <v>16</v>
      </c>
      <c r="AD567" t="s">
        <v>18</v>
      </c>
      <c r="AE567">
        <v>24</v>
      </c>
      <c r="AF567">
        <v>155.09</v>
      </c>
      <c r="AG567">
        <v>73.7</v>
      </c>
      <c r="AH567">
        <f t="shared" si="95"/>
        <v>2.1043419267299863</v>
      </c>
      <c r="AI567">
        <v>16</v>
      </c>
      <c r="AJ567">
        <v>73.64</v>
      </c>
      <c r="AK567">
        <v>53.5</v>
      </c>
      <c r="AL567" s="3">
        <f t="shared" si="92"/>
        <v>1</v>
      </c>
      <c r="AM567" s="3">
        <f t="shared" si="93"/>
        <v>0</v>
      </c>
      <c r="AN567" s="3">
        <f t="shared" si="94"/>
        <v>0</v>
      </c>
    </row>
    <row r="568" spans="1:40" x14ac:dyDescent="0.35">
      <c r="A568" s="2" t="s">
        <v>625</v>
      </c>
      <c r="B568" t="s">
        <v>620</v>
      </c>
      <c r="C568" t="s">
        <v>16</v>
      </c>
      <c r="D568" t="s">
        <v>17</v>
      </c>
      <c r="E568" s="6">
        <v>26.5</v>
      </c>
      <c r="F568" s="6">
        <v>74.180000000000007</v>
      </c>
      <c r="G568" s="6">
        <v>79.86</v>
      </c>
      <c r="H568" s="6">
        <f t="shared" si="88"/>
        <v>0.92887553218131735</v>
      </c>
      <c r="I568" s="6">
        <v>26</v>
      </c>
      <c r="J568" s="6">
        <v>38.25</v>
      </c>
      <c r="K568" s="6">
        <v>78.63</v>
      </c>
      <c r="L568" s="6">
        <f t="shared" si="89"/>
        <v>0</v>
      </c>
      <c r="M568" s="6">
        <f t="shared" si="90"/>
        <v>0</v>
      </c>
      <c r="N568" s="6">
        <f t="shared" si="91"/>
        <v>1</v>
      </c>
      <c r="AA568" t="s">
        <v>625</v>
      </c>
      <c r="AB568" t="s">
        <v>621</v>
      </c>
      <c r="AC568" t="s">
        <v>16</v>
      </c>
      <c r="AD568" t="s">
        <v>18</v>
      </c>
      <c r="AE568">
        <v>24</v>
      </c>
      <c r="AF568">
        <v>161.99</v>
      </c>
      <c r="AG568">
        <v>73.7</v>
      </c>
      <c r="AH568">
        <f t="shared" si="95"/>
        <v>2.1979647218453189</v>
      </c>
      <c r="AI568">
        <v>16</v>
      </c>
      <c r="AJ568">
        <v>61.78</v>
      </c>
      <c r="AK568">
        <v>53.5</v>
      </c>
      <c r="AL568" s="3">
        <f t="shared" si="92"/>
        <v>1</v>
      </c>
      <c r="AM568" s="3">
        <f t="shared" si="93"/>
        <v>0</v>
      </c>
      <c r="AN568" s="3">
        <f t="shared" si="94"/>
        <v>0</v>
      </c>
    </row>
    <row r="569" spans="1:40" x14ac:dyDescent="0.35">
      <c r="A569" s="2" t="s">
        <v>626</v>
      </c>
      <c r="B569" t="s">
        <v>620</v>
      </c>
      <c r="C569" t="s">
        <v>16</v>
      </c>
      <c r="D569" t="s">
        <v>17</v>
      </c>
      <c r="E569" s="6">
        <v>22.5</v>
      </c>
      <c r="F569" s="6">
        <v>64.58</v>
      </c>
      <c r="G569" s="6">
        <v>69.97</v>
      </c>
      <c r="H569" s="6">
        <f t="shared" si="88"/>
        <v>0.92296698585107906</v>
      </c>
      <c r="I569" s="6">
        <v>22</v>
      </c>
      <c r="J569" s="6">
        <v>39.200000000000003</v>
      </c>
      <c r="K569" s="6">
        <v>68.72</v>
      </c>
      <c r="L569" s="6">
        <f t="shared" si="89"/>
        <v>0</v>
      </c>
      <c r="M569" s="6">
        <f t="shared" si="90"/>
        <v>0</v>
      </c>
      <c r="N569" s="6">
        <f t="shared" si="91"/>
        <v>1</v>
      </c>
      <c r="AA569" t="s">
        <v>626</v>
      </c>
      <c r="AB569" t="s">
        <v>621</v>
      </c>
      <c r="AC569" t="s">
        <v>16</v>
      </c>
      <c r="AD569" t="s">
        <v>18</v>
      </c>
      <c r="AE569">
        <v>24</v>
      </c>
      <c r="AF569">
        <v>148.08000000000001</v>
      </c>
      <c r="AG569">
        <v>73.7</v>
      </c>
      <c r="AH569">
        <f t="shared" si="95"/>
        <v>2.0092265943012211</v>
      </c>
      <c r="AI569">
        <v>16</v>
      </c>
      <c r="AJ569">
        <v>67.97</v>
      </c>
      <c r="AK569">
        <v>53.5</v>
      </c>
      <c r="AL569" s="3">
        <f t="shared" si="92"/>
        <v>1</v>
      </c>
      <c r="AM569" s="3">
        <f t="shared" si="93"/>
        <v>0</v>
      </c>
      <c r="AN569" s="3">
        <f t="shared" si="94"/>
        <v>0</v>
      </c>
    </row>
    <row r="570" spans="1:40" x14ac:dyDescent="0.35">
      <c r="A570" s="2" t="s">
        <v>627</v>
      </c>
      <c r="B570" t="s">
        <v>620</v>
      </c>
      <c r="C570" t="s">
        <v>16</v>
      </c>
      <c r="D570" t="s">
        <v>17</v>
      </c>
      <c r="E570" s="6">
        <v>16.5</v>
      </c>
      <c r="F570" s="6">
        <v>46.04</v>
      </c>
      <c r="G570" s="6">
        <v>54.79</v>
      </c>
      <c r="H570" s="6">
        <f t="shared" si="88"/>
        <v>0.84029932469428725</v>
      </c>
      <c r="I570" s="6">
        <v>16</v>
      </c>
      <c r="J570" s="6">
        <v>19.23</v>
      </c>
      <c r="K570" s="6">
        <v>53.5</v>
      </c>
      <c r="L570" s="6">
        <f t="shared" si="89"/>
        <v>0</v>
      </c>
      <c r="M570" s="6">
        <f t="shared" si="90"/>
        <v>0</v>
      </c>
      <c r="N570" s="6">
        <f t="shared" si="91"/>
        <v>1</v>
      </c>
      <c r="AA570" t="s">
        <v>627</v>
      </c>
      <c r="AB570" t="s">
        <v>621</v>
      </c>
      <c r="AC570" t="s">
        <v>16</v>
      </c>
      <c r="AD570" t="s">
        <v>18</v>
      </c>
      <c r="AE570">
        <v>24</v>
      </c>
      <c r="AF570">
        <v>150.84</v>
      </c>
      <c r="AG570">
        <v>73.7</v>
      </c>
      <c r="AH570">
        <f t="shared" si="95"/>
        <v>2.046675712347354</v>
      </c>
      <c r="AI570">
        <v>23</v>
      </c>
      <c r="AJ570">
        <v>69.22</v>
      </c>
      <c r="AK570">
        <v>71.22</v>
      </c>
      <c r="AL570" s="3">
        <f t="shared" si="92"/>
        <v>1</v>
      </c>
      <c r="AM570" s="3">
        <f t="shared" si="93"/>
        <v>0</v>
      </c>
      <c r="AN570" s="3">
        <f t="shared" si="94"/>
        <v>0</v>
      </c>
    </row>
    <row r="571" spans="1:40" x14ac:dyDescent="0.35">
      <c r="A571" s="2" t="s">
        <v>628</v>
      </c>
      <c r="B571" t="s">
        <v>620</v>
      </c>
      <c r="C571" t="s">
        <v>16</v>
      </c>
      <c r="D571" t="s">
        <v>17</v>
      </c>
      <c r="E571" s="6">
        <v>20.5</v>
      </c>
      <c r="F571" s="6">
        <v>57.3</v>
      </c>
      <c r="G571" s="6">
        <v>64.97</v>
      </c>
      <c r="H571" s="6">
        <f t="shared" si="88"/>
        <v>0.88194551331383708</v>
      </c>
      <c r="I571" s="6">
        <v>20</v>
      </c>
      <c r="J571" s="6">
        <v>33.659999999999997</v>
      </c>
      <c r="K571" s="6">
        <v>63.71</v>
      </c>
      <c r="L571" s="6">
        <f t="shared" si="89"/>
        <v>0</v>
      </c>
      <c r="M571" s="6">
        <f t="shared" si="90"/>
        <v>0</v>
      </c>
      <c r="N571" s="6">
        <f t="shared" si="91"/>
        <v>1</v>
      </c>
      <c r="AA571" t="s">
        <v>628</v>
      </c>
      <c r="AB571" t="s">
        <v>621</v>
      </c>
      <c r="AC571" t="s">
        <v>16</v>
      </c>
      <c r="AD571" t="s">
        <v>18</v>
      </c>
      <c r="AE571">
        <v>24</v>
      </c>
      <c r="AF571">
        <v>117.41</v>
      </c>
      <c r="AG571">
        <v>73.7</v>
      </c>
      <c r="AH571">
        <f t="shared" si="95"/>
        <v>1.5930800542740839</v>
      </c>
      <c r="AI571">
        <v>23</v>
      </c>
      <c r="AJ571">
        <v>59.19</v>
      </c>
      <c r="AK571">
        <v>71.22</v>
      </c>
      <c r="AL571" s="3">
        <f t="shared" si="92"/>
        <v>1</v>
      </c>
      <c r="AM571" s="3">
        <f t="shared" si="93"/>
        <v>0</v>
      </c>
      <c r="AN571" s="3">
        <f t="shared" si="94"/>
        <v>0</v>
      </c>
    </row>
    <row r="572" spans="1:40" x14ac:dyDescent="0.35">
      <c r="A572" s="2" t="s">
        <v>629</v>
      </c>
      <c r="B572" t="s">
        <v>620</v>
      </c>
      <c r="C572" t="s">
        <v>16</v>
      </c>
      <c r="D572" t="s">
        <v>17</v>
      </c>
      <c r="E572" s="6">
        <v>23.5</v>
      </c>
      <c r="F572" s="6">
        <v>68.069999999999993</v>
      </c>
      <c r="G572" s="6">
        <v>72.459999999999994</v>
      </c>
      <c r="H572" s="6">
        <f t="shared" si="88"/>
        <v>0.93941484957217769</v>
      </c>
      <c r="I572" s="6">
        <v>23</v>
      </c>
      <c r="J572" s="6">
        <v>54.91</v>
      </c>
      <c r="K572" s="6">
        <v>71.22</v>
      </c>
      <c r="L572" s="6">
        <f t="shared" si="89"/>
        <v>0</v>
      </c>
      <c r="M572" s="6">
        <f t="shared" si="90"/>
        <v>0</v>
      </c>
      <c r="N572" s="6">
        <f t="shared" si="91"/>
        <v>1</v>
      </c>
      <c r="AA572" t="s">
        <v>629</v>
      </c>
      <c r="AB572" t="s">
        <v>621</v>
      </c>
      <c r="AC572" t="s">
        <v>16</v>
      </c>
      <c r="AD572" t="s">
        <v>18</v>
      </c>
      <c r="AE572">
        <v>24</v>
      </c>
      <c r="AF572">
        <v>124.94</v>
      </c>
      <c r="AG572">
        <v>73.7</v>
      </c>
      <c r="AH572">
        <f t="shared" si="95"/>
        <v>1.6952510176390772</v>
      </c>
      <c r="AI572">
        <v>23</v>
      </c>
      <c r="AJ572">
        <v>61.58</v>
      </c>
      <c r="AK572">
        <v>71.22</v>
      </c>
      <c r="AL572" s="3">
        <f t="shared" si="92"/>
        <v>1</v>
      </c>
      <c r="AM572" s="3">
        <f t="shared" si="93"/>
        <v>0</v>
      </c>
      <c r="AN572" s="3">
        <f t="shared" si="94"/>
        <v>0</v>
      </c>
    </row>
    <row r="573" spans="1:40" x14ac:dyDescent="0.35">
      <c r="A573" s="2" t="s">
        <v>630</v>
      </c>
      <c r="B573" t="s">
        <v>620</v>
      </c>
      <c r="C573" t="s">
        <v>16</v>
      </c>
      <c r="D573" t="s">
        <v>17</v>
      </c>
      <c r="E573" s="6">
        <v>24.5</v>
      </c>
      <c r="F573" s="6">
        <v>70.5</v>
      </c>
      <c r="G573" s="6">
        <v>74.930000000000007</v>
      </c>
      <c r="H573" s="6">
        <f t="shared" si="88"/>
        <v>0.94087815294274646</v>
      </c>
      <c r="I573" s="6">
        <v>24</v>
      </c>
      <c r="J573" s="6">
        <v>60.25</v>
      </c>
      <c r="K573" s="6">
        <v>73.7</v>
      </c>
      <c r="L573" s="6">
        <f t="shared" si="89"/>
        <v>0</v>
      </c>
      <c r="M573" s="6">
        <f t="shared" si="90"/>
        <v>0</v>
      </c>
      <c r="N573" s="6">
        <f t="shared" si="91"/>
        <v>1</v>
      </c>
      <c r="AA573" t="s">
        <v>630</v>
      </c>
      <c r="AB573" t="s">
        <v>621</v>
      </c>
      <c r="AC573" t="s">
        <v>16</v>
      </c>
      <c r="AD573" t="s">
        <v>18</v>
      </c>
      <c r="AE573">
        <v>24</v>
      </c>
      <c r="AF573">
        <v>118.76</v>
      </c>
      <c r="AG573">
        <v>73.7</v>
      </c>
      <c r="AH573">
        <f t="shared" si="95"/>
        <v>1.6113975576662143</v>
      </c>
      <c r="AI573">
        <v>23</v>
      </c>
      <c r="AJ573">
        <v>62.52</v>
      </c>
      <c r="AK573">
        <v>71.22</v>
      </c>
      <c r="AL573" s="3">
        <f t="shared" si="92"/>
        <v>1</v>
      </c>
      <c r="AM573" s="3">
        <f t="shared" si="93"/>
        <v>0</v>
      </c>
      <c r="AN573" s="3">
        <f t="shared" si="94"/>
        <v>0</v>
      </c>
    </row>
    <row r="574" spans="1:40" x14ac:dyDescent="0.35">
      <c r="A574" s="2" t="s">
        <v>631</v>
      </c>
      <c r="B574" t="s">
        <v>620</v>
      </c>
      <c r="C574" t="s">
        <v>16</v>
      </c>
      <c r="D574" t="s">
        <v>17</v>
      </c>
      <c r="E574">
        <v>32.5</v>
      </c>
      <c r="F574">
        <v>96.77</v>
      </c>
      <c r="G574">
        <v>94.43</v>
      </c>
      <c r="H574">
        <f t="shared" si="88"/>
        <v>1.0247802605104308</v>
      </c>
      <c r="I574">
        <v>32</v>
      </c>
      <c r="J574">
        <v>80.14</v>
      </c>
      <c r="K574">
        <v>93.23</v>
      </c>
      <c r="L574" s="3">
        <f t="shared" si="89"/>
        <v>0</v>
      </c>
      <c r="M574" s="3">
        <f t="shared" si="90"/>
        <v>1</v>
      </c>
      <c r="N574" s="3">
        <f t="shared" si="91"/>
        <v>0</v>
      </c>
      <c r="AA574" t="s">
        <v>631</v>
      </c>
      <c r="AB574" t="s">
        <v>621</v>
      </c>
      <c r="AC574" t="s">
        <v>16</v>
      </c>
      <c r="AD574" t="s">
        <v>18</v>
      </c>
      <c r="AE574">
        <v>24</v>
      </c>
      <c r="AF574">
        <v>148.69999999999999</v>
      </c>
      <c r="AG574">
        <v>73.7</v>
      </c>
      <c r="AH574">
        <f t="shared" si="95"/>
        <v>2.0176390773405695</v>
      </c>
      <c r="AI574">
        <v>23</v>
      </c>
      <c r="AJ574">
        <v>65.599999999999994</v>
      </c>
      <c r="AK574">
        <v>71.22</v>
      </c>
      <c r="AL574" s="3">
        <f t="shared" si="92"/>
        <v>1</v>
      </c>
      <c r="AM574" s="3">
        <f t="shared" si="93"/>
        <v>0</v>
      </c>
      <c r="AN574" s="3">
        <f t="shared" si="94"/>
        <v>0</v>
      </c>
    </row>
    <row r="575" spans="1:40" x14ac:dyDescent="0.35">
      <c r="A575" s="2" t="s">
        <v>632</v>
      </c>
      <c r="B575" t="s">
        <v>620</v>
      </c>
      <c r="C575" t="s">
        <v>16</v>
      </c>
      <c r="D575" t="s">
        <v>17</v>
      </c>
      <c r="E575" s="6">
        <v>22.5</v>
      </c>
      <c r="F575" s="6">
        <v>61.66</v>
      </c>
      <c r="G575" s="6">
        <v>69.97</v>
      </c>
      <c r="H575" s="6">
        <f t="shared" si="88"/>
        <v>0.88123481492068023</v>
      </c>
      <c r="I575" s="6">
        <v>22</v>
      </c>
      <c r="J575" s="6">
        <v>49.08</v>
      </c>
      <c r="K575" s="6">
        <v>68.72</v>
      </c>
      <c r="L575" s="6">
        <f t="shared" si="89"/>
        <v>0</v>
      </c>
      <c r="M575" s="6">
        <f t="shared" si="90"/>
        <v>0</v>
      </c>
      <c r="N575" s="6">
        <f t="shared" si="91"/>
        <v>1</v>
      </c>
      <c r="AA575" t="s">
        <v>632</v>
      </c>
      <c r="AB575" t="s">
        <v>621</v>
      </c>
      <c r="AC575" t="s">
        <v>16</v>
      </c>
      <c r="AD575" t="s">
        <v>18</v>
      </c>
      <c r="AE575">
        <v>24</v>
      </c>
      <c r="AF575">
        <v>159.69999999999999</v>
      </c>
      <c r="AG575">
        <v>73.7</v>
      </c>
      <c r="AH575">
        <f t="shared" si="95"/>
        <v>2.166892808683853</v>
      </c>
      <c r="AI575">
        <v>23</v>
      </c>
      <c r="AJ575">
        <v>66.14</v>
      </c>
      <c r="AK575">
        <v>71.22</v>
      </c>
      <c r="AL575" s="3">
        <f t="shared" si="92"/>
        <v>1</v>
      </c>
      <c r="AM575" s="3">
        <f t="shared" si="93"/>
        <v>0</v>
      </c>
      <c r="AN575" s="3">
        <f t="shared" si="94"/>
        <v>0</v>
      </c>
    </row>
    <row r="576" spans="1:40" x14ac:dyDescent="0.35">
      <c r="A576" s="2" t="s">
        <v>633</v>
      </c>
      <c r="B576" t="s">
        <v>620</v>
      </c>
      <c r="C576" t="s">
        <v>16</v>
      </c>
      <c r="D576" t="s">
        <v>17</v>
      </c>
      <c r="E576" s="6">
        <v>20</v>
      </c>
      <c r="F576" s="6">
        <v>51.97</v>
      </c>
      <c r="G576" s="6">
        <v>63.71</v>
      </c>
      <c r="H576" s="6">
        <f t="shared" si="88"/>
        <v>0.81572751530372001</v>
      </c>
      <c r="I576" s="6">
        <v>19.5</v>
      </c>
      <c r="J576" s="6">
        <v>45.62</v>
      </c>
      <c r="K576" s="6">
        <v>62.44</v>
      </c>
      <c r="L576" s="6">
        <f t="shared" si="89"/>
        <v>0</v>
      </c>
      <c r="M576" s="6">
        <f t="shared" si="90"/>
        <v>0</v>
      </c>
      <c r="N576" s="6">
        <f t="shared" si="91"/>
        <v>1</v>
      </c>
      <c r="AA576" t="s">
        <v>633</v>
      </c>
      <c r="AB576" t="s">
        <v>621</v>
      </c>
      <c r="AC576" t="s">
        <v>16</v>
      </c>
      <c r="AD576" t="s">
        <v>18</v>
      </c>
      <c r="AE576">
        <v>24</v>
      </c>
      <c r="AF576">
        <v>134.93</v>
      </c>
      <c r="AG576">
        <v>73.7</v>
      </c>
      <c r="AH576">
        <f t="shared" si="95"/>
        <v>1.8308005427408414</v>
      </c>
      <c r="AI576">
        <v>23</v>
      </c>
      <c r="AJ576">
        <v>52.43</v>
      </c>
      <c r="AK576">
        <v>71.22</v>
      </c>
      <c r="AL576" s="3">
        <f t="shared" si="92"/>
        <v>1</v>
      </c>
      <c r="AM576" s="3">
        <f t="shared" si="93"/>
        <v>0</v>
      </c>
      <c r="AN576" s="3">
        <f t="shared" si="94"/>
        <v>0</v>
      </c>
    </row>
    <row r="577" spans="1:40" x14ac:dyDescent="0.35">
      <c r="A577" s="2" t="s">
        <v>634</v>
      </c>
      <c r="B577" t="s">
        <v>620</v>
      </c>
      <c r="C577" t="s">
        <v>16</v>
      </c>
      <c r="D577" t="s">
        <v>17</v>
      </c>
      <c r="E577" s="6">
        <v>23</v>
      </c>
      <c r="F577" s="6">
        <v>67.37</v>
      </c>
      <c r="G577" s="6">
        <v>71.22</v>
      </c>
      <c r="H577" s="6">
        <f t="shared" si="88"/>
        <v>0.94594215108115709</v>
      </c>
      <c r="I577" s="6">
        <v>22.5</v>
      </c>
      <c r="J577" s="6">
        <v>37.950000000000003</v>
      </c>
      <c r="K577" s="6">
        <v>69.97</v>
      </c>
      <c r="L577" s="6">
        <f t="shared" si="89"/>
        <v>0</v>
      </c>
      <c r="M577" s="6">
        <f t="shared" si="90"/>
        <v>0</v>
      </c>
      <c r="N577" s="6">
        <f t="shared" si="91"/>
        <v>1</v>
      </c>
      <c r="AA577" t="s">
        <v>634</v>
      </c>
      <c r="AB577" t="s">
        <v>621</v>
      </c>
      <c r="AC577" t="s">
        <v>16</v>
      </c>
      <c r="AD577" t="s">
        <v>18</v>
      </c>
      <c r="AE577">
        <v>24</v>
      </c>
      <c r="AF577">
        <v>113.98</v>
      </c>
      <c r="AG577">
        <v>73.7</v>
      </c>
      <c r="AH577">
        <f t="shared" si="95"/>
        <v>1.546540027137042</v>
      </c>
      <c r="AI577">
        <v>23</v>
      </c>
      <c r="AJ577">
        <v>60.19</v>
      </c>
      <c r="AK577">
        <v>71.22</v>
      </c>
      <c r="AL577" s="3">
        <f t="shared" si="92"/>
        <v>1</v>
      </c>
      <c r="AM577" s="3">
        <f t="shared" si="93"/>
        <v>0</v>
      </c>
      <c r="AN577" s="3">
        <f t="shared" si="94"/>
        <v>0</v>
      </c>
    </row>
    <row r="578" spans="1:40" x14ac:dyDescent="0.35">
      <c r="A578" s="2" t="s">
        <v>635</v>
      </c>
      <c r="B578" t="s">
        <v>620</v>
      </c>
      <c r="C578" t="s">
        <v>16</v>
      </c>
      <c r="D578" t="s">
        <v>17</v>
      </c>
      <c r="E578" s="6">
        <v>20</v>
      </c>
      <c r="F578" s="6">
        <v>52.06</v>
      </c>
      <c r="G578" s="6">
        <v>63.71</v>
      </c>
      <c r="H578" s="6">
        <f t="shared" ref="H578:H641" si="96">F578/G578</f>
        <v>0.81714016637890441</v>
      </c>
      <c r="I578" s="6">
        <v>19.5</v>
      </c>
      <c r="J578" s="6">
        <v>39.770000000000003</v>
      </c>
      <c r="K578" s="6">
        <v>62.44</v>
      </c>
      <c r="L578" s="6">
        <f t="shared" ref="L578:L641" si="97">IF(H578&gt;1.5,1,0)</f>
        <v>0</v>
      </c>
      <c r="M578" s="6">
        <f t="shared" ref="M578:M641" si="98">IF((AND(H578&gt;1,H578&lt;1.5)),1,0)</f>
        <v>0</v>
      </c>
      <c r="N578" s="6">
        <f t="shared" ref="N578:N641" si="99">IF(H578&lt;1,1,0)</f>
        <v>1</v>
      </c>
      <c r="AA578" t="s">
        <v>635</v>
      </c>
      <c r="AB578" t="s">
        <v>621</v>
      </c>
      <c r="AC578" t="s">
        <v>16</v>
      </c>
      <c r="AD578" t="s">
        <v>18</v>
      </c>
      <c r="AE578">
        <v>24</v>
      </c>
      <c r="AF578">
        <v>103.9</v>
      </c>
      <c r="AG578">
        <v>73.7</v>
      </c>
      <c r="AH578">
        <f t="shared" si="95"/>
        <v>1.4097693351424696</v>
      </c>
      <c r="AI578">
        <v>23</v>
      </c>
      <c r="AJ578">
        <v>70.17</v>
      </c>
      <c r="AK578">
        <v>71.22</v>
      </c>
      <c r="AL578" s="3">
        <f t="shared" ref="AL578:AL641" si="100">IF(AH578&gt;1.5,1,0)</f>
        <v>0</v>
      </c>
      <c r="AM578" s="3">
        <f t="shared" ref="AM578:AM641" si="101">IF((AND(AH578&gt;1,AH578&lt;1.5)),1,0)</f>
        <v>1</v>
      </c>
      <c r="AN578" s="3">
        <f t="shared" ref="AN578:AN641" si="102">IF(AH578&lt;1,1,0)</f>
        <v>0</v>
      </c>
    </row>
    <row r="579" spans="1:40" x14ac:dyDescent="0.35">
      <c r="A579" s="2" t="s">
        <v>636</v>
      </c>
      <c r="B579" t="s">
        <v>620</v>
      </c>
      <c r="C579" t="s">
        <v>16</v>
      </c>
      <c r="D579" t="s">
        <v>17</v>
      </c>
      <c r="E579" s="6">
        <v>18.5</v>
      </c>
      <c r="F579" s="6">
        <v>49.25</v>
      </c>
      <c r="G579" s="6">
        <v>59.91</v>
      </c>
      <c r="H579" s="6">
        <f t="shared" si="96"/>
        <v>0.82206643298280757</v>
      </c>
      <c r="I579" s="6">
        <v>18</v>
      </c>
      <c r="J579" s="6">
        <v>24.54</v>
      </c>
      <c r="K579" s="6">
        <v>58.64</v>
      </c>
      <c r="L579" s="6">
        <f t="shared" si="97"/>
        <v>0</v>
      </c>
      <c r="M579" s="6">
        <f t="shared" si="98"/>
        <v>0</v>
      </c>
      <c r="N579" s="6">
        <f t="shared" si="99"/>
        <v>1</v>
      </c>
      <c r="AA579" t="s">
        <v>636</v>
      </c>
      <c r="AB579" t="s">
        <v>621</v>
      </c>
      <c r="AC579" t="s">
        <v>16</v>
      </c>
      <c r="AD579" t="s">
        <v>18</v>
      </c>
      <c r="AE579">
        <v>24</v>
      </c>
      <c r="AF579">
        <v>118.45</v>
      </c>
      <c r="AG579">
        <v>73.7</v>
      </c>
      <c r="AH579">
        <f t="shared" ref="AH579:AH642" si="103">AF579/AG579</f>
        <v>1.6071913161465401</v>
      </c>
      <c r="AI579">
        <v>23.5</v>
      </c>
      <c r="AJ579">
        <v>67.010000000000005</v>
      </c>
      <c r="AK579">
        <v>72.459999999999994</v>
      </c>
      <c r="AL579" s="3">
        <f t="shared" si="100"/>
        <v>1</v>
      </c>
      <c r="AM579" s="3">
        <f t="shared" si="101"/>
        <v>0</v>
      </c>
      <c r="AN579" s="3">
        <f t="shared" si="102"/>
        <v>0</v>
      </c>
    </row>
    <row r="580" spans="1:40" x14ac:dyDescent="0.35">
      <c r="A580" s="2" t="s">
        <v>637</v>
      </c>
      <c r="B580" t="s">
        <v>620</v>
      </c>
      <c r="C580" t="s">
        <v>16</v>
      </c>
      <c r="D580" t="s">
        <v>17</v>
      </c>
      <c r="E580">
        <v>24.5</v>
      </c>
      <c r="F580">
        <v>78.14</v>
      </c>
      <c r="G580">
        <v>74.930000000000007</v>
      </c>
      <c r="H580">
        <f t="shared" si="96"/>
        <v>1.0428399839850526</v>
      </c>
      <c r="I580">
        <v>24</v>
      </c>
      <c r="J580">
        <v>68.87</v>
      </c>
      <c r="K580">
        <v>73.7</v>
      </c>
      <c r="L580" s="3">
        <f t="shared" si="97"/>
        <v>0</v>
      </c>
      <c r="M580" s="3">
        <f t="shared" si="98"/>
        <v>1</v>
      </c>
      <c r="N580" s="3">
        <f t="shared" si="99"/>
        <v>0</v>
      </c>
      <c r="AA580" t="s">
        <v>637</v>
      </c>
      <c r="AB580" t="s">
        <v>621</v>
      </c>
      <c r="AC580" t="s">
        <v>16</v>
      </c>
      <c r="AD580" t="s">
        <v>18</v>
      </c>
      <c r="AE580">
        <v>24</v>
      </c>
      <c r="AF580">
        <v>179.31</v>
      </c>
      <c r="AG580">
        <v>73.7</v>
      </c>
      <c r="AH580">
        <f t="shared" si="103"/>
        <v>2.4329715061058343</v>
      </c>
      <c r="AI580">
        <v>16</v>
      </c>
      <c r="AJ580">
        <v>78</v>
      </c>
      <c r="AK580">
        <v>53.5</v>
      </c>
      <c r="AL580" s="3">
        <f t="shared" si="100"/>
        <v>1</v>
      </c>
      <c r="AM580" s="3">
        <f t="shared" si="101"/>
        <v>0</v>
      </c>
      <c r="AN580" s="3">
        <f t="shared" si="102"/>
        <v>0</v>
      </c>
    </row>
    <row r="581" spans="1:40" x14ac:dyDescent="0.35">
      <c r="A581" s="2" t="s">
        <v>638</v>
      </c>
      <c r="B581" t="s">
        <v>620</v>
      </c>
      <c r="C581" t="s">
        <v>16</v>
      </c>
      <c r="D581" t="s">
        <v>17</v>
      </c>
      <c r="E581" s="6">
        <v>24.5</v>
      </c>
      <c r="F581" s="6">
        <v>67.349999999999994</v>
      </c>
      <c r="G581" s="6">
        <v>74.930000000000007</v>
      </c>
      <c r="H581" s="6">
        <f t="shared" si="96"/>
        <v>0.89883891632190027</v>
      </c>
      <c r="I581" s="6">
        <v>24</v>
      </c>
      <c r="J581" s="6">
        <v>45.52</v>
      </c>
      <c r="K581" s="6">
        <v>73.7</v>
      </c>
      <c r="L581" s="6">
        <f t="shared" si="97"/>
        <v>0</v>
      </c>
      <c r="M581" s="6">
        <f t="shared" si="98"/>
        <v>0</v>
      </c>
      <c r="N581" s="6">
        <f t="shared" si="99"/>
        <v>1</v>
      </c>
      <c r="AA581" t="s">
        <v>638</v>
      </c>
      <c r="AB581" t="s">
        <v>621</v>
      </c>
      <c r="AC581" t="s">
        <v>16</v>
      </c>
      <c r="AD581" t="s">
        <v>18</v>
      </c>
      <c r="AE581">
        <v>24</v>
      </c>
      <c r="AF581">
        <v>114.63</v>
      </c>
      <c r="AG581">
        <v>73.7</v>
      </c>
      <c r="AH581">
        <f t="shared" si="103"/>
        <v>1.5553595658073269</v>
      </c>
      <c r="AI581">
        <v>16</v>
      </c>
      <c r="AJ581">
        <v>58.61</v>
      </c>
      <c r="AK581">
        <v>53.5</v>
      </c>
      <c r="AL581" s="3">
        <f t="shared" si="100"/>
        <v>1</v>
      </c>
      <c r="AM581" s="3">
        <f t="shared" si="101"/>
        <v>0</v>
      </c>
      <c r="AN581" s="3">
        <f t="shared" si="102"/>
        <v>0</v>
      </c>
    </row>
    <row r="582" spans="1:40" x14ac:dyDescent="0.35">
      <c r="A582" s="2" t="s">
        <v>639</v>
      </c>
      <c r="B582" t="s">
        <v>620</v>
      </c>
      <c r="C582" t="s">
        <v>16</v>
      </c>
      <c r="D582" t="s">
        <v>17</v>
      </c>
      <c r="E582" s="6">
        <v>29</v>
      </c>
      <c r="F582" s="6">
        <v>74.87</v>
      </c>
      <c r="G582" s="6">
        <v>85.96</v>
      </c>
      <c r="H582" s="6">
        <f t="shared" si="96"/>
        <v>0.87098650535132627</v>
      </c>
      <c r="I582" s="6">
        <v>28.5</v>
      </c>
      <c r="J582" s="6">
        <v>67.709999999999994</v>
      </c>
      <c r="K582" s="6">
        <v>84.74</v>
      </c>
      <c r="L582" s="6">
        <f t="shared" si="97"/>
        <v>0</v>
      </c>
      <c r="M582" s="6">
        <f t="shared" si="98"/>
        <v>0</v>
      </c>
      <c r="N582" s="6">
        <f t="shared" si="99"/>
        <v>1</v>
      </c>
      <c r="AA582" t="s">
        <v>639</v>
      </c>
      <c r="AB582" t="s">
        <v>621</v>
      </c>
      <c r="AC582" t="s">
        <v>16</v>
      </c>
      <c r="AD582" t="s">
        <v>18</v>
      </c>
      <c r="AE582">
        <v>24</v>
      </c>
      <c r="AF582">
        <v>147.52000000000001</v>
      </c>
      <c r="AG582">
        <v>73.7</v>
      </c>
      <c r="AH582">
        <f t="shared" si="103"/>
        <v>2.0016282225237449</v>
      </c>
      <c r="AI582">
        <v>16</v>
      </c>
      <c r="AJ582">
        <v>53.77</v>
      </c>
      <c r="AK582">
        <v>53.5</v>
      </c>
      <c r="AL582" s="3">
        <f t="shared" si="100"/>
        <v>1</v>
      </c>
      <c r="AM582" s="3">
        <f t="shared" si="101"/>
        <v>0</v>
      </c>
      <c r="AN582" s="3">
        <f t="shared" si="102"/>
        <v>0</v>
      </c>
    </row>
    <row r="583" spans="1:40" x14ac:dyDescent="0.35">
      <c r="A583" s="2" t="s">
        <v>640</v>
      </c>
      <c r="B583" t="s">
        <v>620</v>
      </c>
      <c r="C583" t="s">
        <v>16</v>
      </c>
      <c r="D583" t="s">
        <v>17</v>
      </c>
      <c r="E583" s="6">
        <v>21</v>
      </c>
      <c r="F583" s="6">
        <v>47.54</v>
      </c>
      <c r="G583" s="6">
        <v>66.22</v>
      </c>
      <c r="H583" s="6">
        <f t="shared" si="96"/>
        <v>0.71790999697976443</v>
      </c>
      <c r="I583" s="6">
        <v>20.5</v>
      </c>
      <c r="J583" s="6">
        <v>25.41</v>
      </c>
      <c r="K583" s="6">
        <v>64.97</v>
      </c>
      <c r="L583" s="6">
        <f t="shared" si="97"/>
        <v>0</v>
      </c>
      <c r="M583" s="6">
        <f t="shared" si="98"/>
        <v>0</v>
      </c>
      <c r="N583" s="6">
        <f t="shared" si="99"/>
        <v>1</v>
      </c>
      <c r="AA583" t="s">
        <v>640</v>
      </c>
      <c r="AB583" t="s">
        <v>621</v>
      </c>
      <c r="AC583" t="s">
        <v>16</v>
      </c>
      <c r="AD583" t="s">
        <v>18</v>
      </c>
      <c r="AE583">
        <v>24</v>
      </c>
      <c r="AF583">
        <v>111.49</v>
      </c>
      <c r="AG583">
        <v>73.7</v>
      </c>
      <c r="AH583">
        <f t="shared" si="103"/>
        <v>1.5127544097693351</v>
      </c>
      <c r="AI583">
        <v>23</v>
      </c>
      <c r="AJ583">
        <v>59.96</v>
      </c>
      <c r="AK583">
        <v>71.22</v>
      </c>
      <c r="AL583" s="3">
        <f t="shared" si="100"/>
        <v>1</v>
      </c>
      <c r="AM583" s="3">
        <f t="shared" si="101"/>
        <v>0</v>
      </c>
      <c r="AN583" s="3">
        <f t="shared" si="102"/>
        <v>0</v>
      </c>
    </row>
    <row r="584" spans="1:40" x14ac:dyDescent="0.35">
      <c r="A584" s="2" t="s">
        <v>641</v>
      </c>
      <c r="B584" t="s">
        <v>620</v>
      </c>
      <c r="C584" t="s">
        <v>16</v>
      </c>
      <c r="D584" t="s">
        <v>17</v>
      </c>
      <c r="E584" s="6">
        <v>23</v>
      </c>
      <c r="F584" s="6">
        <v>65.75</v>
      </c>
      <c r="G584" s="6">
        <v>71.22</v>
      </c>
      <c r="H584" s="6">
        <f t="shared" si="96"/>
        <v>0.92319573153608536</v>
      </c>
      <c r="I584" s="6">
        <v>22.5</v>
      </c>
      <c r="J584" s="6">
        <v>43.38</v>
      </c>
      <c r="K584" s="6">
        <v>69.97</v>
      </c>
      <c r="L584" s="6">
        <f t="shared" si="97"/>
        <v>0</v>
      </c>
      <c r="M584" s="6">
        <f t="shared" si="98"/>
        <v>0</v>
      </c>
      <c r="N584" s="6">
        <f t="shared" si="99"/>
        <v>1</v>
      </c>
      <c r="AA584" t="s">
        <v>641</v>
      </c>
      <c r="AB584" t="s">
        <v>621</v>
      </c>
      <c r="AC584" t="s">
        <v>16</v>
      </c>
      <c r="AD584" t="s">
        <v>18</v>
      </c>
      <c r="AE584">
        <v>24</v>
      </c>
      <c r="AF584">
        <v>155.02000000000001</v>
      </c>
      <c r="AG584">
        <v>73.7</v>
      </c>
      <c r="AH584">
        <f t="shared" si="103"/>
        <v>2.1033921302578018</v>
      </c>
      <c r="AI584">
        <v>22.5</v>
      </c>
      <c r="AJ584">
        <v>49.47</v>
      </c>
      <c r="AK584">
        <v>69.97</v>
      </c>
      <c r="AL584" s="3">
        <f t="shared" si="100"/>
        <v>1</v>
      </c>
      <c r="AM584" s="3">
        <f t="shared" si="101"/>
        <v>0</v>
      </c>
      <c r="AN584" s="3">
        <f t="shared" si="102"/>
        <v>0</v>
      </c>
    </row>
    <row r="585" spans="1:40" x14ac:dyDescent="0.35">
      <c r="A585" s="2" t="s">
        <v>642</v>
      </c>
      <c r="B585" t="s">
        <v>620</v>
      </c>
      <c r="C585" t="s">
        <v>16</v>
      </c>
      <c r="D585" t="s">
        <v>17</v>
      </c>
      <c r="E585">
        <v>24.5</v>
      </c>
      <c r="F585">
        <v>83.96</v>
      </c>
      <c r="G585">
        <v>74.930000000000007</v>
      </c>
      <c r="H585">
        <f t="shared" si="96"/>
        <v>1.120512478313092</v>
      </c>
      <c r="I585">
        <v>23.5</v>
      </c>
      <c r="J585">
        <v>68.13</v>
      </c>
      <c r="K585">
        <v>72.459999999999994</v>
      </c>
      <c r="L585" s="3">
        <f t="shared" si="97"/>
        <v>0</v>
      </c>
      <c r="M585" s="3">
        <f t="shared" si="98"/>
        <v>1</v>
      </c>
      <c r="N585" s="3">
        <f t="shared" si="99"/>
        <v>0</v>
      </c>
      <c r="AA585" t="s">
        <v>642</v>
      </c>
      <c r="AB585" t="s">
        <v>621</v>
      </c>
      <c r="AC585" t="s">
        <v>16</v>
      </c>
      <c r="AD585" t="s">
        <v>18</v>
      </c>
      <c r="AE585">
        <v>24</v>
      </c>
      <c r="AF585">
        <v>148.61000000000001</v>
      </c>
      <c r="AG585">
        <v>73.7</v>
      </c>
      <c r="AH585">
        <f t="shared" si="103"/>
        <v>2.0164179104477613</v>
      </c>
      <c r="AI585">
        <v>23</v>
      </c>
      <c r="AJ585">
        <v>58.88</v>
      </c>
      <c r="AK585">
        <v>71.22</v>
      </c>
      <c r="AL585" s="3">
        <f t="shared" si="100"/>
        <v>1</v>
      </c>
      <c r="AM585" s="3">
        <f t="shared" si="101"/>
        <v>0</v>
      </c>
      <c r="AN585" s="3">
        <f t="shared" si="102"/>
        <v>0</v>
      </c>
    </row>
    <row r="586" spans="1:40" x14ac:dyDescent="0.35">
      <c r="A586" s="2" t="s">
        <v>643</v>
      </c>
      <c r="B586" t="s">
        <v>620</v>
      </c>
      <c r="C586" t="s">
        <v>16</v>
      </c>
      <c r="D586" t="s">
        <v>17</v>
      </c>
      <c r="E586" s="6">
        <v>21.5</v>
      </c>
      <c r="F586" s="6">
        <v>58.14</v>
      </c>
      <c r="G586" s="6">
        <v>67.47</v>
      </c>
      <c r="H586" s="6">
        <f t="shared" si="96"/>
        <v>0.8617163183637172</v>
      </c>
      <c r="I586" s="6">
        <v>21</v>
      </c>
      <c r="J586" s="6">
        <v>41.81</v>
      </c>
      <c r="K586" s="6">
        <v>66.22</v>
      </c>
      <c r="L586" s="6">
        <f t="shared" si="97"/>
        <v>0</v>
      </c>
      <c r="M586" s="6">
        <f t="shared" si="98"/>
        <v>0</v>
      </c>
      <c r="N586" s="6">
        <f t="shared" si="99"/>
        <v>1</v>
      </c>
      <c r="AA586" t="s">
        <v>643</v>
      </c>
      <c r="AB586" t="s">
        <v>621</v>
      </c>
      <c r="AC586" t="s">
        <v>16</v>
      </c>
      <c r="AD586" t="s">
        <v>18</v>
      </c>
      <c r="AE586">
        <v>24</v>
      </c>
      <c r="AF586">
        <v>108.42</v>
      </c>
      <c r="AG586">
        <v>73.7</v>
      </c>
      <c r="AH586">
        <f t="shared" si="103"/>
        <v>1.4710990502035277</v>
      </c>
      <c r="AI586">
        <v>22.5</v>
      </c>
      <c r="AJ586">
        <v>61.1</v>
      </c>
      <c r="AK586">
        <v>69.97</v>
      </c>
      <c r="AL586" s="3">
        <f t="shared" si="100"/>
        <v>0</v>
      </c>
      <c r="AM586" s="3">
        <f t="shared" si="101"/>
        <v>1</v>
      </c>
      <c r="AN586" s="3">
        <f t="shared" si="102"/>
        <v>0</v>
      </c>
    </row>
    <row r="587" spans="1:40" x14ac:dyDescent="0.35">
      <c r="A587" s="2" t="s">
        <v>644</v>
      </c>
      <c r="B587" t="s">
        <v>620</v>
      </c>
      <c r="C587" t="s">
        <v>16</v>
      </c>
      <c r="D587" t="s">
        <v>17</v>
      </c>
      <c r="E587" s="6">
        <v>20</v>
      </c>
      <c r="F587" s="6">
        <v>57.07</v>
      </c>
      <c r="G587" s="6">
        <v>63.71</v>
      </c>
      <c r="H587" s="6">
        <f t="shared" si="96"/>
        <v>0.89577774289750434</v>
      </c>
      <c r="I587" s="6">
        <v>19.5</v>
      </c>
      <c r="J587" s="6">
        <v>40.1</v>
      </c>
      <c r="K587" s="6">
        <v>62.44</v>
      </c>
      <c r="L587" s="6">
        <f t="shared" si="97"/>
        <v>0</v>
      </c>
      <c r="M587" s="6">
        <f t="shared" si="98"/>
        <v>0</v>
      </c>
      <c r="N587" s="6">
        <f t="shared" si="99"/>
        <v>1</v>
      </c>
      <c r="AA587" t="s">
        <v>644</v>
      </c>
      <c r="AB587" t="s">
        <v>621</v>
      </c>
      <c r="AC587" t="s">
        <v>16</v>
      </c>
      <c r="AD587" t="s">
        <v>18</v>
      </c>
      <c r="AE587">
        <v>24</v>
      </c>
      <c r="AF587">
        <v>147.11000000000001</v>
      </c>
      <c r="AG587">
        <v>73.7</v>
      </c>
      <c r="AH587">
        <f t="shared" si="103"/>
        <v>1.9960651289009499</v>
      </c>
      <c r="AI587">
        <v>23</v>
      </c>
      <c r="AJ587">
        <v>46.23</v>
      </c>
      <c r="AK587">
        <v>71.22</v>
      </c>
      <c r="AL587" s="3">
        <f t="shared" si="100"/>
        <v>1</v>
      </c>
      <c r="AM587" s="3">
        <f t="shared" si="101"/>
        <v>0</v>
      </c>
      <c r="AN587" s="3">
        <f t="shared" si="102"/>
        <v>0</v>
      </c>
    </row>
    <row r="588" spans="1:40" x14ac:dyDescent="0.35">
      <c r="A588" s="2" t="s">
        <v>645</v>
      </c>
      <c r="B588" t="s">
        <v>620</v>
      </c>
      <c r="C588" t="s">
        <v>16</v>
      </c>
      <c r="D588" t="s">
        <v>17</v>
      </c>
      <c r="E588" s="6">
        <v>28.5</v>
      </c>
      <c r="F588" s="6">
        <v>76.92</v>
      </c>
      <c r="G588" s="6">
        <v>84.74</v>
      </c>
      <c r="H588" s="6">
        <f t="shared" si="96"/>
        <v>0.90771772480528679</v>
      </c>
      <c r="I588" s="6">
        <v>28</v>
      </c>
      <c r="J588" s="6">
        <v>56.64</v>
      </c>
      <c r="K588" s="6">
        <v>83.53</v>
      </c>
      <c r="L588" s="6">
        <f t="shared" si="97"/>
        <v>0</v>
      </c>
      <c r="M588" s="6">
        <f t="shared" si="98"/>
        <v>0</v>
      </c>
      <c r="N588" s="6">
        <f t="shared" si="99"/>
        <v>1</v>
      </c>
      <c r="AA588" t="s">
        <v>645</v>
      </c>
      <c r="AB588" t="s">
        <v>621</v>
      </c>
      <c r="AC588" t="s">
        <v>16</v>
      </c>
      <c r="AD588" t="s">
        <v>18</v>
      </c>
      <c r="AE588">
        <v>24</v>
      </c>
      <c r="AF588">
        <v>159.1</v>
      </c>
      <c r="AG588">
        <v>73.7</v>
      </c>
      <c r="AH588">
        <f t="shared" si="103"/>
        <v>2.1587516960651287</v>
      </c>
      <c r="AI588">
        <v>16</v>
      </c>
      <c r="AJ588">
        <v>54.27</v>
      </c>
      <c r="AK588">
        <v>53.5</v>
      </c>
      <c r="AL588" s="3">
        <f t="shared" si="100"/>
        <v>1</v>
      </c>
      <c r="AM588" s="3">
        <f t="shared" si="101"/>
        <v>0</v>
      </c>
      <c r="AN588" s="3">
        <f t="shared" si="102"/>
        <v>0</v>
      </c>
    </row>
    <row r="589" spans="1:40" x14ac:dyDescent="0.35">
      <c r="A589" s="2" t="s">
        <v>646</v>
      </c>
      <c r="B589" t="s">
        <v>620</v>
      </c>
      <c r="C589" t="s">
        <v>16</v>
      </c>
      <c r="D589" t="s">
        <v>17</v>
      </c>
      <c r="E589">
        <v>24</v>
      </c>
      <c r="F589">
        <v>97.22</v>
      </c>
      <c r="G589">
        <v>73.7</v>
      </c>
      <c r="H589">
        <f t="shared" si="96"/>
        <v>1.3191316146540026</v>
      </c>
      <c r="I589">
        <v>16</v>
      </c>
      <c r="J589">
        <v>56.56</v>
      </c>
      <c r="K589">
        <v>53.5</v>
      </c>
      <c r="L589" s="3">
        <f t="shared" si="97"/>
        <v>0</v>
      </c>
      <c r="M589" s="3">
        <f t="shared" si="98"/>
        <v>1</v>
      </c>
      <c r="N589" s="3">
        <f t="shared" si="99"/>
        <v>0</v>
      </c>
      <c r="AA589" t="s">
        <v>646</v>
      </c>
      <c r="AB589" t="s">
        <v>621</v>
      </c>
      <c r="AC589" t="s">
        <v>16</v>
      </c>
      <c r="AD589" t="s">
        <v>18</v>
      </c>
      <c r="AE589">
        <v>24</v>
      </c>
      <c r="AF589">
        <v>149.68</v>
      </c>
      <c r="AG589">
        <v>73.7</v>
      </c>
      <c r="AH589">
        <f t="shared" si="103"/>
        <v>2.0309362279511531</v>
      </c>
      <c r="AI589">
        <v>23</v>
      </c>
      <c r="AJ589">
        <v>54.69</v>
      </c>
      <c r="AK589">
        <v>71.22</v>
      </c>
      <c r="AL589" s="3">
        <f t="shared" si="100"/>
        <v>1</v>
      </c>
      <c r="AM589" s="3">
        <f t="shared" si="101"/>
        <v>0</v>
      </c>
      <c r="AN589" s="3">
        <f t="shared" si="102"/>
        <v>0</v>
      </c>
    </row>
    <row r="590" spans="1:40" x14ac:dyDescent="0.35">
      <c r="A590" s="2" t="s">
        <v>647</v>
      </c>
      <c r="B590" t="s">
        <v>620</v>
      </c>
      <c r="C590" t="s">
        <v>16</v>
      </c>
      <c r="D590" t="s">
        <v>17</v>
      </c>
      <c r="E590">
        <v>23</v>
      </c>
      <c r="F590">
        <v>96.74</v>
      </c>
      <c r="G590">
        <v>71.22</v>
      </c>
      <c r="H590">
        <f t="shared" si="96"/>
        <v>1.3583263128334737</v>
      </c>
      <c r="I590">
        <v>22.5</v>
      </c>
      <c r="J590">
        <v>60.4</v>
      </c>
      <c r="K590">
        <v>69.97</v>
      </c>
      <c r="L590" s="3">
        <f t="shared" si="97"/>
        <v>0</v>
      </c>
      <c r="M590" s="3">
        <f t="shared" si="98"/>
        <v>1</v>
      </c>
      <c r="N590" s="3">
        <f t="shared" si="99"/>
        <v>0</v>
      </c>
      <c r="AA590" t="s">
        <v>647</v>
      </c>
      <c r="AB590" t="s">
        <v>621</v>
      </c>
      <c r="AC590" t="s">
        <v>16</v>
      </c>
      <c r="AD590" t="s">
        <v>18</v>
      </c>
      <c r="AE590">
        <v>24</v>
      </c>
      <c r="AF590">
        <v>154.79</v>
      </c>
      <c r="AG590">
        <v>73.7</v>
      </c>
      <c r="AH590">
        <f t="shared" si="103"/>
        <v>2.1002713704206242</v>
      </c>
      <c r="AI590">
        <v>23</v>
      </c>
      <c r="AJ590">
        <v>69.94</v>
      </c>
      <c r="AK590">
        <v>71.22</v>
      </c>
      <c r="AL590" s="3">
        <f t="shared" si="100"/>
        <v>1</v>
      </c>
      <c r="AM590" s="3">
        <f t="shared" si="101"/>
        <v>0</v>
      </c>
      <c r="AN590" s="3">
        <f t="shared" si="102"/>
        <v>0</v>
      </c>
    </row>
    <row r="591" spans="1:40" x14ac:dyDescent="0.35">
      <c r="A591" s="2" t="s">
        <v>648</v>
      </c>
      <c r="B591" t="s">
        <v>620</v>
      </c>
      <c r="C591" t="s">
        <v>16</v>
      </c>
      <c r="D591" t="s">
        <v>17</v>
      </c>
      <c r="E591" s="6">
        <v>17</v>
      </c>
      <c r="F591" s="6">
        <v>39.64</v>
      </c>
      <c r="G591" s="6">
        <v>56.08</v>
      </c>
      <c r="H591" s="6">
        <f t="shared" si="96"/>
        <v>0.7068473609129815</v>
      </c>
      <c r="I591" s="6">
        <v>16.5</v>
      </c>
      <c r="J591" s="6">
        <v>18.14</v>
      </c>
      <c r="K591" s="6">
        <v>54.79</v>
      </c>
      <c r="L591" s="6">
        <f t="shared" si="97"/>
        <v>0</v>
      </c>
      <c r="M591" s="6">
        <f t="shared" si="98"/>
        <v>0</v>
      </c>
      <c r="N591" s="6">
        <f t="shared" si="99"/>
        <v>1</v>
      </c>
      <c r="AA591" t="s">
        <v>648</v>
      </c>
      <c r="AB591" t="s">
        <v>621</v>
      </c>
      <c r="AC591" t="s">
        <v>16</v>
      </c>
      <c r="AD591" t="s">
        <v>18</v>
      </c>
      <c r="AE591">
        <v>24</v>
      </c>
      <c r="AF591">
        <v>134.4</v>
      </c>
      <c r="AG591">
        <v>73.7</v>
      </c>
      <c r="AH591">
        <f t="shared" si="103"/>
        <v>1.8236092265943011</v>
      </c>
      <c r="AI591">
        <v>22</v>
      </c>
      <c r="AJ591">
        <v>57.6</v>
      </c>
      <c r="AK591">
        <v>68.72</v>
      </c>
      <c r="AL591" s="3">
        <f t="shared" si="100"/>
        <v>1</v>
      </c>
      <c r="AM591" s="3">
        <f t="shared" si="101"/>
        <v>0</v>
      </c>
      <c r="AN591" s="3">
        <f t="shared" si="102"/>
        <v>0</v>
      </c>
    </row>
    <row r="592" spans="1:40" x14ac:dyDescent="0.35">
      <c r="A592" s="2" t="s">
        <v>649</v>
      </c>
      <c r="B592" t="s">
        <v>620</v>
      </c>
      <c r="C592" t="s">
        <v>16</v>
      </c>
      <c r="D592" t="s">
        <v>17</v>
      </c>
      <c r="E592">
        <v>24</v>
      </c>
      <c r="F592">
        <v>105.7</v>
      </c>
      <c r="G592">
        <v>73.7</v>
      </c>
      <c r="H592">
        <f t="shared" si="96"/>
        <v>1.4341926729986432</v>
      </c>
      <c r="I592">
        <v>22</v>
      </c>
      <c r="J592">
        <v>60.13</v>
      </c>
      <c r="K592">
        <v>68.72</v>
      </c>
      <c r="L592" s="3">
        <f t="shared" si="97"/>
        <v>0</v>
      </c>
      <c r="M592" s="3">
        <f t="shared" si="98"/>
        <v>1</v>
      </c>
      <c r="N592" s="3">
        <f t="shared" si="99"/>
        <v>0</v>
      </c>
      <c r="AA592" t="s">
        <v>649</v>
      </c>
      <c r="AB592" t="s">
        <v>621</v>
      </c>
      <c r="AC592" t="s">
        <v>16</v>
      </c>
      <c r="AD592" t="s">
        <v>18</v>
      </c>
      <c r="AE592">
        <v>24</v>
      </c>
      <c r="AF592">
        <v>121.8</v>
      </c>
      <c r="AG592">
        <v>73.7</v>
      </c>
      <c r="AH592">
        <f t="shared" si="103"/>
        <v>1.6526458616010853</v>
      </c>
      <c r="AI592">
        <v>23</v>
      </c>
      <c r="AJ592">
        <v>48.92</v>
      </c>
      <c r="AK592">
        <v>71.22</v>
      </c>
      <c r="AL592" s="3">
        <f t="shared" si="100"/>
        <v>1</v>
      </c>
      <c r="AM592" s="3">
        <f t="shared" si="101"/>
        <v>0</v>
      </c>
      <c r="AN592" s="3">
        <f t="shared" si="102"/>
        <v>0</v>
      </c>
    </row>
    <row r="593" spans="1:40" x14ac:dyDescent="0.35">
      <c r="A593" s="2" t="s">
        <v>650</v>
      </c>
      <c r="B593" t="s">
        <v>620</v>
      </c>
      <c r="C593" t="s">
        <v>16</v>
      </c>
      <c r="D593" t="s">
        <v>17</v>
      </c>
      <c r="E593" s="6">
        <v>16.5</v>
      </c>
      <c r="F593" s="6">
        <v>49.51</v>
      </c>
      <c r="G593" s="6">
        <v>54.79</v>
      </c>
      <c r="H593" s="6">
        <f t="shared" si="96"/>
        <v>0.9036320496440956</v>
      </c>
      <c r="I593" s="6">
        <v>16</v>
      </c>
      <c r="J593" s="6">
        <v>24.46</v>
      </c>
      <c r="K593" s="6">
        <v>53.5</v>
      </c>
      <c r="L593" s="6">
        <f t="shared" si="97"/>
        <v>0</v>
      </c>
      <c r="M593" s="6">
        <f t="shared" si="98"/>
        <v>0</v>
      </c>
      <c r="N593" s="6">
        <f t="shared" si="99"/>
        <v>1</v>
      </c>
      <c r="AA593" t="s">
        <v>650</v>
      </c>
      <c r="AB593" t="s">
        <v>621</v>
      </c>
      <c r="AC593" t="s">
        <v>16</v>
      </c>
      <c r="AD593" t="s">
        <v>18</v>
      </c>
      <c r="AE593">
        <v>24</v>
      </c>
      <c r="AF593">
        <v>166.35</v>
      </c>
      <c r="AG593">
        <v>73.7</v>
      </c>
      <c r="AH593">
        <f t="shared" si="103"/>
        <v>2.2571234735413839</v>
      </c>
      <c r="AI593">
        <v>16</v>
      </c>
      <c r="AJ593">
        <v>70.8</v>
      </c>
      <c r="AK593">
        <v>53.5</v>
      </c>
      <c r="AL593" s="3">
        <f t="shared" si="100"/>
        <v>1</v>
      </c>
      <c r="AM593" s="3">
        <f t="shared" si="101"/>
        <v>0</v>
      </c>
      <c r="AN593" s="3">
        <f t="shared" si="102"/>
        <v>0</v>
      </c>
    </row>
    <row r="594" spans="1:40" x14ac:dyDescent="0.35">
      <c r="A594" s="2" t="s">
        <v>651</v>
      </c>
      <c r="B594" t="s">
        <v>620</v>
      </c>
      <c r="C594" t="s">
        <v>16</v>
      </c>
      <c r="D594" t="s">
        <v>17</v>
      </c>
      <c r="E594" s="6">
        <v>28</v>
      </c>
      <c r="F594" s="6">
        <v>74.739999999999995</v>
      </c>
      <c r="G594" s="6">
        <v>83.53</v>
      </c>
      <c r="H594" s="6">
        <f t="shared" si="96"/>
        <v>0.89476834670178373</v>
      </c>
      <c r="I594" s="6">
        <v>27.5</v>
      </c>
      <c r="J594" s="6">
        <v>70.23</v>
      </c>
      <c r="K594" s="6">
        <v>82.3</v>
      </c>
      <c r="L594" s="6">
        <f t="shared" si="97"/>
        <v>0</v>
      </c>
      <c r="M594" s="6">
        <f t="shared" si="98"/>
        <v>0</v>
      </c>
      <c r="N594" s="6">
        <f t="shared" si="99"/>
        <v>1</v>
      </c>
      <c r="AA594" t="s">
        <v>651</v>
      </c>
      <c r="AB594" t="s">
        <v>621</v>
      </c>
      <c r="AC594" t="s">
        <v>16</v>
      </c>
      <c r="AD594" t="s">
        <v>18</v>
      </c>
      <c r="AE594">
        <v>24</v>
      </c>
      <c r="AF594">
        <v>173.5</v>
      </c>
      <c r="AG594">
        <v>73.7</v>
      </c>
      <c r="AH594">
        <f t="shared" si="103"/>
        <v>2.3541383989145181</v>
      </c>
      <c r="AI594">
        <v>16</v>
      </c>
      <c r="AJ594">
        <v>66.34</v>
      </c>
      <c r="AK594">
        <v>53.5</v>
      </c>
      <c r="AL594" s="3">
        <f t="shared" si="100"/>
        <v>1</v>
      </c>
      <c r="AM594" s="3">
        <f t="shared" si="101"/>
        <v>0</v>
      </c>
      <c r="AN594" s="3">
        <f t="shared" si="102"/>
        <v>0</v>
      </c>
    </row>
    <row r="595" spans="1:40" x14ac:dyDescent="0.35">
      <c r="A595" s="2" t="s">
        <v>652</v>
      </c>
      <c r="B595" t="s">
        <v>620</v>
      </c>
      <c r="C595" t="s">
        <v>16</v>
      </c>
      <c r="D595" t="s">
        <v>17</v>
      </c>
      <c r="E595">
        <v>23</v>
      </c>
      <c r="F595">
        <v>79.959999999999994</v>
      </c>
      <c r="G595">
        <v>71.22</v>
      </c>
      <c r="H595">
        <f t="shared" si="96"/>
        <v>1.1227183375456331</v>
      </c>
      <c r="I595">
        <v>22.5</v>
      </c>
      <c r="J595">
        <v>55.01</v>
      </c>
      <c r="K595">
        <v>69.97</v>
      </c>
      <c r="L595" s="3">
        <f t="shared" si="97"/>
        <v>0</v>
      </c>
      <c r="M595" s="3">
        <f t="shared" si="98"/>
        <v>1</v>
      </c>
      <c r="N595" s="3">
        <f t="shared" si="99"/>
        <v>0</v>
      </c>
      <c r="AA595" t="s">
        <v>652</v>
      </c>
      <c r="AB595" t="s">
        <v>621</v>
      </c>
      <c r="AC595" t="s">
        <v>16</v>
      </c>
      <c r="AD595" t="s">
        <v>18</v>
      </c>
      <c r="AE595">
        <v>24</v>
      </c>
      <c r="AF595">
        <v>172.31</v>
      </c>
      <c r="AG595">
        <v>73.7</v>
      </c>
      <c r="AH595">
        <f t="shared" si="103"/>
        <v>2.3379918588873814</v>
      </c>
      <c r="AI595">
        <v>22.5</v>
      </c>
      <c r="AJ595">
        <v>61.98</v>
      </c>
      <c r="AK595">
        <v>69.97</v>
      </c>
      <c r="AL595" s="3">
        <f t="shared" si="100"/>
        <v>1</v>
      </c>
      <c r="AM595" s="3">
        <f t="shared" si="101"/>
        <v>0</v>
      </c>
      <c r="AN595" s="3">
        <f t="shared" si="102"/>
        <v>0</v>
      </c>
    </row>
    <row r="596" spans="1:40" x14ac:dyDescent="0.35">
      <c r="A596" s="2" t="s">
        <v>653</v>
      </c>
      <c r="B596" t="s">
        <v>620</v>
      </c>
      <c r="C596" t="s">
        <v>16</v>
      </c>
      <c r="D596" t="s">
        <v>17</v>
      </c>
      <c r="E596" s="6">
        <v>24.5</v>
      </c>
      <c r="F596" s="6">
        <v>72.59</v>
      </c>
      <c r="G596" s="6">
        <v>74.930000000000007</v>
      </c>
      <c r="H596" s="6">
        <f t="shared" si="96"/>
        <v>0.96877085279594288</v>
      </c>
      <c r="I596" s="6">
        <v>24</v>
      </c>
      <c r="J596" s="6">
        <v>53.6</v>
      </c>
      <c r="K596" s="6">
        <v>73.7</v>
      </c>
      <c r="L596" s="6">
        <f t="shared" si="97"/>
        <v>0</v>
      </c>
      <c r="M596" s="6">
        <f t="shared" si="98"/>
        <v>0</v>
      </c>
      <c r="N596" s="6">
        <f t="shared" si="99"/>
        <v>1</v>
      </c>
      <c r="AA596" t="s">
        <v>653</v>
      </c>
      <c r="AB596" t="s">
        <v>621</v>
      </c>
      <c r="AC596" t="s">
        <v>16</v>
      </c>
      <c r="AD596" t="s">
        <v>18</v>
      </c>
      <c r="AE596">
        <v>24</v>
      </c>
      <c r="AF596">
        <v>129.03</v>
      </c>
      <c r="AG596">
        <v>73.7</v>
      </c>
      <c r="AH596">
        <f t="shared" si="103"/>
        <v>1.7507462686567163</v>
      </c>
      <c r="AI596">
        <v>23</v>
      </c>
      <c r="AJ596">
        <v>46.41</v>
      </c>
      <c r="AK596">
        <v>71.22</v>
      </c>
      <c r="AL596" s="3">
        <f t="shared" si="100"/>
        <v>1</v>
      </c>
      <c r="AM596" s="3">
        <f t="shared" si="101"/>
        <v>0</v>
      </c>
      <c r="AN596" s="3">
        <f t="shared" si="102"/>
        <v>0</v>
      </c>
    </row>
    <row r="597" spans="1:40" x14ac:dyDescent="0.35">
      <c r="A597" s="2" t="s">
        <v>654</v>
      </c>
      <c r="B597" t="s">
        <v>620</v>
      </c>
      <c r="C597" t="s">
        <v>16</v>
      </c>
      <c r="D597" t="s">
        <v>17</v>
      </c>
      <c r="E597" s="6">
        <v>22.5</v>
      </c>
      <c r="F597" s="6">
        <v>60.3</v>
      </c>
      <c r="G597" s="6">
        <v>69.97</v>
      </c>
      <c r="H597" s="6">
        <f t="shared" si="96"/>
        <v>0.86179791339145351</v>
      </c>
      <c r="I597" s="6">
        <v>22</v>
      </c>
      <c r="J597" s="6">
        <v>34.25</v>
      </c>
      <c r="K597" s="6">
        <v>68.72</v>
      </c>
      <c r="L597" s="6">
        <f t="shared" si="97"/>
        <v>0</v>
      </c>
      <c r="M597" s="6">
        <f t="shared" si="98"/>
        <v>0</v>
      </c>
      <c r="N597" s="6">
        <f t="shared" si="99"/>
        <v>1</v>
      </c>
      <c r="AA597" t="s">
        <v>654</v>
      </c>
      <c r="AB597" t="s">
        <v>621</v>
      </c>
      <c r="AC597" t="s">
        <v>16</v>
      </c>
      <c r="AD597" t="s">
        <v>18</v>
      </c>
      <c r="AE597">
        <v>24</v>
      </c>
      <c r="AF597">
        <v>138.28</v>
      </c>
      <c r="AG597">
        <v>73.7</v>
      </c>
      <c r="AH597">
        <f t="shared" si="103"/>
        <v>1.8762550881953866</v>
      </c>
      <c r="AI597">
        <v>16.5</v>
      </c>
      <c r="AJ597">
        <v>59.36</v>
      </c>
      <c r="AK597">
        <v>54.79</v>
      </c>
      <c r="AL597" s="3">
        <f t="shared" si="100"/>
        <v>1</v>
      </c>
      <c r="AM597" s="3">
        <f t="shared" si="101"/>
        <v>0</v>
      </c>
      <c r="AN597" s="3">
        <f t="shared" si="102"/>
        <v>0</v>
      </c>
    </row>
    <row r="598" spans="1:40" x14ac:dyDescent="0.35">
      <c r="A598" s="2" t="s">
        <v>655</v>
      </c>
      <c r="B598" t="s">
        <v>620</v>
      </c>
      <c r="C598" t="s">
        <v>16</v>
      </c>
      <c r="D598" t="s">
        <v>17</v>
      </c>
      <c r="E598" s="6">
        <v>23.5</v>
      </c>
      <c r="F598" s="6">
        <v>72.37</v>
      </c>
      <c r="G598" s="6">
        <v>72.459999999999994</v>
      </c>
      <c r="H598" s="6">
        <f t="shared" si="96"/>
        <v>0.99875793541264157</v>
      </c>
      <c r="I598" s="6">
        <v>23</v>
      </c>
      <c r="J598" s="6">
        <v>52.5</v>
      </c>
      <c r="K598" s="6">
        <v>71.22</v>
      </c>
      <c r="L598" s="6">
        <f t="shared" si="97"/>
        <v>0</v>
      </c>
      <c r="M598" s="6">
        <f t="shared" si="98"/>
        <v>0</v>
      </c>
      <c r="N598" s="6">
        <f t="shared" si="99"/>
        <v>1</v>
      </c>
      <c r="AA598" t="s">
        <v>655</v>
      </c>
      <c r="AB598" t="s">
        <v>621</v>
      </c>
      <c r="AC598" t="s">
        <v>16</v>
      </c>
      <c r="AD598" t="s">
        <v>18</v>
      </c>
      <c r="AE598">
        <v>24</v>
      </c>
      <c r="AF598">
        <v>151.86000000000001</v>
      </c>
      <c r="AG598">
        <v>73.7</v>
      </c>
      <c r="AH598">
        <f t="shared" si="103"/>
        <v>2.0605156037991859</v>
      </c>
      <c r="AI598">
        <v>16</v>
      </c>
      <c r="AJ598">
        <v>76.599999999999994</v>
      </c>
      <c r="AK598">
        <v>53.5</v>
      </c>
      <c r="AL598" s="3">
        <f t="shared" si="100"/>
        <v>1</v>
      </c>
      <c r="AM598" s="3">
        <f t="shared" si="101"/>
        <v>0</v>
      </c>
      <c r="AN598" s="3">
        <f t="shared" si="102"/>
        <v>0</v>
      </c>
    </row>
    <row r="599" spans="1:40" x14ac:dyDescent="0.35">
      <c r="A599" s="2" t="s">
        <v>656</v>
      </c>
      <c r="B599" t="s">
        <v>620</v>
      </c>
      <c r="C599" t="s">
        <v>16</v>
      </c>
      <c r="D599" t="s">
        <v>17</v>
      </c>
      <c r="E599">
        <v>23.5</v>
      </c>
      <c r="F599">
        <v>90.99</v>
      </c>
      <c r="G599">
        <v>72.459999999999994</v>
      </c>
      <c r="H599">
        <f t="shared" si="96"/>
        <v>1.2557272978194867</v>
      </c>
      <c r="I599">
        <v>22.5</v>
      </c>
      <c r="J599">
        <v>66.959999999999994</v>
      </c>
      <c r="K599">
        <v>69.97</v>
      </c>
      <c r="L599" s="3">
        <f t="shared" si="97"/>
        <v>0</v>
      </c>
      <c r="M599" s="3">
        <f t="shared" si="98"/>
        <v>1</v>
      </c>
      <c r="N599" s="3">
        <f t="shared" si="99"/>
        <v>0</v>
      </c>
      <c r="AA599" t="s">
        <v>656</v>
      </c>
      <c r="AB599" t="s">
        <v>621</v>
      </c>
      <c r="AC599" t="s">
        <v>16</v>
      </c>
      <c r="AD599" t="s">
        <v>18</v>
      </c>
      <c r="AE599">
        <v>24</v>
      </c>
      <c r="AF599">
        <v>125.95</v>
      </c>
      <c r="AG599">
        <v>73.7</v>
      </c>
      <c r="AH599">
        <f t="shared" si="103"/>
        <v>1.708955223880597</v>
      </c>
      <c r="AI599">
        <v>22.5</v>
      </c>
      <c r="AJ599">
        <v>55.65</v>
      </c>
      <c r="AK599">
        <v>69.97</v>
      </c>
      <c r="AL599" s="3">
        <f t="shared" si="100"/>
        <v>1</v>
      </c>
      <c r="AM599" s="3">
        <f t="shared" si="101"/>
        <v>0</v>
      </c>
      <c r="AN599" s="3">
        <f t="shared" si="102"/>
        <v>0</v>
      </c>
    </row>
    <row r="600" spans="1:40" x14ac:dyDescent="0.35">
      <c r="A600" s="2" t="s">
        <v>657</v>
      </c>
      <c r="B600" t="s">
        <v>620</v>
      </c>
      <c r="C600" t="s">
        <v>16</v>
      </c>
      <c r="D600" t="s">
        <v>17</v>
      </c>
      <c r="E600" s="6">
        <v>27.5</v>
      </c>
      <c r="F600" s="6">
        <v>69.94</v>
      </c>
      <c r="G600" s="6">
        <v>82.3</v>
      </c>
      <c r="H600" s="6">
        <f t="shared" si="96"/>
        <v>0.84981773997569865</v>
      </c>
      <c r="I600" s="6">
        <v>27</v>
      </c>
      <c r="J600" s="6">
        <v>55.79</v>
      </c>
      <c r="K600" s="6">
        <v>81.08</v>
      </c>
      <c r="L600" s="6">
        <f t="shared" si="97"/>
        <v>0</v>
      </c>
      <c r="M600" s="6">
        <f t="shared" si="98"/>
        <v>0</v>
      </c>
      <c r="N600" s="6">
        <f t="shared" si="99"/>
        <v>1</v>
      </c>
      <c r="AA600" t="s">
        <v>657</v>
      </c>
      <c r="AB600" t="s">
        <v>621</v>
      </c>
      <c r="AC600" t="s">
        <v>16</v>
      </c>
      <c r="AD600" t="s">
        <v>18</v>
      </c>
      <c r="AE600">
        <v>24</v>
      </c>
      <c r="AF600">
        <v>161</v>
      </c>
      <c r="AG600">
        <v>73.7</v>
      </c>
      <c r="AH600">
        <f t="shared" si="103"/>
        <v>2.1845318860244234</v>
      </c>
      <c r="AI600">
        <v>22.5</v>
      </c>
      <c r="AJ600">
        <v>57.91</v>
      </c>
      <c r="AK600">
        <v>69.97</v>
      </c>
      <c r="AL600" s="3">
        <f t="shared" si="100"/>
        <v>1</v>
      </c>
      <c r="AM600" s="3">
        <f t="shared" si="101"/>
        <v>0</v>
      </c>
      <c r="AN600" s="3">
        <f t="shared" si="102"/>
        <v>0</v>
      </c>
    </row>
    <row r="601" spans="1:40" x14ac:dyDescent="0.35">
      <c r="A601" s="2" t="s">
        <v>658</v>
      </c>
      <c r="B601" t="s">
        <v>620</v>
      </c>
      <c r="C601" t="s">
        <v>16</v>
      </c>
      <c r="D601" t="s">
        <v>134</v>
      </c>
      <c r="E601">
        <v>27.5</v>
      </c>
      <c r="F601">
        <v>106.64</v>
      </c>
      <c r="G601">
        <v>82.3</v>
      </c>
      <c r="H601">
        <f t="shared" si="96"/>
        <v>1.2957472660996356</v>
      </c>
      <c r="I601">
        <v>24.5</v>
      </c>
      <c r="J601">
        <v>58.99</v>
      </c>
      <c r="K601">
        <v>74.930000000000007</v>
      </c>
      <c r="L601" s="3">
        <f t="shared" si="97"/>
        <v>0</v>
      </c>
      <c r="M601" s="3">
        <f t="shared" si="98"/>
        <v>1</v>
      </c>
      <c r="N601" s="3">
        <f t="shared" si="99"/>
        <v>0</v>
      </c>
      <c r="AA601" t="s">
        <v>658</v>
      </c>
      <c r="AB601" t="s">
        <v>620</v>
      </c>
      <c r="AC601" t="s">
        <v>16</v>
      </c>
      <c r="AD601" t="s">
        <v>135</v>
      </c>
      <c r="AE601" s="6">
        <v>24</v>
      </c>
      <c r="AF601" s="6">
        <v>67.88</v>
      </c>
      <c r="AG601" s="6">
        <v>73.7</v>
      </c>
      <c r="AH601" s="6">
        <f t="shared" si="103"/>
        <v>0.92103120759837165</v>
      </c>
      <c r="AI601" s="6">
        <v>23.5</v>
      </c>
      <c r="AJ601" s="6">
        <v>41.88</v>
      </c>
      <c r="AK601" s="6">
        <v>72.459999999999994</v>
      </c>
      <c r="AL601" s="6">
        <f t="shared" si="100"/>
        <v>0</v>
      </c>
      <c r="AM601" s="6">
        <f t="shared" si="101"/>
        <v>0</v>
      </c>
      <c r="AN601" s="6">
        <f t="shared" si="102"/>
        <v>1</v>
      </c>
    </row>
    <row r="602" spans="1:40" x14ac:dyDescent="0.35">
      <c r="A602" s="2" t="s">
        <v>659</v>
      </c>
      <c r="B602" t="s">
        <v>620</v>
      </c>
      <c r="C602" t="s">
        <v>16</v>
      </c>
      <c r="D602" t="s">
        <v>134</v>
      </c>
      <c r="E602">
        <v>26.5</v>
      </c>
      <c r="F602">
        <v>99.87</v>
      </c>
      <c r="G602">
        <v>79.86</v>
      </c>
      <c r="H602">
        <f t="shared" si="96"/>
        <v>1.2505634861006762</v>
      </c>
      <c r="I602">
        <v>25</v>
      </c>
      <c r="J602">
        <v>68.63</v>
      </c>
      <c r="K602">
        <v>76.17</v>
      </c>
      <c r="L602" s="3">
        <f t="shared" si="97"/>
        <v>0</v>
      </c>
      <c r="M602" s="3">
        <f t="shared" si="98"/>
        <v>1</v>
      </c>
      <c r="N602" s="3">
        <f t="shared" si="99"/>
        <v>0</v>
      </c>
      <c r="AA602" t="s">
        <v>659</v>
      </c>
      <c r="AB602" t="s">
        <v>620</v>
      </c>
      <c r="AC602" t="s">
        <v>16</v>
      </c>
      <c r="AD602" t="s">
        <v>135</v>
      </c>
      <c r="AE602">
        <v>24</v>
      </c>
      <c r="AF602">
        <v>123.5</v>
      </c>
      <c r="AG602">
        <v>73.7</v>
      </c>
      <c r="AH602">
        <f t="shared" si="103"/>
        <v>1.6757123473541384</v>
      </c>
      <c r="AI602">
        <v>23</v>
      </c>
      <c r="AJ602">
        <v>62.85</v>
      </c>
      <c r="AK602">
        <v>71.22</v>
      </c>
      <c r="AL602" s="3">
        <f t="shared" si="100"/>
        <v>1</v>
      </c>
      <c r="AM602" s="3">
        <f t="shared" si="101"/>
        <v>0</v>
      </c>
      <c r="AN602" s="3">
        <f t="shared" si="102"/>
        <v>0</v>
      </c>
    </row>
    <row r="603" spans="1:40" x14ac:dyDescent="0.35">
      <c r="A603" s="2" t="s">
        <v>660</v>
      </c>
      <c r="B603" t="s">
        <v>620</v>
      </c>
      <c r="C603" t="s">
        <v>16</v>
      </c>
      <c r="D603" t="s">
        <v>134</v>
      </c>
      <c r="E603" s="6">
        <v>27.5</v>
      </c>
      <c r="F603" s="6">
        <v>81.790000000000006</v>
      </c>
      <c r="G603" s="6">
        <v>82.3</v>
      </c>
      <c r="H603" s="6">
        <f t="shared" si="96"/>
        <v>0.99380315917375461</v>
      </c>
      <c r="I603" s="6">
        <v>27</v>
      </c>
      <c r="J603" s="6">
        <v>67.12</v>
      </c>
      <c r="K603" s="6">
        <v>81.08</v>
      </c>
      <c r="L603" s="6">
        <f t="shared" si="97"/>
        <v>0</v>
      </c>
      <c r="M603" s="6">
        <f t="shared" si="98"/>
        <v>0</v>
      </c>
      <c r="N603" s="6">
        <f t="shared" si="99"/>
        <v>1</v>
      </c>
      <c r="AA603" t="s">
        <v>660</v>
      </c>
      <c r="AB603" t="s">
        <v>620</v>
      </c>
      <c r="AC603" t="s">
        <v>16</v>
      </c>
      <c r="AD603" t="s">
        <v>135</v>
      </c>
      <c r="AE603">
        <v>24</v>
      </c>
      <c r="AF603">
        <v>94.37</v>
      </c>
      <c r="AG603">
        <v>73.7</v>
      </c>
      <c r="AH603">
        <f t="shared" si="103"/>
        <v>1.2804613297150611</v>
      </c>
      <c r="AI603">
        <v>23</v>
      </c>
      <c r="AJ603">
        <v>69.91</v>
      </c>
      <c r="AK603">
        <v>71.22</v>
      </c>
      <c r="AL603" s="3">
        <f t="shared" si="100"/>
        <v>0</v>
      </c>
      <c r="AM603" s="3">
        <f t="shared" si="101"/>
        <v>1</v>
      </c>
      <c r="AN603" s="3">
        <f t="shared" si="102"/>
        <v>0</v>
      </c>
    </row>
    <row r="604" spans="1:40" x14ac:dyDescent="0.35">
      <c r="A604" s="2" t="s">
        <v>661</v>
      </c>
      <c r="B604" t="s">
        <v>620</v>
      </c>
      <c r="C604" t="s">
        <v>16</v>
      </c>
      <c r="D604" t="s">
        <v>134</v>
      </c>
      <c r="E604">
        <v>26.5</v>
      </c>
      <c r="F604">
        <v>119.23</v>
      </c>
      <c r="G604">
        <v>79.86</v>
      </c>
      <c r="H604">
        <f t="shared" si="96"/>
        <v>1.4929877285249187</v>
      </c>
      <c r="I604">
        <v>24.5</v>
      </c>
      <c r="J604">
        <v>60.04</v>
      </c>
      <c r="K604">
        <v>74.930000000000007</v>
      </c>
      <c r="L604" s="3">
        <f t="shared" si="97"/>
        <v>0</v>
      </c>
      <c r="M604" s="3">
        <f t="shared" si="98"/>
        <v>1</v>
      </c>
      <c r="N604" s="3">
        <f t="shared" si="99"/>
        <v>0</v>
      </c>
      <c r="AA604" t="s">
        <v>661</v>
      </c>
      <c r="AB604" t="s">
        <v>620</v>
      </c>
      <c r="AC604" t="s">
        <v>16</v>
      </c>
      <c r="AD604" t="s">
        <v>135</v>
      </c>
      <c r="AE604" s="6">
        <v>34.5</v>
      </c>
      <c r="AF604" s="6">
        <v>89.07</v>
      </c>
      <c r="AG604" s="6">
        <v>99.24</v>
      </c>
      <c r="AH604" s="6">
        <f t="shared" si="103"/>
        <v>0.89752116082224909</v>
      </c>
      <c r="AI604" s="6">
        <v>34</v>
      </c>
      <c r="AJ604" s="6">
        <v>62.31</v>
      </c>
      <c r="AK604" s="6">
        <v>98.04</v>
      </c>
      <c r="AL604" s="6">
        <f t="shared" si="100"/>
        <v>0</v>
      </c>
      <c r="AM604" s="6">
        <f t="shared" si="101"/>
        <v>0</v>
      </c>
      <c r="AN604" s="6">
        <f t="shared" si="102"/>
        <v>1</v>
      </c>
    </row>
    <row r="605" spans="1:40" x14ac:dyDescent="0.35">
      <c r="A605" s="2" t="s">
        <v>662</v>
      </c>
      <c r="B605" t="s">
        <v>620</v>
      </c>
      <c r="C605" t="s">
        <v>16</v>
      </c>
      <c r="D605" t="s">
        <v>134</v>
      </c>
      <c r="E605">
        <v>20.5</v>
      </c>
      <c r="F605">
        <v>66.260000000000005</v>
      </c>
      <c r="G605">
        <v>64.97</v>
      </c>
      <c r="H605">
        <f t="shared" si="96"/>
        <v>1.0198553178390026</v>
      </c>
      <c r="I605">
        <v>20</v>
      </c>
      <c r="J605">
        <v>35.67</v>
      </c>
      <c r="K605">
        <v>63.71</v>
      </c>
      <c r="L605" s="3">
        <f t="shared" si="97"/>
        <v>0</v>
      </c>
      <c r="M605" s="3">
        <f t="shared" si="98"/>
        <v>1</v>
      </c>
      <c r="N605" s="3">
        <f t="shared" si="99"/>
        <v>0</v>
      </c>
      <c r="AA605" t="s">
        <v>662</v>
      </c>
      <c r="AB605" t="s">
        <v>620</v>
      </c>
      <c r="AC605" t="s">
        <v>16</v>
      </c>
      <c r="AD605" t="s">
        <v>135</v>
      </c>
      <c r="AE605">
        <v>24</v>
      </c>
      <c r="AF605">
        <v>83.53</v>
      </c>
      <c r="AG605">
        <v>73.7</v>
      </c>
      <c r="AH605">
        <f t="shared" si="103"/>
        <v>1.1333785617367707</v>
      </c>
      <c r="AI605">
        <v>23.5</v>
      </c>
      <c r="AJ605">
        <v>61.91</v>
      </c>
      <c r="AK605">
        <v>72.459999999999994</v>
      </c>
      <c r="AL605" s="3">
        <f t="shared" si="100"/>
        <v>0</v>
      </c>
      <c r="AM605" s="3">
        <f t="shared" si="101"/>
        <v>1</v>
      </c>
      <c r="AN605" s="3">
        <f t="shared" si="102"/>
        <v>0</v>
      </c>
    </row>
    <row r="606" spans="1:40" x14ac:dyDescent="0.35">
      <c r="A606" s="2" t="s">
        <v>663</v>
      </c>
      <c r="B606" t="s">
        <v>620</v>
      </c>
      <c r="C606" t="s">
        <v>16</v>
      </c>
      <c r="D606" t="s">
        <v>134</v>
      </c>
      <c r="E606">
        <v>26.5</v>
      </c>
      <c r="F606">
        <v>85.41</v>
      </c>
      <c r="G606">
        <v>79.86</v>
      </c>
      <c r="H606">
        <f t="shared" si="96"/>
        <v>1.0694966190833959</v>
      </c>
      <c r="I606">
        <v>25.5</v>
      </c>
      <c r="J606">
        <v>73.67</v>
      </c>
      <c r="K606">
        <v>77.400000000000006</v>
      </c>
      <c r="L606" s="3">
        <f t="shared" si="97"/>
        <v>0</v>
      </c>
      <c r="M606" s="3">
        <f t="shared" si="98"/>
        <v>1</v>
      </c>
      <c r="N606" s="3">
        <f t="shared" si="99"/>
        <v>0</v>
      </c>
      <c r="AA606" t="s">
        <v>663</v>
      </c>
      <c r="AB606" t="s">
        <v>620</v>
      </c>
      <c r="AC606" t="s">
        <v>16</v>
      </c>
      <c r="AD606" t="s">
        <v>135</v>
      </c>
      <c r="AE606">
        <v>29</v>
      </c>
      <c r="AF606">
        <v>88.47</v>
      </c>
      <c r="AG606">
        <v>85.96</v>
      </c>
      <c r="AH606">
        <f t="shared" si="103"/>
        <v>1.0291996277338298</v>
      </c>
      <c r="AI606">
        <v>28.5</v>
      </c>
      <c r="AJ606">
        <v>57.72</v>
      </c>
      <c r="AK606">
        <v>84.74</v>
      </c>
      <c r="AL606" s="3">
        <f t="shared" si="100"/>
        <v>0</v>
      </c>
      <c r="AM606" s="3">
        <f t="shared" si="101"/>
        <v>1</v>
      </c>
      <c r="AN606" s="3">
        <f t="shared" si="102"/>
        <v>0</v>
      </c>
    </row>
    <row r="607" spans="1:40" x14ac:dyDescent="0.35">
      <c r="A607" s="2" t="s">
        <v>664</v>
      </c>
      <c r="B607" t="s">
        <v>620</v>
      </c>
      <c r="C607" t="s">
        <v>16</v>
      </c>
      <c r="D607" t="s">
        <v>134</v>
      </c>
      <c r="E607">
        <v>26</v>
      </c>
      <c r="F607">
        <v>119.68</v>
      </c>
      <c r="G607">
        <v>78.63</v>
      </c>
      <c r="H607">
        <f t="shared" si="96"/>
        <v>1.5220653694518633</v>
      </c>
      <c r="I607">
        <v>24</v>
      </c>
      <c r="J607">
        <v>60.82</v>
      </c>
      <c r="K607">
        <v>73.7</v>
      </c>
      <c r="L607" s="3">
        <f t="shared" si="97"/>
        <v>1</v>
      </c>
      <c r="M607" s="3">
        <f t="shared" si="98"/>
        <v>0</v>
      </c>
      <c r="N607" s="3">
        <f t="shared" si="99"/>
        <v>0</v>
      </c>
      <c r="AA607" t="s">
        <v>664</v>
      </c>
      <c r="AB607" t="s">
        <v>620</v>
      </c>
      <c r="AC607" t="s">
        <v>16</v>
      </c>
      <c r="AD607" t="s">
        <v>135</v>
      </c>
      <c r="AE607">
        <v>24</v>
      </c>
      <c r="AF607">
        <v>78.150000000000006</v>
      </c>
      <c r="AG607">
        <v>73.7</v>
      </c>
      <c r="AH607">
        <f t="shared" si="103"/>
        <v>1.0603799185888738</v>
      </c>
      <c r="AI607">
        <v>23.5</v>
      </c>
      <c r="AJ607">
        <v>56.7</v>
      </c>
      <c r="AK607">
        <v>72.459999999999994</v>
      </c>
      <c r="AL607" s="3">
        <f t="shared" si="100"/>
        <v>0</v>
      </c>
      <c r="AM607" s="3">
        <f t="shared" si="101"/>
        <v>1</v>
      </c>
      <c r="AN607" s="3">
        <f t="shared" si="102"/>
        <v>0</v>
      </c>
    </row>
    <row r="608" spans="1:40" x14ac:dyDescent="0.35">
      <c r="A608" s="2" t="s">
        <v>665</v>
      </c>
      <c r="B608" t="s">
        <v>620</v>
      </c>
      <c r="C608" t="s">
        <v>16</v>
      </c>
      <c r="D608" t="s">
        <v>134</v>
      </c>
      <c r="E608">
        <v>29.5</v>
      </c>
      <c r="F608">
        <v>91.12</v>
      </c>
      <c r="G608">
        <v>87.18</v>
      </c>
      <c r="H608">
        <f t="shared" si="96"/>
        <v>1.0451938518008717</v>
      </c>
      <c r="I608">
        <v>29</v>
      </c>
      <c r="J608">
        <v>78.14</v>
      </c>
      <c r="K608">
        <v>85.96</v>
      </c>
      <c r="L608" s="3">
        <f t="shared" si="97"/>
        <v>0</v>
      </c>
      <c r="M608" s="3">
        <f t="shared" si="98"/>
        <v>1</v>
      </c>
      <c r="N608" s="3">
        <f t="shared" si="99"/>
        <v>0</v>
      </c>
      <c r="AA608" t="s">
        <v>665</v>
      </c>
      <c r="AB608" t="s">
        <v>620</v>
      </c>
      <c r="AC608" t="s">
        <v>16</v>
      </c>
      <c r="AD608" t="s">
        <v>135</v>
      </c>
      <c r="AE608">
        <v>24</v>
      </c>
      <c r="AF608">
        <v>82.49</v>
      </c>
      <c r="AG608">
        <v>73.7</v>
      </c>
      <c r="AH608">
        <f t="shared" si="103"/>
        <v>1.1192672998643147</v>
      </c>
      <c r="AI608">
        <v>23</v>
      </c>
      <c r="AJ608">
        <v>65.319999999999993</v>
      </c>
      <c r="AK608">
        <v>71.22</v>
      </c>
      <c r="AL608" s="3">
        <f t="shared" si="100"/>
        <v>0</v>
      </c>
      <c r="AM608" s="3">
        <f t="shared" si="101"/>
        <v>1</v>
      </c>
      <c r="AN608" s="3">
        <f t="shared" si="102"/>
        <v>0</v>
      </c>
    </row>
    <row r="609" spans="1:40" x14ac:dyDescent="0.35">
      <c r="A609" s="2" t="s">
        <v>666</v>
      </c>
      <c r="B609" t="s">
        <v>620</v>
      </c>
      <c r="C609" t="s">
        <v>16</v>
      </c>
      <c r="D609" t="s">
        <v>134</v>
      </c>
      <c r="E609">
        <v>28.5</v>
      </c>
      <c r="F609">
        <v>140.86000000000001</v>
      </c>
      <c r="G609">
        <v>84.74</v>
      </c>
      <c r="H609">
        <f t="shared" si="96"/>
        <v>1.6622610337502952</v>
      </c>
      <c r="I609">
        <v>26</v>
      </c>
      <c r="J609">
        <v>66.260000000000005</v>
      </c>
      <c r="K609">
        <v>78.63</v>
      </c>
      <c r="L609" s="3">
        <f t="shared" si="97"/>
        <v>1</v>
      </c>
      <c r="M609" s="3">
        <f t="shared" si="98"/>
        <v>0</v>
      </c>
      <c r="N609" s="3">
        <f t="shared" si="99"/>
        <v>0</v>
      </c>
      <c r="AA609" t="s">
        <v>666</v>
      </c>
      <c r="AB609" t="s">
        <v>620</v>
      </c>
      <c r="AC609" t="s">
        <v>16</v>
      </c>
      <c r="AD609" t="s">
        <v>135</v>
      </c>
      <c r="AE609">
        <v>24</v>
      </c>
      <c r="AF609">
        <v>95.24</v>
      </c>
      <c r="AG609">
        <v>73.7</v>
      </c>
      <c r="AH609">
        <f t="shared" si="103"/>
        <v>1.2922659430122116</v>
      </c>
      <c r="AI609">
        <v>23</v>
      </c>
      <c r="AJ609">
        <v>55.91</v>
      </c>
      <c r="AK609">
        <v>71.22</v>
      </c>
      <c r="AL609" s="3">
        <f t="shared" si="100"/>
        <v>0</v>
      </c>
      <c r="AM609" s="3">
        <f t="shared" si="101"/>
        <v>1</v>
      </c>
      <c r="AN609" s="3">
        <f t="shared" si="102"/>
        <v>0</v>
      </c>
    </row>
    <row r="610" spans="1:40" x14ac:dyDescent="0.35">
      <c r="A610" s="2" t="s">
        <v>667</v>
      </c>
      <c r="B610" t="s">
        <v>620</v>
      </c>
      <c r="C610" t="s">
        <v>16</v>
      </c>
      <c r="D610" t="s">
        <v>134</v>
      </c>
      <c r="E610" s="6">
        <v>25</v>
      </c>
      <c r="F610" s="6">
        <v>68.69</v>
      </c>
      <c r="G610" s="6">
        <v>76.17</v>
      </c>
      <c r="H610" s="6">
        <f t="shared" si="96"/>
        <v>0.90179860837600101</v>
      </c>
      <c r="I610" s="6">
        <v>24.5</v>
      </c>
      <c r="J610" s="6">
        <v>55.97</v>
      </c>
      <c r="K610" s="6">
        <v>74.930000000000007</v>
      </c>
      <c r="L610" s="6">
        <f t="shared" si="97"/>
        <v>0</v>
      </c>
      <c r="M610" s="6">
        <f t="shared" si="98"/>
        <v>0</v>
      </c>
      <c r="N610" s="6">
        <f t="shared" si="99"/>
        <v>1</v>
      </c>
      <c r="AA610" t="s">
        <v>667</v>
      </c>
      <c r="AB610" t="s">
        <v>620</v>
      </c>
      <c r="AC610" t="s">
        <v>16</v>
      </c>
      <c r="AD610" t="s">
        <v>135</v>
      </c>
      <c r="AE610">
        <v>23.5</v>
      </c>
      <c r="AF610">
        <v>81.28</v>
      </c>
      <c r="AG610">
        <v>72.459999999999994</v>
      </c>
      <c r="AH610">
        <f t="shared" si="103"/>
        <v>1.1217223295611374</v>
      </c>
      <c r="AI610">
        <v>15</v>
      </c>
      <c r="AJ610">
        <v>51.53</v>
      </c>
      <c r="AK610">
        <v>50.91</v>
      </c>
      <c r="AL610" s="3">
        <f t="shared" si="100"/>
        <v>0</v>
      </c>
      <c r="AM610" s="3">
        <f t="shared" si="101"/>
        <v>1</v>
      </c>
      <c r="AN610" s="3">
        <f t="shared" si="102"/>
        <v>0</v>
      </c>
    </row>
    <row r="611" spans="1:40" x14ac:dyDescent="0.35">
      <c r="A611" s="2" t="s">
        <v>668</v>
      </c>
      <c r="B611" t="s">
        <v>620</v>
      </c>
      <c r="C611" t="s">
        <v>16</v>
      </c>
      <c r="D611" t="s">
        <v>134</v>
      </c>
      <c r="E611">
        <v>27</v>
      </c>
      <c r="F611">
        <v>115.06</v>
      </c>
      <c r="G611">
        <v>81.08</v>
      </c>
      <c r="H611">
        <f t="shared" si="96"/>
        <v>1.4190922545633942</v>
      </c>
      <c r="I611">
        <v>24</v>
      </c>
      <c r="J611">
        <v>54.78</v>
      </c>
      <c r="K611">
        <v>73.7</v>
      </c>
      <c r="L611" s="3">
        <f t="shared" si="97"/>
        <v>0</v>
      </c>
      <c r="M611" s="3">
        <f t="shared" si="98"/>
        <v>1</v>
      </c>
      <c r="N611" s="3">
        <f t="shared" si="99"/>
        <v>0</v>
      </c>
      <c r="AA611" t="s">
        <v>668</v>
      </c>
      <c r="AB611" t="s">
        <v>620</v>
      </c>
      <c r="AC611" t="s">
        <v>16</v>
      </c>
      <c r="AD611" t="s">
        <v>135</v>
      </c>
      <c r="AE611">
        <v>24</v>
      </c>
      <c r="AF611">
        <v>94.53</v>
      </c>
      <c r="AG611">
        <v>73.7</v>
      </c>
      <c r="AH611">
        <f t="shared" si="103"/>
        <v>1.2826322930800542</v>
      </c>
      <c r="AI611">
        <v>23.5</v>
      </c>
      <c r="AJ611">
        <v>67.5</v>
      </c>
      <c r="AK611">
        <v>72.459999999999994</v>
      </c>
      <c r="AL611" s="3">
        <f t="shared" si="100"/>
        <v>0</v>
      </c>
      <c r="AM611" s="3">
        <f t="shared" si="101"/>
        <v>1</v>
      </c>
      <c r="AN611" s="3">
        <f t="shared" si="102"/>
        <v>0</v>
      </c>
    </row>
    <row r="612" spans="1:40" x14ac:dyDescent="0.35">
      <c r="A612" s="2" t="s">
        <v>669</v>
      </c>
      <c r="B612" t="s">
        <v>620</v>
      </c>
      <c r="C612" t="s">
        <v>16</v>
      </c>
      <c r="D612" t="s">
        <v>134</v>
      </c>
      <c r="E612" s="6">
        <v>27</v>
      </c>
      <c r="F612" s="6">
        <v>77.92</v>
      </c>
      <c r="G612" s="6">
        <v>81.08</v>
      </c>
      <c r="H612" s="6">
        <f t="shared" si="96"/>
        <v>0.96102614701529354</v>
      </c>
      <c r="I612" s="6">
        <v>26.5</v>
      </c>
      <c r="J612" s="6">
        <v>46.4</v>
      </c>
      <c r="K612" s="6">
        <v>79.86</v>
      </c>
      <c r="L612" s="6">
        <f t="shared" si="97"/>
        <v>0</v>
      </c>
      <c r="M612" s="6">
        <f t="shared" si="98"/>
        <v>0</v>
      </c>
      <c r="N612" s="6">
        <f t="shared" si="99"/>
        <v>1</v>
      </c>
      <c r="AA612" t="s">
        <v>669</v>
      </c>
      <c r="AB612" t="s">
        <v>620</v>
      </c>
      <c r="AC612" t="s">
        <v>16</v>
      </c>
      <c r="AD612" t="s">
        <v>135</v>
      </c>
      <c r="AE612">
        <v>24</v>
      </c>
      <c r="AF612">
        <v>80.91</v>
      </c>
      <c r="AG612">
        <v>73.7</v>
      </c>
      <c r="AH612">
        <f t="shared" si="103"/>
        <v>1.0978290366350067</v>
      </c>
      <c r="AI612">
        <v>23.5</v>
      </c>
      <c r="AJ612">
        <v>54.25</v>
      </c>
      <c r="AK612">
        <v>72.459999999999994</v>
      </c>
      <c r="AL612" s="3">
        <f t="shared" si="100"/>
        <v>0</v>
      </c>
      <c r="AM612" s="3">
        <f t="shared" si="101"/>
        <v>1</v>
      </c>
      <c r="AN612" s="3">
        <f t="shared" si="102"/>
        <v>0</v>
      </c>
    </row>
    <row r="613" spans="1:40" x14ac:dyDescent="0.35">
      <c r="A613" s="2" t="s">
        <v>670</v>
      </c>
      <c r="B613" t="s">
        <v>620</v>
      </c>
      <c r="C613" t="s">
        <v>16</v>
      </c>
      <c r="D613" t="s">
        <v>134</v>
      </c>
      <c r="E613" s="6">
        <v>18.5</v>
      </c>
      <c r="F613" s="6">
        <v>50.99</v>
      </c>
      <c r="G613" s="6">
        <v>59.91</v>
      </c>
      <c r="H613" s="6">
        <f t="shared" si="96"/>
        <v>0.85110999833082968</v>
      </c>
      <c r="I613" s="6">
        <v>18</v>
      </c>
      <c r="J613" s="6">
        <v>33.549999999999997</v>
      </c>
      <c r="K613" s="6">
        <v>58.64</v>
      </c>
      <c r="L613" s="6">
        <f t="shared" si="97"/>
        <v>0</v>
      </c>
      <c r="M613" s="6">
        <f t="shared" si="98"/>
        <v>0</v>
      </c>
      <c r="N613" s="6">
        <f t="shared" si="99"/>
        <v>1</v>
      </c>
      <c r="AA613" t="s">
        <v>670</v>
      </c>
      <c r="AB613" t="s">
        <v>620</v>
      </c>
      <c r="AC613" t="s">
        <v>16</v>
      </c>
      <c r="AD613" t="s">
        <v>135</v>
      </c>
      <c r="AE613">
        <v>24</v>
      </c>
      <c r="AF613">
        <v>75.47</v>
      </c>
      <c r="AG613">
        <v>73.7</v>
      </c>
      <c r="AH613">
        <f t="shared" si="103"/>
        <v>1.0240162822252374</v>
      </c>
      <c r="AI613">
        <v>23.5</v>
      </c>
      <c r="AJ613">
        <v>64.25</v>
      </c>
      <c r="AK613">
        <v>72.459999999999994</v>
      </c>
      <c r="AL613" s="3">
        <f t="shared" si="100"/>
        <v>0</v>
      </c>
      <c r="AM613" s="3">
        <f t="shared" si="101"/>
        <v>1</v>
      </c>
      <c r="AN613" s="3">
        <f t="shared" si="102"/>
        <v>0</v>
      </c>
    </row>
    <row r="614" spans="1:40" x14ac:dyDescent="0.35">
      <c r="A614" s="2" t="s">
        <v>671</v>
      </c>
      <c r="B614" t="s">
        <v>620</v>
      </c>
      <c r="C614" t="s">
        <v>16</v>
      </c>
      <c r="D614" t="s">
        <v>134</v>
      </c>
      <c r="E614">
        <v>26</v>
      </c>
      <c r="F614">
        <v>110.36</v>
      </c>
      <c r="G614">
        <v>78.63</v>
      </c>
      <c r="H614">
        <f t="shared" si="96"/>
        <v>1.4035355462291748</v>
      </c>
      <c r="I614">
        <v>24.5</v>
      </c>
      <c r="J614">
        <v>68.209999999999994</v>
      </c>
      <c r="K614">
        <v>74.930000000000007</v>
      </c>
      <c r="L614" s="3">
        <f t="shared" si="97"/>
        <v>0</v>
      </c>
      <c r="M614" s="3">
        <f t="shared" si="98"/>
        <v>1</v>
      </c>
      <c r="N614" s="3">
        <f t="shared" si="99"/>
        <v>0</v>
      </c>
      <c r="AA614" t="s">
        <v>671</v>
      </c>
      <c r="AB614" t="s">
        <v>620</v>
      </c>
      <c r="AC614" t="s">
        <v>16</v>
      </c>
      <c r="AD614" t="s">
        <v>135</v>
      </c>
      <c r="AE614">
        <v>24</v>
      </c>
      <c r="AF614">
        <v>92.45</v>
      </c>
      <c r="AG614">
        <v>73.7</v>
      </c>
      <c r="AH614">
        <f t="shared" si="103"/>
        <v>1.2544097693351424</v>
      </c>
      <c r="AI614">
        <v>23</v>
      </c>
      <c r="AJ614">
        <v>45.42</v>
      </c>
      <c r="AK614">
        <v>71.22</v>
      </c>
      <c r="AL614" s="3">
        <f t="shared" si="100"/>
        <v>0</v>
      </c>
      <c r="AM614" s="3">
        <f t="shared" si="101"/>
        <v>1</v>
      </c>
      <c r="AN614" s="3">
        <f t="shared" si="102"/>
        <v>0</v>
      </c>
    </row>
    <row r="615" spans="1:40" x14ac:dyDescent="0.35">
      <c r="A615" s="2" t="s">
        <v>672</v>
      </c>
      <c r="B615" t="s">
        <v>620</v>
      </c>
      <c r="C615" t="s">
        <v>16</v>
      </c>
      <c r="D615" t="s">
        <v>134</v>
      </c>
      <c r="E615">
        <v>27</v>
      </c>
      <c r="F615">
        <v>86.73</v>
      </c>
      <c r="G615">
        <v>81.08</v>
      </c>
      <c r="H615">
        <f t="shared" si="96"/>
        <v>1.0696842624568328</v>
      </c>
      <c r="I615">
        <v>25.5</v>
      </c>
      <c r="J615">
        <v>82.41</v>
      </c>
      <c r="K615">
        <v>77.400000000000006</v>
      </c>
      <c r="L615" s="3">
        <f t="shared" si="97"/>
        <v>0</v>
      </c>
      <c r="M615" s="3">
        <f t="shared" si="98"/>
        <v>1</v>
      </c>
      <c r="N615" s="3">
        <f t="shared" si="99"/>
        <v>0</v>
      </c>
      <c r="AA615" t="s">
        <v>672</v>
      </c>
      <c r="AB615" t="s">
        <v>620</v>
      </c>
      <c r="AC615" t="s">
        <v>16</v>
      </c>
      <c r="AD615" t="s">
        <v>135</v>
      </c>
      <c r="AE615">
        <v>23.5</v>
      </c>
      <c r="AF615">
        <v>82.04</v>
      </c>
      <c r="AG615">
        <v>72.459999999999994</v>
      </c>
      <c r="AH615">
        <f t="shared" si="103"/>
        <v>1.1322108749654984</v>
      </c>
      <c r="AI615">
        <v>23</v>
      </c>
      <c r="AJ615">
        <v>55.95</v>
      </c>
      <c r="AK615">
        <v>71.22</v>
      </c>
      <c r="AL615" s="3">
        <f t="shared" si="100"/>
        <v>0</v>
      </c>
      <c r="AM615" s="3">
        <f t="shared" si="101"/>
        <v>1</v>
      </c>
      <c r="AN615" s="3">
        <f t="shared" si="102"/>
        <v>0</v>
      </c>
    </row>
    <row r="616" spans="1:40" x14ac:dyDescent="0.35">
      <c r="A616" s="2" t="s">
        <v>673</v>
      </c>
      <c r="B616" t="s">
        <v>620</v>
      </c>
      <c r="C616" t="s">
        <v>16</v>
      </c>
      <c r="D616" t="s">
        <v>134</v>
      </c>
      <c r="E616">
        <v>26.5</v>
      </c>
      <c r="F616">
        <v>86.4</v>
      </c>
      <c r="G616">
        <v>79.86</v>
      </c>
      <c r="H616">
        <f t="shared" si="96"/>
        <v>1.081893313298272</v>
      </c>
      <c r="I616">
        <v>24.5</v>
      </c>
      <c r="J616">
        <v>68.78</v>
      </c>
      <c r="K616">
        <v>74.930000000000007</v>
      </c>
      <c r="L616" s="3">
        <f t="shared" si="97"/>
        <v>0</v>
      </c>
      <c r="M616" s="3">
        <f t="shared" si="98"/>
        <v>1</v>
      </c>
      <c r="N616" s="3">
        <f t="shared" si="99"/>
        <v>0</v>
      </c>
      <c r="AA616" t="s">
        <v>673</v>
      </c>
      <c r="AB616" t="s">
        <v>620</v>
      </c>
      <c r="AC616" t="s">
        <v>16</v>
      </c>
      <c r="AD616" t="s">
        <v>135</v>
      </c>
      <c r="AE616" s="6">
        <v>23.5</v>
      </c>
      <c r="AF616" s="6">
        <v>66.900000000000006</v>
      </c>
      <c r="AG616" s="6">
        <v>72.459999999999994</v>
      </c>
      <c r="AH616" s="6">
        <f t="shared" si="103"/>
        <v>0.92326800993651681</v>
      </c>
      <c r="AI616" s="6">
        <v>23</v>
      </c>
      <c r="AJ616" s="6">
        <v>57.37</v>
      </c>
      <c r="AK616" s="6">
        <v>71.22</v>
      </c>
      <c r="AL616" s="6">
        <f t="shared" si="100"/>
        <v>0</v>
      </c>
      <c r="AM616" s="6">
        <f t="shared" si="101"/>
        <v>0</v>
      </c>
      <c r="AN616" s="6">
        <f t="shared" si="102"/>
        <v>1</v>
      </c>
    </row>
    <row r="617" spans="1:40" x14ac:dyDescent="0.35">
      <c r="A617" s="2" t="s">
        <v>674</v>
      </c>
      <c r="B617" t="s">
        <v>620</v>
      </c>
      <c r="C617" t="s">
        <v>16</v>
      </c>
      <c r="D617" t="s">
        <v>134</v>
      </c>
      <c r="E617">
        <v>27.5</v>
      </c>
      <c r="F617">
        <v>83.54</v>
      </c>
      <c r="G617">
        <v>82.3</v>
      </c>
      <c r="H617">
        <f t="shared" si="96"/>
        <v>1.0150668286755773</v>
      </c>
      <c r="I617">
        <v>27</v>
      </c>
      <c r="J617">
        <v>69.349999999999994</v>
      </c>
      <c r="K617">
        <v>81.08</v>
      </c>
      <c r="L617" s="3">
        <f t="shared" si="97"/>
        <v>0</v>
      </c>
      <c r="M617" s="3">
        <f t="shared" si="98"/>
        <v>1</v>
      </c>
      <c r="N617" s="3">
        <f t="shared" si="99"/>
        <v>0</v>
      </c>
      <c r="AA617" t="s">
        <v>674</v>
      </c>
      <c r="AB617" t="s">
        <v>620</v>
      </c>
      <c r="AC617" t="s">
        <v>16</v>
      </c>
      <c r="AD617" t="s">
        <v>135</v>
      </c>
      <c r="AE617">
        <v>23.5</v>
      </c>
      <c r="AF617">
        <v>72.680000000000007</v>
      </c>
      <c r="AG617">
        <v>72.459999999999994</v>
      </c>
      <c r="AH617">
        <f t="shared" si="103"/>
        <v>1.0030361578802101</v>
      </c>
      <c r="AI617">
        <v>23</v>
      </c>
      <c r="AJ617">
        <v>63.95</v>
      </c>
      <c r="AK617">
        <v>71.22</v>
      </c>
      <c r="AL617" s="3">
        <f t="shared" si="100"/>
        <v>0</v>
      </c>
      <c r="AM617" s="3">
        <f t="shared" si="101"/>
        <v>1</v>
      </c>
      <c r="AN617" s="3">
        <f t="shared" si="102"/>
        <v>0</v>
      </c>
    </row>
    <row r="618" spans="1:40" x14ac:dyDescent="0.35">
      <c r="A618" s="2" t="s">
        <v>675</v>
      </c>
      <c r="B618" t="s">
        <v>620</v>
      </c>
      <c r="C618" t="s">
        <v>16</v>
      </c>
      <c r="D618" t="s">
        <v>134</v>
      </c>
      <c r="E618">
        <v>27</v>
      </c>
      <c r="F618">
        <v>110.7</v>
      </c>
      <c r="G618">
        <v>81.08</v>
      </c>
      <c r="H618">
        <f t="shared" si="96"/>
        <v>1.3653182042427232</v>
      </c>
      <c r="I618">
        <v>24.5</v>
      </c>
      <c r="J618">
        <v>71.88</v>
      </c>
      <c r="K618">
        <v>74.930000000000007</v>
      </c>
      <c r="L618" s="3">
        <f t="shared" si="97"/>
        <v>0</v>
      </c>
      <c r="M618" s="3">
        <f t="shared" si="98"/>
        <v>1</v>
      </c>
      <c r="N618" s="3">
        <f t="shared" si="99"/>
        <v>0</v>
      </c>
      <c r="AA618" t="s">
        <v>675</v>
      </c>
      <c r="AB618" t="s">
        <v>620</v>
      </c>
      <c r="AC618" t="s">
        <v>16</v>
      </c>
      <c r="AD618" t="s">
        <v>135</v>
      </c>
      <c r="AE618">
        <v>24</v>
      </c>
      <c r="AF618">
        <v>88</v>
      </c>
      <c r="AG618">
        <v>73.7</v>
      </c>
      <c r="AH618">
        <f t="shared" si="103"/>
        <v>1.1940298507462686</v>
      </c>
      <c r="AI618">
        <v>23</v>
      </c>
      <c r="AJ618">
        <v>58.22</v>
      </c>
      <c r="AK618">
        <v>71.22</v>
      </c>
      <c r="AL618" s="3">
        <f t="shared" si="100"/>
        <v>0</v>
      </c>
      <c r="AM618" s="3">
        <f t="shared" si="101"/>
        <v>1</v>
      </c>
      <c r="AN618" s="3">
        <f t="shared" si="102"/>
        <v>0</v>
      </c>
    </row>
    <row r="619" spans="1:40" x14ac:dyDescent="0.35">
      <c r="A619" s="2" t="s">
        <v>676</v>
      </c>
      <c r="B619" t="s">
        <v>620</v>
      </c>
      <c r="C619" t="s">
        <v>16</v>
      </c>
      <c r="D619" t="s">
        <v>134</v>
      </c>
      <c r="E619" s="6">
        <v>26</v>
      </c>
      <c r="F619" s="6">
        <v>74.260000000000005</v>
      </c>
      <c r="G619" s="6">
        <v>78.63</v>
      </c>
      <c r="H619" s="6">
        <f t="shared" si="96"/>
        <v>0.94442324812412581</v>
      </c>
      <c r="I619" s="6">
        <v>25.5</v>
      </c>
      <c r="J619" s="6">
        <v>50.79</v>
      </c>
      <c r="K619" s="6">
        <v>77.400000000000006</v>
      </c>
      <c r="L619" s="6">
        <f t="shared" si="97"/>
        <v>0</v>
      </c>
      <c r="M619" s="6">
        <f t="shared" si="98"/>
        <v>0</v>
      </c>
      <c r="N619" s="6">
        <f t="shared" si="99"/>
        <v>1</v>
      </c>
      <c r="AA619" t="s">
        <v>676</v>
      </c>
      <c r="AB619" t="s">
        <v>620</v>
      </c>
      <c r="AC619" t="s">
        <v>16</v>
      </c>
      <c r="AD619" t="s">
        <v>135</v>
      </c>
      <c r="AE619" s="6">
        <v>26</v>
      </c>
      <c r="AF619" s="6">
        <v>74.959999999999994</v>
      </c>
      <c r="AG619" s="6">
        <v>78.63</v>
      </c>
      <c r="AH619" s="6">
        <f t="shared" si="103"/>
        <v>0.95332570265801853</v>
      </c>
      <c r="AI619" s="6">
        <v>25.5</v>
      </c>
      <c r="AJ619" s="6">
        <v>48.95</v>
      </c>
      <c r="AK619" s="6">
        <v>77.400000000000006</v>
      </c>
      <c r="AL619" s="6">
        <f t="shared" si="100"/>
        <v>0</v>
      </c>
      <c r="AM619" s="6">
        <f t="shared" si="101"/>
        <v>0</v>
      </c>
      <c r="AN619" s="6">
        <f t="shared" si="102"/>
        <v>1</v>
      </c>
    </row>
    <row r="620" spans="1:40" x14ac:dyDescent="0.35">
      <c r="A620" s="2" t="s">
        <v>677</v>
      </c>
      <c r="B620" t="s">
        <v>620</v>
      </c>
      <c r="C620" t="s">
        <v>16</v>
      </c>
      <c r="D620" t="s">
        <v>134</v>
      </c>
      <c r="E620">
        <v>26.5</v>
      </c>
      <c r="F620">
        <v>140.22999999999999</v>
      </c>
      <c r="G620">
        <v>79.86</v>
      </c>
      <c r="H620">
        <f t="shared" si="96"/>
        <v>1.7559479088404708</v>
      </c>
      <c r="I620">
        <v>24.5</v>
      </c>
      <c r="J620">
        <v>71.23</v>
      </c>
      <c r="K620">
        <v>74.930000000000007</v>
      </c>
      <c r="L620" s="3">
        <f t="shared" si="97"/>
        <v>1</v>
      </c>
      <c r="M620" s="3">
        <f t="shared" si="98"/>
        <v>0</v>
      </c>
      <c r="N620" s="3">
        <f t="shared" si="99"/>
        <v>0</v>
      </c>
      <c r="AA620" t="s">
        <v>677</v>
      </c>
      <c r="AB620" t="s">
        <v>620</v>
      </c>
      <c r="AC620" t="s">
        <v>16</v>
      </c>
      <c r="AD620" t="s">
        <v>135</v>
      </c>
      <c r="AE620" s="6">
        <v>22</v>
      </c>
      <c r="AF620" s="6">
        <v>68.41</v>
      </c>
      <c r="AG620" s="6">
        <v>68.72</v>
      </c>
      <c r="AH620" s="6">
        <f t="shared" si="103"/>
        <v>0.99548894062863791</v>
      </c>
      <c r="AI620" s="6">
        <v>21.5</v>
      </c>
      <c r="AJ620" s="6">
        <v>59.28</v>
      </c>
      <c r="AK620" s="6">
        <v>67.47</v>
      </c>
      <c r="AL620" s="6">
        <f t="shared" si="100"/>
        <v>0</v>
      </c>
      <c r="AM620" s="6">
        <f t="shared" si="101"/>
        <v>0</v>
      </c>
      <c r="AN620" s="6">
        <f t="shared" si="102"/>
        <v>1</v>
      </c>
    </row>
    <row r="621" spans="1:40" x14ac:dyDescent="0.35">
      <c r="A621" s="2" t="s">
        <v>678</v>
      </c>
      <c r="B621" t="s">
        <v>620</v>
      </c>
      <c r="C621" t="s">
        <v>16</v>
      </c>
      <c r="D621" t="s">
        <v>134</v>
      </c>
      <c r="E621">
        <v>27.5</v>
      </c>
      <c r="F621">
        <v>167.73</v>
      </c>
      <c r="G621">
        <v>82.3</v>
      </c>
      <c r="H621">
        <f t="shared" si="96"/>
        <v>2.0380315917375453</v>
      </c>
      <c r="I621">
        <v>24.5</v>
      </c>
      <c r="J621">
        <v>56.45</v>
      </c>
      <c r="K621">
        <v>74.930000000000007</v>
      </c>
      <c r="L621" s="3">
        <f t="shared" si="97"/>
        <v>1</v>
      </c>
      <c r="M621" s="3">
        <f t="shared" si="98"/>
        <v>0</v>
      </c>
      <c r="N621" s="3">
        <f t="shared" si="99"/>
        <v>0</v>
      </c>
      <c r="AA621" t="s">
        <v>678</v>
      </c>
      <c r="AB621" t="s">
        <v>620</v>
      </c>
      <c r="AC621" t="s">
        <v>16</v>
      </c>
      <c r="AD621" t="s">
        <v>135</v>
      </c>
      <c r="AE621">
        <v>24</v>
      </c>
      <c r="AF621">
        <v>77.92</v>
      </c>
      <c r="AG621">
        <v>73.7</v>
      </c>
      <c r="AH621">
        <f t="shared" si="103"/>
        <v>1.057259158751696</v>
      </c>
      <c r="AI621">
        <v>23.5</v>
      </c>
      <c r="AJ621">
        <v>66.61</v>
      </c>
      <c r="AK621">
        <v>72.459999999999994</v>
      </c>
      <c r="AL621" s="3">
        <f t="shared" si="100"/>
        <v>0</v>
      </c>
      <c r="AM621" s="3">
        <f t="shared" si="101"/>
        <v>1</v>
      </c>
      <c r="AN621" s="3">
        <f t="shared" si="102"/>
        <v>0</v>
      </c>
    </row>
    <row r="622" spans="1:40" x14ac:dyDescent="0.35">
      <c r="A622" s="2" t="s">
        <v>679</v>
      </c>
      <c r="B622" t="s">
        <v>620</v>
      </c>
      <c r="C622" t="s">
        <v>16</v>
      </c>
      <c r="D622" t="s">
        <v>134</v>
      </c>
      <c r="E622">
        <v>26.5</v>
      </c>
      <c r="F622">
        <v>133.81</v>
      </c>
      <c r="G622">
        <v>79.86</v>
      </c>
      <c r="H622">
        <f t="shared" si="96"/>
        <v>1.6755572251440021</v>
      </c>
      <c r="I622">
        <v>24.5</v>
      </c>
      <c r="J622">
        <v>66.61</v>
      </c>
      <c r="K622">
        <v>74.930000000000007</v>
      </c>
      <c r="L622" s="3">
        <f t="shared" si="97"/>
        <v>1</v>
      </c>
      <c r="M622" s="3">
        <f t="shared" si="98"/>
        <v>0</v>
      </c>
      <c r="N622" s="3">
        <f t="shared" si="99"/>
        <v>0</v>
      </c>
      <c r="AA622" t="s">
        <v>679</v>
      </c>
      <c r="AB622" t="s">
        <v>620</v>
      </c>
      <c r="AC622" t="s">
        <v>16</v>
      </c>
      <c r="AD622" t="s">
        <v>135</v>
      </c>
      <c r="AE622" s="6">
        <v>25.5</v>
      </c>
      <c r="AF622" s="6">
        <v>72.83</v>
      </c>
      <c r="AG622" s="6">
        <v>77.400000000000006</v>
      </c>
      <c r="AH622" s="6">
        <f t="shared" si="103"/>
        <v>0.94095607235142109</v>
      </c>
      <c r="AI622" s="6">
        <v>25</v>
      </c>
      <c r="AJ622" s="6">
        <v>57.43</v>
      </c>
      <c r="AK622" s="6">
        <v>76.17</v>
      </c>
      <c r="AL622" s="6">
        <f t="shared" si="100"/>
        <v>0</v>
      </c>
      <c r="AM622" s="6">
        <f t="shared" si="101"/>
        <v>0</v>
      </c>
      <c r="AN622" s="6">
        <f t="shared" si="102"/>
        <v>1</v>
      </c>
    </row>
    <row r="623" spans="1:40" x14ac:dyDescent="0.35">
      <c r="A623" s="2" t="s">
        <v>680</v>
      </c>
      <c r="B623" t="s">
        <v>620</v>
      </c>
      <c r="C623" t="s">
        <v>16</v>
      </c>
      <c r="D623" t="s">
        <v>134</v>
      </c>
      <c r="E623" s="6">
        <v>32.5</v>
      </c>
      <c r="F623" s="6">
        <v>90.3</v>
      </c>
      <c r="G623" s="6">
        <v>94.43</v>
      </c>
      <c r="H623" s="6">
        <f t="shared" si="96"/>
        <v>0.9562638991845811</v>
      </c>
      <c r="I623" s="6">
        <v>32</v>
      </c>
      <c r="J623" s="6">
        <v>63.47</v>
      </c>
      <c r="K623" s="6">
        <v>93.23</v>
      </c>
      <c r="L623" s="6">
        <f t="shared" si="97"/>
        <v>0</v>
      </c>
      <c r="M623" s="6">
        <f t="shared" si="98"/>
        <v>0</v>
      </c>
      <c r="N623" s="6">
        <f t="shared" si="99"/>
        <v>1</v>
      </c>
      <c r="AA623" t="s">
        <v>680</v>
      </c>
      <c r="AB623" t="s">
        <v>620</v>
      </c>
      <c r="AC623" t="s">
        <v>16</v>
      </c>
      <c r="AD623" t="s">
        <v>135</v>
      </c>
      <c r="AE623">
        <v>24</v>
      </c>
      <c r="AF623">
        <v>102.2</v>
      </c>
      <c r="AG623">
        <v>73.7</v>
      </c>
      <c r="AH623">
        <f t="shared" si="103"/>
        <v>1.3867028493894165</v>
      </c>
      <c r="AI623">
        <v>23</v>
      </c>
      <c r="AJ623">
        <v>61.07</v>
      </c>
      <c r="AK623">
        <v>71.22</v>
      </c>
      <c r="AL623" s="3">
        <f t="shared" si="100"/>
        <v>0</v>
      </c>
      <c r="AM623" s="3">
        <f t="shared" si="101"/>
        <v>1</v>
      </c>
      <c r="AN623" s="3">
        <f t="shared" si="102"/>
        <v>0</v>
      </c>
    </row>
    <row r="624" spans="1:40" x14ac:dyDescent="0.35">
      <c r="A624" s="2" t="s">
        <v>681</v>
      </c>
      <c r="B624" t="s">
        <v>620</v>
      </c>
      <c r="C624" t="s">
        <v>16</v>
      </c>
      <c r="D624" t="s">
        <v>134</v>
      </c>
      <c r="E624">
        <v>26.5</v>
      </c>
      <c r="F624">
        <v>95.79</v>
      </c>
      <c r="G624">
        <v>79.86</v>
      </c>
      <c r="H624">
        <f t="shared" si="96"/>
        <v>1.199474079639369</v>
      </c>
      <c r="I624">
        <v>25</v>
      </c>
      <c r="J624">
        <v>86.04</v>
      </c>
      <c r="K624">
        <v>76.17</v>
      </c>
      <c r="L624" s="3">
        <f t="shared" si="97"/>
        <v>0</v>
      </c>
      <c r="M624" s="3">
        <f t="shared" si="98"/>
        <v>1</v>
      </c>
      <c r="N624" s="3">
        <f t="shared" si="99"/>
        <v>0</v>
      </c>
      <c r="AA624" t="s">
        <v>681</v>
      </c>
      <c r="AB624" t="s">
        <v>620</v>
      </c>
      <c r="AC624" t="s">
        <v>16</v>
      </c>
      <c r="AD624" t="s">
        <v>135</v>
      </c>
      <c r="AE624" s="6">
        <v>16</v>
      </c>
      <c r="AF624" s="6">
        <v>48.78</v>
      </c>
      <c r="AG624" s="6">
        <v>53.5</v>
      </c>
      <c r="AH624" s="6">
        <f t="shared" si="103"/>
        <v>0.91177570093457949</v>
      </c>
      <c r="AI624" s="6">
        <v>15.5</v>
      </c>
      <c r="AJ624" s="6">
        <v>23.81</v>
      </c>
      <c r="AK624" s="6">
        <v>52.21</v>
      </c>
      <c r="AL624" s="6">
        <f t="shared" si="100"/>
        <v>0</v>
      </c>
      <c r="AM624" s="6">
        <f t="shared" si="101"/>
        <v>0</v>
      </c>
      <c r="AN624" s="6">
        <f t="shared" si="102"/>
        <v>1</v>
      </c>
    </row>
    <row r="625" spans="1:40" x14ac:dyDescent="0.35">
      <c r="A625" s="2" t="s">
        <v>682</v>
      </c>
      <c r="B625" t="s">
        <v>620</v>
      </c>
      <c r="C625" t="s">
        <v>16</v>
      </c>
      <c r="D625" t="s">
        <v>134</v>
      </c>
      <c r="E625" s="6">
        <v>27.5</v>
      </c>
      <c r="F625" s="6">
        <v>80.19</v>
      </c>
      <c r="G625" s="6">
        <v>82.3</v>
      </c>
      <c r="H625" s="6">
        <f t="shared" si="96"/>
        <v>0.97436208991494533</v>
      </c>
      <c r="I625" s="6">
        <v>27</v>
      </c>
      <c r="J625" s="6">
        <v>74.55</v>
      </c>
      <c r="K625" s="6">
        <v>81.08</v>
      </c>
      <c r="L625" s="6">
        <f t="shared" si="97"/>
        <v>0</v>
      </c>
      <c r="M625" s="6">
        <f t="shared" si="98"/>
        <v>0</v>
      </c>
      <c r="N625" s="6">
        <f t="shared" si="99"/>
        <v>1</v>
      </c>
      <c r="AA625" t="s">
        <v>682</v>
      </c>
      <c r="AB625" t="s">
        <v>620</v>
      </c>
      <c r="AC625" t="s">
        <v>16</v>
      </c>
      <c r="AD625" t="s">
        <v>135</v>
      </c>
      <c r="AE625" s="6">
        <v>24</v>
      </c>
      <c r="AF625" s="6">
        <v>72.03</v>
      </c>
      <c r="AG625" s="6">
        <v>73.7</v>
      </c>
      <c r="AH625" s="6">
        <f t="shared" si="103"/>
        <v>0.97734056987788331</v>
      </c>
      <c r="AI625" s="6">
        <v>23.5</v>
      </c>
      <c r="AJ625" s="6">
        <v>69.38</v>
      </c>
      <c r="AK625" s="6">
        <v>72.459999999999994</v>
      </c>
      <c r="AL625" s="6">
        <f t="shared" si="100"/>
        <v>0</v>
      </c>
      <c r="AM625" s="6">
        <f t="shared" si="101"/>
        <v>0</v>
      </c>
      <c r="AN625" s="6">
        <f t="shared" si="102"/>
        <v>1</v>
      </c>
    </row>
    <row r="626" spans="1:40" x14ac:dyDescent="0.35">
      <c r="A626" s="2" t="s">
        <v>683</v>
      </c>
      <c r="B626" t="s">
        <v>620</v>
      </c>
      <c r="C626" t="s">
        <v>16</v>
      </c>
      <c r="D626" t="s">
        <v>134</v>
      </c>
      <c r="E626">
        <v>28</v>
      </c>
      <c r="F626">
        <v>160.13999999999999</v>
      </c>
      <c r="G626">
        <v>83.53</v>
      </c>
      <c r="H626">
        <f t="shared" si="96"/>
        <v>1.9171555129893449</v>
      </c>
      <c r="I626">
        <v>26</v>
      </c>
      <c r="J626">
        <v>62.7</v>
      </c>
      <c r="K626">
        <v>78.63</v>
      </c>
      <c r="L626" s="3">
        <f t="shared" si="97"/>
        <v>1</v>
      </c>
      <c r="M626" s="3">
        <f t="shared" si="98"/>
        <v>0</v>
      </c>
      <c r="N626" s="3">
        <f t="shared" si="99"/>
        <v>0</v>
      </c>
      <c r="AA626" t="s">
        <v>683</v>
      </c>
      <c r="AB626" t="s">
        <v>620</v>
      </c>
      <c r="AC626" t="s">
        <v>16</v>
      </c>
      <c r="AD626" t="s">
        <v>135</v>
      </c>
      <c r="AE626">
        <v>24</v>
      </c>
      <c r="AF626">
        <v>88.14</v>
      </c>
      <c r="AG626">
        <v>73.7</v>
      </c>
      <c r="AH626">
        <f t="shared" si="103"/>
        <v>1.1959294436906376</v>
      </c>
      <c r="AI626">
        <v>23.5</v>
      </c>
      <c r="AJ626">
        <v>65.430000000000007</v>
      </c>
      <c r="AK626">
        <v>72.459999999999994</v>
      </c>
      <c r="AL626" s="3">
        <f t="shared" si="100"/>
        <v>0</v>
      </c>
      <c r="AM626" s="3">
        <f t="shared" si="101"/>
        <v>1</v>
      </c>
      <c r="AN626" s="3">
        <f t="shared" si="102"/>
        <v>0</v>
      </c>
    </row>
    <row r="627" spans="1:40" x14ac:dyDescent="0.35">
      <c r="A627" s="2" t="s">
        <v>684</v>
      </c>
      <c r="B627" t="s">
        <v>620</v>
      </c>
      <c r="C627" t="s">
        <v>16</v>
      </c>
      <c r="D627" t="s">
        <v>134</v>
      </c>
      <c r="E627">
        <v>26</v>
      </c>
      <c r="F627">
        <v>89.3</v>
      </c>
      <c r="G627">
        <v>78.63</v>
      </c>
      <c r="H627">
        <f t="shared" si="96"/>
        <v>1.1356988426809107</v>
      </c>
      <c r="I627">
        <v>24.5</v>
      </c>
      <c r="J627">
        <v>78.44</v>
      </c>
      <c r="K627">
        <v>74.930000000000007</v>
      </c>
      <c r="L627" s="3">
        <f t="shared" si="97"/>
        <v>0</v>
      </c>
      <c r="M627" s="3">
        <f t="shared" si="98"/>
        <v>1</v>
      </c>
      <c r="N627" s="3">
        <f t="shared" si="99"/>
        <v>0</v>
      </c>
      <c r="AA627" t="s">
        <v>684</v>
      </c>
      <c r="AB627" t="s">
        <v>620</v>
      </c>
      <c r="AC627" t="s">
        <v>16</v>
      </c>
      <c r="AD627" t="s">
        <v>135</v>
      </c>
      <c r="AE627">
        <v>24</v>
      </c>
      <c r="AF627">
        <v>100.71</v>
      </c>
      <c r="AG627">
        <v>73.7</v>
      </c>
      <c r="AH627">
        <f t="shared" si="103"/>
        <v>1.3664857530529171</v>
      </c>
      <c r="AI627">
        <v>16</v>
      </c>
      <c r="AJ627">
        <v>61.89</v>
      </c>
      <c r="AK627">
        <v>53.5</v>
      </c>
      <c r="AL627" s="3">
        <f t="shared" si="100"/>
        <v>0</v>
      </c>
      <c r="AM627" s="3">
        <f t="shared" si="101"/>
        <v>1</v>
      </c>
      <c r="AN627" s="3">
        <f t="shared" si="102"/>
        <v>0</v>
      </c>
    </row>
    <row r="628" spans="1:40" x14ac:dyDescent="0.35">
      <c r="A628" s="2" t="s">
        <v>685</v>
      </c>
      <c r="B628" t="s">
        <v>620</v>
      </c>
      <c r="C628" t="s">
        <v>16</v>
      </c>
      <c r="D628" t="s">
        <v>134</v>
      </c>
      <c r="E628" s="6">
        <v>15.5</v>
      </c>
      <c r="F628" s="6">
        <v>47</v>
      </c>
      <c r="G628" s="6">
        <v>52.21</v>
      </c>
      <c r="H628" s="6">
        <f t="shared" si="96"/>
        <v>0.90021068760773792</v>
      </c>
      <c r="I628" s="6">
        <v>15</v>
      </c>
      <c r="J628" s="6">
        <v>34.71</v>
      </c>
      <c r="K628" s="6">
        <v>50.91</v>
      </c>
      <c r="L628" s="6">
        <f t="shared" si="97"/>
        <v>0</v>
      </c>
      <c r="M628" s="6">
        <f t="shared" si="98"/>
        <v>0</v>
      </c>
      <c r="N628" s="6">
        <f t="shared" si="99"/>
        <v>1</v>
      </c>
      <c r="AA628" t="s">
        <v>685</v>
      </c>
      <c r="AB628" t="s">
        <v>620</v>
      </c>
      <c r="AC628" t="s">
        <v>16</v>
      </c>
      <c r="AD628" t="s">
        <v>135</v>
      </c>
      <c r="AE628">
        <v>24</v>
      </c>
      <c r="AF628">
        <v>95.68</v>
      </c>
      <c r="AG628">
        <v>73.7</v>
      </c>
      <c r="AH628">
        <f t="shared" si="103"/>
        <v>1.2982360922659431</v>
      </c>
      <c r="AI628">
        <v>23</v>
      </c>
      <c r="AJ628">
        <v>59.39</v>
      </c>
      <c r="AK628">
        <v>71.22</v>
      </c>
      <c r="AL628" s="3">
        <f t="shared" si="100"/>
        <v>0</v>
      </c>
      <c r="AM628" s="3">
        <f t="shared" si="101"/>
        <v>1</v>
      </c>
      <c r="AN628" s="3">
        <f t="shared" si="102"/>
        <v>0</v>
      </c>
    </row>
    <row r="629" spans="1:40" x14ac:dyDescent="0.35">
      <c r="A629" s="2" t="s">
        <v>686</v>
      </c>
      <c r="B629" t="s">
        <v>620</v>
      </c>
      <c r="C629" t="s">
        <v>16</v>
      </c>
      <c r="D629" t="s">
        <v>134</v>
      </c>
      <c r="E629" s="6">
        <v>24.5</v>
      </c>
      <c r="F629" s="6">
        <v>67.400000000000006</v>
      </c>
      <c r="G629" s="6">
        <v>74.930000000000007</v>
      </c>
      <c r="H629" s="6">
        <f t="shared" si="96"/>
        <v>0.89950620579207263</v>
      </c>
      <c r="I629" s="6">
        <v>24</v>
      </c>
      <c r="J629" s="6">
        <v>46.29</v>
      </c>
      <c r="K629" s="6">
        <v>73.7</v>
      </c>
      <c r="L629" s="6">
        <f t="shared" si="97"/>
        <v>0</v>
      </c>
      <c r="M629" s="6">
        <f t="shared" si="98"/>
        <v>0</v>
      </c>
      <c r="N629" s="6">
        <f t="shared" si="99"/>
        <v>1</v>
      </c>
      <c r="AA629" t="s">
        <v>686</v>
      </c>
      <c r="AB629" t="s">
        <v>620</v>
      </c>
      <c r="AC629" t="s">
        <v>16</v>
      </c>
      <c r="AD629" t="s">
        <v>135</v>
      </c>
      <c r="AE629">
        <v>24</v>
      </c>
      <c r="AF629">
        <v>79.7</v>
      </c>
      <c r="AG629">
        <v>73.7</v>
      </c>
      <c r="AH629">
        <f t="shared" si="103"/>
        <v>1.0814111261872457</v>
      </c>
      <c r="AI629">
        <v>23.5</v>
      </c>
      <c r="AJ629">
        <v>62.52</v>
      </c>
      <c r="AK629">
        <v>72.459999999999994</v>
      </c>
      <c r="AL629" s="3">
        <f t="shared" si="100"/>
        <v>0</v>
      </c>
      <c r="AM629" s="3">
        <f t="shared" si="101"/>
        <v>1</v>
      </c>
      <c r="AN629" s="3">
        <f t="shared" si="102"/>
        <v>0</v>
      </c>
    </row>
    <row r="630" spans="1:40" x14ac:dyDescent="0.35">
      <c r="A630" s="2" t="s">
        <v>687</v>
      </c>
      <c r="B630" t="s">
        <v>620</v>
      </c>
      <c r="C630" t="s">
        <v>16</v>
      </c>
      <c r="D630" t="s">
        <v>134</v>
      </c>
      <c r="E630" s="6">
        <v>18</v>
      </c>
      <c r="F630" s="6">
        <v>47.01</v>
      </c>
      <c r="G630" s="6">
        <v>58.64</v>
      </c>
      <c r="H630" s="6">
        <f t="shared" si="96"/>
        <v>0.80167121418826737</v>
      </c>
      <c r="I630" s="6">
        <v>17.5</v>
      </c>
      <c r="J630" s="6">
        <v>27.63</v>
      </c>
      <c r="K630" s="6">
        <v>57.36</v>
      </c>
      <c r="L630" s="6">
        <f t="shared" si="97"/>
        <v>0</v>
      </c>
      <c r="M630" s="6">
        <f t="shared" si="98"/>
        <v>0</v>
      </c>
      <c r="N630" s="6">
        <f t="shared" si="99"/>
        <v>1</v>
      </c>
      <c r="AA630" t="s">
        <v>687</v>
      </c>
      <c r="AB630" t="s">
        <v>620</v>
      </c>
      <c r="AC630" t="s">
        <v>16</v>
      </c>
      <c r="AD630" t="s">
        <v>135</v>
      </c>
      <c r="AE630" s="6">
        <v>18.5</v>
      </c>
      <c r="AF630" s="6">
        <v>48.1</v>
      </c>
      <c r="AG630" s="6">
        <v>59.91</v>
      </c>
      <c r="AH630" s="6">
        <f t="shared" si="103"/>
        <v>0.80287097312635625</v>
      </c>
      <c r="AI630" s="6">
        <v>18</v>
      </c>
      <c r="AJ630" s="6">
        <v>40</v>
      </c>
      <c r="AK630" s="6">
        <v>58.64</v>
      </c>
      <c r="AL630" s="6">
        <f t="shared" si="100"/>
        <v>0</v>
      </c>
      <c r="AM630" s="6">
        <f t="shared" si="101"/>
        <v>0</v>
      </c>
      <c r="AN630" s="6">
        <f t="shared" si="102"/>
        <v>1</v>
      </c>
    </row>
    <row r="631" spans="1:40" x14ac:dyDescent="0.35">
      <c r="A631" s="2" t="s">
        <v>688</v>
      </c>
      <c r="B631" t="s">
        <v>689</v>
      </c>
      <c r="C631" t="s">
        <v>16</v>
      </c>
      <c r="D631" t="s">
        <v>17</v>
      </c>
      <c r="E631">
        <v>25.5</v>
      </c>
      <c r="F631">
        <v>127.93</v>
      </c>
      <c r="G631">
        <v>77.400000000000006</v>
      </c>
      <c r="H631">
        <f t="shared" si="96"/>
        <v>1.6528423772609819</v>
      </c>
      <c r="I631">
        <v>24</v>
      </c>
      <c r="J631">
        <v>71.25</v>
      </c>
      <c r="K631">
        <v>73.7</v>
      </c>
      <c r="L631" s="3">
        <f t="shared" si="97"/>
        <v>1</v>
      </c>
      <c r="M631" s="3">
        <f t="shared" si="98"/>
        <v>0</v>
      </c>
      <c r="N631" s="3">
        <f t="shared" si="99"/>
        <v>0</v>
      </c>
      <c r="AA631" t="s">
        <v>688</v>
      </c>
      <c r="AB631" t="s">
        <v>689</v>
      </c>
      <c r="AC631" t="s">
        <v>16</v>
      </c>
      <c r="AD631" t="s">
        <v>18</v>
      </c>
      <c r="AE631">
        <v>24</v>
      </c>
      <c r="AF631">
        <v>145.69999999999999</v>
      </c>
      <c r="AG631">
        <v>73.7</v>
      </c>
      <c r="AH631">
        <f t="shared" si="103"/>
        <v>1.9769335142469469</v>
      </c>
      <c r="AI631">
        <v>35</v>
      </c>
      <c r="AJ631">
        <v>100.52</v>
      </c>
      <c r="AK631">
        <v>100.44</v>
      </c>
      <c r="AL631" s="3">
        <f t="shared" si="100"/>
        <v>1</v>
      </c>
      <c r="AM631" s="3">
        <f t="shared" si="101"/>
        <v>0</v>
      </c>
      <c r="AN631" s="3">
        <f t="shared" si="102"/>
        <v>0</v>
      </c>
    </row>
    <row r="632" spans="1:40" x14ac:dyDescent="0.35">
      <c r="A632" s="2" t="s">
        <v>690</v>
      </c>
      <c r="B632" t="s">
        <v>689</v>
      </c>
      <c r="C632" t="s">
        <v>16</v>
      </c>
      <c r="D632" t="s">
        <v>17</v>
      </c>
      <c r="E632">
        <v>25</v>
      </c>
      <c r="F632">
        <v>81.17</v>
      </c>
      <c r="G632">
        <v>76.17</v>
      </c>
      <c r="H632">
        <f t="shared" si="96"/>
        <v>1.0656426414598923</v>
      </c>
      <c r="I632">
        <v>24.5</v>
      </c>
      <c r="J632">
        <v>73.38</v>
      </c>
      <c r="K632">
        <v>74.930000000000007</v>
      </c>
      <c r="L632" s="3">
        <f t="shared" si="97"/>
        <v>0</v>
      </c>
      <c r="M632" s="3">
        <f t="shared" si="98"/>
        <v>1</v>
      </c>
      <c r="N632" s="3">
        <f t="shared" si="99"/>
        <v>0</v>
      </c>
      <c r="AA632" t="s">
        <v>690</v>
      </c>
      <c r="AB632" t="s">
        <v>689</v>
      </c>
      <c r="AC632" t="s">
        <v>16</v>
      </c>
      <c r="AD632" t="s">
        <v>18</v>
      </c>
      <c r="AE632">
        <v>24</v>
      </c>
      <c r="AF632">
        <v>125.72</v>
      </c>
      <c r="AG632">
        <v>73.7</v>
      </c>
      <c r="AH632">
        <f t="shared" si="103"/>
        <v>1.7058344640434191</v>
      </c>
      <c r="AI632">
        <v>35</v>
      </c>
      <c r="AJ632">
        <v>115.63</v>
      </c>
      <c r="AK632">
        <v>100.44</v>
      </c>
      <c r="AL632" s="3">
        <f t="shared" si="100"/>
        <v>1</v>
      </c>
      <c r="AM632" s="3">
        <f t="shared" si="101"/>
        <v>0</v>
      </c>
      <c r="AN632" s="3">
        <f t="shared" si="102"/>
        <v>0</v>
      </c>
    </row>
    <row r="633" spans="1:40" x14ac:dyDescent="0.35">
      <c r="A633" s="2" t="s">
        <v>691</v>
      </c>
      <c r="B633" t="s">
        <v>689</v>
      </c>
      <c r="C633" t="s">
        <v>16</v>
      </c>
      <c r="D633" t="s">
        <v>17</v>
      </c>
      <c r="E633">
        <v>25.5</v>
      </c>
      <c r="F633">
        <v>177</v>
      </c>
      <c r="G633">
        <v>77.400000000000006</v>
      </c>
      <c r="H633">
        <f t="shared" si="96"/>
        <v>2.2868217054263562</v>
      </c>
      <c r="I633">
        <v>24</v>
      </c>
      <c r="J633">
        <v>61.23</v>
      </c>
      <c r="K633">
        <v>73.7</v>
      </c>
      <c r="L633" s="3">
        <f t="shared" si="97"/>
        <v>1</v>
      </c>
      <c r="M633" s="3">
        <f t="shared" si="98"/>
        <v>0</v>
      </c>
      <c r="N633" s="3">
        <f t="shared" si="99"/>
        <v>0</v>
      </c>
      <c r="AA633" t="s">
        <v>691</v>
      </c>
      <c r="AB633" t="s">
        <v>689</v>
      </c>
      <c r="AC633" t="s">
        <v>16</v>
      </c>
      <c r="AD633" t="s">
        <v>18</v>
      </c>
      <c r="AE633">
        <v>24</v>
      </c>
      <c r="AF633">
        <v>142.29</v>
      </c>
      <c r="AG633">
        <v>73.7</v>
      </c>
      <c r="AH633">
        <f t="shared" si="103"/>
        <v>1.930664857530529</v>
      </c>
      <c r="AI633">
        <v>23</v>
      </c>
      <c r="AJ633">
        <v>64.63</v>
      </c>
      <c r="AK633">
        <v>71.22</v>
      </c>
      <c r="AL633" s="3">
        <f t="shared" si="100"/>
        <v>1</v>
      </c>
      <c r="AM633" s="3">
        <f t="shared" si="101"/>
        <v>0</v>
      </c>
      <c r="AN633" s="3">
        <f t="shared" si="102"/>
        <v>0</v>
      </c>
    </row>
    <row r="634" spans="1:40" x14ac:dyDescent="0.35">
      <c r="A634" s="2" t="s">
        <v>692</v>
      </c>
      <c r="B634" t="s">
        <v>689</v>
      </c>
      <c r="C634" t="s">
        <v>16</v>
      </c>
      <c r="D634" t="s">
        <v>17</v>
      </c>
      <c r="E634">
        <v>25.5</v>
      </c>
      <c r="F634">
        <v>172.29</v>
      </c>
      <c r="G634">
        <v>77.400000000000006</v>
      </c>
      <c r="H634">
        <f t="shared" si="96"/>
        <v>2.2259689922480619</v>
      </c>
      <c r="I634">
        <v>24</v>
      </c>
      <c r="J634">
        <v>56.46</v>
      </c>
      <c r="K634">
        <v>73.7</v>
      </c>
      <c r="L634" s="3">
        <f t="shared" si="97"/>
        <v>1</v>
      </c>
      <c r="M634" s="3">
        <f t="shared" si="98"/>
        <v>0</v>
      </c>
      <c r="N634" s="3">
        <f t="shared" si="99"/>
        <v>0</v>
      </c>
      <c r="AA634" t="s">
        <v>692</v>
      </c>
      <c r="AB634" t="s">
        <v>689</v>
      </c>
      <c r="AC634" t="s">
        <v>16</v>
      </c>
      <c r="AD634" t="s">
        <v>18</v>
      </c>
      <c r="AE634">
        <v>24</v>
      </c>
      <c r="AF634">
        <v>160.28</v>
      </c>
      <c r="AG634">
        <v>73.7</v>
      </c>
      <c r="AH634">
        <f t="shared" si="103"/>
        <v>2.1747625508819537</v>
      </c>
      <c r="AI634">
        <v>23</v>
      </c>
      <c r="AJ634">
        <v>52.54</v>
      </c>
      <c r="AK634">
        <v>71.22</v>
      </c>
      <c r="AL634" s="3">
        <f t="shared" si="100"/>
        <v>1</v>
      </c>
      <c r="AM634" s="3">
        <f t="shared" si="101"/>
        <v>0</v>
      </c>
      <c r="AN634" s="3">
        <f t="shared" si="102"/>
        <v>0</v>
      </c>
    </row>
    <row r="635" spans="1:40" x14ac:dyDescent="0.35">
      <c r="A635" s="2" t="s">
        <v>693</v>
      </c>
      <c r="B635" t="s">
        <v>689</v>
      </c>
      <c r="C635" t="s">
        <v>16</v>
      </c>
      <c r="D635" t="s">
        <v>17</v>
      </c>
      <c r="E635">
        <v>25.5</v>
      </c>
      <c r="F635">
        <v>135.27000000000001</v>
      </c>
      <c r="G635">
        <v>77.400000000000006</v>
      </c>
      <c r="H635">
        <f t="shared" si="96"/>
        <v>1.7476744186046511</v>
      </c>
      <c r="I635">
        <v>24</v>
      </c>
      <c r="J635">
        <v>72.55</v>
      </c>
      <c r="K635">
        <v>73.7</v>
      </c>
      <c r="L635" s="3">
        <f t="shared" si="97"/>
        <v>1</v>
      </c>
      <c r="M635" s="3">
        <f t="shared" si="98"/>
        <v>0</v>
      </c>
      <c r="N635" s="3">
        <f t="shared" si="99"/>
        <v>0</v>
      </c>
      <c r="AA635" t="s">
        <v>693</v>
      </c>
      <c r="AB635" t="s">
        <v>689</v>
      </c>
      <c r="AC635" t="s">
        <v>16</v>
      </c>
      <c r="AD635" t="s">
        <v>18</v>
      </c>
      <c r="AE635">
        <v>24</v>
      </c>
      <c r="AF635">
        <v>154.04</v>
      </c>
      <c r="AG635">
        <v>73.7</v>
      </c>
      <c r="AH635">
        <f t="shared" si="103"/>
        <v>2.0900949796472181</v>
      </c>
      <c r="AI635">
        <v>18</v>
      </c>
      <c r="AJ635">
        <v>59.68</v>
      </c>
      <c r="AK635">
        <v>58.64</v>
      </c>
      <c r="AL635" s="3">
        <f t="shared" si="100"/>
        <v>1</v>
      </c>
      <c r="AM635" s="3">
        <f t="shared" si="101"/>
        <v>0</v>
      </c>
      <c r="AN635" s="3">
        <f t="shared" si="102"/>
        <v>0</v>
      </c>
    </row>
    <row r="636" spans="1:40" x14ac:dyDescent="0.35">
      <c r="A636" s="2" t="s">
        <v>694</v>
      </c>
      <c r="B636" t="s">
        <v>689</v>
      </c>
      <c r="C636" t="s">
        <v>16</v>
      </c>
      <c r="D636" t="s">
        <v>17</v>
      </c>
      <c r="E636">
        <v>26</v>
      </c>
      <c r="F636">
        <v>118.67</v>
      </c>
      <c r="G636">
        <v>78.63</v>
      </c>
      <c r="H636">
        <f t="shared" si="96"/>
        <v>1.509220399338675</v>
      </c>
      <c r="I636">
        <v>24</v>
      </c>
      <c r="J636">
        <v>66.349999999999994</v>
      </c>
      <c r="K636">
        <v>73.7</v>
      </c>
      <c r="L636" s="3">
        <f t="shared" si="97"/>
        <v>1</v>
      </c>
      <c r="M636" s="3">
        <f t="shared" si="98"/>
        <v>0</v>
      </c>
      <c r="N636" s="3">
        <f t="shared" si="99"/>
        <v>0</v>
      </c>
      <c r="AA636" t="s">
        <v>694</v>
      </c>
      <c r="AB636" t="s">
        <v>689</v>
      </c>
      <c r="AC636" t="s">
        <v>16</v>
      </c>
      <c r="AD636" t="s">
        <v>18</v>
      </c>
      <c r="AE636">
        <v>24</v>
      </c>
      <c r="AF636">
        <v>142.44999999999999</v>
      </c>
      <c r="AG636">
        <v>73.7</v>
      </c>
      <c r="AH636">
        <f t="shared" si="103"/>
        <v>1.9328358208955221</v>
      </c>
      <c r="AI636">
        <v>23</v>
      </c>
      <c r="AJ636">
        <v>55.34</v>
      </c>
      <c r="AK636">
        <v>71.22</v>
      </c>
      <c r="AL636" s="3">
        <f t="shared" si="100"/>
        <v>1</v>
      </c>
      <c r="AM636" s="3">
        <f t="shared" si="101"/>
        <v>0</v>
      </c>
      <c r="AN636" s="3">
        <f t="shared" si="102"/>
        <v>0</v>
      </c>
    </row>
    <row r="637" spans="1:40" x14ac:dyDescent="0.35">
      <c r="A637" s="2" t="s">
        <v>695</v>
      </c>
      <c r="B637" t="s">
        <v>689</v>
      </c>
      <c r="C637" t="s">
        <v>16</v>
      </c>
      <c r="D637" t="s">
        <v>17</v>
      </c>
      <c r="E637">
        <v>25</v>
      </c>
      <c r="F637">
        <v>104.95</v>
      </c>
      <c r="G637">
        <v>76.17</v>
      </c>
      <c r="H637">
        <f t="shared" si="96"/>
        <v>1.3778390442431403</v>
      </c>
      <c r="I637">
        <v>24</v>
      </c>
      <c r="J637">
        <v>68.69</v>
      </c>
      <c r="K637">
        <v>73.7</v>
      </c>
      <c r="L637" s="3">
        <f t="shared" si="97"/>
        <v>0</v>
      </c>
      <c r="M637" s="3">
        <f t="shared" si="98"/>
        <v>1</v>
      </c>
      <c r="N637" s="3">
        <f t="shared" si="99"/>
        <v>0</v>
      </c>
      <c r="AA637" t="s">
        <v>695</v>
      </c>
      <c r="AB637" t="s">
        <v>689</v>
      </c>
      <c r="AC637" t="s">
        <v>16</v>
      </c>
      <c r="AD637" t="s">
        <v>18</v>
      </c>
      <c r="AE637">
        <v>24</v>
      </c>
      <c r="AF637">
        <v>137.09</v>
      </c>
      <c r="AG637">
        <v>73.7</v>
      </c>
      <c r="AH637">
        <f t="shared" si="103"/>
        <v>1.8601085481682496</v>
      </c>
      <c r="AI637">
        <v>23</v>
      </c>
      <c r="AJ637">
        <v>51.73</v>
      </c>
      <c r="AK637">
        <v>71.22</v>
      </c>
      <c r="AL637" s="3">
        <f t="shared" si="100"/>
        <v>1</v>
      </c>
      <c r="AM637" s="3">
        <f t="shared" si="101"/>
        <v>0</v>
      </c>
      <c r="AN637" s="3">
        <f t="shared" si="102"/>
        <v>0</v>
      </c>
    </row>
    <row r="638" spans="1:40" x14ac:dyDescent="0.35">
      <c r="A638" s="2" t="s">
        <v>696</v>
      </c>
      <c r="B638" t="s">
        <v>689</v>
      </c>
      <c r="C638" t="s">
        <v>16</v>
      </c>
      <c r="D638" t="s">
        <v>17</v>
      </c>
      <c r="E638" s="6">
        <v>23.5</v>
      </c>
      <c r="F638" s="6">
        <v>62.12</v>
      </c>
      <c r="G638" s="6">
        <v>72.459999999999994</v>
      </c>
      <c r="H638" s="6">
        <f t="shared" si="96"/>
        <v>0.85730057963014084</v>
      </c>
      <c r="I638" s="6">
        <v>23</v>
      </c>
      <c r="J638" s="6">
        <v>47.11</v>
      </c>
      <c r="K638" s="6">
        <v>71.22</v>
      </c>
      <c r="L638" s="6">
        <f t="shared" si="97"/>
        <v>0</v>
      </c>
      <c r="M638" s="6">
        <f t="shared" si="98"/>
        <v>0</v>
      </c>
      <c r="N638" s="6">
        <f t="shared" si="99"/>
        <v>1</v>
      </c>
      <c r="AA638" t="s">
        <v>696</v>
      </c>
      <c r="AB638" t="s">
        <v>689</v>
      </c>
      <c r="AC638" t="s">
        <v>16</v>
      </c>
      <c r="AD638" t="s">
        <v>18</v>
      </c>
      <c r="AE638">
        <v>23</v>
      </c>
      <c r="AF638">
        <v>93.88</v>
      </c>
      <c r="AG638">
        <v>71.22</v>
      </c>
      <c r="AH638">
        <f t="shared" si="103"/>
        <v>1.3181690536366188</v>
      </c>
      <c r="AI638">
        <v>22</v>
      </c>
      <c r="AJ638">
        <v>60.54</v>
      </c>
      <c r="AK638">
        <v>68.72</v>
      </c>
      <c r="AL638" s="3">
        <f t="shared" si="100"/>
        <v>0</v>
      </c>
      <c r="AM638" s="3">
        <f t="shared" si="101"/>
        <v>1</v>
      </c>
      <c r="AN638" s="3">
        <f t="shared" si="102"/>
        <v>0</v>
      </c>
    </row>
    <row r="639" spans="1:40" x14ac:dyDescent="0.35">
      <c r="A639" s="2" t="s">
        <v>697</v>
      </c>
      <c r="B639" t="s">
        <v>689</v>
      </c>
      <c r="C639" t="s">
        <v>16</v>
      </c>
      <c r="D639" t="s">
        <v>17</v>
      </c>
      <c r="E639">
        <v>25</v>
      </c>
      <c r="F639">
        <v>110.09</v>
      </c>
      <c r="G639">
        <v>76.17</v>
      </c>
      <c r="H639">
        <f t="shared" si="96"/>
        <v>1.4453196796639096</v>
      </c>
      <c r="I639">
        <v>24</v>
      </c>
      <c r="J639">
        <v>64.260000000000005</v>
      </c>
      <c r="K639">
        <v>73.7</v>
      </c>
      <c r="L639" s="3">
        <f t="shared" si="97"/>
        <v>0</v>
      </c>
      <c r="M639" s="3">
        <f t="shared" si="98"/>
        <v>1</v>
      </c>
      <c r="N639" s="3">
        <f t="shared" si="99"/>
        <v>0</v>
      </c>
      <c r="AA639" t="s">
        <v>697</v>
      </c>
      <c r="AB639" t="s">
        <v>689</v>
      </c>
      <c r="AC639" t="s">
        <v>16</v>
      </c>
      <c r="AD639" t="s">
        <v>18</v>
      </c>
      <c r="AE639">
        <v>24</v>
      </c>
      <c r="AF639">
        <v>148.19</v>
      </c>
      <c r="AG639">
        <v>73.7</v>
      </c>
      <c r="AH639">
        <f t="shared" si="103"/>
        <v>2.0107191316146538</v>
      </c>
      <c r="AI639">
        <v>23</v>
      </c>
      <c r="AJ639">
        <v>53.9</v>
      </c>
      <c r="AK639">
        <v>71.22</v>
      </c>
      <c r="AL639" s="3">
        <f t="shared" si="100"/>
        <v>1</v>
      </c>
      <c r="AM639" s="3">
        <f t="shared" si="101"/>
        <v>0</v>
      </c>
      <c r="AN639" s="3">
        <f t="shared" si="102"/>
        <v>0</v>
      </c>
    </row>
    <row r="640" spans="1:40" x14ac:dyDescent="0.35">
      <c r="A640" s="2" t="s">
        <v>698</v>
      </c>
      <c r="B640" t="s">
        <v>689</v>
      </c>
      <c r="C640" t="s">
        <v>16</v>
      </c>
      <c r="D640" t="s">
        <v>17</v>
      </c>
      <c r="E640">
        <v>25</v>
      </c>
      <c r="F640">
        <v>180.89</v>
      </c>
      <c r="G640">
        <v>76.17</v>
      </c>
      <c r="H640">
        <f t="shared" si="96"/>
        <v>2.374819482735985</v>
      </c>
      <c r="I640">
        <v>23.5</v>
      </c>
      <c r="J640">
        <v>61.01</v>
      </c>
      <c r="K640">
        <v>72.459999999999994</v>
      </c>
      <c r="L640" s="3">
        <f t="shared" si="97"/>
        <v>1</v>
      </c>
      <c r="M640" s="3">
        <f t="shared" si="98"/>
        <v>0</v>
      </c>
      <c r="N640" s="3">
        <f t="shared" si="99"/>
        <v>0</v>
      </c>
      <c r="AA640" t="s">
        <v>698</v>
      </c>
      <c r="AB640" t="s">
        <v>689</v>
      </c>
      <c r="AC640" t="s">
        <v>16</v>
      </c>
      <c r="AD640" t="s">
        <v>18</v>
      </c>
      <c r="AE640">
        <v>24</v>
      </c>
      <c r="AF640">
        <v>162.32</v>
      </c>
      <c r="AG640">
        <v>73.7</v>
      </c>
      <c r="AH640">
        <f t="shared" si="103"/>
        <v>2.2024423337856174</v>
      </c>
      <c r="AI640">
        <v>18</v>
      </c>
      <c r="AJ640">
        <v>61.79</v>
      </c>
      <c r="AK640">
        <v>58.64</v>
      </c>
      <c r="AL640" s="3">
        <f t="shared" si="100"/>
        <v>1</v>
      </c>
      <c r="AM640" s="3">
        <f t="shared" si="101"/>
        <v>0</v>
      </c>
      <c r="AN640" s="3">
        <f t="shared" si="102"/>
        <v>0</v>
      </c>
    </row>
    <row r="641" spans="1:40" x14ac:dyDescent="0.35">
      <c r="A641" s="2" t="s">
        <v>699</v>
      </c>
      <c r="B641" t="s">
        <v>689</v>
      </c>
      <c r="C641" t="s">
        <v>16</v>
      </c>
      <c r="D641" t="s">
        <v>17</v>
      </c>
      <c r="E641">
        <v>25</v>
      </c>
      <c r="F641">
        <v>121.45</v>
      </c>
      <c r="G641">
        <v>76.17</v>
      </c>
      <c r="H641">
        <f t="shared" si="96"/>
        <v>1.5944597610607851</v>
      </c>
      <c r="I641">
        <v>24</v>
      </c>
      <c r="J641">
        <v>68.38</v>
      </c>
      <c r="K641">
        <v>73.7</v>
      </c>
      <c r="L641" s="3">
        <f t="shared" si="97"/>
        <v>1</v>
      </c>
      <c r="M641" s="3">
        <f t="shared" si="98"/>
        <v>0</v>
      </c>
      <c r="N641" s="3">
        <f t="shared" si="99"/>
        <v>0</v>
      </c>
      <c r="AA641" t="s">
        <v>699</v>
      </c>
      <c r="AB641" t="s">
        <v>689</v>
      </c>
      <c r="AC641" t="s">
        <v>16</v>
      </c>
      <c r="AD641" t="s">
        <v>18</v>
      </c>
      <c r="AE641">
        <v>24</v>
      </c>
      <c r="AF641">
        <v>118</v>
      </c>
      <c r="AG641">
        <v>73.7</v>
      </c>
      <c r="AH641">
        <f t="shared" si="103"/>
        <v>1.6010854816824966</v>
      </c>
      <c r="AI641">
        <v>23</v>
      </c>
      <c r="AJ641">
        <v>62.38</v>
      </c>
      <c r="AK641">
        <v>71.22</v>
      </c>
      <c r="AL641" s="3">
        <f t="shared" si="100"/>
        <v>1</v>
      </c>
      <c r="AM641" s="3">
        <f t="shared" si="101"/>
        <v>0</v>
      </c>
      <c r="AN641" s="3">
        <f t="shared" si="102"/>
        <v>0</v>
      </c>
    </row>
    <row r="642" spans="1:40" x14ac:dyDescent="0.35">
      <c r="A642" s="2" t="s">
        <v>700</v>
      </c>
      <c r="B642" t="s">
        <v>689</v>
      </c>
      <c r="C642" t="s">
        <v>16</v>
      </c>
      <c r="D642" t="s">
        <v>17</v>
      </c>
      <c r="E642">
        <v>25</v>
      </c>
      <c r="F642">
        <v>162.97999999999999</v>
      </c>
      <c r="G642">
        <v>76.17</v>
      </c>
      <c r="H642">
        <f t="shared" ref="H642:H705" si="104">F642/G642</f>
        <v>2.1396875410266509</v>
      </c>
      <c r="I642">
        <v>23.5</v>
      </c>
      <c r="J642">
        <v>67.56</v>
      </c>
      <c r="K642">
        <v>72.459999999999994</v>
      </c>
      <c r="L642" s="3">
        <f t="shared" ref="L642:L705" si="105">IF(H642&gt;1.5,1,0)</f>
        <v>1</v>
      </c>
      <c r="M642" s="3">
        <f t="shared" ref="M642:M705" si="106">IF((AND(H642&gt;1,H642&lt;1.5)),1,0)</f>
        <v>0</v>
      </c>
      <c r="N642" s="3">
        <f t="shared" ref="N642:N705" si="107">IF(H642&lt;1,1,0)</f>
        <v>0</v>
      </c>
      <c r="AA642" t="s">
        <v>700</v>
      </c>
      <c r="AB642" t="s">
        <v>689</v>
      </c>
      <c r="AC642" t="s">
        <v>16</v>
      </c>
      <c r="AD642" t="s">
        <v>18</v>
      </c>
      <c r="AE642">
        <v>24</v>
      </c>
      <c r="AF642">
        <v>164.35</v>
      </c>
      <c r="AG642">
        <v>73.7</v>
      </c>
      <c r="AH642">
        <f t="shared" si="103"/>
        <v>2.2299864314789688</v>
      </c>
      <c r="AI642">
        <v>23</v>
      </c>
      <c r="AJ642">
        <v>53.25</v>
      </c>
      <c r="AK642">
        <v>71.22</v>
      </c>
      <c r="AL642" s="3">
        <f t="shared" ref="AL642:AL705" si="108">IF(AH642&gt;1.5,1,0)</f>
        <v>1</v>
      </c>
      <c r="AM642" s="3">
        <f t="shared" ref="AM642:AM705" si="109">IF((AND(AH642&gt;1,AH642&lt;1.5)),1,0)</f>
        <v>0</v>
      </c>
      <c r="AN642" s="3">
        <f t="shared" ref="AN642:AN705" si="110">IF(AH642&lt;1,1,0)</f>
        <v>0</v>
      </c>
    </row>
    <row r="643" spans="1:40" x14ac:dyDescent="0.35">
      <c r="A643" s="2" t="s">
        <v>701</v>
      </c>
      <c r="B643" t="s">
        <v>689</v>
      </c>
      <c r="C643" t="s">
        <v>16</v>
      </c>
      <c r="D643" t="s">
        <v>17</v>
      </c>
      <c r="E643">
        <v>25</v>
      </c>
      <c r="F643">
        <v>139.21</v>
      </c>
      <c r="G643">
        <v>76.17</v>
      </c>
      <c r="H643">
        <f t="shared" si="104"/>
        <v>1.8276224235263228</v>
      </c>
      <c r="I643">
        <v>23.5</v>
      </c>
      <c r="J643">
        <v>60.02</v>
      </c>
      <c r="K643">
        <v>72.459999999999994</v>
      </c>
      <c r="L643" s="3">
        <f t="shared" si="105"/>
        <v>1</v>
      </c>
      <c r="M643" s="3">
        <f t="shared" si="106"/>
        <v>0</v>
      </c>
      <c r="N643" s="3">
        <f t="shared" si="107"/>
        <v>0</v>
      </c>
      <c r="AA643" t="s">
        <v>701</v>
      </c>
      <c r="AB643" t="s">
        <v>689</v>
      </c>
      <c r="AC643" t="s">
        <v>16</v>
      </c>
      <c r="AD643" t="s">
        <v>18</v>
      </c>
      <c r="AE643">
        <v>24</v>
      </c>
      <c r="AF643">
        <v>130.59</v>
      </c>
      <c r="AG643">
        <v>73.7</v>
      </c>
      <c r="AH643">
        <f t="shared" ref="AH643:AH706" si="111">AF643/AG643</f>
        <v>1.7719131614654002</v>
      </c>
      <c r="AI643">
        <v>23</v>
      </c>
      <c r="AJ643">
        <v>44.79</v>
      </c>
      <c r="AK643">
        <v>71.22</v>
      </c>
      <c r="AL643" s="3">
        <f t="shared" si="108"/>
        <v>1</v>
      </c>
      <c r="AM643" s="3">
        <f t="shared" si="109"/>
        <v>0</v>
      </c>
      <c r="AN643" s="3">
        <f t="shared" si="110"/>
        <v>0</v>
      </c>
    </row>
    <row r="644" spans="1:40" x14ac:dyDescent="0.35">
      <c r="A644" s="2" t="s">
        <v>702</v>
      </c>
      <c r="B644" t="s">
        <v>689</v>
      </c>
      <c r="C644" t="s">
        <v>16</v>
      </c>
      <c r="D644" t="s">
        <v>134</v>
      </c>
      <c r="E644">
        <v>27</v>
      </c>
      <c r="F644">
        <v>170.42</v>
      </c>
      <c r="G644">
        <v>81.08</v>
      </c>
      <c r="H644">
        <f t="shared" si="104"/>
        <v>2.1018746916625553</v>
      </c>
      <c r="I644">
        <v>24</v>
      </c>
      <c r="J644">
        <v>56.74</v>
      </c>
      <c r="K644">
        <v>73.7</v>
      </c>
      <c r="L644" s="3">
        <f t="shared" si="105"/>
        <v>1</v>
      </c>
      <c r="M644" s="3">
        <f t="shared" si="106"/>
        <v>0</v>
      </c>
      <c r="N644" s="3">
        <f t="shared" si="107"/>
        <v>0</v>
      </c>
      <c r="AA644" t="s">
        <v>702</v>
      </c>
      <c r="AB644" t="s">
        <v>689</v>
      </c>
      <c r="AC644" t="s">
        <v>16</v>
      </c>
      <c r="AD644" t="s">
        <v>135</v>
      </c>
      <c r="AE644">
        <v>24</v>
      </c>
      <c r="AF644">
        <v>122.86</v>
      </c>
      <c r="AG644">
        <v>73.7</v>
      </c>
      <c r="AH644">
        <f t="shared" si="111"/>
        <v>1.6670284938941655</v>
      </c>
      <c r="AI644">
        <v>23</v>
      </c>
      <c r="AJ644">
        <v>63.32</v>
      </c>
      <c r="AK644">
        <v>71.22</v>
      </c>
      <c r="AL644" s="3">
        <f t="shared" si="108"/>
        <v>1</v>
      </c>
      <c r="AM644" s="3">
        <f t="shared" si="109"/>
        <v>0</v>
      </c>
      <c r="AN644" s="3">
        <f t="shared" si="110"/>
        <v>0</v>
      </c>
    </row>
    <row r="645" spans="1:40" x14ac:dyDescent="0.35">
      <c r="A645" s="2" t="s">
        <v>703</v>
      </c>
      <c r="B645" t="s">
        <v>689</v>
      </c>
      <c r="C645" t="s">
        <v>16</v>
      </c>
      <c r="D645" t="s">
        <v>134</v>
      </c>
      <c r="E645">
        <v>28</v>
      </c>
      <c r="F645">
        <v>111.45</v>
      </c>
      <c r="G645">
        <v>83.53</v>
      </c>
      <c r="H645">
        <f t="shared" si="104"/>
        <v>1.334251167245301</v>
      </c>
      <c r="I645">
        <v>26</v>
      </c>
      <c r="J645">
        <v>62.15</v>
      </c>
      <c r="K645">
        <v>78.63</v>
      </c>
      <c r="L645" s="3">
        <f t="shared" si="105"/>
        <v>0</v>
      </c>
      <c r="M645" s="3">
        <f t="shared" si="106"/>
        <v>1</v>
      </c>
      <c r="N645" s="3">
        <f t="shared" si="107"/>
        <v>0</v>
      </c>
      <c r="AA645" t="s">
        <v>703</v>
      </c>
      <c r="AB645" t="s">
        <v>689</v>
      </c>
      <c r="AC645" t="s">
        <v>16</v>
      </c>
      <c r="AD645" t="s">
        <v>135</v>
      </c>
      <c r="AE645">
        <v>24</v>
      </c>
      <c r="AF645">
        <v>97.43</v>
      </c>
      <c r="AG645">
        <v>73.7</v>
      </c>
      <c r="AH645">
        <f t="shared" si="111"/>
        <v>1.3219810040705564</v>
      </c>
      <c r="AI645">
        <v>23.5</v>
      </c>
      <c r="AJ645">
        <v>68.28</v>
      </c>
      <c r="AK645">
        <v>72.459999999999994</v>
      </c>
      <c r="AL645" s="3">
        <f t="shared" si="108"/>
        <v>0</v>
      </c>
      <c r="AM645" s="3">
        <f t="shared" si="109"/>
        <v>1</v>
      </c>
      <c r="AN645" s="3">
        <f t="shared" si="110"/>
        <v>0</v>
      </c>
    </row>
    <row r="646" spans="1:40" x14ac:dyDescent="0.35">
      <c r="A646" s="2" t="s">
        <v>704</v>
      </c>
      <c r="B646" t="s">
        <v>689</v>
      </c>
      <c r="C646" t="s">
        <v>16</v>
      </c>
      <c r="D646" t="s">
        <v>134</v>
      </c>
      <c r="E646">
        <v>28</v>
      </c>
      <c r="F646">
        <v>147.1</v>
      </c>
      <c r="G646">
        <v>83.53</v>
      </c>
      <c r="H646">
        <f t="shared" si="104"/>
        <v>1.7610439363103076</v>
      </c>
      <c r="I646">
        <v>26</v>
      </c>
      <c r="J646">
        <v>71.08</v>
      </c>
      <c r="K646">
        <v>78.63</v>
      </c>
      <c r="L646" s="3">
        <f t="shared" si="105"/>
        <v>1</v>
      </c>
      <c r="M646" s="3">
        <f t="shared" si="106"/>
        <v>0</v>
      </c>
      <c r="N646" s="3">
        <f t="shared" si="107"/>
        <v>0</v>
      </c>
      <c r="AA646" t="s">
        <v>704</v>
      </c>
      <c r="AB646" t="s">
        <v>689</v>
      </c>
      <c r="AC646" t="s">
        <v>16</v>
      </c>
      <c r="AD646" t="s">
        <v>135</v>
      </c>
      <c r="AE646">
        <v>24</v>
      </c>
      <c r="AF646">
        <v>89.63</v>
      </c>
      <c r="AG646">
        <v>73.7</v>
      </c>
      <c r="AH646">
        <f t="shared" si="111"/>
        <v>1.216146540027137</v>
      </c>
      <c r="AI646">
        <v>23</v>
      </c>
      <c r="AJ646">
        <v>66.06</v>
      </c>
      <c r="AK646">
        <v>71.22</v>
      </c>
      <c r="AL646" s="3">
        <f t="shared" si="108"/>
        <v>0</v>
      </c>
      <c r="AM646" s="3">
        <f t="shared" si="109"/>
        <v>1</v>
      </c>
      <c r="AN646" s="3">
        <f t="shared" si="110"/>
        <v>0</v>
      </c>
    </row>
    <row r="647" spans="1:40" x14ac:dyDescent="0.35">
      <c r="A647" s="2" t="s">
        <v>705</v>
      </c>
      <c r="B647" t="s">
        <v>689</v>
      </c>
      <c r="C647" t="s">
        <v>16</v>
      </c>
      <c r="D647" t="s">
        <v>134</v>
      </c>
      <c r="E647">
        <v>28.5</v>
      </c>
      <c r="F647">
        <v>118.14</v>
      </c>
      <c r="G647">
        <v>84.74</v>
      </c>
      <c r="H647">
        <f t="shared" si="104"/>
        <v>1.3941468019825349</v>
      </c>
      <c r="I647">
        <v>26.5</v>
      </c>
      <c r="J647">
        <v>61.25</v>
      </c>
      <c r="K647">
        <v>79.86</v>
      </c>
      <c r="L647" s="3">
        <f t="shared" si="105"/>
        <v>0</v>
      </c>
      <c r="M647" s="3">
        <f t="shared" si="106"/>
        <v>1</v>
      </c>
      <c r="N647" s="3">
        <f t="shared" si="107"/>
        <v>0</v>
      </c>
      <c r="AA647" t="s">
        <v>705</v>
      </c>
      <c r="AB647" t="s">
        <v>689</v>
      </c>
      <c r="AC647" t="s">
        <v>16</v>
      </c>
      <c r="AD647" t="s">
        <v>135</v>
      </c>
      <c r="AE647">
        <v>24</v>
      </c>
      <c r="AF647">
        <v>125.93</v>
      </c>
      <c r="AG647">
        <v>73.7</v>
      </c>
      <c r="AH647">
        <f t="shared" si="111"/>
        <v>1.7086838534599729</v>
      </c>
      <c r="AI647">
        <v>23</v>
      </c>
      <c r="AJ647">
        <v>71.010000000000005</v>
      </c>
      <c r="AK647">
        <v>71.22</v>
      </c>
      <c r="AL647" s="3">
        <f t="shared" si="108"/>
        <v>1</v>
      </c>
      <c r="AM647" s="3">
        <f t="shared" si="109"/>
        <v>0</v>
      </c>
      <c r="AN647" s="3">
        <f t="shared" si="110"/>
        <v>0</v>
      </c>
    </row>
    <row r="648" spans="1:40" x14ac:dyDescent="0.35">
      <c r="A648" s="2" t="s">
        <v>706</v>
      </c>
      <c r="B648" t="s">
        <v>689</v>
      </c>
      <c r="C648" t="s">
        <v>16</v>
      </c>
      <c r="D648" t="s">
        <v>134</v>
      </c>
      <c r="E648">
        <v>24</v>
      </c>
      <c r="F648">
        <v>75.739999999999995</v>
      </c>
      <c r="G648">
        <v>73.7</v>
      </c>
      <c r="H648">
        <f t="shared" si="104"/>
        <v>1.0276797829036635</v>
      </c>
      <c r="I648">
        <v>23.5</v>
      </c>
      <c r="J648">
        <v>66.22</v>
      </c>
      <c r="K648">
        <v>72.459999999999994</v>
      </c>
      <c r="L648" s="3">
        <f t="shared" si="105"/>
        <v>0</v>
      </c>
      <c r="M648" s="3">
        <f t="shared" si="106"/>
        <v>1</v>
      </c>
      <c r="N648" s="3">
        <f t="shared" si="107"/>
        <v>0</v>
      </c>
      <c r="AA648" t="s">
        <v>706</v>
      </c>
      <c r="AB648" t="s">
        <v>689</v>
      </c>
      <c r="AC648" t="s">
        <v>16</v>
      </c>
      <c r="AD648" t="s">
        <v>135</v>
      </c>
      <c r="AE648">
        <v>24</v>
      </c>
      <c r="AF648">
        <v>115.6</v>
      </c>
      <c r="AG648">
        <v>73.7</v>
      </c>
      <c r="AH648">
        <f t="shared" si="111"/>
        <v>1.5685210312075983</v>
      </c>
      <c r="AI648">
        <v>23.5</v>
      </c>
      <c r="AJ648">
        <v>62.52</v>
      </c>
      <c r="AK648">
        <v>72.459999999999994</v>
      </c>
      <c r="AL648" s="3">
        <f t="shared" si="108"/>
        <v>1</v>
      </c>
      <c r="AM648" s="3">
        <f t="shared" si="109"/>
        <v>0</v>
      </c>
      <c r="AN648" s="3">
        <f t="shared" si="110"/>
        <v>0</v>
      </c>
    </row>
    <row r="649" spans="1:40" x14ac:dyDescent="0.35">
      <c r="A649" s="2" t="s">
        <v>707</v>
      </c>
      <c r="B649" t="s">
        <v>689</v>
      </c>
      <c r="C649" t="s">
        <v>16</v>
      </c>
      <c r="D649" t="s">
        <v>134</v>
      </c>
      <c r="E649" s="6">
        <v>26</v>
      </c>
      <c r="F649" s="6">
        <v>75.349999999999994</v>
      </c>
      <c r="G649" s="6">
        <v>78.63</v>
      </c>
      <c r="H649" s="6">
        <f t="shared" si="104"/>
        <v>0.95828564161261598</v>
      </c>
      <c r="I649" s="6">
        <v>25.5</v>
      </c>
      <c r="J649" s="6">
        <v>53.52</v>
      </c>
      <c r="K649" s="6">
        <v>77.400000000000006</v>
      </c>
      <c r="L649" s="6">
        <f t="shared" si="105"/>
        <v>0</v>
      </c>
      <c r="M649" s="6">
        <f t="shared" si="106"/>
        <v>0</v>
      </c>
      <c r="N649" s="6">
        <f t="shared" si="107"/>
        <v>1</v>
      </c>
      <c r="AA649" t="s">
        <v>707</v>
      </c>
      <c r="AB649" t="s">
        <v>689</v>
      </c>
      <c r="AC649" t="s">
        <v>16</v>
      </c>
      <c r="AD649" t="s">
        <v>135</v>
      </c>
      <c r="AE649">
        <v>23</v>
      </c>
      <c r="AF649">
        <v>73.5</v>
      </c>
      <c r="AG649">
        <v>71.22</v>
      </c>
      <c r="AH649">
        <f t="shared" si="111"/>
        <v>1.0320134793597304</v>
      </c>
      <c r="AI649">
        <v>22.5</v>
      </c>
      <c r="AJ649">
        <v>51.44</v>
      </c>
      <c r="AK649">
        <v>69.97</v>
      </c>
      <c r="AL649" s="3">
        <f t="shared" si="108"/>
        <v>0</v>
      </c>
      <c r="AM649" s="3">
        <f t="shared" si="109"/>
        <v>1</v>
      </c>
      <c r="AN649" s="3">
        <f t="shared" si="110"/>
        <v>0</v>
      </c>
    </row>
    <row r="650" spans="1:40" x14ac:dyDescent="0.35">
      <c r="A650" s="2" t="s">
        <v>708</v>
      </c>
      <c r="B650" t="s">
        <v>689</v>
      </c>
      <c r="C650" t="s">
        <v>16</v>
      </c>
      <c r="D650" t="s">
        <v>134</v>
      </c>
      <c r="E650">
        <v>28</v>
      </c>
      <c r="F650">
        <v>227.11</v>
      </c>
      <c r="G650">
        <v>83.53</v>
      </c>
      <c r="H650">
        <f t="shared" si="104"/>
        <v>2.7189033880043101</v>
      </c>
      <c r="I650">
        <v>26</v>
      </c>
      <c r="J650">
        <v>59.72</v>
      </c>
      <c r="K650">
        <v>78.63</v>
      </c>
      <c r="L650" s="3">
        <f t="shared" si="105"/>
        <v>1</v>
      </c>
      <c r="M650" s="3">
        <f t="shared" si="106"/>
        <v>0</v>
      </c>
      <c r="N650" s="3">
        <f t="shared" si="107"/>
        <v>0</v>
      </c>
      <c r="AA650" t="s">
        <v>708</v>
      </c>
      <c r="AB650" t="s">
        <v>689</v>
      </c>
      <c r="AC650" t="s">
        <v>16</v>
      </c>
      <c r="AD650" t="s">
        <v>135</v>
      </c>
      <c r="AE650">
        <v>24</v>
      </c>
      <c r="AF650">
        <v>158.99</v>
      </c>
      <c r="AG650">
        <v>73.7</v>
      </c>
      <c r="AH650">
        <f t="shared" si="111"/>
        <v>2.157259158751696</v>
      </c>
      <c r="AI650">
        <v>23</v>
      </c>
      <c r="AJ650">
        <v>56.57</v>
      </c>
      <c r="AK650">
        <v>71.22</v>
      </c>
      <c r="AL650" s="3">
        <f t="shared" si="108"/>
        <v>1</v>
      </c>
      <c r="AM650" s="3">
        <f t="shared" si="109"/>
        <v>0</v>
      </c>
      <c r="AN650" s="3">
        <f t="shared" si="110"/>
        <v>0</v>
      </c>
    </row>
    <row r="651" spans="1:40" x14ac:dyDescent="0.35">
      <c r="A651" s="2" t="s">
        <v>709</v>
      </c>
      <c r="B651" t="s">
        <v>689</v>
      </c>
      <c r="C651" t="s">
        <v>16</v>
      </c>
      <c r="D651" t="s">
        <v>134</v>
      </c>
      <c r="E651">
        <v>28</v>
      </c>
      <c r="F651">
        <v>167.59</v>
      </c>
      <c r="G651">
        <v>83.53</v>
      </c>
      <c r="H651">
        <f t="shared" si="104"/>
        <v>2.0063450257392552</v>
      </c>
      <c r="I651">
        <v>26</v>
      </c>
      <c r="J651">
        <v>60.12</v>
      </c>
      <c r="K651">
        <v>78.63</v>
      </c>
      <c r="L651" s="3">
        <f t="shared" si="105"/>
        <v>1</v>
      </c>
      <c r="M651" s="3">
        <f t="shared" si="106"/>
        <v>0</v>
      </c>
      <c r="N651" s="3">
        <f t="shared" si="107"/>
        <v>0</v>
      </c>
      <c r="AA651" t="s">
        <v>709</v>
      </c>
      <c r="AB651" t="s">
        <v>689</v>
      </c>
      <c r="AC651" t="s">
        <v>16</v>
      </c>
      <c r="AD651" t="s">
        <v>135</v>
      </c>
      <c r="AE651">
        <v>24</v>
      </c>
      <c r="AF651">
        <v>120.68</v>
      </c>
      <c r="AG651">
        <v>73.7</v>
      </c>
      <c r="AH651">
        <f t="shared" si="111"/>
        <v>1.637449118046133</v>
      </c>
      <c r="AI651">
        <v>23</v>
      </c>
      <c r="AJ651">
        <v>61.88</v>
      </c>
      <c r="AK651">
        <v>71.22</v>
      </c>
      <c r="AL651" s="3">
        <f t="shared" si="108"/>
        <v>1</v>
      </c>
      <c r="AM651" s="3">
        <f t="shared" si="109"/>
        <v>0</v>
      </c>
      <c r="AN651" s="3">
        <f t="shared" si="110"/>
        <v>0</v>
      </c>
    </row>
    <row r="652" spans="1:40" x14ac:dyDescent="0.35">
      <c r="A652" s="2" t="s">
        <v>710</v>
      </c>
      <c r="B652" t="s">
        <v>689</v>
      </c>
      <c r="C652" t="s">
        <v>16</v>
      </c>
      <c r="D652" t="s">
        <v>134</v>
      </c>
      <c r="E652">
        <v>26.5</v>
      </c>
      <c r="F652">
        <v>120.43</v>
      </c>
      <c r="G652">
        <v>79.86</v>
      </c>
      <c r="H652">
        <f t="shared" si="104"/>
        <v>1.5080140245429503</v>
      </c>
      <c r="I652">
        <v>24</v>
      </c>
      <c r="J652">
        <v>55.5</v>
      </c>
      <c r="K652">
        <v>73.7</v>
      </c>
      <c r="L652" s="3">
        <f t="shared" si="105"/>
        <v>1</v>
      </c>
      <c r="M652" s="3">
        <f t="shared" si="106"/>
        <v>0</v>
      </c>
      <c r="N652" s="3">
        <f t="shared" si="107"/>
        <v>0</v>
      </c>
      <c r="AA652" t="s">
        <v>710</v>
      </c>
      <c r="AB652" t="s">
        <v>689</v>
      </c>
      <c r="AC652" t="s">
        <v>16</v>
      </c>
      <c r="AD652" t="s">
        <v>135</v>
      </c>
      <c r="AE652" s="6">
        <v>24</v>
      </c>
      <c r="AF652" s="6">
        <v>67.77</v>
      </c>
      <c r="AG652" s="6">
        <v>73.7</v>
      </c>
      <c r="AH652" s="6">
        <f t="shared" si="111"/>
        <v>0.91953867028493885</v>
      </c>
      <c r="AI652" s="6">
        <v>23.5</v>
      </c>
      <c r="AJ652" s="6">
        <v>43.82</v>
      </c>
      <c r="AK652" s="6">
        <v>72.459999999999994</v>
      </c>
      <c r="AL652" s="6">
        <f t="shared" si="108"/>
        <v>0</v>
      </c>
      <c r="AM652" s="6">
        <f t="shared" si="109"/>
        <v>0</v>
      </c>
      <c r="AN652" s="6">
        <f t="shared" si="110"/>
        <v>1</v>
      </c>
    </row>
    <row r="653" spans="1:40" x14ac:dyDescent="0.35">
      <c r="A653" s="2" t="s">
        <v>711</v>
      </c>
      <c r="B653" t="s">
        <v>689</v>
      </c>
      <c r="C653" t="s">
        <v>16</v>
      </c>
      <c r="D653" t="s">
        <v>134</v>
      </c>
      <c r="E653">
        <v>27</v>
      </c>
      <c r="F653">
        <v>183.89</v>
      </c>
      <c r="G653">
        <v>81.08</v>
      </c>
      <c r="H653">
        <f t="shared" si="104"/>
        <v>2.2680069067587567</v>
      </c>
      <c r="I653">
        <v>25</v>
      </c>
      <c r="J653">
        <v>74.86</v>
      </c>
      <c r="K653">
        <v>76.17</v>
      </c>
      <c r="L653" s="3">
        <f t="shared" si="105"/>
        <v>1</v>
      </c>
      <c r="M653" s="3">
        <f t="shared" si="106"/>
        <v>0</v>
      </c>
      <c r="N653" s="3">
        <f t="shared" si="107"/>
        <v>0</v>
      </c>
      <c r="AA653" t="s">
        <v>711</v>
      </c>
      <c r="AB653" t="s">
        <v>689</v>
      </c>
      <c r="AC653" t="s">
        <v>16</v>
      </c>
      <c r="AD653" t="s">
        <v>135</v>
      </c>
      <c r="AE653">
        <v>24</v>
      </c>
      <c r="AF653">
        <v>110.42</v>
      </c>
      <c r="AG653">
        <v>73.7</v>
      </c>
      <c r="AH653">
        <f t="shared" si="111"/>
        <v>1.498236092265943</v>
      </c>
      <c r="AI653">
        <v>23</v>
      </c>
      <c r="AJ653">
        <v>57.97</v>
      </c>
      <c r="AK653">
        <v>71.22</v>
      </c>
      <c r="AL653" s="3">
        <f t="shared" si="108"/>
        <v>0</v>
      </c>
      <c r="AM653" s="3">
        <f t="shared" si="109"/>
        <v>1</v>
      </c>
      <c r="AN653" s="3">
        <f t="shared" si="110"/>
        <v>0</v>
      </c>
    </row>
    <row r="654" spans="1:40" x14ac:dyDescent="0.35">
      <c r="A654" s="2" t="s">
        <v>712</v>
      </c>
      <c r="B654" t="s">
        <v>689</v>
      </c>
      <c r="C654" t="s">
        <v>16</v>
      </c>
      <c r="D654" t="s">
        <v>134</v>
      </c>
      <c r="E654">
        <v>20.5</v>
      </c>
      <c r="F654">
        <v>65.95</v>
      </c>
      <c r="G654">
        <v>64.97</v>
      </c>
      <c r="H654">
        <f t="shared" si="104"/>
        <v>1.0150838848699399</v>
      </c>
      <c r="I654">
        <v>20</v>
      </c>
      <c r="J654">
        <v>34.57</v>
      </c>
      <c r="K654">
        <v>63.71</v>
      </c>
      <c r="L654" s="3">
        <f t="shared" si="105"/>
        <v>0</v>
      </c>
      <c r="M654" s="3">
        <f t="shared" si="106"/>
        <v>1</v>
      </c>
      <c r="N654" s="3">
        <f t="shared" si="107"/>
        <v>0</v>
      </c>
      <c r="AA654" t="s">
        <v>712</v>
      </c>
      <c r="AB654" t="s">
        <v>689</v>
      </c>
      <c r="AC654" t="s">
        <v>16</v>
      </c>
      <c r="AD654" t="s">
        <v>135</v>
      </c>
      <c r="AE654" s="6">
        <v>18.5</v>
      </c>
      <c r="AF654" s="6">
        <v>53.72</v>
      </c>
      <c r="AG654" s="6">
        <v>59.91</v>
      </c>
      <c r="AH654" s="6">
        <f t="shared" si="111"/>
        <v>0.89667835085962277</v>
      </c>
      <c r="AI654" s="6">
        <v>18</v>
      </c>
      <c r="AJ654" s="6">
        <v>25.15</v>
      </c>
      <c r="AK654" s="6">
        <v>58.64</v>
      </c>
      <c r="AL654" s="6">
        <f t="shared" si="108"/>
        <v>0</v>
      </c>
      <c r="AM654" s="6">
        <f t="shared" si="109"/>
        <v>0</v>
      </c>
      <c r="AN654" s="6">
        <f t="shared" si="110"/>
        <v>1</v>
      </c>
    </row>
    <row r="655" spans="1:40" x14ac:dyDescent="0.35">
      <c r="A655" s="2" t="s">
        <v>713</v>
      </c>
      <c r="B655" t="s">
        <v>689</v>
      </c>
      <c r="C655" t="s">
        <v>16</v>
      </c>
      <c r="D655" t="s">
        <v>134</v>
      </c>
      <c r="E655">
        <v>23</v>
      </c>
      <c r="F655">
        <v>72.59</v>
      </c>
      <c r="G655">
        <v>71.22</v>
      </c>
      <c r="H655">
        <f t="shared" si="104"/>
        <v>1.0192361696152767</v>
      </c>
      <c r="I655">
        <v>22.5</v>
      </c>
      <c r="J655">
        <v>42.79</v>
      </c>
      <c r="K655">
        <v>69.97</v>
      </c>
      <c r="L655" s="3">
        <f t="shared" si="105"/>
        <v>0</v>
      </c>
      <c r="M655" s="3">
        <f t="shared" si="106"/>
        <v>1</v>
      </c>
      <c r="N655" s="3">
        <f t="shared" si="107"/>
        <v>0</v>
      </c>
      <c r="AA655" t="s">
        <v>713</v>
      </c>
      <c r="AB655" t="s">
        <v>689</v>
      </c>
      <c r="AC655" t="s">
        <v>16</v>
      </c>
      <c r="AD655" t="s">
        <v>135</v>
      </c>
      <c r="AE655" s="6">
        <v>34.5</v>
      </c>
      <c r="AF655" s="6">
        <v>89.35</v>
      </c>
      <c r="AG655" s="6">
        <v>99.24</v>
      </c>
      <c r="AH655" s="6">
        <f t="shared" si="111"/>
        <v>0.90034260378879483</v>
      </c>
      <c r="AI655" s="6">
        <v>34</v>
      </c>
      <c r="AJ655" s="6">
        <v>66.27</v>
      </c>
      <c r="AK655" s="6">
        <v>98.04</v>
      </c>
      <c r="AL655" s="6">
        <f t="shared" si="108"/>
        <v>0</v>
      </c>
      <c r="AM655" s="6">
        <f t="shared" si="109"/>
        <v>0</v>
      </c>
      <c r="AN655" s="6">
        <f t="shared" si="110"/>
        <v>1</v>
      </c>
    </row>
    <row r="656" spans="1:40" x14ac:dyDescent="0.35">
      <c r="A656" s="2" t="s">
        <v>714</v>
      </c>
      <c r="B656" t="s">
        <v>689</v>
      </c>
      <c r="C656" t="s">
        <v>16</v>
      </c>
      <c r="D656" t="s">
        <v>134</v>
      </c>
      <c r="E656">
        <v>28</v>
      </c>
      <c r="F656">
        <v>163.27000000000001</v>
      </c>
      <c r="G656">
        <v>83.53</v>
      </c>
      <c r="H656">
        <f t="shared" si="104"/>
        <v>1.9546270800909853</v>
      </c>
      <c r="I656">
        <v>26</v>
      </c>
      <c r="J656">
        <v>75.84</v>
      </c>
      <c r="K656">
        <v>78.63</v>
      </c>
      <c r="L656" s="3">
        <f t="shared" si="105"/>
        <v>1</v>
      </c>
      <c r="M656" s="3">
        <f t="shared" si="106"/>
        <v>0</v>
      </c>
      <c r="N656" s="3">
        <f t="shared" si="107"/>
        <v>0</v>
      </c>
      <c r="AA656" t="s">
        <v>714</v>
      </c>
      <c r="AB656" t="s">
        <v>689</v>
      </c>
      <c r="AC656" t="s">
        <v>16</v>
      </c>
      <c r="AD656" t="s">
        <v>135</v>
      </c>
      <c r="AE656">
        <v>24</v>
      </c>
      <c r="AF656">
        <v>144.76</v>
      </c>
      <c r="AG656">
        <v>73.7</v>
      </c>
      <c r="AH656">
        <f t="shared" si="111"/>
        <v>1.9641791044776118</v>
      </c>
      <c r="AI656">
        <v>23</v>
      </c>
      <c r="AJ656">
        <v>66.83</v>
      </c>
      <c r="AK656">
        <v>71.22</v>
      </c>
      <c r="AL656" s="3">
        <f t="shared" si="108"/>
        <v>1</v>
      </c>
      <c r="AM656" s="3">
        <f t="shared" si="109"/>
        <v>0</v>
      </c>
      <c r="AN656" s="3">
        <f t="shared" si="110"/>
        <v>0</v>
      </c>
    </row>
    <row r="657" spans="1:40" x14ac:dyDescent="0.35">
      <c r="A657" s="2" t="s">
        <v>715</v>
      </c>
      <c r="B657" t="s">
        <v>689</v>
      </c>
      <c r="C657" t="s">
        <v>16</v>
      </c>
      <c r="D657" t="s">
        <v>134</v>
      </c>
      <c r="E657" s="6">
        <v>28</v>
      </c>
      <c r="F657" s="6">
        <v>81.31</v>
      </c>
      <c r="G657" s="6">
        <v>83.53</v>
      </c>
      <c r="H657" s="6">
        <f t="shared" si="104"/>
        <v>0.97342272237519456</v>
      </c>
      <c r="I657" s="6">
        <v>27.5</v>
      </c>
      <c r="J657" s="6">
        <v>63.05</v>
      </c>
      <c r="K657" s="6">
        <v>82.3</v>
      </c>
      <c r="L657" s="6">
        <f t="shared" si="105"/>
        <v>0</v>
      </c>
      <c r="M657" s="6">
        <f t="shared" si="106"/>
        <v>0</v>
      </c>
      <c r="N657" s="6">
        <f t="shared" si="107"/>
        <v>1</v>
      </c>
      <c r="AA657" t="s">
        <v>715</v>
      </c>
      <c r="AB657" t="s">
        <v>689</v>
      </c>
      <c r="AC657" t="s">
        <v>16</v>
      </c>
      <c r="AD657" t="s">
        <v>135</v>
      </c>
      <c r="AE657">
        <v>24</v>
      </c>
      <c r="AF657">
        <v>122.04</v>
      </c>
      <c r="AG657">
        <v>73.7</v>
      </c>
      <c r="AH657">
        <f t="shared" si="111"/>
        <v>1.6559023066485754</v>
      </c>
      <c r="AI657">
        <v>23.5</v>
      </c>
      <c r="AJ657">
        <v>51.7</v>
      </c>
      <c r="AK657">
        <v>72.459999999999994</v>
      </c>
      <c r="AL657" s="3">
        <f t="shared" si="108"/>
        <v>1</v>
      </c>
      <c r="AM657" s="3">
        <f t="shared" si="109"/>
        <v>0</v>
      </c>
      <c r="AN657" s="3">
        <f t="shared" si="110"/>
        <v>0</v>
      </c>
    </row>
    <row r="658" spans="1:40" x14ac:dyDescent="0.35">
      <c r="A658" s="2" t="s">
        <v>716</v>
      </c>
      <c r="B658" t="s">
        <v>689</v>
      </c>
      <c r="C658" t="s">
        <v>16</v>
      </c>
      <c r="D658" t="s">
        <v>134</v>
      </c>
      <c r="E658">
        <v>28</v>
      </c>
      <c r="F658">
        <v>152.47999999999999</v>
      </c>
      <c r="G658">
        <v>83.53</v>
      </c>
      <c r="H658">
        <f t="shared" si="104"/>
        <v>1.8254519334370882</v>
      </c>
      <c r="I658">
        <v>26</v>
      </c>
      <c r="J658">
        <v>57.05</v>
      </c>
      <c r="K658">
        <v>78.63</v>
      </c>
      <c r="L658" s="3">
        <f t="shared" si="105"/>
        <v>1</v>
      </c>
      <c r="M658" s="3">
        <f t="shared" si="106"/>
        <v>0</v>
      </c>
      <c r="N658" s="3">
        <f t="shared" si="107"/>
        <v>0</v>
      </c>
      <c r="AA658" t="s">
        <v>716</v>
      </c>
      <c r="AB658" t="s">
        <v>689</v>
      </c>
      <c r="AC658" t="s">
        <v>16</v>
      </c>
      <c r="AD658" t="s">
        <v>135</v>
      </c>
      <c r="AE658">
        <v>24</v>
      </c>
      <c r="AF658">
        <v>112.41</v>
      </c>
      <c r="AG658">
        <v>73.7</v>
      </c>
      <c r="AH658">
        <f t="shared" si="111"/>
        <v>1.525237449118046</v>
      </c>
      <c r="AI658">
        <v>23</v>
      </c>
      <c r="AJ658">
        <v>66.06</v>
      </c>
      <c r="AK658">
        <v>71.22</v>
      </c>
      <c r="AL658" s="3">
        <f t="shared" si="108"/>
        <v>1</v>
      </c>
      <c r="AM658" s="3">
        <f t="shared" si="109"/>
        <v>0</v>
      </c>
      <c r="AN658" s="3">
        <f t="shared" si="110"/>
        <v>0</v>
      </c>
    </row>
    <row r="659" spans="1:40" x14ac:dyDescent="0.35">
      <c r="A659" s="2" t="s">
        <v>717</v>
      </c>
      <c r="B659" t="s">
        <v>689</v>
      </c>
      <c r="C659" t="s">
        <v>16</v>
      </c>
      <c r="D659" t="s">
        <v>134</v>
      </c>
      <c r="E659">
        <v>27</v>
      </c>
      <c r="F659">
        <v>186.7</v>
      </c>
      <c r="G659">
        <v>81.08</v>
      </c>
      <c r="H659">
        <f t="shared" si="104"/>
        <v>2.3026640355204737</v>
      </c>
      <c r="I659">
        <v>25</v>
      </c>
      <c r="J659">
        <v>64.64</v>
      </c>
      <c r="K659">
        <v>76.17</v>
      </c>
      <c r="L659" s="3">
        <f t="shared" si="105"/>
        <v>1</v>
      </c>
      <c r="M659" s="3">
        <f t="shared" si="106"/>
        <v>0</v>
      </c>
      <c r="N659" s="3">
        <f t="shared" si="107"/>
        <v>0</v>
      </c>
      <c r="AA659" t="s">
        <v>717</v>
      </c>
      <c r="AB659" t="s">
        <v>689</v>
      </c>
      <c r="AC659" t="s">
        <v>16</v>
      </c>
      <c r="AD659" t="s">
        <v>135</v>
      </c>
      <c r="AE659">
        <v>24</v>
      </c>
      <c r="AF659">
        <v>133.82</v>
      </c>
      <c r="AG659">
        <v>73.7</v>
      </c>
      <c r="AH659">
        <f t="shared" si="111"/>
        <v>1.8157394843962007</v>
      </c>
      <c r="AI659">
        <v>23</v>
      </c>
      <c r="AJ659">
        <v>59.81</v>
      </c>
      <c r="AK659">
        <v>71.22</v>
      </c>
      <c r="AL659" s="3">
        <f t="shared" si="108"/>
        <v>1</v>
      </c>
      <c r="AM659" s="3">
        <f t="shared" si="109"/>
        <v>0</v>
      </c>
      <c r="AN659" s="3">
        <f t="shared" si="110"/>
        <v>0</v>
      </c>
    </row>
    <row r="660" spans="1:40" x14ac:dyDescent="0.35">
      <c r="A660" s="2" t="s">
        <v>718</v>
      </c>
      <c r="B660" t="s">
        <v>689</v>
      </c>
      <c r="C660" t="s">
        <v>16</v>
      </c>
      <c r="D660" t="s">
        <v>134</v>
      </c>
      <c r="E660">
        <v>34</v>
      </c>
      <c r="F660">
        <v>103.21</v>
      </c>
      <c r="G660">
        <v>98.04</v>
      </c>
      <c r="H660">
        <f t="shared" si="104"/>
        <v>1.0527335781313749</v>
      </c>
      <c r="I660">
        <v>33.5</v>
      </c>
      <c r="J660">
        <v>63.54</v>
      </c>
      <c r="K660">
        <v>96.84</v>
      </c>
      <c r="L660" s="3">
        <f t="shared" si="105"/>
        <v>0</v>
      </c>
      <c r="M660" s="3">
        <f t="shared" si="106"/>
        <v>1</v>
      </c>
      <c r="N660" s="3">
        <f t="shared" si="107"/>
        <v>0</v>
      </c>
      <c r="AA660" t="s">
        <v>718</v>
      </c>
      <c r="AB660" t="s">
        <v>689</v>
      </c>
      <c r="AC660" t="s">
        <v>16</v>
      </c>
      <c r="AD660" t="s">
        <v>135</v>
      </c>
      <c r="AE660" s="6">
        <v>18.5</v>
      </c>
      <c r="AF660" s="6">
        <v>51.43</v>
      </c>
      <c r="AG660" s="6">
        <v>59.91</v>
      </c>
      <c r="AH660" s="6">
        <f t="shared" si="111"/>
        <v>0.85845434818895017</v>
      </c>
      <c r="AI660" s="6">
        <v>18</v>
      </c>
      <c r="AJ660" s="6">
        <v>47.14</v>
      </c>
      <c r="AK660" s="6">
        <v>58.64</v>
      </c>
      <c r="AL660" s="6">
        <f t="shared" si="108"/>
        <v>0</v>
      </c>
      <c r="AM660" s="6">
        <f t="shared" si="109"/>
        <v>0</v>
      </c>
      <c r="AN660" s="6">
        <f t="shared" si="110"/>
        <v>1</v>
      </c>
    </row>
    <row r="661" spans="1:40" x14ac:dyDescent="0.35">
      <c r="A661" s="2" t="s">
        <v>719</v>
      </c>
      <c r="B661" t="s">
        <v>689</v>
      </c>
      <c r="C661" t="s">
        <v>16</v>
      </c>
      <c r="D661" t="s">
        <v>134</v>
      </c>
      <c r="E661">
        <v>27</v>
      </c>
      <c r="F661">
        <v>108.15</v>
      </c>
      <c r="G661">
        <v>81.08</v>
      </c>
      <c r="H661">
        <f t="shared" si="104"/>
        <v>1.3338677849037988</v>
      </c>
      <c r="I661">
        <v>25</v>
      </c>
      <c r="J661">
        <v>73.63</v>
      </c>
      <c r="K661">
        <v>76.17</v>
      </c>
      <c r="L661" s="3">
        <f t="shared" si="105"/>
        <v>0</v>
      </c>
      <c r="M661" s="3">
        <f t="shared" si="106"/>
        <v>1</v>
      </c>
      <c r="N661" s="3">
        <f t="shared" si="107"/>
        <v>0</v>
      </c>
      <c r="AA661" t="s">
        <v>719</v>
      </c>
      <c r="AB661" t="s">
        <v>689</v>
      </c>
      <c r="AC661" t="s">
        <v>16</v>
      </c>
      <c r="AD661" t="s">
        <v>135</v>
      </c>
      <c r="AE661">
        <v>23.5</v>
      </c>
      <c r="AF661">
        <v>83.81</v>
      </c>
      <c r="AG661">
        <v>72.459999999999994</v>
      </c>
      <c r="AH661">
        <f t="shared" si="111"/>
        <v>1.1566381451835497</v>
      </c>
      <c r="AI661">
        <v>35</v>
      </c>
      <c r="AJ661">
        <v>103.87</v>
      </c>
      <c r="AK661">
        <v>100.44</v>
      </c>
      <c r="AL661" s="3">
        <f t="shared" si="108"/>
        <v>0</v>
      </c>
      <c r="AM661" s="3">
        <f t="shared" si="109"/>
        <v>1</v>
      </c>
      <c r="AN661" s="3">
        <f t="shared" si="110"/>
        <v>0</v>
      </c>
    </row>
    <row r="662" spans="1:40" x14ac:dyDescent="0.35">
      <c r="A662" s="2" t="s">
        <v>720</v>
      </c>
      <c r="B662" t="s">
        <v>689</v>
      </c>
      <c r="C662" t="s">
        <v>16</v>
      </c>
      <c r="D662" t="s">
        <v>134</v>
      </c>
      <c r="E662">
        <v>26.5</v>
      </c>
      <c r="F662">
        <v>173.67</v>
      </c>
      <c r="G662">
        <v>79.86</v>
      </c>
      <c r="H662">
        <f t="shared" si="104"/>
        <v>2.1746806912096166</v>
      </c>
      <c r="I662">
        <v>24</v>
      </c>
      <c r="J662">
        <v>66.33</v>
      </c>
      <c r="K662">
        <v>73.7</v>
      </c>
      <c r="L662" s="3">
        <f t="shared" si="105"/>
        <v>1</v>
      </c>
      <c r="M662" s="3">
        <f t="shared" si="106"/>
        <v>0</v>
      </c>
      <c r="N662" s="3">
        <f t="shared" si="107"/>
        <v>0</v>
      </c>
      <c r="AA662" t="s">
        <v>720</v>
      </c>
      <c r="AB662" t="s">
        <v>689</v>
      </c>
      <c r="AC662" t="s">
        <v>16</v>
      </c>
      <c r="AD662" t="s">
        <v>135</v>
      </c>
      <c r="AE662">
        <v>24</v>
      </c>
      <c r="AF662">
        <v>141.58000000000001</v>
      </c>
      <c r="AG662">
        <v>73.7</v>
      </c>
      <c r="AH662">
        <f t="shared" si="111"/>
        <v>1.921031207598372</v>
      </c>
      <c r="AI662">
        <v>22.5</v>
      </c>
      <c r="AJ662">
        <v>67.53</v>
      </c>
      <c r="AK662">
        <v>69.97</v>
      </c>
      <c r="AL662" s="3">
        <f t="shared" si="108"/>
        <v>1</v>
      </c>
      <c r="AM662" s="3">
        <f t="shared" si="109"/>
        <v>0</v>
      </c>
      <c r="AN662" s="3">
        <f t="shared" si="110"/>
        <v>0</v>
      </c>
    </row>
    <row r="663" spans="1:40" x14ac:dyDescent="0.35">
      <c r="A663" s="2" t="s">
        <v>721</v>
      </c>
      <c r="B663" t="s">
        <v>689</v>
      </c>
      <c r="C663" t="s">
        <v>16</v>
      </c>
      <c r="D663" t="s">
        <v>134</v>
      </c>
      <c r="E663" s="6">
        <v>27.5</v>
      </c>
      <c r="F663" s="6">
        <v>75.81</v>
      </c>
      <c r="G663" s="6">
        <v>82.3</v>
      </c>
      <c r="H663" s="6">
        <f t="shared" si="104"/>
        <v>0.92114216281895511</v>
      </c>
      <c r="I663" s="6">
        <v>27</v>
      </c>
      <c r="J663" s="6">
        <v>53.05</v>
      </c>
      <c r="K663" s="6">
        <v>81.08</v>
      </c>
      <c r="L663" s="6">
        <f t="shared" si="105"/>
        <v>0</v>
      </c>
      <c r="M663" s="6">
        <f t="shared" si="106"/>
        <v>0</v>
      </c>
      <c r="N663" s="6">
        <f t="shared" si="107"/>
        <v>1</v>
      </c>
      <c r="AA663" t="s">
        <v>721</v>
      </c>
      <c r="AB663" t="s">
        <v>689</v>
      </c>
      <c r="AC663" t="s">
        <v>16</v>
      </c>
      <c r="AD663" t="s">
        <v>135</v>
      </c>
      <c r="AE663" s="6">
        <v>16.5</v>
      </c>
      <c r="AF663" s="6">
        <v>47.81</v>
      </c>
      <c r="AG663" s="6">
        <v>54.79</v>
      </c>
      <c r="AH663" s="6">
        <f t="shared" si="111"/>
        <v>0.87260448987041439</v>
      </c>
      <c r="AI663" s="6">
        <v>16</v>
      </c>
      <c r="AJ663" s="6">
        <v>27.8</v>
      </c>
      <c r="AK663" s="6">
        <v>53.5</v>
      </c>
      <c r="AL663" s="6">
        <f t="shared" si="108"/>
        <v>0</v>
      </c>
      <c r="AM663" s="6">
        <f t="shared" si="109"/>
        <v>0</v>
      </c>
      <c r="AN663" s="6">
        <f t="shared" si="110"/>
        <v>1</v>
      </c>
    </row>
    <row r="664" spans="1:40" x14ac:dyDescent="0.35">
      <c r="A664" s="2" t="s">
        <v>722</v>
      </c>
      <c r="B664" t="s">
        <v>689</v>
      </c>
      <c r="C664" t="s">
        <v>16</v>
      </c>
      <c r="D664" t="s">
        <v>134</v>
      </c>
      <c r="E664" s="6">
        <v>26</v>
      </c>
      <c r="F664" s="6">
        <v>66.3</v>
      </c>
      <c r="G664" s="6">
        <v>78.63</v>
      </c>
      <c r="H664" s="6">
        <f t="shared" si="104"/>
        <v>0.8431896222815719</v>
      </c>
      <c r="I664" s="6">
        <v>25.5</v>
      </c>
      <c r="J664" s="6">
        <v>37.700000000000003</v>
      </c>
      <c r="K664" s="6">
        <v>77.400000000000006</v>
      </c>
      <c r="L664" s="6">
        <f t="shared" si="105"/>
        <v>0</v>
      </c>
      <c r="M664" s="6">
        <f t="shared" si="106"/>
        <v>0</v>
      </c>
      <c r="N664" s="6">
        <f t="shared" si="107"/>
        <v>1</v>
      </c>
      <c r="AA664" t="s">
        <v>722</v>
      </c>
      <c r="AB664" t="s">
        <v>689</v>
      </c>
      <c r="AC664" t="s">
        <v>16</v>
      </c>
      <c r="AD664" t="s">
        <v>135</v>
      </c>
      <c r="AE664" s="6">
        <v>17</v>
      </c>
      <c r="AF664" s="6">
        <v>40.86</v>
      </c>
      <c r="AG664" s="6">
        <v>56.08</v>
      </c>
      <c r="AH664" s="6">
        <f t="shared" si="111"/>
        <v>0.72860199714693297</v>
      </c>
      <c r="AI664" s="6">
        <v>16.5</v>
      </c>
      <c r="AJ664" s="6">
        <v>29.85</v>
      </c>
      <c r="AK664" s="6">
        <v>54.79</v>
      </c>
      <c r="AL664" s="6">
        <f t="shared" si="108"/>
        <v>0</v>
      </c>
      <c r="AM664" s="6">
        <f t="shared" si="109"/>
        <v>0</v>
      </c>
      <c r="AN664" s="6">
        <f t="shared" si="110"/>
        <v>1</v>
      </c>
    </row>
    <row r="665" spans="1:40" x14ac:dyDescent="0.35">
      <c r="A665" s="2" t="s">
        <v>723</v>
      </c>
      <c r="B665" t="s">
        <v>689</v>
      </c>
      <c r="C665" t="s">
        <v>16</v>
      </c>
      <c r="D665" t="s">
        <v>134</v>
      </c>
      <c r="E665">
        <v>28</v>
      </c>
      <c r="F665">
        <v>145.77000000000001</v>
      </c>
      <c r="G665">
        <v>83.53</v>
      </c>
      <c r="H665">
        <f t="shared" si="104"/>
        <v>1.7451215132287803</v>
      </c>
      <c r="I665">
        <v>30.5</v>
      </c>
      <c r="J665">
        <v>101.33</v>
      </c>
      <c r="K665">
        <v>89.6</v>
      </c>
      <c r="L665" s="3">
        <f t="shared" si="105"/>
        <v>1</v>
      </c>
      <c r="M665" s="3">
        <f t="shared" si="106"/>
        <v>0</v>
      </c>
      <c r="N665" s="3">
        <f t="shared" si="107"/>
        <v>0</v>
      </c>
      <c r="AA665" t="s">
        <v>723</v>
      </c>
      <c r="AB665" t="s">
        <v>689</v>
      </c>
      <c r="AC665" t="s">
        <v>16</v>
      </c>
      <c r="AD665" t="s">
        <v>135</v>
      </c>
      <c r="AE665">
        <v>24</v>
      </c>
      <c r="AF665">
        <v>127.78</v>
      </c>
      <c r="AG665">
        <v>73.7</v>
      </c>
      <c r="AH665">
        <f t="shared" si="111"/>
        <v>1.7337856173677069</v>
      </c>
      <c r="AI665">
        <v>23</v>
      </c>
      <c r="AJ665">
        <v>69.7</v>
      </c>
      <c r="AK665">
        <v>71.22</v>
      </c>
      <c r="AL665" s="3">
        <f t="shared" si="108"/>
        <v>1</v>
      </c>
      <c r="AM665" s="3">
        <f t="shared" si="109"/>
        <v>0</v>
      </c>
      <c r="AN665" s="3">
        <f t="shared" si="110"/>
        <v>0</v>
      </c>
    </row>
    <row r="666" spans="1:40" x14ac:dyDescent="0.35">
      <c r="A666" s="2" t="s">
        <v>724</v>
      </c>
      <c r="B666" t="s">
        <v>689</v>
      </c>
      <c r="C666" t="s">
        <v>16</v>
      </c>
      <c r="D666" t="s">
        <v>134</v>
      </c>
      <c r="E666" s="6">
        <v>26.5</v>
      </c>
      <c r="F666" s="6">
        <v>72.97</v>
      </c>
      <c r="G666" s="6">
        <v>79.86</v>
      </c>
      <c r="H666" s="6">
        <f t="shared" si="104"/>
        <v>0.9137240170298021</v>
      </c>
      <c r="I666" s="6">
        <v>26</v>
      </c>
      <c r="J666" s="6">
        <v>52.71</v>
      </c>
      <c r="K666" s="6">
        <v>78.63</v>
      </c>
      <c r="L666" s="6">
        <f t="shared" si="105"/>
        <v>0</v>
      </c>
      <c r="M666" s="6">
        <f t="shared" si="106"/>
        <v>0</v>
      </c>
      <c r="N666" s="6">
        <f t="shared" si="107"/>
        <v>1</v>
      </c>
      <c r="AA666" t="s">
        <v>724</v>
      </c>
      <c r="AB666" t="s">
        <v>689</v>
      </c>
      <c r="AC666" t="s">
        <v>16</v>
      </c>
      <c r="AD666" t="s">
        <v>135</v>
      </c>
      <c r="AE666" s="6">
        <v>18.5</v>
      </c>
      <c r="AF666" s="6">
        <v>53.43</v>
      </c>
      <c r="AG666" s="6">
        <v>59.91</v>
      </c>
      <c r="AH666" s="6">
        <f t="shared" si="111"/>
        <v>0.89183775663495246</v>
      </c>
      <c r="AI666" s="6">
        <v>18</v>
      </c>
      <c r="AJ666" s="6">
        <v>27.8</v>
      </c>
      <c r="AK666" s="6">
        <v>58.64</v>
      </c>
      <c r="AL666" s="6">
        <f t="shared" si="108"/>
        <v>0</v>
      </c>
      <c r="AM666" s="6">
        <f t="shared" si="109"/>
        <v>0</v>
      </c>
      <c r="AN666" s="6">
        <f t="shared" si="110"/>
        <v>1</v>
      </c>
    </row>
    <row r="667" spans="1:40" x14ac:dyDescent="0.35">
      <c r="A667" s="2" t="s">
        <v>725</v>
      </c>
      <c r="B667" t="s">
        <v>689</v>
      </c>
      <c r="C667" t="s">
        <v>16</v>
      </c>
      <c r="D667" t="s">
        <v>134</v>
      </c>
      <c r="E667">
        <v>28</v>
      </c>
      <c r="F667">
        <v>197.34</v>
      </c>
      <c r="G667">
        <v>83.53</v>
      </c>
      <c r="H667">
        <f t="shared" si="104"/>
        <v>2.362504489405004</v>
      </c>
      <c r="I667">
        <v>26</v>
      </c>
      <c r="J667">
        <v>76.77</v>
      </c>
      <c r="K667">
        <v>78.63</v>
      </c>
      <c r="L667" s="3">
        <f t="shared" si="105"/>
        <v>1</v>
      </c>
      <c r="M667" s="3">
        <f t="shared" si="106"/>
        <v>0</v>
      </c>
      <c r="N667" s="3">
        <f t="shared" si="107"/>
        <v>0</v>
      </c>
      <c r="AA667" t="s">
        <v>725</v>
      </c>
      <c r="AB667" t="s">
        <v>689</v>
      </c>
      <c r="AC667" t="s">
        <v>16</v>
      </c>
      <c r="AD667" t="s">
        <v>135</v>
      </c>
      <c r="AE667">
        <v>24</v>
      </c>
      <c r="AF667">
        <v>108.54</v>
      </c>
      <c r="AG667">
        <v>73.7</v>
      </c>
      <c r="AH667">
        <f t="shared" si="111"/>
        <v>1.4727272727272727</v>
      </c>
      <c r="AI667">
        <v>18</v>
      </c>
      <c r="AJ667">
        <v>69.260000000000005</v>
      </c>
      <c r="AK667">
        <v>58.64</v>
      </c>
      <c r="AL667" s="3">
        <f t="shared" si="108"/>
        <v>0</v>
      </c>
      <c r="AM667" s="3">
        <f t="shared" si="109"/>
        <v>1</v>
      </c>
      <c r="AN667" s="3">
        <f t="shared" si="110"/>
        <v>0</v>
      </c>
    </row>
    <row r="668" spans="1:40" x14ac:dyDescent="0.35">
      <c r="A668" s="2" t="s">
        <v>726</v>
      </c>
      <c r="B668" t="s">
        <v>689</v>
      </c>
      <c r="C668" t="s">
        <v>16</v>
      </c>
      <c r="D668" t="s">
        <v>134</v>
      </c>
      <c r="E668" s="6">
        <v>27.5</v>
      </c>
      <c r="F668" s="6">
        <v>78.77</v>
      </c>
      <c r="G668" s="6">
        <v>82.3</v>
      </c>
      <c r="H668" s="6">
        <f t="shared" si="104"/>
        <v>0.9571081409477521</v>
      </c>
      <c r="I668" s="6">
        <v>27</v>
      </c>
      <c r="J668" s="6">
        <v>74.98</v>
      </c>
      <c r="K668" s="6">
        <v>81.08</v>
      </c>
      <c r="L668" s="6">
        <f t="shared" si="105"/>
        <v>0</v>
      </c>
      <c r="M668" s="6">
        <f t="shared" si="106"/>
        <v>0</v>
      </c>
      <c r="N668" s="6">
        <f t="shared" si="107"/>
        <v>1</v>
      </c>
      <c r="AA668" t="s">
        <v>726</v>
      </c>
      <c r="AB668" t="s">
        <v>689</v>
      </c>
      <c r="AC668" t="s">
        <v>16</v>
      </c>
      <c r="AD668" t="s">
        <v>135</v>
      </c>
      <c r="AE668" s="6">
        <v>22</v>
      </c>
      <c r="AF668" s="6">
        <v>63.25</v>
      </c>
      <c r="AG668" s="6">
        <v>68.72</v>
      </c>
      <c r="AH668" s="6">
        <f t="shared" si="111"/>
        <v>0.9204016298020955</v>
      </c>
      <c r="AI668" s="6">
        <v>21.5</v>
      </c>
      <c r="AJ668" s="6">
        <v>37.28</v>
      </c>
      <c r="AK668" s="6">
        <v>67.47</v>
      </c>
      <c r="AL668" s="6">
        <f t="shared" si="108"/>
        <v>0</v>
      </c>
      <c r="AM668" s="6">
        <f t="shared" si="109"/>
        <v>0</v>
      </c>
      <c r="AN668" s="6">
        <f t="shared" si="110"/>
        <v>1</v>
      </c>
    </row>
    <row r="669" spans="1:40" x14ac:dyDescent="0.35">
      <c r="A669" s="2" t="s">
        <v>727</v>
      </c>
      <c r="B669" t="s">
        <v>689</v>
      </c>
      <c r="C669" t="s">
        <v>16</v>
      </c>
      <c r="D669" t="s">
        <v>134</v>
      </c>
      <c r="E669" s="6">
        <v>24</v>
      </c>
      <c r="F669" s="6">
        <v>63.2</v>
      </c>
      <c r="G669" s="6">
        <v>73.7</v>
      </c>
      <c r="H669" s="6">
        <f t="shared" si="104"/>
        <v>0.8575305291723202</v>
      </c>
      <c r="I669" s="6">
        <v>23.5</v>
      </c>
      <c r="J669" s="6">
        <v>58.05</v>
      </c>
      <c r="K669" s="6">
        <v>72.459999999999994</v>
      </c>
      <c r="L669" s="6">
        <f t="shared" si="105"/>
        <v>0</v>
      </c>
      <c r="M669" s="6">
        <f t="shared" si="106"/>
        <v>0</v>
      </c>
      <c r="N669" s="6">
        <f t="shared" si="107"/>
        <v>1</v>
      </c>
      <c r="AA669" t="s">
        <v>727</v>
      </c>
      <c r="AB669" t="s">
        <v>689</v>
      </c>
      <c r="AC669" t="s">
        <v>16</v>
      </c>
      <c r="AD669" t="s">
        <v>135</v>
      </c>
      <c r="AE669">
        <v>24</v>
      </c>
      <c r="AF669">
        <v>80.94</v>
      </c>
      <c r="AG669">
        <v>73.7</v>
      </c>
      <c r="AH669">
        <f t="shared" si="111"/>
        <v>1.0982360922659429</v>
      </c>
      <c r="AI669">
        <v>23.5</v>
      </c>
      <c r="AJ669">
        <v>68.84</v>
      </c>
      <c r="AK669">
        <v>72.459999999999994</v>
      </c>
      <c r="AL669" s="3">
        <f t="shared" si="108"/>
        <v>0</v>
      </c>
      <c r="AM669" s="3">
        <f t="shared" si="109"/>
        <v>1</v>
      </c>
      <c r="AN669" s="3">
        <f t="shared" si="110"/>
        <v>0</v>
      </c>
    </row>
    <row r="670" spans="1:40" x14ac:dyDescent="0.35">
      <c r="A670" s="2" t="s">
        <v>728</v>
      </c>
      <c r="B670" t="s">
        <v>689</v>
      </c>
      <c r="C670" t="s">
        <v>16</v>
      </c>
      <c r="D670" t="s">
        <v>134</v>
      </c>
      <c r="E670" s="6">
        <v>18</v>
      </c>
      <c r="F670" s="6">
        <v>47.07</v>
      </c>
      <c r="G670" s="6">
        <v>58.64</v>
      </c>
      <c r="H670" s="6">
        <f t="shared" si="104"/>
        <v>0.80269440654843105</v>
      </c>
      <c r="I670" s="6">
        <v>17.5</v>
      </c>
      <c r="J670" s="6">
        <v>39.200000000000003</v>
      </c>
      <c r="K670" s="6">
        <v>57.36</v>
      </c>
      <c r="L670" s="6">
        <f t="shared" si="105"/>
        <v>0</v>
      </c>
      <c r="M670" s="6">
        <f t="shared" si="106"/>
        <v>0</v>
      </c>
      <c r="N670" s="6">
        <f t="shared" si="107"/>
        <v>1</v>
      </c>
      <c r="AA670" t="s">
        <v>728</v>
      </c>
      <c r="AB670" t="s">
        <v>689</v>
      </c>
      <c r="AC670" t="s">
        <v>16</v>
      </c>
      <c r="AD670" t="s">
        <v>135</v>
      </c>
      <c r="AE670" s="6">
        <v>18</v>
      </c>
      <c r="AF670" s="6">
        <v>46.98</v>
      </c>
      <c r="AG670" s="6">
        <v>58.64</v>
      </c>
      <c r="AH670" s="6">
        <f t="shared" si="111"/>
        <v>0.80115961800818547</v>
      </c>
      <c r="AI670" s="6">
        <v>17.5</v>
      </c>
      <c r="AJ670" s="6">
        <v>29.96</v>
      </c>
      <c r="AK670" s="6">
        <v>57.36</v>
      </c>
      <c r="AL670" s="6">
        <f t="shared" si="108"/>
        <v>0</v>
      </c>
      <c r="AM670" s="6">
        <f t="shared" si="109"/>
        <v>0</v>
      </c>
      <c r="AN670" s="6">
        <f t="shared" si="110"/>
        <v>1</v>
      </c>
    </row>
    <row r="671" spans="1:40" x14ac:dyDescent="0.35">
      <c r="A671" s="2" t="s">
        <v>729</v>
      </c>
      <c r="B671" t="s">
        <v>689</v>
      </c>
      <c r="C671" t="s">
        <v>16</v>
      </c>
      <c r="D671" t="s">
        <v>134</v>
      </c>
      <c r="E671">
        <v>28.5</v>
      </c>
      <c r="F671">
        <v>117.13</v>
      </c>
      <c r="G671">
        <v>84.74</v>
      </c>
      <c r="H671">
        <f t="shared" si="104"/>
        <v>1.3822279915034223</v>
      </c>
      <c r="I671">
        <v>26</v>
      </c>
      <c r="J671">
        <v>72.13</v>
      </c>
      <c r="K671">
        <v>78.63</v>
      </c>
      <c r="L671" s="3">
        <f t="shared" si="105"/>
        <v>0</v>
      </c>
      <c r="M671" s="3">
        <f t="shared" si="106"/>
        <v>1</v>
      </c>
      <c r="N671" s="3">
        <f t="shared" si="107"/>
        <v>0</v>
      </c>
      <c r="AA671" t="s">
        <v>729</v>
      </c>
      <c r="AB671" t="s">
        <v>689</v>
      </c>
      <c r="AC671" t="s">
        <v>16</v>
      </c>
      <c r="AD671" t="s">
        <v>135</v>
      </c>
      <c r="AE671" s="6">
        <v>23.5</v>
      </c>
      <c r="AF671" s="6">
        <v>71.03</v>
      </c>
      <c r="AG671" s="6">
        <v>72.459999999999994</v>
      </c>
      <c r="AH671" s="6">
        <f t="shared" si="111"/>
        <v>0.98026497377863664</v>
      </c>
      <c r="AI671" s="6">
        <v>23</v>
      </c>
      <c r="AJ671" s="6">
        <v>55.91</v>
      </c>
      <c r="AK671" s="6">
        <v>71.22</v>
      </c>
      <c r="AL671" s="6">
        <f t="shared" si="108"/>
        <v>0</v>
      </c>
      <c r="AM671" s="6">
        <f t="shared" si="109"/>
        <v>0</v>
      </c>
      <c r="AN671" s="6">
        <f t="shared" si="110"/>
        <v>1</v>
      </c>
    </row>
    <row r="672" spans="1:40" x14ac:dyDescent="0.35">
      <c r="A672" s="2" t="s">
        <v>730</v>
      </c>
      <c r="B672" t="s">
        <v>689</v>
      </c>
      <c r="C672" t="s">
        <v>16</v>
      </c>
      <c r="D672" t="s">
        <v>134</v>
      </c>
      <c r="E672">
        <v>28</v>
      </c>
      <c r="F672">
        <v>98.9</v>
      </c>
      <c r="G672">
        <v>83.53</v>
      </c>
      <c r="H672">
        <f t="shared" si="104"/>
        <v>1.1840057464384055</v>
      </c>
      <c r="I672">
        <v>27</v>
      </c>
      <c r="J672">
        <v>69.87</v>
      </c>
      <c r="K672">
        <v>81.08</v>
      </c>
      <c r="L672" s="3">
        <f t="shared" si="105"/>
        <v>0</v>
      </c>
      <c r="M672" s="3">
        <f t="shared" si="106"/>
        <v>1</v>
      </c>
      <c r="N672" s="3">
        <f t="shared" si="107"/>
        <v>0</v>
      </c>
      <c r="AA672" t="s">
        <v>730</v>
      </c>
      <c r="AB672" t="s">
        <v>689</v>
      </c>
      <c r="AC672" t="s">
        <v>16</v>
      </c>
      <c r="AD672" t="s">
        <v>135</v>
      </c>
      <c r="AE672">
        <v>24</v>
      </c>
      <c r="AF672">
        <v>101.45</v>
      </c>
      <c r="AG672">
        <v>73.7</v>
      </c>
      <c r="AH672">
        <f t="shared" si="111"/>
        <v>1.3765264586160109</v>
      </c>
      <c r="AI672">
        <v>23.5</v>
      </c>
      <c r="AJ672">
        <v>71.91</v>
      </c>
      <c r="AK672">
        <v>72.459999999999994</v>
      </c>
      <c r="AL672" s="3">
        <f t="shared" si="108"/>
        <v>0</v>
      </c>
      <c r="AM672" s="3">
        <f t="shared" si="109"/>
        <v>1</v>
      </c>
      <c r="AN672" s="3">
        <f t="shared" si="110"/>
        <v>0</v>
      </c>
    </row>
    <row r="673" spans="1:40" x14ac:dyDescent="0.35">
      <c r="A673" s="2" t="s">
        <v>731</v>
      </c>
      <c r="B673" t="s">
        <v>689</v>
      </c>
      <c r="C673" t="s">
        <v>16</v>
      </c>
      <c r="D673" t="s">
        <v>134</v>
      </c>
      <c r="E673">
        <v>24</v>
      </c>
      <c r="F673">
        <v>80.62</v>
      </c>
      <c r="G673">
        <v>73.7</v>
      </c>
      <c r="H673">
        <f t="shared" si="104"/>
        <v>1.0938941655359566</v>
      </c>
      <c r="I673">
        <v>23.5</v>
      </c>
      <c r="J673">
        <v>49.55</v>
      </c>
      <c r="K673">
        <v>72.459999999999994</v>
      </c>
      <c r="L673" s="3">
        <f t="shared" si="105"/>
        <v>0</v>
      </c>
      <c r="M673" s="3">
        <f t="shared" si="106"/>
        <v>1</v>
      </c>
      <c r="N673" s="3">
        <f t="shared" si="107"/>
        <v>0</v>
      </c>
      <c r="AA673" t="s">
        <v>731</v>
      </c>
      <c r="AB673" t="s">
        <v>689</v>
      </c>
      <c r="AC673" t="s">
        <v>16</v>
      </c>
      <c r="AD673" t="s">
        <v>135</v>
      </c>
      <c r="AE673">
        <v>24</v>
      </c>
      <c r="AF673">
        <v>90.57</v>
      </c>
      <c r="AG673">
        <v>73.7</v>
      </c>
      <c r="AH673">
        <f t="shared" si="111"/>
        <v>1.228900949796472</v>
      </c>
      <c r="AI673">
        <v>26</v>
      </c>
      <c r="AJ673">
        <v>95.31</v>
      </c>
      <c r="AK673">
        <v>78.63</v>
      </c>
      <c r="AL673" s="3">
        <f t="shared" si="108"/>
        <v>0</v>
      </c>
      <c r="AM673" s="3">
        <f t="shared" si="109"/>
        <v>1</v>
      </c>
      <c r="AN673" s="3">
        <f t="shared" si="110"/>
        <v>0</v>
      </c>
    </row>
    <row r="674" spans="1:40" x14ac:dyDescent="0.35">
      <c r="A674" s="2" t="s">
        <v>732</v>
      </c>
      <c r="B674" t="s">
        <v>689</v>
      </c>
      <c r="C674" t="s">
        <v>16</v>
      </c>
      <c r="D674" t="s">
        <v>134</v>
      </c>
      <c r="E674">
        <v>28</v>
      </c>
      <c r="F674">
        <v>164.28</v>
      </c>
      <c r="G674">
        <v>83.53</v>
      </c>
      <c r="H674">
        <f t="shared" si="104"/>
        <v>1.9667185442356039</v>
      </c>
      <c r="I674">
        <v>26.5</v>
      </c>
      <c r="J674">
        <v>74.599999999999994</v>
      </c>
      <c r="K674">
        <v>79.86</v>
      </c>
      <c r="L674" s="3">
        <f t="shared" si="105"/>
        <v>1</v>
      </c>
      <c r="M674" s="3">
        <f t="shared" si="106"/>
        <v>0</v>
      </c>
      <c r="N674" s="3">
        <f t="shared" si="107"/>
        <v>0</v>
      </c>
      <c r="AA674" t="s">
        <v>732</v>
      </c>
      <c r="AB674" t="s">
        <v>689</v>
      </c>
      <c r="AC674" t="s">
        <v>16</v>
      </c>
      <c r="AD674" t="s">
        <v>135</v>
      </c>
      <c r="AE674">
        <v>24</v>
      </c>
      <c r="AF674">
        <v>116.03</v>
      </c>
      <c r="AG674">
        <v>73.7</v>
      </c>
      <c r="AH674">
        <f t="shared" si="111"/>
        <v>1.5743554952510177</v>
      </c>
      <c r="AI674">
        <v>23</v>
      </c>
      <c r="AJ674">
        <v>51.85</v>
      </c>
      <c r="AK674">
        <v>71.22</v>
      </c>
      <c r="AL674" s="3">
        <f t="shared" si="108"/>
        <v>1</v>
      </c>
      <c r="AM674" s="3">
        <f t="shared" si="109"/>
        <v>0</v>
      </c>
      <c r="AN674" s="3">
        <f t="shared" si="110"/>
        <v>0</v>
      </c>
    </row>
    <row r="675" spans="1:40" x14ac:dyDescent="0.35">
      <c r="A675" s="2" t="s">
        <v>733</v>
      </c>
      <c r="B675" t="s">
        <v>486</v>
      </c>
      <c r="C675" t="s">
        <v>51</v>
      </c>
      <c r="D675" t="s">
        <v>17</v>
      </c>
      <c r="E675" s="6">
        <v>24</v>
      </c>
      <c r="F675" s="6">
        <v>69.41</v>
      </c>
      <c r="G675" s="6">
        <v>73.7</v>
      </c>
      <c r="H675" s="6">
        <f t="shared" si="104"/>
        <v>0.9417910447761193</v>
      </c>
      <c r="I675" s="6">
        <v>23.5</v>
      </c>
      <c r="J675" s="6">
        <v>67.72</v>
      </c>
      <c r="K675" s="6">
        <v>72.459999999999994</v>
      </c>
      <c r="L675" s="6">
        <f t="shared" si="105"/>
        <v>0</v>
      </c>
      <c r="M675" s="6">
        <f t="shared" si="106"/>
        <v>0</v>
      </c>
      <c r="N675" s="6">
        <f t="shared" si="107"/>
        <v>1</v>
      </c>
      <c r="AA675" t="s">
        <v>733</v>
      </c>
      <c r="AB675" t="s">
        <v>486</v>
      </c>
      <c r="AC675" t="s">
        <v>51</v>
      </c>
      <c r="AD675" t="s">
        <v>18</v>
      </c>
      <c r="AE675">
        <v>23</v>
      </c>
      <c r="AF675">
        <v>82.33</v>
      </c>
      <c r="AG675">
        <v>71.22</v>
      </c>
      <c r="AH675">
        <f t="shared" si="111"/>
        <v>1.1559955068800898</v>
      </c>
      <c r="AI675">
        <v>22.5</v>
      </c>
      <c r="AJ675">
        <v>47.95</v>
      </c>
      <c r="AK675">
        <v>69.97</v>
      </c>
      <c r="AL675" s="3">
        <f t="shared" si="108"/>
        <v>0</v>
      </c>
      <c r="AM675" s="3">
        <f t="shared" si="109"/>
        <v>1</v>
      </c>
      <c r="AN675" s="3">
        <f t="shared" si="110"/>
        <v>0</v>
      </c>
    </row>
    <row r="676" spans="1:40" x14ac:dyDescent="0.35">
      <c r="A676" s="2" t="s">
        <v>734</v>
      </c>
      <c r="B676" t="s">
        <v>486</v>
      </c>
      <c r="C676" t="s">
        <v>51</v>
      </c>
      <c r="D676" t="s">
        <v>17</v>
      </c>
      <c r="E676">
        <v>24</v>
      </c>
      <c r="F676">
        <v>120.48</v>
      </c>
      <c r="G676">
        <v>73.7</v>
      </c>
      <c r="H676">
        <f t="shared" si="104"/>
        <v>1.6347354138398915</v>
      </c>
      <c r="I676">
        <v>22.5</v>
      </c>
      <c r="J676">
        <v>65.180000000000007</v>
      </c>
      <c r="K676">
        <v>69.97</v>
      </c>
      <c r="L676" s="3">
        <f t="shared" si="105"/>
        <v>1</v>
      </c>
      <c r="M676" s="3">
        <f t="shared" si="106"/>
        <v>0</v>
      </c>
      <c r="N676" s="3">
        <f t="shared" si="107"/>
        <v>0</v>
      </c>
      <c r="AA676" t="s">
        <v>734</v>
      </c>
      <c r="AB676" t="s">
        <v>486</v>
      </c>
      <c r="AC676" t="s">
        <v>51</v>
      </c>
      <c r="AD676" t="s">
        <v>18</v>
      </c>
      <c r="AE676">
        <v>24</v>
      </c>
      <c r="AF676">
        <v>94.53</v>
      </c>
      <c r="AG676">
        <v>73.7</v>
      </c>
      <c r="AH676">
        <f t="shared" si="111"/>
        <v>1.2826322930800542</v>
      </c>
      <c r="AI676">
        <v>35</v>
      </c>
      <c r="AJ676">
        <v>101.38</v>
      </c>
      <c r="AK676">
        <v>100.44</v>
      </c>
      <c r="AL676" s="3">
        <f t="shared" si="108"/>
        <v>0</v>
      </c>
      <c r="AM676" s="3">
        <f t="shared" si="109"/>
        <v>1</v>
      </c>
      <c r="AN676" s="3">
        <f t="shared" si="110"/>
        <v>0</v>
      </c>
    </row>
    <row r="677" spans="1:40" x14ac:dyDescent="0.35">
      <c r="A677" s="2" t="s">
        <v>735</v>
      </c>
      <c r="B677" t="s">
        <v>486</v>
      </c>
      <c r="C677" t="s">
        <v>51</v>
      </c>
      <c r="D677" t="s">
        <v>17</v>
      </c>
      <c r="E677" s="6">
        <v>16.5</v>
      </c>
      <c r="F677" s="6">
        <v>44.04</v>
      </c>
      <c r="G677" s="6">
        <v>54.79</v>
      </c>
      <c r="H677" s="6">
        <f t="shared" si="104"/>
        <v>0.80379631319583866</v>
      </c>
      <c r="I677" s="6">
        <v>16</v>
      </c>
      <c r="J677" s="6">
        <v>30.18</v>
      </c>
      <c r="K677" s="6">
        <v>53.5</v>
      </c>
      <c r="L677" s="6">
        <f t="shared" si="105"/>
        <v>0</v>
      </c>
      <c r="M677" s="6">
        <f t="shared" si="106"/>
        <v>0</v>
      </c>
      <c r="N677" s="6">
        <f t="shared" si="107"/>
        <v>1</v>
      </c>
      <c r="AA677" t="s">
        <v>735</v>
      </c>
      <c r="AB677" t="s">
        <v>486</v>
      </c>
      <c r="AC677" t="s">
        <v>51</v>
      </c>
      <c r="AD677" t="s">
        <v>18</v>
      </c>
      <c r="AE677">
        <v>23.5</v>
      </c>
      <c r="AF677">
        <v>81.069999999999993</v>
      </c>
      <c r="AG677">
        <v>72.459999999999994</v>
      </c>
      <c r="AH677">
        <f t="shared" si="111"/>
        <v>1.1188241788573006</v>
      </c>
      <c r="AI677">
        <v>23</v>
      </c>
      <c r="AJ677">
        <v>70.12</v>
      </c>
      <c r="AK677">
        <v>71.22</v>
      </c>
      <c r="AL677" s="3">
        <f t="shared" si="108"/>
        <v>0</v>
      </c>
      <c r="AM677" s="3">
        <f t="shared" si="109"/>
        <v>1</v>
      </c>
      <c r="AN677" s="3">
        <f t="shared" si="110"/>
        <v>0</v>
      </c>
    </row>
    <row r="678" spans="1:40" x14ac:dyDescent="0.35">
      <c r="A678" s="2" t="s">
        <v>736</v>
      </c>
      <c r="B678" t="s">
        <v>486</v>
      </c>
      <c r="C678" t="s">
        <v>51</v>
      </c>
      <c r="D678" t="s">
        <v>17</v>
      </c>
      <c r="E678" s="6">
        <v>25.5</v>
      </c>
      <c r="F678" s="6">
        <v>74.17</v>
      </c>
      <c r="G678" s="6">
        <v>77.400000000000006</v>
      </c>
      <c r="H678" s="6">
        <f t="shared" si="104"/>
        <v>0.95826873385012912</v>
      </c>
      <c r="I678" s="6">
        <v>25</v>
      </c>
      <c r="J678" s="6">
        <v>61.85</v>
      </c>
      <c r="K678" s="6">
        <v>76.17</v>
      </c>
      <c r="L678" s="6">
        <f t="shared" si="105"/>
        <v>0</v>
      </c>
      <c r="M678" s="6">
        <f t="shared" si="106"/>
        <v>0</v>
      </c>
      <c r="N678" s="6">
        <f t="shared" si="107"/>
        <v>1</v>
      </c>
      <c r="AA678" t="s">
        <v>736</v>
      </c>
      <c r="AB678" t="s">
        <v>486</v>
      </c>
      <c r="AC678" t="s">
        <v>51</v>
      </c>
      <c r="AD678" t="s">
        <v>18</v>
      </c>
      <c r="AE678" s="6">
        <v>24</v>
      </c>
      <c r="AF678" s="6">
        <v>71.87</v>
      </c>
      <c r="AG678" s="6">
        <v>73.7</v>
      </c>
      <c r="AH678" s="6">
        <f t="shared" si="111"/>
        <v>0.97516960651289009</v>
      </c>
      <c r="AI678" s="6">
        <v>23.5</v>
      </c>
      <c r="AJ678" s="6">
        <v>38.950000000000003</v>
      </c>
      <c r="AK678" s="6">
        <v>72.459999999999994</v>
      </c>
      <c r="AL678" s="6">
        <f t="shared" si="108"/>
        <v>0</v>
      </c>
      <c r="AM678" s="6">
        <f t="shared" si="109"/>
        <v>0</v>
      </c>
      <c r="AN678" s="6">
        <f t="shared" si="110"/>
        <v>1</v>
      </c>
    </row>
    <row r="679" spans="1:40" x14ac:dyDescent="0.35">
      <c r="A679" s="2" t="s">
        <v>737</v>
      </c>
      <c r="B679" t="s">
        <v>486</v>
      </c>
      <c r="C679" t="s">
        <v>51</v>
      </c>
      <c r="D679" t="s">
        <v>17</v>
      </c>
      <c r="E679">
        <v>24.5</v>
      </c>
      <c r="F679">
        <v>99.27</v>
      </c>
      <c r="G679">
        <v>74.930000000000007</v>
      </c>
      <c r="H679">
        <f t="shared" si="104"/>
        <v>1.3248365140798077</v>
      </c>
      <c r="I679">
        <v>23.5</v>
      </c>
      <c r="J679">
        <v>41.97</v>
      </c>
      <c r="K679">
        <v>72.459999999999994</v>
      </c>
      <c r="L679" s="3">
        <f t="shared" si="105"/>
        <v>0</v>
      </c>
      <c r="M679" s="3">
        <f t="shared" si="106"/>
        <v>1</v>
      </c>
      <c r="N679" s="3">
        <f t="shared" si="107"/>
        <v>0</v>
      </c>
      <c r="AA679" t="s">
        <v>737</v>
      </c>
      <c r="AB679" t="s">
        <v>486</v>
      </c>
      <c r="AC679" t="s">
        <v>51</v>
      </c>
      <c r="AD679" t="s">
        <v>18</v>
      </c>
      <c r="AE679" s="6">
        <v>24</v>
      </c>
      <c r="AF679" s="6">
        <v>71.39</v>
      </c>
      <c r="AG679" s="6">
        <v>73.7</v>
      </c>
      <c r="AH679" s="6">
        <f t="shared" si="111"/>
        <v>0.9686567164179104</v>
      </c>
      <c r="AI679" s="6">
        <v>23.5</v>
      </c>
      <c r="AJ679" s="6">
        <v>60.48</v>
      </c>
      <c r="AK679" s="6">
        <v>72.459999999999994</v>
      </c>
      <c r="AL679" s="6">
        <f t="shared" si="108"/>
        <v>0</v>
      </c>
      <c r="AM679" s="6">
        <f t="shared" si="109"/>
        <v>0</v>
      </c>
      <c r="AN679" s="6">
        <f t="shared" si="110"/>
        <v>1</v>
      </c>
    </row>
    <row r="680" spans="1:40" x14ac:dyDescent="0.35">
      <c r="A680" s="2" t="s">
        <v>738</v>
      </c>
      <c r="B680" t="s">
        <v>486</v>
      </c>
      <c r="C680" t="s">
        <v>51</v>
      </c>
      <c r="D680" t="s">
        <v>17</v>
      </c>
      <c r="E680" s="6">
        <v>24</v>
      </c>
      <c r="F680" s="6">
        <v>67.19</v>
      </c>
      <c r="G680" s="6">
        <v>73.7</v>
      </c>
      <c r="H680" s="6">
        <f t="shared" si="104"/>
        <v>0.91166892808683841</v>
      </c>
      <c r="I680" s="6">
        <v>23.5</v>
      </c>
      <c r="J680" s="6">
        <v>50.4</v>
      </c>
      <c r="K680" s="6">
        <v>72.459999999999994</v>
      </c>
      <c r="L680" s="6">
        <f t="shared" si="105"/>
        <v>0</v>
      </c>
      <c r="M680" s="6">
        <f t="shared" si="106"/>
        <v>0</v>
      </c>
      <c r="N680" s="6">
        <f t="shared" si="107"/>
        <v>1</v>
      </c>
      <c r="AA680" t="s">
        <v>738</v>
      </c>
      <c r="AB680" t="s">
        <v>486</v>
      </c>
      <c r="AC680" t="s">
        <v>51</v>
      </c>
      <c r="AD680" t="s">
        <v>18</v>
      </c>
      <c r="AE680">
        <v>24</v>
      </c>
      <c r="AF680">
        <v>102.52</v>
      </c>
      <c r="AG680">
        <v>73.7</v>
      </c>
      <c r="AH680">
        <f t="shared" si="111"/>
        <v>1.3910447761194029</v>
      </c>
      <c r="AI680">
        <v>22.5</v>
      </c>
      <c r="AJ680">
        <v>62.66</v>
      </c>
      <c r="AK680">
        <v>69.97</v>
      </c>
      <c r="AL680" s="3">
        <f t="shared" si="108"/>
        <v>0</v>
      </c>
      <c r="AM680" s="3">
        <f t="shared" si="109"/>
        <v>1</v>
      </c>
      <c r="AN680" s="3">
        <f t="shared" si="110"/>
        <v>0</v>
      </c>
    </row>
    <row r="681" spans="1:40" x14ac:dyDescent="0.35">
      <c r="A681" s="2" t="s">
        <v>739</v>
      </c>
      <c r="B681" t="s">
        <v>486</v>
      </c>
      <c r="C681" t="s">
        <v>51</v>
      </c>
      <c r="D681" t="s">
        <v>17</v>
      </c>
      <c r="E681" s="6">
        <v>25</v>
      </c>
      <c r="F681" s="6">
        <v>71.790000000000006</v>
      </c>
      <c r="G681" s="6">
        <v>76.17</v>
      </c>
      <c r="H681" s="6">
        <f t="shared" si="104"/>
        <v>0.94249704608113438</v>
      </c>
      <c r="I681" s="6">
        <v>24.5</v>
      </c>
      <c r="J681" s="6">
        <v>61.28</v>
      </c>
      <c r="K681" s="6">
        <v>74.930000000000007</v>
      </c>
      <c r="L681" s="6">
        <f t="shared" si="105"/>
        <v>0</v>
      </c>
      <c r="M681" s="6">
        <f t="shared" si="106"/>
        <v>0</v>
      </c>
      <c r="N681" s="6">
        <f t="shared" si="107"/>
        <v>1</v>
      </c>
      <c r="AA681" t="s">
        <v>739</v>
      </c>
      <c r="AB681" t="s">
        <v>486</v>
      </c>
      <c r="AC681" t="s">
        <v>51</v>
      </c>
      <c r="AD681" t="s">
        <v>18</v>
      </c>
      <c r="AE681">
        <v>24</v>
      </c>
      <c r="AF681">
        <v>92.21</v>
      </c>
      <c r="AG681">
        <v>73.7</v>
      </c>
      <c r="AH681">
        <f t="shared" si="111"/>
        <v>1.2511533242876525</v>
      </c>
      <c r="AI681">
        <v>23</v>
      </c>
      <c r="AJ681">
        <v>56.64</v>
      </c>
      <c r="AK681">
        <v>71.22</v>
      </c>
      <c r="AL681" s="3">
        <f t="shared" si="108"/>
        <v>0</v>
      </c>
      <c r="AM681" s="3">
        <f t="shared" si="109"/>
        <v>1</v>
      </c>
      <c r="AN681" s="3">
        <f t="shared" si="110"/>
        <v>0</v>
      </c>
    </row>
    <row r="682" spans="1:40" x14ac:dyDescent="0.35">
      <c r="A682" s="2" t="s">
        <v>740</v>
      </c>
      <c r="B682" t="s">
        <v>486</v>
      </c>
      <c r="C682" t="s">
        <v>51</v>
      </c>
      <c r="D682" t="s">
        <v>17</v>
      </c>
      <c r="E682" s="6">
        <v>25</v>
      </c>
      <c r="F682" s="6">
        <v>68.58</v>
      </c>
      <c r="G682" s="6">
        <v>76.17</v>
      </c>
      <c r="H682" s="6">
        <f t="shared" si="104"/>
        <v>0.90035447026388338</v>
      </c>
      <c r="I682" s="6">
        <v>24.5</v>
      </c>
      <c r="J682" s="6">
        <v>62.66</v>
      </c>
      <c r="K682" s="6">
        <v>74.930000000000007</v>
      </c>
      <c r="L682" s="6">
        <f t="shared" si="105"/>
        <v>0</v>
      </c>
      <c r="M682" s="6">
        <f t="shared" si="106"/>
        <v>0</v>
      </c>
      <c r="N682" s="6">
        <f t="shared" si="107"/>
        <v>1</v>
      </c>
      <c r="AA682" t="s">
        <v>740</v>
      </c>
      <c r="AB682" t="s">
        <v>486</v>
      </c>
      <c r="AC682" t="s">
        <v>51</v>
      </c>
      <c r="AD682" t="s">
        <v>18</v>
      </c>
      <c r="AE682">
        <v>24</v>
      </c>
      <c r="AF682">
        <v>85.36</v>
      </c>
      <c r="AG682">
        <v>73.7</v>
      </c>
      <c r="AH682">
        <f t="shared" si="111"/>
        <v>1.1582089552238806</v>
      </c>
      <c r="AI682">
        <v>23</v>
      </c>
      <c r="AJ682">
        <v>63.32</v>
      </c>
      <c r="AK682">
        <v>71.22</v>
      </c>
      <c r="AL682" s="3">
        <f t="shared" si="108"/>
        <v>0</v>
      </c>
      <c r="AM682" s="3">
        <f t="shared" si="109"/>
        <v>1</v>
      </c>
      <c r="AN682" s="3">
        <f t="shared" si="110"/>
        <v>0</v>
      </c>
    </row>
    <row r="683" spans="1:40" x14ac:dyDescent="0.35">
      <c r="A683" s="2" t="s">
        <v>741</v>
      </c>
      <c r="B683" t="s">
        <v>486</v>
      </c>
      <c r="C683" t="s">
        <v>51</v>
      </c>
      <c r="D683" t="s">
        <v>17</v>
      </c>
      <c r="E683">
        <v>24</v>
      </c>
      <c r="F683">
        <v>133.26</v>
      </c>
      <c r="G683">
        <v>73.7</v>
      </c>
      <c r="H683">
        <f t="shared" si="104"/>
        <v>1.8081411126187243</v>
      </c>
      <c r="I683">
        <v>23</v>
      </c>
      <c r="J683">
        <v>58.5</v>
      </c>
      <c r="K683">
        <v>71.22</v>
      </c>
      <c r="L683" s="3">
        <f t="shared" si="105"/>
        <v>1</v>
      </c>
      <c r="M683" s="3">
        <f t="shared" si="106"/>
        <v>0</v>
      </c>
      <c r="N683" s="3">
        <f t="shared" si="107"/>
        <v>0</v>
      </c>
      <c r="AA683" t="s">
        <v>741</v>
      </c>
      <c r="AB683" t="s">
        <v>486</v>
      </c>
      <c r="AC683" t="s">
        <v>51</v>
      </c>
      <c r="AD683" t="s">
        <v>18</v>
      </c>
      <c r="AE683" s="6">
        <v>31.5</v>
      </c>
      <c r="AF683" s="6">
        <v>84.32</v>
      </c>
      <c r="AG683" s="6">
        <v>92.02</v>
      </c>
      <c r="AH683" s="6">
        <f t="shared" si="111"/>
        <v>0.91632253857856982</v>
      </c>
      <c r="AI683" s="6">
        <v>31</v>
      </c>
      <c r="AJ683" s="6">
        <v>55.41</v>
      </c>
      <c r="AK683" s="6">
        <v>90.81</v>
      </c>
      <c r="AL683" s="6">
        <f t="shared" si="108"/>
        <v>0</v>
      </c>
      <c r="AM683" s="6">
        <f t="shared" si="109"/>
        <v>0</v>
      </c>
      <c r="AN683" s="6">
        <f t="shared" si="110"/>
        <v>1</v>
      </c>
    </row>
    <row r="684" spans="1:40" x14ac:dyDescent="0.35">
      <c r="A684" s="2" t="s">
        <v>742</v>
      </c>
      <c r="B684" t="s">
        <v>486</v>
      </c>
      <c r="C684" t="s">
        <v>51</v>
      </c>
      <c r="D684" t="s">
        <v>17</v>
      </c>
      <c r="E684" s="6">
        <v>24</v>
      </c>
      <c r="F684" s="6">
        <v>57.04</v>
      </c>
      <c r="G684" s="6">
        <v>73.7</v>
      </c>
      <c r="H684" s="6">
        <f t="shared" si="104"/>
        <v>0.77394843962008142</v>
      </c>
      <c r="I684" s="6">
        <v>23.5</v>
      </c>
      <c r="J684" s="6">
        <v>48.8</v>
      </c>
      <c r="K684" s="6">
        <v>72.459999999999994</v>
      </c>
      <c r="L684" s="6">
        <f t="shared" si="105"/>
        <v>0</v>
      </c>
      <c r="M684" s="6">
        <f t="shared" si="106"/>
        <v>0</v>
      </c>
      <c r="N684" s="6">
        <f t="shared" si="107"/>
        <v>1</v>
      </c>
      <c r="AA684" t="s">
        <v>742</v>
      </c>
      <c r="AB684" t="s">
        <v>486</v>
      </c>
      <c r="AC684" t="s">
        <v>51</v>
      </c>
      <c r="AD684" t="s">
        <v>18</v>
      </c>
      <c r="AE684">
        <v>24</v>
      </c>
      <c r="AF684">
        <v>95.29</v>
      </c>
      <c r="AG684">
        <v>73.7</v>
      </c>
      <c r="AH684">
        <f t="shared" si="111"/>
        <v>1.2929443690637721</v>
      </c>
      <c r="AI684">
        <v>22.5</v>
      </c>
      <c r="AJ684">
        <v>51.57</v>
      </c>
      <c r="AK684">
        <v>69.97</v>
      </c>
      <c r="AL684" s="3">
        <f t="shared" si="108"/>
        <v>0</v>
      </c>
      <c r="AM684" s="3">
        <f t="shared" si="109"/>
        <v>1</v>
      </c>
      <c r="AN684" s="3">
        <f t="shared" si="110"/>
        <v>0</v>
      </c>
    </row>
    <row r="685" spans="1:40" x14ac:dyDescent="0.35">
      <c r="A685" s="2" t="s">
        <v>743</v>
      </c>
      <c r="B685" t="s">
        <v>486</v>
      </c>
      <c r="C685" t="s">
        <v>51</v>
      </c>
      <c r="D685" t="s">
        <v>17</v>
      </c>
      <c r="E685">
        <v>26.5</v>
      </c>
      <c r="F685">
        <v>89.39</v>
      </c>
      <c r="G685">
        <v>79.86</v>
      </c>
      <c r="H685">
        <f t="shared" si="104"/>
        <v>1.1193338342098673</v>
      </c>
      <c r="I685">
        <v>26</v>
      </c>
      <c r="J685">
        <v>62.13</v>
      </c>
      <c r="K685">
        <v>78.63</v>
      </c>
      <c r="L685" s="3">
        <f t="shared" si="105"/>
        <v>0</v>
      </c>
      <c r="M685" s="3">
        <f t="shared" si="106"/>
        <v>1</v>
      </c>
      <c r="N685" s="3">
        <f t="shared" si="107"/>
        <v>0</v>
      </c>
      <c r="AA685" t="s">
        <v>743</v>
      </c>
      <c r="AB685" t="s">
        <v>486</v>
      </c>
      <c r="AC685" t="s">
        <v>51</v>
      </c>
      <c r="AD685" t="s">
        <v>18</v>
      </c>
      <c r="AE685" s="6">
        <v>16.5</v>
      </c>
      <c r="AF685" s="6">
        <v>40.11</v>
      </c>
      <c r="AG685" s="6">
        <v>54.79</v>
      </c>
      <c r="AH685" s="6">
        <f t="shared" si="111"/>
        <v>0.73206789560138708</v>
      </c>
      <c r="AI685" s="6">
        <v>16</v>
      </c>
      <c r="AJ685" s="6">
        <v>19.3</v>
      </c>
      <c r="AK685" s="6">
        <v>53.5</v>
      </c>
      <c r="AL685" s="6">
        <f t="shared" si="108"/>
        <v>0</v>
      </c>
      <c r="AM685" s="6">
        <f t="shared" si="109"/>
        <v>0</v>
      </c>
      <c r="AN685" s="6">
        <f t="shared" si="110"/>
        <v>1</v>
      </c>
    </row>
    <row r="686" spans="1:40" x14ac:dyDescent="0.35">
      <c r="A686" s="2" t="s">
        <v>744</v>
      </c>
      <c r="B686" t="s">
        <v>486</v>
      </c>
      <c r="C686" t="s">
        <v>51</v>
      </c>
      <c r="D686" t="s">
        <v>17</v>
      </c>
      <c r="E686">
        <v>25</v>
      </c>
      <c r="F686">
        <v>98.75</v>
      </c>
      <c r="G686">
        <v>76.17</v>
      </c>
      <c r="H686">
        <f t="shared" si="104"/>
        <v>1.2964421688328738</v>
      </c>
      <c r="I686">
        <v>24</v>
      </c>
      <c r="J686">
        <v>61.79</v>
      </c>
      <c r="K686">
        <v>73.7</v>
      </c>
      <c r="L686" s="3">
        <f t="shared" si="105"/>
        <v>0</v>
      </c>
      <c r="M686" s="3">
        <f t="shared" si="106"/>
        <v>1</v>
      </c>
      <c r="N686" s="3">
        <f t="shared" si="107"/>
        <v>0</v>
      </c>
      <c r="AA686" t="s">
        <v>744</v>
      </c>
      <c r="AB686" t="s">
        <v>486</v>
      </c>
      <c r="AC686" t="s">
        <v>51</v>
      </c>
      <c r="AD686" t="s">
        <v>18</v>
      </c>
      <c r="AE686">
        <v>24</v>
      </c>
      <c r="AF686">
        <v>81.19</v>
      </c>
      <c r="AG686">
        <v>73.7</v>
      </c>
      <c r="AH686">
        <f t="shared" si="111"/>
        <v>1.1016282225237448</v>
      </c>
      <c r="AI686">
        <v>23.5</v>
      </c>
      <c r="AJ686">
        <v>59.13</v>
      </c>
      <c r="AK686">
        <v>72.459999999999994</v>
      </c>
      <c r="AL686" s="3">
        <f t="shared" si="108"/>
        <v>0</v>
      </c>
      <c r="AM686" s="3">
        <f t="shared" si="109"/>
        <v>1</v>
      </c>
      <c r="AN686" s="3">
        <f t="shared" si="110"/>
        <v>0</v>
      </c>
    </row>
    <row r="687" spans="1:40" x14ac:dyDescent="0.35">
      <c r="A687" s="2" t="s">
        <v>745</v>
      </c>
      <c r="B687" t="s">
        <v>486</v>
      </c>
      <c r="C687" t="s">
        <v>51</v>
      </c>
      <c r="D687" t="s">
        <v>17</v>
      </c>
      <c r="E687">
        <v>24.5</v>
      </c>
      <c r="F687">
        <v>101.53</v>
      </c>
      <c r="G687">
        <v>74.930000000000007</v>
      </c>
      <c r="H687">
        <f t="shared" si="104"/>
        <v>1.3549979981315894</v>
      </c>
      <c r="I687">
        <v>23.5</v>
      </c>
      <c r="J687">
        <v>57.36</v>
      </c>
      <c r="K687">
        <v>72.459999999999994</v>
      </c>
      <c r="L687" s="3">
        <f t="shared" si="105"/>
        <v>0</v>
      </c>
      <c r="M687" s="3">
        <f t="shared" si="106"/>
        <v>1</v>
      </c>
      <c r="N687" s="3">
        <f t="shared" si="107"/>
        <v>0</v>
      </c>
      <c r="AA687" t="s">
        <v>745</v>
      </c>
      <c r="AB687" t="s">
        <v>486</v>
      </c>
      <c r="AC687" t="s">
        <v>51</v>
      </c>
      <c r="AD687" t="s">
        <v>18</v>
      </c>
      <c r="AE687">
        <v>24</v>
      </c>
      <c r="AF687">
        <v>141.72999999999999</v>
      </c>
      <c r="AG687">
        <v>73.7</v>
      </c>
      <c r="AH687">
        <f t="shared" si="111"/>
        <v>1.9230664857530526</v>
      </c>
      <c r="AI687">
        <v>22.5</v>
      </c>
      <c r="AJ687">
        <v>46.04</v>
      </c>
      <c r="AK687">
        <v>69.97</v>
      </c>
      <c r="AL687" s="3">
        <f t="shared" si="108"/>
        <v>1</v>
      </c>
      <c r="AM687" s="3">
        <f t="shared" si="109"/>
        <v>0</v>
      </c>
      <c r="AN687" s="3">
        <f t="shared" si="110"/>
        <v>0</v>
      </c>
    </row>
    <row r="688" spans="1:40" x14ac:dyDescent="0.35">
      <c r="A688" s="2" t="s">
        <v>746</v>
      </c>
      <c r="B688" t="s">
        <v>486</v>
      </c>
      <c r="C688" t="s">
        <v>51</v>
      </c>
      <c r="D688" t="s">
        <v>17</v>
      </c>
      <c r="E688">
        <v>24</v>
      </c>
      <c r="F688">
        <v>110.62</v>
      </c>
      <c r="G688">
        <v>73.7</v>
      </c>
      <c r="H688">
        <f t="shared" si="104"/>
        <v>1.5009497964721845</v>
      </c>
      <c r="I688">
        <v>23</v>
      </c>
      <c r="J688">
        <v>54.87</v>
      </c>
      <c r="K688">
        <v>71.22</v>
      </c>
      <c r="L688" s="3">
        <f t="shared" si="105"/>
        <v>1</v>
      </c>
      <c r="M688" s="3">
        <f t="shared" si="106"/>
        <v>0</v>
      </c>
      <c r="N688" s="3">
        <f t="shared" si="107"/>
        <v>0</v>
      </c>
      <c r="AA688" t="s">
        <v>746</v>
      </c>
      <c r="AB688" t="s">
        <v>486</v>
      </c>
      <c r="AC688" t="s">
        <v>51</v>
      </c>
      <c r="AD688" t="s">
        <v>18</v>
      </c>
      <c r="AE688">
        <v>24</v>
      </c>
      <c r="AF688">
        <v>132.66999999999999</v>
      </c>
      <c r="AG688">
        <v>73.7</v>
      </c>
      <c r="AH688">
        <f t="shared" si="111"/>
        <v>1.8001356852103119</v>
      </c>
      <c r="AI688">
        <v>23</v>
      </c>
      <c r="AJ688">
        <v>65.040000000000006</v>
      </c>
      <c r="AK688">
        <v>71.22</v>
      </c>
      <c r="AL688" s="3">
        <f t="shared" si="108"/>
        <v>1</v>
      </c>
      <c r="AM688" s="3">
        <f t="shared" si="109"/>
        <v>0</v>
      </c>
      <c r="AN688" s="3">
        <f t="shared" si="110"/>
        <v>0</v>
      </c>
    </row>
    <row r="689" spans="1:40" x14ac:dyDescent="0.35">
      <c r="A689" s="2" t="s">
        <v>747</v>
      </c>
      <c r="B689" t="s">
        <v>486</v>
      </c>
      <c r="C689" t="s">
        <v>51</v>
      </c>
      <c r="D689" t="s">
        <v>17</v>
      </c>
      <c r="E689">
        <v>24.5</v>
      </c>
      <c r="F689">
        <v>105.14</v>
      </c>
      <c r="G689">
        <v>74.930000000000007</v>
      </c>
      <c r="H689">
        <f t="shared" si="104"/>
        <v>1.4031762978780193</v>
      </c>
      <c r="I689">
        <v>23.5</v>
      </c>
      <c r="J689">
        <v>53.58</v>
      </c>
      <c r="K689">
        <v>72.459999999999994</v>
      </c>
      <c r="L689" s="3">
        <f t="shared" si="105"/>
        <v>0</v>
      </c>
      <c r="M689" s="3">
        <f t="shared" si="106"/>
        <v>1</v>
      </c>
      <c r="N689" s="3">
        <f t="shared" si="107"/>
        <v>0</v>
      </c>
      <c r="AA689" t="s">
        <v>747</v>
      </c>
      <c r="AB689" t="s">
        <v>486</v>
      </c>
      <c r="AC689" t="s">
        <v>51</v>
      </c>
      <c r="AD689" t="s">
        <v>18</v>
      </c>
      <c r="AE689">
        <v>24</v>
      </c>
      <c r="AF689">
        <v>176.95</v>
      </c>
      <c r="AG689">
        <v>73.7</v>
      </c>
      <c r="AH689">
        <f t="shared" si="111"/>
        <v>2.4009497964721844</v>
      </c>
      <c r="AI689">
        <v>22.5</v>
      </c>
      <c r="AJ689">
        <v>51.58</v>
      </c>
      <c r="AK689">
        <v>69.97</v>
      </c>
      <c r="AL689" s="3">
        <f t="shared" si="108"/>
        <v>1</v>
      </c>
      <c r="AM689" s="3">
        <f t="shared" si="109"/>
        <v>0</v>
      </c>
      <c r="AN689" s="3">
        <f t="shared" si="110"/>
        <v>0</v>
      </c>
    </row>
    <row r="690" spans="1:40" x14ac:dyDescent="0.35">
      <c r="A690" s="2" t="s">
        <v>748</v>
      </c>
      <c r="B690" t="s">
        <v>486</v>
      </c>
      <c r="C690" t="s">
        <v>51</v>
      </c>
      <c r="D690" t="s">
        <v>17</v>
      </c>
      <c r="E690">
        <v>25</v>
      </c>
      <c r="F690">
        <v>161.85</v>
      </c>
      <c r="G690">
        <v>76.17</v>
      </c>
      <c r="H690">
        <f t="shared" si="104"/>
        <v>2.1248523040567151</v>
      </c>
      <c r="I690">
        <v>23</v>
      </c>
      <c r="J690">
        <v>51.75</v>
      </c>
      <c r="K690">
        <v>71.22</v>
      </c>
      <c r="L690" s="3">
        <f t="shared" si="105"/>
        <v>1</v>
      </c>
      <c r="M690" s="3">
        <f t="shared" si="106"/>
        <v>0</v>
      </c>
      <c r="N690" s="3">
        <f t="shared" si="107"/>
        <v>0</v>
      </c>
      <c r="AA690" t="s">
        <v>748</v>
      </c>
      <c r="AB690" t="s">
        <v>486</v>
      </c>
      <c r="AC690" t="s">
        <v>51</v>
      </c>
      <c r="AD690" t="s">
        <v>18</v>
      </c>
      <c r="AE690">
        <v>24</v>
      </c>
      <c r="AF690">
        <v>81.510000000000005</v>
      </c>
      <c r="AG690">
        <v>73.7</v>
      </c>
      <c r="AH690">
        <f t="shared" si="111"/>
        <v>1.1059701492537313</v>
      </c>
      <c r="AI690">
        <v>23.5</v>
      </c>
      <c r="AJ690">
        <v>72.430000000000007</v>
      </c>
      <c r="AK690">
        <v>72.459999999999994</v>
      </c>
      <c r="AL690" s="3">
        <f t="shared" si="108"/>
        <v>0</v>
      </c>
      <c r="AM690" s="3">
        <f t="shared" si="109"/>
        <v>1</v>
      </c>
      <c r="AN690" s="3">
        <f t="shared" si="110"/>
        <v>0</v>
      </c>
    </row>
    <row r="691" spans="1:40" x14ac:dyDescent="0.35">
      <c r="A691" s="2" t="s">
        <v>749</v>
      </c>
      <c r="B691" t="s">
        <v>486</v>
      </c>
      <c r="C691" t="s">
        <v>51</v>
      </c>
      <c r="D691" t="s">
        <v>17</v>
      </c>
      <c r="E691">
        <v>25.5</v>
      </c>
      <c r="F691">
        <v>118.03</v>
      </c>
      <c r="G691">
        <v>77.400000000000006</v>
      </c>
      <c r="H691">
        <f t="shared" si="104"/>
        <v>1.5249354005167957</v>
      </c>
      <c r="I691">
        <v>23.5</v>
      </c>
      <c r="J691">
        <v>55.27</v>
      </c>
      <c r="K691">
        <v>72.459999999999994</v>
      </c>
      <c r="L691" s="3">
        <f t="shared" si="105"/>
        <v>1</v>
      </c>
      <c r="M691" s="3">
        <f t="shared" si="106"/>
        <v>0</v>
      </c>
      <c r="N691" s="3">
        <f t="shared" si="107"/>
        <v>0</v>
      </c>
      <c r="AA691" t="s">
        <v>749</v>
      </c>
      <c r="AB691" t="s">
        <v>486</v>
      </c>
      <c r="AC691" t="s">
        <v>51</v>
      </c>
      <c r="AD691" t="s">
        <v>18</v>
      </c>
      <c r="AE691">
        <v>24</v>
      </c>
      <c r="AF691">
        <v>105.66</v>
      </c>
      <c r="AG691">
        <v>73.7</v>
      </c>
      <c r="AH691">
        <f t="shared" si="111"/>
        <v>1.4336499321573948</v>
      </c>
      <c r="AI691">
        <v>22.5</v>
      </c>
      <c r="AJ691">
        <v>56.21</v>
      </c>
      <c r="AK691">
        <v>69.97</v>
      </c>
      <c r="AL691" s="3">
        <f t="shared" si="108"/>
        <v>0</v>
      </c>
      <c r="AM691" s="3">
        <f t="shared" si="109"/>
        <v>1</v>
      </c>
      <c r="AN691" s="3">
        <f t="shared" si="110"/>
        <v>0</v>
      </c>
    </row>
    <row r="692" spans="1:40" x14ac:dyDescent="0.35">
      <c r="A692" s="2" t="s">
        <v>750</v>
      </c>
      <c r="B692" t="s">
        <v>486</v>
      </c>
      <c r="C692" t="s">
        <v>51</v>
      </c>
      <c r="D692" t="s">
        <v>17</v>
      </c>
      <c r="E692">
        <v>25</v>
      </c>
      <c r="F692">
        <v>142.93</v>
      </c>
      <c r="G692">
        <v>76.17</v>
      </c>
      <c r="H692">
        <f t="shared" si="104"/>
        <v>1.8764605487724826</v>
      </c>
      <c r="I692">
        <v>23</v>
      </c>
      <c r="J692">
        <v>46.41</v>
      </c>
      <c r="K692">
        <v>71.22</v>
      </c>
      <c r="L692" s="3">
        <f t="shared" si="105"/>
        <v>1</v>
      </c>
      <c r="M692" s="3">
        <f t="shared" si="106"/>
        <v>0</v>
      </c>
      <c r="N692" s="3">
        <f t="shared" si="107"/>
        <v>0</v>
      </c>
      <c r="AA692" t="s">
        <v>750</v>
      </c>
      <c r="AB692" t="s">
        <v>486</v>
      </c>
      <c r="AC692" t="s">
        <v>51</v>
      </c>
      <c r="AD692" t="s">
        <v>18</v>
      </c>
      <c r="AE692" s="6">
        <v>20.5</v>
      </c>
      <c r="AF692" s="6">
        <v>47.81</v>
      </c>
      <c r="AG692" s="6">
        <v>64.97</v>
      </c>
      <c r="AH692" s="6">
        <f t="shared" si="111"/>
        <v>0.73587809758350009</v>
      </c>
      <c r="AI692" s="6">
        <v>20</v>
      </c>
      <c r="AJ692" s="6">
        <v>42.46</v>
      </c>
      <c r="AK692" s="6">
        <v>63.71</v>
      </c>
      <c r="AL692" s="6">
        <f t="shared" si="108"/>
        <v>0</v>
      </c>
      <c r="AM692" s="6">
        <f t="shared" si="109"/>
        <v>0</v>
      </c>
      <c r="AN692" s="6">
        <f t="shared" si="110"/>
        <v>1</v>
      </c>
    </row>
    <row r="693" spans="1:40" x14ac:dyDescent="0.35">
      <c r="A693" s="2" t="s">
        <v>751</v>
      </c>
      <c r="B693" t="s">
        <v>486</v>
      </c>
      <c r="C693" t="s">
        <v>51</v>
      </c>
      <c r="D693" t="s">
        <v>17</v>
      </c>
      <c r="E693">
        <v>24.5</v>
      </c>
      <c r="F693">
        <v>175.34</v>
      </c>
      <c r="G693">
        <v>74.930000000000007</v>
      </c>
      <c r="H693">
        <f t="shared" si="104"/>
        <v>2.3400507139997329</v>
      </c>
      <c r="I693">
        <v>23</v>
      </c>
      <c r="J693">
        <v>70.8</v>
      </c>
      <c r="K693">
        <v>71.22</v>
      </c>
      <c r="L693" s="3">
        <f t="shared" si="105"/>
        <v>1</v>
      </c>
      <c r="M693" s="3">
        <f t="shared" si="106"/>
        <v>0</v>
      </c>
      <c r="N693" s="3">
        <f t="shared" si="107"/>
        <v>0</v>
      </c>
      <c r="AA693" t="s">
        <v>751</v>
      </c>
      <c r="AB693" t="s">
        <v>486</v>
      </c>
      <c r="AC693" t="s">
        <v>51</v>
      </c>
      <c r="AD693" t="s">
        <v>18</v>
      </c>
      <c r="AE693">
        <v>24</v>
      </c>
      <c r="AF693">
        <v>171.53</v>
      </c>
      <c r="AG693">
        <v>73.7</v>
      </c>
      <c r="AH693">
        <f t="shared" si="111"/>
        <v>2.3274084124830394</v>
      </c>
      <c r="AI693">
        <v>22</v>
      </c>
      <c r="AJ693">
        <v>52.53</v>
      </c>
      <c r="AK693">
        <v>68.72</v>
      </c>
      <c r="AL693" s="3">
        <f t="shared" si="108"/>
        <v>1</v>
      </c>
      <c r="AM693" s="3">
        <f t="shared" si="109"/>
        <v>0</v>
      </c>
      <c r="AN693" s="3">
        <f t="shared" si="110"/>
        <v>0</v>
      </c>
    </row>
    <row r="694" spans="1:40" x14ac:dyDescent="0.35">
      <c r="A694" s="2" t="s">
        <v>752</v>
      </c>
      <c r="B694" t="s">
        <v>486</v>
      </c>
      <c r="C694" t="s">
        <v>51</v>
      </c>
      <c r="D694" t="s">
        <v>17</v>
      </c>
      <c r="E694">
        <v>25.5</v>
      </c>
      <c r="F694">
        <v>138.68</v>
      </c>
      <c r="G694">
        <v>77.400000000000006</v>
      </c>
      <c r="H694">
        <f t="shared" si="104"/>
        <v>1.7917312661498708</v>
      </c>
      <c r="I694">
        <v>24</v>
      </c>
      <c r="J694">
        <v>47.11</v>
      </c>
      <c r="K694">
        <v>73.7</v>
      </c>
      <c r="L694" s="3">
        <f t="shared" si="105"/>
        <v>1</v>
      </c>
      <c r="M694" s="3">
        <f t="shared" si="106"/>
        <v>0</v>
      </c>
      <c r="N694" s="3">
        <f t="shared" si="107"/>
        <v>0</v>
      </c>
      <c r="AA694" t="s">
        <v>752</v>
      </c>
      <c r="AB694" t="s">
        <v>486</v>
      </c>
      <c r="AC694" t="s">
        <v>51</v>
      </c>
      <c r="AD694" t="s">
        <v>18</v>
      </c>
      <c r="AE694">
        <v>24</v>
      </c>
      <c r="AF694">
        <v>124.22</v>
      </c>
      <c r="AG694">
        <v>73.7</v>
      </c>
      <c r="AH694">
        <f t="shared" si="111"/>
        <v>1.6854816824966077</v>
      </c>
      <c r="AI694">
        <v>23</v>
      </c>
      <c r="AJ694">
        <v>54</v>
      </c>
      <c r="AK694">
        <v>71.22</v>
      </c>
      <c r="AL694" s="3">
        <f t="shared" si="108"/>
        <v>1</v>
      </c>
      <c r="AM694" s="3">
        <f t="shared" si="109"/>
        <v>0</v>
      </c>
      <c r="AN694" s="3">
        <f t="shared" si="110"/>
        <v>0</v>
      </c>
    </row>
    <row r="695" spans="1:40" x14ac:dyDescent="0.35">
      <c r="A695" s="2" t="s">
        <v>753</v>
      </c>
      <c r="B695" t="s">
        <v>486</v>
      </c>
      <c r="C695" t="s">
        <v>51</v>
      </c>
      <c r="D695" t="s">
        <v>17</v>
      </c>
      <c r="E695">
        <v>24.5</v>
      </c>
      <c r="F695">
        <v>230.27</v>
      </c>
      <c r="G695">
        <v>74.930000000000007</v>
      </c>
      <c r="H695">
        <f t="shared" si="104"/>
        <v>3.0731349259308685</v>
      </c>
      <c r="I695">
        <v>22.5</v>
      </c>
      <c r="J695">
        <v>69.48</v>
      </c>
      <c r="K695">
        <v>69.97</v>
      </c>
      <c r="L695" s="3">
        <f t="shared" si="105"/>
        <v>1</v>
      </c>
      <c r="M695" s="3">
        <f t="shared" si="106"/>
        <v>0</v>
      </c>
      <c r="N695" s="3">
        <f t="shared" si="107"/>
        <v>0</v>
      </c>
      <c r="AA695" t="s">
        <v>753</v>
      </c>
      <c r="AB695" t="s">
        <v>486</v>
      </c>
      <c r="AC695" t="s">
        <v>51</v>
      </c>
      <c r="AD695" t="s">
        <v>18</v>
      </c>
      <c r="AE695">
        <v>24</v>
      </c>
      <c r="AF695">
        <v>162.24</v>
      </c>
      <c r="AG695">
        <v>73.7</v>
      </c>
      <c r="AH695">
        <f t="shared" si="111"/>
        <v>2.2013568521031206</v>
      </c>
      <c r="AI695">
        <v>23</v>
      </c>
      <c r="AJ695">
        <v>55.92</v>
      </c>
      <c r="AK695">
        <v>71.22</v>
      </c>
      <c r="AL695" s="3">
        <f t="shared" si="108"/>
        <v>1</v>
      </c>
      <c r="AM695" s="3">
        <f t="shared" si="109"/>
        <v>0</v>
      </c>
      <c r="AN695" s="3">
        <f t="shared" si="110"/>
        <v>0</v>
      </c>
    </row>
    <row r="696" spans="1:40" x14ac:dyDescent="0.35">
      <c r="A696" s="2" t="s">
        <v>754</v>
      </c>
      <c r="B696" t="s">
        <v>486</v>
      </c>
      <c r="C696" t="s">
        <v>51</v>
      </c>
      <c r="D696" t="s">
        <v>17</v>
      </c>
      <c r="E696">
        <v>24.5</v>
      </c>
      <c r="F696">
        <v>96.05</v>
      </c>
      <c r="G696">
        <v>74.930000000000007</v>
      </c>
      <c r="H696">
        <f t="shared" si="104"/>
        <v>1.2818630722007205</v>
      </c>
      <c r="I696">
        <v>24</v>
      </c>
      <c r="J696">
        <v>70.86</v>
      </c>
      <c r="K696">
        <v>73.7</v>
      </c>
      <c r="L696" s="3">
        <f t="shared" si="105"/>
        <v>0</v>
      </c>
      <c r="M696" s="3">
        <f t="shared" si="106"/>
        <v>1</v>
      </c>
      <c r="N696" s="3">
        <f t="shared" si="107"/>
        <v>0</v>
      </c>
      <c r="AA696" t="s">
        <v>754</v>
      </c>
      <c r="AB696" t="s">
        <v>486</v>
      </c>
      <c r="AC696" t="s">
        <v>51</v>
      </c>
      <c r="AD696" t="s">
        <v>18</v>
      </c>
      <c r="AE696">
        <v>24</v>
      </c>
      <c r="AF696">
        <v>97.54</v>
      </c>
      <c r="AG696">
        <v>73.7</v>
      </c>
      <c r="AH696">
        <f t="shared" si="111"/>
        <v>1.3234735413839891</v>
      </c>
      <c r="AI696">
        <v>23.5</v>
      </c>
      <c r="AJ696">
        <v>65.61</v>
      </c>
      <c r="AK696">
        <v>72.459999999999994</v>
      </c>
      <c r="AL696" s="3">
        <f t="shared" si="108"/>
        <v>0</v>
      </c>
      <c r="AM696" s="3">
        <f t="shared" si="109"/>
        <v>1</v>
      </c>
      <c r="AN696" s="3">
        <f t="shared" si="110"/>
        <v>0</v>
      </c>
    </row>
    <row r="697" spans="1:40" x14ac:dyDescent="0.35">
      <c r="A697" s="2" t="s">
        <v>755</v>
      </c>
      <c r="B697" t="s">
        <v>486</v>
      </c>
      <c r="C697" t="s">
        <v>51</v>
      </c>
      <c r="D697" t="s">
        <v>17</v>
      </c>
      <c r="E697">
        <v>25.5</v>
      </c>
      <c r="F697">
        <v>151.28</v>
      </c>
      <c r="G697">
        <v>77.400000000000006</v>
      </c>
      <c r="H697">
        <f t="shared" si="104"/>
        <v>1.9545219638242892</v>
      </c>
      <c r="I697">
        <v>23.5</v>
      </c>
      <c r="J697">
        <v>38.07</v>
      </c>
      <c r="K697">
        <v>72.459999999999994</v>
      </c>
      <c r="L697" s="3">
        <f t="shared" si="105"/>
        <v>1</v>
      </c>
      <c r="M697" s="3">
        <f t="shared" si="106"/>
        <v>0</v>
      </c>
      <c r="N697" s="3">
        <f t="shared" si="107"/>
        <v>0</v>
      </c>
      <c r="AA697" t="s">
        <v>755</v>
      </c>
      <c r="AB697" t="s">
        <v>486</v>
      </c>
      <c r="AC697" t="s">
        <v>51</v>
      </c>
      <c r="AD697" t="s">
        <v>18</v>
      </c>
      <c r="AE697">
        <v>24</v>
      </c>
      <c r="AF697">
        <v>149.27000000000001</v>
      </c>
      <c r="AG697">
        <v>73.7</v>
      </c>
      <c r="AH697">
        <f t="shared" si="111"/>
        <v>2.0253731343283583</v>
      </c>
      <c r="AI697">
        <v>22.5</v>
      </c>
      <c r="AJ697">
        <v>51.56</v>
      </c>
      <c r="AK697">
        <v>69.97</v>
      </c>
      <c r="AL697" s="3">
        <f t="shared" si="108"/>
        <v>1</v>
      </c>
      <c r="AM697" s="3">
        <f t="shared" si="109"/>
        <v>0</v>
      </c>
      <c r="AN697" s="3">
        <f t="shared" si="110"/>
        <v>0</v>
      </c>
    </row>
    <row r="698" spans="1:40" x14ac:dyDescent="0.35">
      <c r="A698" s="2" t="s">
        <v>756</v>
      </c>
      <c r="B698" t="s">
        <v>486</v>
      </c>
      <c r="C698" t="s">
        <v>51</v>
      </c>
      <c r="D698" t="s">
        <v>17</v>
      </c>
      <c r="E698">
        <v>24.5</v>
      </c>
      <c r="F698">
        <v>132.30000000000001</v>
      </c>
      <c r="G698">
        <v>74.930000000000007</v>
      </c>
      <c r="H698">
        <f t="shared" si="104"/>
        <v>1.7656479380755372</v>
      </c>
      <c r="I698">
        <v>23.5</v>
      </c>
      <c r="J698">
        <v>62.19</v>
      </c>
      <c r="K698">
        <v>72.459999999999994</v>
      </c>
      <c r="L698" s="3">
        <f t="shared" si="105"/>
        <v>1</v>
      </c>
      <c r="M698" s="3">
        <f t="shared" si="106"/>
        <v>0</v>
      </c>
      <c r="N698" s="3">
        <f t="shared" si="107"/>
        <v>0</v>
      </c>
      <c r="AA698" t="s">
        <v>756</v>
      </c>
      <c r="AB698" t="s">
        <v>486</v>
      </c>
      <c r="AC698" t="s">
        <v>51</v>
      </c>
      <c r="AD698" t="s">
        <v>18</v>
      </c>
      <c r="AE698">
        <v>24</v>
      </c>
      <c r="AF698">
        <v>132.1</v>
      </c>
      <c r="AG698">
        <v>73.7</v>
      </c>
      <c r="AH698">
        <f t="shared" si="111"/>
        <v>1.7924016282225237</v>
      </c>
      <c r="AI698">
        <v>23</v>
      </c>
      <c r="AJ698">
        <v>70.569999999999993</v>
      </c>
      <c r="AK698">
        <v>71.22</v>
      </c>
      <c r="AL698" s="3">
        <f t="shared" si="108"/>
        <v>1</v>
      </c>
      <c r="AM698" s="3">
        <f t="shared" si="109"/>
        <v>0</v>
      </c>
      <c r="AN698" s="3">
        <f t="shared" si="110"/>
        <v>0</v>
      </c>
    </row>
    <row r="699" spans="1:40" x14ac:dyDescent="0.35">
      <c r="A699" s="2" t="s">
        <v>757</v>
      </c>
      <c r="B699" t="s">
        <v>486</v>
      </c>
      <c r="C699" t="s">
        <v>51</v>
      </c>
      <c r="D699" t="s">
        <v>17</v>
      </c>
      <c r="E699" s="6">
        <v>23.5</v>
      </c>
      <c r="F699" s="6">
        <v>54.82</v>
      </c>
      <c r="G699" s="6">
        <v>72.459999999999994</v>
      </c>
      <c r="H699" s="6">
        <f t="shared" si="104"/>
        <v>0.75655534087772569</v>
      </c>
      <c r="I699" s="6">
        <v>23</v>
      </c>
      <c r="J699" s="6">
        <v>47.62</v>
      </c>
      <c r="K699" s="6">
        <v>71.22</v>
      </c>
      <c r="L699" s="6">
        <f t="shared" si="105"/>
        <v>0</v>
      </c>
      <c r="M699" s="6">
        <f t="shared" si="106"/>
        <v>0</v>
      </c>
      <c r="N699" s="6">
        <f t="shared" si="107"/>
        <v>1</v>
      </c>
      <c r="AA699" t="s">
        <v>757</v>
      </c>
      <c r="AB699" t="s">
        <v>486</v>
      </c>
      <c r="AC699" t="s">
        <v>51</v>
      </c>
      <c r="AD699" t="s">
        <v>18</v>
      </c>
      <c r="AE699">
        <v>24</v>
      </c>
      <c r="AF699">
        <v>115.53</v>
      </c>
      <c r="AG699">
        <v>73.7</v>
      </c>
      <c r="AH699">
        <f t="shared" si="111"/>
        <v>1.5675712347354138</v>
      </c>
      <c r="AI699">
        <v>22</v>
      </c>
      <c r="AJ699">
        <v>61.62</v>
      </c>
      <c r="AK699">
        <v>68.72</v>
      </c>
      <c r="AL699" s="3">
        <f t="shared" si="108"/>
        <v>1</v>
      </c>
      <c r="AM699" s="3">
        <f t="shared" si="109"/>
        <v>0</v>
      </c>
      <c r="AN699" s="3">
        <f t="shared" si="110"/>
        <v>0</v>
      </c>
    </row>
    <row r="700" spans="1:40" x14ac:dyDescent="0.35">
      <c r="A700" s="2" t="s">
        <v>758</v>
      </c>
      <c r="B700" t="s">
        <v>486</v>
      </c>
      <c r="C700" t="s">
        <v>51</v>
      </c>
      <c r="D700" t="s">
        <v>17</v>
      </c>
      <c r="E700">
        <v>25</v>
      </c>
      <c r="F700">
        <v>191.51</v>
      </c>
      <c r="G700">
        <v>76.17</v>
      </c>
      <c r="H700">
        <f t="shared" si="104"/>
        <v>2.5142444531967967</v>
      </c>
      <c r="I700">
        <v>22.5</v>
      </c>
      <c r="J700">
        <v>61.3</v>
      </c>
      <c r="K700">
        <v>69.97</v>
      </c>
      <c r="L700" s="3">
        <f t="shared" si="105"/>
        <v>1</v>
      </c>
      <c r="M700" s="3">
        <f t="shared" si="106"/>
        <v>0</v>
      </c>
      <c r="N700" s="3">
        <f t="shared" si="107"/>
        <v>0</v>
      </c>
      <c r="AA700" t="s">
        <v>758</v>
      </c>
      <c r="AB700" t="s">
        <v>486</v>
      </c>
      <c r="AC700" t="s">
        <v>51</v>
      </c>
      <c r="AD700" t="s">
        <v>18</v>
      </c>
      <c r="AE700">
        <v>24</v>
      </c>
      <c r="AF700">
        <v>163.87</v>
      </c>
      <c r="AG700">
        <v>73.7</v>
      </c>
      <c r="AH700">
        <f t="shared" si="111"/>
        <v>2.223473541383989</v>
      </c>
      <c r="AI700">
        <v>22.5</v>
      </c>
      <c r="AJ700">
        <v>42.52</v>
      </c>
      <c r="AK700">
        <v>69.97</v>
      </c>
      <c r="AL700" s="3">
        <f t="shared" si="108"/>
        <v>1</v>
      </c>
      <c r="AM700" s="3">
        <f t="shared" si="109"/>
        <v>0</v>
      </c>
      <c r="AN700" s="3">
        <f t="shared" si="110"/>
        <v>0</v>
      </c>
    </row>
    <row r="701" spans="1:40" x14ac:dyDescent="0.35">
      <c r="A701" s="2" t="s">
        <v>759</v>
      </c>
      <c r="B701" t="s">
        <v>486</v>
      </c>
      <c r="C701" t="s">
        <v>51</v>
      </c>
      <c r="D701" t="s">
        <v>17</v>
      </c>
      <c r="E701">
        <v>24</v>
      </c>
      <c r="F701">
        <v>101.56</v>
      </c>
      <c r="G701">
        <v>73.7</v>
      </c>
      <c r="H701">
        <f t="shared" si="104"/>
        <v>1.3780189959294438</v>
      </c>
      <c r="I701">
        <v>23</v>
      </c>
      <c r="J701">
        <v>69.489999999999995</v>
      </c>
      <c r="K701">
        <v>71.22</v>
      </c>
      <c r="L701" s="3">
        <f t="shared" si="105"/>
        <v>0</v>
      </c>
      <c r="M701" s="3">
        <f t="shared" si="106"/>
        <v>1</v>
      </c>
      <c r="N701" s="3">
        <f t="shared" si="107"/>
        <v>0</v>
      </c>
      <c r="AA701" t="s">
        <v>759</v>
      </c>
      <c r="AB701" t="s">
        <v>486</v>
      </c>
      <c r="AC701" t="s">
        <v>51</v>
      </c>
      <c r="AD701" t="s">
        <v>18</v>
      </c>
      <c r="AE701">
        <v>24</v>
      </c>
      <c r="AF701">
        <v>99.04</v>
      </c>
      <c r="AG701">
        <v>73.7</v>
      </c>
      <c r="AH701">
        <f t="shared" si="111"/>
        <v>1.3438263229308005</v>
      </c>
      <c r="AI701">
        <v>23</v>
      </c>
      <c r="AJ701">
        <v>67.59</v>
      </c>
      <c r="AK701">
        <v>71.22</v>
      </c>
      <c r="AL701" s="3">
        <f t="shared" si="108"/>
        <v>0</v>
      </c>
      <c r="AM701" s="3">
        <f t="shared" si="109"/>
        <v>1</v>
      </c>
      <c r="AN701" s="3">
        <f t="shared" si="110"/>
        <v>0</v>
      </c>
    </row>
    <row r="702" spans="1:40" x14ac:dyDescent="0.35">
      <c r="A702" s="2" t="s">
        <v>760</v>
      </c>
      <c r="B702" t="s">
        <v>486</v>
      </c>
      <c r="C702" t="s">
        <v>51</v>
      </c>
      <c r="D702" t="s">
        <v>134</v>
      </c>
      <c r="E702">
        <v>24</v>
      </c>
      <c r="F702">
        <v>103.68</v>
      </c>
      <c r="G702">
        <v>73.7</v>
      </c>
      <c r="H702">
        <f t="shared" si="104"/>
        <v>1.4067842605156038</v>
      </c>
      <c r="I702">
        <v>23</v>
      </c>
      <c r="J702">
        <v>65.900000000000006</v>
      </c>
      <c r="K702">
        <v>71.22</v>
      </c>
      <c r="L702" s="3">
        <f t="shared" si="105"/>
        <v>0</v>
      </c>
      <c r="M702" s="3">
        <f t="shared" si="106"/>
        <v>1</v>
      </c>
      <c r="N702" s="3">
        <f t="shared" si="107"/>
        <v>0</v>
      </c>
      <c r="AA702" t="s">
        <v>760</v>
      </c>
      <c r="AB702" t="s">
        <v>486</v>
      </c>
      <c r="AC702" t="s">
        <v>51</v>
      </c>
      <c r="AD702" t="s">
        <v>135</v>
      </c>
      <c r="AE702">
        <v>24</v>
      </c>
      <c r="AF702">
        <v>119.6</v>
      </c>
      <c r="AG702">
        <v>73.7</v>
      </c>
      <c r="AH702">
        <f t="shared" si="111"/>
        <v>1.6227951153324287</v>
      </c>
      <c r="AI702">
        <v>22.5</v>
      </c>
      <c r="AJ702">
        <v>47.28</v>
      </c>
      <c r="AK702">
        <v>69.97</v>
      </c>
      <c r="AL702" s="3">
        <f t="shared" si="108"/>
        <v>1</v>
      </c>
      <c r="AM702" s="3">
        <f t="shared" si="109"/>
        <v>0</v>
      </c>
      <c r="AN702" s="3">
        <f t="shared" si="110"/>
        <v>0</v>
      </c>
    </row>
    <row r="703" spans="1:40" x14ac:dyDescent="0.35">
      <c r="A703" s="2" t="s">
        <v>761</v>
      </c>
      <c r="B703" t="s">
        <v>486</v>
      </c>
      <c r="C703" t="s">
        <v>51</v>
      </c>
      <c r="D703" t="s">
        <v>134</v>
      </c>
      <c r="E703" s="6">
        <v>27</v>
      </c>
      <c r="F703" s="6">
        <v>75.06</v>
      </c>
      <c r="G703" s="6">
        <v>81.08</v>
      </c>
      <c r="H703" s="6">
        <f t="shared" si="104"/>
        <v>0.92575234336457823</v>
      </c>
      <c r="I703" s="6">
        <v>26.5</v>
      </c>
      <c r="J703" s="6">
        <v>61.85</v>
      </c>
      <c r="K703" s="6">
        <v>79.86</v>
      </c>
      <c r="L703" s="6">
        <f t="shared" si="105"/>
        <v>0</v>
      </c>
      <c r="M703" s="6">
        <f t="shared" si="106"/>
        <v>0</v>
      </c>
      <c r="N703" s="6">
        <f t="shared" si="107"/>
        <v>1</v>
      </c>
      <c r="AA703" t="s">
        <v>761</v>
      </c>
      <c r="AB703" t="s">
        <v>486</v>
      </c>
      <c r="AC703" t="s">
        <v>51</v>
      </c>
      <c r="AD703" t="s">
        <v>135</v>
      </c>
      <c r="AE703">
        <v>24</v>
      </c>
      <c r="AF703">
        <v>83.74</v>
      </c>
      <c r="AG703">
        <v>73.7</v>
      </c>
      <c r="AH703">
        <f t="shared" si="111"/>
        <v>1.1362279511533242</v>
      </c>
      <c r="AI703">
        <v>23</v>
      </c>
      <c r="AJ703">
        <v>61.28</v>
      </c>
      <c r="AK703">
        <v>71.22</v>
      </c>
      <c r="AL703" s="3">
        <f t="shared" si="108"/>
        <v>0</v>
      </c>
      <c r="AM703" s="3">
        <f t="shared" si="109"/>
        <v>1</v>
      </c>
      <c r="AN703" s="3">
        <f t="shared" si="110"/>
        <v>0</v>
      </c>
    </row>
    <row r="704" spans="1:40" x14ac:dyDescent="0.35">
      <c r="A704" s="2" t="s">
        <v>762</v>
      </c>
      <c r="B704" t="s">
        <v>486</v>
      </c>
      <c r="C704" t="s">
        <v>51</v>
      </c>
      <c r="D704" t="s">
        <v>134</v>
      </c>
      <c r="E704">
        <v>24</v>
      </c>
      <c r="F704">
        <v>128.07</v>
      </c>
      <c r="G704">
        <v>73.7</v>
      </c>
      <c r="H704">
        <f t="shared" si="104"/>
        <v>1.737720488466757</v>
      </c>
      <c r="I704">
        <v>22</v>
      </c>
      <c r="J704">
        <v>50.06</v>
      </c>
      <c r="K704">
        <v>68.72</v>
      </c>
      <c r="L704" s="3">
        <f t="shared" si="105"/>
        <v>1</v>
      </c>
      <c r="M704" s="3">
        <f t="shared" si="106"/>
        <v>0</v>
      </c>
      <c r="N704" s="3">
        <f t="shared" si="107"/>
        <v>0</v>
      </c>
      <c r="AA704" t="s">
        <v>762</v>
      </c>
      <c r="AB704" t="s">
        <v>486</v>
      </c>
      <c r="AC704" t="s">
        <v>51</v>
      </c>
      <c r="AD704" t="s">
        <v>135</v>
      </c>
      <c r="AE704">
        <v>24</v>
      </c>
      <c r="AF704">
        <v>106.05</v>
      </c>
      <c r="AG704">
        <v>73.7</v>
      </c>
      <c r="AH704">
        <f t="shared" si="111"/>
        <v>1.4389416553595658</v>
      </c>
      <c r="AI704">
        <v>23</v>
      </c>
      <c r="AJ704">
        <v>56.54</v>
      </c>
      <c r="AK704">
        <v>71.22</v>
      </c>
      <c r="AL704" s="3">
        <f t="shared" si="108"/>
        <v>0</v>
      </c>
      <c r="AM704" s="3">
        <f t="shared" si="109"/>
        <v>1</v>
      </c>
      <c r="AN704" s="3">
        <f t="shared" si="110"/>
        <v>0</v>
      </c>
    </row>
    <row r="705" spans="1:40" x14ac:dyDescent="0.35">
      <c r="A705" s="2" t="s">
        <v>763</v>
      </c>
      <c r="B705" t="s">
        <v>486</v>
      </c>
      <c r="C705" t="s">
        <v>51</v>
      </c>
      <c r="D705" t="s">
        <v>134</v>
      </c>
      <c r="E705">
        <v>23.5</v>
      </c>
      <c r="F705">
        <v>78.64</v>
      </c>
      <c r="G705">
        <v>72.459999999999994</v>
      </c>
      <c r="H705">
        <f t="shared" si="104"/>
        <v>1.08528843499862</v>
      </c>
      <c r="I705">
        <v>22.5</v>
      </c>
      <c r="J705">
        <v>50.54</v>
      </c>
      <c r="K705">
        <v>69.97</v>
      </c>
      <c r="L705" s="3">
        <f t="shared" si="105"/>
        <v>0</v>
      </c>
      <c r="M705" s="3">
        <f t="shared" si="106"/>
        <v>1</v>
      </c>
      <c r="N705" s="3">
        <f t="shared" si="107"/>
        <v>0</v>
      </c>
      <c r="AA705" t="s">
        <v>763</v>
      </c>
      <c r="AB705" t="s">
        <v>486</v>
      </c>
      <c r="AC705" t="s">
        <v>51</v>
      </c>
      <c r="AD705" t="s">
        <v>135</v>
      </c>
      <c r="AE705">
        <v>24</v>
      </c>
      <c r="AF705">
        <v>107.59</v>
      </c>
      <c r="AG705">
        <v>73.7</v>
      </c>
      <c r="AH705">
        <f t="shared" si="111"/>
        <v>1.4598371777476256</v>
      </c>
      <c r="AI705">
        <v>23.5</v>
      </c>
      <c r="AJ705">
        <v>66.37</v>
      </c>
      <c r="AK705">
        <v>72.459999999999994</v>
      </c>
      <c r="AL705" s="3">
        <f t="shared" si="108"/>
        <v>0</v>
      </c>
      <c r="AM705" s="3">
        <f t="shared" si="109"/>
        <v>1</v>
      </c>
      <c r="AN705" s="3">
        <f t="shared" si="110"/>
        <v>0</v>
      </c>
    </row>
    <row r="706" spans="1:40" x14ac:dyDescent="0.35">
      <c r="A706" s="2" t="s">
        <v>764</v>
      </c>
      <c r="B706" t="s">
        <v>486</v>
      </c>
      <c r="C706" t="s">
        <v>51</v>
      </c>
      <c r="D706" t="s">
        <v>134</v>
      </c>
      <c r="E706" s="6">
        <v>29</v>
      </c>
      <c r="F706" s="6">
        <v>76.64</v>
      </c>
      <c r="G706" s="6">
        <v>85.96</v>
      </c>
      <c r="H706" s="6">
        <f t="shared" ref="H706:H769" si="112">F706/G706</f>
        <v>0.89157747789669617</v>
      </c>
      <c r="I706" s="6">
        <v>28.5</v>
      </c>
      <c r="J706" s="6">
        <v>54.83</v>
      </c>
      <c r="K706" s="6">
        <v>84.74</v>
      </c>
      <c r="L706" s="6">
        <f t="shared" ref="L706:L769" si="113">IF(H706&gt;1.5,1,0)</f>
        <v>0</v>
      </c>
      <c r="M706" s="6">
        <f t="shared" ref="M706:M769" si="114">IF((AND(H706&gt;1,H706&lt;1.5)),1,0)</f>
        <v>0</v>
      </c>
      <c r="N706" s="6">
        <f t="shared" ref="N706:N769" si="115">IF(H706&lt;1,1,0)</f>
        <v>1</v>
      </c>
      <c r="AA706" t="s">
        <v>764</v>
      </c>
      <c r="AB706" t="s">
        <v>486</v>
      </c>
      <c r="AC706" t="s">
        <v>51</v>
      </c>
      <c r="AD706" t="s">
        <v>135</v>
      </c>
      <c r="AE706">
        <v>23.5</v>
      </c>
      <c r="AF706">
        <v>86.79</v>
      </c>
      <c r="AG706">
        <v>72.459999999999994</v>
      </c>
      <c r="AH706">
        <f t="shared" si="111"/>
        <v>1.1977642837427549</v>
      </c>
      <c r="AI706">
        <v>23</v>
      </c>
      <c r="AJ706">
        <v>50.48</v>
      </c>
      <c r="AK706">
        <v>71.22</v>
      </c>
      <c r="AL706" s="3">
        <f t="shared" ref="AL706:AL769" si="116">IF(AH706&gt;1.5,1,0)</f>
        <v>0</v>
      </c>
      <c r="AM706" s="3">
        <f t="shared" ref="AM706:AM769" si="117">IF((AND(AH706&gt;1,AH706&lt;1.5)),1,0)</f>
        <v>1</v>
      </c>
      <c r="AN706" s="3">
        <f t="shared" ref="AN706:AN769" si="118">IF(AH706&lt;1,1,0)</f>
        <v>0</v>
      </c>
    </row>
    <row r="707" spans="1:40" x14ac:dyDescent="0.35">
      <c r="A707" s="2" t="s">
        <v>765</v>
      </c>
      <c r="B707" t="s">
        <v>486</v>
      </c>
      <c r="C707" t="s">
        <v>51</v>
      </c>
      <c r="D707" t="s">
        <v>134</v>
      </c>
      <c r="E707">
        <v>26</v>
      </c>
      <c r="F707">
        <v>135.47</v>
      </c>
      <c r="G707">
        <v>78.63</v>
      </c>
      <c r="H707">
        <f t="shared" si="112"/>
        <v>1.7228793081521048</v>
      </c>
      <c r="I707">
        <v>23.5</v>
      </c>
      <c r="J707">
        <v>59.89</v>
      </c>
      <c r="K707">
        <v>72.459999999999994</v>
      </c>
      <c r="L707" s="3">
        <f t="shared" si="113"/>
        <v>1</v>
      </c>
      <c r="M707" s="3">
        <f t="shared" si="114"/>
        <v>0</v>
      </c>
      <c r="N707" s="3">
        <f t="shared" si="115"/>
        <v>0</v>
      </c>
      <c r="AA707" t="s">
        <v>765</v>
      </c>
      <c r="AB707" t="s">
        <v>486</v>
      </c>
      <c r="AC707" t="s">
        <v>51</v>
      </c>
      <c r="AD707" t="s">
        <v>135</v>
      </c>
      <c r="AE707">
        <v>24</v>
      </c>
      <c r="AF707">
        <v>112.33</v>
      </c>
      <c r="AG707">
        <v>73.7</v>
      </c>
      <c r="AH707">
        <f t="shared" ref="AH707:AH770" si="119">AF707/AG707</f>
        <v>1.5241519674355495</v>
      </c>
      <c r="AI707">
        <v>23</v>
      </c>
      <c r="AJ707">
        <v>60.29</v>
      </c>
      <c r="AK707">
        <v>71.22</v>
      </c>
      <c r="AL707" s="3">
        <f t="shared" si="116"/>
        <v>1</v>
      </c>
      <c r="AM707" s="3">
        <f t="shared" si="117"/>
        <v>0</v>
      </c>
      <c r="AN707" s="3">
        <f t="shared" si="118"/>
        <v>0</v>
      </c>
    </row>
    <row r="708" spans="1:40" x14ac:dyDescent="0.35">
      <c r="A708" s="2" t="s">
        <v>766</v>
      </c>
      <c r="B708" t="s">
        <v>486</v>
      </c>
      <c r="C708" t="s">
        <v>51</v>
      </c>
      <c r="D708" t="s">
        <v>134</v>
      </c>
      <c r="E708">
        <v>24.5</v>
      </c>
      <c r="F708">
        <v>92.13</v>
      </c>
      <c r="G708">
        <v>74.930000000000007</v>
      </c>
      <c r="H708">
        <f t="shared" si="112"/>
        <v>1.2295475777392231</v>
      </c>
      <c r="I708">
        <v>23.5</v>
      </c>
      <c r="J708">
        <v>67.73</v>
      </c>
      <c r="K708">
        <v>72.459999999999994</v>
      </c>
      <c r="L708" s="3">
        <f t="shared" si="113"/>
        <v>0</v>
      </c>
      <c r="M708" s="3">
        <f t="shared" si="114"/>
        <v>1</v>
      </c>
      <c r="N708" s="3">
        <f t="shared" si="115"/>
        <v>0</v>
      </c>
      <c r="AA708" t="s">
        <v>766</v>
      </c>
      <c r="AB708" t="s">
        <v>486</v>
      </c>
      <c r="AC708" t="s">
        <v>51</v>
      </c>
      <c r="AD708" t="s">
        <v>135</v>
      </c>
      <c r="AE708">
        <v>24</v>
      </c>
      <c r="AF708">
        <v>96.58</v>
      </c>
      <c r="AG708">
        <v>73.7</v>
      </c>
      <c r="AH708">
        <f t="shared" si="119"/>
        <v>1.3104477611940297</v>
      </c>
      <c r="AI708">
        <v>22.5</v>
      </c>
      <c r="AJ708">
        <v>50.56</v>
      </c>
      <c r="AK708">
        <v>69.97</v>
      </c>
      <c r="AL708" s="3">
        <f t="shared" si="116"/>
        <v>0</v>
      </c>
      <c r="AM708" s="3">
        <f t="shared" si="117"/>
        <v>1</v>
      </c>
      <c r="AN708" s="3">
        <f t="shared" si="118"/>
        <v>0</v>
      </c>
    </row>
    <row r="709" spans="1:40" x14ac:dyDescent="0.35">
      <c r="A709" s="2" t="s">
        <v>767</v>
      </c>
      <c r="B709" t="s">
        <v>486</v>
      </c>
      <c r="C709" t="s">
        <v>51</v>
      </c>
      <c r="D709" t="s">
        <v>134</v>
      </c>
      <c r="E709" s="6">
        <v>17</v>
      </c>
      <c r="F709" s="6">
        <v>40.869999999999997</v>
      </c>
      <c r="G709" s="6">
        <v>56.08</v>
      </c>
      <c r="H709" s="6">
        <f t="shared" si="112"/>
        <v>0.72878031383737518</v>
      </c>
      <c r="I709" s="6">
        <v>16.5</v>
      </c>
      <c r="J709" s="6">
        <v>26.02</v>
      </c>
      <c r="K709" s="6">
        <v>54.79</v>
      </c>
      <c r="L709" s="6">
        <f t="shared" si="113"/>
        <v>0</v>
      </c>
      <c r="M709" s="6">
        <f t="shared" si="114"/>
        <v>0</v>
      </c>
      <c r="N709" s="6">
        <f t="shared" si="115"/>
        <v>1</v>
      </c>
      <c r="AA709" t="s">
        <v>767</v>
      </c>
      <c r="AB709" t="s">
        <v>486</v>
      </c>
      <c r="AC709" t="s">
        <v>51</v>
      </c>
      <c r="AD709" t="s">
        <v>135</v>
      </c>
      <c r="AE709">
        <v>24</v>
      </c>
      <c r="AF709">
        <v>77.92</v>
      </c>
      <c r="AG709">
        <v>73.7</v>
      </c>
      <c r="AH709">
        <f t="shared" si="119"/>
        <v>1.057259158751696</v>
      </c>
      <c r="AI709">
        <v>23.5</v>
      </c>
      <c r="AJ709">
        <v>49.96</v>
      </c>
      <c r="AK709">
        <v>72.459999999999994</v>
      </c>
      <c r="AL709" s="3">
        <f t="shared" si="116"/>
        <v>0</v>
      </c>
      <c r="AM709" s="3">
        <f t="shared" si="117"/>
        <v>1</v>
      </c>
      <c r="AN709" s="3">
        <f t="shared" si="118"/>
        <v>0</v>
      </c>
    </row>
    <row r="710" spans="1:40" x14ac:dyDescent="0.35">
      <c r="A710" s="2" t="s">
        <v>768</v>
      </c>
      <c r="B710" t="s">
        <v>486</v>
      </c>
      <c r="C710" t="s">
        <v>51</v>
      </c>
      <c r="D710" t="s">
        <v>134</v>
      </c>
      <c r="E710">
        <v>24.5</v>
      </c>
      <c r="F710">
        <v>113.25</v>
      </c>
      <c r="G710">
        <v>74.930000000000007</v>
      </c>
      <c r="H710">
        <f t="shared" si="112"/>
        <v>1.5114106499399438</v>
      </c>
      <c r="I710">
        <v>22.5</v>
      </c>
      <c r="J710">
        <v>67.459999999999994</v>
      </c>
      <c r="K710">
        <v>69.97</v>
      </c>
      <c r="L710" s="3">
        <f t="shared" si="113"/>
        <v>1</v>
      </c>
      <c r="M710" s="3">
        <f t="shared" si="114"/>
        <v>0</v>
      </c>
      <c r="N710" s="3">
        <f t="shared" si="115"/>
        <v>0</v>
      </c>
      <c r="AA710" t="s">
        <v>768</v>
      </c>
      <c r="AB710" t="s">
        <v>486</v>
      </c>
      <c r="AC710" t="s">
        <v>51</v>
      </c>
      <c r="AD710" t="s">
        <v>135</v>
      </c>
      <c r="AE710">
        <v>24</v>
      </c>
      <c r="AF710">
        <v>110.35</v>
      </c>
      <c r="AG710">
        <v>73.7</v>
      </c>
      <c r="AH710">
        <f t="shared" si="119"/>
        <v>1.4972862957937583</v>
      </c>
      <c r="AI710">
        <v>23</v>
      </c>
      <c r="AJ710">
        <v>56.16</v>
      </c>
      <c r="AK710">
        <v>71.22</v>
      </c>
      <c r="AL710" s="3">
        <f t="shared" si="116"/>
        <v>0</v>
      </c>
      <c r="AM710" s="3">
        <f t="shared" si="117"/>
        <v>1</v>
      </c>
      <c r="AN710" s="3">
        <f t="shared" si="118"/>
        <v>0</v>
      </c>
    </row>
    <row r="711" spans="1:40" x14ac:dyDescent="0.35">
      <c r="A711" s="2" t="s">
        <v>769</v>
      </c>
      <c r="B711" t="s">
        <v>486</v>
      </c>
      <c r="C711" t="s">
        <v>51</v>
      </c>
      <c r="D711" t="s">
        <v>134</v>
      </c>
      <c r="E711">
        <v>25</v>
      </c>
      <c r="F711">
        <v>116.38</v>
      </c>
      <c r="G711">
        <v>76.17</v>
      </c>
      <c r="H711">
        <f t="shared" si="112"/>
        <v>1.5278981226204542</v>
      </c>
      <c r="I711">
        <v>24</v>
      </c>
      <c r="J711">
        <v>71.05</v>
      </c>
      <c r="K711">
        <v>73.7</v>
      </c>
      <c r="L711" s="3">
        <f t="shared" si="113"/>
        <v>1</v>
      </c>
      <c r="M711" s="3">
        <f t="shared" si="114"/>
        <v>0</v>
      </c>
      <c r="N711" s="3">
        <f t="shared" si="115"/>
        <v>0</v>
      </c>
      <c r="AA711" t="s">
        <v>769</v>
      </c>
      <c r="AB711" t="s">
        <v>486</v>
      </c>
      <c r="AC711" t="s">
        <v>51</v>
      </c>
      <c r="AD711" t="s">
        <v>135</v>
      </c>
      <c r="AE711">
        <v>24</v>
      </c>
      <c r="AF711">
        <v>141.33000000000001</v>
      </c>
      <c r="AG711">
        <v>73.7</v>
      </c>
      <c r="AH711">
        <f t="shared" si="119"/>
        <v>1.91763907734057</v>
      </c>
      <c r="AI711">
        <v>15.5</v>
      </c>
      <c r="AJ711">
        <v>53.97</v>
      </c>
      <c r="AK711">
        <v>52.21</v>
      </c>
      <c r="AL711" s="3">
        <f t="shared" si="116"/>
        <v>1</v>
      </c>
      <c r="AM711" s="3">
        <f t="shared" si="117"/>
        <v>0</v>
      </c>
      <c r="AN711" s="3">
        <f t="shared" si="118"/>
        <v>0</v>
      </c>
    </row>
    <row r="712" spans="1:40" x14ac:dyDescent="0.35">
      <c r="A712" s="2" t="s">
        <v>770</v>
      </c>
      <c r="B712" t="s">
        <v>486</v>
      </c>
      <c r="C712" t="s">
        <v>51</v>
      </c>
      <c r="D712" t="s">
        <v>134</v>
      </c>
      <c r="E712">
        <v>24</v>
      </c>
      <c r="F712">
        <v>97.47</v>
      </c>
      <c r="G712">
        <v>73.7</v>
      </c>
      <c r="H712">
        <f t="shared" si="112"/>
        <v>1.3225237449118046</v>
      </c>
      <c r="I712">
        <v>22.5</v>
      </c>
      <c r="J712">
        <v>44.72</v>
      </c>
      <c r="K712">
        <v>69.97</v>
      </c>
      <c r="L712" s="3">
        <f t="shared" si="113"/>
        <v>0</v>
      </c>
      <c r="M712" s="3">
        <f t="shared" si="114"/>
        <v>1</v>
      </c>
      <c r="N712" s="3">
        <f t="shared" si="115"/>
        <v>0</v>
      </c>
      <c r="AA712" t="s">
        <v>770</v>
      </c>
      <c r="AB712" t="s">
        <v>486</v>
      </c>
      <c r="AC712" t="s">
        <v>51</v>
      </c>
      <c r="AD712" t="s">
        <v>135</v>
      </c>
      <c r="AE712">
        <v>24</v>
      </c>
      <c r="AF712">
        <v>114.07</v>
      </c>
      <c r="AG712">
        <v>73.7</v>
      </c>
      <c r="AH712">
        <f t="shared" si="119"/>
        <v>1.5477611940298506</v>
      </c>
      <c r="AI712">
        <v>25.5</v>
      </c>
      <c r="AJ712">
        <v>78.34</v>
      </c>
      <c r="AK712">
        <v>77.400000000000006</v>
      </c>
      <c r="AL712" s="3">
        <f t="shared" si="116"/>
        <v>1</v>
      </c>
      <c r="AM712" s="3">
        <f t="shared" si="117"/>
        <v>0</v>
      </c>
      <c r="AN712" s="3">
        <f t="shared" si="118"/>
        <v>0</v>
      </c>
    </row>
    <row r="713" spans="1:40" x14ac:dyDescent="0.35">
      <c r="A713" s="2" t="s">
        <v>771</v>
      </c>
      <c r="B713" t="s">
        <v>486</v>
      </c>
      <c r="C713" t="s">
        <v>51</v>
      </c>
      <c r="D713" t="s">
        <v>134</v>
      </c>
      <c r="E713">
        <v>26</v>
      </c>
      <c r="F713">
        <v>98.39</v>
      </c>
      <c r="G713">
        <v>78.63</v>
      </c>
      <c r="H713">
        <f t="shared" si="112"/>
        <v>1.2513035736996059</v>
      </c>
      <c r="I713">
        <v>23.5</v>
      </c>
      <c r="J713">
        <v>55.87</v>
      </c>
      <c r="K713">
        <v>72.459999999999994</v>
      </c>
      <c r="L713" s="3">
        <f t="shared" si="113"/>
        <v>0</v>
      </c>
      <c r="M713" s="3">
        <f t="shared" si="114"/>
        <v>1</v>
      </c>
      <c r="N713" s="3">
        <f t="shared" si="115"/>
        <v>0</v>
      </c>
      <c r="AA713" t="s">
        <v>771</v>
      </c>
      <c r="AB713" t="s">
        <v>486</v>
      </c>
      <c r="AC713" t="s">
        <v>51</v>
      </c>
      <c r="AD713" t="s">
        <v>135</v>
      </c>
      <c r="AE713">
        <v>24</v>
      </c>
      <c r="AF713">
        <v>135.26</v>
      </c>
      <c r="AG713">
        <v>73.7</v>
      </c>
      <c r="AH713">
        <f t="shared" si="119"/>
        <v>1.8352781546811396</v>
      </c>
      <c r="AI713">
        <v>23</v>
      </c>
      <c r="AJ713">
        <v>65.05</v>
      </c>
      <c r="AK713">
        <v>71.22</v>
      </c>
      <c r="AL713" s="3">
        <f t="shared" si="116"/>
        <v>1</v>
      </c>
      <c r="AM713" s="3">
        <f t="shared" si="117"/>
        <v>0</v>
      </c>
      <c r="AN713" s="3">
        <f t="shared" si="118"/>
        <v>0</v>
      </c>
    </row>
    <row r="714" spans="1:40" x14ac:dyDescent="0.35">
      <c r="A714" s="2" t="s">
        <v>772</v>
      </c>
      <c r="B714" t="s">
        <v>486</v>
      </c>
      <c r="C714" t="s">
        <v>51</v>
      </c>
      <c r="D714" t="s">
        <v>134</v>
      </c>
      <c r="E714">
        <v>24.5</v>
      </c>
      <c r="F714">
        <v>140.86000000000001</v>
      </c>
      <c r="G714">
        <v>74.930000000000007</v>
      </c>
      <c r="H714">
        <f t="shared" si="112"/>
        <v>1.879887895369011</v>
      </c>
      <c r="I714">
        <v>23</v>
      </c>
      <c r="J714">
        <v>69.319999999999993</v>
      </c>
      <c r="K714">
        <v>71.22</v>
      </c>
      <c r="L714" s="3">
        <f t="shared" si="113"/>
        <v>1</v>
      </c>
      <c r="M714" s="3">
        <f t="shared" si="114"/>
        <v>0</v>
      </c>
      <c r="N714" s="3">
        <f t="shared" si="115"/>
        <v>0</v>
      </c>
      <c r="AA714" t="s">
        <v>772</v>
      </c>
      <c r="AB714" t="s">
        <v>486</v>
      </c>
      <c r="AC714" t="s">
        <v>51</v>
      </c>
      <c r="AD714" t="s">
        <v>135</v>
      </c>
      <c r="AE714">
        <v>24</v>
      </c>
      <c r="AF714">
        <v>147.82</v>
      </c>
      <c r="AG714">
        <v>73.7</v>
      </c>
      <c r="AH714">
        <f t="shared" si="119"/>
        <v>2.0056987788331071</v>
      </c>
      <c r="AI714">
        <v>22.5</v>
      </c>
      <c r="AJ714">
        <v>65.650000000000006</v>
      </c>
      <c r="AK714">
        <v>69.97</v>
      </c>
      <c r="AL714" s="3">
        <f t="shared" si="116"/>
        <v>1</v>
      </c>
      <c r="AM714" s="3">
        <f t="shared" si="117"/>
        <v>0</v>
      </c>
      <c r="AN714" s="3">
        <f t="shared" si="118"/>
        <v>0</v>
      </c>
    </row>
    <row r="715" spans="1:40" x14ac:dyDescent="0.35">
      <c r="A715" s="2" t="s">
        <v>773</v>
      </c>
      <c r="B715" t="s">
        <v>486</v>
      </c>
      <c r="C715" t="s">
        <v>51</v>
      </c>
      <c r="D715" t="s">
        <v>134</v>
      </c>
      <c r="E715" s="6">
        <v>15.5</v>
      </c>
      <c r="F715" s="6">
        <v>48.76</v>
      </c>
      <c r="G715" s="6">
        <v>52.21</v>
      </c>
      <c r="H715" s="6">
        <f t="shared" si="112"/>
        <v>0.93392070484581491</v>
      </c>
      <c r="I715" s="6">
        <v>15</v>
      </c>
      <c r="J715" s="6">
        <v>19.39</v>
      </c>
      <c r="K715" s="6">
        <v>50.91</v>
      </c>
      <c r="L715" s="6">
        <f t="shared" si="113"/>
        <v>0</v>
      </c>
      <c r="M715" s="6">
        <f t="shared" si="114"/>
        <v>0</v>
      </c>
      <c r="N715" s="6">
        <f t="shared" si="115"/>
        <v>1</v>
      </c>
      <c r="AA715" t="s">
        <v>773</v>
      </c>
      <c r="AB715" t="s">
        <v>486</v>
      </c>
      <c r="AC715" t="s">
        <v>51</v>
      </c>
      <c r="AD715" t="s">
        <v>135</v>
      </c>
      <c r="AE715">
        <v>34.5</v>
      </c>
      <c r="AF715">
        <v>105.14</v>
      </c>
      <c r="AG715">
        <v>99.24</v>
      </c>
      <c r="AH715">
        <f t="shared" si="119"/>
        <v>1.0594518339379284</v>
      </c>
      <c r="AI715">
        <v>23</v>
      </c>
      <c r="AJ715">
        <v>71.91</v>
      </c>
      <c r="AK715">
        <v>71.22</v>
      </c>
      <c r="AL715" s="3">
        <f t="shared" si="116"/>
        <v>0</v>
      </c>
      <c r="AM715" s="3">
        <f t="shared" si="117"/>
        <v>1</v>
      </c>
      <c r="AN715" s="3">
        <f t="shared" si="118"/>
        <v>0</v>
      </c>
    </row>
    <row r="716" spans="1:40" x14ac:dyDescent="0.35">
      <c r="A716" s="2" t="s">
        <v>774</v>
      </c>
      <c r="B716" t="s">
        <v>486</v>
      </c>
      <c r="C716" t="s">
        <v>51</v>
      </c>
      <c r="D716" t="s">
        <v>134</v>
      </c>
      <c r="E716">
        <v>26</v>
      </c>
      <c r="F716">
        <v>216.18</v>
      </c>
      <c r="G716">
        <v>78.63</v>
      </c>
      <c r="H716">
        <f t="shared" si="112"/>
        <v>2.7493323159099581</v>
      </c>
      <c r="I716">
        <v>23.5</v>
      </c>
      <c r="J716">
        <v>69.67</v>
      </c>
      <c r="K716">
        <v>72.459999999999994</v>
      </c>
      <c r="L716" s="3">
        <f t="shared" si="113"/>
        <v>1</v>
      </c>
      <c r="M716" s="3">
        <f t="shared" si="114"/>
        <v>0</v>
      </c>
      <c r="N716" s="3">
        <f t="shared" si="115"/>
        <v>0</v>
      </c>
      <c r="AA716" t="s">
        <v>774</v>
      </c>
      <c r="AB716" t="s">
        <v>486</v>
      </c>
      <c r="AC716" t="s">
        <v>51</v>
      </c>
      <c r="AD716" t="s">
        <v>135</v>
      </c>
      <c r="AE716">
        <v>24</v>
      </c>
      <c r="AF716">
        <v>78.31</v>
      </c>
      <c r="AG716">
        <v>73.7</v>
      </c>
      <c r="AH716">
        <f t="shared" si="119"/>
        <v>1.0625508819538669</v>
      </c>
      <c r="AI716">
        <v>23.5</v>
      </c>
      <c r="AJ716">
        <v>52.67</v>
      </c>
      <c r="AK716">
        <v>72.459999999999994</v>
      </c>
      <c r="AL716" s="3">
        <f t="shared" si="116"/>
        <v>0</v>
      </c>
      <c r="AM716" s="3">
        <f t="shared" si="117"/>
        <v>1</v>
      </c>
      <c r="AN716" s="3">
        <f t="shared" si="118"/>
        <v>0</v>
      </c>
    </row>
    <row r="717" spans="1:40" x14ac:dyDescent="0.35">
      <c r="A717" s="2" t="s">
        <v>775</v>
      </c>
      <c r="B717" t="s">
        <v>486</v>
      </c>
      <c r="C717" t="s">
        <v>51</v>
      </c>
      <c r="D717" t="s">
        <v>134</v>
      </c>
      <c r="E717">
        <v>23.5</v>
      </c>
      <c r="F717">
        <v>100.34</v>
      </c>
      <c r="G717">
        <v>72.459999999999994</v>
      </c>
      <c r="H717">
        <f t="shared" si="112"/>
        <v>1.384764007728402</v>
      </c>
      <c r="I717">
        <v>22</v>
      </c>
      <c r="J717">
        <v>55.67</v>
      </c>
      <c r="K717">
        <v>68.72</v>
      </c>
      <c r="L717" s="3">
        <f t="shared" si="113"/>
        <v>0</v>
      </c>
      <c r="M717" s="3">
        <f t="shared" si="114"/>
        <v>1</v>
      </c>
      <c r="N717" s="3">
        <f t="shared" si="115"/>
        <v>0</v>
      </c>
      <c r="AA717" t="s">
        <v>775</v>
      </c>
      <c r="AB717" t="s">
        <v>486</v>
      </c>
      <c r="AC717" t="s">
        <v>51</v>
      </c>
      <c r="AD717" t="s">
        <v>135</v>
      </c>
      <c r="AE717">
        <v>23.5</v>
      </c>
      <c r="AF717">
        <v>97.21</v>
      </c>
      <c r="AG717">
        <v>72.459999999999994</v>
      </c>
      <c r="AH717">
        <f t="shared" si="119"/>
        <v>1.3415677615235992</v>
      </c>
      <c r="AI717">
        <v>25.5</v>
      </c>
      <c r="AJ717">
        <v>85.11</v>
      </c>
      <c r="AK717">
        <v>77.400000000000006</v>
      </c>
      <c r="AL717" s="3">
        <f t="shared" si="116"/>
        <v>0</v>
      </c>
      <c r="AM717" s="3">
        <f t="shared" si="117"/>
        <v>1</v>
      </c>
      <c r="AN717" s="3">
        <f t="shared" si="118"/>
        <v>0</v>
      </c>
    </row>
    <row r="718" spans="1:40" x14ac:dyDescent="0.35">
      <c r="A718" s="2" t="s">
        <v>776</v>
      </c>
      <c r="B718" t="s">
        <v>486</v>
      </c>
      <c r="C718" t="s">
        <v>51</v>
      </c>
      <c r="D718" t="s">
        <v>134</v>
      </c>
      <c r="E718">
        <v>24</v>
      </c>
      <c r="F718">
        <v>75.31</v>
      </c>
      <c r="G718">
        <v>73.7</v>
      </c>
      <c r="H718">
        <f t="shared" si="112"/>
        <v>1.0218453188602443</v>
      </c>
      <c r="I718">
        <v>23.5</v>
      </c>
      <c r="J718">
        <v>31.36</v>
      </c>
      <c r="K718">
        <v>72.459999999999994</v>
      </c>
      <c r="L718" s="3">
        <f t="shared" si="113"/>
        <v>0</v>
      </c>
      <c r="M718" s="3">
        <f t="shared" si="114"/>
        <v>1</v>
      </c>
      <c r="N718" s="3">
        <f t="shared" si="115"/>
        <v>0</v>
      </c>
      <c r="AA718" t="s">
        <v>776</v>
      </c>
      <c r="AB718" t="s">
        <v>486</v>
      </c>
      <c r="AC718" t="s">
        <v>51</v>
      </c>
      <c r="AD718" t="s">
        <v>135</v>
      </c>
      <c r="AE718">
        <v>23.5</v>
      </c>
      <c r="AF718">
        <v>95.25</v>
      </c>
      <c r="AG718">
        <v>72.459999999999994</v>
      </c>
      <c r="AH718">
        <f t="shared" si="119"/>
        <v>1.3145183549544577</v>
      </c>
      <c r="AI718">
        <v>23</v>
      </c>
      <c r="AJ718">
        <v>50.81</v>
      </c>
      <c r="AK718">
        <v>71.22</v>
      </c>
      <c r="AL718" s="3">
        <f t="shared" si="116"/>
        <v>0</v>
      </c>
      <c r="AM718" s="3">
        <f t="shared" si="117"/>
        <v>1</v>
      </c>
      <c r="AN718" s="3">
        <f t="shared" si="118"/>
        <v>0</v>
      </c>
    </row>
    <row r="719" spans="1:40" x14ac:dyDescent="0.35">
      <c r="A719" s="2" t="s">
        <v>777</v>
      </c>
      <c r="B719" t="s">
        <v>486</v>
      </c>
      <c r="C719" t="s">
        <v>51</v>
      </c>
      <c r="D719" t="s">
        <v>134</v>
      </c>
      <c r="E719">
        <v>25.5</v>
      </c>
      <c r="F719">
        <v>110.44</v>
      </c>
      <c r="G719">
        <v>77.400000000000006</v>
      </c>
      <c r="H719">
        <f t="shared" si="112"/>
        <v>1.4268733850129198</v>
      </c>
      <c r="I719">
        <v>22.5</v>
      </c>
      <c r="J719">
        <v>56.95</v>
      </c>
      <c r="K719">
        <v>69.97</v>
      </c>
      <c r="L719" s="3">
        <f t="shared" si="113"/>
        <v>0</v>
      </c>
      <c r="M719" s="3">
        <f t="shared" si="114"/>
        <v>1</v>
      </c>
      <c r="N719" s="3">
        <f t="shared" si="115"/>
        <v>0</v>
      </c>
      <c r="AA719" t="s">
        <v>777</v>
      </c>
      <c r="AB719" t="s">
        <v>486</v>
      </c>
      <c r="AC719" t="s">
        <v>51</v>
      </c>
      <c r="AD719" t="s">
        <v>135</v>
      </c>
      <c r="AE719">
        <v>24</v>
      </c>
      <c r="AF719">
        <v>116.36</v>
      </c>
      <c r="AG719">
        <v>73.7</v>
      </c>
      <c r="AH719">
        <f t="shared" si="119"/>
        <v>1.578833107191316</v>
      </c>
      <c r="AI719">
        <v>22.5</v>
      </c>
      <c r="AJ719">
        <v>53.96</v>
      </c>
      <c r="AK719">
        <v>69.97</v>
      </c>
      <c r="AL719" s="3">
        <f t="shared" si="116"/>
        <v>1</v>
      </c>
      <c r="AM719" s="3">
        <f t="shared" si="117"/>
        <v>0</v>
      </c>
      <c r="AN719" s="3">
        <f t="shared" si="118"/>
        <v>0</v>
      </c>
    </row>
    <row r="720" spans="1:40" x14ac:dyDescent="0.35">
      <c r="A720" s="2" t="s">
        <v>778</v>
      </c>
      <c r="B720" t="s">
        <v>486</v>
      </c>
      <c r="C720" t="s">
        <v>51</v>
      </c>
      <c r="D720" t="s">
        <v>134</v>
      </c>
      <c r="E720">
        <v>24</v>
      </c>
      <c r="F720">
        <v>206.77</v>
      </c>
      <c r="G720">
        <v>73.7</v>
      </c>
      <c r="H720">
        <f t="shared" si="112"/>
        <v>2.8055630936227951</v>
      </c>
      <c r="I720">
        <v>21.5</v>
      </c>
      <c r="J720">
        <v>41.22</v>
      </c>
      <c r="K720">
        <v>67.47</v>
      </c>
      <c r="L720" s="3">
        <f t="shared" si="113"/>
        <v>1</v>
      </c>
      <c r="M720" s="3">
        <f t="shared" si="114"/>
        <v>0</v>
      </c>
      <c r="N720" s="3">
        <f t="shared" si="115"/>
        <v>0</v>
      </c>
      <c r="AA720" t="s">
        <v>778</v>
      </c>
      <c r="AB720" t="s">
        <v>486</v>
      </c>
      <c r="AC720" t="s">
        <v>51</v>
      </c>
      <c r="AD720" t="s">
        <v>135</v>
      </c>
      <c r="AE720">
        <v>24</v>
      </c>
      <c r="AF720">
        <v>134.55000000000001</v>
      </c>
      <c r="AG720">
        <v>73.7</v>
      </c>
      <c r="AH720">
        <f t="shared" si="119"/>
        <v>1.8256445047489824</v>
      </c>
      <c r="AI720">
        <v>34.5</v>
      </c>
      <c r="AJ720">
        <v>107.53</v>
      </c>
      <c r="AK720">
        <v>99.24</v>
      </c>
      <c r="AL720" s="3">
        <f t="shared" si="116"/>
        <v>1</v>
      </c>
      <c r="AM720" s="3">
        <f t="shared" si="117"/>
        <v>0</v>
      </c>
      <c r="AN720" s="3">
        <f t="shared" si="118"/>
        <v>0</v>
      </c>
    </row>
    <row r="721" spans="1:40" x14ac:dyDescent="0.35">
      <c r="A721" s="2" t="s">
        <v>779</v>
      </c>
      <c r="B721" t="s">
        <v>486</v>
      </c>
      <c r="C721" t="s">
        <v>51</v>
      </c>
      <c r="D721" t="s">
        <v>134</v>
      </c>
      <c r="E721">
        <v>24.5</v>
      </c>
      <c r="F721">
        <v>105.79</v>
      </c>
      <c r="G721">
        <v>74.930000000000007</v>
      </c>
      <c r="H721">
        <f t="shared" si="112"/>
        <v>1.4118510609902575</v>
      </c>
      <c r="I721">
        <v>23</v>
      </c>
      <c r="J721">
        <v>46.57</v>
      </c>
      <c r="K721">
        <v>71.22</v>
      </c>
      <c r="L721" s="3">
        <f t="shared" si="113"/>
        <v>0</v>
      </c>
      <c r="M721" s="3">
        <f t="shared" si="114"/>
        <v>1</v>
      </c>
      <c r="N721" s="3">
        <f t="shared" si="115"/>
        <v>0</v>
      </c>
      <c r="AA721" t="s">
        <v>779</v>
      </c>
      <c r="AB721" t="s">
        <v>486</v>
      </c>
      <c r="AC721" t="s">
        <v>51</v>
      </c>
      <c r="AD721" t="s">
        <v>135</v>
      </c>
      <c r="AE721">
        <v>23.5</v>
      </c>
      <c r="AF721">
        <v>82.99</v>
      </c>
      <c r="AG721">
        <v>72.459999999999994</v>
      </c>
      <c r="AH721">
        <f t="shared" si="119"/>
        <v>1.1453215567209496</v>
      </c>
      <c r="AI721">
        <v>23</v>
      </c>
      <c r="AJ721">
        <v>38.450000000000003</v>
      </c>
      <c r="AK721">
        <v>71.22</v>
      </c>
      <c r="AL721" s="3">
        <f t="shared" si="116"/>
        <v>0</v>
      </c>
      <c r="AM721" s="3">
        <f t="shared" si="117"/>
        <v>1</v>
      </c>
      <c r="AN721" s="3">
        <f t="shared" si="118"/>
        <v>0</v>
      </c>
    </row>
    <row r="722" spans="1:40" x14ac:dyDescent="0.35">
      <c r="A722" s="2" t="s">
        <v>780</v>
      </c>
      <c r="B722" t="s">
        <v>486</v>
      </c>
      <c r="C722" t="s">
        <v>51</v>
      </c>
      <c r="D722" t="s">
        <v>134</v>
      </c>
      <c r="E722">
        <v>25</v>
      </c>
      <c r="F722">
        <v>95.16</v>
      </c>
      <c r="G722">
        <v>76.17</v>
      </c>
      <c r="H722">
        <f t="shared" si="112"/>
        <v>1.2493107522646711</v>
      </c>
      <c r="I722">
        <v>24</v>
      </c>
      <c r="J722">
        <v>68.88</v>
      </c>
      <c r="K722">
        <v>73.7</v>
      </c>
      <c r="L722" s="3">
        <f t="shared" si="113"/>
        <v>0</v>
      </c>
      <c r="M722" s="3">
        <f t="shared" si="114"/>
        <v>1</v>
      </c>
      <c r="N722" s="3">
        <f t="shared" si="115"/>
        <v>0</v>
      </c>
      <c r="AA722" t="s">
        <v>780</v>
      </c>
      <c r="AB722" t="s">
        <v>486</v>
      </c>
      <c r="AC722" t="s">
        <v>51</v>
      </c>
      <c r="AD722" t="s">
        <v>135</v>
      </c>
      <c r="AE722">
        <v>24</v>
      </c>
      <c r="AF722">
        <v>85.34</v>
      </c>
      <c r="AG722">
        <v>73.7</v>
      </c>
      <c r="AH722">
        <f t="shared" si="119"/>
        <v>1.1579375848032565</v>
      </c>
      <c r="AI722">
        <v>25</v>
      </c>
      <c r="AJ722">
        <v>80.44</v>
      </c>
      <c r="AK722">
        <v>76.17</v>
      </c>
      <c r="AL722" s="3">
        <f t="shared" si="116"/>
        <v>0</v>
      </c>
      <c r="AM722" s="3">
        <f t="shared" si="117"/>
        <v>1</v>
      </c>
      <c r="AN722" s="3">
        <f t="shared" si="118"/>
        <v>0</v>
      </c>
    </row>
    <row r="723" spans="1:40" x14ac:dyDescent="0.35">
      <c r="A723" s="2" t="s">
        <v>781</v>
      </c>
      <c r="B723" t="s">
        <v>486</v>
      </c>
      <c r="C723" t="s">
        <v>51</v>
      </c>
      <c r="D723" t="s">
        <v>134</v>
      </c>
      <c r="E723" s="6">
        <v>16</v>
      </c>
      <c r="F723" s="6">
        <v>52.97</v>
      </c>
      <c r="G723" s="6">
        <v>53.5</v>
      </c>
      <c r="H723" s="6">
        <f t="shared" si="112"/>
        <v>0.99009345794392523</v>
      </c>
      <c r="I723" s="6">
        <v>15.5</v>
      </c>
      <c r="J723" s="6">
        <v>30.93</v>
      </c>
      <c r="K723" s="6">
        <v>52.21</v>
      </c>
      <c r="L723" s="6">
        <f t="shared" si="113"/>
        <v>0</v>
      </c>
      <c r="M723" s="6">
        <f t="shared" si="114"/>
        <v>0</v>
      </c>
      <c r="N723" s="6">
        <f t="shared" si="115"/>
        <v>1</v>
      </c>
      <c r="AA723" t="s">
        <v>781</v>
      </c>
      <c r="AB723" t="s">
        <v>486</v>
      </c>
      <c r="AC723" t="s">
        <v>51</v>
      </c>
      <c r="AD723" t="s">
        <v>135</v>
      </c>
      <c r="AE723">
        <v>24</v>
      </c>
      <c r="AF723">
        <v>91.05</v>
      </c>
      <c r="AG723">
        <v>73.7</v>
      </c>
      <c r="AH723">
        <f t="shared" si="119"/>
        <v>1.2354138398914518</v>
      </c>
      <c r="AI723">
        <v>22.5</v>
      </c>
      <c r="AJ723">
        <v>50.23</v>
      </c>
      <c r="AK723">
        <v>69.97</v>
      </c>
      <c r="AL723" s="3">
        <f t="shared" si="116"/>
        <v>0</v>
      </c>
      <c r="AM723" s="3">
        <f t="shared" si="117"/>
        <v>1</v>
      </c>
      <c r="AN723" s="3">
        <f t="shared" si="118"/>
        <v>0</v>
      </c>
    </row>
    <row r="724" spans="1:40" x14ac:dyDescent="0.35">
      <c r="A724" s="2" t="s">
        <v>782</v>
      </c>
      <c r="B724" t="s">
        <v>486</v>
      </c>
      <c r="C724" t="s">
        <v>51</v>
      </c>
      <c r="D724" t="s">
        <v>134</v>
      </c>
      <c r="E724">
        <v>25</v>
      </c>
      <c r="F724">
        <v>168.41</v>
      </c>
      <c r="G724">
        <v>76.17</v>
      </c>
      <c r="H724">
        <f t="shared" si="112"/>
        <v>2.2109754496520937</v>
      </c>
      <c r="I724">
        <v>22.5</v>
      </c>
      <c r="J724">
        <v>44.55</v>
      </c>
      <c r="K724">
        <v>69.97</v>
      </c>
      <c r="L724" s="3">
        <f t="shared" si="113"/>
        <v>1</v>
      </c>
      <c r="M724" s="3">
        <f t="shared" si="114"/>
        <v>0</v>
      </c>
      <c r="N724" s="3">
        <f t="shared" si="115"/>
        <v>0</v>
      </c>
      <c r="AA724" t="s">
        <v>782</v>
      </c>
      <c r="AB724" t="s">
        <v>486</v>
      </c>
      <c r="AC724" t="s">
        <v>51</v>
      </c>
      <c r="AD724" t="s">
        <v>135</v>
      </c>
      <c r="AE724">
        <v>24</v>
      </c>
      <c r="AF724">
        <v>102.06</v>
      </c>
      <c r="AG724">
        <v>73.7</v>
      </c>
      <c r="AH724">
        <f t="shared" si="119"/>
        <v>1.3848032564450474</v>
      </c>
      <c r="AI724">
        <v>23</v>
      </c>
      <c r="AJ724">
        <v>69.08</v>
      </c>
      <c r="AK724">
        <v>71.22</v>
      </c>
      <c r="AL724" s="3">
        <f t="shared" si="116"/>
        <v>0</v>
      </c>
      <c r="AM724" s="3">
        <f t="shared" si="117"/>
        <v>1</v>
      </c>
      <c r="AN724" s="3">
        <f t="shared" si="118"/>
        <v>0</v>
      </c>
    </row>
    <row r="725" spans="1:40" x14ac:dyDescent="0.35">
      <c r="A725" s="2" t="s">
        <v>783</v>
      </c>
      <c r="B725" t="s">
        <v>486</v>
      </c>
      <c r="C725" t="s">
        <v>51</v>
      </c>
      <c r="D725" t="s">
        <v>134</v>
      </c>
      <c r="E725" s="6">
        <v>21.5</v>
      </c>
      <c r="F725" s="6">
        <v>57.74</v>
      </c>
      <c r="G725" s="6">
        <v>67.47</v>
      </c>
      <c r="H725" s="6">
        <f t="shared" si="112"/>
        <v>0.85578775752186165</v>
      </c>
      <c r="I725" s="6">
        <v>21</v>
      </c>
      <c r="J725" s="6">
        <v>37.72</v>
      </c>
      <c r="K725" s="6">
        <v>66.22</v>
      </c>
      <c r="L725" s="6">
        <f t="shared" si="113"/>
        <v>0</v>
      </c>
      <c r="M725" s="6">
        <f t="shared" si="114"/>
        <v>0</v>
      </c>
      <c r="N725" s="6">
        <f t="shared" si="115"/>
        <v>1</v>
      </c>
      <c r="AA725" t="s">
        <v>783</v>
      </c>
      <c r="AB725" t="s">
        <v>486</v>
      </c>
      <c r="AC725" t="s">
        <v>51</v>
      </c>
      <c r="AD725" t="s">
        <v>135</v>
      </c>
      <c r="AE725">
        <v>23.5</v>
      </c>
      <c r="AF725">
        <v>102.23</v>
      </c>
      <c r="AG725">
        <v>72.459999999999994</v>
      </c>
      <c r="AH725">
        <f t="shared" si="119"/>
        <v>1.4108473640629315</v>
      </c>
      <c r="AI725">
        <v>22.5</v>
      </c>
      <c r="AJ725">
        <v>60.59</v>
      </c>
      <c r="AK725">
        <v>69.97</v>
      </c>
      <c r="AL725" s="3">
        <f t="shared" si="116"/>
        <v>0</v>
      </c>
      <c r="AM725" s="3">
        <f t="shared" si="117"/>
        <v>1</v>
      </c>
      <c r="AN725" s="3">
        <f t="shared" si="118"/>
        <v>0</v>
      </c>
    </row>
    <row r="726" spans="1:40" x14ac:dyDescent="0.35">
      <c r="A726" s="2" t="s">
        <v>784</v>
      </c>
      <c r="B726" t="s">
        <v>486</v>
      </c>
      <c r="C726" t="s">
        <v>51</v>
      </c>
      <c r="D726" t="s">
        <v>134</v>
      </c>
      <c r="E726" s="6">
        <v>15</v>
      </c>
      <c r="F726" s="6">
        <v>50.23</v>
      </c>
      <c r="G726" s="6">
        <v>50.91</v>
      </c>
      <c r="H726" s="6">
        <f t="shared" si="112"/>
        <v>0.9866430956590061</v>
      </c>
      <c r="I726" s="6">
        <v>15</v>
      </c>
      <c r="J726" s="6">
        <v>50.23</v>
      </c>
      <c r="K726" s="6">
        <v>50.91</v>
      </c>
      <c r="L726" s="6">
        <f t="shared" si="113"/>
        <v>0</v>
      </c>
      <c r="M726" s="6">
        <f t="shared" si="114"/>
        <v>0</v>
      </c>
      <c r="N726" s="6">
        <f t="shared" si="115"/>
        <v>1</v>
      </c>
      <c r="AA726" t="s">
        <v>784</v>
      </c>
      <c r="AB726" t="s">
        <v>486</v>
      </c>
      <c r="AC726" t="s">
        <v>51</v>
      </c>
      <c r="AD726" t="s">
        <v>135</v>
      </c>
      <c r="AE726">
        <v>24</v>
      </c>
      <c r="AF726">
        <v>82.6</v>
      </c>
      <c r="AG726">
        <v>73.7</v>
      </c>
      <c r="AH726">
        <f t="shared" si="119"/>
        <v>1.1207598371777474</v>
      </c>
      <c r="AI726">
        <v>23.5</v>
      </c>
      <c r="AJ726">
        <v>55.2</v>
      </c>
      <c r="AK726">
        <v>72.459999999999994</v>
      </c>
      <c r="AL726" s="3">
        <f t="shared" si="116"/>
        <v>0</v>
      </c>
      <c r="AM726" s="3">
        <f t="shared" si="117"/>
        <v>1</v>
      </c>
      <c r="AN726" s="3">
        <f t="shared" si="118"/>
        <v>0</v>
      </c>
    </row>
    <row r="727" spans="1:40" x14ac:dyDescent="0.35">
      <c r="A727" s="2" t="s">
        <v>785</v>
      </c>
      <c r="B727" t="s">
        <v>486</v>
      </c>
      <c r="C727" t="s">
        <v>51</v>
      </c>
      <c r="D727" t="s">
        <v>134</v>
      </c>
      <c r="E727" s="6">
        <v>28.5</v>
      </c>
      <c r="F727" s="6">
        <v>81.2</v>
      </c>
      <c r="G727" s="6">
        <v>84.74</v>
      </c>
      <c r="H727" s="6">
        <f t="shared" si="112"/>
        <v>0.95822515931083319</v>
      </c>
      <c r="I727" s="6">
        <v>28</v>
      </c>
      <c r="J727" s="6">
        <v>57.38</v>
      </c>
      <c r="K727" s="6">
        <v>83.53</v>
      </c>
      <c r="L727" s="6">
        <f t="shared" si="113"/>
        <v>0</v>
      </c>
      <c r="M727" s="6">
        <f t="shared" si="114"/>
        <v>0</v>
      </c>
      <c r="N727" s="6">
        <f t="shared" si="115"/>
        <v>1</v>
      </c>
      <c r="AA727" t="s">
        <v>785</v>
      </c>
      <c r="AB727" t="s">
        <v>486</v>
      </c>
      <c r="AC727" t="s">
        <v>51</v>
      </c>
      <c r="AD727" t="s">
        <v>135</v>
      </c>
      <c r="AE727">
        <v>23</v>
      </c>
      <c r="AF727">
        <v>80.81</v>
      </c>
      <c r="AG727">
        <v>71.22</v>
      </c>
      <c r="AH727">
        <f t="shared" si="119"/>
        <v>1.1346531873069363</v>
      </c>
      <c r="AI727">
        <v>22.5</v>
      </c>
      <c r="AJ727">
        <v>44.58</v>
      </c>
      <c r="AK727">
        <v>69.97</v>
      </c>
      <c r="AL727" s="3">
        <f t="shared" si="116"/>
        <v>0</v>
      </c>
      <c r="AM727" s="3">
        <f t="shared" si="117"/>
        <v>1</v>
      </c>
      <c r="AN727" s="3">
        <f t="shared" si="118"/>
        <v>0</v>
      </c>
    </row>
    <row r="728" spans="1:40" x14ac:dyDescent="0.35">
      <c r="A728" s="2" t="s">
        <v>786</v>
      </c>
      <c r="B728" t="s">
        <v>486</v>
      </c>
      <c r="C728" t="s">
        <v>51</v>
      </c>
      <c r="D728" t="s">
        <v>134</v>
      </c>
      <c r="E728">
        <v>22.5</v>
      </c>
      <c r="F728">
        <v>80.05</v>
      </c>
      <c r="G728">
        <v>69.97</v>
      </c>
      <c r="H728">
        <f t="shared" si="112"/>
        <v>1.1440617407460341</v>
      </c>
      <c r="I728">
        <v>23.5</v>
      </c>
      <c r="J728">
        <v>76.569999999999993</v>
      </c>
      <c r="K728">
        <v>72.459999999999994</v>
      </c>
      <c r="L728" s="3">
        <f t="shared" si="113"/>
        <v>0</v>
      </c>
      <c r="M728" s="3">
        <f t="shared" si="114"/>
        <v>1</v>
      </c>
      <c r="N728" s="3">
        <f t="shared" si="115"/>
        <v>0</v>
      </c>
      <c r="AA728" t="s">
        <v>786</v>
      </c>
      <c r="AB728" t="s">
        <v>486</v>
      </c>
      <c r="AC728" t="s">
        <v>51</v>
      </c>
      <c r="AD728" t="s">
        <v>135</v>
      </c>
      <c r="AE728">
        <v>24</v>
      </c>
      <c r="AF728">
        <v>116.08</v>
      </c>
      <c r="AG728">
        <v>73.7</v>
      </c>
      <c r="AH728">
        <f t="shared" si="119"/>
        <v>1.5750339213025779</v>
      </c>
      <c r="AI728">
        <v>22.5</v>
      </c>
      <c r="AJ728">
        <v>48.45</v>
      </c>
      <c r="AK728">
        <v>69.97</v>
      </c>
      <c r="AL728" s="3">
        <f t="shared" si="116"/>
        <v>1</v>
      </c>
      <c r="AM728" s="3">
        <f t="shared" si="117"/>
        <v>0</v>
      </c>
      <c r="AN728" s="3">
        <f t="shared" si="118"/>
        <v>0</v>
      </c>
    </row>
    <row r="729" spans="1:40" x14ac:dyDescent="0.35">
      <c r="A729" s="2" t="s">
        <v>787</v>
      </c>
      <c r="B729" t="s">
        <v>546</v>
      </c>
      <c r="C729" t="s">
        <v>51</v>
      </c>
      <c r="D729" t="s">
        <v>547</v>
      </c>
      <c r="E729">
        <v>25</v>
      </c>
      <c r="F729">
        <v>112.14</v>
      </c>
      <c r="G729">
        <v>76.17</v>
      </c>
      <c r="H729">
        <f t="shared" si="112"/>
        <v>1.4722331626624656</v>
      </c>
      <c r="I729">
        <v>23.5</v>
      </c>
      <c r="J729">
        <v>58.95</v>
      </c>
      <c r="K729">
        <v>72.459999999999994</v>
      </c>
      <c r="L729" s="3">
        <f t="shared" si="113"/>
        <v>0</v>
      </c>
      <c r="M729" s="3">
        <f t="shared" si="114"/>
        <v>1</v>
      </c>
      <c r="N729" s="3">
        <f t="shared" si="115"/>
        <v>0</v>
      </c>
      <c r="AA729" t="s">
        <v>787</v>
      </c>
      <c r="AB729" t="s">
        <v>546</v>
      </c>
      <c r="AC729" t="s">
        <v>51</v>
      </c>
      <c r="AD729" t="s">
        <v>548</v>
      </c>
      <c r="AE729">
        <v>24</v>
      </c>
      <c r="AF729">
        <v>135.51</v>
      </c>
      <c r="AG729">
        <v>73.7</v>
      </c>
      <c r="AH729">
        <f t="shared" si="119"/>
        <v>1.8386702849389414</v>
      </c>
      <c r="AI729">
        <v>23</v>
      </c>
      <c r="AJ729">
        <v>58.56</v>
      </c>
      <c r="AK729">
        <v>71.22</v>
      </c>
      <c r="AL729" s="3">
        <f t="shared" si="116"/>
        <v>1</v>
      </c>
      <c r="AM729" s="3">
        <f t="shared" si="117"/>
        <v>0</v>
      </c>
      <c r="AN729" s="3">
        <f t="shared" si="118"/>
        <v>0</v>
      </c>
    </row>
    <row r="730" spans="1:40" x14ac:dyDescent="0.35">
      <c r="A730" s="2" t="s">
        <v>788</v>
      </c>
      <c r="B730" t="s">
        <v>546</v>
      </c>
      <c r="C730" t="s">
        <v>51</v>
      </c>
      <c r="D730" t="s">
        <v>547</v>
      </c>
      <c r="E730">
        <v>25.5</v>
      </c>
      <c r="F730">
        <v>173.33</v>
      </c>
      <c r="G730">
        <v>77.400000000000006</v>
      </c>
      <c r="H730">
        <f t="shared" si="112"/>
        <v>2.2394056847545221</v>
      </c>
      <c r="I730">
        <v>23</v>
      </c>
      <c r="J730">
        <v>64.599999999999994</v>
      </c>
      <c r="K730">
        <v>71.22</v>
      </c>
      <c r="L730" s="3">
        <f t="shared" si="113"/>
        <v>1</v>
      </c>
      <c r="M730" s="3">
        <f t="shared" si="114"/>
        <v>0</v>
      </c>
      <c r="N730" s="3">
        <f t="shared" si="115"/>
        <v>0</v>
      </c>
      <c r="AA730" t="s">
        <v>788</v>
      </c>
      <c r="AB730" t="s">
        <v>546</v>
      </c>
      <c r="AC730" t="s">
        <v>51</v>
      </c>
      <c r="AD730" t="s">
        <v>548</v>
      </c>
      <c r="AE730">
        <v>24</v>
      </c>
      <c r="AF730">
        <v>127.29</v>
      </c>
      <c r="AG730">
        <v>73.7</v>
      </c>
      <c r="AH730">
        <f t="shared" si="119"/>
        <v>1.7271370420624153</v>
      </c>
      <c r="AI730">
        <v>23</v>
      </c>
      <c r="AJ730">
        <v>59.22</v>
      </c>
      <c r="AK730">
        <v>71.22</v>
      </c>
      <c r="AL730" s="3">
        <f t="shared" si="116"/>
        <v>1</v>
      </c>
      <c r="AM730" s="3">
        <f t="shared" si="117"/>
        <v>0</v>
      </c>
      <c r="AN730" s="3">
        <f t="shared" si="118"/>
        <v>0</v>
      </c>
    </row>
    <row r="731" spans="1:40" x14ac:dyDescent="0.35">
      <c r="A731" s="2" t="s">
        <v>789</v>
      </c>
      <c r="B731" t="s">
        <v>546</v>
      </c>
      <c r="C731" t="s">
        <v>51</v>
      </c>
      <c r="D731" t="s">
        <v>547</v>
      </c>
      <c r="E731">
        <v>25</v>
      </c>
      <c r="F731">
        <v>169.05</v>
      </c>
      <c r="G731">
        <v>76.17</v>
      </c>
      <c r="H731">
        <f t="shared" si="112"/>
        <v>2.2193777077589605</v>
      </c>
      <c r="I731">
        <v>23</v>
      </c>
      <c r="J731">
        <v>50.24</v>
      </c>
      <c r="K731">
        <v>71.22</v>
      </c>
      <c r="L731" s="3">
        <f t="shared" si="113"/>
        <v>1</v>
      </c>
      <c r="M731" s="3">
        <f t="shared" si="114"/>
        <v>0</v>
      </c>
      <c r="N731" s="3">
        <f t="shared" si="115"/>
        <v>0</v>
      </c>
      <c r="AA731" t="s">
        <v>789</v>
      </c>
      <c r="AB731" t="s">
        <v>546</v>
      </c>
      <c r="AC731" t="s">
        <v>51</v>
      </c>
      <c r="AD731" t="s">
        <v>548</v>
      </c>
      <c r="AE731">
        <v>24</v>
      </c>
      <c r="AF731">
        <v>171.37</v>
      </c>
      <c r="AG731">
        <v>73.7</v>
      </c>
      <c r="AH731">
        <f t="shared" si="119"/>
        <v>2.3252374491180463</v>
      </c>
      <c r="AI731">
        <v>22.5</v>
      </c>
      <c r="AJ731">
        <v>49.62</v>
      </c>
      <c r="AK731">
        <v>69.97</v>
      </c>
      <c r="AL731" s="3">
        <f t="shared" si="116"/>
        <v>1</v>
      </c>
      <c r="AM731" s="3">
        <f t="shared" si="117"/>
        <v>0</v>
      </c>
      <c r="AN731" s="3">
        <f t="shared" si="118"/>
        <v>0</v>
      </c>
    </row>
    <row r="732" spans="1:40" x14ac:dyDescent="0.35">
      <c r="A732" s="2" t="s">
        <v>790</v>
      </c>
      <c r="B732" t="s">
        <v>546</v>
      </c>
      <c r="C732" t="s">
        <v>51</v>
      </c>
      <c r="D732" t="s">
        <v>547</v>
      </c>
      <c r="E732">
        <v>25</v>
      </c>
      <c r="F732">
        <v>164.81</v>
      </c>
      <c r="G732">
        <v>76.17</v>
      </c>
      <c r="H732">
        <f t="shared" si="112"/>
        <v>2.1637127478009717</v>
      </c>
      <c r="I732">
        <v>23</v>
      </c>
      <c r="J732">
        <v>61.97</v>
      </c>
      <c r="K732">
        <v>71.22</v>
      </c>
      <c r="L732" s="3">
        <f t="shared" si="113"/>
        <v>1</v>
      </c>
      <c r="M732" s="3">
        <f t="shared" si="114"/>
        <v>0</v>
      </c>
      <c r="N732" s="3">
        <f t="shared" si="115"/>
        <v>0</v>
      </c>
      <c r="AA732" t="s">
        <v>790</v>
      </c>
      <c r="AB732" t="s">
        <v>546</v>
      </c>
      <c r="AC732" t="s">
        <v>51</v>
      </c>
      <c r="AD732" t="s">
        <v>548</v>
      </c>
      <c r="AE732">
        <v>24</v>
      </c>
      <c r="AF732">
        <v>158.37</v>
      </c>
      <c r="AG732">
        <v>73.7</v>
      </c>
      <c r="AH732">
        <f t="shared" si="119"/>
        <v>2.1488466757123472</v>
      </c>
      <c r="AI732">
        <v>22.5</v>
      </c>
      <c r="AJ732">
        <v>63.79</v>
      </c>
      <c r="AK732">
        <v>69.97</v>
      </c>
      <c r="AL732" s="3">
        <f t="shared" si="116"/>
        <v>1</v>
      </c>
      <c r="AM732" s="3">
        <f t="shared" si="117"/>
        <v>0</v>
      </c>
      <c r="AN732" s="3">
        <f t="shared" si="118"/>
        <v>0</v>
      </c>
    </row>
    <row r="733" spans="1:40" x14ac:dyDescent="0.35">
      <c r="A733" s="2" t="s">
        <v>791</v>
      </c>
      <c r="B733" t="s">
        <v>546</v>
      </c>
      <c r="C733" t="s">
        <v>51</v>
      </c>
      <c r="D733" t="s">
        <v>547</v>
      </c>
      <c r="E733">
        <v>25</v>
      </c>
      <c r="F733">
        <v>223.24</v>
      </c>
      <c r="G733">
        <v>76.17</v>
      </c>
      <c r="H733">
        <f t="shared" si="112"/>
        <v>2.9308126559012737</v>
      </c>
      <c r="I733">
        <v>22.5</v>
      </c>
      <c r="J733">
        <v>68.73</v>
      </c>
      <c r="K733">
        <v>69.97</v>
      </c>
      <c r="L733" s="3">
        <f t="shared" si="113"/>
        <v>1</v>
      </c>
      <c r="M733" s="3">
        <f t="shared" si="114"/>
        <v>0</v>
      </c>
      <c r="N733" s="3">
        <f t="shared" si="115"/>
        <v>0</v>
      </c>
      <c r="AA733" t="s">
        <v>791</v>
      </c>
      <c r="AB733" t="s">
        <v>546</v>
      </c>
      <c r="AC733" t="s">
        <v>51</v>
      </c>
      <c r="AD733" t="s">
        <v>548</v>
      </c>
      <c r="AE733">
        <v>24</v>
      </c>
      <c r="AF733">
        <v>178.16</v>
      </c>
      <c r="AG733">
        <v>73.7</v>
      </c>
      <c r="AH733">
        <f t="shared" si="119"/>
        <v>2.4173677069199457</v>
      </c>
      <c r="AI733">
        <v>22.5</v>
      </c>
      <c r="AJ733">
        <v>56.4</v>
      </c>
      <c r="AK733">
        <v>69.97</v>
      </c>
      <c r="AL733" s="3">
        <f t="shared" si="116"/>
        <v>1</v>
      </c>
      <c r="AM733" s="3">
        <f t="shared" si="117"/>
        <v>0</v>
      </c>
      <c r="AN733" s="3">
        <f t="shared" si="118"/>
        <v>0</v>
      </c>
    </row>
    <row r="734" spans="1:40" x14ac:dyDescent="0.35">
      <c r="A734" s="2" t="s">
        <v>792</v>
      </c>
      <c r="B734" t="s">
        <v>546</v>
      </c>
      <c r="C734" t="s">
        <v>51</v>
      </c>
      <c r="D734" t="s">
        <v>547</v>
      </c>
      <c r="E734">
        <v>25</v>
      </c>
      <c r="F734">
        <v>104.26</v>
      </c>
      <c r="G734">
        <v>76.17</v>
      </c>
      <c r="H734">
        <f t="shared" si="112"/>
        <v>1.3687803597216752</v>
      </c>
      <c r="I734">
        <v>23</v>
      </c>
      <c r="J734">
        <v>56.92</v>
      </c>
      <c r="K734">
        <v>71.22</v>
      </c>
      <c r="L734" s="3">
        <f t="shared" si="113"/>
        <v>0</v>
      </c>
      <c r="M734" s="3">
        <f t="shared" si="114"/>
        <v>1</v>
      </c>
      <c r="N734" s="3">
        <f t="shared" si="115"/>
        <v>0</v>
      </c>
      <c r="AA734" t="s">
        <v>792</v>
      </c>
      <c r="AB734" t="s">
        <v>546</v>
      </c>
      <c r="AC734" t="s">
        <v>51</v>
      </c>
      <c r="AD734" t="s">
        <v>548</v>
      </c>
      <c r="AE734">
        <v>24</v>
      </c>
      <c r="AF734">
        <v>123.05</v>
      </c>
      <c r="AG734">
        <v>73.7</v>
      </c>
      <c r="AH734">
        <f t="shared" si="119"/>
        <v>1.669606512890095</v>
      </c>
      <c r="AI734">
        <v>23</v>
      </c>
      <c r="AJ734">
        <v>56.04</v>
      </c>
      <c r="AK734">
        <v>71.22</v>
      </c>
      <c r="AL734" s="3">
        <f t="shared" si="116"/>
        <v>1</v>
      </c>
      <c r="AM734" s="3">
        <f t="shared" si="117"/>
        <v>0</v>
      </c>
      <c r="AN734" s="3">
        <f t="shared" si="118"/>
        <v>0</v>
      </c>
    </row>
    <row r="735" spans="1:40" x14ac:dyDescent="0.35">
      <c r="A735" s="2" t="s">
        <v>793</v>
      </c>
      <c r="B735" t="s">
        <v>546</v>
      </c>
      <c r="C735" t="s">
        <v>51</v>
      </c>
      <c r="D735" t="s">
        <v>547</v>
      </c>
      <c r="E735" s="6">
        <v>24</v>
      </c>
      <c r="F735" s="6">
        <v>69.239999999999995</v>
      </c>
      <c r="G735" s="6">
        <v>73.7</v>
      </c>
      <c r="H735" s="6">
        <f t="shared" si="112"/>
        <v>0.93948439620081403</v>
      </c>
      <c r="I735" s="6">
        <v>23.5</v>
      </c>
      <c r="J735" s="6">
        <v>60.15</v>
      </c>
      <c r="K735" s="6">
        <v>72.459999999999994</v>
      </c>
      <c r="L735" s="6">
        <f t="shared" si="113"/>
        <v>0</v>
      </c>
      <c r="M735" s="6">
        <f t="shared" si="114"/>
        <v>0</v>
      </c>
      <c r="N735" s="6">
        <f t="shared" si="115"/>
        <v>1</v>
      </c>
      <c r="AA735" t="s">
        <v>793</v>
      </c>
      <c r="AB735" t="s">
        <v>546</v>
      </c>
      <c r="AC735" t="s">
        <v>51</v>
      </c>
      <c r="AD735" t="s">
        <v>548</v>
      </c>
      <c r="AE735">
        <v>24</v>
      </c>
      <c r="AF735">
        <v>169.08</v>
      </c>
      <c r="AG735">
        <v>73.7</v>
      </c>
      <c r="AH735">
        <f t="shared" si="119"/>
        <v>2.2941655359565809</v>
      </c>
      <c r="AI735">
        <v>22</v>
      </c>
      <c r="AJ735">
        <v>56.07</v>
      </c>
      <c r="AK735">
        <v>68.72</v>
      </c>
      <c r="AL735" s="3">
        <f t="shared" si="116"/>
        <v>1</v>
      </c>
      <c r="AM735" s="3">
        <f t="shared" si="117"/>
        <v>0</v>
      </c>
      <c r="AN735" s="3">
        <f t="shared" si="118"/>
        <v>0</v>
      </c>
    </row>
    <row r="736" spans="1:40" x14ac:dyDescent="0.35">
      <c r="A736" s="2" t="s">
        <v>794</v>
      </c>
      <c r="B736" t="s">
        <v>546</v>
      </c>
      <c r="C736" t="s">
        <v>51</v>
      </c>
      <c r="D736" t="s">
        <v>547</v>
      </c>
      <c r="E736">
        <v>24.5</v>
      </c>
      <c r="F736">
        <v>97.66</v>
      </c>
      <c r="G736">
        <v>74.930000000000007</v>
      </c>
      <c r="H736">
        <f t="shared" si="112"/>
        <v>1.303349793140264</v>
      </c>
      <c r="I736">
        <v>27</v>
      </c>
      <c r="J736">
        <v>81.2</v>
      </c>
      <c r="K736">
        <v>81.08</v>
      </c>
      <c r="L736" s="3">
        <f t="shared" si="113"/>
        <v>0</v>
      </c>
      <c r="M736" s="3">
        <f t="shared" si="114"/>
        <v>1</v>
      </c>
      <c r="N736" s="3">
        <f t="shared" si="115"/>
        <v>0</v>
      </c>
      <c r="AA736" t="s">
        <v>794</v>
      </c>
      <c r="AB736" t="s">
        <v>546</v>
      </c>
      <c r="AC736" t="s">
        <v>51</v>
      </c>
      <c r="AD736" t="s">
        <v>548</v>
      </c>
      <c r="AE736">
        <v>24</v>
      </c>
      <c r="AF736">
        <v>145.43</v>
      </c>
      <c r="AG736">
        <v>73.7</v>
      </c>
      <c r="AH736">
        <f t="shared" si="119"/>
        <v>1.9732700135685211</v>
      </c>
      <c r="AI736">
        <v>22.5</v>
      </c>
      <c r="AJ736">
        <v>67.040000000000006</v>
      </c>
      <c r="AK736">
        <v>69.97</v>
      </c>
      <c r="AL736" s="3">
        <f t="shared" si="116"/>
        <v>1</v>
      </c>
      <c r="AM736" s="3">
        <f t="shared" si="117"/>
        <v>0</v>
      </c>
      <c r="AN736" s="3">
        <f t="shared" si="118"/>
        <v>0</v>
      </c>
    </row>
    <row r="737" spans="1:40" x14ac:dyDescent="0.35">
      <c r="A737" s="2" t="s">
        <v>795</v>
      </c>
      <c r="B737" t="s">
        <v>546</v>
      </c>
      <c r="C737" t="s">
        <v>51</v>
      </c>
      <c r="D737" t="s">
        <v>547</v>
      </c>
      <c r="E737" s="6">
        <v>24</v>
      </c>
      <c r="F737" s="6">
        <v>68.790000000000006</v>
      </c>
      <c r="G737" s="6">
        <v>73.7</v>
      </c>
      <c r="H737" s="6">
        <f t="shared" si="112"/>
        <v>0.9333785617367707</v>
      </c>
      <c r="I737" s="6">
        <v>23.5</v>
      </c>
      <c r="J737" s="6">
        <v>48.23</v>
      </c>
      <c r="K737" s="6">
        <v>72.459999999999994</v>
      </c>
      <c r="L737" s="6">
        <f t="shared" si="113"/>
        <v>0</v>
      </c>
      <c r="M737" s="6">
        <f t="shared" si="114"/>
        <v>0</v>
      </c>
      <c r="N737" s="6">
        <f t="shared" si="115"/>
        <v>1</v>
      </c>
      <c r="AA737" t="s">
        <v>795</v>
      </c>
      <c r="AB737" t="s">
        <v>546</v>
      </c>
      <c r="AC737" t="s">
        <v>51</v>
      </c>
      <c r="AD737" t="s">
        <v>548</v>
      </c>
      <c r="AE737" s="6">
        <v>30</v>
      </c>
      <c r="AF737" s="6">
        <v>69.14</v>
      </c>
      <c r="AG737" s="6">
        <v>88.39</v>
      </c>
      <c r="AH737" s="6">
        <f t="shared" si="119"/>
        <v>0.78221518271297663</v>
      </c>
      <c r="AI737" s="6">
        <v>29.5</v>
      </c>
      <c r="AJ737" s="6">
        <v>60.49</v>
      </c>
      <c r="AK737" s="6">
        <v>87.18</v>
      </c>
      <c r="AL737" s="6">
        <f t="shared" si="116"/>
        <v>0</v>
      </c>
      <c r="AM737" s="6">
        <f t="shared" si="117"/>
        <v>0</v>
      </c>
      <c r="AN737" s="6">
        <f t="shared" si="118"/>
        <v>1</v>
      </c>
    </row>
    <row r="738" spans="1:40" x14ac:dyDescent="0.35">
      <c r="A738" s="2" t="s">
        <v>796</v>
      </c>
      <c r="B738" t="s">
        <v>546</v>
      </c>
      <c r="C738" t="s">
        <v>51</v>
      </c>
      <c r="D738" t="s">
        <v>561</v>
      </c>
      <c r="E738">
        <v>25.5</v>
      </c>
      <c r="F738">
        <v>109.61</v>
      </c>
      <c r="G738">
        <v>77.400000000000006</v>
      </c>
      <c r="H738">
        <f t="shared" si="112"/>
        <v>1.4161498708010334</v>
      </c>
      <c r="I738">
        <v>22.5</v>
      </c>
      <c r="J738">
        <v>50.39</v>
      </c>
      <c r="K738">
        <v>69.97</v>
      </c>
      <c r="L738" s="3">
        <f t="shared" si="113"/>
        <v>0</v>
      </c>
      <c r="M738" s="3">
        <f t="shared" si="114"/>
        <v>1</v>
      </c>
      <c r="N738" s="3">
        <f t="shared" si="115"/>
        <v>0</v>
      </c>
      <c r="AA738" t="s">
        <v>796</v>
      </c>
      <c r="AB738" t="s">
        <v>546</v>
      </c>
      <c r="AC738" t="s">
        <v>51</v>
      </c>
      <c r="AD738" t="s">
        <v>562</v>
      </c>
      <c r="AE738">
        <v>24</v>
      </c>
      <c r="AF738">
        <v>150.88999999999999</v>
      </c>
      <c r="AG738">
        <v>73.7</v>
      </c>
      <c r="AH738">
        <f t="shared" si="119"/>
        <v>2.0473541383989144</v>
      </c>
      <c r="AI738">
        <v>22</v>
      </c>
      <c r="AJ738">
        <v>66.03</v>
      </c>
      <c r="AK738">
        <v>68.72</v>
      </c>
      <c r="AL738" s="3">
        <f t="shared" si="116"/>
        <v>1</v>
      </c>
      <c r="AM738" s="3">
        <f t="shared" si="117"/>
        <v>0</v>
      </c>
      <c r="AN738" s="3">
        <f t="shared" si="118"/>
        <v>0</v>
      </c>
    </row>
    <row r="739" spans="1:40" x14ac:dyDescent="0.35">
      <c r="A739" s="2" t="s">
        <v>797</v>
      </c>
      <c r="B739" t="s">
        <v>546</v>
      </c>
      <c r="C739" t="s">
        <v>51</v>
      </c>
      <c r="D739" t="s">
        <v>561</v>
      </c>
      <c r="E739" s="6">
        <v>18</v>
      </c>
      <c r="F739" s="6">
        <v>43.56</v>
      </c>
      <c r="G739" s="6">
        <v>58.64</v>
      </c>
      <c r="H739" s="6">
        <f t="shared" si="112"/>
        <v>0.74283765347885411</v>
      </c>
      <c r="I739" s="6">
        <v>17.5</v>
      </c>
      <c r="J739" s="6">
        <v>26.15</v>
      </c>
      <c r="K739" s="6">
        <v>57.36</v>
      </c>
      <c r="L739" s="6">
        <f t="shared" si="113"/>
        <v>0</v>
      </c>
      <c r="M739" s="6">
        <f t="shared" si="114"/>
        <v>0</v>
      </c>
      <c r="N739" s="6">
        <f t="shared" si="115"/>
        <v>1</v>
      </c>
      <c r="AA739" t="s">
        <v>797</v>
      </c>
      <c r="AB739" t="s">
        <v>546</v>
      </c>
      <c r="AC739" t="s">
        <v>51</v>
      </c>
      <c r="AD739" t="s">
        <v>562</v>
      </c>
      <c r="AE739">
        <v>24</v>
      </c>
      <c r="AF739">
        <v>153.79</v>
      </c>
      <c r="AG739">
        <v>73.7</v>
      </c>
      <c r="AH739">
        <f t="shared" si="119"/>
        <v>2.0867028493894164</v>
      </c>
      <c r="AI739">
        <v>22</v>
      </c>
      <c r="AJ739">
        <v>60.86</v>
      </c>
      <c r="AK739">
        <v>68.72</v>
      </c>
      <c r="AL739" s="3">
        <f t="shared" si="116"/>
        <v>1</v>
      </c>
      <c r="AM739" s="3">
        <f t="shared" si="117"/>
        <v>0</v>
      </c>
      <c r="AN739" s="3">
        <f t="shared" si="118"/>
        <v>0</v>
      </c>
    </row>
    <row r="740" spans="1:40" x14ac:dyDescent="0.35">
      <c r="A740" s="2" t="s">
        <v>798</v>
      </c>
      <c r="B740" t="s">
        <v>546</v>
      </c>
      <c r="C740" t="s">
        <v>51</v>
      </c>
      <c r="D740" t="s">
        <v>561</v>
      </c>
      <c r="E740">
        <v>25.5</v>
      </c>
      <c r="F740">
        <v>153.96</v>
      </c>
      <c r="G740">
        <v>77.400000000000006</v>
      </c>
      <c r="H740">
        <f t="shared" si="112"/>
        <v>1.9891472868217053</v>
      </c>
      <c r="I740">
        <v>23.5</v>
      </c>
      <c r="J740">
        <v>65.53</v>
      </c>
      <c r="K740">
        <v>72.459999999999994</v>
      </c>
      <c r="L740" s="3">
        <f t="shared" si="113"/>
        <v>1</v>
      </c>
      <c r="M740" s="3">
        <f t="shared" si="114"/>
        <v>0</v>
      </c>
      <c r="N740" s="3">
        <f t="shared" si="115"/>
        <v>0</v>
      </c>
      <c r="AA740" t="s">
        <v>798</v>
      </c>
      <c r="AB740" t="s">
        <v>546</v>
      </c>
      <c r="AC740" t="s">
        <v>51</v>
      </c>
      <c r="AD740" t="s">
        <v>562</v>
      </c>
      <c r="AE740">
        <v>24</v>
      </c>
      <c r="AF740">
        <v>133.80000000000001</v>
      </c>
      <c r="AG740">
        <v>73.7</v>
      </c>
      <c r="AH740">
        <f t="shared" si="119"/>
        <v>1.8154681139755768</v>
      </c>
      <c r="AI740">
        <v>22.5</v>
      </c>
      <c r="AJ740">
        <v>63.58</v>
      </c>
      <c r="AK740">
        <v>69.97</v>
      </c>
      <c r="AL740" s="3">
        <f t="shared" si="116"/>
        <v>1</v>
      </c>
      <c r="AM740" s="3">
        <f t="shared" si="117"/>
        <v>0</v>
      </c>
      <c r="AN740" s="3">
        <f t="shared" si="118"/>
        <v>0</v>
      </c>
    </row>
    <row r="741" spans="1:40" x14ac:dyDescent="0.35">
      <c r="A741" s="2" t="s">
        <v>799</v>
      </c>
      <c r="B741" t="s">
        <v>546</v>
      </c>
      <c r="C741" t="s">
        <v>51</v>
      </c>
      <c r="D741" t="s">
        <v>561</v>
      </c>
      <c r="E741">
        <v>25.5</v>
      </c>
      <c r="F741">
        <v>103.72</v>
      </c>
      <c r="G741">
        <v>77.400000000000006</v>
      </c>
      <c r="H741">
        <f t="shared" si="112"/>
        <v>1.3400516795865631</v>
      </c>
      <c r="I741">
        <v>24.5</v>
      </c>
      <c r="J741">
        <v>61.16</v>
      </c>
      <c r="K741">
        <v>74.930000000000007</v>
      </c>
      <c r="L741" s="3">
        <f t="shared" si="113"/>
        <v>0</v>
      </c>
      <c r="M741" s="3">
        <f t="shared" si="114"/>
        <v>1</v>
      </c>
      <c r="N741" s="3">
        <f t="shared" si="115"/>
        <v>0</v>
      </c>
      <c r="AA741" t="s">
        <v>799</v>
      </c>
      <c r="AB741" t="s">
        <v>546</v>
      </c>
      <c r="AC741" t="s">
        <v>51</v>
      </c>
      <c r="AD741" t="s">
        <v>562</v>
      </c>
      <c r="AE741">
        <v>23.5</v>
      </c>
      <c r="AF741">
        <v>134.84</v>
      </c>
      <c r="AG741">
        <v>72.459999999999994</v>
      </c>
      <c r="AH741">
        <f t="shared" si="119"/>
        <v>1.8608887662158435</v>
      </c>
      <c r="AI741">
        <v>22</v>
      </c>
      <c r="AJ741">
        <v>55.79</v>
      </c>
      <c r="AK741">
        <v>68.72</v>
      </c>
      <c r="AL741" s="3">
        <f t="shared" si="116"/>
        <v>1</v>
      </c>
      <c r="AM741" s="3">
        <f t="shared" si="117"/>
        <v>0</v>
      </c>
      <c r="AN741" s="3">
        <f t="shared" si="118"/>
        <v>0</v>
      </c>
    </row>
    <row r="742" spans="1:40" x14ac:dyDescent="0.35">
      <c r="A742" s="2" t="s">
        <v>800</v>
      </c>
      <c r="B742" t="s">
        <v>546</v>
      </c>
      <c r="C742" t="s">
        <v>51</v>
      </c>
      <c r="D742" t="s">
        <v>561</v>
      </c>
      <c r="E742">
        <v>25.5</v>
      </c>
      <c r="F742">
        <v>133.52000000000001</v>
      </c>
      <c r="G742">
        <v>77.400000000000006</v>
      </c>
      <c r="H742">
        <f t="shared" si="112"/>
        <v>1.7250645994832041</v>
      </c>
      <c r="I742">
        <v>23.5</v>
      </c>
      <c r="J742">
        <v>53.23</v>
      </c>
      <c r="K742">
        <v>72.459999999999994</v>
      </c>
      <c r="L742" s="3">
        <f t="shared" si="113"/>
        <v>1</v>
      </c>
      <c r="M742" s="3">
        <f t="shared" si="114"/>
        <v>0</v>
      </c>
      <c r="N742" s="3">
        <f t="shared" si="115"/>
        <v>0</v>
      </c>
      <c r="AA742" t="s">
        <v>800</v>
      </c>
      <c r="AB742" t="s">
        <v>546</v>
      </c>
      <c r="AC742" t="s">
        <v>51</v>
      </c>
      <c r="AD742" t="s">
        <v>562</v>
      </c>
      <c r="AE742">
        <v>23.5</v>
      </c>
      <c r="AF742">
        <v>110.99</v>
      </c>
      <c r="AG742">
        <v>72.459999999999994</v>
      </c>
      <c r="AH742">
        <f t="shared" si="119"/>
        <v>1.5317416505658294</v>
      </c>
      <c r="AI742">
        <v>22</v>
      </c>
      <c r="AJ742">
        <v>62.11</v>
      </c>
      <c r="AK742">
        <v>68.72</v>
      </c>
      <c r="AL742" s="3">
        <f t="shared" si="116"/>
        <v>1</v>
      </c>
      <c r="AM742" s="3">
        <f t="shared" si="117"/>
        <v>0</v>
      </c>
      <c r="AN742" s="3">
        <f t="shared" si="118"/>
        <v>0</v>
      </c>
    </row>
    <row r="743" spans="1:40" x14ac:dyDescent="0.35">
      <c r="A743" s="2" t="s">
        <v>801</v>
      </c>
      <c r="B743" t="s">
        <v>546</v>
      </c>
      <c r="C743" t="s">
        <v>51</v>
      </c>
      <c r="D743" t="s">
        <v>561</v>
      </c>
      <c r="E743">
        <v>25</v>
      </c>
      <c r="F743">
        <v>148.9</v>
      </c>
      <c r="G743">
        <v>76.17</v>
      </c>
      <c r="H743">
        <f t="shared" si="112"/>
        <v>1.954837862675594</v>
      </c>
      <c r="I743">
        <v>23</v>
      </c>
      <c r="J743">
        <v>70.16</v>
      </c>
      <c r="K743">
        <v>71.22</v>
      </c>
      <c r="L743" s="3">
        <f t="shared" si="113"/>
        <v>1</v>
      </c>
      <c r="M743" s="3">
        <f t="shared" si="114"/>
        <v>0</v>
      </c>
      <c r="N743" s="3">
        <f t="shared" si="115"/>
        <v>0</v>
      </c>
      <c r="AA743" t="s">
        <v>801</v>
      </c>
      <c r="AB743" t="s">
        <v>546</v>
      </c>
      <c r="AC743" t="s">
        <v>51</v>
      </c>
      <c r="AD743" t="s">
        <v>562</v>
      </c>
      <c r="AE743">
        <v>23.5</v>
      </c>
      <c r="AF743">
        <v>182.3</v>
      </c>
      <c r="AG743">
        <v>72.459999999999994</v>
      </c>
      <c r="AH743">
        <f t="shared" si="119"/>
        <v>2.5158708252829149</v>
      </c>
      <c r="AI743">
        <v>21.5</v>
      </c>
      <c r="AJ743">
        <v>46.92</v>
      </c>
      <c r="AK743">
        <v>67.47</v>
      </c>
      <c r="AL743" s="3">
        <f t="shared" si="116"/>
        <v>1</v>
      </c>
      <c r="AM743" s="3">
        <f t="shared" si="117"/>
        <v>0</v>
      </c>
      <c r="AN743" s="3">
        <f t="shared" si="118"/>
        <v>0</v>
      </c>
    </row>
    <row r="744" spans="1:40" x14ac:dyDescent="0.35">
      <c r="A744" s="2" t="s">
        <v>802</v>
      </c>
      <c r="B744" t="s">
        <v>546</v>
      </c>
      <c r="C744" t="s">
        <v>51</v>
      </c>
      <c r="D744" t="s">
        <v>561</v>
      </c>
      <c r="E744">
        <v>26.5</v>
      </c>
      <c r="F744">
        <v>128.84</v>
      </c>
      <c r="G744">
        <v>79.86</v>
      </c>
      <c r="H744">
        <f t="shared" si="112"/>
        <v>1.6133233158026548</v>
      </c>
      <c r="I744">
        <v>24</v>
      </c>
      <c r="J744">
        <v>71.34</v>
      </c>
      <c r="K744">
        <v>73.7</v>
      </c>
      <c r="L744" s="3">
        <f t="shared" si="113"/>
        <v>1</v>
      </c>
      <c r="M744" s="3">
        <f t="shared" si="114"/>
        <v>0</v>
      </c>
      <c r="N744" s="3">
        <f t="shared" si="115"/>
        <v>0</v>
      </c>
      <c r="AA744" t="s">
        <v>802</v>
      </c>
      <c r="AB744" t="s">
        <v>546</v>
      </c>
      <c r="AC744" t="s">
        <v>51</v>
      </c>
      <c r="AD744" t="s">
        <v>562</v>
      </c>
      <c r="AE744">
        <v>23.5</v>
      </c>
      <c r="AF744">
        <v>86.74</v>
      </c>
      <c r="AG744">
        <v>72.459999999999994</v>
      </c>
      <c r="AH744">
        <f t="shared" si="119"/>
        <v>1.1970742478608889</v>
      </c>
      <c r="AI744">
        <v>23</v>
      </c>
      <c r="AJ744">
        <v>61.06</v>
      </c>
      <c r="AK744">
        <v>71.22</v>
      </c>
      <c r="AL744" s="3">
        <f t="shared" si="116"/>
        <v>0</v>
      </c>
      <c r="AM744" s="3">
        <f t="shared" si="117"/>
        <v>1</v>
      </c>
      <c r="AN744" s="3">
        <f t="shared" si="118"/>
        <v>0</v>
      </c>
    </row>
    <row r="745" spans="1:40" x14ac:dyDescent="0.35">
      <c r="A745" s="2" t="s">
        <v>803</v>
      </c>
      <c r="B745" t="s">
        <v>546</v>
      </c>
      <c r="C745" t="s">
        <v>51</v>
      </c>
      <c r="D745" t="s">
        <v>561</v>
      </c>
      <c r="E745">
        <v>26</v>
      </c>
      <c r="F745">
        <v>164.74</v>
      </c>
      <c r="G745">
        <v>78.63</v>
      </c>
      <c r="H745">
        <f t="shared" si="112"/>
        <v>2.0951290855907416</v>
      </c>
      <c r="I745">
        <v>24</v>
      </c>
      <c r="J745">
        <v>62.09</v>
      </c>
      <c r="K745">
        <v>73.7</v>
      </c>
      <c r="L745" s="3">
        <f t="shared" si="113"/>
        <v>1</v>
      </c>
      <c r="M745" s="3">
        <f t="shared" si="114"/>
        <v>0</v>
      </c>
      <c r="N745" s="3">
        <f t="shared" si="115"/>
        <v>0</v>
      </c>
      <c r="AA745" t="s">
        <v>803</v>
      </c>
      <c r="AB745" t="s">
        <v>546</v>
      </c>
      <c r="AC745" t="s">
        <v>51</v>
      </c>
      <c r="AD745" t="s">
        <v>562</v>
      </c>
      <c r="AE745">
        <v>24.5</v>
      </c>
      <c r="AF745">
        <v>113.33</v>
      </c>
      <c r="AG745">
        <v>74.930000000000007</v>
      </c>
      <c r="AH745">
        <f t="shared" si="119"/>
        <v>1.5124783130922193</v>
      </c>
      <c r="AI745">
        <v>22</v>
      </c>
      <c r="AJ745">
        <v>56.77</v>
      </c>
      <c r="AK745">
        <v>68.72</v>
      </c>
      <c r="AL745" s="3">
        <f t="shared" si="116"/>
        <v>1</v>
      </c>
      <c r="AM745" s="3">
        <f t="shared" si="117"/>
        <v>0</v>
      </c>
      <c r="AN745" s="3">
        <f t="shared" si="118"/>
        <v>0</v>
      </c>
    </row>
    <row r="746" spans="1:40" x14ac:dyDescent="0.35">
      <c r="A746" s="2" t="s">
        <v>804</v>
      </c>
      <c r="B746" t="s">
        <v>546</v>
      </c>
      <c r="C746" t="s">
        <v>51</v>
      </c>
      <c r="D746" t="s">
        <v>561</v>
      </c>
      <c r="E746">
        <v>25.5</v>
      </c>
      <c r="F746">
        <v>134.63999999999999</v>
      </c>
      <c r="G746">
        <v>77.400000000000006</v>
      </c>
      <c r="H746">
        <f t="shared" si="112"/>
        <v>1.7395348837209299</v>
      </c>
      <c r="I746">
        <v>24</v>
      </c>
      <c r="J746">
        <v>70.239999999999995</v>
      </c>
      <c r="K746">
        <v>73.7</v>
      </c>
      <c r="L746" s="3">
        <f t="shared" si="113"/>
        <v>1</v>
      </c>
      <c r="M746" s="3">
        <f t="shared" si="114"/>
        <v>0</v>
      </c>
      <c r="N746" s="3">
        <f t="shared" si="115"/>
        <v>0</v>
      </c>
      <c r="AA746" t="s">
        <v>804</v>
      </c>
      <c r="AB746" t="s">
        <v>546</v>
      </c>
      <c r="AC746" t="s">
        <v>51</v>
      </c>
      <c r="AD746" t="s">
        <v>562</v>
      </c>
      <c r="AE746">
        <v>24</v>
      </c>
      <c r="AF746">
        <v>162.1</v>
      </c>
      <c r="AG746">
        <v>73.7</v>
      </c>
      <c r="AH746">
        <f t="shared" si="119"/>
        <v>2.1994572591587516</v>
      </c>
      <c r="AI746">
        <v>22</v>
      </c>
      <c r="AJ746">
        <v>64.459999999999994</v>
      </c>
      <c r="AK746">
        <v>68.72</v>
      </c>
      <c r="AL746" s="3">
        <f t="shared" si="116"/>
        <v>1</v>
      </c>
      <c r="AM746" s="3">
        <f t="shared" si="117"/>
        <v>0</v>
      </c>
      <c r="AN746" s="3">
        <f t="shared" si="118"/>
        <v>0</v>
      </c>
    </row>
    <row r="747" spans="1:40" x14ac:dyDescent="0.35">
      <c r="A747" s="2" t="s">
        <v>805</v>
      </c>
      <c r="B747" t="s">
        <v>546</v>
      </c>
      <c r="C747" t="s">
        <v>51</v>
      </c>
      <c r="D747" t="s">
        <v>561</v>
      </c>
      <c r="E747">
        <v>26</v>
      </c>
      <c r="F747">
        <v>196.72</v>
      </c>
      <c r="G747">
        <v>78.63</v>
      </c>
      <c r="H747">
        <f t="shared" si="112"/>
        <v>2.5018440798677353</v>
      </c>
      <c r="I747">
        <v>23.5</v>
      </c>
      <c r="J747">
        <v>66.58</v>
      </c>
      <c r="K747">
        <v>72.459999999999994</v>
      </c>
      <c r="L747" s="3">
        <f t="shared" si="113"/>
        <v>1</v>
      </c>
      <c r="M747" s="3">
        <f t="shared" si="114"/>
        <v>0</v>
      </c>
      <c r="N747" s="3">
        <f t="shared" si="115"/>
        <v>0</v>
      </c>
      <c r="AA747" t="s">
        <v>805</v>
      </c>
      <c r="AB747" t="s">
        <v>546</v>
      </c>
      <c r="AC747" t="s">
        <v>51</v>
      </c>
      <c r="AD747" t="s">
        <v>562</v>
      </c>
      <c r="AE747">
        <v>23.5</v>
      </c>
      <c r="AF747">
        <v>146.09</v>
      </c>
      <c r="AG747">
        <v>72.459999999999994</v>
      </c>
      <c r="AH747">
        <f t="shared" si="119"/>
        <v>2.0161468396356614</v>
      </c>
      <c r="AI747">
        <v>22</v>
      </c>
      <c r="AJ747">
        <v>56.62</v>
      </c>
      <c r="AK747">
        <v>68.72</v>
      </c>
      <c r="AL747" s="3">
        <f t="shared" si="116"/>
        <v>1</v>
      </c>
      <c r="AM747" s="3">
        <f t="shared" si="117"/>
        <v>0</v>
      </c>
      <c r="AN747" s="3">
        <f t="shared" si="118"/>
        <v>0</v>
      </c>
    </row>
    <row r="748" spans="1:40" x14ac:dyDescent="0.35">
      <c r="A748" s="2" t="s">
        <v>806</v>
      </c>
      <c r="B748" t="s">
        <v>546</v>
      </c>
      <c r="C748" t="s">
        <v>51</v>
      </c>
      <c r="D748" t="s">
        <v>561</v>
      </c>
      <c r="E748">
        <v>25</v>
      </c>
      <c r="F748">
        <v>109.18</v>
      </c>
      <c r="G748">
        <v>76.17</v>
      </c>
      <c r="H748">
        <f t="shared" si="112"/>
        <v>1.4333727189182093</v>
      </c>
      <c r="I748">
        <v>23.5</v>
      </c>
      <c r="J748">
        <v>63.21</v>
      </c>
      <c r="K748">
        <v>72.459999999999994</v>
      </c>
      <c r="L748" s="3">
        <f t="shared" si="113"/>
        <v>0</v>
      </c>
      <c r="M748" s="3">
        <f t="shared" si="114"/>
        <v>1</v>
      </c>
      <c r="N748" s="3">
        <f t="shared" si="115"/>
        <v>0</v>
      </c>
      <c r="AA748" t="s">
        <v>806</v>
      </c>
      <c r="AB748" t="s">
        <v>546</v>
      </c>
      <c r="AC748" t="s">
        <v>51</v>
      </c>
      <c r="AD748" t="s">
        <v>562</v>
      </c>
      <c r="AE748">
        <v>24</v>
      </c>
      <c r="AF748">
        <v>110.94</v>
      </c>
      <c r="AG748">
        <v>73.7</v>
      </c>
      <c r="AH748">
        <f t="shared" si="119"/>
        <v>1.505291723202171</v>
      </c>
      <c r="AI748">
        <v>23</v>
      </c>
      <c r="AJ748">
        <v>67.58</v>
      </c>
      <c r="AK748">
        <v>71.22</v>
      </c>
      <c r="AL748" s="3">
        <f t="shared" si="116"/>
        <v>1</v>
      </c>
      <c r="AM748" s="3">
        <f t="shared" si="117"/>
        <v>0</v>
      </c>
      <c r="AN748" s="3">
        <f t="shared" si="118"/>
        <v>0</v>
      </c>
    </row>
    <row r="749" spans="1:40" x14ac:dyDescent="0.35">
      <c r="A749" s="2" t="s">
        <v>807</v>
      </c>
      <c r="B749" t="s">
        <v>546</v>
      </c>
      <c r="C749" t="s">
        <v>51</v>
      </c>
      <c r="D749" t="s">
        <v>561</v>
      </c>
      <c r="E749">
        <v>26</v>
      </c>
      <c r="F749">
        <v>237</v>
      </c>
      <c r="G749">
        <v>78.63</v>
      </c>
      <c r="H749">
        <f t="shared" si="112"/>
        <v>3.0141167493323162</v>
      </c>
      <c r="I749">
        <v>23.5</v>
      </c>
      <c r="J749">
        <v>57.58</v>
      </c>
      <c r="K749">
        <v>72.459999999999994</v>
      </c>
      <c r="L749" s="3">
        <f t="shared" si="113"/>
        <v>1</v>
      </c>
      <c r="M749" s="3">
        <f t="shared" si="114"/>
        <v>0</v>
      </c>
      <c r="N749" s="3">
        <f t="shared" si="115"/>
        <v>0</v>
      </c>
      <c r="AA749" t="s">
        <v>807</v>
      </c>
      <c r="AB749" t="s">
        <v>546</v>
      </c>
      <c r="AC749" t="s">
        <v>51</v>
      </c>
      <c r="AD749" t="s">
        <v>562</v>
      </c>
      <c r="AE749">
        <v>24</v>
      </c>
      <c r="AF749">
        <v>154.13999999999999</v>
      </c>
      <c r="AG749">
        <v>73.7</v>
      </c>
      <c r="AH749">
        <f t="shared" si="119"/>
        <v>2.091451831750339</v>
      </c>
      <c r="AI749">
        <v>22</v>
      </c>
      <c r="AJ749">
        <v>42.15</v>
      </c>
      <c r="AK749">
        <v>68.72</v>
      </c>
      <c r="AL749" s="3">
        <f t="shared" si="116"/>
        <v>1</v>
      </c>
      <c r="AM749" s="3">
        <f t="shared" si="117"/>
        <v>0</v>
      </c>
      <c r="AN749" s="3">
        <f t="shared" si="118"/>
        <v>0</v>
      </c>
    </row>
    <row r="750" spans="1:40" x14ac:dyDescent="0.35">
      <c r="A750" s="2" t="s">
        <v>808</v>
      </c>
      <c r="B750" t="s">
        <v>546</v>
      </c>
      <c r="C750" t="s">
        <v>51</v>
      </c>
      <c r="D750" t="s">
        <v>561</v>
      </c>
      <c r="E750" s="6">
        <v>23.5</v>
      </c>
      <c r="F750" s="6">
        <v>66.790000000000006</v>
      </c>
      <c r="G750" s="6">
        <v>72.459999999999994</v>
      </c>
      <c r="H750" s="6">
        <f t="shared" si="112"/>
        <v>0.921749930996412</v>
      </c>
      <c r="I750" s="6">
        <v>23</v>
      </c>
      <c r="J750" s="6">
        <v>58.81</v>
      </c>
      <c r="K750" s="6">
        <v>71.22</v>
      </c>
      <c r="L750" s="6">
        <f t="shared" si="113"/>
        <v>0</v>
      </c>
      <c r="M750" s="6">
        <f t="shared" si="114"/>
        <v>0</v>
      </c>
      <c r="N750" s="6">
        <f t="shared" si="115"/>
        <v>1</v>
      </c>
      <c r="AA750" t="s">
        <v>808</v>
      </c>
      <c r="AB750" t="s">
        <v>546</v>
      </c>
      <c r="AC750" t="s">
        <v>51</v>
      </c>
      <c r="AD750" t="s">
        <v>562</v>
      </c>
      <c r="AE750">
        <v>23.5</v>
      </c>
      <c r="AF750">
        <v>73.64</v>
      </c>
      <c r="AG750">
        <v>72.459999999999994</v>
      </c>
      <c r="AH750">
        <f t="shared" si="119"/>
        <v>1.0162848468120342</v>
      </c>
      <c r="AI750">
        <v>23</v>
      </c>
      <c r="AJ750">
        <v>50.17</v>
      </c>
      <c r="AK750">
        <v>71.22</v>
      </c>
      <c r="AL750" s="3">
        <f t="shared" si="116"/>
        <v>0</v>
      </c>
      <c r="AM750" s="3">
        <f t="shared" si="117"/>
        <v>1</v>
      </c>
      <c r="AN750" s="3">
        <f t="shared" si="118"/>
        <v>0</v>
      </c>
    </row>
    <row r="751" spans="1:40" x14ac:dyDescent="0.35">
      <c r="A751" s="2" t="s">
        <v>809</v>
      </c>
      <c r="B751" t="s">
        <v>546</v>
      </c>
      <c r="C751" t="s">
        <v>51</v>
      </c>
      <c r="D751" t="s">
        <v>561</v>
      </c>
      <c r="E751">
        <v>25</v>
      </c>
      <c r="F751">
        <v>133.78</v>
      </c>
      <c r="G751">
        <v>76.17</v>
      </c>
      <c r="H751">
        <f t="shared" si="112"/>
        <v>1.7563345149008796</v>
      </c>
      <c r="I751">
        <v>23</v>
      </c>
      <c r="J751">
        <v>54.42</v>
      </c>
      <c r="K751">
        <v>71.22</v>
      </c>
      <c r="L751" s="3">
        <f t="shared" si="113"/>
        <v>1</v>
      </c>
      <c r="M751" s="3">
        <f t="shared" si="114"/>
        <v>0</v>
      </c>
      <c r="N751" s="3">
        <f t="shared" si="115"/>
        <v>0</v>
      </c>
      <c r="AA751" t="s">
        <v>809</v>
      </c>
      <c r="AB751" t="s">
        <v>546</v>
      </c>
      <c r="AC751" t="s">
        <v>51</v>
      </c>
      <c r="AD751" t="s">
        <v>562</v>
      </c>
      <c r="AE751">
        <v>23.5</v>
      </c>
      <c r="AF751">
        <v>148.79</v>
      </c>
      <c r="AG751">
        <v>72.459999999999994</v>
      </c>
      <c r="AH751">
        <f t="shared" si="119"/>
        <v>2.0534087772564176</v>
      </c>
      <c r="AI751">
        <v>21.5</v>
      </c>
      <c r="AJ751">
        <v>58.56</v>
      </c>
      <c r="AK751">
        <v>67.47</v>
      </c>
      <c r="AL751" s="3">
        <f t="shared" si="116"/>
        <v>1</v>
      </c>
      <c r="AM751" s="3">
        <f t="shared" si="117"/>
        <v>0</v>
      </c>
      <c r="AN751" s="3">
        <f t="shared" si="118"/>
        <v>0</v>
      </c>
    </row>
    <row r="752" spans="1:40" x14ac:dyDescent="0.35">
      <c r="A752" s="2" t="s">
        <v>810</v>
      </c>
      <c r="B752" t="s">
        <v>546</v>
      </c>
      <c r="C752" t="s">
        <v>51</v>
      </c>
      <c r="D752" t="s">
        <v>561</v>
      </c>
      <c r="E752">
        <v>25.5</v>
      </c>
      <c r="F752">
        <v>101.13</v>
      </c>
      <c r="G752">
        <v>77.400000000000006</v>
      </c>
      <c r="H752">
        <f t="shared" si="112"/>
        <v>1.3065891472868216</v>
      </c>
      <c r="I752">
        <v>24.5</v>
      </c>
      <c r="J752">
        <v>58.51</v>
      </c>
      <c r="K752">
        <v>74.930000000000007</v>
      </c>
      <c r="L752" s="3">
        <f t="shared" si="113"/>
        <v>0</v>
      </c>
      <c r="M752" s="3">
        <f t="shared" si="114"/>
        <v>1</v>
      </c>
      <c r="N752" s="3">
        <f t="shared" si="115"/>
        <v>0</v>
      </c>
      <c r="AA752" t="s">
        <v>810</v>
      </c>
      <c r="AB752" t="s">
        <v>546</v>
      </c>
      <c r="AC752" t="s">
        <v>51</v>
      </c>
      <c r="AD752" t="s">
        <v>562</v>
      </c>
      <c r="AE752">
        <v>24</v>
      </c>
      <c r="AF752">
        <v>145.08000000000001</v>
      </c>
      <c r="AG752">
        <v>73.7</v>
      </c>
      <c r="AH752">
        <f t="shared" si="119"/>
        <v>1.9685210312075985</v>
      </c>
      <c r="AI752">
        <v>26</v>
      </c>
      <c r="AJ752">
        <v>80.099999999999994</v>
      </c>
      <c r="AK752">
        <v>78.63</v>
      </c>
      <c r="AL752" s="3">
        <f t="shared" si="116"/>
        <v>1</v>
      </c>
      <c r="AM752" s="3">
        <f t="shared" si="117"/>
        <v>0</v>
      </c>
      <c r="AN752" s="3">
        <f t="shared" si="118"/>
        <v>0</v>
      </c>
    </row>
    <row r="753" spans="1:40" x14ac:dyDescent="0.35">
      <c r="A753" s="2" t="s">
        <v>811</v>
      </c>
      <c r="B753" t="s">
        <v>546</v>
      </c>
      <c r="C753" t="s">
        <v>51</v>
      </c>
      <c r="D753" t="s">
        <v>561</v>
      </c>
      <c r="E753" s="6">
        <v>24</v>
      </c>
      <c r="F753" s="6">
        <v>65</v>
      </c>
      <c r="G753" s="6">
        <v>73.7</v>
      </c>
      <c r="H753" s="6">
        <f t="shared" si="112"/>
        <v>0.88195386702849388</v>
      </c>
      <c r="I753" s="6">
        <v>23.5</v>
      </c>
      <c r="J753" s="6">
        <v>55.89</v>
      </c>
      <c r="K753" s="6">
        <v>72.459999999999994</v>
      </c>
      <c r="L753" s="6">
        <f t="shared" si="113"/>
        <v>0</v>
      </c>
      <c r="M753" s="6">
        <f t="shared" si="114"/>
        <v>0</v>
      </c>
      <c r="N753" s="6">
        <f t="shared" si="115"/>
        <v>1</v>
      </c>
      <c r="AA753" t="s">
        <v>811</v>
      </c>
      <c r="AB753" t="s">
        <v>546</v>
      </c>
      <c r="AC753" t="s">
        <v>51</v>
      </c>
      <c r="AD753" t="s">
        <v>562</v>
      </c>
      <c r="AE753">
        <v>23.5</v>
      </c>
      <c r="AF753">
        <v>89.27</v>
      </c>
      <c r="AG753">
        <v>72.459999999999994</v>
      </c>
      <c r="AH753">
        <f t="shared" si="119"/>
        <v>1.2319900634833012</v>
      </c>
      <c r="AI753">
        <v>23</v>
      </c>
      <c r="AJ753">
        <v>52.17</v>
      </c>
      <c r="AK753">
        <v>71.22</v>
      </c>
      <c r="AL753" s="3">
        <f t="shared" si="116"/>
        <v>0</v>
      </c>
      <c r="AM753" s="3">
        <f t="shared" si="117"/>
        <v>1</v>
      </c>
      <c r="AN753" s="3">
        <f t="shared" si="118"/>
        <v>0</v>
      </c>
    </row>
    <row r="754" spans="1:40" x14ac:dyDescent="0.35">
      <c r="A754" s="2" t="s">
        <v>812</v>
      </c>
      <c r="B754" t="s">
        <v>546</v>
      </c>
      <c r="C754" t="s">
        <v>51</v>
      </c>
      <c r="D754" t="s">
        <v>561</v>
      </c>
      <c r="E754">
        <v>26</v>
      </c>
      <c r="F754">
        <v>102.95</v>
      </c>
      <c r="G754">
        <v>78.63</v>
      </c>
      <c r="H754">
        <f t="shared" si="112"/>
        <v>1.3092967060918226</v>
      </c>
      <c r="I754">
        <v>25</v>
      </c>
      <c r="J754">
        <v>74.069999999999993</v>
      </c>
      <c r="K754">
        <v>76.17</v>
      </c>
      <c r="L754" s="3">
        <f t="shared" si="113"/>
        <v>0</v>
      </c>
      <c r="M754" s="3">
        <f t="shared" si="114"/>
        <v>1</v>
      </c>
      <c r="N754" s="3">
        <f t="shared" si="115"/>
        <v>0</v>
      </c>
      <c r="AA754" t="s">
        <v>812</v>
      </c>
      <c r="AB754" t="s">
        <v>546</v>
      </c>
      <c r="AC754" t="s">
        <v>51</v>
      </c>
      <c r="AD754" t="s">
        <v>562</v>
      </c>
      <c r="AE754">
        <v>23</v>
      </c>
      <c r="AF754">
        <v>75.69</v>
      </c>
      <c r="AG754">
        <v>71.22</v>
      </c>
      <c r="AH754">
        <f t="shared" si="119"/>
        <v>1.0627632687447346</v>
      </c>
      <c r="AI754">
        <v>22.5</v>
      </c>
      <c r="AJ754">
        <v>63.74</v>
      </c>
      <c r="AK754">
        <v>69.97</v>
      </c>
      <c r="AL754" s="3">
        <f t="shared" si="116"/>
        <v>0</v>
      </c>
      <c r="AM754" s="3">
        <f t="shared" si="117"/>
        <v>1</v>
      </c>
      <c r="AN754" s="3">
        <f t="shared" si="118"/>
        <v>0</v>
      </c>
    </row>
    <row r="755" spans="1:40" x14ac:dyDescent="0.35">
      <c r="A755" s="2" t="s">
        <v>813</v>
      </c>
      <c r="B755" t="s">
        <v>546</v>
      </c>
      <c r="C755" t="s">
        <v>51</v>
      </c>
      <c r="D755" t="s">
        <v>561</v>
      </c>
      <c r="E755">
        <v>25.5</v>
      </c>
      <c r="F755">
        <v>149.16</v>
      </c>
      <c r="G755">
        <v>77.400000000000006</v>
      </c>
      <c r="H755">
        <f t="shared" si="112"/>
        <v>1.9271317829457362</v>
      </c>
      <c r="I755">
        <v>24</v>
      </c>
      <c r="J755">
        <v>68.650000000000006</v>
      </c>
      <c r="K755">
        <v>73.7</v>
      </c>
      <c r="L755" s="3">
        <f t="shared" si="113"/>
        <v>1</v>
      </c>
      <c r="M755" s="3">
        <f t="shared" si="114"/>
        <v>0</v>
      </c>
      <c r="N755" s="3">
        <f t="shared" si="115"/>
        <v>0</v>
      </c>
      <c r="AA755" t="s">
        <v>813</v>
      </c>
      <c r="AB755" t="s">
        <v>546</v>
      </c>
      <c r="AC755" t="s">
        <v>51</v>
      </c>
      <c r="AD755" t="s">
        <v>562</v>
      </c>
      <c r="AE755">
        <v>24</v>
      </c>
      <c r="AF755">
        <v>135.53</v>
      </c>
      <c r="AG755">
        <v>73.7</v>
      </c>
      <c r="AH755">
        <f t="shared" si="119"/>
        <v>1.8389416553595657</v>
      </c>
      <c r="AI755">
        <v>22.5</v>
      </c>
      <c r="AJ755">
        <v>69.86</v>
      </c>
      <c r="AK755">
        <v>69.97</v>
      </c>
      <c r="AL755" s="3">
        <f t="shared" si="116"/>
        <v>1</v>
      </c>
      <c r="AM755" s="3">
        <f t="shared" si="117"/>
        <v>0</v>
      </c>
      <c r="AN755" s="3">
        <f t="shared" si="118"/>
        <v>0</v>
      </c>
    </row>
    <row r="756" spans="1:40" x14ac:dyDescent="0.35">
      <c r="A756" s="2" t="s">
        <v>814</v>
      </c>
      <c r="B756" t="s">
        <v>546</v>
      </c>
      <c r="C756" t="s">
        <v>51</v>
      </c>
      <c r="D756" t="s">
        <v>561</v>
      </c>
      <c r="E756">
        <v>25</v>
      </c>
      <c r="F756">
        <v>208.95</v>
      </c>
      <c r="G756">
        <v>76.17</v>
      </c>
      <c r="H756">
        <f t="shared" si="112"/>
        <v>2.7432059866089009</v>
      </c>
      <c r="I756">
        <v>23</v>
      </c>
      <c r="J756">
        <v>58.38</v>
      </c>
      <c r="K756">
        <v>71.22</v>
      </c>
      <c r="L756" s="3">
        <f t="shared" si="113"/>
        <v>1</v>
      </c>
      <c r="M756" s="3">
        <f t="shared" si="114"/>
        <v>0</v>
      </c>
      <c r="N756" s="3">
        <f t="shared" si="115"/>
        <v>0</v>
      </c>
      <c r="AA756" t="s">
        <v>814</v>
      </c>
      <c r="AB756" t="s">
        <v>546</v>
      </c>
      <c r="AC756" t="s">
        <v>51</v>
      </c>
      <c r="AD756" t="s">
        <v>562</v>
      </c>
      <c r="AE756">
        <v>23.5</v>
      </c>
      <c r="AF756">
        <v>167</v>
      </c>
      <c r="AG756">
        <v>72.459999999999994</v>
      </c>
      <c r="AH756">
        <f t="shared" si="119"/>
        <v>2.3047198454319626</v>
      </c>
      <c r="AI756">
        <v>22</v>
      </c>
      <c r="AJ756">
        <v>68.66</v>
      </c>
      <c r="AK756">
        <v>68.72</v>
      </c>
      <c r="AL756" s="3">
        <f t="shared" si="116"/>
        <v>1</v>
      </c>
      <c r="AM756" s="3">
        <f t="shared" si="117"/>
        <v>0</v>
      </c>
      <c r="AN756" s="3">
        <f t="shared" si="118"/>
        <v>0</v>
      </c>
    </row>
    <row r="757" spans="1:40" x14ac:dyDescent="0.35">
      <c r="A757" s="2" t="s">
        <v>815</v>
      </c>
      <c r="B757" t="s">
        <v>546</v>
      </c>
      <c r="C757" t="s">
        <v>51</v>
      </c>
      <c r="D757" t="s">
        <v>561</v>
      </c>
      <c r="E757">
        <v>25</v>
      </c>
      <c r="F757">
        <v>146.16999999999999</v>
      </c>
      <c r="G757">
        <v>76.17</v>
      </c>
      <c r="H757">
        <f t="shared" si="112"/>
        <v>1.9189969804384925</v>
      </c>
      <c r="I757">
        <v>22.5</v>
      </c>
      <c r="J757">
        <v>46.08</v>
      </c>
      <c r="K757">
        <v>69.97</v>
      </c>
      <c r="L757" s="3">
        <f t="shared" si="113"/>
        <v>1</v>
      </c>
      <c r="M757" s="3">
        <f t="shared" si="114"/>
        <v>0</v>
      </c>
      <c r="N757" s="3">
        <f t="shared" si="115"/>
        <v>0</v>
      </c>
      <c r="AA757" t="s">
        <v>815</v>
      </c>
      <c r="AB757" t="s">
        <v>546</v>
      </c>
      <c r="AC757" t="s">
        <v>51</v>
      </c>
      <c r="AD757" t="s">
        <v>562</v>
      </c>
      <c r="AE757">
        <v>23.5</v>
      </c>
      <c r="AF757">
        <v>152.04</v>
      </c>
      <c r="AG757">
        <v>72.459999999999994</v>
      </c>
      <c r="AH757">
        <f t="shared" si="119"/>
        <v>2.098261109577698</v>
      </c>
      <c r="AI757">
        <v>22</v>
      </c>
      <c r="AJ757">
        <v>57.79</v>
      </c>
      <c r="AK757">
        <v>68.72</v>
      </c>
      <c r="AL757" s="3">
        <f t="shared" si="116"/>
        <v>1</v>
      </c>
      <c r="AM757" s="3">
        <f t="shared" si="117"/>
        <v>0</v>
      </c>
      <c r="AN757" s="3">
        <f t="shared" si="118"/>
        <v>0</v>
      </c>
    </row>
    <row r="758" spans="1:40" x14ac:dyDescent="0.35">
      <c r="A758" s="2" t="s">
        <v>816</v>
      </c>
      <c r="B758" t="s">
        <v>546</v>
      </c>
      <c r="C758" t="s">
        <v>51</v>
      </c>
      <c r="D758" t="s">
        <v>561</v>
      </c>
      <c r="E758">
        <v>25.5</v>
      </c>
      <c r="F758">
        <v>108.16</v>
      </c>
      <c r="G758">
        <v>77.400000000000006</v>
      </c>
      <c r="H758">
        <f t="shared" si="112"/>
        <v>1.3974160206718345</v>
      </c>
      <c r="I758">
        <v>23.5</v>
      </c>
      <c r="J758">
        <v>70.81</v>
      </c>
      <c r="K758">
        <v>72.459999999999994</v>
      </c>
      <c r="L758" s="3">
        <f t="shared" si="113"/>
        <v>0</v>
      </c>
      <c r="M758" s="3">
        <f t="shared" si="114"/>
        <v>1</v>
      </c>
      <c r="N758" s="3">
        <f t="shared" si="115"/>
        <v>0</v>
      </c>
      <c r="AA758" t="s">
        <v>816</v>
      </c>
      <c r="AB758" t="s">
        <v>546</v>
      </c>
      <c r="AC758" t="s">
        <v>51</v>
      </c>
      <c r="AD758" t="s">
        <v>562</v>
      </c>
      <c r="AE758">
        <v>24</v>
      </c>
      <c r="AF758">
        <v>99.07</v>
      </c>
      <c r="AG758">
        <v>73.7</v>
      </c>
      <c r="AH758">
        <f t="shared" si="119"/>
        <v>1.3442333785617366</v>
      </c>
      <c r="AI758">
        <v>22.5</v>
      </c>
      <c r="AJ758">
        <v>45.47</v>
      </c>
      <c r="AK758">
        <v>69.97</v>
      </c>
      <c r="AL758" s="3">
        <f t="shared" si="116"/>
        <v>0</v>
      </c>
      <c r="AM758" s="3">
        <f t="shared" si="117"/>
        <v>1</v>
      </c>
      <c r="AN758" s="3">
        <f t="shared" si="118"/>
        <v>0</v>
      </c>
    </row>
    <row r="759" spans="1:40" x14ac:dyDescent="0.35">
      <c r="A759" s="2" t="s">
        <v>817</v>
      </c>
      <c r="B759" t="s">
        <v>546</v>
      </c>
      <c r="C759" t="s">
        <v>51</v>
      </c>
      <c r="D759" t="s">
        <v>561</v>
      </c>
      <c r="E759">
        <v>25.5</v>
      </c>
      <c r="F759">
        <v>109.82</v>
      </c>
      <c r="G759">
        <v>77.400000000000006</v>
      </c>
      <c r="H759">
        <f t="shared" si="112"/>
        <v>1.4188630490956071</v>
      </c>
      <c r="I759">
        <v>23.5</v>
      </c>
      <c r="J759">
        <v>60.22</v>
      </c>
      <c r="K759">
        <v>72.459999999999994</v>
      </c>
      <c r="L759" s="3">
        <f t="shared" si="113"/>
        <v>0</v>
      </c>
      <c r="M759" s="3">
        <f t="shared" si="114"/>
        <v>1</v>
      </c>
      <c r="N759" s="3">
        <f t="shared" si="115"/>
        <v>0</v>
      </c>
      <c r="AA759" t="s">
        <v>817</v>
      </c>
      <c r="AB759" t="s">
        <v>546</v>
      </c>
      <c r="AC759" t="s">
        <v>51</v>
      </c>
      <c r="AD759" t="s">
        <v>562</v>
      </c>
      <c r="AE759" s="6">
        <v>23.5</v>
      </c>
      <c r="AF759" s="6">
        <v>70.38</v>
      </c>
      <c r="AG759" s="6">
        <v>72.459999999999994</v>
      </c>
      <c r="AH759" s="6">
        <f t="shared" si="119"/>
        <v>0.97129450731438038</v>
      </c>
      <c r="AI759" s="6">
        <v>23</v>
      </c>
      <c r="AJ759" s="6">
        <v>55.1</v>
      </c>
      <c r="AK759" s="6">
        <v>71.22</v>
      </c>
      <c r="AL759" s="6">
        <f t="shared" si="116"/>
        <v>0</v>
      </c>
      <c r="AM759" s="6">
        <f t="shared" si="117"/>
        <v>0</v>
      </c>
      <c r="AN759" s="6">
        <f t="shared" si="118"/>
        <v>1</v>
      </c>
    </row>
    <row r="760" spans="1:40" x14ac:dyDescent="0.35">
      <c r="A760" s="2" t="s">
        <v>818</v>
      </c>
      <c r="B760" t="s">
        <v>546</v>
      </c>
      <c r="C760" t="s">
        <v>51</v>
      </c>
      <c r="D760" t="s">
        <v>561</v>
      </c>
      <c r="E760">
        <v>25.5</v>
      </c>
      <c r="F760">
        <v>115.49</v>
      </c>
      <c r="G760">
        <v>77.400000000000006</v>
      </c>
      <c r="H760">
        <f t="shared" si="112"/>
        <v>1.4921188630490954</v>
      </c>
      <c r="I760">
        <v>24.5</v>
      </c>
      <c r="J760">
        <v>70.48</v>
      </c>
      <c r="K760">
        <v>74.930000000000007</v>
      </c>
      <c r="L760" s="3">
        <f t="shared" si="113"/>
        <v>0</v>
      </c>
      <c r="M760" s="3">
        <f t="shared" si="114"/>
        <v>1</v>
      </c>
      <c r="N760" s="3">
        <f t="shared" si="115"/>
        <v>0</v>
      </c>
      <c r="AA760" t="s">
        <v>818</v>
      </c>
      <c r="AB760" t="s">
        <v>546</v>
      </c>
      <c r="AC760" t="s">
        <v>51</v>
      </c>
      <c r="AD760" t="s">
        <v>562</v>
      </c>
      <c r="AE760">
        <v>23.5</v>
      </c>
      <c r="AF760">
        <v>151.77000000000001</v>
      </c>
      <c r="AG760">
        <v>72.459999999999994</v>
      </c>
      <c r="AH760">
        <f t="shared" si="119"/>
        <v>2.0945349158156228</v>
      </c>
      <c r="AI760">
        <v>22</v>
      </c>
      <c r="AJ760">
        <v>65.22</v>
      </c>
      <c r="AK760">
        <v>68.72</v>
      </c>
      <c r="AL760" s="3">
        <f t="shared" si="116"/>
        <v>1</v>
      </c>
      <c r="AM760" s="3">
        <f t="shared" si="117"/>
        <v>0</v>
      </c>
      <c r="AN760" s="3">
        <f t="shared" si="118"/>
        <v>0</v>
      </c>
    </row>
    <row r="761" spans="1:40" x14ac:dyDescent="0.35">
      <c r="A761" s="2" t="s">
        <v>819</v>
      </c>
      <c r="B761" t="s">
        <v>546</v>
      </c>
      <c r="C761" t="s">
        <v>51</v>
      </c>
      <c r="D761" t="s">
        <v>561</v>
      </c>
      <c r="E761">
        <v>25</v>
      </c>
      <c r="F761">
        <v>194.04</v>
      </c>
      <c r="G761">
        <v>76.17</v>
      </c>
      <c r="H761">
        <f t="shared" si="112"/>
        <v>2.5474596297755019</v>
      </c>
      <c r="I761">
        <v>23</v>
      </c>
      <c r="J761">
        <v>46.43</v>
      </c>
      <c r="K761">
        <v>71.22</v>
      </c>
      <c r="L761" s="3">
        <f t="shared" si="113"/>
        <v>1</v>
      </c>
      <c r="M761" s="3">
        <f t="shared" si="114"/>
        <v>0</v>
      </c>
      <c r="N761" s="3">
        <f t="shared" si="115"/>
        <v>0</v>
      </c>
      <c r="AA761" t="s">
        <v>819</v>
      </c>
      <c r="AB761" t="s">
        <v>546</v>
      </c>
      <c r="AC761" t="s">
        <v>51</v>
      </c>
      <c r="AD761" t="s">
        <v>562</v>
      </c>
      <c r="AE761">
        <v>23.5</v>
      </c>
      <c r="AF761">
        <v>116.53</v>
      </c>
      <c r="AG761">
        <v>72.459999999999994</v>
      </c>
      <c r="AH761">
        <f t="shared" si="119"/>
        <v>1.6081976262765665</v>
      </c>
      <c r="AI761">
        <v>22.5</v>
      </c>
      <c r="AJ761">
        <v>51.97</v>
      </c>
      <c r="AK761">
        <v>69.97</v>
      </c>
      <c r="AL761" s="3">
        <f t="shared" si="116"/>
        <v>1</v>
      </c>
      <c r="AM761" s="3">
        <f t="shared" si="117"/>
        <v>0</v>
      </c>
      <c r="AN761" s="3">
        <f t="shared" si="118"/>
        <v>0</v>
      </c>
    </row>
    <row r="762" spans="1:40" x14ac:dyDescent="0.35">
      <c r="A762" s="2" t="s">
        <v>820</v>
      </c>
      <c r="B762" t="s">
        <v>546</v>
      </c>
      <c r="C762" t="s">
        <v>51</v>
      </c>
      <c r="D762" t="s">
        <v>561</v>
      </c>
      <c r="E762">
        <v>26</v>
      </c>
      <c r="F762">
        <v>139.27000000000001</v>
      </c>
      <c r="G762">
        <v>78.63</v>
      </c>
      <c r="H762">
        <f t="shared" si="112"/>
        <v>1.7712069184789523</v>
      </c>
      <c r="I762">
        <v>24</v>
      </c>
      <c r="J762">
        <v>72.13</v>
      </c>
      <c r="K762">
        <v>73.7</v>
      </c>
      <c r="L762" s="3">
        <f t="shared" si="113"/>
        <v>1</v>
      </c>
      <c r="M762" s="3">
        <f t="shared" si="114"/>
        <v>0</v>
      </c>
      <c r="N762" s="3">
        <f t="shared" si="115"/>
        <v>0</v>
      </c>
      <c r="AA762" t="s">
        <v>820</v>
      </c>
      <c r="AB762" t="s">
        <v>546</v>
      </c>
      <c r="AC762" t="s">
        <v>51</v>
      </c>
      <c r="AD762" t="s">
        <v>562</v>
      </c>
      <c r="AE762">
        <v>23.5</v>
      </c>
      <c r="AF762">
        <v>140.07</v>
      </c>
      <c r="AG762">
        <v>72.459999999999994</v>
      </c>
      <c r="AH762">
        <f t="shared" si="119"/>
        <v>1.933066519459012</v>
      </c>
      <c r="AI762">
        <v>22</v>
      </c>
      <c r="AJ762">
        <v>62.84</v>
      </c>
      <c r="AK762">
        <v>68.72</v>
      </c>
      <c r="AL762" s="3">
        <f t="shared" si="116"/>
        <v>1</v>
      </c>
      <c r="AM762" s="3">
        <f t="shared" si="117"/>
        <v>0</v>
      </c>
      <c r="AN762" s="3">
        <f t="shared" si="118"/>
        <v>0</v>
      </c>
    </row>
    <row r="763" spans="1:40" x14ac:dyDescent="0.35">
      <c r="A763" s="2" t="s">
        <v>821</v>
      </c>
      <c r="B763" t="s">
        <v>546</v>
      </c>
      <c r="C763" t="s">
        <v>51</v>
      </c>
      <c r="D763" t="s">
        <v>561</v>
      </c>
      <c r="E763">
        <v>24.5</v>
      </c>
      <c r="F763">
        <v>150.01</v>
      </c>
      <c r="G763">
        <v>74.930000000000007</v>
      </c>
      <c r="H763">
        <f t="shared" si="112"/>
        <v>2.0020018684105163</v>
      </c>
      <c r="I763">
        <v>23</v>
      </c>
      <c r="J763">
        <v>64.37</v>
      </c>
      <c r="K763">
        <v>71.22</v>
      </c>
      <c r="L763" s="3">
        <f t="shared" si="113"/>
        <v>1</v>
      </c>
      <c r="M763" s="3">
        <f t="shared" si="114"/>
        <v>0</v>
      </c>
      <c r="N763" s="3">
        <f t="shared" si="115"/>
        <v>0</v>
      </c>
      <c r="AA763" t="s">
        <v>821</v>
      </c>
      <c r="AB763" t="s">
        <v>546</v>
      </c>
      <c r="AC763" t="s">
        <v>51</v>
      </c>
      <c r="AD763" t="s">
        <v>562</v>
      </c>
      <c r="AE763">
        <v>23.5</v>
      </c>
      <c r="AF763">
        <v>164.45</v>
      </c>
      <c r="AG763">
        <v>72.459999999999994</v>
      </c>
      <c r="AH763">
        <f t="shared" si="119"/>
        <v>2.2695280154568036</v>
      </c>
      <c r="AI763">
        <v>22</v>
      </c>
      <c r="AJ763">
        <v>64.16</v>
      </c>
      <c r="AK763">
        <v>68.72</v>
      </c>
      <c r="AL763" s="3">
        <f t="shared" si="116"/>
        <v>1</v>
      </c>
      <c r="AM763" s="3">
        <f t="shared" si="117"/>
        <v>0</v>
      </c>
      <c r="AN763" s="3">
        <f t="shared" si="118"/>
        <v>0</v>
      </c>
    </row>
    <row r="764" spans="1:40" x14ac:dyDescent="0.35">
      <c r="A764" s="2" t="s">
        <v>822</v>
      </c>
      <c r="B764" t="s">
        <v>546</v>
      </c>
      <c r="C764" t="s">
        <v>51</v>
      </c>
      <c r="D764" t="s">
        <v>561</v>
      </c>
      <c r="E764">
        <v>26</v>
      </c>
      <c r="F764">
        <v>162.31</v>
      </c>
      <c r="G764">
        <v>78.63</v>
      </c>
      <c r="H764">
        <f t="shared" si="112"/>
        <v>2.064224850565942</v>
      </c>
      <c r="I764">
        <v>24</v>
      </c>
      <c r="J764">
        <v>66.349999999999994</v>
      </c>
      <c r="K764">
        <v>73.7</v>
      </c>
      <c r="L764" s="3">
        <f t="shared" si="113"/>
        <v>1</v>
      </c>
      <c r="M764" s="3">
        <f t="shared" si="114"/>
        <v>0</v>
      </c>
      <c r="N764" s="3">
        <f t="shared" si="115"/>
        <v>0</v>
      </c>
      <c r="AA764" t="s">
        <v>822</v>
      </c>
      <c r="AB764" t="s">
        <v>546</v>
      </c>
      <c r="AC764" t="s">
        <v>51</v>
      </c>
      <c r="AD764" t="s">
        <v>562</v>
      </c>
      <c r="AE764">
        <v>23.5</v>
      </c>
      <c r="AF764">
        <v>154.71</v>
      </c>
      <c r="AG764">
        <v>72.459999999999994</v>
      </c>
      <c r="AH764">
        <f t="shared" si="119"/>
        <v>2.135109025669335</v>
      </c>
      <c r="AI764">
        <v>21.5</v>
      </c>
      <c r="AJ764">
        <v>53.52</v>
      </c>
      <c r="AK764">
        <v>67.47</v>
      </c>
      <c r="AL764" s="3">
        <f t="shared" si="116"/>
        <v>1</v>
      </c>
      <c r="AM764" s="3">
        <f t="shared" si="117"/>
        <v>0</v>
      </c>
      <c r="AN764" s="3">
        <f t="shared" si="118"/>
        <v>0</v>
      </c>
    </row>
    <row r="765" spans="1:40" x14ac:dyDescent="0.35">
      <c r="A765" s="2" t="s">
        <v>823</v>
      </c>
      <c r="B765" t="s">
        <v>592</v>
      </c>
      <c r="C765" t="s">
        <v>51</v>
      </c>
      <c r="D765" t="s">
        <v>593</v>
      </c>
      <c r="E765">
        <v>25</v>
      </c>
      <c r="F765">
        <v>141.37</v>
      </c>
      <c r="G765">
        <v>76.17</v>
      </c>
      <c r="H765">
        <f t="shared" si="112"/>
        <v>1.8559800446369963</v>
      </c>
      <c r="I765">
        <v>22.5</v>
      </c>
      <c r="J765">
        <v>66.739999999999995</v>
      </c>
      <c r="K765">
        <v>69.97</v>
      </c>
      <c r="L765" s="3">
        <f t="shared" si="113"/>
        <v>1</v>
      </c>
      <c r="M765" s="3">
        <f t="shared" si="114"/>
        <v>0</v>
      </c>
      <c r="N765" s="3">
        <f t="shared" si="115"/>
        <v>0</v>
      </c>
      <c r="AA765" t="s">
        <v>823</v>
      </c>
      <c r="AB765" t="s">
        <v>592</v>
      </c>
      <c r="AC765" t="s">
        <v>51</v>
      </c>
      <c r="AD765" t="s">
        <v>594</v>
      </c>
      <c r="AE765">
        <v>24</v>
      </c>
      <c r="AF765">
        <v>107.33</v>
      </c>
      <c r="AG765">
        <v>73.7</v>
      </c>
      <c r="AH765">
        <f t="shared" si="119"/>
        <v>1.4563093622795114</v>
      </c>
      <c r="AI765">
        <v>22</v>
      </c>
      <c r="AJ765">
        <v>63.68</v>
      </c>
      <c r="AK765">
        <v>68.72</v>
      </c>
      <c r="AL765" s="3">
        <f t="shared" si="116"/>
        <v>0</v>
      </c>
      <c r="AM765" s="3">
        <f t="shared" si="117"/>
        <v>1</v>
      </c>
      <c r="AN765" s="3">
        <f t="shared" si="118"/>
        <v>0</v>
      </c>
    </row>
    <row r="766" spans="1:40" x14ac:dyDescent="0.35">
      <c r="A766" s="2" t="s">
        <v>824</v>
      </c>
      <c r="B766" t="s">
        <v>592</v>
      </c>
      <c r="C766" t="s">
        <v>51</v>
      </c>
      <c r="D766" t="s">
        <v>593</v>
      </c>
      <c r="E766">
        <v>25</v>
      </c>
      <c r="F766">
        <v>111.12</v>
      </c>
      <c r="G766">
        <v>76.17</v>
      </c>
      <c r="H766">
        <f t="shared" si="112"/>
        <v>1.4588420638046475</v>
      </c>
      <c r="I766">
        <v>23.5</v>
      </c>
      <c r="J766">
        <v>69.37</v>
      </c>
      <c r="K766">
        <v>72.459999999999994</v>
      </c>
      <c r="L766" s="3">
        <f t="shared" si="113"/>
        <v>0</v>
      </c>
      <c r="M766" s="3">
        <f t="shared" si="114"/>
        <v>1</v>
      </c>
      <c r="N766" s="3">
        <f t="shared" si="115"/>
        <v>0</v>
      </c>
      <c r="AA766" t="s">
        <v>824</v>
      </c>
      <c r="AB766" t="s">
        <v>592</v>
      </c>
      <c r="AC766" t="s">
        <v>51</v>
      </c>
      <c r="AD766" t="s">
        <v>594</v>
      </c>
      <c r="AE766">
        <v>24</v>
      </c>
      <c r="AF766">
        <v>90.73</v>
      </c>
      <c r="AG766">
        <v>73.7</v>
      </c>
      <c r="AH766">
        <f t="shared" si="119"/>
        <v>1.2310719131614654</v>
      </c>
      <c r="AI766">
        <v>26</v>
      </c>
      <c r="AJ766">
        <v>83.52</v>
      </c>
      <c r="AK766">
        <v>78.63</v>
      </c>
      <c r="AL766" s="3">
        <f t="shared" si="116"/>
        <v>0</v>
      </c>
      <c r="AM766" s="3">
        <f t="shared" si="117"/>
        <v>1</v>
      </c>
      <c r="AN766" s="3">
        <f t="shared" si="118"/>
        <v>0</v>
      </c>
    </row>
    <row r="767" spans="1:40" x14ac:dyDescent="0.35">
      <c r="A767" s="2" t="s">
        <v>825</v>
      </c>
      <c r="B767" t="s">
        <v>592</v>
      </c>
      <c r="C767" t="s">
        <v>51</v>
      </c>
      <c r="D767" t="s">
        <v>593</v>
      </c>
      <c r="E767">
        <v>25.5</v>
      </c>
      <c r="F767">
        <v>120.07</v>
      </c>
      <c r="G767">
        <v>77.400000000000006</v>
      </c>
      <c r="H767">
        <f t="shared" si="112"/>
        <v>1.5512919896640824</v>
      </c>
      <c r="I767">
        <v>24</v>
      </c>
      <c r="J767">
        <v>70.790000000000006</v>
      </c>
      <c r="K767">
        <v>73.7</v>
      </c>
      <c r="L767" s="3">
        <f t="shared" si="113"/>
        <v>1</v>
      </c>
      <c r="M767" s="3">
        <f t="shared" si="114"/>
        <v>0</v>
      </c>
      <c r="N767" s="3">
        <f t="shared" si="115"/>
        <v>0</v>
      </c>
      <c r="AA767" t="s">
        <v>825</v>
      </c>
      <c r="AB767" t="s">
        <v>592</v>
      </c>
      <c r="AC767" t="s">
        <v>51</v>
      </c>
      <c r="AD767" t="s">
        <v>594</v>
      </c>
      <c r="AE767">
        <v>24</v>
      </c>
      <c r="AF767">
        <v>132.03</v>
      </c>
      <c r="AG767">
        <v>73.7</v>
      </c>
      <c r="AH767">
        <f t="shared" si="119"/>
        <v>1.7914518317503392</v>
      </c>
      <c r="AI767">
        <v>22.5</v>
      </c>
      <c r="AJ767">
        <v>65.099999999999994</v>
      </c>
      <c r="AK767">
        <v>69.97</v>
      </c>
      <c r="AL767" s="3">
        <f t="shared" si="116"/>
        <v>1</v>
      </c>
      <c r="AM767" s="3">
        <f t="shared" si="117"/>
        <v>0</v>
      </c>
      <c r="AN767" s="3">
        <f t="shared" si="118"/>
        <v>0</v>
      </c>
    </row>
    <row r="768" spans="1:40" x14ac:dyDescent="0.35">
      <c r="A768" s="2" t="s">
        <v>826</v>
      </c>
      <c r="B768" t="s">
        <v>592</v>
      </c>
      <c r="C768" t="s">
        <v>51</v>
      </c>
      <c r="D768" t="s">
        <v>593</v>
      </c>
      <c r="E768">
        <v>26</v>
      </c>
      <c r="F768">
        <v>88.61</v>
      </c>
      <c r="G768">
        <v>78.63</v>
      </c>
      <c r="H768">
        <f t="shared" si="112"/>
        <v>1.1269235660689305</v>
      </c>
      <c r="I768">
        <v>24</v>
      </c>
      <c r="J768">
        <v>64.98</v>
      </c>
      <c r="K768">
        <v>73.7</v>
      </c>
      <c r="L768" s="3">
        <f t="shared" si="113"/>
        <v>0</v>
      </c>
      <c r="M768" s="3">
        <f t="shared" si="114"/>
        <v>1</v>
      </c>
      <c r="N768" s="3">
        <f t="shared" si="115"/>
        <v>0</v>
      </c>
      <c r="AA768" t="s">
        <v>826</v>
      </c>
      <c r="AB768" t="s">
        <v>592</v>
      </c>
      <c r="AC768" t="s">
        <v>51</v>
      </c>
      <c r="AD768" t="s">
        <v>594</v>
      </c>
      <c r="AE768">
        <v>23.5</v>
      </c>
      <c r="AF768">
        <v>113.01</v>
      </c>
      <c r="AG768">
        <v>72.459999999999994</v>
      </c>
      <c r="AH768">
        <f t="shared" si="119"/>
        <v>1.5596191001932103</v>
      </c>
      <c r="AI768">
        <v>22.5</v>
      </c>
      <c r="AJ768">
        <v>59.31</v>
      </c>
      <c r="AK768">
        <v>69.97</v>
      </c>
      <c r="AL768" s="3">
        <f t="shared" si="116"/>
        <v>1</v>
      </c>
      <c r="AM768" s="3">
        <f t="shared" si="117"/>
        <v>0</v>
      </c>
      <c r="AN768" s="3">
        <f t="shared" si="118"/>
        <v>0</v>
      </c>
    </row>
    <row r="769" spans="1:40" x14ac:dyDescent="0.35">
      <c r="A769" s="2" t="s">
        <v>827</v>
      </c>
      <c r="B769" t="s">
        <v>592</v>
      </c>
      <c r="C769" t="s">
        <v>51</v>
      </c>
      <c r="D769" t="s">
        <v>593</v>
      </c>
      <c r="E769">
        <v>25.5</v>
      </c>
      <c r="F769">
        <v>177.17</v>
      </c>
      <c r="G769">
        <v>77.400000000000006</v>
      </c>
      <c r="H769">
        <f t="shared" si="112"/>
        <v>2.2890180878552968</v>
      </c>
      <c r="I769">
        <v>23.5</v>
      </c>
      <c r="J769">
        <v>47.76</v>
      </c>
      <c r="K769">
        <v>72.459999999999994</v>
      </c>
      <c r="L769" s="3">
        <f t="shared" si="113"/>
        <v>1</v>
      </c>
      <c r="M769" s="3">
        <f t="shared" si="114"/>
        <v>0</v>
      </c>
      <c r="N769" s="3">
        <f t="shared" si="115"/>
        <v>0</v>
      </c>
      <c r="AA769" t="s">
        <v>827</v>
      </c>
      <c r="AB769" t="s">
        <v>592</v>
      </c>
      <c r="AC769" t="s">
        <v>51</v>
      </c>
      <c r="AD769" t="s">
        <v>594</v>
      </c>
      <c r="AE769">
        <v>23.5</v>
      </c>
      <c r="AF769">
        <v>158.82</v>
      </c>
      <c r="AG769">
        <v>72.459999999999994</v>
      </c>
      <c r="AH769">
        <f t="shared" si="119"/>
        <v>2.1918299751587083</v>
      </c>
      <c r="AI769">
        <v>22</v>
      </c>
      <c r="AJ769">
        <v>60.96</v>
      </c>
      <c r="AK769">
        <v>68.72</v>
      </c>
      <c r="AL769" s="3">
        <f t="shared" si="116"/>
        <v>1</v>
      </c>
      <c r="AM769" s="3">
        <f t="shared" si="117"/>
        <v>0</v>
      </c>
      <c r="AN769" s="3">
        <f t="shared" si="118"/>
        <v>0</v>
      </c>
    </row>
    <row r="770" spans="1:40" x14ac:dyDescent="0.35">
      <c r="A770" s="2" t="s">
        <v>828</v>
      </c>
      <c r="B770" t="s">
        <v>592</v>
      </c>
      <c r="C770" t="s">
        <v>51</v>
      </c>
      <c r="D770" t="s">
        <v>593</v>
      </c>
      <c r="E770">
        <v>26.5</v>
      </c>
      <c r="F770">
        <v>146.86000000000001</v>
      </c>
      <c r="G770">
        <v>79.86</v>
      </c>
      <c r="H770">
        <f t="shared" ref="H770:H833" si="120">F770/G770</f>
        <v>1.8389681943400953</v>
      </c>
      <c r="I770">
        <v>23.5</v>
      </c>
      <c r="J770">
        <v>61.9</v>
      </c>
      <c r="K770">
        <v>72.459999999999994</v>
      </c>
      <c r="L770" s="3">
        <f t="shared" ref="L770:L833" si="121">IF(H770&gt;1.5,1,0)</f>
        <v>1</v>
      </c>
      <c r="M770" s="3">
        <f t="shared" ref="M770:M833" si="122">IF((AND(H770&gt;1,H770&lt;1.5)),1,0)</f>
        <v>0</v>
      </c>
      <c r="N770" s="3">
        <f t="shared" ref="N770:N833" si="123">IF(H770&lt;1,1,0)</f>
        <v>0</v>
      </c>
      <c r="AA770" t="s">
        <v>828</v>
      </c>
      <c r="AB770" t="s">
        <v>592</v>
      </c>
      <c r="AC770" t="s">
        <v>51</v>
      </c>
      <c r="AD770" t="s">
        <v>594</v>
      </c>
      <c r="AE770">
        <v>24</v>
      </c>
      <c r="AF770">
        <v>133.58000000000001</v>
      </c>
      <c r="AG770">
        <v>73.7</v>
      </c>
      <c r="AH770">
        <f t="shared" si="119"/>
        <v>1.812483039348711</v>
      </c>
      <c r="AI770">
        <v>22.5</v>
      </c>
      <c r="AJ770">
        <v>54.72</v>
      </c>
      <c r="AK770">
        <v>69.97</v>
      </c>
      <c r="AL770" s="3">
        <f t="shared" ref="AL770:AL833" si="124">IF(AH770&gt;1.5,1,0)</f>
        <v>1</v>
      </c>
      <c r="AM770" s="3">
        <f t="shared" ref="AM770:AM833" si="125">IF((AND(AH770&gt;1,AH770&lt;1.5)),1,0)</f>
        <v>0</v>
      </c>
      <c r="AN770" s="3">
        <f t="shared" ref="AN770:AN833" si="126">IF(AH770&lt;1,1,0)</f>
        <v>0</v>
      </c>
    </row>
    <row r="771" spans="1:40" x14ac:dyDescent="0.35">
      <c r="A771" s="2" t="s">
        <v>829</v>
      </c>
      <c r="B771" t="s">
        <v>592</v>
      </c>
      <c r="C771" t="s">
        <v>51</v>
      </c>
      <c r="D771" t="s">
        <v>593</v>
      </c>
      <c r="E771">
        <v>25.5</v>
      </c>
      <c r="F771">
        <v>135.18</v>
      </c>
      <c r="G771">
        <v>77.400000000000006</v>
      </c>
      <c r="H771">
        <f t="shared" si="120"/>
        <v>1.7465116279069768</v>
      </c>
      <c r="I771">
        <v>23</v>
      </c>
      <c r="J771">
        <v>42.87</v>
      </c>
      <c r="K771">
        <v>71.22</v>
      </c>
      <c r="L771" s="3">
        <f t="shared" si="121"/>
        <v>1</v>
      </c>
      <c r="M771" s="3">
        <f t="shared" si="122"/>
        <v>0</v>
      </c>
      <c r="N771" s="3">
        <f t="shared" si="123"/>
        <v>0</v>
      </c>
      <c r="AA771" t="s">
        <v>829</v>
      </c>
      <c r="AB771" t="s">
        <v>592</v>
      </c>
      <c r="AC771" t="s">
        <v>51</v>
      </c>
      <c r="AD771" t="s">
        <v>594</v>
      </c>
      <c r="AE771">
        <v>23.5</v>
      </c>
      <c r="AF771">
        <v>167.51</v>
      </c>
      <c r="AG771">
        <v>72.459999999999994</v>
      </c>
      <c r="AH771">
        <f t="shared" ref="AH771:AH834" si="127">AF771/AG771</f>
        <v>2.3117582114269943</v>
      </c>
      <c r="AI771">
        <v>22</v>
      </c>
      <c r="AJ771">
        <v>63.2</v>
      </c>
      <c r="AK771">
        <v>68.72</v>
      </c>
      <c r="AL771" s="3">
        <f t="shared" si="124"/>
        <v>1</v>
      </c>
      <c r="AM771" s="3">
        <f t="shared" si="125"/>
        <v>0</v>
      </c>
      <c r="AN771" s="3">
        <f t="shared" si="126"/>
        <v>0</v>
      </c>
    </row>
    <row r="772" spans="1:40" x14ac:dyDescent="0.35">
      <c r="A772" s="2" t="s">
        <v>830</v>
      </c>
      <c r="B772" t="s">
        <v>592</v>
      </c>
      <c r="C772" t="s">
        <v>51</v>
      </c>
      <c r="D772" t="s">
        <v>593</v>
      </c>
      <c r="E772">
        <v>26</v>
      </c>
      <c r="F772">
        <v>116.87</v>
      </c>
      <c r="G772">
        <v>78.63</v>
      </c>
      <c r="H772">
        <f t="shared" si="120"/>
        <v>1.4863283733943788</v>
      </c>
      <c r="I772">
        <v>24</v>
      </c>
      <c r="J772">
        <v>56.39</v>
      </c>
      <c r="K772">
        <v>73.7</v>
      </c>
      <c r="L772" s="3">
        <f t="shared" si="121"/>
        <v>0</v>
      </c>
      <c r="M772" s="3">
        <f t="shared" si="122"/>
        <v>1</v>
      </c>
      <c r="N772" s="3">
        <f t="shared" si="123"/>
        <v>0</v>
      </c>
      <c r="AA772" t="s">
        <v>830</v>
      </c>
      <c r="AB772" t="s">
        <v>592</v>
      </c>
      <c r="AC772" t="s">
        <v>51</v>
      </c>
      <c r="AD772" t="s">
        <v>594</v>
      </c>
      <c r="AE772">
        <v>23</v>
      </c>
      <c r="AF772">
        <v>71.930000000000007</v>
      </c>
      <c r="AG772">
        <v>71.22</v>
      </c>
      <c r="AH772">
        <f t="shared" si="127"/>
        <v>1.0099691098006178</v>
      </c>
      <c r="AI772">
        <v>22.5</v>
      </c>
      <c r="AJ772">
        <v>48.39</v>
      </c>
      <c r="AK772">
        <v>69.97</v>
      </c>
      <c r="AL772" s="3">
        <f t="shared" si="124"/>
        <v>0</v>
      </c>
      <c r="AM772" s="3">
        <f t="shared" si="125"/>
        <v>1</v>
      </c>
      <c r="AN772" s="3">
        <f t="shared" si="126"/>
        <v>0</v>
      </c>
    </row>
    <row r="773" spans="1:40" x14ac:dyDescent="0.35">
      <c r="A773" s="2" t="s">
        <v>831</v>
      </c>
      <c r="B773" t="s">
        <v>592</v>
      </c>
      <c r="C773" t="s">
        <v>51</v>
      </c>
      <c r="D773" t="s">
        <v>593</v>
      </c>
      <c r="E773">
        <v>25.5</v>
      </c>
      <c r="F773">
        <v>164.65</v>
      </c>
      <c r="G773">
        <v>77.400000000000006</v>
      </c>
      <c r="H773">
        <f t="shared" si="120"/>
        <v>2.1272609819121446</v>
      </c>
      <c r="I773">
        <v>23</v>
      </c>
      <c r="J773">
        <v>69.47</v>
      </c>
      <c r="K773">
        <v>71.22</v>
      </c>
      <c r="L773" s="3">
        <f t="shared" si="121"/>
        <v>1</v>
      </c>
      <c r="M773" s="3">
        <f t="shared" si="122"/>
        <v>0</v>
      </c>
      <c r="N773" s="3">
        <f t="shared" si="123"/>
        <v>0</v>
      </c>
      <c r="AA773" t="s">
        <v>831</v>
      </c>
      <c r="AB773" t="s">
        <v>592</v>
      </c>
      <c r="AC773" t="s">
        <v>51</v>
      </c>
      <c r="AD773" t="s">
        <v>594</v>
      </c>
      <c r="AE773">
        <v>24</v>
      </c>
      <c r="AF773">
        <v>142.94999999999999</v>
      </c>
      <c r="AG773">
        <v>73.7</v>
      </c>
      <c r="AH773">
        <f t="shared" si="127"/>
        <v>1.939620081411126</v>
      </c>
      <c r="AI773">
        <v>21.5</v>
      </c>
      <c r="AJ773">
        <v>50.91</v>
      </c>
      <c r="AK773">
        <v>67.47</v>
      </c>
      <c r="AL773" s="3">
        <f t="shared" si="124"/>
        <v>1</v>
      </c>
      <c r="AM773" s="3">
        <f t="shared" si="125"/>
        <v>0</v>
      </c>
      <c r="AN773" s="3">
        <f t="shared" si="126"/>
        <v>0</v>
      </c>
    </row>
    <row r="774" spans="1:40" x14ac:dyDescent="0.35">
      <c r="A774" s="2" t="s">
        <v>832</v>
      </c>
      <c r="B774" t="s">
        <v>592</v>
      </c>
      <c r="C774" t="s">
        <v>51</v>
      </c>
      <c r="D774" t="s">
        <v>593</v>
      </c>
      <c r="E774">
        <v>25</v>
      </c>
      <c r="F774">
        <v>125.83</v>
      </c>
      <c r="G774">
        <v>76.17</v>
      </c>
      <c r="H774">
        <f t="shared" si="120"/>
        <v>1.6519627149796507</v>
      </c>
      <c r="I774">
        <v>23</v>
      </c>
      <c r="J774">
        <v>58.89</v>
      </c>
      <c r="K774">
        <v>71.22</v>
      </c>
      <c r="L774" s="3">
        <f t="shared" si="121"/>
        <v>1</v>
      </c>
      <c r="M774" s="3">
        <f t="shared" si="122"/>
        <v>0</v>
      </c>
      <c r="N774" s="3">
        <f t="shared" si="123"/>
        <v>0</v>
      </c>
      <c r="AA774" t="s">
        <v>832</v>
      </c>
      <c r="AB774" t="s">
        <v>592</v>
      </c>
      <c r="AC774" t="s">
        <v>51</v>
      </c>
      <c r="AD774" t="s">
        <v>594</v>
      </c>
      <c r="AE774">
        <v>24</v>
      </c>
      <c r="AF774">
        <v>140.96</v>
      </c>
      <c r="AG774">
        <v>73.7</v>
      </c>
      <c r="AH774">
        <f t="shared" si="127"/>
        <v>1.9126187245590232</v>
      </c>
      <c r="AI774">
        <v>22.5</v>
      </c>
      <c r="AJ774">
        <v>66.069999999999993</v>
      </c>
      <c r="AK774">
        <v>69.97</v>
      </c>
      <c r="AL774" s="3">
        <f t="shared" si="124"/>
        <v>1</v>
      </c>
      <c r="AM774" s="3">
        <f t="shared" si="125"/>
        <v>0</v>
      </c>
      <c r="AN774" s="3">
        <f t="shared" si="126"/>
        <v>0</v>
      </c>
    </row>
    <row r="775" spans="1:40" x14ac:dyDescent="0.35">
      <c r="A775" s="2" t="s">
        <v>833</v>
      </c>
      <c r="B775" t="s">
        <v>592</v>
      </c>
      <c r="C775" t="s">
        <v>51</v>
      </c>
      <c r="D775" t="s">
        <v>593</v>
      </c>
      <c r="E775">
        <v>26.5</v>
      </c>
      <c r="F775">
        <v>99.58</v>
      </c>
      <c r="G775">
        <v>79.86</v>
      </c>
      <c r="H775">
        <f t="shared" si="120"/>
        <v>1.246932131229652</v>
      </c>
      <c r="I775">
        <v>24.5</v>
      </c>
      <c r="J775">
        <v>61.6</v>
      </c>
      <c r="K775">
        <v>74.930000000000007</v>
      </c>
      <c r="L775" s="3">
        <f t="shared" si="121"/>
        <v>0</v>
      </c>
      <c r="M775" s="3">
        <f t="shared" si="122"/>
        <v>1</v>
      </c>
      <c r="N775" s="3">
        <f t="shared" si="123"/>
        <v>0</v>
      </c>
      <c r="AA775" t="s">
        <v>833</v>
      </c>
      <c r="AB775" t="s">
        <v>592</v>
      </c>
      <c r="AC775" t="s">
        <v>51</v>
      </c>
      <c r="AD775" t="s">
        <v>594</v>
      </c>
      <c r="AE775">
        <v>24</v>
      </c>
      <c r="AF775">
        <v>166.7</v>
      </c>
      <c r="AG775">
        <v>73.7</v>
      </c>
      <c r="AH775">
        <f t="shared" si="127"/>
        <v>2.2618724559023065</v>
      </c>
      <c r="AI775">
        <v>22</v>
      </c>
      <c r="AJ775">
        <v>52.16</v>
      </c>
      <c r="AK775">
        <v>68.72</v>
      </c>
      <c r="AL775" s="3">
        <f t="shared" si="124"/>
        <v>1</v>
      </c>
      <c r="AM775" s="3">
        <f t="shared" si="125"/>
        <v>0</v>
      </c>
      <c r="AN775" s="3">
        <f t="shared" si="126"/>
        <v>0</v>
      </c>
    </row>
    <row r="776" spans="1:40" x14ac:dyDescent="0.35">
      <c r="A776" s="2" t="s">
        <v>834</v>
      </c>
      <c r="B776" t="s">
        <v>592</v>
      </c>
      <c r="C776" t="s">
        <v>51</v>
      </c>
      <c r="D776" t="s">
        <v>593</v>
      </c>
      <c r="E776">
        <v>25</v>
      </c>
      <c r="F776">
        <v>119.71</v>
      </c>
      <c r="G776">
        <v>76.17</v>
      </c>
      <c r="H776">
        <f t="shared" si="120"/>
        <v>1.5716161218327425</v>
      </c>
      <c r="I776">
        <v>24</v>
      </c>
      <c r="J776">
        <v>71.22</v>
      </c>
      <c r="K776">
        <v>73.7</v>
      </c>
      <c r="L776" s="3">
        <f t="shared" si="121"/>
        <v>1</v>
      </c>
      <c r="M776" s="3">
        <f t="shared" si="122"/>
        <v>0</v>
      </c>
      <c r="N776" s="3">
        <f t="shared" si="123"/>
        <v>0</v>
      </c>
      <c r="AA776" t="s">
        <v>834</v>
      </c>
      <c r="AB776" t="s">
        <v>592</v>
      </c>
      <c r="AC776" t="s">
        <v>51</v>
      </c>
      <c r="AD776" t="s">
        <v>594</v>
      </c>
      <c r="AE776">
        <v>23.5</v>
      </c>
      <c r="AF776">
        <v>102.53</v>
      </c>
      <c r="AG776">
        <v>72.459999999999994</v>
      </c>
      <c r="AH776">
        <f t="shared" si="127"/>
        <v>1.4149875793541264</v>
      </c>
      <c r="AI776">
        <v>22.5</v>
      </c>
      <c r="AJ776">
        <v>63.19</v>
      </c>
      <c r="AK776">
        <v>69.97</v>
      </c>
      <c r="AL776" s="3">
        <f t="shared" si="124"/>
        <v>0</v>
      </c>
      <c r="AM776" s="3">
        <f t="shared" si="125"/>
        <v>1</v>
      </c>
      <c r="AN776" s="3">
        <f t="shared" si="126"/>
        <v>0</v>
      </c>
    </row>
    <row r="777" spans="1:40" x14ac:dyDescent="0.35">
      <c r="A777" s="2" t="s">
        <v>835</v>
      </c>
      <c r="B777" t="s">
        <v>592</v>
      </c>
      <c r="C777" t="s">
        <v>51</v>
      </c>
      <c r="D777" t="s">
        <v>593</v>
      </c>
      <c r="E777">
        <v>25</v>
      </c>
      <c r="F777">
        <v>172.7</v>
      </c>
      <c r="G777">
        <v>76.17</v>
      </c>
      <c r="H777">
        <f t="shared" si="120"/>
        <v>2.2672968360246815</v>
      </c>
      <c r="I777">
        <v>23</v>
      </c>
      <c r="J777">
        <v>49.43</v>
      </c>
      <c r="K777">
        <v>71.22</v>
      </c>
      <c r="L777" s="3">
        <f t="shared" si="121"/>
        <v>1</v>
      </c>
      <c r="M777" s="3">
        <f t="shared" si="122"/>
        <v>0</v>
      </c>
      <c r="N777" s="3">
        <f t="shared" si="123"/>
        <v>0</v>
      </c>
      <c r="AA777" t="s">
        <v>835</v>
      </c>
      <c r="AB777" t="s">
        <v>592</v>
      </c>
      <c r="AC777" t="s">
        <v>51</v>
      </c>
      <c r="AD777" t="s">
        <v>594</v>
      </c>
      <c r="AE777">
        <v>24</v>
      </c>
      <c r="AF777">
        <v>158.52000000000001</v>
      </c>
      <c r="AG777">
        <v>73.7</v>
      </c>
      <c r="AH777">
        <f t="shared" si="127"/>
        <v>2.1508819538670285</v>
      </c>
      <c r="AI777">
        <v>22.5</v>
      </c>
      <c r="AJ777">
        <v>59.63</v>
      </c>
      <c r="AK777">
        <v>69.97</v>
      </c>
      <c r="AL777" s="3">
        <f t="shared" si="124"/>
        <v>1</v>
      </c>
      <c r="AM777" s="3">
        <f t="shared" si="125"/>
        <v>0</v>
      </c>
      <c r="AN777" s="3">
        <f t="shared" si="126"/>
        <v>0</v>
      </c>
    </row>
    <row r="778" spans="1:40" x14ac:dyDescent="0.35">
      <c r="A778" s="2" t="s">
        <v>836</v>
      </c>
      <c r="B778" t="s">
        <v>592</v>
      </c>
      <c r="C778" t="s">
        <v>51</v>
      </c>
      <c r="D778" t="s">
        <v>593</v>
      </c>
      <c r="E778">
        <v>26.5</v>
      </c>
      <c r="F778">
        <v>116.48</v>
      </c>
      <c r="G778">
        <v>79.86</v>
      </c>
      <c r="H778">
        <f t="shared" si="120"/>
        <v>1.4585524668169296</v>
      </c>
      <c r="I778">
        <v>25</v>
      </c>
      <c r="J778">
        <v>65.540000000000006</v>
      </c>
      <c r="K778">
        <v>76.17</v>
      </c>
      <c r="L778" s="3">
        <f t="shared" si="121"/>
        <v>0</v>
      </c>
      <c r="M778" s="3">
        <f t="shared" si="122"/>
        <v>1</v>
      </c>
      <c r="N778" s="3">
        <f t="shared" si="123"/>
        <v>0</v>
      </c>
      <c r="AA778" t="s">
        <v>836</v>
      </c>
      <c r="AB778" t="s">
        <v>592</v>
      </c>
      <c r="AC778" t="s">
        <v>51</v>
      </c>
      <c r="AD778" t="s">
        <v>594</v>
      </c>
      <c r="AE778">
        <v>24</v>
      </c>
      <c r="AF778">
        <v>158.21</v>
      </c>
      <c r="AG778">
        <v>73.7</v>
      </c>
      <c r="AH778">
        <f t="shared" si="127"/>
        <v>2.1466757123473541</v>
      </c>
      <c r="AI778">
        <v>21.5</v>
      </c>
      <c r="AJ778">
        <v>48.75</v>
      </c>
      <c r="AK778">
        <v>67.47</v>
      </c>
      <c r="AL778" s="3">
        <f t="shared" si="124"/>
        <v>1</v>
      </c>
      <c r="AM778" s="3">
        <f t="shared" si="125"/>
        <v>0</v>
      </c>
      <c r="AN778" s="3">
        <f t="shared" si="126"/>
        <v>0</v>
      </c>
    </row>
    <row r="779" spans="1:40" x14ac:dyDescent="0.35">
      <c r="A779" s="2" t="s">
        <v>837</v>
      </c>
      <c r="B779" t="s">
        <v>592</v>
      </c>
      <c r="C779" t="s">
        <v>51</v>
      </c>
      <c r="D779" t="s">
        <v>593</v>
      </c>
      <c r="E779" s="6">
        <v>27</v>
      </c>
      <c r="F779" s="6">
        <v>66.83</v>
      </c>
      <c r="G779" s="6">
        <v>81.08</v>
      </c>
      <c r="H779" s="6">
        <f t="shared" si="120"/>
        <v>0.82424765663542177</v>
      </c>
      <c r="I779" s="6">
        <v>26.5</v>
      </c>
      <c r="J779" s="6">
        <v>56.24</v>
      </c>
      <c r="K779" s="6">
        <v>79.86</v>
      </c>
      <c r="L779" s="6">
        <f t="shared" si="121"/>
        <v>0</v>
      </c>
      <c r="M779" s="6">
        <f t="shared" si="122"/>
        <v>0</v>
      </c>
      <c r="N779" s="6">
        <f t="shared" si="123"/>
        <v>1</v>
      </c>
      <c r="AA779" t="s">
        <v>837</v>
      </c>
      <c r="AB779" t="s">
        <v>592</v>
      </c>
      <c r="AC779" t="s">
        <v>51</v>
      </c>
      <c r="AD779" t="s">
        <v>594</v>
      </c>
      <c r="AE779" s="6">
        <v>32</v>
      </c>
      <c r="AF779" s="6">
        <v>82.79</v>
      </c>
      <c r="AG779" s="6">
        <v>93.23</v>
      </c>
      <c r="AH779" s="6">
        <f t="shared" si="127"/>
        <v>0.88801887804354829</v>
      </c>
      <c r="AI779" s="6">
        <v>31.5</v>
      </c>
      <c r="AJ779" s="6">
        <v>58.04</v>
      </c>
      <c r="AK779" s="6">
        <v>92.02</v>
      </c>
      <c r="AL779" s="6">
        <f t="shared" si="124"/>
        <v>0</v>
      </c>
      <c r="AM779" s="6">
        <f t="shared" si="125"/>
        <v>0</v>
      </c>
      <c r="AN779" s="6">
        <f t="shared" si="126"/>
        <v>1</v>
      </c>
    </row>
    <row r="780" spans="1:40" x14ac:dyDescent="0.35">
      <c r="A780" s="2" t="s">
        <v>838</v>
      </c>
      <c r="B780" t="s">
        <v>592</v>
      </c>
      <c r="C780" t="s">
        <v>51</v>
      </c>
      <c r="D780" t="s">
        <v>593</v>
      </c>
      <c r="E780">
        <v>25.5</v>
      </c>
      <c r="F780">
        <v>140.44999999999999</v>
      </c>
      <c r="G780">
        <v>77.400000000000006</v>
      </c>
      <c r="H780">
        <f t="shared" si="120"/>
        <v>1.8145994832041341</v>
      </c>
      <c r="I780">
        <v>24</v>
      </c>
      <c r="J780">
        <v>42.44</v>
      </c>
      <c r="K780">
        <v>73.7</v>
      </c>
      <c r="L780" s="3">
        <f t="shared" si="121"/>
        <v>1</v>
      </c>
      <c r="M780" s="3">
        <f t="shared" si="122"/>
        <v>0</v>
      </c>
      <c r="N780" s="3">
        <f t="shared" si="123"/>
        <v>0</v>
      </c>
      <c r="AA780" t="s">
        <v>838</v>
      </c>
      <c r="AB780" t="s">
        <v>592</v>
      </c>
      <c r="AC780" t="s">
        <v>51</v>
      </c>
      <c r="AD780" t="s">
        <v>594</v>
      </c>
      <c r="AE780">
        <v>23.5</v>
      </c>
      <c r="AF780">
        <v>137.75</v>
      </c>
      <c r="AG780">
        <v>72.459999999999994</v>
      </c>
      <c r="AH780">
        <f t="shared" si="127"/>
        <v>1.9010488545404363</v>
      </c>
      <c r="AI780">
        <v>22.5</v>
      </c>
      <c r="AJ780">
        <v>68.319999999999993</v>
      </c>
      <c r="AK780">
        <v>69.97</v>
      </c>
      <c r="AL780" s="3">
        <f t="shared" si="124"/>
        <v>1</v>
      </c>
      <c r="AM780" s="3">
        <f t="shared" si="125"/>
        <v>0</v>
      </c>
      <c r="AN780" s="3">
        <f t="shared" si="126"/>
        <v>0</v>
      </c>
    </row>
    <row r="781" spans="1:40" x14ac:dyDescent="0.35">
      <c r="A781" s="2" t="s">
        <v>839</v>
      </c>
      <c r="B781" t="s">
        <v>592</v>
      </c>
      <c r="C781" t="s">
        <v>51</v>
      </c>
      <c r="D781" t="s">
        <v>593</v>
      </c>
      <c r="E781">
        <v>26</v>
      </c>
      <c r="F781">
        <v>105.89</v>
      </c>
      <c r="G781">
        <v>78.63</v>
      </c>
      <c r="H781">
        <f t="shared" si="120"/>
        <v>1.3466870151341728</v>
      </c>
      <c r="I781">
        <v>24.5</v>
      </c>
      <c r="J781">
        <v>72.38</v>
      </c>
      <c r="K781">
        <v>74.930000000000007</v>
      </c>
      <c r="L781" s="3">
        <f t="shared" si="121"/>
        <v>0</v>
      </c>
      <c r="M781" s="3">
        <f t="shared" si="122"/>
        <v>1</v>
      </c>
      <c r="N781" s="3">
        <f t="shared" si="123"/>
        <v>0</v>
      </c>
      <c r="AA781" t="s">
        <v>839</v>
      </c>
      <c r="AB781" t="s">
        <v>592</v>
      </c>
      <c r="AC781" t="s">
        <v>51</v>
      </c>
      <c r="AD781" t="s">
        <v>594</v>
      </c>
      <c r="AE781">
        <v>23.5</v>
      </c>
      <c r="AF781">
        <v>149.28</v>
      </c>
      <c r="AG781">
        <v>72.459999999999994</v>
      </c>
      <c r="AH781">
        <f t="shared" si="127"/>
        <v>2.0601711288987028</v>
      </c>
      <c r="AI781">
        <v>21.5</v>
      </c>
      <c r="AJ781">
        <v>50.58</v>
      </c>
      <c r="AK781">
        <v>67.47</v>
      </c>
      <c r="AL781" s="3">
        <f t="shared" si="124"/>
        <v>1</v>
      </c>
      <c r="AM781" s="3">
        <f t="shared" si="125"/>
        <v>0</v>
      </c>
      <c r="AN781" s="3">
        <f t="shared" si="126"/>
        <v>0</v>
      </c>
    </row>
    <row r="782" spans="1:40" x14ac:dyDescent="0.35">
      <c r="A782" s="2" t="s">
        <v>840</v>
      </c>
      <c r="B782" t="s">
        <v>592</v>
      </c>
      <c r="C782" t="s">
        <v>51</v>
      </c>
      <c r="D782" t="s">
        <v>593</v>
      </c>
      <c r="E782">
        <v>28.5</v>
      </c>
      <c r="F782">
        <v>112.91</v>
      </c>
      <c r="G782">
        <v>84.74</v>
      </c>
      <c r="H782">
        <f t="shared" si="120"/>
        <v>1.3324286051451499</v>
      </c>
      <c r="I782">
        <v>28</v>
      </c>
      <c r="J782">
        <v>27.64</v>
      </c>
      <c r="K782">
        <v>83.53</v>
      </c>
      <c r="L782" s="3">
        <f t="shared" si="121"/>
        <v>0</v>
      </c>
      <c r="M782" s="3">
        <f t="shared" si="122"/>
        <v>1</v>
      </c>
      <c r="N782" s="3">
        <f t="shared" si="123"/>
        <v>0</v>
      </c>
      <c r="AA782" t="s">
        <v>840</v>
      </c>
      <c r="AB782" t="s">
        <v>592</v>
      </c>
      <c r="AC782" t="s">
        <v>51</v>
      </c>
      <c r="AD782" t="s">
        <v>594</v>
      </c>
      <c r="AE782">
        <v>24</v>
      </c>
      <c r="AF782">
        <v>165.85</v>
      </c>
      <c r="AG782">
        <v>73.7</v>
      </c>
      <c r="AH782">
        <f t="shared" si="127"/>
        <v>2.25033921302578</v>
      </c>
      <c r="AI782">
        <v>21.5</v>
      </c>
      <c r="AJ782">
        <v>65.900000000000006</v>
      </c>
      <c r="AK782">
        <v>67.47</v>
      </c>
      <c r="AL782" s="3">
        <f t="shared" si="124"/>
        <v>1</v>
      </c>
      <c r="AM782" s="3">
        <f t="shared" si="125"/>
        <v>0</v>
      </c>
      <c r="AN782" s="3">
        <f t="shared" si="126"/>
        <v>0</v>
      </c>
    </row>
    <row r="783" spans="1:40" x14ac:dyDescent="0.35">
      <c r="A783" s="2" t="s">
        <v>841</v>
      </c>
      <c r="B783" t="s">
        <v>592</v>
      </c>
      <c r="C783" t="s">
        <v>51</v>
      </c>
      <c r="D783" t="s">
        <v>593</v>
      </c>
      <c r="E783">
        <v>26.5</v>
      </c>
      <c r="F783">
        <v>146.44999999999999</v>
      </c>
      <c r="G783">
        <v>79.86</v>
      </c>
      <c r="H783">
        <f t="shared" si="120"/>
        <v>1.8338342098672675</v>
      </c>
      <c r="I783">
        <v>24</v>
      </c>
      <c r="J783">
        <v>62.59</v>
      </c>
      <c r="K783">
        <v>73.7</v>
      </c>
      <c r="L783" s="3">
        <f t="shared" si="121"/>
        <v>1</v>
      </c>
      <c r="M783" s="3">
        <f t="shared" si="122"/>
        <v>0</v>
      </c>
      <c r="N783" s="3">
        <f t="shared" si="123"/>
        <v>0</v>
      </c>
      <c r="AA783" t="s">
        <v>841</v>
      </c>
      <c r="AB783" t="s">
        <v>592</v>
      </c>
      <c r="AC783" t="s">
        <v>51</v>
      </c>
      <c r="AD783" t="s">
        <v>594</v>
      </c>
      <c r="AE783">
        <v>24</v>
      </c>
      <c r="AF783">
        <v>77</v>
      </c>
      <c r="AG783">
        <v>73.7</v>
      </c>
      <c r="AH783">
        <f t="shared" si="127"/>
        <v>1.044776119402985</v>
      </c>
      <c r="AI783">
        <v>23.5</v>
      </c>
      <c r="AJ783">
        <v>72.11</v>
      </c>
      <c r="AK783">
        <v>72.459999999999994</v>
      </c>
      <c r="AL783" s="3">
        <f t="shared" si="124"/>
        <v>0</v>
      </c>
      <c r="AM783" s="3">
        <f t="shared" si="125"/>
        <v>1</v>
      </c>
      <c r="AN783" s="3">
        <f t="shared" si="126"/>
        <v>0</v>
      </c>
    </row>
    <row r="784" spans="1:40" x14ac:dyDescent="0.35">
      <c r="A784" s="2" t="s">
        <v>842</v>
      </c>
      <c r="B784" t="s">
        <v>592</v>
      </c>
      <c r="C784" t="s">
        <v>51</v>
      </c>
      <c r="D784" t="s">
        <v>593</v>
      </c>
      <c r="E784">
        <v>26</v>
      </c>
      <c r="F784">
        <v>82.74</v>
      </c>
      <c r="G784">
        <v>78.63</v>
      </c>
      <c r="H784">
        <f t="shared" si="120"/>
        <v>1.0522701259061427</v>
      </c>
      <c r="I784">
        <v>27</v>
      </c>
      <c r="J784">
        <v>82.7</v>
      </c>
      <c r="K784">
        <v>81.08</v>
      </c>
      <c r="L784" s="3">
        <f t="shared" si="121"/>
        <v>0</v>
      </c>
      <c r="M784" s="3">
        <f t="shared" si="122"/>
        <v>1</v>
      </c>
      <c r="N784" s="3">
        <f t="shared" si="123"/>
        <v>0</v>
      </c>
      <c r="AA784" t="s">
        <v>842</v>
      </c>
      <c r="AB784" t="s">
        <v>592</v>
      </c>
      <c r="AC784" t="s">
        <v>51</v>
      </c>
      <c r="AD784" t="s">
        <v>594</v>
      </c>
      <c r="AE784">
        <v>23.5</v>
      </c>
      <c r="AF784">
        <v>90.88</v>
      </c>
      <c r="AG784">
        <v>72.459999999999994</v>
      </c>
      <c r="AH784">
        <f t="shared" si="127"/>
        <v>1.2542092188793819</v>
      </c>
      <c r="AI784">
        <v>16</v>
      </c>
      <c r="AJ784">
        <v>54.75</v>
      </c>
      <c r="AK784">
        <v>53.5</v>
      </c>
      <c r="AL784" s="3">
        <f t="shared" si="124"/>
        <v>0</v>
      </c>
      <c r="AM784" s="3">
        <f t="shared" si="125"/>
        <v>1</v>
      </c>
      <c r="AN784" s="3">
        <f t="shared" si="126"/>
        <v>0</v>
      </c>
    </row>
    <row r="785" spans="1:40" x14ac:dyDescent="0.35">
      <c r="A785" s="2" t="s">
        <v>843</v>
      </c>
      <c r="B785" t="s">
        <v>592</v>
      </c>
      <c r="C785" t="s">
        <v>51</v>
      </c>
      <c r="D785" t="s">
        <v>593</v>
      </c>
      <c r="E785">
        <v>24.5</v>
      </c>
      <c r="F785">
        <v>86.33</v>
      </c>
      <c r="G785">
        <v>74.930000000000007</v>
      </c>
      <c r="H785">
        <f t="shared" si="120"/>
        <v>1.1521419991992525</v>
      </c>
      <c r="I785">
        <v>24</v>
      </c>
      <c r="J785">
        <v>54.86</v>
      </c>
      <c r="K785">
        <v>73.7</v>
      </c>
      <c r="L785" s="3">
        <f t="shared" si="121"/>
        <v>0</v>
      </c>
      <c r="M785" s="3">
        <f t="shared" si="122"/>
        <v>1</v>
      </c>
      <c r="N785" s="3">
        <f t="shared" si="123"/>
        <v>0</v>
      </c>
      <c r="AA785" t="s">
        <v>843</v>
      </c>
      <c r="AB785" t="s">
        <v>592</v>
      </c>
      <c r="AC785" t="s">
        <v>51</v>
      </c>
      <c r="AD785" t="s">
        <v>594</v>
      </c>
      <c r="AE785">
        <v>23.5</v>
      </c>
      <c r="AF785">
        <v>137.80000000000001</v>
      </c>
      <c r="AG785">
        <v>72.459999999999994</v>
      </c>
      <c r="AH785">
        <f t="shared" si="127"/>
        <v>1.9017388904223023</v>
      </c>
      <c r="AI785">
        <v>21.5</v>
      </c>
      <c r="AJ785">
        <v>60.4</v>
      </c>
      <c r="AK785">
        <v>67.47</v>
      </c>
      <c r="AL785" s="3">
        <f t="shared" si="124"/>
        <v>1</v>
      </c>
      <c r="AM785" s="3">
        <f t="shared" si="125"/>
        <v>0</v>
      </c>
      <c r="AN785" s="3">
        <f t="shared" si="126"/>
        <v>0</v>
      </c>
    </row>
    <row r="786" spans="1:40" x14ac:dyDescent="0.35">
      <c r="A786" s="2" t="s">
        <v>844</v>
      </c>
      <c r="B786" t="s">
        <v>592</v>
      </c>
      <c r="C786" t="s">
        <v>51</v>
      </c>
      <c r="D786" t="s">
        <v>593</v>
      </c>
      <c r="E786">
        <v>23.5</v>
      </c>
      <c r="F786">
        <v>78.569999999999993</v>
      </c>
      <c r="G786">
        <v>72.459999999999994</v>
      </c>
      <c r="H786">
        <f t="shared" si="120"/>
        <v>1.0843223847640078</v>
      </c>
      <c r="I786">
        <v>23</v>
      </c>
      <c r="J786">
        <v>56.96</v>
      </c>
      <c r="K786">
        <v>71.22</v>
      </c>
      <c r="L786" s="3">
        <f t="shared" si="121"/>
        <v>0</v>
      </c>
      <c r="M786" s="3">
        <f t="shared" si="122"/>
        <v>1</v>
      </c>
      <c r="N786" s="3">
        <f t="shared" si="123"/>
        <v>0</v>
      </c>
      <c r="AA786" t="s">
        <v>844</v>
      </c>
      <c r="AB786" t="s">
        <v>592</v>
      </c>
      <c r="AC786" t="s">
        <v>51</v>
      </c>
      <c r="AD786" t="s">
        <v>594</v>
      </c>
      <c r="AE786">
        <v>23.5</v>
      </c>
      <c r="AF786">
        <v>141.44999999999999</v>
      </c>
      <c r="AG786">
        <v>72.459999999999994</v>
      </c>
      <c r="AH786">
        <f t="shared" si="127"/>
        <v>1.9521115097985096</v>
      </c>
      <c r="AI786">
        <v>22</v>
      </c>
      <c r="AJ786">
        <v>62.47</v>
      </c>
      <c r="AK786">
        <v>68.72</v>
      </c>
      <c r="AL786" s="3">
        <f t="shared" si="124"/>
        <v>1</v>
      </c>
      <c r="AM786" s="3">
        <f t="shared" si="125"/>
        <v>0</v>
      </c>
      <c r="AN786" s="3">
        <f t="shared" si="126"/>
        <v>0</v>
      </c>
    </row>
    <row r="787" spans="1:40" x14ac:dyDescent="0.35">
      <c r="A787" s="2" t="s">
        <v>845</v>
      </c>
      <c r="B787" t="s">
        <v>592</v>
      </c>
      <c r="C787" t="s">
        <v>51</v>
      </c>
      <c r="D787" t="s">
        <v>593</v>
      </c>
      <c r="E787">
        <v>25.5</v>
      </c>
      <c r="F787">
        <v>179.16</v>
      </c>
      <c r="G787">
        <v>77.400000000000006</v>
      </c>
      <c r="H787">
        <f t="shared" si="120"/>
        <v>2.3147286821705424</v>
      </c>
      <c r="I787">
        <v>23.5</v>
      </c>
      <c r="J787">
        <v>58.53</v>
      </c>
      <c r="K787">
        <v>72.459999999999994</v>
      </c>
      <c r="L787" s="3">
        <f t="shared" si="121"/>
        <v>1</v>
      </c>
      <c r="M787" s="3">
        <f t="shared" si="122"/>
        <v>0</v>
      </c>
      <c r="N787" s="3">
        <f t="shared" si="123"/>
        <v>0</v>
      </c>
      <c r="AA787" t="s">
        <v>845</v>
      </c>
      <c r="AB787" t="s">
        <v>592</v>
      </c>
      <c r="AC787" t="s">
        <v>51</v>
      </c>
      <c r="AD787" t="s">
        <v>594</v>
      </c>
      <c r="AE787">
        <v>24</v>
      </c>
      <c r="AF787">
        <v>136.46</v>
      </c>
      <c r="AG787">
        <v>73.7</v>
      </c>
      <c r="AH787">
        <f t="shared" si="127"/>
        <v>1.8515603799185889</v>
      </c>
      <c r="AI787">
        <v>22</v>
      </c>
      <c r="AJ787">
        <v>48.8</v>
      </c>
      <c r="AK787">
        <v>68.72</v>
      </c>
      <c r="AL787" s="3">
        <f t="shared" si="124"/>
        <v>1</v>
      </c>
      <c r="AM787" s="3">
        <f t="shared" si="125"/>
        <v>0</v>
      </c>
      <c r="AN787" s="3">
        <f t="shared" si="126"/>
        <v>0</v>
      </c>
    </row>
    <row r="788" spans="1:40" x14ac:dyDescent="0.35">
      <c r="A788" s="2" t="s">
        <v>846</v>
      </c>
      <c r="B788" t="s">
        <v>592</v>
      </c>
      <c r="C788" t="s">
        <v>51</v>
      </c>
      <c r="D788" t="s">
        <v>593</v>
      </c>
      <c r="E788">
        <v>27.5</v>
      </c>
      <c r="F788">
        <v>196.89</v>
      </c>
      <c r="G788">
        <v>82.3</v>
      </c>
      <c r="H788">
        <f t="shared" si="120"/>
        <v>2.3923450789793437</v>
      </c>
      <c r="I788">
        <v>25</v>
      </c>
      <c r="J788">
        <v>71.650000000000006</v>
      </c>
      <c r="K788">
        <v>76.17</v>
      </c>
      <c r="L788" s="3">
        <f t="shared" si="121"/>
        <v>1</v>
      </c>
      <c r="M788" s="3">
        <f t="shared" si="122"/>
        <v>0</v>
      </c>
      <c r="N788" s="3">
        <f t="shared" si="123"/>
        <v>0</v>
      </c>
      <c r="AA788" t="s">
        <v>846</v>
      </c>
      <c r="AB788" t="s">
        <v>592</v>
      </c>
      <c r="AC788" t="s">
        <v>51</v>
      </c>
      <c r="AD788" t="s">
        <v>594</v>
      </c>
      <c r="AE788">
        <v>23.5</v>
      </c>
      <c r="AF788">
        <v>136.38999999999999</v>
      </c>
      <c r="AG788">
        <v>72.459999999999994</v>
      </c>
      <c r="AH788">
        <f t="shared" si="127"/>
        <v>1.8822798785536847</v>
      </c>
      <c r="AI788">
        <v>22.5</v>
      </c>
      <c r="AJ788">
        <v>53.16</v>
      </c>
      <c r="AK788">
        <v>69.97</v>
      </c>
      <c r="AL788" s="3">
        <f t="shared" si="124"/>
        <v>1</v>
      </c>
      <c r="AM788" s="3">
        <f t="shared" si="125"/>
        <v>0</v>
      </c>
      <c r="AN788" s="3">
        <f t="shared" si="126"/>
        <v>0</v>
      </c>
    </row>
    <row r="789" spans="1:40" x14ac:dyDescent="0.35">
      <c r="A789" s="2" t="s">
        <v>847</v>
      </c>
      <c r="B789" t="s">
        <v>592</v>
      </c>
      <c r="C789" t="s">
        <v>51</v>
      </c>
      <c r="D789" t="s">
        <v>593</v>
      </c>
      <c r="E789">
        <v>26</v>
      </c>
      <c r="F789">
        <v>95.68</v>
      </c>
      <c r="G789">
        <v>78.63</v>
      </c>
      <c r="H789">
        <f t="shared" si="120"/>
        <v>1.2168383568612491</v>
      </c>
      <c r="I789">
        <v>25.5</v>
      </c>
      <c r="J789">
        <v>55.34</v>
      </c>
      <c r="K789">
        <v>77.400000000000006</v>
      </c>
      <c r="L789" s="3">
        <f t="shared" si="121"/>
        <v>0</v>
      </c>
      <c r="M789" s="3">
        <f t="shared" si="122"/>
        <v>1</v>
      </c>
      <c r="N789" s="3">
        <f t="shared" si="123"/>
        <v>0</v>
      </c>
      <c r="AA789" t="s">
        <v>847</v>
      </c>
      <c r="AB789" t="s">
        <v>592</v>
      </c>
      <c r="AC789" t="s">
        <v>51</v>
      </c>
      <c r="AD789" t="s">
        <v>594</v>
      </c>
      <c r="AE789">
        <v>23.5</v>
      </c>
      <c r="AF789">
        <v>81.95</v>
      </c>
      <c r="AG789">
        <v>72.459999999999994</v>
      </c>
      <c r="AH789">
        <f t="shared" si="127"/>
        <v>1.1309688103781399</v>
      </c>
      <c r="AI789">
        <v>22.5</v>
      </c>
      <c r="AJ789">
        <v>65.16</v>
      </c>
      <c r="AK789">
        <v>69.97</v>
      </c>
      <c r="AL789" s="3">
        <f t="shared" si="124"/>
        <v>0</v>
      </c>
      <c r="AM789" s="3">
        <f t="shared" si="125"/>
        <v>1</v>
      </c>
      <c r="AN789" s="3">
        <f t="shared" si="126"/>
        <v>0</v>
      </c>
    </row>
    <row r="790" spans="1:40" x14ac:dyDescent="0.35">
      <c r="A790" s="2" t="s">
        <v>848</v>
      </c>
      <c r="B790" t="s">
        <v>592</v>
      </c>
      <c r="C790" t="s">
        <v>51</v>
      </c>
      <c r="D790" t="s">
        <v>593</v>
      </c>
      <c r="E790" s="6">
        <v>25</v>
      </c>
      <c r="F790" s="6">
        <v>75.510000000000005</v>
      </c>
      <c r="G790" s="6">
        <v>76.17</v>
      </c>
      <c r="H790" s="6">
        <f t="shared" si="120"/>
        <v>0.99133517132729421</v>
      </c>
      <c r="I790" s="6">
        <v>24.5</v>
      </c>
      <c r="J790" s="6">
        <v>69.47</v>
      </c>
      <c r="K790" s="6">
        <v>74.930000000000007</v>
      </c>
      <c r="L790" s="6">
        <f t="shared" si="121"/>
        <v>0</v>
      </c>
      <c r="M790" s="6">
        <f t="shared" si="122"/>
        <v>0</v>
      </c>
      <c r="N790" s="6">
        <f t="shared" si="123"/>
        <v>1</v>
      </c>
      <c r="AA790" t="s">
        <v>848</v>
      </c>
      <c r="AB790" t="s">
        <v>592</v>
      </c>
      <c r="AC790" t="s">
        <v>51</v>
      </c>
      <c r="AD790" t="s">
        <v>594</v>
      </c>
      <c r="AE790">
        <v>23.5</v>
      </c>
      <c r="AF790">
        <v>136.71</v>
      </c>
      <c r="AG790">
        <v>72.459999999999994</v>
      </c>
      <c r="AH790">
        <f t="shared" si="127"/>
        <v>1.8866961081976266</v>
      </c>
      <c r="AI790">
        <v>22</v>
      </c>
      <c r="AJ790">
        <v>56.88</v>
      </c>
      <c r="AK790">
        <v>68.72</v>
      </c>
      <c r="AL790" s="3">
        <f t="shared" si="124"/>
        <v>1</v>
      </c>
      <c r="AM790" s="3">
        <f t="shared" si="125"/>
        <v>0</v>
      </c>
      <c r="AN790" s="3">
        <f t="shared" si="126"/>
        <v>0</v>
      </c>
    </row>
    <row r="791" spans="1:40" x14ac:dyDescent="0.35">
      <c r="A791" s="2" t="s">
        <v>849</v>
      </c>
      <c r="B791" t="s">
        <v>620</v>
      </c>
      <c r="C791" t="s">
        <v>51</v>
      </c>
      <c r="D791" t="s">
        <v>17</v>
      </c>
      <c r="E791">
        <v>25</v>
      </c>
      <c r="F791">
        <v>116.35</v>
      </c>
      <c r="G791">
        <v>76.17</v>
      </c>
      <c r="H791">
        <f t="shared" si="120"/>
        <v>1.5275042667716947</v>
      </c>
      <c r="I791">
        <v>23</v>
      </c>
      <c r="J791">
        <v>67.2</v>
      </c>
      <c r="K791">
        <v>71.22</v>
      </c>
      <c r="L791" s="3">
        <f t="shared" si="121"/>
        <v>1</v>
      </c>
      <c r="M791" s="3">
        <f t="shared" si="122"/>
        <v>0</v>
      </c>
      <c r="N791" s="3">
        <f t="shared" si="123"/>
        <v>0</v>
      </c>
      <c r="AA791" t="s">
        <v>849</v>
      </c>
      <c r="AB791" t="s">
        <v>621</v>
      </c>
      <c r="AC791" t="s">
        <v>51</v>
      </c>
      <c r="AD791" t="s">
        <v>18</v>
      </c>
      <c r="AE791">
        <v>24</v>
      </c>
      <c r="AF791">
        <v>147.55000000000001</v>
      </c>
      <c r="AG791">
        <v>73.7</v>
      </c>
      <c r="AH791">
        <f t="shared" si="127"/>
        <v>2.0020352781546813</v>
      </c>
      <c r="AI791">
        <v>23</v>
      </c>
      <c r="AJ791">
        <v>69.77</v>
      </c>
      <c r="AK791">
        <v>71.22</v>
      </c>
      <c r="AL791" s="3">
        <f t="shared" si="124"/>
        <v>1</v>
      </c>
      <c r="AM791" s="3">
        <f t="shared" si="125"/>
        <v>0</v>
      </c>
      <c r="AN791" s="3">
        <f t="shared" si="126"/>
        <v>0</v>
      </c>
    </row>
    <row r="792" spans="1:40" x14ac:dyDescent="0.35">
      <c r="A792" s="2" t="s">
        <v>850</v>
      </c>
      <c r="B792" t="s">
        <v>620</v>
      </c>
      <c r="C792" t="s">
        <v>51</v>
      </c>
      <c r="D792" t="s">
        <v>17</v>
      </c>
      <c r="E792">
        <v>24</v>
      </c>
      <c r="F792">
        <v>76.87</v>
      </c>
      <c r="G792">
        <v>73.7</v>
      </c>
      <c r="H792">
        <f t="shared" si="120"/>
        <v>1.0430122116689282</v>
      </c>
      <c r="I792">
        <v>23.5</v>
      </c>
      <c r="J792">
        <v>38.979999999999997</v>
      </c>
      <c r="K792">
        <v>72.459999999999994</v>
      </c>
      <c r="L792" s="3">
        <f t="shared" si="121"/>
        <v>0</v>
      </c>
      <c r="M792" s="3">
        <f t="shared" si="122"/>
        <v>1</v>
      </c>
      <c r="N792" s="3">
        <f t="shared" si="123"/>
        <v>0</v>
      </c>
      <c r="AA792" t="s">
        <v>850</v>
      </c>
      <c r="AB792" t="s">
        <v>621</v>
      </c>
      <c r="AC792" t="s">
        <v>51</v>
      </c>
      <c r="AD792" t="s">
        <v>18</v>
      </c>
      <c r="AE792">
        <v>24</v>
      </c>
      <c r="AF792">
        <v>90.95</v>
      </c>
      <c r="AG792">
        <v>73.7</v>
      </c>
      <c r="AH792">
        <f t="shared" si="127"/>
        <v>1.2340569877883312</v>
      </c>
      <c r="AI792">
        <v>23.5</v>
      </c>
      <c r="AJ792">
        <v>49.78</v>
      </c>
      <c r="AK792">
        <v>72.459999999999994</v>
      </c>
      <c r="AL792" s="3">
        <f t="shared" si="124"/>
        <v>0</v>
      </c>
      <c r="AM792" s="3">
        <f t="shared" si="125"/>
        <v>1</v>
      </c>
      <c r="AN792" s="3">
        <f t="shared" si="126"/>
        <v>0</v>
      </c>
    </row>
    <row r="793" spans="1:40" x14ac:dyDescent="0.35">
      <c r="A793" s="2" t="s">
        <v>851</v>
      </c>
      <c r="B793" t="s">
        <v>620</v>
      </c>
      <c r="C793" t="s">
        <v>51</v>
      </c>
      <c r="D793" t="s">
        <v>17</v>
      </c>
      <c r="E793">
        <v>25</v>
      </c>
      <c r="F793">
        <v>89.41</v>
      </c>
      <c r="G793">
        <v>76.17</v>
      </c>
      <c r="H793">
        <f t="shared" si="120"/>
        <v>1.1738217145857948</v>
      </c>
      <c r="I793">
        <v>24.5</v>
      </c>
      <c r="J793">
        <v>73.33</v>
      </c>
      <c r="K793">
        <v>74.930000000000007</v>
      </c>
      <c r="L793" s="3">
        <f t="shared" si="121"/>
        <v>0</v>
      </c>
      <c r="M793" s="3">
        <f t="shared" si="122"/>
        <v>1</v>
      </c>
      <c r="N793" s="3">
        <f t="shared" si="123"/>
        <v>0</v>
      </c>
      <c r="AA793" t="s">
        <v>851</v>
      </c>
      <c r="AB793" t="s">
        <v>621</v>
      </c>
      <c r="AC793" t="s">
        <v>51</v>
      </c>
      <c r="AD793" t="s">
        <v>18</v>
      </c>
      <c r="AE793">
        <v>24</v>
      </c>
      <c r="AF793">
        <v>130.96</v>
      </c>
      <c r="AG793">
        <v>73.7</v>
      </c>
      <c r="AH793">
        <f t="shared" si="127"/>
        <v>1.7769335142469471</v>
      </c>
      <c r="AI793">
        <v>23</v>
      </c>
      <c r="AJ793">
        <v>57.26</v>
      </c>
      <c r="AK793">
        <v>71.22</v>
      </c>
      <c r="AL793" s="3">
        <f t="shared" si="124"/>
        <v>1</v>
      </c>
      <c r="AM793" s="3">
        <f t="shared" si="125"/>
        <v>0</v>
      </c>
      <c r="AN793" s="3">
        <f t="shared" si="126"/>
        <v>0</v>
      </c>
    </row>
    <row r="794" spans="1:40" x14ac:dyDescent="0.35">
      <c r="A794" s="2" t="s">
        <v>852</v>
      </c>
      <c r="B794" t="s">
        <v>620</v>
      </c>
      <c r="C794" t="s">
        <v>51</v>
      </c>
      <c r="D794" t="s">
        <v>17</v>
      </c>
      <c r="E794" s="6">
        <v>25</v>
      </c>
      <c r="F794" s="6">
        <v>75.14</v>
      </c>
      <c r="G794" s="6">
        <v>76.17</v>
      </c>
      <c r="H794" s="6">
        <f t="shared" si="120"/>
        <v>0.98647761585926219</v>
      </c>
      <c r="I794" s="6">
        <v>24.5</v>
      </c>
      <c r="J794" s="6">
        <v>62.99</v>
      </c>
      <c r="K794" s="6">
        <v>74.930000000000007</v>
      </c>
      <c r="L794" s="6">
        <f t="shared" si="121"/>
        <v>0</v>
      </c>
      <c r="M794" s="6">
        <f t="shared" si="122"/>
        <v>0</v>
      </c>
      <c r="N794" s="6">
        <f t="shared" si="123"/>
        <v>1</v>
      </c>
      <c r="AA794" t="s">
        <v>852</v>
      </c>
      <c r="AB794" t="s">
        <v>621</v>
      </c>
      <c r="AC794" t="s">
        <v>51</v>
      </c>
      <c r="AD794" t="s">
        <v>18</v>
      </c>
      <c r="AE794">
        <v>24</v>
      </c>
      <c r="AF794">
        <v>79.11</v>
      </c>
      <c r="AG794">
        <v>73.7</v>
      </c>
      <c r="AH794">
        <f t="shared" si="127"/>
        <v>1.073405698778833</v>
      </c>
      <c r="AI794">
        <v>23.5</v>
      </c>
      <c r="AJ794">
        <v>66.09</v>
      </c>
      <c r="AK794">
        <v>72.459999999999994</v>
      </c>
      <c r="AL794" s="3">
        <f t="shared" si="124"/>
        <v>0</v>
      </c>
      <c r="AM794" s="3">
        <f t="shared" si="125"/>
        <v>1</v>
      </c>
      <c r="AN794" s="3">
        <f t="shared" si="126"/>
        <v>0</v>
      </c>
    </row>
    <row r="795" spans="1:40" x14ac:dyDescent="0.35">
      <c r="A795" s="2" t="s">
        <v>853</v>
      </c>
      <c r="B795" t="s">
        <v>620</v>
      </c>
      <c r="C795" t="s">
        <v>51</v>
      </c>
      <c r="D795" t="s">
        <v>17</v>
      </c>
      <c r="E795">
        <v>25</v>
      </c>
      <c r="F795">
        <v>111.51</v>
      </c>
      <c r="G795">
        <v>76.17</v>
      </c>
      <c r="H795">
        <f t="shared" si="120"/>
        <v>1.4639621898385191</v>
      </c>
      <c r="I795">
        <v>24</v>
      </c>
      <c r="J795">
        <v>63.43</v>
      </c>
      <c r="K795">
        <v>73.7</v>
      </c>
      <c r="L795" s="3">
        <f t="shared" si="121"/>
        <v>0</v>
      </c>
      <c r="M795" s="3">
        <f t="shared" si="122"/>
        <v>1</v>
      </c>
      <c r="N795" s="3">
        <f t="shared" si="123"/>
        <v>0</v>
      </c>
      <c r="AA795" t="s">
        <v>853</v>
      </c>
      <c r="AB795" t="s">
        <v>621</v>
      </c>
      <c r="AC795" t="s">
        <v>51</v>
      </c>
      <c r="AD795" t="s">
        <v>18</v>
      </c>
      <c r="AE795">
        <v>24</v>
      </c>
      <c r="AF795">
        <v>115.4</v>
      </c>
      <c r="AG795">
        <v>73.7</v>
      </c>
      <c r="AH795">
        <f t="shared" si="127"/>
        <v>1.5658073270013568</v>
      </c>
      <c r="AI795">
        <v>23</v>
      </c>
      <c r="AJ795">
        <v>57.85</v>
      </c>
      <c r="AK795">
        <v>71.22</v>
      </c>
      <c r="AL795" s="3">
        <f t="shared" si="124"/>
        <v>1</v>
      </c>
      <c r="AM795" s="3">
        <f t="shared" si="125"/>
        <v>0</v>
      </c>
      <c r="AN795" s="3">
        <f t="shared" si="126"/>
        <v>0</v>
      </c>
    </row>
    <row r="796" spans="1:40" x14ac:dyDescent="0.35">
      <c r="A796" s="2" t="s">
        <v>854</v>
      </c>
      <c r="B796" t="s">
        <v>620</v>
      </c>
      <c r="C796" t="s">
        <v>51</v>
      </c>
      <c r="D796" t="s">
        <v>17</v>
      </c>
      <c r="E796" s="6">
        <v>24.5</v>
      </c>
      <c r="F796" s="6">
        <v>71.14</v>
      </c>
      <c r="G796" s="6">
        <v>74.930000000000007</v>
      </c>
      <c r="H796" s="6">
        <f t="shared" si="120"/>
        <v>0.94941945816095019</v>
      </c>
      <c r="I796" s="6">
        <v>24</v>
      </c>
      <c r="J796" s="6">
        <v>61.06</v>
      </c>
      <c r="K796" s="6">
        <v>73.7</v>
      </c>
      <c r="L796" s="6">
        <f t="shared" si="121"/>
        <v>0</v>
      </c>
      <c r="M796" s="6">
        <f t="shared" si="122"/>
        <v>0</v>
      </c>
      <c r="N796" s="6">
        <f t="shared" si="123"/>
        <v>1</v>
      </c>
      <c r="AA796" t="s">
        <v>854</v>
      </c>
      <c r="AB796" t="s">
        <v>621</v>
      </c>
      <c r="AC796" t="s">
        <v>51</v>
      </c>
      <c r="AD796" t="s">
        <v>18</v>
      </c>
      <c r="AE796">
        <v>24</v>
      </c>
      <c r="AF796">
        <v>118.17</v>
      </c>
      <c r="AG796">
        <v>73.7</v>
      </c>
      <c r="AH796">
        <f t="shared" si="127"/>
        <v>1.6033921302578018</v>
      </c>
      <c r="AI796">
        <v>23</v>
      </c>
      <c r="AJ796">
        <v>46.73</v>
      </c>
      <c r="AK796">
        <v>71.22</v>
      </c>
      <c r="AL796" s="3">
        <f t="shared" si="124"/>
        <v>1</v>
      </c>
      <c r="AM796" s="3">
        <f t="shared" si="125"/>
        <v>0</v>
      </c>
      <c r="AN796" s="3">
        <f t="shared" si="126"/>
        <v>0</v>
      </c>
    </row>
    <row r="797" spans="1:40" x14ac:dyDescent="0.35">
      <c r="A797" s="2" t="s">
        <v>855</v>
      </c>
      <c r="B797" t="s">
        <v>620</v>
      </c>
      <c r="C797" t="s">
        <v>51</v>
      </c>
      <c r="D797" t="s">
        <v>17</v>
      </c>
      <c r="E797">
        <v>26</v>
      </c>
      <c r="F797">
        <v>80.959999999999994</v>
      </c>
      <c r="G797">
        <v>78.63</v>
      </c>
      <c r="H797">
        <f t="shared" si="120"/>
        <v>1.0296324558056722</v>
      </c>
      <c r="I797">
        <v>25.5</v>
      </c>
      <c r="J797">
        <v>67.98</v>
      </c>
      <c r="K797">
        <v>77.400000000000006</v>
      </c>
      <c r="L797" s="3">
        <f t="shared" si="121"/>
        <v>0</v>
      </c>
      <c r="M797" s="3">
        <f t="shared" si="122"/>
        <v>1</v>
      </c>
      <c r="N797" s="3">
        <f t="shared" si="123"/>
        <v>0</v>
      </c>
      <c r="AA797" t="s">
        <v>855</v>
      </c>
      <c r="AB797" t="s">
        <v>621</v>
      </c>
      <c r="AC797" t="s">
        <v>51</v>
      </c>
      <c r="AD797" t="s">
        <v>18</v>
      </c>
      <c r="AE797">
        <v>24.5</v>
      </c>
      <c r="AF797">
        <v>93.81</v>
      </c>
      <c r="AG797">
        <v>74.930000000000007</v>
      </c>
      <c r="AH797">
        <f t="shared" si="127"/>
        <v>1.2519685039370079</v>
      </c>
      <c r="AI797">
        <v>23</v>
      </c>
      <c r="AJ797">
        <v>57.06</v>
      </c>
      <c r="AK797">
        <v>71.22</v>
      </c>
      <c r="AL797" s="3">
        <f t="shared" si="124"/>
        <v>0</v>
      </c>
      <c r="AM797" s="3">
        <f t="shared" si="125"/>
        <v>1</v>
      </c>
      <c r="AN797" s="3">
        <f t="shared" si="126"/>
        <v>0</v>
      </c>
    </row>
    <row r="798" spans="1:40" x14ac:dyDescent="0.35">
      <c r="A798" s="2" t="s">
        <v>856</v>
      </c>
      <c r="B798" t="s">
        <v>620</v>
      </c>
      <c r="C798" t="s">
        <v>51</v>
      </c>
      <c r="D798" t="s">
        <v>17</v>
      </c>
      <c r="E798" s="6">
        <v>19</v>
      </c>
      <c r="F798" s="6">
        <v>47.86</v>
      </c>
      <c r="G798" s="6">
        <v>61.18</v>
      </c>
      <c r="H798" s="6">
        <f t="shared" si="120"/>
        <v>0.78228179143510945</v>
      </c>
      <c r="I798" s="6">
        <v>18.5</v>
      </c>
      <c r="J798" s="6">
        <v>38.74</v>
      </c>
      <c r="K798" s="6">
        <v>59.91</v>
      </c>
      <c r="L798" s="6">
        <f t="shared" si="121"/>
        <v>0</v>
      </c>
      <c r="M798" s="6">
        <f t="shared" si="122"/>
        <v>0</v>
      </c>
      <c r="N798" s="6">
        <f t="shared" si="123"/>
        <v>1</v>
      </c>
      <c r="AA798" t="s">
        <v>856</v>
      </c>
      <c r="AB798" t="s">
        <v>621</v>
      </c>
      <c r="AC798" t="s">
        <v>51</v>
      </c>
      <c r="AD798" t="s">
        <v>18</v>
      </c>
      <c r="AE798">
        <v>24</v>
      </c>
      <c r="AF798">
        <v>92.26</v>
      </c>
      <c r="AG798">
        <v>73.7</v>
      </c>
      <c r="AH798">
        <f t="shared" si="127"/>
        <v>1.2518317503392131</v>
      </c>
      <c r="AI798">
        <v>23.5</v>
      </c>
      <c r="AJ798">
        <v>66.09</v>
      </c>
      <c r="AK798">
        <v>72.459999999999994</v>
      </c>
      <c r="AL798" s="3">
        <f t="shared" si="124"/>
        <v>0</v>
      </c>
      <c r="AM798" s="3">
        <f t="shared" si="125"/>
        <v>1</v>
      </c>
      <c r="AN798" s="3">
        <f t="shared" si="126"/>
        <v>0</v>
      </c>
    </row>
    <row r="799" spans="1:40" x14ac:dyDescent="0.35">
      <c r="A799" s="2" t="s">
        <v>857</v>
      </c>
      <c r="B799" t="s">
        <v>620</v>
      </c>
      <c r="C799" t="s">
        <v>51</v>
      </c>
      <c r="D799" t="s">
        <v>17</v>
      </c>
      <c r="E799" s="6">
        <v>29.5</v>
      </c>
      <c r="F799" s="6">
        <v>78.260000000000005</v>
      </c>
      <c r="G799" s="6">
        <v>87.18</v>
      </c>
      <c r="H799" s="6">
        <f t="shared" si="120"/>
        <v>0.89768295480614824</v>
      </c>
      <c r="I799" s="6">
        <v>29</v>
      </c>
      <c r="J799" s="6">
        <v>71.959999999999994</v>
      </c>
      <c r="K799" s="6">
        <v>85.96</v>
      </c>
      <c r="L799" s="6">
        <f t="shared" si="121"/>
        <v>0</v>
      </c>
      <c r="M799" s="6">
        <f t="shared" si="122"/>
        <v>0</v>
      </c>
      <c r="N799" s="6">
        <f t="shared" si="123"/>
        <v>1</v>
      </c>
      <c r="AA799" t="s">
        <v>857</v>
      </c>
      <c r="AB799" t="s">
        <v>621</v>
      </c>
      <c r="AC799" t="s">
        <v>51</v>
      </c>
      <c r="AD799" t="s">
        <v>18</v>
      </c>
      <c r="AE799">
        <v>24</v>
      </c>
      <c r="AF799">
        <v>86.03</v>
      </c>
      <c r="AG799">
        <v>73.7</v>
      </c>
      <c r="AH799">
        <f t="shared" si="127"/>
        <v>1.1672998643147896</v>
      </c>
      <c r="AI799">
        <v>23.5</v>
      </c>
      <c r="AJ799">
        <v>66.260000000000005</v>
      </c>
      <c r="AK799">
        <v>72.459999999999994</v>
      </c>
      <c r="AL799" s="3">
        <f t="shared" si="124"/>
        <v>0</v>
      </c>
      <c r="AM799" s="3">
        <f t="shared" si="125"/>
        <v>1</v>
      </c>
      <c r="AN799" s="3">
        <f t="shared" si="126"/>
        <v>0</v>
      </c>
    </row>
    <row r="800" spans="1:40" x14ac:dyDescent="0.35">
      <c r="A800" s="2" t="s">
        <v>858</v>
      </c>
      <c r="B800" t="s">
        <v>620</v>
      </c>
      <c r="C800" t="s">
        <v>51</v>
      </c>
      <c r="D800" t="s">
        <v>17</v>
      </c>
      <c r="E800">
        <v>25</v>
      </c>
      <c r="F800">
        <v>115.62</v>
      </c>
      <c r="G800">
        <v>76.17</v>
      </c>
      <c r="H800">
        <f t="shared" si="120"/>
        <v>1.5179204411185507</v>
      </c>
      <c r="I800">
        <v>23.5</v>
      </c>
      <c r="J800">
        <v>50.86</v>
      </c>
      <c r="K800">
        <v>72.459999999999994</v>
      </c>
      <c r="L800" s="3">
        <f t="shared" si="121"/>
        <v>1</v>
      </c>
      <c r="M800" s="3">
        <f t="shared" si="122"/>
        <v>0</v>
      </c>
      <c r="N800" s="3">
        <f t="shared" si="123"/>
        <v>0</v>
      </c>
      <c r="AA800" t="s">
        <v>858</v>
      </c>
      <c r="AB800" t="s">
        <v>621</v>
      </c>
      <c r="AC800" t="s">
        <v>51</v>
      </c>
      <c r="AD800" t="s">
        <v>18</v>
      </c>
      <c r="AE800">
        <v>24</v>
      </c>
      <c r="AF800">
        <v>99.09</v>
      </c>
      <c r="AG800">
        <v>73.7</v>
      </c>
      <c r="AH800">
        <f t="shared" si="127"/>
        <v>1.3445047489823609</v>
      </c>
      <c r="AI800">
        <v>23</v>
      </c>
      <c r="AJ800">
        <v>51.23</v>
      </c>
      <c r="AK800">
        <v>71.22</v>
      </c>
      <c r="AL800" s="3">
        <f t="shared" si="124"/>
        <v>0</v>
      </c>
      <c r="AM800" s="3">
        <f t="shared" si="125"/>
        <v>1</v>
      </c>
      <c r="AN800" s="3">
        <f t="shared" si="126"/>
        <v>0</v>
      </c>
    </row>
    <row r="801" spans="1:40" x14ac:dyDescent="0.35">
      <c r="A801" s="2" t="s">
        <v>859</v>
      </c>
      <c r="B801" t="s">
        <v>620</v>
      </c>
      <c r="C801" t="s">
        <v>51</v>
      </c>
      <c r="D801" t="s">
        <v>17</v>
      </c>
      <c r="E801">
        <v>25</v>
      </c>
      <c r="F801">
        <v>113.58</v>
      </c>
      <c r="G801">
        <v>76.17</v>
      </c>
      <c r="H801">
        <f t="shared" si="120"/>
        <v>1.4911382434029146</v>
      </c>
      <c r="I801">
        <v>23</v>
      </c>
      <c r="J801">
        <v>57.19</v>
      </c>
      <c r="K801">
        <v>71.22</v>
      </c>
      <c r="L801" s="3">
        <f t="shared" si="121"/>
        <v>0</v>
      </c>
      <c r="M801" s="3">
        <f t="shared" si="122"/>
        <v>1</v>
      </c>
      <c r="N801" s="3">
        <f t="shared" si="123"/>
        <v>0</v>
      </c>
      <c r="AA801" t="s">
        <v>859</v>
      </c>
      <c r="AB801" t="s">
        <v>621</v>
      </c>
      <c r="AC801" t="s">
        <v>51</v>
      </c>
      <c r="AD801" t="s">
        <v>18</v>
      </c>
      <c r="AE801">
        <v>24</v>
      </c>
      <c r="AF801">
        <v>125.67</v>
      </c>
      <c r="AG801">
        <v>73.7</v>
      </c>
      <c r="AH801">
        <f t="shared" si="127"/>
        <v>1.7051560379918589</v>
      </c>
      <c r="AI801">
        <v>23.5</v>
      </c>
      <c r="AJ801">
        <v>72.09</v>
      </c>
      <c r="AK801">
        <v>72.459999999999994</v>
      </c>
      <c r="AL801" s="3">
        <f t="shared" si="124"/>
        <v>1</v>
      </c>
      <c r="AM801" s="3">
        <f t="shared" si="125"/>
        <v>0</v>
      </c>
      <c r="AN801" s="3">
        <f t="shared" si="126"/>
        <v>0</v>
      </c>
    </row>
    <row r="802" spans="1:40" x14ac:dyDescent="0.35">
      <c r="A802" s="2" t="s">
        <v>860</v>
      </c>
      <c r="B802" t="s">
        <v>620</v>
      </c>
      <c r="C802" t="s">
        <v>51</v>
      </c>
      <c r="D802" t="s">
        <v>17</v>
      </c>
      <c r="E802">
        <v>24.5</v>
      </c>
      <c r="F802">
        <v>77.05</v>
      </c>
      <c r="G802">
        <v>74.930000000000007</v>
      </c>
      <c r="H802">
        <f t="shared" si="120"/>
        <v>1.0282930735352995</v>
      </c>
      <c r="I802">
        <v>24</v>
      </c>
      <c r="J802">
        <v>66.13</v>
      </c>
      <c r="K802">
        <v>73.7</v>
      </c>
      <c r="L802" s="3">
        <f t="shared" si="121"/>
        <v>0</v>
      </c>
      <c r="M802" s="3">
        <f t="shared" si="122"/>
        <v>1</v>
      </c>
      <c r="N802" s="3">
        <f t="shared" si="123"/>
        <v>0</v>
      </c>
      <c r="AA802" t="s">
        <v>860</v>
      </c>
      <c r="AB802" t="s">
        <v>621</v>
      </c>
      <c r="AC802" t="s">
        <v>51</v>
      </c>
      <c r="AD802" t="s">
        <v>18</v>
      </c>
      <c r="AE802">
        <v>24</v>
      </c>
      <c r="AF802">
        <v>119.18</v>
      </c>
      <c r="AG802">
        <v>73.7</v>
      </c>
      <c r="AH802">
        <f t="shared" si="127"/>
        <v>1.6170963364993216</v>
      </c>
      <c r="AI802">
        <v>23</v>
      </c>
      <c r="AJ802">
        <v>55.58</v>
      </c>
      <c r="AK802">
        <v>71.22</v>
      </c>
      <c r="AL802" s="3">
        <f t="shared" si="124"/>
        <v>1</v>
      </c>
      <c r="AM802" s="3">
        <f t="shared" si="125"/>
        <v>0</v>
      </c>
      <c r="AN802" s="3">
        <f t="shared" si="126"/>
        <v>0</v>
      </c>
    </row>
    <row r="803" spans="1:40" x14ac:dyDescent="0.35">
      <c r="A803" s="2" t="s">
        <v>861</v>
      </c>
      <c r="B803" t="s">
        <v>620</v>
      </c>
      <c r="C803" t="s">
        <v>51</v>
      </c>
      <c r="D803" t="s">
        <v>17</v>
      </c>
      <c r="E803">
        <v>25</v>
      </c>
      <c r="F803">
        <v>103.88</v>
      </c>
      <c r="G803">
        <v>76.17</v>
      </c>
      <c r="H803">
        <f t="shared" si="120"/>
        <v>1.3637915189707233</v>
      </c>
      <c r="I803">
        <v>24</v>
      </c>
      <c r="J803">
        <v>67.510000000000005</v>
      </c>
      <c r="K803">
        <v>73.7</v>
      </c>
      <c r="L803" s="3">
        <f t="shared" si="121"/>
        <v>0</v>
      </c>
      <c r="M803" s="3">
        <f t="shared" si="122"/>
        <v>1</v>
      </c>
      <c r="N803" s="3">
        <f t="shared" si="123"/>
        <v>0</v>
      </c>
      <c r="AA803" t="s">
        <v>861</v>
      </c>
      <c r="AB803" t="s">
        <v>621</v>
      </c>
      <c r="AC803" t="s">
        <v>51</v>
      </c>
      <c r="AD803" t="s">
        <v>18</v>
      </c>
      <c r="AE803">
        <v>24</v>
      </c>
      <c r="AF803">
        <v>129.21</v>
      </c>
      <c r="AG803">
        <v>73.7</v>
      </c>
      <c r="AH803">
        <f t="shared" si="127"/>
        <v>1.7531886024423338</v>
      </c>
      <c r="AI803">
        <v>23</v>
      </c>
      <c r="AJ803">
        <v>67.569999999999993</v>
      </c>
      <c r="AK803">
        <v>71.22</v>
      </c>
      <c r="AL803" s="3">
        <f t="shared" si="124"/>
        <v>1</v>
      </c>
      <c r="AM803" s="3">
        <f t="shared" si="125"/>
        <v>0</v>
      </c>
      <c r="AN803" s="3">
        <f t="shared" si="126"/>
        <v>0</v>
      </c>
    </row>
    <row r="804" spans="1:40" x14ac:dyDescent="0.35">
      <c r="A804" s="2" t="s">
        <v>862</v>
      </c>
      <c r="B804" t="s">
        <v>620</v>
      </c>
      <c r="C804" t="s">
        <v>51</v>
      </c>
      <c r="D804" t="s">
        <v>17</v>
      </c>
      <c r="E804">
        <v>25</v>
      </c>
      <c r="F804">
        <v>87.3</v>
      </c>
      <c r="G804">
        <v>76.17</v>
      </c>
      <c r="H804">
        <f t="shared" si="120"/>
        <v>1.1461205198897202</v>
      </c>
      <c r="I804">
        <v>16.5</v>
      </c>
      <c r="J804">
        <v>57.8</v>
      </c>
      <c r="K804">
        <v>54.79</v>
      </c>
      <c r="L804" s="3">
        <f t="shared" si="121"/>
        <v>0</v>
      </c>
      <c r="M804" s="3">
        <f t="shared" si="122"/>
        <v>1</v>
      </c>
      <c r="N804" s="3">
        <f t="shared" si="123"/>
        <v>0</v>
      </c>
      <c r="AA804" t="s">
        <v>862</v>
      </c>
      <c r="AB804" t="s">
        <v>621</v>
      </c>
      <c r="AC804" t="s">
        <v>51</v>
      </c>
      <c r="AD804" t="s">
        <v>18</v>
      </c>
      <c r="AE804">
        <v>24</v>
      </c>
      <c r="AF804">
        <v>138.9</v>
      </c>
      <c r="AG804">
        <v>73.7</v>
      </c>
      <c r="AH804">
        <f t="shared" si="127"/>
        <v>1.8846675712347354</v>
      </c>
      <c r="AI804">
        <v>23</v>
      </c>
      <c r="AJ804">
        <v>36.590000000000003</v>
      </c>
      <c r="AK804">
        <v>71.22</v>
      </c>
      <c r="AL804" s="3">
        <f t="shared" si="124"/>
        <v>1</v>
      </c>
      <c r="AM804" s="3">
        <f t="shared" si="125"/>
        <v>0</v>
      </c>
      <c r="AN804" s="3">
        <f t="shared" si="126"/>
        <v>0</v>
      </c>
    </row>
    <row r="805" spans="1:40" x14ac:dyDescent="0.35">
      <c r="A805" s="2" t="s">
        <v>863</v>
      </c>
      <c r="B805" t="s">
        <v>620</v>
      </c>
      <c r="C805" t="s">
        <v>51</v>
      </c>
      <c r="D805" t="s">
        <v>17</v>
      </c>
      <c r="E805" s="6">
        <v>34</v>
      </c>
      <c r="F805" s="6">
        <v>88.97</v>
      </c>
      <c r="G805" s="6">
        <v>98.04</v>
      </c>
      <c r="H805" s="6">
        <f t="shared" si="120"/>
        <v>0.9074867401060791</v>
      </c>
      <c r="I805" s="6">
        <v>33.5</v>
      </c>
      <c r="J805" s="6">
        <v>78.34</v>
      </c>
      <c r="K805" s="6">
        <v>96.84</v>
      </c>
      <c r="L805" s="6">
        <f t="shared" si="121"/>
        <v>0</v>
      </c>
      <c r="M805" s="6">
        <f t="shared" si="122"/>
        <v>0</v>
      </c>
      <c r="N805" s="6">
        <f t="shared" si="123"/>
        <v>1</v>
      </c>
      <c r="AA805" t="s">
        <v>863</v>
      </c>
      <c r="AB805" t="s">
        <v>621</v>
      </c>
      <c r="AC805" t="s">
        <v>51</v>
      </c>
      <c r="AD805" t="s">
        <v>18</v>
      </c>
      <c r="AE805">
        <v>24.5</v>
      </c>
      <c r="AF805">
        <v>80.64</v>
      </c>
      <c r="AG805">
        <v>74.930000000000007</v>
      </c>
      <c r="AH805">
        <f t="shared" si="127"/>
        <v>1.0762044574936607</v>
      </c>
      <c r="AI805">
        <v>23.5</v>
      </c>
      <c r="AJ805">
        <v>50.69</v>
      </c>
      <c r="AK805">
        <v>72.459999999999994</v>
      </c>
      <c r="AL805" s="3">
        <f t="shared" si="124"/>
        <v>0</v>
      </c>
      <c r="AM805" s="3">
        <f t="shared" si="125"/>
        <v>1</v>
      </c>
      <c r="AN805" s="3">
        <f t="shared" si="126"/>
        <v>0</v>
      </c>
    </row>
    <row r="806" spans="1:40" x14ac:dyDescent="0.35">
      <c r="A806" s="2" t="s">
        <v>864</v>
      </c>
      <c r="B806" t="s">
        <v>620</v>
      </c>
      <c r="C806" t="s">
        <v>51</v>
      </c>
      <c r="D806" t="s">
        <v>17</v>
      </c>
      <c r="E806" s="6">
        <v>19.5</v>
      </c>
      <c r="F806" s="6">
        <v>59.31</v>
      </c>
      <c r="G806" s="6">
        <v>62.44</v>
      </c>
      <c r="H806" s="6">
        <f t="shared" si="120"/>
        <v>0.94987187700192188</v>
      </c>
      <c r="I806" s="6">
        <v>19</v>
      </c>
      <c r="J806" s="6">
        <v>30.08</v>
      </c>
      <c r="K806" s="6">
        <v>61.18</v>
      </c>
      <c r="L806" s="6">
        <f t="shared" si="121"/>
        <v>0</v>
      </c>
      <c r="M806" s="6">
        <f t="shared" si="122"/>
        <v>0</v>
      </c>
      <c r="N806" s="6">
        <f t="shared" si="123"/>
        <v>1</v>
      </c>
      <c r="AA806" t="s">
        <v>864</v>
      </c>
      <c r="AB806" t="s">
        <v>621</v>
      </c>
      <c r="AC806" t="s">
        <v>51</v>
      </c>
      <c r="AD806" t="s">
        <v>18</v>
      </c>
      <c r="AE806">
        <v>24</v>
      </c>
      <c r="AF806">
        <v>89.28</v>
      </c>
      <c r="AG806">
        <v>73.7</v>
      </c>
      <c r="AH806">
        <f t="shared" si="127"/>
        <v>1.2113975576662144</v>
      </c>
      <c r="AI806">
        <v>16</v>
      </c>
      <c r="AJ806">
        <v>60.28</v>
      </c>
      <c r="AK806">
        <v>53.5</v>
      </c>
      <c r="AL806" s="3">
        <f t="shared" si="124"/>
        <v>0</v>
      </c>
      <c r="AM806" s="3">
        <f t="shared" si="125"/>
        <v>1</v>
      </c>
      <c r="AN806" s="3">
        <f t="shared" si="126"/>
        <v>0</v>
      </c>
    </row>
    <row r="807" spans="1:40" x14ac:dyDescent="0.35">
      <c r="A807" s="2" t="s">
        <v>865</v>
      </c>
      <c r="B807" t="s">
        <v>620</v>
      </c>
      <c r="C807" t="s">
        <v>51</v>
      </c>
      <c r="D807" t="s">
        <v>17</v>
      </c>
      <c r="E807">
        <v>21.5</v>
      </c>
      <c r="F807">
        <v>78.319999999999993</v>
      </c>
      <c r="G807">
        <v>67.47</v>
      </c>
      <c r="H807">
        <f t="shared" si="120"/>
        <v>1.1608122128353342</v>
      </c>
      <c r="I807">
        <v>21</v>
      </c>
      <c r="J807">
        <v>44.43</v>
      </c>
      <c r="K807">
        <v>66.22</v>
      </c>
      <c r="L807" s="3">
        <f t="shared" si="121"/>
        <v>0</v>
      </c>
      <c r="M807" s="3">
        <f t="shared" si="122"/>
        <v>1</v>
      </c>
      <c r="N807" s="3">
        <f t="shared" si="123"/>
        <v>0</v>
      </c>
      <c r="AA807" t="s">
        <v>865</v>
      </c>
      <c r="AB807" t="s">
        <v>621</v>
      </c>
      <c r="AC807" t="s">
        <v>51</v>
      </c>
      <c r="AD807" t="s">
        <v>18</v>
      </c>
      <c r="AE807">
        <v>24</v>
      </c>
      <c r="AF807">
        <v>118.25</v>
      </c>
      <c r="AG807">
        <v>73.7</v>
      </c>
      <c r="AH807">
        <f t="shared" si="127"/>
        <v>1.6044776119402984</v>
      </c>
      <c r="AI807">
        <v>23.5</v>
      </c>
      <c r="AJ807">
        <v>59.48</v>
      </c>
      <c r="AK807">
        <v>72.459999999999994</v>
      </c>
      <c r="AL807" s="3">
        <f t="shared" si="124"/>
        <v>1</v>
      </c>
      <c r="AM807" s="3">
        <f t="shared" si="125"/>
        <v>0</v>
      </c>
      <c r="AN807" s="3">
        <f t="shared" si="126"/>
        <v>0</v>
      </c>
    </row>
    <row r="808" spans="1:40" x14ac:dyDescent="0.35">
      <c r="A808" s="2" t="s">
        <v>866</v>
      </c>
      <c r="B808" t="s">
        <v>620</v>
      </c>
      <c r="C808" t="s">
        <v>51</v>
      </c>
      <c r="D808" t="s">
        <v>17</v>
      </c>
      <c r="E808" s="6">
        <v>27.5</v>
      </c>
      <c r="F808" s="6">
        <v>72.84</v>
      </c>
      <c r="G808" s="6">
        <v>82.3</v>
      </c>
      <c r="H808" s="6">
        <f t="shared" si="120"/>
        <v>0.88505467800729043</v>
      </c>
      <c r="I808" s="6">
        <v>27</v>
      </c>
      <c r="J808" s="6">
        <v>48.33</v>
      </c>
      <c r="K808" s="6">
        <v>81.08</v>
      </c>
      <c r="L808" s="6">
        <f t="shared" si="121"/>
        <v>0</v>
      </c>
      <c r="M808" s="6">
        <f t="shared" si="122"/>
        <v>0</v>
      </c>
      <c r="N808" s="6">
        <f t="shared" si="123"/>
        <v>1</v>
      </c>
      <c r="AA808" t="s">
        <v>866</v>
      </c>
      <c r="AB808" t="s">
        <v>621</v>
      </c>
      <c r="AC808" t="s">
        <v>51</v>
      </c>
      <c r="AD808" t="s">
        <v>18</v>
      </c>
      <c r="AE808">
        <v>24</v>
      </c>
      <c r="AF808">
        <v>117.28</v>
      </c>
      <c r="AG808">
        <v>73.7</v>
      </c>
      <c r="AH808">
        <f t="shared" si="127"/>
        <v>1.5913161465400272</v>
      </c>
      <c r="AI808">
        <v>22.5</v>
      </c>
      <c r="AJ808">
        <v>55.43</v>
      </c>
      <c r="AK808">
        <v>69.97</v>
      </c>
      <c r="AL808" s="3">
        <f t="shared" si="124"/>
        <v>1</v>
      </c>
      <c r="AM808" s="3">
        <f t="shared" si="125"/>
        <v>0</v>
      </c>
      <c r="AN808" s="3">
        <f t="shared" si="126"/>
        <v>0</v>
      </c>
    </row>
    <row r="809" spans="1:40" x14ac:dyDescent="0.35">
      <c r="A809" s="2" t="s">
        <v>867</v>
      </c>
      <c r="B809" t="s">
        <v>620</v>
      </c>
      <c r="C809" t="s">
        <v>51</v>
      </c>
      <c r="D809" t="s">
        <v>17</v>
      </c>
      <c r="E809" s="6">
        <v>25</v>
      </c>
      <c r="F809" s="6">
        <v>60.91</v>
      </c>
      <c r="G809" s="6">
        <v>76.17</v>
      </c>
      <c r="H809" s="6">
        <f t="shared" si="120"/>
        <v>0.79965865826440852</v>
      </c>
      <c r="I809" s="6">
        <v>24.5</v>
      </c>
      <c r="J809" s="6">
        <v>54.63</v>
      </c>
      <c r="K809" s="6">
        <v>74.930000000000007</v>
      </c>
      <c r="L809" s="6">
        <f t="shared" si="121"/>
        <v>0</v>
      </c>
      <c r="M809" s="6">
        <f t="shared" si="122"/>
        <v>0</v>
      </c>
      <c r="N809" s="6">
        <f t="shared" si="123"/>
        <v>1</v>
      </c>
      <c r="AA809" t="s">
        <v>867</v>
      </c>
      <c r="AB809" t="s">
        <v>621</v>
      </c>
      <c r="AC809" t="s">
        <v>51</v>
      </c>
      <c r="AD809" t="s">
        <v>18</v>
      </c>
      <c r="AE809">
        <v>24</v>
      </c>
      <c r="AF809">
        <v>102.54</v>
      </c>
      <c r="AG809">
        <v>73.7</v>
      </c>
      <c r="AH809">
        <f t="shared" si="127"/>
        <v>1.3913161465400272</v>
      </c>
      <c r="AI809">
        <v>23.5</v>
      </c>
      <c r="AJ809">
        <v>62.05</v>
      </c>
      <c r="AK809">
        <v>72.459999999999994</v>
      </c>
      <c r="AL809" s="3">
        <f t="shared" si="124"/>
        <v>0</v>
      </c>
      <c r="AM809" s="3">
        <f t="shared" si="125"/>
        <v>1</v>
      </c>
      <c r="AN809" s="3">
        <f t="shared" si="126"/>
        <v>0</v>
      </c>
    </row>
    <row r="810" spans="1:40" x14ac:dyDescent="0.35">
      <c r="A810" s="2" t="s">
        <v>868</v>
      </c>
      <c r="B810" t="s">
        <v>620</v>
      </c>
      <c r="C810" t="s">
        <v>51</v>
      </c>
      <c r="D810" t="s">
        <v>17</v>
      </c>
      <c r="E810" s="6">
        <v>31</v>
      </c>
      <c r="F810" s="6">
        <v>86.61</v>
      </c>
      <c r="G810" s="6">
        <v>90.81</v>
      </c>
      <c r="H810" s="6">
        <f t="shared" si="120"/>
        <v>0.95374958704988433</v>
      </c>
      <c r="I810" s="6">
        <v>30.5</v>
      </c>
      <c r="J810" s="6">
        <v>67.37</v>
      </c>
      <c r="K810" s="6">
        <v>89.6</v>
      </c>
      <c r="L810" s="6">
        <f t="shared" si="121"/>
        <v>0</v>
      </c>
      <c r="M810" s="6">
        <f t="shared" si="122"/>
        <v>0</v>
      </c>
      <c r="N810" s="6">
        <f t="shared" si="123"/>
        <v>1</v>
      </c>
      <c r="AA810" t="s">
        <v>868</v>
      </c>
      <c r="AB810" t="s">
        <v>621</v>
      </c>
      <c r="AC810" t="s">
        <v>51</v>
      </c>
      <c r="AD810" t="s">
        <v>18</v>
      </c>
      <c r="AE810" s="6">
        <v>25</v>
      </c>
      <c r="AF810" s="6">
        <v>75.569999999999993</v>
      </c>
      <c r="AG810" s="6">
        <v>76.17</v>
      </c>
      <c r="AH810" s="6">
        <f t="shared" si="127"/>
        <v>0.99212288302481277</v>
      </c>
      <c r="AI810" s="6">
        <v>24.5</v>
      </c>
      <c r="AJ810" s="6">
        <v>62.94</v>
      </c>
      <c r="AK810" s="6">
        <v>74.930000000000007</v>
      </c>
      <c r="AL810" s="6">
        <f t="shared" si="124"/>
        <v>0</v>
      </c>
      <c r="AM810" s="6">
        <f t="shared" si="125"/>
        <v>0</v>
      </c>
      <c r="AN810" s="6">
        <f t="shared" si="126"/>
        <v>1</v>
      </c>
    </row>
    <row r="811" spans="1:40" x14ac:dyDescent="0.35">
      <c r="A811" s="2" t="s">
        <v>869</v>
      </c>
      <c r="B811" t="s">
        <v>620</v>
      </c>
      <c r="C811" t="s">
        <v>51</v>
      </c>
      <c r="D811" t="s">
        <v>17</v>
      </c>
      <c r="E811" s="6">
        <v>15</v>
      </c>
      <c r="F811" s="6">
        <v>30.07</v>
      </c>
      <c r="G811" s="6">
        <v>50.91</v>
      </c>
      <c r="H811" s="6">
        <f t="shared" si="120"/>
        <v>0.59065016696130435</v>
      </c>
      <c r="I811" s="6">
        <v>15</v>
      </c>
      <c r="J811" s="6">
        <v>30.07</v>
      </c>
      <c r="K811" s="6">
        <v>50.91</v>
      </c>
      <c r="L811" s="6">
        <f t="shared" si="121"/>
        <v>0</v>
      </c>
      <c r="M811" s="6">
        <f t="shared" si="122"/>
        <v>0</v>
      </c>
      <c r="N811" s="6">
        <f t="shared" si="123"/>
        <v>1</v>
      </c>
      <c r="AA811" t="s">
        <v>869</v>
      </c>
      <c r="AB811" t="s">
        <v>621</v>
      </c>
      <c r="AC811" t="s">
        <v>51</v>
      </c>
      <c r="AD811" t="s">
        <v>18</v>
      </c>
      <c r="AE811">
        <v>24</v>
      </c>
      <c r="AF811">
        <v>85.74</v>
      </c>
      <c r="AG811">
        <v>73.7</v>
      </c>
      <c r="AH811">
        <f t="shared" si="127"/>
        <v>1.1633649932157393</v>
      </c>
      <c r="AI811">
        <v>23.5</v>
      </c>
      <c r="AJ811">
        <v>72.22</v>
      </c>
      <c r="AK811">
        <v>72.459999999999994</v>
      </c>
      <c r="AL811" s="3">
        <f t="shared" si="124"/>
        <v>0</v>
      </c>
      <c r="AM811" s="3">
        <f t="shared" si="125"/>
        <v>1</v>
      </c>
      <c r="AN811" s="3">
        <f t="shared" si="126"/>
        <v>0</v>
      </c>
    </row>
    <row r="812" spans="1:40" x14ac:dyDescent="0.35">
      <c r="A812" s="2" t="s">
        <v>870</v>
      </c>
      <c r="B812" t="s">
        <v>620</v>
      </c>
      <c r="C812" t="s">
        <v>51</v>
      </c>
      <c r="D812" t="s">
        <v>17</v>
      </c>
      <c r="E812" s="6">
        <v>16</v>
      </c>
      <c r="F812" s="6">
        <v>46.55</v>
      </c>
      <c r="G812" s="6">
        <v>53.5</v>
      </c>
      <c r="H812" s="6">
        <f t="shared" si="120"/>
        <v>0.87009345794392523</v>
      </c>
      <c r="I812" s="6">
        <v>15.5</v>
      </c>
      <c r="J812" s="6">
        <v>28.89</v>
      </c>
      <c r="K812" s="6">
        <v>52.21</v>
      </c>
      <c r="L812" s="6">
        <f t="shared" si="121"/>
        <v>0</v>
      </c>
      <c r="M812" s="6">
        <f t="shared" si="122"/>
        <v>0</v>
      </c>
      <c r="N812" s="6">
        <f t="shared" si="123"/>
        <v>1</v>
      </c>
      <c r="AA812" t="s">
        <v>870</v>
      </c>
      <c r="AB812" t="s">
        <v>621</v>
      </c>
      <c r="AC812" t="s">
        <v>51</v>
      </c>
      <c r="AD812" t="s">
        <v>18</v>
      </c>
      <c r="AE812">
        <v>24</v>
      </c>
      <c r="AF812">
        <v>117.19</v>
      </c>
      <c r="AG812">
        <v>73.7</v>
      </c>
      <c r="AH812">
        <f t="shared" si="127"/>
        <v>1.5900949796472184</v>
      </c>
      <c r="AI812">
        <v>16</v>
      </c>
      <c r="AJ812">
        <v>54.91</v>
      </c>
      <c r="AK812">
        <v>53.5</v>
      </c>
      <c r="AL812" s="3">
        <f t="shared" si="124"/>
        <v>1</v>
      </c>
      <c r="AM812" s="3">
        <f t="shared" si="125"/>
        <v>0</v>
      </c>
      <c r="AN812" s="3">
        <f t="shared" si="126"/>
        <v>0</v>
      </c>
    </row>
    <row r="813" spans="1:40" x14ac:dyDescent="0.35">
      <c r="A813" s="2" t="s">
        <v>871</v>
      </c>
      <c r="B813" t="s">
        <v>620</v>
      </c>
      <c r="C813" t="s">
        <v>51</v>
      </c>
      <c r="D813" t="s">
        <v>17</v>
      </c>
      <c r="E813">
        <v>19</v>
      </c>
      <c r="F813">
        <v>69.47</v>
      </c>
      <c r="G813">
        <v>61.18</v>
      </c>
      <c r="H813">
        <f t="shared" si="120"/>
        <v>1.1355017979731938</v>
      </c>
      <c r="I813">
        <v>18.5</v>
      </c>
      <c r="J813">
        <v>55.74</v>
      </c>
      <c r="K813">
        <v>59.91</v>
      </c>
      <c r="L813" s="3">
        <f t="shared" si="121"/>
        <v>0</v>
      </c>
      <c r="M813" s="3">
        <f t="shared" si="122"/>
        <v>1</v>
      </c>
      <c r="N813" s="3">
        <f t="shared" si="123"/>
        <v>0</v>
      </c>
      <c r="AA813" t="s">
        <v>871</v>
      </c>
      <c r="AB813" t="s">
        <v>621</v>
      </c>
      <c r="AC813" t="s">
        <v>51</v>
      </c>
      <c r="AD813" t="s">
        <v>18</v>
      </c>
      <c r="AE813">
        <v>24</v>
      </c>
      <c r="AF813">
        <v>101.22</v>
      </c>
      <c r="AG813">
        <v>73.7</v>
      </c>
      <c r="AH813">
        <f t="shared" si="127"/>
        <v>1.373405698778833</v>
      </c>
      <c r="AI813">
        <v>23.5</v>
      </c>
      <c r="AJ813">
        <v>57.74</v>
      </c>
      <c r="AK813">
        <v>72.459999999999994</v>
      </c>
      <c r="AL813" s="3">
        <f t="shared" si="124"/>
        <v>0</v>
      </c>
      <c r="AM813" s="3">
        <f t="shared" si="125"/>
        <v>1</v>
      </c>
      <c r="AN813" s="3">
        <f t="shared" si="126"/>
        <v>0</v>
      </c>
    </row>
    <row r="814" spans="1:40" x14ac:dyDescent="0.35">
      <c r="A814" s="2" t="s">
        <v>872</v>
      </c>
      <c r="B814" t="s">
        <v>620</v>
      </c>
      <c r="C814" t="s">
        <v>51</v>
      </c>
      <c r="D814" t="s">
        <v>17</v>
      </c>
      <c r="E814" s="6">
        <v>21</v>
      </c>
      <c r="F814" s="6">
        <v>52.94</v>
      </c>
      <c r="G814" s="6">
        <v>66.22</v>
      </c>
      <c r="H814" s="6">
        <f t="shared" si="120"/>
        <v>0.79945635759589251</v>
      </c>
      <c r="I814" s="6">
        <v>20.5</v>
      </c>
      <c r="J814" s="6">
        <v>49.5</v>
      </c>
      <c r="K814" s="6">
        <v>64.97</v>
      </c>
      <c r="L814" s="6">
        <f t="shared" si="121"/>
        <v>0</v>
      </c>
      <c r="M814" s="6">
        <f t="shared" si="122"/>
        <v>0</v>
      </c>
      <c r="N814" s="6">
        <f t="shared" si="123"/>
        <v>1</v>
      </c>
      <c r="AA814" t="s">
        <v>872</v>
      </c>
      <c r="AB814" t="s">
        <v>621</v>
      </c>
      <c r="AC814" t="s">
        <v>51</v>
      </c>
      <c r="AD814" t="s">
        <v>18</v>
      </c>
      <c r="AE814">
        <v>24</v>
      </c>
      <c r="AF814">
        <v>164.6</v>
      </c>
      <c r="AG814">
        <v>73.7</v>
      </c>
      <c r="AH814">
        <f t="shared" si="127"/>
        <v>2.2333785617367705</v>
      </c>
      <c r="AI814">
        <v>23</v>
      </c>
      <c r="AJ814">
        <v>58.69</v>
      </c>
      <c r="AK814">
        <v>71.22</v>
      </c>
      <c r="AL814" s="3">
        <f t="shared" si="124"/>
        <v>1</v>
      </c>
      <c r="AM814" s="3">
        <f t="shared" si="125"/>
        <v>0</v>
      </c>
      <c r="AN814" s="3">
        <f t="shared" si="126"/>
        <v>0</v>
      </c>
    </row>
    <row r="815" spans="1:40" x14ac:dyDescent="0.35">
      <c r="A815" s="2" t="s">
        <v>873</v>
      </c>
      <c r="B815" t="s">
        <v>620</v>
      </c>
      <c r="C815" t="s">
        <v>51</v>
      </c>
      <c r="D815" t="s">
        <v>17</v>
      </c>
      <c r="E815" s="6">
        <v>24.5</v>
      </c>
      <c r="F815" s="6">
        <v>63.44</v>
      </c>
      <c r="G815" s="6">
        <v>74.930000000000007</v>
      </c>
      <c r="H815" s="6">
        <f t="shared" si="120"/>
        <v>0.84665687975443737</v>
      </c>
      <c r="I815" s="6">
        <v>24</v>
      </c>
      <c r="J815" s="6">
        <v>36.909999999999997</v>
      </c>
      <c r="K815" s="6">
        <v>73.7</v>
      </c>
      <c r="L815" s="6">
        <f t="shared" si="121"/>
        <v>0</v>
      </c>
      <c r="M815" s="6">
        <f t="shared" si="122"/>
        <v>0</v>
      </c>
      <c r="N815" s="6">
        <f t="shared" si="123"/>
        <v>1</v>
      </c>
      <c r="AA815" t="s">
        <v>873</v>
      </c>
      <c r="AB815" t="s">
        <v>621</v>
      </c>
      <c r="AC815" t="s">
        <v>51</v>
      </c>
      <c r="AD815" t="s">
        <v>18</v>
      </c>
      <c r="AE815">
        <v>24</v>
      </c>
      <c r="AF815">
        <v>115.71</v>
      </c>
      <c r="AG815">
        <v>73.7</v>
      </c>
      <c r="AH815">
        <f t="shared" si="127"/>
        <v>1.570013568521031</v>
      </c>
      <c r="AI815">
        <v>23</v>
      </c>
      <c r="AJ815">
        <v>57.92</v>
      </c>
      <c r="AK815">
        <v>71.22</v>
      </c>
      <c r="AL815" s="3">
        <f t="shared" si="124"/>
        <v>1</v>
      </c>
      <c r="AM815" s="3">
        <f t="shared" si="125"/>
        <v>0</v>
      </c>
      <c r="AN815" s="3">
        <f t="shared" si="126"/>
        <v>0</v>
      </c>
    </row>
    <row r="816" spans="1:40" x14ac:dyDescent="0.35">
      <c r="A816" s="2" t="s">
        <v>874</v>
      </c>
      <c r="B816" t="s">
        <v>620</v>
      </c>
      <c r="C816" t="s">
        <v>51</v>
      </c>
      <c r="D816" t="s">
        <v>17</v>
      </c>
      <c r="E816">
        <v>25</v>
      </c>
      <c r="F816">
        <v>94.77</v>
      </c>
      <c r="G816">
        <v>76.17</v>
      </c>
      <c r="H816">
        <f t="shared" si="120"/>
        <v>1.2441906262307993</v>
      </c>
      <c r="I816">
        <v>24.5</v>
      </c>
      <c r="J816">
        <v>60.42</v>
      </c>
      <c r="K816">
        <v>74.930000000000007</v>
      </c>
      <c r="L816" s="3">
        <f t="shared" si="121"/>
        <v>0</v>
      </c>
      <c r="M816" s="3">
        <f t="shared" si="122"/>
        <v>1</v>
      </c>
      <c r="N816" s="3">
        <f t="shared" si="123"/>
        <v>0</v>
      </c>
      <c r="AA816" t="s">
        <v>874</v>
      </c>
      <c r="AB816" t="s">
        <v>621</v>
      </c>
      <c r="AC816" t="s">
        <v>51</v>
      </c>
      <c r="AD816" t="s">
        <v>18</v>
      </c>
      <c r="AE816">
        <v>24.5</v>
      </c>
      <c r="AF816">
        <v>96.72</v>
      </c>
      <c r="AG816">
        <v>74.930000000000007</v>
      </c>
      <c r="AH816">
        <f t="shared" si="127"/>
        <v>1.2908047511010274</v>
      </c>
      <c r="AI816">
        <v>23.5</v>
      </c>
      <c r="AJ816">
        <v>63.44</v>
      </c>
      <c r="AK816">
        <v>72.459999999999994</v>
      </c>
      <c r="AL816" s="3">
        <f t="shared" si="124"/>
        <v>0</v>
      </c>
      <c r="AM816" s="3">
        <f t="shared" si="125"/>
        <v>1</v>
      </c>
      <c r="AN816" s="3">
        <f t="shared" si="126"/>
        <v>0</v>
      </c>
    </row>
    <row r="817" spans="1:40" x14ac:dyDescent="0.35">
      <c r="A817" s="2" t="s">
        <v>875</v>
      </c>
      <c r="B817" t="s">
        <v>620</v>
      </c>
      <c r="C817" t="s">
        <v>51</v>
      </c>
      <c r="D817" t="s">
        <v>134</v>
      </c>
      <c r="E817" s="6">
        <v>24.5</v>
      </c>
      <c r="F817" s="6">
        <v>64.739999999999995</v>
      </c>
      <c r="G817" s="6">
        <v>74.930000000000007</v>
      </c>
      <c r="H817" s="6">
        <f t="shared" si="120"/>
        <v>0.86400640597891354</v>
      </c>
      <c r="I817" s="6">
        <v>24</v>
      </c>
      <c r="J817" s="6">
        <v>57.48</v>
      </c>
      <c r="K817" s="6">
        <v>73.7</v>
      </c>
      <c r="L817" s="6">
        <f t="shared" si="121"/>
        <v>0</v>
      </c>
      <c r="M817" s="6">
        <f t="shared" si="122"/>
        <v>0</v>
      </c>
      <c r="N817" s="6">
        <f t="shared" si="123"/>
        <v>1</v>
      </c>
      <c r="AA817" t="s">
        <v>875</v>
      </c>
      <c r="AB817" t="s">
        <v>620</v>
      </c>
      <c r="AC817" t="s">
        <v>51</v>
      </c>
      <c r="AD817" t="s">
        <v>135</v>
      </c>
      <c r="AE817" s="6">
        <v>16</v>
      </c>
      <c r="AF817" s="6">
        <v>44.33</v>
      </c>
      <c r="AG817" s="6">
        <v>53.5</v>
      </c>
      <c r="AH817" s="6">
        <f t="shared" si="127"/>
        <v>0.82859813084112144</v>
      </c>
      <c r="AI817" s="6">
        <v>15.5</v>
      </c>
      <c r="AJ817" s="6">
        <v>19.829999999999998</v>
      </c>
      <c r="AK817" s="6">
        <v>52.21</v>
      </c>
      <c r="AL817" s="6">
        <f t="shared" si="124"/>
        <v>0</v>
      </c>
      <c r="AM817" s="6">
        <f t="shared" si="125"/>
        <v>0</v>
      </c>
      <c r="AN817" s="6">
        <f t="shared" si="126"/>
        <v>1</v>
      </c>
    </row>
    <row r="818" spans="1:40" x14ac:dyDescent="0.35">
      <c r="A818" s="2" t="s">
        <v>876</v>
      </c>
      <c r="B818" t="s">
        <v>620</v>
      </c>
      <c r="C818" t="s">
        <v>51</v>
      </c>
      <c r="D818" t="s">
        <v>134</v>
      </c>
      <c r="E818" s="6">
        <v>23.5</v>
      </c>
      <c r="F818" s="6">
        <v>64.22</v>
      </c>
      <c r="G818" s="6">
        <v>72.459999999999994</v>
      </c>
      <c r="H818" s="6">
        <f t="shared" si="120"/>
        <v>0.88628208666850683</v>
      </c>
      <c r="I818" s="6">
        <v>23</v>
      </c>
      <c r="J818" s="6">
        <v>43.3</v>
      </c>
      <c r="K818" s="6">
        <v>71.22</v>
      </c>
      <c r="L818" s="6">
        <f t="shared" si="121"/>
        <v>0</v>
      </c>
      <c r="M818" s="6">
        <f t="shared" si="122"/>
        <v>0</v>
      </c>
      <c r="N818" s="6">
        <f t="shared" si="123"/>
        <v>1</v>
      </c>
      <c r="AA818" t="s">
        <v>876</v>
      </c>
      <c r="AB818" t="s">
        <v>620</v>
      </c>
      <c r="AC818" t="s">
        <v>51</v>
      </c>
      <c r="AD818" t="s">
        <v>135</v>
      </c>
      <c r="AE818">
        <v>24</v>
      </c>
      <c r="AF818">
        <v>87.93</v>
      </c>
      <c r="AG818">
        <v>73.7</v>
      </c>
      <c r="AH818">
        <f t="shared" si="127"/>
        <v>1.1930800542740843</v>
      </c>
      <c r="AI818">
        <v>23.5</v>
      </c>
      <c r="AJ818">
        <v>63.63</v>
      </c>
      <c r="AK818">
        <v>72.459999999999994</v>
      </c>
      <c r="AL818" s="3">
        <f t="shared" si="124"/>
        <v>0</v>
      </c>
      <c r="AM818" s="3">
        <f t="shared" si="125"/>
        <v>1</v>
      </c>
      <c r="AN818" s="3">
        <f t="shared" si="126"/>
        <v>0</v>
      </c>
    </row>
    <row r="819" spans="1:40" x14ac:dyDescent="0.35">
      <c r="A819" s="2" t="s">
        <v>877</v>
      </c>
      <c r="B819" t="s">
        <v>620</v>
      </c>
      <c r="C819" t="s">
        <v>51</v>
      </c>
      <c r="D819" t="s">
        <v>134</v>
      </c>
      <c r="E819" s="6">
        <v>18.5</v>
      </c>
      <c r="F819" s="6">
        <v>43.28</v>
      </c>
      <c r="G819" s="6">
        <v>59.91</v>
      </c>
      <c r="H819" s="6">
        <f t="shared" si="120"/>
        <v>0.72241695877149059</v>
      </c>
      <c r="I819" s="6">
        <v>18</v>
      </c>
      <c r="J819" s="6">
        <v>36.42</v>
      </c>
      <c r="K819" s="6">
        <v>58.64</v>
      </c>
      <c r="L819" s="6">
        <f t="shared" si="121"/>
        <v>0</v>
      </c>
      <c r="M819" s="6">
        <f t="shared" si="122"/>
        <v>0</v>
      </c>
      <c r="N819" s="6">
        <f t="shared" si="123"/>
        <v>1</v>
      </c>
      <c r="AA819" t="s">
        <v>877</v>
      </c>
      <c r="AB819" t="s">
        <v>620</v>
      </c>
      <c r="AC819" t="s">
        <v>51</v>
      </c>
      <c r="AD819" t="s">
        <v>135</v>
      </c>
      <c r="AE819" s="6">
        <v>24</v>
      </c>
      <c r="AF819" s="6">
        <v>71.13</v>
      </c>
      <c r="AG819" s="6">
        <v>73.7</v>
      </c>
      <c r="AH819" s="6">
        <f t="shared" si="127"/>
        <v>0.96512890094979642</v>
      </c>
      <c r="AI819" s="6">
        <v>23.5</v>
      </c>
      <c r="AJ819" s="6">
        <v>48.1</v>
      </c>
      <c r="AK819" s="6">
        <v>72.459999999999994</v>
      </c>
      <c r="AL819" s="6">
        <f t="shared" si="124"/>
        <v>0</v>
      </c>
      <c r="AM819" s="6">
        <f t="shared" si="125"/>
        <v>0</v>
      </c>
      <c r="AN819" s="6">
        <f t="shared" si="126"/>
        <v>1</v>
      </c>
    </row>
    <row r="820" spans="1:40" x14ac:dyDescent="0.35">
      <c r="A820" s="2" t="s">
        <v>878</v>
      </c>
      <c r="B820" t="s">
        <v>620</v>
      </c>
      <c r="C820" t="s">
        <v>51</v>
      </c>
      <c r="D820" t="s">
        <v>134</v>
      </c>
      <c r="E820" s="6">
        <v>24</v>
      </c>
      <c r="F820" s="6">
        <v>64.73</v>
      </c>
      <c r="G820" s="6">
        <v>73.7</v>
      </c>
      <c r="H820" s="6">
        <f t="shared" si="120"/>
        <v>0.87829036635006785</v>
      </c>
      <c r="I820" s="6">
        <v>23.5</v>
      </c>
      <c r="J820" s="6">
        <v>47.29</v>
      </c>
      <c r="K820" s="6">
        <v>72.459999999999994</v>
      </c>
      <c r="L820" s="6">
        <f t="shared" si="121"/>
        <v>0</v>
      </c>
      <c r="M820" s="6">
        <f t="shared" si="122"/>
        <v>0</v>
      </c>
      <c r="N820" s="6">
        <f t="shared" si="123"/>
        <v>1</v>
      </c>
      <c r="AA820" t="s">
        <v>878</v>
      </c>
      <c r="AB820" t="s">
        <v>620</v>
      </c>
      <c r="AC820" t="s">
        <v>51</v>
      </c>
      <c r="AD820" t="s">
        <v>135</v>
      </c>
      <c r="AE820">
        <v>24</v>
      </c>
      <c r="AF820">
        <v>113.07</v>
      </c>
      <c r="AG820">
        <v>73.7</v>
      </c>
      <c r="AH820">
        <f t="shared" si="127"/>
        <v>1.534192672998643</v>
      </c>
      <c r="AI820">
        <v>23.5</v>
      </c>
      <c r="AJ820">
        <v>61.35</v>
      </c>
      <c r="AK820">
        <v>72.459999999999994</v>
      </c>
      <c r="AL820" s="3">
        <f t="shared" si="124"/>
        <v>1</v>
      </c>
      <c r="AM820" s="3">
        <f t="shared" si="125"/>
        <v>0</v>
      </c>
      <c r="AN820" s="3">
        <f t="shared" si="126"/>
        <v>0</v>
      </c>
    </row>
    <row r="821" spans="1:40" x14ac:dyDescent="0.35">
      <c r="A821" s="2" t="s">
        <v>879</v>
      </c>
      <c r="B821" t="s">
        <v>620</v>
      </c>
      <c r="C821" t="s">
        <v>51</v>
      </c>
      <c r="D821" t="s">
        <v>134</v>
      </c>
      <c r="E821" s="6">
        <v>22</v>
      </c>
      <c r="F821" s="6">
        <v>60.46</v>
      </c>
      <c r="G821" s="6">
        <v>68.72</v>
      </c>
      <c r="H821" s="6">
        <f t="shared" si="120"/>
        <v>0.87980209545983701</v>
      </c>
      <c r="I821" s="6">
        <v>21.5</v>
      </c>
      <c r="J821" s="6">
        <v>39.07</v>
      </c>
      <c r="K821" s="6">
        <v>67.47</v>
      </c>
      <c r="L821" s="6">
        <f t="shared" si="121"/>
        <v>0</v>
      </c>
      <c r="M821" s="6">
        <f t="shared" si="122"/>
        <v>0</v>
      </c>
      <c r="N821" s="6">
        <f t="shared" si="123"/>
        <v>1</v>
      </c>
      <c r="AA821" t="s">
        <v>879</v>
      </c>
      <c r="AB821" t="s">
        <v>620</v>
      </c>
      <c r="AC821" t="s">
        <v>51</v>
      </c>
      <c r="AD821" t="s">
        <v>135</v>
      </c>
      <c r="AE821" s="6">
        <v>24.5</v>
      </c>
      <c r="AF821" s="6">
        <v>64.77</v>
      </c>
      <c r="AG821" s="6">
        <v>74.930000000000007</v>
      </c>
      <c r="AH821" s="6">
        <f t="shared" si="127"/>
        <v>0.86440677966101687</v>
      </c>
      <c r="AI821" s="6">
        <v>24</v>
      </c>
      <c r="AJ821" s="6">
        <v>53.64</v>
      </c>
      <c r="AK821" s="6">
        <v>73.7</v>
      </c>
      <c r="AL821" s="6">
        <f t="shared" si="124"/>
        <v>0</v>
      </c>
      <c r="AM821" s="6">
        <f t="shared" si="125"/>
        <v>0</v>
      </c>
      <c r="AN821" s="6">
        <f t="shared" si="126"/>
        <v>1</v>
      </c>
    </row>
    <row r="822" spans="1:40" x14ac:dyDescent="0.35">
      <c r="A822" s="2" t="s">
        <v>880</v>
      </c>
      <c r="B822" t="s">
        <v>620</v>
      </c>
      <c r="C822" t="s">
        <v>51</v>
      </c>
      <c r="D822" t="s">
        <v>134</v>
      </c>
      <c r="E822" s="6">
        <v>22</v>
      </c>
      <c r="F822" s="6">
        <v>66.260000000000005</v>
      </c>
      <c r="G822" s="6">
        <v>68.72</v>
      </c>
      <c r="H822" s="6">
        <f t="shared" si="120"/>
        <v>0.96420256111757863</v>
      </c>
      <c r="I822" s="6">
        <v>21.5</v>
      </c>
      <c r="J822" s="6">
        <v>42.1</v>
      </c>
      <c r="K822" s="6">
        <v>67.47</v>
      </c>
      <c r="L822" s="6">
        <f t="shared" si="121"/>
        <v>0</v>
      </c>
      <c r="M822" s="6">
        <f t="shared" si="122"/>
        <v>0</v>
      </c>
      <c r="N822" s="6">
        <f t="shared" si="123"/>
        <v>1</v>
      </c>
      <c r="AA822" t="s">
        <v>880</v>
      </c>
      <c r="AB822" t="s">
        <v>620</v>
      </c>
      <c r="AC822" t="s">
        <v>51</v>
      </c>
      <c r="AD822" t="s">
        <v>135</v>
      </c>
      <c r="AE822">
        <v>22</v>
      </c>
      <c r="AF822">
        <v>74.599999999999994</v>
      </c>
      <c r="AG822">
        <v>68.72</v>
      </c>
      <c r="AH822">
        <f t="shared" si="127"/>
        <v>1.0855646100116414</v>
      </c>
      <c r="AI822">
        <v>21.5</v>
      </c>
      <c r="AJ822">
        <v>57.8</v>
      </c>
      <c r="AK822">
        <v>67.47</v>
      </c>
      <c r="AL822" s="3">
        <f t="shared" si="124"/>
        <v>0</v>
      </c>
      <c r="AM822" s="3">
        <f t="shared" si="125"/>
        <v>1</v>
      </c>
      <c r="AN822" s="3">
        <f t="shared" si="126"/>
        <v>0</v>
      </c>
    </row>
    <row r="823" spans="1:40" x14ac:dyDescent="0.35">
      <c r="A823" s="2" t="s">
        <v>881</v>
      </c>
      <c r="B823" t="s">
        <v>620</v>
      </c>
      <c r="C823" t="s">
        <v>51</v>
      </c>
      <c r="D823" t="s">
        <v>134</v>
      </c>
      <c r="E823">
        <v>25.5</v>
      </c>
      <c r="F823">
        <v>124.1</v>
      </c>
      <c r="G823">
        <v>77.400000000000006</v>
      </c>
      <c r="H823">
        <f t="shared" si="120"/>
        <v>1.6033591731266148</v>
      </c>
      <c r="I823">
        <v>23.5</v>
      </c>
      <c r="J823">
        <v>55.73</v>
      </c>
      <c r="K823">
        <v>72.459999999999994</v>
      </c>
      <c r="L823" s="3">
        <f t="shared" si="121"/>
        <v>1</v>
      </c>
      <c r="M823" s="3">
        <f t="shared" si="122"/>
        <v>0</v>
      </c>
      <c r="N823" s="3">
        <f t="shared" si="123"/>
        <v>0</v>
      </c>
      <c r="AA823" t="s">
        <v>881</v>
      </c>
      <c r="AB823" t="s">
        <v>620</v>
      </c>
      <c r="AC823" t="s">
        <v>51</v>
      </c>
      <c r="AD823" t="s">
        <v>135</v>
      </c>
      <c r="AE823">
        <v>24</v>
      </c>
      <c r="AF823">
        <v>87.1</v>
      </c>
      <c r="AG823">
        <v>73.7</v>
      </c>
      <c r="AH823">
        <f t="shared" si="127"/>
        <v>1.1818181818181817</v>
      </c>
      <c r="AI823">
        <v>23.5</v>
      </c>
      <c r="AJ823">
        <v>56.78</v>
      </c>
      <c r="AK823">
        <v>72.459999999999994</v>
      </c>
      <c r="AL823" s="3">
        <f t="shared" si="124"/>
        <v>0</v>
      </c>
      <c r="AM823" s="3">
        <f t="shared" si="125"/>
        <v>1</v>
      </c>
      <c r="AN823" s="3">
        <f t="shared" si="126"/>
        <v>0</v>
      </c>
    </row>
    <row r="824" spans="1:40" x14ac:dyDescent="0.35">
      <c r="A824" s="2" t="s">
        <v>882</v>
      </c>
      <c r="B824" t="s">
        <v>620</v>
      </c>
      <c r="C824" t="s">
        <v>51</v>
      </c>
      <c r="D824" t="s">
        <v>134</v>
      </c>
      <c r="E824">
        <v>26</v>
      </c>
      <c r="F824">
        <v>87.36</v>
      </c>
      <c r="G824">
        <v>78.63</v>
      </c>
      <c r="H824">
        <f t="shared" si="120"/>
        <v>1.1110263258298361</v>
      </c>
      <c r="I824">
        <v>25.5</v>
      </c>
      <c r="J824">
        <v>73.64</v>
      </c>
      <c r="K824">
        <v>77.400000000000006</v>
      </c>
      <c r="L824" s="3">
        <f t="shared" si="121"/>
        <v>0</v>
      </c>
      <c r="M824" s="3">
        <f t="shared" si="122"/>
        <v>1</v>
      </c>
      <c r="N824" s="3">
        <f t="shared" si="123"/>
        <v>0</v>
      </c>
      <c r="AA824" t="s">
        <v>882</v>
      </c>
      <c r="AB824" t="s">
        <v>620</v>
      </c>
      <c r="AC824" t="s">
        <v>51</v>
      </c>
      <c r="AD824" t="s">
        <v>135</v>
      </c>
      <c r="AE824">
        <v>24</v>
      </c>
      <c r="AF824">
        <v>98</v>
      </c>
      <c r="AG824">
        <v>73.7</v>
      </c>
      <c r="AH824">
        <f t="shared" si="127"/>
        <v>1.3297150610583446</v>
      </c>
      <c r="AI824">
        <v>22.5</v>
      </c>
      <c r="AJ824">
        <v>69.39</v>
      </c>
      <c r="AK824">
        <v>69.97</v>
      </c>
      <c r="AL824" s="3">
        <f t="shared" si="124"/>
        <v>0</v>
      </c>
      <c r="AM824" s="3">
        <f t="shared" si="125"/>
        <v>1</v>
      </c>
      <c r="AN824" s="3">
        <f t="shared" si="126"/>
        <v>0</v>
      </c>
    </row>
    <row r="825" spans="1:40" x14ac:dyDescent="0.35">
      <c r="A825" s="2" t="s">
        <v>883</v>
      </c>
      <c r="B825" t="s">
        <v>620</v>
      </c>
      <c r="C825" t="s">
        <v>51</v>
      </c>
      <c r="D825" t="s">
        <v>134</v>
      </c>
      <c r="E825">
        <v>22.5</v>
      </c>
      <c r="F825">
        <v>59.43</v>
      </c>
      <c r="G825">
        <v>69.97</v>
      </c>
      <c r="H825">
        <f t="shared" si="120"/>
        <v>0.84936401314849219</v>
      </c>
      <c r="I825">
        <v>22</v>
      </c>
      <c r="J825">
        <v>28.63</v>
      </c>
      <c r="K825">
        <v>68.72</v>
      </c>
      <c r="L825" s="3">
        <f t="shared" si="121"/>
        <v>0</v>
      </c>
      <c r="M825" s="3">
        <f t="shared" si="122"/>
        <v>0</v>
      </c>
      <c r="N825" s="3">
        <f t="shared" si="123"/>
        <v>1</v>
      </c>
      <c r="AA825" t="s">
        <v>883</v>
      </c>
      <c r="AB825" t="s">
        <v>620</v>
      </c>
      <c r="AC825" t="s">
        <v>51</v>
      </c>
      <c r="AD825" t="s">
        <v>135</v>
      </c>
      <c r="AE825" s="6">
        <v>29.5</v>
      </c>
      <c r="AF825" s="6">
        <v>81.62</v>
      </c>
      <c r="AG825" s="6">
        <v>87.18</v>
      </c>
      <c r="AH825" s="6">
        <f t="shared" si="127"/>
        <v>0.93622390456526727</v>
      </c>
      <c r="AI825" s="6">
        <v>29</v>
      </c>
      <c r="AJ825" s="6">
        <v>60.61</v>
      </c>
      <c r="AK825" s="6">
        <v>85.96</v>
      </c>
      <c r="AL825" s="6">
        <f t="shared" si="124"/>
        <v>0</v>
      </c>
      <c r="AM825" s="6">
        <f t="shared" si="125"/>
        <v>0</v>
      </c>
      <c r="AN825" s="6">
        <f t="shared" si="126"/>
        <v>1</v>
      </c>
    </row>
    <row r="826" spans="1:40" x14ac:dyDescent="0.35">
      <c r="A826" s="2" t="s">
        <v>884</v>
      </c>
      <c r="B826" t="s">
        <v>620</v>
      </c>
      <c r="C826" t="s">
        <v>51</v>
      </c>
      <c r="D826" t="s">
        <v>134</v>
      </c>
      <c r="E826" s="6">
        <v>27</v>
      </c>
      <c r="F826" s="6">
        <v>74.290000000000006</v>
      </c>
      <c r="G826" s="6">
        <v>81.08</v>
      </c>
      <c r="H826" s="6">
        <f t="shared" si="120"/>
        <v>0.91625555007400106</v>
      </c>
      <c r="I826" s="6">
        <v>26.5</v>
      </c>
      <c r="J826" s="6">
        <v>56.3</v>
      </c>
      <c r="K826" s="6">
        <v>79.86</v>
      </c>
      <c r="L826" s="6">
        <f t="shared" si="121"/>
        <v>0</v>
      </c>
      <c r="M826" s="6">
        <f t="shared" si="122"/>
        <v>0</v>
      </c>
      <c r="N826" s="6">
        <f t="shared" si="123"/>
        <v>1</v>
      </c>
      <c r="AA826" t="s">
        <v>884</v>
      </c>
      <c r="AB826" t="s">
        <v>620</v>
      </c>
      <c r="AC826" t="s">
        <v>51</v>
      </c>
      <c r="AD826" t="s">
        <v>135</v>
      </c>
      <c r="AE826" s="6">
        <v>24</v>
      </c>
      <c r="AF826" s="6">
        <v>69.44</v>
      </c>
      <c r="AG826" s="6">
        <v>73.7</v>
      </c>
      <c r="AH826" s="6">
        <f t="shared" si="127"/>
        <v>0.94219810040705554</v>
      </c>
      <c r="AI826" s="6">
        <v>23.5</v>
      </c>
      <c r="AJ826" s="6">
        <v>57.06</v>
      </c>
      <c r="AK826" s="6">
        <v>72.459999999999994</v>
      </c>
      <c r="AL826" s="6">
        <f t="shared" si="124"/>
        <v>0</v>
      </c>
      <c r="AM826" s="6">
        <f t="shared" si="125"/>
        <v>0</v>
      </c>
      <c r="AN826" s="6">
        <f t="shared" si="126"/>
        <v>1</v>
      </c>
    </row>
    <row r="827" spans="1:40" x14ac:dyDescent="0.35">
      <c r="A827" s="2" t="s">
        <v>885</v>
      </c>
      <c r="B827" t="s">
        <v>620</v>
      </c>
      <c r="C827" t="s">
        <v>51</v>
      </c>
      <c r="D827" t="s">
        <v>134</v>
      </c>
      <c r="E827" s="6">
        <v>15.5</v>
      </c>
      <c r="F827" s="6">
        <v>34.479999999999997</v>
      </c>
      <c r="G827" s="6">
        <v>52.21</v>
      </c>
      <c r="H827" s="6">
        <f t="shared" si="120"/>
        <v>0.66040988316414473</v>
      </c>
      <c r="I827" s="6">
        <v>15</v>
      </c>
      <c r="J827" s="6">
        <v>28.55</v>
      </c>
      <c r="K827" s="6">
        <v>50.91</v>
      </c>
      <c r="L827" s="6">
        <f t="shared" si="121"/>
        <v>0</v>
      </c>
      <c r="M827" s="6">
        <f t="shared" si="122"/>
        <v>0</v>
      </c>
      <c r="N827" s="6">
        <f t="shared" si="123"/>
        <v>1</v>
      </c>
      <c r="AA827" t="s">
        <v>885</v>
      </c>
      <c r="AB827" t="s">
        <v>620</v>
      </c>
      <c r="AC827" t="s">
        <v>51</v>
      </c>
      <c r="AD827" t="s">
        <v>135</v>
      </c>
      <c r="AE827" s="6">
        <v>22</v>
      </c>
      <c r="AF827" s="6">
        <v>64.11</v>
      </c>
      <c r="AG827" s="6">
        <v>68.72</v>
      </c>
      <c r="AH827" s="6">
        <f t="shared" si="127"/>
        <v>0.93291618160651923</v>
      </c>
      <c r="AI827" s="6">
        <v>21.5</v>
      </c>
      <c r="AJ827" s="6">
        <v>37.119999999999997</v>
      </c>
      <c r="AK827" s="6">
        <v>67.47</v>
      </c>
      <c r="AL827" s="6">
        <f t="shared" si="124"/>
        <v>0</v>
      </c>
      <c r="AM827" s="6">
        <f t="shared" si="125"/>
        <v>0</v>
      </c>
      <c r="AN827" s="6">
        <f t="shared" si="126"/>
        <v>1</v>
      </c>
    </row>
    <row r="828" spans="1:40" x14ac:dyDescent="0.35">
      <c r="A828" s="2" t="s">
        <v>886</v>
      </c>
      <c r="B828" t="s">
        <v>620</v>
      </c>
      <c r="C828" t="s">
        <v>51</v>
      </c>
      <c r="D828" t="s">
        <v>134</v>
      </c>
      <c r="E828">
        <v>25.5</v>
      </c>
      <c r="F828">
        <v>79.760000000000005</v>
      </c>
      <c r="G828">
        <v>77.400000000000006</v>
      </c>
      <c r="H828">
        <f t="shared" si="120"/>
        <v>1.0304909560723514</v>
      </c>
      <c r="I828">
        <v>25</v>
      </c>
      <c r="J828">
        <v>38.85</v>
      </c>
      <c r="K828">
        <v>76.17</v>
      </c>
      <c r="L828" s="3">
        <f t="shared" si="121"/>
        <v>0</v>
      </c>
      <c r="M828" s="3">
        <f t="shared" si="122"/>
        <v>1</v>
      </c>
      <c r="N828" s="3">
        <f t="shared" si="123"/>
        <v>0</v>
      </c>
      <c r="AA828" t="s">
        <v>886</v>
      </c>
      <c r="AB828" t="s">
        <v>620</v>
      </c>
      <c r="AC828" t="s">
        <v>51</v>
      </c>
      <c r="AD828" t="s">
        <v>135</v>
      </c>
      <c r="AE828">
        <v>24</v>
      </c>
      <c r="AF828">
        <v>78.88</v>
      </c>
      <c r="AG828">
        <v>73.7</v>
      </c>
      <c r="AH828">
        <f t="shared" si="127"/>
        <v>1.0702849389416553</v>
      </c>
      <c r="AI828">
        <v>23.5</v>
      </c>
      <c r="AJ828">
        <v>54.95</v>
      </c>
      <c r="AK828">
        <v>72.459999999999994</v>
      </c>
      <c r="AL828" s="3">
        <f t="shared" si="124"/>
        <v>0</v>
      </c>
      <c r="AM828" s="3">
        <f t="shared" si="125"/>
        <v>1</v>
      </c>
      <c r="AN828" s="3">
        <f t="shared" si="126"/>
        <v>0</v>
      </c>
    </row>
    <row r="829" spans="1:40" x14ac:dyDescent="0.35">
      <c r="A829" s="2" t="s">
        <v>887</v>
      </c>
      <c r="B829" t="s">
        <v>620</v>
      </c>
      <c r="C829" t="s">
        <v>51</v>
      </c>
      <c r="D829" t="s">
        <v>134</v>
      </c>
      <c r="E829" s="6">
        <v>29</v>
      </c>
      <c r="F829" s="6">
        <v>84.49</v>
      </c>
      <c r="G829" s="6">
        <v>85.96</v>
      </c>
      <c r="H829" s="6">
        <f t="shared" si="120"/>
        <v>0.98289902280130292</v>
      </c>
      <c r="I829" s="6">
        <v>28.5</v>
      </c>
      <c r="J829" s="6">
        <v>57.98</v>
      </c>
      <c r="K829" s="6">
        <v>84.74</v>
      </c>
      <c r="L829" s="6">
        <f t="shared" si="121"/>
        <v>0</v>
      </c>
      <c r="M829" s="6">
        <f t="shared" si="122"/>
        <v>0</v>
      </c>
      <c r="N829" s="6">
        <f t="shared" si="123"/>
        <v>1</v>
      </c>
      <c r="AA829" t="s">
        <v>887</v>
      </c>
      <c r="AB829" t="s">
        <v>620</v>
      </c>
      <c r="AC829" t="s">
        <v>51</v>
      </c>
      <c r="AD829" t="s">
        <v>135</v>
      </c>
      <c r="AE829" s="6">
        <v>23.5</v>
      </c>
      <c r="AF829" s="6">
        <v>70.98</v>
      </c>
      <c r="AG829" s="6">
        <v>72.459999999999994</v>
      </c>
      <c r="AH829" s="6">
        <f t="shared" si="127"/>
        <v>0.97957493789677075</v>
      </c>
      <c r="AI829" s="6">
        <v>23</v>
      </c>
      <c r="AJ829" s="6">
        <v>52.77</v>
      </c>
      <c r="AK829" s="6">
        <v>71.22</v>
      </c>
      <c r="AL829" s="6">
        <f t="shared" si="124"/>
        <v>0</v>
      </c>
      <c r="AM829" s="6">
        <f t="shared" si="125"/>
        <v>0</v>
      </c>
      <c r="AN829" s="6">
        <f t="shared" si="126"/>
        <v>1</v>
      </c>
    </row>
    <row r="830" spans="1:40" x14ac:dyDescent="0.35">
      <c r="A830" s="2" t="s">
        <v>888</v>
      </c>
      <c r="B830" t="s">
        <v>620</v>
      </c>
      <c r="C830" t="s">
        <v>51</v>
      </c>
      <c r="D830" t="s">
        <v>134</v>
      </c>
      <c r="E830" s="6">
        <v>20.5</v>
      </c>
      <c r="F830" s="6">
        <v>60.12</v>
      </c>
      <c r="G830" s="6">
        <v>64.97</v>
      </c>
      <c r="H830" s="6">
        <f t="shared" si="120"/>
        <v>0.92535016161305217</v>
      </c>
      <c r="I830" s="6">
        <v>20</v>
      </c>
      <c r="J830" s="6">
        <v>42.77</v>
      </c>
      <c r="K830" s="6">
        <v>63.71</v>
      </c>
      <c r="L830" s="6">
        <f t="shared" si="121"/>
        <v>0</v>
      </c>
      <c r="M830" s="6">
        <f t="shared" si="122"/>
        <v>0</v>
      </c>
      <c r="N830" s="6">
        <f t="shared" si="123"/>
        <v>1</v>
      </c>
      <c r="AA830" t="s">
        <v>888</v>
      </c>
      <c r="AB830" t="s">
        <v>620</v>
      </c>
      <c r="AC830" t="s">
        <v>51</v>
      </c>
      <c r="AD830" t="s">
        <v>135</v>
      </c>
      <c r="AE830">
        <v>24</v>
      </c>
      <c r="AF830">
        <v>109.61</v>
      </c>
      <c r="AG830">
        <v>73.7</v>
      </c>
      <c r="AH830">
        <f t="shared" si="127"/>
        <v>1.4872455902306647</v>
      </c>
      <c r="AI830">
        <v>23.5</v>
      </c>
      <c r="AJ830">
        <v>68.41</v>
      </c>
      <c r="AK830">
        <v>72.459999999999994</v>
      </c>
      <c r="AL830" s="3">
        <f t="shared" si="124"/>
        <v>0</v>
      </c>
      <c r="AM830" s="3">
        <f t="shared" si="125"/>
        <v>1</v>
      </c>
      <c r="AN830" s="3">
        <f t="shared" si="126"/>
        <v>0</v>
      </c>
    </row>
    <row r="831" spans="1:40" x14ac:dyDescent="0.35">
      <c r="A831" s="2" t="s">
        <v>889</v>
      </c>
      <c r="B831" t="s">
        <v>620</v>
      </c>
      <c r="C831" t="s">
        <v>51</v>
      </c>
      <c r="D831" t="s">
        <v>134</v>
      </c>
      <c r="E831" s="6">
        <v>24.5</v>
      </c>
      <c r="F831" s="6">
        <v>50.04</v>
      </c>
      <c r="G831" s="6">
        <v>74.930000000000007</v>
      </c>
      <c r="H831" s="6">
        <f t="shared" si="120"/>
        <v>0.66782330174829829</v>
      </c>
      <c r="I831" s="6">
        <v>24</v>
      </c>
      <c r="J831" s="6">
        <v>31.82</v>
      </c>
      <c r="K831" s="6">
        <v>73.7</v>
      </c>
      <c r="L831" s="6">
        <f t="shared" si="121"/>
        <v>0</v>
      </c>
      <c r="M831" s="6">
        <f t="shared" si="122"/>
        <v>0</v>
      </c>
      <c r="N831" s="6">
        <f t="shared" si="123"/>
        <v>1</v>
      </c>
      <c r="AA831" t="s">
        <v>889</v>
      </c>
      <c r="AB831" t="s">
        <v>620</v>
      </c>
      <c r="AC831" t="s">
        <v>51</v>
      </c>
      <c r="AD831" t="s">
        <v>135</v>
      </c>
      <c r="AE831">
        <v>25</v>
      </c>
      <c r="AF831">
        <v>92.66</v>
      </c>
      <c r="AG831">
        <v>76.17</v>
      </c>
      <c r="AH831">
        <f t="shared" si="127"/>
        <v>1.2164894315347248</v>
      </c>
      <c r="AI831">
        <v>26</v>
      </c>
      <c r="AJ831">
        <v>80.39</v>
      </c>
      <c r="AK831">
        <v>78.63</v>
      </c>
      <c r="AL831" s="3">
        <f t="shared" si="124"/>
        <v>0</v>
      </c>
      <c r="AM831" s="3">
        <f t="shared" si="125"/>
        <v>1</v>
      </c>
      <c r="AN831" s="3">
        <f t="shared" si="126"/>
        <v>0</v>
      </c>
    </row>
    <row r="832" spans="1:40" x14ac:dyDescent="0.35">
      <c r="A832" s="2" t="s">
        <v>890</v>
      </c>
      <c r="B832" t="s">
        <v>620</v>
      </c>
      <c r="C832" t="s">
        <v>51</v>
      </c>
      <c r="D832" t="s">
        <v>134</v>
      </c>
      <c r="E832">
        <v>24</v>
      </c>
      <c r="F832">
        <v>86.7</v>
      </c>
      <c r="G832">
        <v>73.7</v>
      </c>
      <c r="H832">
        <f t="shared" si="120"/>
        <v>1.1763907734056989</v>
      </c>
      <c r="I832">
        <v>23</v>
      </c>
      <c r="J832">
        <v>64.13</v>
      </c>
      <c r="K832">
        <v>71.22</v>
      </c>
      <c r="L832" s="3">
        <f t="shared" si="121"/>
        <v>0</v>
      </c>
      <c r="M832" s="3">
        <f t="shared" si="122"/>
        <v>1</v>
      </c>
      <c r="N832" s="3">
        <f t="shared" si="123"/>
        <v>0</v>
      </c>
      <c r="AA832" t="s">
        <v>890</v>
      </c>
      <c r="AB832" t="s">
        <v>620</v>
      </c>
      <c r="AC832" t="s">
        <v>51</v>
      </c>
      <c r="AD832" t="s">
        <v>135</v>
      </c>
      <c r="AE832">
        <v>24</v>
      </c>
      <c r="AF832">
        <v>87.79</v>
      </c>
      <c r="AG832">
        <v>73.7</v>
      </c>
      <c r="AH832">
        <f t="shared" si="127"/>
        <v>1.191180461329715</v>
      </c>
      <c r="AI832">
        <v>23.5</v>
      </c>
      <c r="AJ832">
        <v>57.26</v>
      </c>
      <c r="AK832">
        <v>72.459999999999994</v>
      </c>
      <c r="AL832" s="3">
        <f t="shared" si="124"/>
        <v>0</v>
      </c>
      <c r="AM832" s="3">
        <f t="shared" si="125"/>
        <v>1</v>
      </c>
      <c r="AN832" s="3">
        <f t="shared" si="126"/>
        <v>0</v>
      </c>
    </row>
    <row r="833" spans="1:40" x14ac:dyDescent="0.35">
      <c r="A833" s="2" t="s">
        <v>891</v>
      </c>
      <c r="B833" t="s">
        <v>620</v>
      </c>
      <c r="C833" t="s">
        <v>51</v>
      </c>
      <c r="D833" t="s">
        <v>134</v>
      </c>
      <c r="E833" s="6">
        <v>21.5</v>
      </c>
      <c r="F833" s="6">
        <v>52.17</v>
      </c>
      <c r="G833" s="6">
        <v>67.47</v>
      </c>
      <c r="H833" s="6">
        <f t="shared" si="120"/>
        <v>0.77323254779902184</v>
      </c>
      <c r="I833" s="6">
        <v>21</v>
      </c>
      <c r="J833" s="6">
        <v>36.520000000000003</v>
      </c>
      <c r="K833" s="6">
        <v>66.22</v>
      </c>
      <c r="L833" s="6">
        <f t="shared" si="121"/>
        <v>0</v>
      </c>
      <c r="M833" s="6">
        <f t="shared" si="122"/>
        <v>0</v>
      </c>
      <c r="N833" s="6">
        <f t="shared" si="123"/>
        <v>1</v>
      </c>
      <c r="AA833" t="s">
        <v>891</v>
      </c>
      <c r="AB833" t="s">
        <v>620</v>
      </c>
      <c r="AC833" t="s">
        <v>51</v>
      </c>
      <c r="AD833" t="s">
        <v>135</v>
      </c>
      <c r="AE833" s="6">
        <v>16</v>
      </c>
      <c r="AF833" s="6">
        <v>44.6</v>
      </c>
      <c r="AG833" s="6">
        <v>53.5</v>
      </c>
      <c r="AH833" s="6">
        <f t="shared" si="127"/>
        <v>0.83364485981308412</v>
      </c>
      <c r="AI833" s="6">
        <v>15.5</v>
      </c>
      <c r="AJ833" s="6">
        <v>42.93</v>
      </c>
      <c r="AK833" s="6">
        <v>52.21</v>
      </c>
      <c r="AL833" s="6">
        <f t="shared" si="124"/>
        <v>0</v>
      </c>
      <c r="AM833" s="6">
        <f t="shared" si="125"/>
        <v>0</v>
      </c>
      <c r="AN833" s="6">
        <f t="shared" si="126"/>
        <v>1</v>
      </c>
    </row>
    <row r="834" spans="1:40" x14ac:dyDescent="0.35">
      <c r="A834" s="2" t="s">
        <v>892</v>
      </c>
      <c r="B834" t="s">
        <v>620</v>
      </c>
      <c r="C834" t="s">
        <v>51</v>
      </c>
      <c r="D834" t="s">
        <v>134</v>
      </c>
      <c r="E834" s="6">
        <v>29.5</v>
      </c>
      <c r="F834" s="6">
        <v>75.62</v>
      </c>
      <c r="G834" s="6">
        <v>87.18</v>
      </c>
      <c r="H834" s="6">
        <f t="shared" ref="H834:H897" si="128">F834/G834</f>
        <v>0.86740077999541176</v>
      </c>
      <c r="I834" s="6">
        <v>29</v>
      </c>
      <c r="J834" s="6">
        <v>63.99</v>
      </c>
      <c r="K834" s="6">
        <v>85.96</v>
      </c>
      <c r="L834" s="6">
        <f t="shared" ref="L834:L900" si="129">IF(H834&gt;1.5,1,0)</f>
        <v>0</v>
      </c>
      <c r="M834" s="6">
        <f t="shared" ref="M834:M900" si="130">IF((AND(H834&gt;1,H834&lt;1.5)),1,0)</f>
        <v>0</v>
      </c>
      <c r="N834" s="6">
        <f t="shared" ref="N834:N900" si="131">IF(H834&lt;1,1,0)</f>
        <v>1</v>
      </c>
      <c r="AA834" t="s">
        <v>892</v>
      </c>
      <c r="AB834" t="s">
        <v>620</v>
      </c>
      <c r="AC834" t="s">
        <v>51</v>
      </c>
      <c r="AD834" t="s">
        <v>135</v>
      </c>
      <c r="AE834">
        <v>24</v>
      </c>
      <c r="AF834">
        <v>76.569999999999993</v>
      </c>
      <c r="AG834">
        <v>73.7</v>
      </c>
      <c r="AH834">
        <f t="shared" si="127"/>
        <v>1.0389416553595656</v>
      </c>
      <c r="AI834">
        <v>23.5</v>
      </c>
      <c r="AJ834">
        <v>65.3</v>
      </c>
      <c r="AK834">
        <v>72.459999999999994</v>
      </c>
      <c r="AL834" s="3">
        <f t="shared" ref="AL834:AL900" si="132">IF(AH834&gt;1.5,1,0)</f>
        <v>0</v>
      </c>
      <c r="AM834" s="3">
        <f t="shared" ref="AM834:AM900" si="133">IF((AND(AH834&gt;1,AH834&lt;1.5)),1,0)</f>
        <v>1</v>
      </c>
      <c r="AN834" s="3">
        <f t="shared" ref="AN834:AN900" si="134">IF(AH834&lt;1,1,0)</f>
        <v>0</v>
      </c>
    </row>
    <row r="835" spans="1:40" x14ac:dyDescent="0.35">
      <c r="A835" s="2" t="s">
        <v>893</v>
      </c>
      <c r="B835" t="s">
        <v>620</v>
      </c>
      <c r="C835" t="s">
        <v>51</v>
      </c>
      <c r="D835" t="s">
        <v>134</v>
      </c>
      <c r="E835">
        <v>25.5</v>
      </c>
      <c r="F835">
        <v>93.73</v>
      </c>
      <c r="G835">
        <v>77.400000000000006</v>
      </c>
      <c r="H835">
        <f t="shared" si="128"/>
        <v>1.2109819121447027</v>
      </c>
      <c r="I835">
        <v>24</v>
      </c>
      <c r="J835">
        <v>58.22</v>
      </c>
      <c r="K835">
        <v>73.7</v>
      </c>
      <c r="L835" s="3">
        <f t="shared" si="129"/>
        <v>0</v>
      </c>
      <c r="M835" s="3">
        <f t="shared" si="130"/>
        <v>1</v>
      </c>
      <c r="N835" s="3">
        <f t="shared" si="131"/>
        <v>0</v>
      </c>
      <c r="AA835" t="s">
        <v>893</v>
      </c>
      <c r="AB835" t="s">
        <v>620</v>
      </c>
      <c r="AC835" t="s">
        <v>51</v>
      </c>
      <c r="AD835" t="s">
        <v>135</v>
      </c>
      <c r="AE835">
        <v>24</v>
      </c>
      <c r="AF835">
        <v>99.22</v>
      </c>
      <c r="AG835">
        <v>73.7</v>
      </c>
      <c r="AH835">
        <f t="shared" ref="AH835:AH898" si="135">AF835/AG835</f>
        <v>1.3462686567164179</v>
      </c>
      <c r="AI835">
        <v>25</v>
      </c>
      <c r="AJ835">
        <v>87.36</v>
      </c>
      <c r="AK835">
        <v>76.17</v>
      </c>
      <c r="AL835" s="3">
        <f t="shared" si="132"/>
        <v>0</v>
      </c>
      <c r="AM835" s="3">
        <f t="shared" si="133"/>
        <v>1</v>
      </c>
      <c r="AN835" s="3">
        <f t="shared" si="134"/>
        <v>0</v>
      </c>
    </row>
    <row r="836" spans="1:40" x14ac:dyDescent="0.35">
      <c r="A836" s="2" t="s">
        <v>894</v>
      </c>
      <c r="B836" t="s">
        <v>620</v>
      </c>
      <c r="C836" t="s">
        <v>51</v>
      </c>
      <c r="D836" t="s">
        <v>134</v>
      </c>
      <c r="E836" s="6">
        <v>22</v>
      </c>
      <c r="F836" s="6">
        <v>67.400000000000006</v>
      </c>
      <c r="G836" s="6">
        <v>68.72</v>
      </c>
      <c r="H836" s="6">
        <f t="shared" si="128"/>
        <v>0.98079161816065197</v>
      </c>
      <c r="I836" s="6">
        <v>21.5</v>
      </c>
      <c r="J836" s="6">
        <v>48.68</v>
      </c>
      <c r="K836" s="6">
        <v>67.47</v>
      </c>
      <c r="L836" s="6">
        <f t="shared" si="129"/>
        <v>0</v>
      </c>
      <c r="M836" s="6">
        <f t="shared" si="130"/>
        <v>0</v>
      </c>
      <c r="N836" s="6">
        <f t="shared" si="131"/>
        <v>1</v>
      </c>
      <c r="AA836" t="s">
        <v>894</v>
      </c>
      <c r="AB836" t="s">
        <v>620</v>
      </c>
      <c r="AC836" t="s">
        <v>51</v>
      </c>
      <c r="AD836" t="s">
        <v>135</v>
      </c>
      <c r="AE836" s="6">
        <v>21.5</v>
      </c>
      <c r="AF836" s="6">
        <v>54.54</v>
      </c>
      <c r="AG836" s="6">
        <v>67.47</v>
      </c>
      <c r="AH836" s="6">
        <f t="shared" si="135"/>
        <v>0.80835927078701642</v>
      </c>
      <c r="AI836" s="6">
        <v>21</v>
      </c>
      <c r="AJ836" s="6">
        <v>40.92</v>
      </c>
      <c r="AK836" s="6">
        <v>66.22</v>
      </c>
      <c r="AL836" s="6">
        <f t="shared" si="132"/>
        <v>0</v>
      </c>
      <c r="AM836" s="6">
        <f t="shared" si="133"/>
        <v>0</v>
      </c>
      <c r="AN836" s="6">
        <f t="shared" si="134"/>
        <v>1</v>
      </c>
    </row>
    <row r="837" spans="1:40" x14ac:dyDescent="0.35">
      <c r="A837" s="2" t="s">
        <v>895</v>
      </c>
      <c r="B837" t="s">
        <v>620</v>
      </c>
      <c r="C837" t="s">
        <v>51</v>
      </c>
      <c r="D837" t="s">
        <v>134</v>
      </c>
      <c r="E837" s="6">
        <v>17.5</v>
      </c>
      <c r="F837" s="6">
        <v>46.14</v>
      </c>
      <c r="G837" s="6">
        <v>57.36</v>
      </c>
      <c r="H837" s="6">
        <f t="shared" si="128"/>
        <v>0.80439330543933052</v>
      </c>
      <c r="I837" s="6">
        <v>17</v>
      </c>
      <c r="J837" s="6">
        <v>23.73</v>
      </c>
      <c r="K837" s="6">
        <v>56.08</v>
      </c>
      <c r="L837" s="6">
        <f t="shared" si="129"/>
        <v>0</v>
      </c>
      <c r="M837" s="6">
        <f t="shared" si="130"/>
        <v>0</v>
      </c>
      <c r="N837" s="6">
        <f t="shared" si="131"/>
        <v>1</v>
      </c>
      <c r="AA837" t="s">
        <v>895</v>
      </c>
      <c r="AB837" t="s">
        <v>620</v>
      </c>
      <c r="AC837" t="s">
        <v>51</v>
      </c>
      <c r="AD837" t="s">
        <v>135</v>
      </c>
      <c r="AE837" s="6">
        <v>18</v>
      </c>
      <c r="AF837" s="6">
        <v>57.17</v>
      </c>
      <c r="AG837" s="6">
        <v>58.64</v>
      </c>
      <c r="AH837" s="6">
        <f t="shared" si="135"/>
        <v>0.97493178717598905</v>
      </c>
      <c r="AI837" s="6">
        <v>17.5</v>
      </c>
      <c r="AJ837" s="6">
        <v>29.06</v>
      </c>
      <c r="AK837" s="6">
        <v>57.36</v>
      </c>
      <c r="AL837" s="6">
        <f t="shared" si="132"/>
        <v>0</v>
      </c>
      <c r="AM837" s="6">
        <f t="shared" si="133"/>
        <v>0</v>
      </c>
      <c r="AN837" s="6">
        <f t="shared" si="134"/>
        <v>1</v>
      </c>
    </row>
    <row r="838" spans="1:40" x14ac:dyDescent="0.35">
      <c r="A838" s="2" t="s">
        <v>896</v>
      </c>
      <c r="B838" t="s">
        <v>620</v>
      </c>
      <c r="C838" t="s">
        <v>51</v>
      </c>
      <c r="D838" t="s">
        <v>134</v>
      </c>
      <c r="E838" s="6">
        <v>24</v>
      </c>
      <c r="F838" s="6">
        <v>62.39</v>
      </c>
      <c r="G838" s="6">
        <v>73.7</v>
      </c>
      <c r="H838" s="6">
        <f t="shared" si="128"/>
        <v>0.84654002713704202</v>
      </c>
      <c r="I838" s="6">
        <v>23.5</v>
      </c>
      <c r="J838" s="6">
        <v>42.79</v>
      </c>
      <c r="K838" s="6">
        <v>72.459999999999994</v>
      </c>
      <c r="L838" s="6">
        <f t="shared" si="129"/>
        <v>0</v>
      </c>
      <c r="M838" s="6">
        <f t="shared" si="130"/>
        <v>0</v>
      </c>
      <c r="N838" s="6">
        <f t="shared" si="131"/>
        <v>1</v>
      </c>
      <c r="AA838" t="s">
        <v>896</v>
      </c>
      <c r="AB838" t="s">
        <v>620</v>
      </c>
      <c r="AC838" t="s">
        <v>51</v>
      </c>
      <c r="AD838" t="s">
        <v>135</v>
      </c>
      <c r="AE838" s="6">
        <v>21</v>
      </c>
      <c r="AF838" s="6">
        <v>52.86</v>
      </c>
      <c r="AG838" s="6">
        <v>66.22</v>
      </c>
      <c r="AH838" s="6">
        <f t="shared" si="135"/>
        <v>0.79824826336454247</v>
      </c>
      <c r="AI838" s="6">
        <v>20.5</v>
      </c>
      <c r="AJ838" s="6">
        <v>48.93</v>
      </c>
      <c r="AK838" s="6">
        <v>64.97</v>
      </c>
      <c r="AL838" s="6">
        <f t="shared" si="132"/>
        <v>0</v>
      </c>
      <c r="AM838" s="6">
        <f t="shared" si="133"/>
        <v>0</v>
      </c>
      <c r="AN838" s="6">
        <f t="shared" si="134"/>
        <v>1</v>
      </c>
    </row>
    <row r="839" spans="1:40" x14ac:dyDescent="0.35">
      <c r="A839" s="2" t="s">
        <v>897</v>
      </c>
      <c r="B839" t="s">
        <v>620</v>
      </c>
      <c r="C839" t="s">
        <v>51</v>
      </c>
      <c r="D839" t="s">
        <v>134</v>
      </c>
      <c r="E839" s="6">
        <v>22.5</v>
      </c>
      <c r="F839" s="6">
        <v>66.81</v>
      </c>
      <c r="G839" s="6">
        <v>69.97</v>
      </c>
      <c r="H839" s="6">
        <f t="shared" si="128"/>
        <v>0.95483778762326721</v>
      </c>
      <c r="I839" s="6">
        <v>22</v>
      </c>
      <c r="J839" s="6">
        <v>43.53</v>
      </c>
      <c r="K839" s="6">
        <v>68.72</v>
      </c>
      <c r="L839" s="6">
        <f t="shared" si="129"/>
        <v>0</v>
      </c>
      <c r="M839" s="6">
        <f t="shared" si="130"/>
        <v>0</v>
      </c>
      <c r="N839" s="6">
        <f t="shared" si="131"/>
        <v>1</v>
      </c>
      <c r="AA839" t="s">
        <v>897</v>
      </c>
      <c r="AB839" t="s">
        <v>620</v>
      </c>
      <c r="AC839" t="s">
        <v>51</v>
      </c>
      <c r="AD839" t="s">
        <v>135</v>
      </c>
      <c r="AE839">
        <v>24</v>
      </c>
      <c r="AF839">
        <v>75.64</v>
      </c>
      <c r="AG839">
        <v>73.7</v>
      </c>
      <c r="AH839">
        <f t="shared" si="135"/>
        <v>1.0263229308005426</v>
      </c>
      <c r="AI839">
        <v>23.5</v>
      </c>
      <c r="AJ839">
        <v>49.94</v>
      </c>
      <c r="AK839">
        <v>72.459999999999994</v>
      </c>
      <c r="AL839" s="3">
        <f t="shared" si="132"/>
        <v>0</v>
      </c>
      <c r="AM839" s="3">
        <f t="shared" si="133"/>
        <v>1</v>
      </c>
      <c r="AN839" s="3">
        <f t="shared" si="134"/>
        <v>0</v>
      </c>
    </row>
    <row r="840" spans="1:40" x14ac:dyDescent="0.35">
      <c r="A840" s="2" t="s">
        <v>898</v>
      </c>
      <c r="B840" t="s">
        <v>620</v>
      </c>
      <c r="C840" t="s">
        <v>51</v>
      </c>
      <c r="D840" t="s">
        <v>134</v>
      </c>
      <c r="E840" s="6">
        <v>32</v>
      </c>
      <c r="F840" s="6">
        <v>91.55</v>
      </c>
      <c r="G840" s="6">
        <v>93.23</v>
      </c>
      <c r="H840" s="6">
        <f t="shared" si="128"/>
        <v>0.981980049340341</v>
      </c>
      <c r="I840" s="6">
        <v>31.5</v>
      </c>
      <c r="J840" s="6">
        <v>70.739999999999995</v>
      </c>
      <c r="K840" s="6">
        <v>92.02</v>
      </c>
      <c r="L840" s="6">
        <f t="shared" si="129"/>
        <v>0</v>
      </c>
      <c r="M840" s="6">
        <f t="shared" si="130"/>
        <v>0</v>
      </c>
      <c r="N840" s="6">
        <f t="shared" si="131"/>
        <v>1</v>
      </c>
      <c r="AA840" t="s">
        <v>898</v>
      </c>
      <c r="AB840" t="s">
        <v>620</v>
      </c>
      <c r="AC840" t="s">
        <v>51</v>
      </c>
      <c r="AD840" t="s">
        <v>135</v>
      </c>
      <c r="AE840" s="6">
        <v>25</v>
      </c>
      <c r="AF840" s="6">
        <v>59.88</v>
      </c>
      <c r="AG840" s="6">
        <v>76.17</v>
      </c>
      <c r="AH840" s="6">
        <f t="shared" si="135"/>
        <v>0.78613627412367071</v>
      </c>
      <c r="AI840" s="6">
        <v>24.5</v>
      </c>
      <c r="AJ840" s="6">
        <v>37.229999999999997</v>
      </c>
      <c r="AK840" s="6">
        <v>74.930000000000007</v>
      </c>
      <c r="AL840" s="6">
        <f t="shared" si="132"/>
        <v>0</v>
      </c>
      <c r="AM840" s="6">
        <f t="shared" si="133"/>
        <v>0</v>
      </c>
      <c r="AN840" s="6">
        <f t="shared" si="134"/>
        <v>1</v>
      </c>
    </row>
    <row r="841" spans="1:40" x14ac:dyDescent="0.35">
      <c r="A841" s="2" t="s">
        <v>899</v>
      </c>
      <c r="B841" t="s">
        <v>620</v>
      </c>
      <c r="C841" t="s">
        <v>51</v>
      </c>
      <c r="D841" t="s">
        <v>134</v>
      </c>
      <c r="E841" s="6">
        <v>27</v>
      </c>
      <c r="F841" s="6">
        <v>75.11</v>
      </c>
      <c r="G841" s="6">
        <v>81.08</v>
      </c>
      <c r="H841" s="6">
        <f t="shared" si="128"/>
        <v>0.92636901825357676</v>
      </c>
      <c r="I841" s="6">
        <v>26.5</v>
      </c>
      <c r="J841" s="6">
        <v>60.17</v>
      </c>
      <c r="K841" s="6">
        <v>79.86</v>
      </c>
      <c r="L841" s="6">
        <f t="shared" si="129"/>
        <v>0</v>
      </c>
      <c r="M841" s="6">
        <f t="shared" si="130"/>
        <v>0</v>
      </c>
      <c r="N841" s="6">
        <f t="shared" si="131"/>
        <v>1</v>
      </c>
      <c r="AA841" t="s">
        <v>899</v>
      </c>
      <c r="AB841" t="s">
        <v>620</v>
      </c>
      <c r="AC841" t="s">
        <v>51</v>
      </c>
      <c r="AD841" t="s">
        <v>135</v>
      </c>
      <c r="AE841" s="6">
        <v>28</v>
      </c>
      <c r="AF841" s="6">
        <v>76.17</v>
      </c>
      <c r="AG841" s="6">
        <v>83.53</v>
      </c>
      <c r="AH841" s="6">
        <f t="shared" si="135"/>
        <v>0.91188794445109544</v>
      </c>
      <c r="AI841" s="6">
        <v>27.5</v>
      </c>
      <c r="AJ841" s="6">
        <v>49.29</v>
      </c>
      <c r="AK841" s="6">
        <v>82.3</v>
      </c>
      <c r="AL841" s="6">
        <f t="shared" si="132"/>
        <v>0</v>
      </c>
      <c r="AM841" s="6">
        <f t="shared" si="133"/>
        <v>0</v>
      </c>
      <c r="AN841" s="6">
        <f t="shared" si="134"/>
        <v>1</v>
      </c>
    </row>
    <row r="842" spans="1:40" x14ac:dyDescent="0.35">
      <c r="A842" s="2" t="s">
        <v>900</v>
      </c>
      <c r="B842" t="s">
        <v>620</v>
      </c>
      <c r="C842" t="s">
        <v>51</v>
      </c>
      <c r="D842" t="s">
        <v>134</v>
      </c>
      <c r="E842" s="6">
        <v>23.5</v>
      </c>
      <c r="F842" s="6">
        <v>63.29</v>
      </c>
      <c r="G842" s="6">
        <v>72.459999999999994</v>
      </c>
      <c r="H842" s="6">
        <f t="shared" si="128"/>
        <v>0.87344741926580194</v>
      </c>
      <c r="I842" s="6">
        <v>23</v>
      </c>
      <c r="J842" s="6">
        <v>29.13</v>
      </c>
      <c r="K842" s="6">
        <v>71.22</v>
      </c>
      <c r="L842" s="6">
        <f t="shared" si="129"/>
        <v>0</v>
      </c>
      <c r="M842" s="6">
        <f t="shared" si="130"/>
        <v>0</v>
      </c>
      <c r="N842" s="6">
        <f t="shared" si="131"/>
        <v>1</v>
      </c>
      <c r="AA842" t="s">
        <v>900</v>
      </c>
      <c r="AB842" t="s">
        <v>620</v>
      </c>
      <c r="AC842" t="s">
        <v>51</v>
      </c>
      <c r="AD842" t="s">
        <v>135</v>
      </c>
      <c r="AE842">
        <v>24.5</v>
      </c>
      <c r="AF842">
        <v>76.72</v>
      </c>
      <c r="AG842">
        <v>74.930000000000007</v>
      </c>
      <c r="AH842">
        <f t="shared" si="135"/>
        <v>1.0238889630321633</v>
      </c>
      <c r="AI842">
        <v>24</v>
      </c>
      <c r="AJ842">
        <v>66.069999999999993</v>
      </c>
      <c r="AK842">
        <v>73.7</v>
      </c>
      <c r="AL842" s="3">
        <f t="shared" si="132"/>
        <v>0</v>
      </c>
      <c r="AM842" s="3">
        <f t="shared" si="133"/>
        <v>1</v>
      </c>
      <c r="AN842" s="3">
        <f t="shared" si="134"/>
        <v>0</v>
      </c>
    </row>
    <row r="843" spans="1:40" x14ac:dyDescent="0.35">
      <c r="A843" s="2" t="s">
        <v>901</v>
      </c>
      <c r="B843" t="s">
        <v>620</v>
      </c>
      <c r="C843" t="s">
        <v>51</v>
      </c>
      <c r="D843" t="s">
        <v>134</v>
      </c>
      <c r="E843" s="6">
        <v>27</v>
      </c>
      <c r="F843" s="6">
        <v>77.23</v>
      </c>
      <c r="G843" s="6">
        <v>81.08</v>
      </c>
      <c r="H843" s="6">
        <f t="shared" si="128"/>
        <v>0.952516033547114</v>
      </c>
      <c r="I843" s="6">
        <v>26.5</v>
      </c>
      <c r="J843" s="6">
        <v>54.21</v>
      </c>
      <c r="K843" s="6">
        <v>79.86</v>
      </c>
      <c r="L843" s="6">
        <f t="shared" si="129"/>
        <v>0</v>
      </c>
      <c r="M843" s="6">
        <f t="shared" si="130"/>
        <v>0</v>
      </c>
      <c r="N843" s="6">
        <f t="shared" si="131"/>
        <v>1</v>
      </c>
      <c r="AA843" t="s">
        <v>901</v>
      </c>
      <c r="AB843" t="s">
        <v>620</v>
      </c>
      <c r="AC843" t="s">
        <v>51</v>
      </c>
      <c r="AD843" t="s">
        <v>135</v>
      </c>
      <c r="AE843" s="6">
        <v>24</v>
      </c>
      <c r="AF843" s="6">
        <v>66.11</v>
      </c>
      <c r="AG843" s="6">
        <v>73.7</v>
      </c>
      <c r="AH843" s="6">
        <f t="shared" si="135"/>
        <v>0.89701492537313432</v>
      </c>
      <c r="AI843" s="6">
        <v>23.5</v>
      </c>
      <c r="AJ843" s="6">
        <v>50.71</v>
      </c>
      <c r="AK843" s="6">
        <v>72.459999999999994</v>
      </c>
      <c r="AL843" s="6">
        <f t="shared" si="132"/>
        <v>0</v>
      </c>
      <c r="AM843" s="6">
        <f t="shared" si="133"/>
        <v>0</v>
      </c>
      <c r="AN843" s="6">
        <f t="shared" si="134"/>
        <v>1</v>
      </c>
    </row>
    <row r="844" spans="1:40" x14ac:dyDescent="0.35">
      <c r="A844" s="2" t="s">
        <v>902</v>
      </c>
      <c r="B844" t="s">
        <v>620</v>
      </c>
      <c r="C844" t="s">
        <v>51</v>
      </c>
      <c r="D844" t="s">
        <v>134</v>
      </c>
      <c r="E844" s="6">
        <v>15.5</v>
      </c>
      <c r="F844" s="6">
        <v>39.840000000000003</v>
      </c>
      <c r="G844" s="6">
        <v>52.21</v>
      </c>
      <c r="H844" s="6">
        <f t="shared" si="128"/>
        <v>0.76307220838919754</v>
      </c>
      <c r="I844" s="6">
        <v>15</v>
      </c>
      <c r="J844" s="6">
        <v>23.24</v>
      </c>
      <c r="K844" s="6">
        <v>50.91</v>
      </c>
      <c r="L844" s="6">
        <f t="shared" si="129"/>
        <v>0</v>
      </c>
      <c r="M844" s="6">
        <f t="shared" si="130"/>
        <v>0</v>
      </c>
      <c r="N844" s="6">
        <f t="shared" si="131"/>
        <v>1</v>
      </c>
      <c r="AA844" t="s">
        <v>902</v>
      </c>
      <c r="AB844" t="s">
        <v>620</v>
      </c>
      <c r="AC844" t="s">
        <v>51</v>
      </c>
      <c r="AD844" t="s">
        <v>135</v>
      </c>
      <c r="AE844" s="6">
        <v>23</v>
      </c>
      <c r="AF844" s="6">
        <v>57.78</v>
      </c>
      <c r="AG844" s="6">
        <v>71.22</v>
      </c>
      <c r="AH844" s="6">
        <f t="shared" si="135"/>
        <v>0.81128896377422077</v>
      </c>
      <c r="AI844" s="6">
        <v>22.5</v>
      </c>
      <c r="AJ844" s="6">
        <v>43.48</v>
      </c>
      <c r="AK844" s="6">
        <v>69.97</v>
      </c>
      <c r="AL844" s="6">
        <f t="shared" si="132"/>
        <v>0</v>
      </c>
      <c r="AM844" s="6">
        <f t="shared" si="133"/>
        <v>0</v>
      </c>
      <c r="AN844" s="6">
        <f t="shared" si="134"/>
        <v>1</v>
      </c>
    </row>
    <row r="845" spans="1:40" x14ac:dyDescent="0.35">
      <c r="A845" s="2" t="s">
        <v>903</v>
      </c>
      <c r="B845" t="s">
        <v>620</v>
      </c>
      <c r="C845" t="s">
        <v>51</v>
      </c>
      <c r="D845" t="s">
        <v>134</v>
      </c>
      <c r="E845">
        <v>25.5</v>
      </c>
      <c r="F845">
        <v>77.849999999999994</v>
      </c>
      <c r="G845">
        <v>77.400000000000006</v>
      </c>
      <c r="H845">
        <f t="shared" si="128"/>
        <v>1.0058139534883719</v>
      </c>
      <c r="I845">
        <v>24.5</v>
      </c>
      <c r="J845">
        <v>71.19</v>
      </c>
      <c r="K845">
        <v>74.930000000000007</v>
      </c>
      <c r="L845" s="3">
        <f t="shared" si="129"/>
        <v>0</v>
      </c>
      <c r="M845" s="3">
        <f t="shared" si="130"/>
        <v>1</v>
      </c>
      <c r="N845" s="3">
        <f t="shared" si="131"/>
        <v>0</v>
      </c>
      <c r="AA845" t="s">
        <v>903</v>
      </c>
      <c r="AB845" t="s">
        <v>620</v>
      </c>
      <c r="AC845" t="s">
        <v>51</v>
      </c>
      <c r="AD845" t="s">
        <v>135</v>
      </c>
      <c r="AE845">
        <v>24</v>
      </c>
      <c r="AF845">
        <v>95.91</v>
      </c>
      <c r="AG845">
        <v>73.7</v>
      </c>
      <c r="AH845">
        <f t="shared" si="135"/>
        <v>1.3013568521031207</v>
      </c>
      <c r="AI845">
        <v>16</v>
      </c>
      <c r="AJ845">
        <v>59.61</v>
      </c>
      <c r="AK845">
        <v>53.5</v>
      </c>
      <c r="AL845" s="3">
        <f t="shared" si="132"/>
        <v>0</v>
      </c>
      <c r="AM845" s="3">
        <f t="shared" si="133"/>
        <v>1</v>
      </c>
      <c r="AN845" s="3">
        <f t="shared" si="134"/>
        <v>0</v>
      </c>
    </row>
    <row r="846" spans="1:40" x14ac:dyDescent="0.35">
      <c r="A846" s="2" t="s">
        <v>904</v>
      </c>
      <c r="B846" t="s">
        <v>689</v>
      </c>
      <c r="C846" t="s">
        <v>51</v>
      </c>
      <c r="D846" t="s">
        <v>17</v>
      </c>
      <c r="E846">
        <v>26.5</v>
      </c>
      <c r="F846">
        <v>165.82</v>
      </c>
      <c r="G846">
        <v>79.86</v>
      </c>
      <c r="H846">
        <f t="shared" si="128"/>
        <v>2.0763836714249937</v>
      </c>
      <c r="I846">
        <v>24.5</v>
      </c>
      <c r="J846">
        <v>49.42</v>
      </c>
      <c r="K846">
        <v>74.930000000000007</v>
      </c>
      <c r="L846" s="3">
        <f t="shared" si="129"/>
        <v>1</v>
      </c>
      <c r="M846" s="3">
        <f t="shared" si="130"/>
        <v>0</v>
      </c>
      <c r="N846" s="3">
        <f t="shared" si="131"/>
        <v>0</v>
      </c>
      <c r="AA846" t="s">
        <v>904</v>
      </c>
      <c r="AB846" t="s">
        <v>689</v>
      </c>
      <c r="AC846" t="s">
        <v>51</v>
      </c>
      <c r="AD846" t="s">
        <v>18</v>
      </c>
      <c r="AE846">
        <v>24</v>
      </c>
      <c r="AF846">
        <v>118.21</v>
      </c>
      <c r="AG846">
        <v>73.7</v>
      </c>
      <c r="AH846">
        <f t="shared" si="135"/>
        <v>1.60393487109905</v>
      </c>
      <c r="AI846">
        <v>23</v>
      </c>
      <c r="AJ846">
        <v>53.14</v>
      </c>
      <c r="AK846">
        <v>71.22</v>
      </c>
      <c r="AL846" s="3">
        <f t="shared" si="132"/>
        <v>1</v>
      </c>
      <c r="AM846" s="3">
        <f t="shared" si="133"/>
        <v>0</v>
      </c>
      <c r="AN846" s="3">
        <f t="shared" si="134"/>
        <v>0</v>
      </c>
    </row>
    <row r="847" spans="1:40" x14ac:dyDescent="0.35">
      <c r="A847" s="2" t="s">
        <v>905</v>
      </c>
      <c r="B847" t="s">
        <v>689</v>
      </c>
      <c r="C847" t="s">
        <v>51</v>
      </c>
      <c r="D847" t="s">
        <v>17</v>
      </c>
      <c r="E847">
        <v>27</v>
      </c>
      <c r="F847">
        <v>129.5</v>
      </c>
      <c r="G847">
        <v>81.08</v>
      </c>
      <c r="H847">
        <f t="shared" si="128"/>
        <v>1.5971879625061667</v>
      </c>
      <c r="I847">
        <v>25.5</v>
      </c>
      <c r="J847">
        <v>76.06</v>
      </c>
      <c r="K847">
        <v>77.400000000000006</v>
      </c>
      <c r="L847" s="3">
        <f t="shared" si="129"/>
        <v>1</v>
      </c>
      <c r="M847" s="3">
        <f t="shared" si="130"/>
        <v>0</v>
      </c>
      <c r="N847" s="3">
        <f t="shared" si="131"/>
        <v>0</v>
      </c>
      <c r="AA847" t="s">
        <v>905</v>
      </c>
      <c r="AB847" t="s">
        <v>689</v>
      </c>
      <c r="AC847" t="s">
        <v>51</v>
      </c>
      <c r="AD847" t="s">
        <v>18</v>
      </c>
      <c r="AE847">
        <v>24</v>
      </c>
      <c r="AF847">
        <v>151.94</v>
      </c>
      <c r="AG847">
        <v>73.7</v>
      </c>
      <c r="AH847">
        <f t="shared" si="135"/>
        <v>2.0616010854816822</v>
      </c>
      <c r="AI847">
        <v>26</v>
      </c>
      <c r="AJ847">
        <v>81.78</v>
      </c>
      <c r="AK847">
        <v>78.63</v>
      </c>
      <c r="AL847" s="3">
        <f t="shared" si="132"/>
        <v>1</v>
      </c>
      <c r="AM847" s="3">
        <f t="shared" si="133"/>
        <v>0</v>
      </c>
      <c r="AN847" s="3">
        <f t="shared" si="134"/>
        <v>0</v>
      </c>
    </row>
    <row r="848" spans="1:40" x14ac:dyDescent="0.35">
      <c r="A848" s="2" t="s">
        <v>906</v>
      </c>
      <c r="B848" t="s">
        <v>689</v>
      </c>
      <c r="C848" t="s">
        <v>51</v>
      </c>
      <c r="D848" t="s">
        <v>17</v>
      </c>
      <c r="E848">
        <v>26.5</v>
      </c>
      <c r="F848">
        <v>159.36000000000001</v>
      </c>
      <c r="G848">
        <v>79.86</v>
      </c>
      <c r="H848">
        <f t="shared" si="128"/>
        <v>1.9954921111945907</v>
      </c>
      <c r="I848">
        <v>24.5</v>
      </c>
      <c r="J848">
        <v>60.68</v>
      </c>
      <c r="K848">
        <v>74.930000000000007</v>
      </c>
      <c r="L848" s="3">
        <f t="shared" si="129"/>
        <v>1</v>
      </c>
      <c r="M848" s="3">
        <f t="shared" si="130"/>
        <v>0</v>
      </c>
      <c r="N848" s="3">
        <f t="shared" si="131"/>
        <v>0</v>
      </c>
      <c r="AA848" t="s">
        <v>906</v>
      </c>
      <c r="AB848" t="s">
        <v>689</v>
      </c>
      <c r="AC848" t="s">
        <v>51</v>
      </c>
      <c r="AD848" t="s">
        <v>18</v>
      </c>
      <c r="AE848">
        <v>24</v>
      </c>
      <c r="AF848">
        <v>152.61000000000001</v>
      </c>
      <c r="AG848">
        <v>73.7</v>
      </c>
      <c r="AH848">
        <f t="shared" si="135"/>
        <v>2.0706919945725919</v>
      </c>
      <c r="AI848">
        <v>22.5</v>
      </c>
      <c r="AJ848">
        <v>53.57</v>
      </c>
      <c r="AK848">
        <v>69.97</v>
      </c>
      <c r="AL848" s="3">
        <f t="shared" si="132"/>
        <v>1</v>
      </c>
      <c r="AM848" s="3">
        <f t="shared" si="133"/>
        <v>0</v>
      </c>
      <c r="AN848" s="3">
        <f t="shared" si="134"/>
        <v>0</v>
      </c>
    </row>
    <row r="849" spans="1:40" x14ac:dyDescent="0.35">
      <c r="A849" s="2" t="s">
        <v>907</v>
      </c>
      <c r="B849" t="s">
        <v>689</v>
      </c>
      <c r="C849" t="s">
        <v>51</v>
      </c>
      <c r="D849" t="s">
        <v>17</v>
      </c>
      <c r="E849">
        <v>26</v>
      </c>
      <c r="F849">
        <v>109.53</v>
      </c>
      <c r="G849">
        <v>78.63</v>
      </c>
      <c r="H849">
        <f t="shared" si="128"/>
        <v>1.3929797787104159</v>
      </c>
      <c r="I849">
        <v>24.5</v>
      </c>
      <c r="J849">
        <v>66.39</v>
      </c>
      <c r="K849">
        <v>74.930000000000007</v>
      </c>
      <c r="L849" s="3">
        <f t="shared" si="129"/>
        <v>0</v>
      </c>
      <c r="M849" s="3">
        <f t="shared" si="130"/>
        <v>1</v>
      </c>
      <c r="N849" s="3">
        <f t="shared" si="131"/>
        <v>0</v>
      </c>
      <c r="AA849" t="s">
        <v>907</v>
      </c>
      <c r="AB849" t="s">
        <v>689</v>
      </c>
      <c r="AC849" t="s">
        <v>51</v>
      </c>
      <c r="AD849" t="s">
        <v>18</v>
      </c>
      <c r="AE849">
        <v>24</v>
      </c>
      <c r="AF849">
        <v>152.63</v>
      </c>
      <c r="AG849">
        <v>73.7</v>
      </c>
      <c r="AH849">
        <f t="shared" si="135"/>
        <v>2.0709633649932155</v>
      </c>
      <c r="AI849">
        <v>23</v>
      </c>
      <c r="AJ849">
        <v>70.67</v>
      </c>
      <c r="AK849">
        <v>71.22</v>
      </c>
      <c r="AL849" s="3">
        <f t="shared" si="132"/>
        <v>1</v>
      </c>
      <c r="AM849" s="3">
        <f t="shared" si="133"/>
        <v>0</v>
      </c>
      <c r="AN849" s="3">
        <f t="shared" si="134"/>
        <v>0</v>
      </c>
    </row>
    <row r="850" spans="1:40" x14ac:dyDescent="0.35">
      <c r="A850" s="2" t="s">
        <v>908</v>
      </c>
      <c r="B850" t="s">
        <v>689</v>
      </c>
      <c r="C850" t="s">
        <v>51</v>
      </c>
      <c r="D850" t="s">
        <v>17</v>
      </c>
      <c r="E850">
        <v>26.5</v>
      </c>
      <c r="F850">
        <v>81.819999999999993</v>
      </c>
      <c r="G850">
        <v>79.86</v>
      </c>
      <c r="H850">
        <f t="shared" si="128"/>
        <v>1.0245429501627847</v>
      </c>
      <c r="I850">
        <v>26</v>
      </c>
      <c r="J850">
        <v>70.47</v>
      </c>
      <c r="K850">
        <v>78.63</v>
      </c>
      <c r="L850" s="3">
        <f t="shared" si="129"/>
        <v>0</v>
      </c>
      <c r="M850" s="3">
        <f t="shared" si="130"/>
        <v>1</v>
      </c>
      <c r="N850" s="3">
        <f t="shared" si="131"/>
        <v>0</v>
      </c>
      <c r="AA850" t="s">
        <v>908</v>
      </c>
      <c r="AB850" t="s">
        <v>689</v>
      </c>
      <c r="AC850" t="s">
        <v>51</v>
      </c>
      <c r="AD850" t="s">
        <v>18</v>
      </c>
      <c r="AE850">
        <v>24</v>
      </c>
      <c r="AF850">
        <v>136.69</v>
      </c>
      <c r="AG850">
        <v>73.7</v>
      </c>
      <c r="AH850">
        <f t="shared" si="135"/>
        <v>1.8546811397557665</v>
      </c>
      <c r="AI850">
        <v>35</v>
      </c>
      <c r="AJ850">
        <v>103.26</v>
      </c>
      <c r="AK850">
        <v>100.44</v>
      </c>
      <c r="AL850" s="3">
        <f t="shared" si="132"/>
        <v>1</v>
      </c>
      <c r="AM850" s="3">
        <f t="shared" si="133"/>
        <v>0</v>
      </c>
      <c r="AN850" s="3">
        <f t="shared" si="134"/>
        <v>0</v>
      </c>
    </row>
    <row r="851" spans="1:40" x14ac:dyDescent="0.35">
      <c r="A851" s="2" t="s">
        <v>909</v>
      </c>
      <c r="B851" t="s">
        <v>689</v>
      </c>
      <c r="C851" t="s">
        <v>51</v>
      </c>
      <c r="D851" t="s">
        <v>17</v>
      </c>
      <c r="E851">
        <v>26</v>
      </c>
      <c r="F851">
        <v>185.52</v>
      </c>
      <c r="G851">
        <v>78.63</v>
      </c>
      <c r="H851">
        <f t="shared" si="128"/>
        <v>2.3594048073254488</v>
      </c>
      <c r="I851">
        <v>24</v>
      </c>
      <c r="J851">
        <v>66.87</v>
      </c>
      <c r="K851">
        <v>73.7</v>
      </c>
      <c r="L851" s="3">
        <f t="shared" si="129"/>
        <v>1</v>
      </c>
      <c r="M851" s="3">
        <f t="shared" si="130"/>
        <v>0</v>
      </c>
      <c r="N851" s="3">
        <f t="shared" si="131"/>
        <v>0</v>
      </c>
      <c r="AA851" t="s">
        <v>909</v>
      </c>
      <c r="AB851" t="s">
        <v>689</v>
      </c>
      <c r="AC851" t="s">
        <v>51</v>
      </c>
      <c r="AD851" t="s">
        <v>18</v>
      </c>
      <c r="AE851">
        <v>24</v>
      </c>
      <c r="AF851">
        <v>155.9</v>
      </c>
      <c r="AG851">
        <v>73.7</v>
      </c>
      <c r="AH851">
        <f t="shared" si="135"/>
        <v>2.1153324287652646</v>
      </c>
      <c r="AI851">
        <v>23</v>
      </c>
      <c r="AJ851">
        <v>65.52</v>
      </c>
      <c r="AK851">
        <v>71.22</v>
      </c>
      <c r="AL851" s="3">
        <f t="shared" si="132"/>
        <v>1</v>
      </c>
      <c r="AM851" s="3">
        <f t="shared" si="133"/>
        <v>0</v>
      </c>
      <c r="AN851" s="3">
        <f t="shared" si="134"/>
        <v>0</v>
      </c>
    </row>
    <row r="852" spans="1:40" x14ac:dyDescent="0.35">
      <c r="A852" s="2" t="s">
        <v>910</v>
      </c>
      <c r="B852" t="s">
        <v>689</v>
      </c>
      <c r="C852" t="s">
        <v>51</v>
      </c>
      <c r="D852" t="s">
        <v>17</v>
      </c>
      <c r="E852">
        <v>26.5</v>
      </c>
      <c r="F852">
        <v>168.54</v>
      </c>
      <c r="G852">
        <v>79.86</v>
      </c>
      <c r="H852">
        <f t="shared" si="128"/>
        <v>2.110443275732532</v>
      </c>
      <c r="I852">
        <v>25</v>
      </c>
      <c r="J852">
        <v>59</v>
      </c>
      <c r="K852">
        <v>76.17</v>
      </c>
      <c r="L852" s="3">
        <f t="shared" si="129"/>
        <v>1</v>
      </c>
      <c r="M852" s="3">
        <f t="shared" si="130"/>
        <v>0</v>
      </c>
      <c r="N852" s="3">
        <f t="shared" si="131"/>
        <v>0</v>
      </c>
      <c r="AA852" t="s">
        <v>910</v>
      </c>
      <c r="AB852" t="s">
        <v>689</v>
      </c>
      <c r="AC852" t="s">
        <v>51</v>
      </c>
      <c r="AD852" t="s">
        <v>18</v>
      </c>
      <c r="AE852">
        <v>24</v>
      </c>
      <c r="AF852">
        <v>151.32</v>
      </c>
      <c r="AG852">
        <v>73.7</v>
      </c>
      <c r="AH852">
        <f t="shared" si="135"/>
        <v>2.0531886024423338</v>
      </c>
      <c r="AI852">
        <v>23</v>
      </c>
      <c r="AJ852">
        <v>70.8</v>
      </c>
      <c r="AK852">
        <v>71.22</v>
      </c>
      <c r="AL852" s="3">
        <f t="shared" si="132"/>
        <v>1</v>
      </c>
      <c r="AM852" s="3">
        <f t="shared" si="133"/>
        <v>0</v>
      </c>
      <c r="AN852" s="3">
        <f t="shared" si="134"/>
        <v>0</v>
      </c>
    </row>
    <row r="853" spans="1:40" x14ac:dyDescent="0.35">
      <c r="A853" s="2" t="s">
        <v>911</v>
      </c>
      <c r="B853" t="s">
        <v>689</v>
      </c>
      <c r="C853" t="s">
        <v>51</v>
      </c>
      <c r="D853" t="s">
        <v>17</v>
      </c>
      <c r="E853">
        <v>26</v>
      </c>
      <c r="F853">
        <v>186.4</v>
      </c>
      <c r="G853">
        <v>78.63</v>
      </c>
      <c r="H853">
        <f t="shared" si="128"/>
        <v>2.3705964644537709</v>
      </c>
      <c r="I853">
        <v>24</v>
      </c>
      <c r="J853">
        <v>56.83</v>
      </c>
      <c r="K853">
        <v>73.7</v>
      </c>
      <c r="L853" s="3">
        <f t="shared" si="129"/>
        <v>1</v>
      </c>
      <c r="M853" s="3">
        <f t="shared" si="130"/>
        <v>0</v>
      </c>
      <c r="N853" s="3">
        <f t="shared" si="131"/>
        <v>0</v>
      </c>
      <c r="AA853" t="s">
        <v>911</v>
      </c>
      <c r="AB853" t="s">
        <v>689</v>
      </c>
      <c r="AC853" t="s">
        <v>51</v>
      </c>
      <c r="AD853" t="s">
        <v>18</v>
      </c>
      <c r="AE853">
        <v>24</v>
      </c>
      <c r="AF853">
        <v>167.86</v>
      </c>
      <c r="AG853">
        <v>73.7</v>
      </c>
      <c r="AH853">
        <f t="shared" si="135"/>
        <v>2.2776119402985078</v>
      </c>
      <c r="AI853">
        <v>23</v>
      </c>
      <c r="AJ853">
        <v>48.9</v>
      </c>
      <c r="AK853">
        <v>71.22</v>
      </c>
      <c r="AL853" s="3">
        <f t="shared" si="132"/>
        <v>1</v>
      </c>
      <c r="AM853" s="3">
        <f t="shared" si="133"/>
        <v>0</v>
      </c>
      <c r="AN853" s="3">
        <f t="shared" si="134"/>
        <v>0</v>
      </c>
    </row>
    <row r="854" spans="1:40" x14ac:dyDescent="0.35">
      <c r="A854" s="2" t="s">
        <v>912</v>
      </c>
      <c r="B854" t="s">
        <v>689</v>
      </c>
      <c r="C854" t="s">
        <v>51</v>
      </c>
      <c r="D854" t="s">
        <v>17</v>
      </c>
      <c r="E854" s="6">
        <v>25.5</v>
      </c>
      <c r="F854" s="6">
        <v>66.94</v>
      </c>
      <c r="G854" s="6">
        <v>77.400000000000006</v>
      </c>
      <c r="H854" s="6">
        <f t="shared" si="128"/>
        <v>0.86485788113695083</v>
      </c>
      <c r="I854" s="6">
        <v>25</v>
      </c>
      <c r="J854" s="6">
        <v>65.64</v>
      </c>
      <c r="K854" s="6">
        <v>76.17</v>
      </c>
      <c r="L854" s="6">
        <f t="shared" si="129"/>
        <v>0</v>
      </c>
      <c r="M854" s="6">
        <f t="shared" si="130"/>
        <v>0</v>
      </c>
      <c r="N854" s="6">
        <f t="shared" si="131"/>
        <v>1</v>
      </c>
      <c r="AA854" t="s">
        <v>912</v>
      </c>
      <c r="AB854" t="s">
        <v>689</v>
      </c>
      <c r="AC854" t="s">
        <v>51</v>
      </c>
      <c r="AD854" t="s">
        <v>18</v>
      </c>
      <c r="AE854">
        <v>24</v>
      </c>
      <c r="AF854">
        <v>154.66999999999999</v>
      </c>
      <c r="AG854">
        <v>73.7</v>
      </c>
      <c r="AH854">
        <f t="shared" si="135"/>
        <v>2.0986431478968788</v>
      </c>
      <c r="AI854">
        <v>23</v>
      </c>
      <c r="AJ854">
        <v>56.84</v>
      </c>
      <c r="AK854">
        <v>71.22</v>
      </c>
      <c r="AL854" s="3">
        <f t="shared" si="132"/>
        <v>1</v>
      </c>
      <c r="AM854" s="3">
        <f t="shared" si="133"/>
        <v>0</v>
      </c>
      <c r="AN854" s="3">
        <f t="shared" si="134"/>
        <v>0</v>
      </c>
    </row>
    <row r="855" spans="1:40" x14ac:dyDescent="0.35">
      <c r="A855" s="2" t="s">
        <v>913</v>
      </c>
      <c r="B855" t="s">
        <v>689</v>
      </c>
      <c r="C855" t="s">
        <v>51</v>
      </c>
      <c r="D855" t="s">
        <v>17</v>
      </c>
      <c r="E855">
        <v>26.5</v>
      </c>
      <c r="F855">
        <v>91.98</v>
      </c>
      <c r="G855">
        <v>79.86</v>
      </c>
      <c r="H855">
        <f t="shared" si="128"/>
        <v>1.1517655897821188</v>
      </c>
      <c r="I855">
        <v>27.5</v>
      </c>
      <c r="J855">
        <v>86.66</v>
      </c>
      <c r="K855">
        <v>82.3</v>
      </c>
      <c r="L855" s="3">
        <f t="shared" si="129"/>
        <v>0</v>
      </c>
      <c r="M855" s="3">
        <f t="shared" si="130"/>
        <v>1</v>
      </c>
      <c r="N855" s="3">
        <f t="shared" si="131"/>
        <v>0</v>
      </c>
      <c r="AA855" t="s">
        <v>913</v>
      </c>
      <c r="AB855" t="s">
        <v>689</v>
      </c>
      <c r="AC855" t="s">
        <v>51</v>
      </c>
      <c r="AD855" t="s">
        <v>18</v>
      </c>
      <c r="AE855">
        <v>24</v>
      </c>
      <c r="AF855">
        <v>87.2</v>
      </c>
      <c r="AG855">
        <v>73.7</v>
      </c>
      <c r="AH855">
        <f t="shared" si="135"/>
        <v>1.1831750339213025</v>
      </c>
      <c r="AI855">
        <v>23.5</v>
      </c>
      <c r="AJ855">
        <v>70.709999999999994</v>
      </c>
      <c r="AK855">
        <v>72.459999999999994</v>
      </c>
      <c r="AL855" s="3">
        <f t="shared" si="132"/>
        <v>0</v>
      </c>
      <c r="AM855" s="3">
        <f t="shared" si="133"/>
        <v>1</v>
      </c>
      <c r="AN855" s="3">
        <f t="shared" si="134"/>
        <v>0</v>
      </c>
    </row>
    <row r="856" spans="1:40" x14ac:dyDescent="0.35">
      <c r="A856" s="2" t="s">
        <v>914</v>
      </c>
      <c r="B856" t="s">
        <v>689</v>
      </c>
      <c r="C856" t="s">
        <v>51</v>
      </c>
      <c r="D856" t="s">
        <v>17</v>
      </c>
      <c r="E856" s="6">
        <v>25.5</v>
      </c>
      <c r="F856" s="6">
        <v>69.099999999999994</v>
      </c>
      <c r="G856" s="6">
        <v>77.400000000000006</v>
      </c>
      <c r="H856" s="6">
        <f t="shared" si="128"/>
        <v>0.8927648578811368</v>
      </c>
      <c r="I856" s="6">
        <v>25</v>
      </c>
      <c r="J856" s="6">
        <v>56.53</v>
      </c>
      <c r="K856" s="6">
        <v>76.17</v>
      </c>
      <c r="L856" s="6">
        <f t="shared" si="129"/>
        <v>0</v>
      </c>
      <c r="M856" s="6">
        <f t="shared" si="130"/>
        <v>0</v>
      </c>
      <c r="N856" s="6">
        <f t="shared" si="131"/>
        <v>1</v>
      </c>
      <c r="AA856" t="s">
        <v>914</v>
      </c>
      <c r="AB856" t="s">
        <v>689</v>
      </c>
      <c r="AC856" t="s">
        <v>51</v>
      </c>
      <c r="AD856" t="s">
        <v>18</v>
      </c>
      <c r="AE856" s="6">
        <v>16.5</v>
      </c>
      <c r="AF856" s="6">
        <v>52.99</v>
      </c>
      <c r="AG856" s="6">
        <v>54.79</v>
      </c>
      <c r="AH856" s="6">
        <f t="shared" si="135"/>
        <v>0.96714728965139629</v>
      </c>
      <c r="AI856" s="6">
        <v>16</v>
      </c>
      <c r="AJ856" s="6">
        <v>36.08</v>
      </c>
      <c r="AK856" s="6">
        <v>53.5</v>
      </c>
      <c r="AL856" s="6">
        <f t="shared" si="132"/>
        <v>0</v>
      </c>
      <c r="AM856" s="6">
        <f t="shared" si="133"/>
        <v>0</v>
      </c>
      <c r="AN856" s="6">
        <f t="shared" si="134"/>
        <v>1</v>
      </c>
    </row>
    <row r="857" spans="1:40" x14ac:dyDescent="0.35">
      <c r="A857" s="2" t="s">
        <v>915</v>
      </c>
      <c r="B857" t="s">
        <v>689</v>
      </c>
      <c r="C857" t="s">
        <v>51</v>
      </c>
      <c r="D857" t="s">
        <v>17</v>
      </c>
      <c r="E857">
        <v>26</v>
      </c>
      <c r="F857">
        <v>145.77000000000001</v>
      </c>
      <c r="G857">
        <v>78.63</v>
      </c>
      <c r="H857">
        <f t="shared" si="128"/>
        <v>1.8538725677222436</v>
      </c>
      <c r="I857">
        <v>24.5</v>
      </c>
      <c r="J857">
        <v>59.67</v>
      </c>
      <c r="K857">
        <v>74.930000000000007</v>
      </c>
      <c r="L857" s="3">
        <f t="shared" si="129"/>
        <v>1</v>
      </c>
      <c r="M857" s="3">
        <f t="shared" si="130"/>
        <v>0</v>
      </c>
      <c r="N857" s="3">
        <f t="shared" si="131"/>
        <v>0</v>
      </c>
      <c r="AA857" t="s">
        <v>915</v>
      </c>
      <c r="AB857" t="s">
        <v>689</v>
      </c>
      <c r="AC857" t="s">
        <v>51</v>
      </c>
      <c r="AD857" t="s">
        <v>18</v>
      </c>
      <c r="AE857">
        <v>24</v>
      </c>
      <c r="AF857">
        <v>115.37</v>
      </c>
      <c r="AG857">
        <v>73.7</v>
      </c>
      <c r="AH857">
        <f t="shared" si="135"/>
        <v>1.5654002713704207</v>
      </c>
      <c r="AI857">
        <v>23</v>
      </c>
      <c r="AJ857">
        <v>49.09</v>
      </c>
      <c r="AK857">
        <v>71.22</v>
      </c>
      <c r="AL857" s="3">
        <f t="shared" si="132"/>
        <v>1</v>
      </c>
      <c r="AM857" s="3">
        <f t="shared" si="133"/>
        <v>0</v>
      </c>
      <c r="AN857" s="3">
        <f t="shared" si="134"/>
        <v>0</v>
      </c>
    </row>
    <row r="858" spans="1:40" x14ac:dyDescent="0.35">
      <c r="A858" s="2" t="s">
        <v>916</v>
      </c>
      <c r="B858" t="s">
        <v>689</v>
      </c>
      <c r="C858" t="s">
        <v>51</v>
      </c>
      <c r="D858" t="s">
        <v>17</v>
      </c>
      <c r="E858">
        <v>26</v>
      </c>
      <c r="F858">
        <v>83.55</v>
      </c>
      <c r="G858">
        <v>78.63</v>
      </c>
      <c r="H858">
        <f t="shared" si="128"/>
        <v>1.062571537581076</v>
      </c>
      <c r="I858">
        <v>27.5</v>
      </c>
      <c r="J858">
        <v>85.47</v>
      </c>
      <c r="K858">
        <v>82.3</v>
      </c>
      <c r="L858" s="3">
        <f t="shared" si="129"/>
        <v>0</v>
      </c>
      <c r="M858" s="3">
        <f t="shared" si="130"/>
        <v>1</v>
      </c>
      <c r="N858" s="3">
        <f t="shared" si="131"/>
        <v>0</v>
      </c>
      <c r="AA858" t="s">
        <v>916</v>
      </c>
      <c r="AB858" t="s">
        <v>689</v>
      </c>
      <c r="AC858" t="s">
        <v>51</v>
      </c>
      <c r="AD858" t="s">
        <v>18</v>
      </c>
      <c r="AE858">
        <v>24</v>
      </c>
      <c r="AF858">
        <v>100.82</v>
      </c>
      <c r="AG858">
        <v>73.7</v>
      </c>
      <c r="AH858">
        <f t="shared" si="135"/>
        <v>1.36797829036635</v>
      </c>
      <c r="AI858">
        <v>23</v>
      </c>
      <c r="AJ858">
        <v>40.28</v>
      </c>
      <c r="AK858">
        <v>71.22</v>
      </c>
      <c r="AL858" s="3">
        <f t="shared" si="132"/>
        <v>0</v>
      </c>
      <c r="AM858" s="3">
        <f t="shared" si="133"/>
        <v>1</v>
      </c>
      <c r="AN858" s="3">
        <f t="shared" si="134"/>
        <v>0</v>
      </c>
    </row>
    <row r="859" spans="1:40" x14ac:dyDescent="0.35">
      <c r="A859" s="2" t="s">
        <v>917</v>
      </c>
      <c r="B859" t="s">
        <v>689</v>
      </c>
      <c r="C859" t="s">
        <v>51</v>
      </c>
      <c r="D859" t="s">
        <v>17</v>
      </c>
      <c r="E859" s="6">
        <v>27</v>
      </c>
      <c r="F859" s="6">
        <v>72.23</v>
      </c>
      <c r="G859" s="6">
        <v>81.08</v>
      </c>
      <c r="H859" s="6">
        <f t="shared" si="128"/>
        <v>0.89084854464726204</v>
      </c>
      <c r="I859" s="6">
        <v>26.5</v>
      </c>
      <c r="J859" s="6">
        <v>67.22</v>
      </c>
      <c r="K859" s="6">
        <v>79.86</v>
      </c>
      <c r="L859" s="6">
        <f t="shared" si="129"/>
        <v>0</v>
      </c>
      <c r="M859" s="6">
        <f t="shared" si="130"/>
        <v>0</v>
      </c>
      <c r="N859" s="6">
        <f t="shared" si="131"/>
        <v>1</v>
      </c>
      <c r="AA859" t="s">
        <v>917</v>
      </c>
      <c r="AB859" t="s">
        <v>689</v>
      </c>
      <c r="AC859" t="s">
        <v>51</v>
      </c>
      <c r="AD859" t="s">
        <v>18</v>
      </c>
      <c r="AE859">
        <v>24</v>
      </c>
      <c r="AF859">
        <v>118.67</v>
      </c>
      <c r="AG859">
        <v>73.7</v>
      </c>
      <c r="AH859">
        <f t="shared" si="135"/>
        <v>1.6101763907734057</v>
      </c>
      <c r="AI859">
        <v>23</v>
      </c>
      <c r="AJ859">
        <v>68.16</v>
      </c>
      <c r="AK859">
        <v>71.22</v>
      </c>
      <c r="AL859" s="3">
        <f t="shared" si="132"/>
        <v>1</v>
      </c>
      <c r="AM859" s="3">
        <f t="shared" si="133"/>
        <v>0</v>
      </c>
      <c r="AN859" s="3">
        <f t="shared" si="134"/>
        <v>0</v>
      </c>
    </row>
    <row r="860" spans="1:40" x14ac:dyDescent="0.35">
      <c r="A860" s="2" t="s">
        <v>918</v>
      </c>
      <c r="B860" t="s">
        <v>689</v>
      </c>
      <c r="C860" t="s">
        <v>51</v>
      </c>
      <c r="D860" t="s">
        <v>17</v>
      </c>
      <c r="E860">
        <v>24.5</v>
      </c>
      <c r="F860">
        <v>83.91</v>
      </c>
      <c r="G860">
        <v>74.930000000000007</v>
      </c>
      <c r="H860">
        <f t="shared" si="128"/>
        <v>1.1198451888429199</v>
      </c>
      <c r="I860">
        <v>26</v>
      </c>
      <c r="J860">
        <v>86.63</v>
      </c>
      <c r="K860">
        <v>78.63</v>
      </c>
      <c r="L860" s="3">
        <f t="shared" si="129"/>
        <v>0</v>
      </c>
      <c r="M860" s="3">
        <f t="shared" si="130"/>
        <v>1</v>
      </c>
      <c r="N860" s="3">
        <f t="shared" si="131"/>
        <v>0</v>
      </c>
      <c r="AA860" t="s">
        <v>918</v>
      </c>
      <c r="AB860" t="s">
        <v>689</v>
      </c>
      <c r="AC860" t="s">
        <v>51</v>
      </c>
      <c r="AD860" t="s">
        <v>18</v>
      </c>
      <c r="AE860" s="6">
        <v>26.5</v>
      </c>
      <c r="AF860" s="6">
        <v>72.13</v>
      </c>
      <c r="AG860" s="6">
        <v>79.86</v>
      </c>
      <c r="AH860" s="6">
        <f t="shared" si="135"/>
        <v>0.90320560981718001</v>
      </c>
      <c r="AI860" s="6">
        <v>26</v>
      </c>
      <c r="AJ860" s="6">
        <v>53.5</v>
      </c>
      <c r="AK860" s="6">
        <v>78.63</v>
      </c>
      <c r="AL860" s="6">
        <f t="shared" si="132"/>
        <v>0</v>
      </c>
      <c r="AM860" s="6">
        <f t="shared" si="133"/>
        <v>0</v>
      </c>
      <c r="AN860" s="6">
        <f t="shared" si="134"/>
        <v>1</v>
      </c>
    </row>
    <row r="861" spans="1:40" x14ac:dyDescent="0.35">
      <c r="A861" s="2" t="s">
        <v>919</v>
      </c>
      <c r="B861" t="s">
        <v>689</v>
      </c>
      <c r="C861" t="s">
        <v>51</v>
      </c>
      <c r="D861" t="s">
        <v>134</v>
      </c>
      <c r="E861" s="6">
        <v>24</v>
      </c>
      <c r="F861" s="6">
        <v>66.14</v>
      </c>
      <c r="G861" s="6">
        <v>73.7</v>
      </c>
      <c r="H861" s="6">
        <f t="shared" si="128"/>
        <v>0.89742198100407056</v>
      </c>
      <c r="I861" s="6">
        <v>23.5</v>
      </c>
      <c r="J861" s="6">
        <v>62</v>
      </c>
      <c r="K861" s="6">
        <v>72.459999999999994</v>
      </c>
      <c r="L861" s="6">
        <f t="shared" si="129"/>
        <v>0</v>
      </c>
      <c r="M861" s="6">
        <f t="shared" si="130"/>
        <v>0</v>
      </c>
      <c r="N861" s="6">
        <f t="shared" si="131"/>
        <v>1</v>
      </c>
      <c r="AA861" t="s">
        <v>919</v>
      </c>
      <c r="AB861" t="s">
        <v>689</v>
      </c>
      <c r="AC861" t="s">
        <v>51</v>
      </c>
      <c r="AD861" t="s">
        <v>135</v>
      </c>
      <c r="AE861">
        <v>24</v>
      </c>
      <c r="AF861">
        <v>155.12</v>
      </c>
      <c r="AG861">
        <v>73.7</v>
      </c>
      <c r="AH861">
        <f t="shared" si="135"/>
        <v>2.1047489823609227</v>
      </c>
      <c r="AI861">
        <v>23</v>
      </c>
      <c r="AJ861">
        <v>66.209999999999994</v>
      </c>
      <c r="AK861">
        <v>71.22</v>
      </c>
      <c r="AL861" s="3">
        <f t="shared" si="132"/>
        <v>1</v>
      </c>
      <c r="AM861" s="3">
        <f t="shared" si="133"/>
        <v>0</v>
      </c>
      <c r="AN861" s="3">
        <f t="shared" si="134"/>
        <v>0</v>
      </c>
    </row>
    <row r="862" spans="1:40" x14ac:dyDescent="0.35">
      <c r="A862" s="2" t="s">
        <v>920</v>
      </c>
      <c r="B862" t="s">
        <v>689</v>
      </c>
      <c r="C862" t="s">
        <v>51</v>
      </c>
      <c r="D862" t="s">
        <v>134</v>
      </c>
      <c r="E862">
        <v>29</v>
      </c>
      <c r="F862">
        <v>146.5</v>
      </c>
      <c r="G862">
        <v>85.96</v>
      </c>
      <c r="H862">
        <f t="shared" si="128"/>
        <v>1.7042810609585854</v>
      </c>
      <c r="I862">
        <v>26.5</v>
      </c>
      <c r="J862">
        <v>47.48</v>
      </c>
      <c r="K862">
        <v>79.86</v>
      </c>
      <c r="L862" s="3">
        <f t="shared" si="129"/>
        <v>1</v>
      </c>
      <c r="M862" s="3">
        <f t="shared" si="130"/>
        <v>0</v>
      </c>
      <c r="N862" s="3">
        <f t="shared" si="131"/>
        <v>0</v>
      </c>
      <c r="AA862" t="s">
        <v>920</v>
      </c>
      <c r="AB862" t="s">
        <v>689</v>
      </c>
      <c r="AC862" t="s">
        <v>51</v>
      </c>
      <c r="AD862" t="s">
        <v>135</v>
      </c>
      <c r="AE862">
        <v>24</v>
      </c>
      <c r="AF862">
        <v>92.77</v>
      </c>
      <c r="AG862">
        <v>73.7</v>
      </c>
      <c r="AH862">
        <f t="shared" si="135"/>
        <v>1.2587516960651288</v>
      </c>
      <c r="AI862">
        <v>23.5</v>
      </c>
      <c r="AJ862">
        <v>71.430000000000007</v>
      </c>
      <c r="AK862">
        <v>72.459999999999994</v>
      </c>
      <c r="AL862" s="3">
        <f t="shared" si="132"/>
        <v>0</v>
      </c>
      <c r="AM862" s="3">
        <f t="shared" si="133"/>
        <v>1</v>
      </c>
      <c r="AN862" s="3">
        <f t="shared" si="134"/>
        <v>0</v>
      </c>
    </row>
    <row r="863" spans="1:40" x14ac:dyDescent="0.35">
      <c r="A863" s="2" t="s">
        <v>921</v>
      </c>
      <c r="B863" t="s">
        <v>689</v>
      </c>
      <c r="C863" t="s">
        <v>51</v>
      </c>
      <c r="D863" t="s">
        <v>134</v>
      </c>
      <c r="E863">
        <v>27.5</v>
      </c>
      <c r="F863">
        <v>134.16999999999999</v>
      </c>
      <c r="G863">
        <v>82.3</v>
      </c>
      <c r="H863">
        <f t="shared" si="128"/>
        <v>1.6302551640340217</v>
      </c>
      <c r="I863">
        <v>26</v>
      </c>
      <c r="J863">
        <v>78.37</v>
      </c>
      <c r="K863">
        <v>78.63</v>
      </c>
      <c r="L863" s="3">
        <f t="shared" si="129"/>
        <v>1</v>
      </c>
      <c r="M863" s="3">
        <f t="shared" si="130"/>
        <v>0</v>
      </c>
      <c r="N863" s="3">
        <f t="shared" si="131"/>
        <v>0</v>
      </c>
      <c r="AA863" t="s">
        <v>921</v>
      </c>
      <c r="AB863" t="s">
        <v>689</v>
      </c>
      <c r="AC863" t="s">
        <v>51</v>
      </c>
      <c r="AD863" t="s">
        <v>135</v>
      </c>
      <c r="AE863">
        <v>24</v>
      </c>
      <c r="AF863">
        <v>96.29</v>
      </c>
      <c r="AG863">
        <v>73.7</v>
      </c>
      <c r="AH863">
        <f t="shared" si="135"/>
        <v>1.3065128900949796</v>
      </c>
      <c r="AI863">
        <v>23.5</v>
      </c>
      <c r="AJ863">
        <v>72.400000000000006</v>
      </c>
      <c r="AK863">
        <v>72.459999999999994</v>
      </c>
      <c r="AL863" s="3">
        <f t="shared" si="132"/>
        <v>0</v>
      </c>
      <c r="AM863" s="3">
        <f t="shared" si="133"/>
        <v>1</v>
      </c>
      <c r="AN863" s="3">
        <f t="shared" si="134"/>
        <v>0</v>
      </c>
    </row>
    <row r="864" spans="1:40" x14ac:dyDescent="0.35">
      <c r="A864" s="2" t="s">
        <v>922</v>
      </c>
      <c r="B864" t="s">
        <v>689</v>
      </c>
      <c r="C864" t="s">
        <v>51</v>
      </c>
      <c r="D864" t="s">
        <v>134</v>
      </c>
      <c r="E864">
        <v>24</v>
      </c>
      <c r="F864">
        <v>77.86</v>
      </c>
      <c r="G864">
        <v>73.7</v>
      </c>
      <c r="H864">
        <f t="shared" si="128"/>
        <v>1.0564450474898235</v>
      </c>
      <c r="I864">
        <v>23.5</v>
      </c>
      <c r="J864">
        <v>52.14</v>
      </c>
      <c r="K864">
        <v>72.459999999999994</v>
      </c>
      <c r="L864" s="3">
        <f t="shared" si="129"/>
        <v>0</v>
      </c>
      <c r="M864" s="3">
        <f t="shared" si="130"/>
        <v>1</v>
      </c>
      <c r="N864" s="3">
        <f t="shared" si="131"/>
        <v>0</v>
      </c>
      <c r="AA864" t="s">
        <v>922</v>
      </c>
      <c r="AB864" t="s">
        <v>689</v>
      </c>
      <c r="AC864" t="s">
        <v>51</v>
      </c>
      <c r="AD864" t="s">
        <v>135</v>
      </c>
      <c r="AE864">
        <v>24</v>
      </c>
      <c r="AF864">
        <v>133.63999999999999</v>
      </c>
      <c r="AG864">
        <v>73.7</v>
      </c>
      <c r="AH864">
        <f t="shared" si="135"/>
        <v>1.8132971506105833</v>
      </c>
      <c r="AI864">
        <v>23</v>
      </c>
      <c r="AJ864">
        <v>61.08</v>
      </c>
      <c r="AK864">
        <v>71.22</v>
      </c>
      <c r="AL864" s="3">
        <f t="shared" si="132"/>
        <v>1</v>
      </c>
      <c r="AM864" s="3">
        <f t="shared" si="133"/>
        <v>0</v>
      </c>
      <c r="AN864" s="3">
        <f t="shared" si="134"/>
        <v>0</v>
      </c>
    </row>
    <row r="865" spans="1:40" x14ac:dyDescent="0.35">
      <c r="A865" s="2" t="s">
        <v>923</v>
      </c>
      <c r="B865" t="s">
        <v>689</v>
      </c>
      <c r="C865" t="s">
        <v>51</v>
      </c>
      <c r="D865" t="s">
        <v>134</v>
      </c>
      <c r="E865">
        <v>26.5</v>
      </c>
      <c r="F865">
        <v>87.21</v>
      </c>
      <c r="G865">
        <v>79.86</v>
      </c>
      <c r="H865">
        <f t="shared" si="128"/>
        <v>1.0920360631104431</v>
      </c>
      <c r="I865">
        <v>25.5</v>
      </c>
      <c r="J865">
        <v>63.72</v>
      </c>
      <c r="K865">
        <v>77.400000000000006</v>
      </c>
      <c r="L865" s="3">
        <f t="shared" si="129"/>
        <v>0</v>
      </c>
      <c r="M865" s="3">
        <f t="shared" si="130"/>
        <v>1</v>
      </c>
      <c r="N865" s="3">
        <f t="shared" si="131"/>
        <v>0</v>
      </c>
      <c r="AA865" t="s">
        <v>923</v>
      </c>
      <c r="AB865" t="s">
        <v>689</v>
      </c>
      <c r="AC865" t="s">
        <v>51</v>
      </c>
      <c r="AD865" t="s">
        <v>135</v>
      </c>
      <c r="AE865">
        <v>25</v>
      </c>
      <c r="AF865">
        <v>100.12</v>
      </c>
      <c r="AG865">
        <v>76.17</v>
      </c>
      <c r="AH865">
        <f t="shared" si="135"/>
        <v>1.3144282525928843</v>
      </c>
      <c r="AI865">
        <v>23.5</v>
      </c>
      <c r="AJ865">
        <v>61.08</v>
      </c>
      <c r="AK865">
        <v>72.459999999999994</v>
      </c>
      <c r="AL865" s="3">
        <f t="shared" si="132"/>
        <v>0</v>
      </c>
      <c r="AM865" s="3">
        <f t="shared" si="133"/>
        <v>1</v>
      </c>
      <c r="AN865" s="3">
        <f t="shared" si="134"/>
        <v>0</v>
      </c>
    </row>
    <row r="866" spans="1:40" x14ac:dyDescent="0.35">
      <c r="A866" s="2" t="s">
        <v>924</v>
      </c>
      <c r="B866" t="s">
        <v>689</v>
      </c>
      <c r="C866" t="s">
        <v>51</v>
      </c>
      <c r="D866" t="s">
        <v>134</v>
      </c>
      <c r="E866">
        <v>27</v>
      </c>
      <c r="F866">
        <v>83.89</v>
      </c>
      <c r="G866">
        <v>81.08</v>
      </c>
      <c r="H866">
        <f t="shared" si="128"/>
        <v>1.0346571287617168</v>
      </c>
      <c r="I866">
        <v>26.5</v>
      </c>
      <c r="J866">
        <v>66.87</v>
      </c>
      <c r="K866">
        <v>79.86</v>
      </c>
      <c r="L866" s="3">
        <f t="shared" si="129"/>
        <v>0</v>
      </c>
      <c r="M866" s="3">
        <f t="shared" si="130"/>
        <v>1</v>
      </c>
      <c r="N866" s="3">
        <f t="shared" si="131"/>
        <v>0</v>
      </c>
      <c r="AA866" t="s">
        <v>924</v>
      </c>
      <c r="AB866" t="s">
        <v>689</v>
      </c>
      <c r="AC866" t="s">
        <v>51</v>
      </c>
      <c r="AD866" t="s">
        <v>135</v>
      </c>
      <c r="AE866">
        <v>24</v>
      </c>
      <c r="AF866">
        <v>98.12</v>
      </c>
      <c r="AG866">
        <v>73.7</v>
      </c>
      <c r="AH866">
        <f t="shared" si="135"/>
        <v>1.3313432835820895</v>
      </c>
      <c r="AI866">
        <v>23.5</v>
      </c>
      <c r="AJ866">
        <v>71.55</v>
      </c>
      <c r="AK866">
        <v>72.459999999999994</v>
      </c>
      <c r="AL866" s="3">
        <f t="shared" si="132"/>
        <v>0</v>
      </c>
      <c r="AM866" s="3">
        <f t="shared" si="133"/>
        <v>1</v>
      </c>
      <c r="AN866" s="3">
        <f t="shared" si="134"/>
        <v>0</v>
      </c>
    </row>
    <row r="867" spans="1:40" x14ac:dyDescent="0.35">
      <c r="A867" s="2" t="s">
        <v>925</v>
      </c>
      <c r="B867" t="s">
        <v>689</v>
      </c>
      <c r="C867" t="s">
        <v>51</v>
      </c>
      <c r="D867" t="s">
        <v>134</v>
      </c>
      <c r="E867" s="6">
        <v>21</v>
      </c>
      <c r="F867" s="6">
        <v>62.16</v>
      </c>
      <c r="G867" s="6">
        <v>66.22</v>
      </c>
      <c r="H867" s="6">
        <f t="shared" si="128"/>
        <v>0.93868921775898517</v>
      </c>
      <c r="I867" s="6">
        <v>20.5</v>
      </c>
      <c r="J867" s="6">
        <v>57.35</v>
      </c>
      <c r="K867" s="6">
        <v>64.97</v>
      </c>
      <c r="L867" s="6">
        <f t="shared" si="129"/>
        <v>0</v>
      </c>
      <c r="M867" s="6">
        <f t="shared" si="130"/>
        <v>0</v>
      </c>
      <c r="N867" s="6">
        <f t="shared" si="131"/>
        <v>1</v>
      </c>
      <c r="AA867" t="s">
        <v>925</v>
      </c>
      <c r="AB867" t="s">
        <v>689</v>
      </c>
      <c r="AC867" t="s">
        <v>51</v>
      </c>
      <c r="AD867" t="s">
        <v>135</v>
      </c>
      <c r="AE867" s="6">
        <v>30</v>
      </c>
      <c r="AF867" s="6">
        <v>86.7</v>
      </c>
      <c r="AG867" s="6">
        <v>88.39</v>
      </c>
      <c r="AH867" s="6">
        <f t="shared" si="135"/>
        <v>0.98088019006674965</v>
      </c>
      <c r="AI867" s="6">
        <v>29.5</v>
      </c>
      <c r="AJ867" s="6">
        <v>46.23</v>
      </c>
      <c r="AK867" s="6">
        <v>87.18</v>
      </c>
      <c r="AL867" s="6">
        <f t="shared" si="132"/>
        <v>0</v>
      </c>
      <c r="AM867" s="6">
        <f t="shared" si="133"/>
        <v>0</v>
      </c>
      <c r="AN867" s="6">
        <f t="shared" si="134"/>
        <v>1</v>
      </c>
    </row>
    <row r="868" spans="1:40" x14ac:dyDescent="0.35">
      <c r="A868" s="2" t="s">
        <v>926</v>
      </c>
      <c r="B868" t="s">
        <v>689</v>
      </c>
      <c r="C868" t="s">
        <v>51</v>
      </c>
      <c r="D868" t="s">
        <v>134</v>
      </c>
      <c r="E868">
        <v>28</v>
      </c>
      <c r="F868">
        <v>166.93</v>
      </c>
      <c r="G868">
        <v>83.53</v>
      </c>
      <c r="H868">
        <f t="shared" si="128"/>
        <v>1.9984436729318809</v>
      </c>
      <c r="I868">
        <v>25.5</v>
      </c>
      <c r="J868">
        <v>59.14</v>
      </c>
      <c r="K868">
        <v>77.400000000000006</v>
      </c>
      <c r="L868" s="3">
        <f t="shared" si="129"/>
        <v>1</v>
      </c>
      <c r="M868" s="3">
        <f t="shared" si="130"/>
        <v>0</v>
      </c>
      <c r="N868" s="3">
        <f t="shared" si="131"/>
        <v>0</v>
      </c>
      <c r="AA868" t="s">
        <v>926</v>
      </c>
      <c r="AB868" t="s">
        <v>689</v>
      </c>
      <c r="AC868" t="s">
        <v>51</v>
      </c>
      <c r="AD868" t="s">
        <v>135</v>
      </c>
      <c r="AE868">
        <v>24</v>
      </c>
      <c r="AF868">
        <v>133.05000000000001</v>
      </c>
      <c r="AG868">
        <v>73.7</v>
      </c>
      <c r="AH868">
        <f t="shared" si="135"/>
        <v>1.805291723202171</v>
      </c>
      <c r="AI868">
        <v>23</v>
      </c>
      <c r="AJ868">
        <v>62.72</v>
      </c>
      <c r="AK868">
        <v>71.22</v>
      </c>
      <c r="AL868" s="3">
        <f t="shared" si="132"/>
        <v>1</v>
      </c>
      <c r="AM868" s="3">
        <f t="shared" si="133"/>
        <v>0</v>
      </c>
      <c r="AN868" s="3">
        <f t="shared" si="134"/>
        <v>0</v>
      </c>
    </row>
    <row r="869" spans="1:40" x14ac:dyDescent="0.35">
      <c r="A869" s="2" t="s">
        <v>927</v>
      </c>
      <c r="B869" t="s">
        <v>689</v>
      </c>
      <c r="C869" t="s">
        <v>51</v>
      </c>
      <c r="D869" t="s">
        <v>134</v>
      </c>
      <c r="E869">
        <v>27.5</v>
      </c>
      <c r="F869">
        <v>142.11000000000001</v>
      </c>
      <c r="G869">
        <v>82.3</v>
      </c>
      <c r="H869">
        <f t="shared" si="128"/>
        <v>1.7267314702308629</v>
      </c>
      <c r="I869">
        <v>24.5</v>
      </c>
      <c r="J869">
        <v>68.05</v>
      </c>
      <c r="K869">
        <v>74.930000000000007</v>
      </c>
      <c r="L869" s="3">
        <f t="shared" si="129"/>
        <v>1</v>
      </c>
      <c r="M869" s="3">
        <f t="shared" si="130"/>
        <v>0</v>
      </c>
      <c r="N869" s="3">
        <f t="shared" si="131"/>
        <v>0</v>
      </c>
      <c r="AA869" t="s">
        <v>927</v>
      </c>
      <c r="AB869" t="s">
        <v>689</v>
      </c>
      <c r="AC869" t="s">
        <v>51</v>
      </c>
      <c r="AD869" t="s">
        <v>135</v>
      </c>
      <c r="AE869">
        <v>24</v>
      </c>
      <c r="AF869">
        <v>119.03</v>
      </c>
      <c r="AG869">
        <v>73.7</v>
      </c>
      <c r="AH869">
        <f t="shared" si="135"/>
        <v>1.6150610583446403</v>
      </c>
      <c r="AI869">
        <v>23</v>
      </c>
      <c r="AJ869">
        <v>59.68</v>
      </c>
      <c r="AK869">
        <v>71.22</v>
      </c>
      <c r="AL869" s="3">
        <f t="shared" si="132"/>
        <v>1</v>
      </c>
      <c r="AM869" s="3">
        <f t="shared" si="133"/>
        <v>0</v>
      </c>
      <c r="AN869" s="3">
        <f t="shared" si="134"/>
        <v>0</v>
      </c>
    </row>
    <row r="870" spans="1:40" x14ac:dyDescent="0.35">
      <c r="A870" s="2" t="s">
        <v>928</v>
      </c>
      <c r="B870" t="s">
        <v>689</v>
      </c>
      <c r="C870" t="s">
        <v>51</v>
      </c>
      <c r="D870" t="s">
        <v>134</v>
      </c>
      <c r="E870">
        <v>28</v>
      </c>
      <c r="F870">
        <v>125.6</v>
      </c>
      <c r="G870">
        <v>83.53</v>
      </c>
      <c r="H870">
        <f t="shared" si="128"/>
        <v>1.5036513827367413</v>
      </c>
      <c r="I870">
        <v>25.5</v>
      </c>
      <c r="J870">
        <v>75.040000000000006</v>
      </c>
      <c r="K870">
        <v>77.400000000000006</v>
      </c>
      <c r="L870" s="3">
        <f t="shared" si="129"/>
        <v>1</v>
      </c>
      <c r="M870" s="3">
        <f t="shared" si="130"/>
        <v>0</v>
      </c>
      <c r="N870" s="3">
        <f t="shared" si="131"/>
        <v>0</v>
      </c>
      <c r="AA870" t="s">
        <v>928</v>
      </c>
      <c r="AB870" t="s">
        <v>689</v>
      </c>
      <c r="AC870" t="s">
        <v>51</v>
      </c>
      <c r="AD870" t="s">
        <v>135</v>
      </c>
      <c r="AE870">
        <v>24</v>
      </c>
      <c r="AF870">
        <v>93.35</v>
      </c>
      <c r="AG870">
        <v>73.7</v>
      </c>
      <c r="AH870">
        <f t="shared" si="135"/>
        <v>1.2666214382632293</v>
      </c>
      <c r="AI870">
        <v>25</v>
      </c>
      <c r="AJ870">
        <v>77.3</v>
      </c>
      <c r="AK870">
        <v>76.17</v>
      </c>
      <c r="AL870" s="3">
        <f t="shared" si="132"/>
        <v>0</v>
      </c>
      <c r="AM870" s="3">
        <f t="shared" si="133"/>
        <v>1</v>
      </c>
      <c r="AN870" s="3">
        <f t="shared" si="134"/>
        <v>0</v>
      </c>
    </row>
    <row r="871" spans="1:40" x14ac:dyDescent="0.35">
      <c r="A871" s="2" t="s">
        <v>929</v>
      </c>
      <c r="B871" t="s">
        <v>689</v>
      </c>
      <c r="C871" t="s">
        <v>51</v>
      </c>
      <c r="D871" t="s">
        <v>134</v>
      </c>
      <c r="E871" s="6">
        <v>27.5</v>
      </c>
      <c r="F871" s="6">
        <v>69.930000000000007</v>
      </c>
      <c r="G871" s="6">
        <v>82.3</v>
      </c>
      <c r="H871" s="6">
        <f t="shared" si="128"/>
        <v>0.84969623329283117</v>
      </c>
      <c r="I871" s="6">
        <v>27</v>
      </c>
      <c r="J871" s="6">
        <v>56.23</v>
      </c>
      <c r="K871" s="6">
        <v>81.08</v>
      </c>
      <c r="L871" s="6">
        <f t="shared" si="129"/>
        <v>0</v>
      </c>
      <c r="M871" s="6">
        <f t="shared" si="130"/>
        <v>0</v>
      </c>
      <c r="N871" s="6">
        <f t="shared" si="131"/>
        <v>1</v>
      </c>
      <c r="AA871" t="s">
        <v>929</v>
      </c>
      <c r="AB871" t="s">
        <v>689</v>
      </c>
      <c r="AC871" t="s">
        <v>51</v>
      </c>
      <c r="AD871" t="s">
        <v>135</v>
      </c>
      <c r="AE871" s="6">
        <v>24</v>
      </c>
      <c r="AF871" s="6">
        <v>73.14</v>
      </c>
      <c r="AG871" s="6">
        <v>73.7</v>
      </c>
      <c r="AH871" s="6">
        <f t="shared" si="135"/>
        <v>0.99240162822252376</v>
      </c>
      <c r="AI871" s="6">
        <v>23.5</v>
      </c>
      <c r="AJ871" s="6">
        <v>62.51</v>
      </c>
      <c r="AK871" s="6">
        <v>72.459999999999994</v>
      </c>
      <c r="AL871" s="6">
        <f t="shared" si="132"/>
        <v>0</v>
      </c>
      <c r="AM871" s="6">
        <f t="shared" si="133"/>
        <v>0</v>
      </c>
      <c r="AN871" s="6">
        <f t="shared" si="134"/>
        <v>1</v>
      </c>
    </row>
    <row r="872" spans="1:40" x14ac:dyDescent="0.35">
      <c r="A872" s="2" t="s">
        <v>930</v>
      </c>
      <c r="B872" t="s">
        <v>689</v>
      </c>
      <c r="C872" t="s">
        <v>51</v>
      </c>
      <c r="D872" t="s">
        <v>134</v>
      </c>
      <c r="E872">
        <v>28</v>
      </c>
      <c r="F872">
        <v>114.62</v>
      </c>
      <c r="G872">
        <v>83.53</v>
      </c>
      <c r="H872">
        <f t="shared" si="128"/>
        <v>1.3722016042140548</v>
      </c>
      <c r="I872">
        <v>25</v>
      </c>
      <c r="J872">
        <v>70.930000000000007</v>
      </c>
      <c r="K872">
        <v>76.17</v>
      </c>
      <c r="L872" s="3">
        <f t="shared" si="129"/>
        <v>0</v>
      </c>
      <c r="M872" s="3">
        <f t="shared" si="130"/>
        <v>1</v>
      </c>
      <c r="N872" s="3">
        <f t="shared" si="131"/>
        <v>0</v>
      </c>
      <c r="AA872" t="s">
        <v>930</v>
      </c>
      <c r="AB872" t="s">
        <v>689</v>
      </c>
      <c r="AC872" t="s">
        <v>51</v>
      </c>
      <c r="AD872" t="s">
        <v>135</v>
      </c>
      <c r="AE872">
        <v>24</v>
      </c>
      <c r="AF872">
        <v>106.08</v>
      </c>
      <c r="AG872">
        <v>73.7</v>
      </c>
      <c r="AH872">
        <f t="shared" si="135"/>
        <v>1.4393487109905019</v>
      </c>
      <c r="AI872">
        <v>25</v>
      </c>
      <c r="AJ872">
        <v>77.98</v>
      </c>
      <c r="AK872">
        <v>76.17</v>
      </c>
      <c r="AL872" s="3">
        <f t="shared" si="132"/>
        <v>0</v>
      </c>
      <c r="AM872" s="3">
        <f t="shared" si="133"/>
        <v>1</v>
      </c>
      <c r="AN872" s="3">
        <f t="shared" si="134"/>
        <v>0</v>
      </c>
    </row>
    <row r="873" spans="1:40" x14ac:dyDescent="0.35">
      <c r="A873" s="2" t="s">
        <v>931</v>
      </c>
      <c r="B873" t="s">
        <v>689</v>
      </c>
      <c r="C873" t="s">
        <v>51</v>
      </c>
      <c r="D873" t="s">
        <v>134</v>
      </c>
      <c r="E873">
        <v>28</v>
      </c>
      <c r="F873">
        <v>140.82</v>
      </c>
      <c r="G873">
        <v>83.53</v>
      </c>
      <c r="H873">
        <f t="shared" si="128"/>
        <v>1.6858613671734706</v>
      </c>
      <c r="I873">
        <v>26</v>
      </c>
      <c r="J873">
        <v>69.180000000000007</v>
      </c>
      <c r="K873">
        <v>78.63</v>
      </c>
      <c r="L873" s="3">
        <f t="shared" si="129"/>
        <v>1</v>
      </c>
      <c r="M873" s="3">
        <f t="shared" si="130"/>
        <v>0</v>
      </c>
      <c r="N873" s="3">
        <f t="shared" si="131"/>
        <v>0</v>
      </c>
      <c r="AA873" t="s">
        <v>931</v>
      </c>
      <c r="AB873" t="s">
        <v>689</v>
      </c>
      <c r="AC873" t="s">
        <v>51</v>
      </c>
      <c r="AD873" t="s">
        <v>135</v>
      </c>
      <c r="AE873">
        <v>24</v>
      </c>
      <c r="AF873">
        <v>111.5</v>
      </c>
      <c r="AG873">
        <v>73.7</v>
      </c>
      <c r="AH873">
        <f t="shared" si="135"/>
        <v>1.5128900949796471</v>
      </c>
      <c r="AI873">
        <v>23</v>
      </c>
      <c r="AJ873">
        <v>63.54</v>
      </c>
      <c r="AK873">
        <v>71.22</v>
      </c>
      <c r="AL873" s="3">
        <f t="shared" si="132"/>
        <v>1</v>
      </c>
      <c r="AM873" s="3">
        <f t="shared" si="133"/>
        <v>0</v>
      </c>
      <c r="AN873" s="3">
        <f t="shared" si="134"/>
        <v>0</v>
      </c>
    </row>
    <row r="874" spans="1:40" x14ac:dyDescent="0.35">
      <c r="A874" s="2" t="s">
        <v>932</v>
      </c>
      <c r="B874" t="s">
        <v>689</v>
      </c>
      <c r="C874" t="s">
        <v>51</v>
      </c>
      <c r="D874" t="s">
        <v>134</v>
      </c>
      <c r="E874">
        <v>28</v>
      </c>
      <c r="F874">
        <v>151.04</v>
      </c>
      <c r="G874">
        <v>83.53</v>
      </c>
      <c r="H874">
        <f t="shared" si="128"/>
        <v>1.8082126182209983</v>
      </c>
      <c r="I874">
        <v>25.5</v>
      </c>
      <c r="J874">
        <v>55.72</v>
      </c>
      <c r="K874">
        <v>77.400000000000006</v>
      </c>
      <c r="L874" s="3">
        <f t="shared" si="129"/>
        <v>1</v>
      </c>
      <c r="M874" s="3">
        <f t="shared" si="130"/>
        <v>0</v>
      </c>
      <c r="N874" s="3">
        <f t="shared" si="131"/>
        <v>0</v>
      </c>
      <c r="AA874" t="s">
        <v>932</v>
      </c>
      <c r="AB874" t="s">
        <v>689</v>
      </c>
      <c r="AC874" t="s">
        <v>51</v>
      </c>
      <c r="AD874" t="s">
        <v>135</v>
      </c>
      <c r="AE874">
        <v>24</v>
      </c>
      <c r="AF874">
        <v>133.46</v>
      </c>
      <c r="AG874">
        <v>73.7</v>
      </c>
      <c r="AH874">
        <f t="shared" si="135"/>
        <v>1.8108548168249661</v>
      </c>
      <c r="AI874">
        <v>23</v>
      </c>
      <c r="AJ874">
        <v>54.89</v>
      </c>
      <c r="AK874">
        <v>71.22</v>
      </c>
      <c r="AL874" s="3">
        <f t="shared" si="132"/>
        <v>1</v>
      </c>
      <c r="AM874" s="3">
        <f t="shared" si="133"/>
        <v>0</v>
      </c>
      <c r="AN874" s="3">
        <f t="shared" si="134"/>
        <v>0</v>
      </c>
    </row>
    <row r="875" spans="1:40" x14ac:dyDescent="0.35">
      <c r="A875" s="2" t="s">
        <v>933</v>
      </c>
      <c r="B875" t="s">
        <v>689</v>
      </c>
      <c r="C875" t="s">
        <v>51</v>
      </c>
      <c r="D875" t="s">
        <v>134</v>
      </c>
      <c r="E875">
        <v>23.5</v>
      </c>
      <c r="F875">
        <v>78.790000000000006</v>
      </c>
      <c r="G875">
        <v>72.459999999999994</v>
      </c>
      <c r="H875">
        <f t="shared" si="128"/>
        <v>1.0873585426442176</v>
      </c>
      <c r="I875">
        <v>26</v>
      </c>
      <c r="J875">
        <v>81.540000000000006</v>
      </c>
      <c r="K875">
        <v>78.63</v>
      </c>
      <c r="L875" s="3">
        <f t="shared" si="129"/>
        <v>0</v>
      </c>
      <c r="M875" s="3">
        <f t="shared" si="130"/>
        <v>1</v>
      </c>
      <c r="N875" s="3">
        <f t="shared" si="131"/>
        <v>0</v>
      </c>
      <c r="AA875" t="s">
        <v>933</v>
      </c>
      <c r="AB875" t="s">
        <v>689</v>
      </c>
      <c r="AC875" t="s">
        <v>51</v>
      </c>
      <c r="AD875" t="s">
        <v>135</v>
      </c>
      <c r="AE875">
        <v>24</v>
      </c>
      <c r="AF875">
        <v>87.91</v>
      </c>
      <c r="AG875">
        <v>73.7</v>
      </c>
      <c r="AH875">
        <f t="shared" si="135"/>
        <v>1.19280868385346</v>
      </c>
      <c r="AI875">
        <v>23.5</v>
      </c>
      <c r="AJ875">
        <v>69.42</v>
      </c>
      <c r="AK875">
        <v>72.459999999999994</v>
      </c>
      <c r="AL875" s="3">
        <f t="shared" si="132"/>
        <v>0</v>
      </c>
      <c r="AM875" s="3">
        <f t="shared" si="133"/>
        <v>1</v>
      </c>
      <c r="AN875" s="3">
        <f t="shared" si="134"/>
        <v>0</v>
      </c>
    </row>
    <row r="876" spans="1:40" x14ac:dyDescent="0.35">
      <c r="A876" s="2" t="s">
        <v>934</v>
      </c>
      <c r="B876" t="s">
        <v>689</v>
      </c>
      <c r="C876" t="s">
        <v>51</v>
      </c>
      <c r="D876" t="s">
        <v>134</v>
      </c>
      <c r="E876" s="6">
        <v>17</v>
      </c>
      <c r="F876" s="6">
        <v>54.93</v>
      </c>
      <c r="G876" s="6">
        <v>56.08</v>
      </c>
      <c r="H876" s="6">
        <f t="shared" si="128"/>
        <v>0.97949358059914415</v>
      </c>
      <c r="I876" s="6">
        <v>16.5</v>
      </c>
      <c r="J876" s="6">
        <v>27.25</v>
      </c>
      <c r="K876" s="6">
        <v>54.79</v>
      </c>
      <c r="L876" s="6">
        <f t="shared" si="129"/>
        <v>0</v>
      </c>
      <c r="M876" s="6">
        <f t="shared" si="130"/>
        <v>0</v>
      </c>
      <c r="N876" s="6">
        <f t="shared" si="131"/>
        <v>1</v>
      </c>
      <c r="AA876" t="s">
        <v>934</v>
      </c>
      <c r="AB876" t="s">
        <v>689</v>
      </c>
      <c r="AC876" t="s">
        <v>51</v>
      </c>
      <c r="AD876" t="s">
        <v>135</v>
      </c>
      <c r="AE876">
        <v>24</v>
      </c>
      <c r="AF876">
        <v>91.48</v>
      </c>
      <c r="AG876">
        <v>73.7</v>
      </c>
      <c r="AH876">
        <f t="shared" si="135"/>
        <v>1.2412483039348712</v>
      </c>
      <c r="AI876">
        <v>23.5</v>
      </c>
      <c r="AJ876">
        <v>56.91</v>
      </c>
      <c r="AK876">
        <v>72.459999999999994</v>
      </c>
      <c r="AL876" s="3">
        <f t="shared" si="132"/>
        <v>0</v>
      </c>
      <c r="AM876" s="3">
        <f t="shared" si="133"/>
        <v>1</v>
      </c>
      <c r="AN876" s="3">
        <f t="shared" si="134"/>
        <v>0</v>
      </c>
    </row>
    <row r="877" spans="1:40" x14ac:dyDescent="0.35">
      <c r="A877" s="2" t="s">
        <v>935</v>
      </c>
      <c r="B877" t="s">
        <v>689</v>
      </c>
      <c r="C877" t="s">
        <v>51</v>
      </c>
      <c r="D877" t="s">
        <v>134</v>
      </c>
      <c r="E877" s="6">
        <v>34.5</v>
      </c>
      <c r="F877" s="6">
        <v>91.79</v>
      </c>
      <c r="G877" s="6">
        <v>99.24</v>
      </c>
      <c r="H877" s="6">
        <f t="shared" si="128"/>
        <v>0.92492946392583641</v>
      </c>
      <c r="I877" s="6">
        <v>34</v>
      </c>
      <c r="J877" s="6">
        <v>58.23</v>
      </c>
      <c r="K877" s="6">
        <v>98.04</v>
      </c>
      <c r="L877" s="6">
        <f t="shared" si="129"/>
        <v>0</v>
      </c>
      <c r="M877" s="6">
        <f t="shared" si="130"/>
        <v>0</v>
      </c>
      <c r="N877" s="6">
        <f t="shared" si="131"/>
        <v>1</v>
      </c>
      <c r="AA877" t="s">
        <v>935</v>
      </c>
      <c r="AB877" t="s">
        <v>689</v>
      </c>
      <c r="AC877" t="s">
        <v>51</v>
      </c>
      <c r="AD877" t="s">
        <v>135</v>
      </c>
      <c r="AE877">
        <v>24</v>
      </c>
      <c r="AF877">
        <v>80.52</v>
      </c>
      <c r="AG877">
        <v>73.7</v>
      </c>
      <c r="AH877">
        <f t="shared" si="135"/>
        <v>1.0925373134328358</v>
      </c>
      <c r="AI877">
        <v>25</v>
      </c>
      <c r="AJ877">
        <v>78.2</v>
      </c>
      <c r="AK877">
        <v>76.17</v>
      </c>
      <c r="AL877" s="3">
        <f t="shared" si="132"/>
        <v>0</v>
      </c>
      <c r="AM877" s="3">
        <f t="shared" si="133"/>
        <v>1</v>
      </c>
      <c r="AN877" s="3">
        <f t="shared" si="134"/>
        <v>0</v>
      </c>
    </row>
    <row r="878" spans="1:40" x14ac:dyDescent="0.35">
      <c r="A878" s="2" t="s">
        <v>936</v>
      </c>
      <c r="B878" t="s">
        <v>689</v>
      </c>
      <c r="C878" t="s">
        <v>51</v>
      </c>
      <c r="D878" t="s">
        <v>134</v>
      </c>
      <c r="E878" s="6">
        <v>23.5</v>
      </c>
      <c r="F878" s="6">
        <v>66.89</v>
      </c>
      <c r="G878" s="6">
        <v>72.459999999999994</v>
      </c>
      <c r="H878" s="6">
        <f t="shared" si="128"/>
        <v>0.92313000276014356</v>
      </c>
      <c r="I878" s="6">
        <v>23</v>
      </c>
      <c r="J878" s="6">
        <v>38.58</v>
      </c>
      <c r="K878" s="6">
        <v>71.22</v>
      </c>
      <c r="L878" s="6">
        <f t="shared" si="129"/>
        <v>0</v>
      </c>
      <c r="M878" s="6">
        <f t="shared" si="130"/>
        <v>0</v>
      </c>
      <c r="N878" s="6">
        <f t="shared" si="131"/>
        <v>1</v>
      </c>
      <c r="AA878" t="s">
        <v>936</v>
      </c>
      <c r="AB878" t="s">
        <v>689</v>
      </c>
      <c r="AC878" t="s">
        <v>51</v>
      </c>
      <c r="AD878" t="s">
        <v>135</v>
      </c>
      <c r="AE878">
        <v>24</v>
      </c>
      <c r="AF878">
        <v>75.510000000000005</v>
      </c>
      <c r="AG878">
        <v>73.7</v>
      </c>
      <c r="AH878">
        <f t="shared" si="135"/>
        <v>1.0245590230664858</v>
      </c>
      <c r="AI878">
        <v>23.5</v>
      </c>
      <c r="AJ878">
        <v>66.37</v>
      </c>
      <c r="AK878">
        <v>72.459999999999994</v>
      </c>
      <c r="AL878" s="3">
        <f t="shared" si="132"/>
        <v>0</v>
      </c>
      <c r="AM878" s="3">
        <f t="shared" si="133"/>
        <v>1</v>
      </c>
      <c r="AN878" s="3">
        <f t="shared" si="134"/>
        <v>0</v>
      </c>
    </row>
    <row r="879" spans="1:40" x14ac:dyDescent="0.35">
      <c r="A879" s="2" t="s">
        <v>937</v>
      </c>
      <c r="B879" t="s">
        <v>689</v>
      </c>
      <c r="C879" t="s">
        <v>51</v>
      </c>
      <c r="D879" t="s">
        <v>134</v>
      </c>
      <c r="E879" s="6">
        <v>25.5</v>
      </c>
      <c r="F879" s="6">
        <v>67.180000000000007</v>
      </c>
      <c r="G879" s="6">
        <v>77.400000000000006</v>
      </c>
      <c r="H879" s="6">
        <f t="shared" si="128"/>
        <v>0.86795865633074942</v>
      </c>
      <c r="I879" s="6">
        <v>25</v>
      </c>
      <c r="J879" s="6">
        <v>54.79</v>
      </c>
      <c r="K879" s="6">
        <v>76.17</v>
      </c>
      <c r="L879" s="6">
        <f t="shared" si="129"/>
        <v>0</v>
      </c>
      <c r="M879" s="6">
        <f t="shared" si="130"/>
        <v>0</v>
      </c>
      <c r="N879" s="6">
        <f t="shared" si="131"/>
        <v>1</v>
      </c>
      <c r="AA879" t="s">
        <v>937</v>
      </c>
      <c r="AB879" t="s">
        <v>689</v>
      </c>
      <c r="AC879" t="s">
        <v>51</v>
      </c>
      <c r="AD879" t="s">
        <v>135</v>
      </c>
      <c r="AE879">
        <v>24</v>
      </c>
      <c r="AF879">
        <v>149.85</v>
      </c>
      <c r="AG879">
        <v>73.7</v>
      </c>
      <c r="AH879">
        <f t="shared" si="135"/>
        <v>2.0332428765264585</v>
      </c>
      <c r="AI879">
        <v>22.5</v>
      </c>
      <c r="AJ879">
        <v>56.22</v>
      </c>
      <c r="AK879">
        <v>69.97</v>
      </c>
      <c r="AL879" s="3">
        <f t="shared" si="132"/>
        <v>1</v>
      </c>
      <c r="AM879" s="3">
        <f t="shared" si="133"/>
        <v>0</v>
      </c>
      <c r="AN879" s="3">
        <f t="shared" si="134"/>
        <v>0</v>
      </c>
    </row>
    <row r="880" spans="1:40" x14ac:dyDescent="0.35">
      <c r="A880" s="2" t="s">
        <v>938</v>
      </c>
      <c r="B880" t="s">
        <v>689</v>
      </c>
      <c r="C880" t="s">
        <v>51</v>
      </c>
      <c r="D880" t="s">
        <v>134</v>
      </c>
      <c r="E880">
        <v>28</v>
      </c>
      <c r="F880">
        <v>90.08</v>
      </c>
      <c r="G880">
        <v>83.53</v>
      </c>
      <c r="H880">
        <f t="shared" si="128"/>
        <v>1.078414940739854</v>
      </c>
      <c r="I880">
        <v>27.5</v>
      </c>
      <c r="J880">
        <v>82.06</v>
      </c>
      <c r="K880">
        <v>82.3</v>
      </c>
      <c r="L880" s="3">
        <f t="shared" si="129"/>
        <v>0</v>
      </c>
      <c r="M880" s="3">
        <f t="shared" si="130"/>
        <v>1</v>
      </c>
      <c r="N880" s="3">
        <f t="shared" si="131"/>
        <v>0</v>
      </c>
      <c r="AA880" t="s">
        <v>938</v>
      </c>
      <c r="AB880" t="s">
        <v>689</v>
      </c>
      <c r="AC880" t="s">
        <v>51</v>
      </c>
      <c r="AD880" t="s">
        <v>135</v>
      </c>
      <c r="AE880">
        <v>25</v>
      </c>
      <c r="AF880">
        <v>100.37</v>
      </c>
      <c r="AG880">
        <v>76.17</v>
      </c>
      <c r="AH880">
        <f t="shared" si="135"/>
        <v>1.3177103846658791</v>
      </c>
      <c r="AI880">
        <v>23.5</v>
      </c>
      <c r="AJ880">
        <v>62.96</v>
      </c>
      <c r="AK880">
        <v>72.459999999999994</v>
      </c>
      <c r="AL880" s="3">
        <f t="shared" si="132"/>
        <v>0</v>
      </c>
      <c r="AM880" s="3">
        <f t="shared" si="133"/>
        <v>1</v>
      </c>
      <c r="AN880" s="3">
        <f t="shared" si="134"/>
        <v>0</v>
      </c>
    </row>
    <row r="881" spans="1:41" x14ac:dyDescent="0.35">
      <c r="A881" s="2" t="s">
        <v>939</v>
      </c>
      <c r="B881" t="s">
        <v>689</v>
      </c>
      <c r="C881" t="s">
        <v>51</v>
      </c>
      <c r="D881" t="s">
        <v>134</v>
      </c>
      <c r="E881">
        <v>28</v>
      </c>
      <c r="F881">
        <v>98.08</v>
      </c>
      <c r="G881">
        <v>83.53</v>
      </c>
      <c r="H881">
        <f t="shared" si="128"/>
        <v>1.1741889141625763</v>
      </c>
      <c r="I881">
        <v>27</v>
      </c>
      <c r="J881">
        <v>70.08</v>
      </c>
      <c r="K881">
        <v>81.08</v>
      </c>
      <c r="L881" s="3">
        <f t="shared" si="129"/>
        <v>0</v>
      </c>
      <c r="M881" s="3">
        <f t="shared" si="130"/>
        <v>1</v>
      </c>
      <c r="N881" s="3">
        <f t="shared" si="131"/>
        <v>0</v>
      </c>
      <c r="AA881" t="s">
        <v>939</v>
      </c>
      <c r="AB881" t="s">
        <v>689</v>
      </c>
      <c r="AC881" t="s">
        <v>51</v>
      </c>
      <c r="AD881" t="s">
        <v>135</v>
      </c>
      <c r="AE881">
        <v>24</v>
      </c>
      <c r="AF881">
        <v>118.11</v>
      </c>
      <c r="AG881">
        <v>73.7</v>
      </c>
      <c r="AH881">
        <f t="shared" si="135"/>
        <v>1.6025780189959293</v>
      </c>
      <c r="AI881">
        <v>23</v>
      </c>
      <c r="AJ881">
        <v>67.39</v>
      </c>
      <c r="AK881">
        <v>71.22</v>
      </c>
      <c r="AL881" s="3">
        <f t="shared" si="132"/>
        <v>1</v>
      </c>
      <c r="AM881" s="3">
        <f t="shared" si="133"/>
        <v>0</v>
      </c>
      <c r="AN881" s="3">
        <f t="shared" si="134"/>
        <v>0</v>
      </c>
    </row>
    <row r="882" spans="1:41" x14ac:dyDescent="0.35">
      <c r="A882" s="2" t="s">
        <v>940</v>
      </c>
      <c r="B882" t="s">
        <v>689</v>
      </c>
      <c r="C882" t="s">
        <v>51</v>
      </c>
      <c r="D882" t="s">
        <v>134</v>
      </c>
      <c r="E882" s="6">
        <v>15.5</v>
      </c>
      <c r="F882" s="6">
        <v>44.65</v>
      </c>
      <c r="G882" s="6">
        <v>52.21</v>
      </c>
      <c r="H882" s="6">
        <f t="shared" si="128"/>
        <v>0.85520015322735099</v>
      </c>
      <c r="I882" s="6">
        <v>15</v>
      </c>
      <c r="J882" s="6">
        <v>29.7</v>
      </c>
      <c r="K882" s="6">
        <v>50.91</v>
      </c>
      <c r="L882" s="6">
        <f t="shared" si="129"/>
        <v>0</v>
      </c>
      <c r="M882" s="6">
        <f t="shared" si="130"/>
        <v>0</v>
      </c>
      <c r="N882" s="6">
        <f t="shared" si="131"/>
        <v>1</v>
      </c>
      <c r="AA882" t="s">
        <v>940</v>
      </c>
      <c r="AB882" t="s">
        <v>689</v>
      </c>
      <c r="AC882" t="s">
        <v>51</v>
      </c>
      <c r="AD882" t="s">
        <v>135</v>
      </c>
      <c r="AE882">
        <v>24</v>
      </c>
      <c r="AF882">
        <v>74.81</v>
      </c>
      <c r="AG882">
        <v>73.7</v>
      </c>
      <c r="AH882">
        <f t="shared" si="135"/>
        <v>1.0150610583446404</v>
      </c>
      <c r="AI882">
        <v>23.5</v>
      </c>
      <c r="AJ882">
        <v>59.84</v>
      </c>
      <c r="AK882">
        <v>72.459999999999994</v>
      </c>
      <c r="AL882" s="3">
        <f t="shared" si="132"/>
        <v>0</v>
      </c>
      <c r="AM882" s="3">
        <f t="shared" si="133"/>
        <v>1</v>
      </c>
      <c r="AN882" s="3">
        <f t="shared" si="134"/>
        <v>0</v>
      </c>
    </row>
    <row r="883" spans="1:41" x14ac:dyDescent="0.35">
      <c r="A883" s="2" t="s">
        <v>941</v>
      </c>
      <c r="B883" t="s">
        <v>689</v>
      </c>
      <c r="C883" t="s">
        <v>51</v>
      </c>
      <c r="D883" t="s">
        <v>134</v>
      </c>
      <c r="E883" s="6">
        <v>25</v>
      </c>
      <c r="F883" s="6">
        <v>69.17</v>
      </c>
      <c r="G883" s="6">
        <v>76.17</v>
      </c>
      <c r="H883" s="6">
        <f t="shared" si="128"/>
        <v>0.90810030195615077</v>
      </c>
      <c r="I883" s="6">
        <v>24.5</v>
      </c>
      <c r="J883" s="6">
        <v>45</v>
      </c>
      <c r="K883" s="6">
        <v>74.930000000000007</v>
      </c>
      <c r="L883" s="6">
        <f t="shared" si="129"/>
        <v>0</v>
      </c>
      <c r="M883" s="6">
        <f t="shared" si="130"/>
        <v>0</v>
      </c>
      <c r="N883" s="6">
        <f t="shared" si="131"/>
        <v>1</v>
      </c>
      <c r="AA883" t="s">
        <v>941</v>
      </c>
      <c r="AB883" t="s">
        <v>689</v>
      </c>
      <c r="AC883" t="s">
        <v>51</v>
      </c>
      <c r="AD883" t="s">
        <v>135</v>
      </c>
      <c r="AE883" s="6">
        <v>24</v>
      </c>
      <c r="AF883" s="6">
        <v>62.79</v>
      </c>
      <c r="AG883" s="6">
        <v>73.7</v>
      </c>
      <c r="AH883" s="6">
        <f t="shared" si="135"/>
        <v>0.85196743554952503</v>
      </c>
      <c r="AI883" s="6">
        <v>23.5</v>
      </c>
      <c r="AJ883" s="6">
        <v>47.86</v>
      </c>
      <c r="AK883" s="6">
        <v>72.459999999999994</v>
      </c>
      <c r="AL883" s="6">
        <f t="shared" si="132"/>
        <v>0</v>
      </c>
      <c r="AM883" s="6">
        <f t="shared" si="133"/>
        <v>0</v>
      </c>
      <c r="AN883" s="6">
        <f t="shared" si="134"/>
        <v>1</v>
      </c>
    </row>
    <row r="884" spans="1:41" x14ac:dyDescent="0.35">
      <c r="A884" s="2" t="s">
        <v>942</v>
      </c>
      <c r="B884" t="s">
        <v>689</v>
      </c>
      <c r="C884" t="s">
        <v>51</v>
      </c>
      <c r="D884" t="s">
        <v>134</v>
      </c>
      <c r="E884" s="6">
        <v>29</v>
      </c>
      <c r="F884" s="6">
        <v>78.87</v>
      </c>
      <c r="G884" s="6">
        <v>85.96</v>
      </c>
      <c r="H884" s="6">
        <f t="shared" si="128"/>
        <v>0.91751977664029793</v>
      </c>
      <c r="I884" s="6">
        <v>28.5</v>
      </c>
      <c r="J884" s="6">
        <v>71.739999999999995</v>
      </c>
      <c r="K884" s="6">
        <v>84.74</v>
      </c>
      <c r="L884" s="6">
        <f t="shared" si="129"/>
        <v>0</v>
      </c>
      <c r="M884" s="6">
        <f t="shared" si="130"/>
        <v>0</v>
      </c>
      <c r="N884" s="6">
        <f t="shared" si="131"/>
        <v>1</v>
      </c>
      <c r="AA884" t="s">
        <v>942</v>
      </c>
      <c r="AB884" t="s">
        <v>689</v>
      </c>
      <c r="AC884" t="s">
        <v>51</v>
      </c>
      <c r="AD884" t="s">
        <v>135</v>
      </c>
      <c r="AE884">
        <v>24</v>
      </c>
      <c r="AF884">
        <v>106</v>
      </c>
      <c r="AG884">
        <v>73.7</v>
      </c>
      <c r="AH884">
        <f t="shared" si="135"/>
        <v>1.4382632293080053</v>
      </c>
      <c r="AI884">
        <v>23</v>
      </c>
      <c r="AJ884">
        <v>46.79</v>
      </c>
      <c r="AK884">
        <v>71.22</v>
      </c>
      <c r="AL884" s="3">
        <f t="shared" si="132"/>
        <v>0</v>
      </c>
      <c r="AM884" s="3">
        <f t="shared" si="133"/>
        <v>1</v>
      </c>
      <c r="AN884" s="3">
        <f t="shared" si="134"/>
        <v>0</v>
      </c>
    </row>
    <row r="885" spans="1:41" x14ac:dyDescent="0.35">
      <c r="A885" s="2" t="s">
        <v>943</v>
      </c>
      <c r="B885" t="s">
        <v>689</v>
      </c>
      <c r="C885" t="s">
        <v>51</v>
      </c>
      <c r="D885" t="s">
        <v>134</v>
      </c>
      <c r="E885">
        <v>27.5</v>
      </c>
      <c r="F885">
        <v>106.69</v>
      </c>
      <c r="G885">
        <v>82.3</v>
      </c>
      <c r="H885">
        <f t="shared" si="128"/>
        <v>1.2963547995139733</v>
      </c>
      <c r="I885">
        <v>29</v>
      </c>
      <c r="J885">
        <v>87.32</v>
      </c>
      <c r="K885">
        <v>85.96</v>
      </c>
      <c r="L885" s="3">
        <f t="shared" si="129"/>
        <v>0</v>
      </c>
      <c r="M885" s="3">
        <f t="shared" si="130"/>
        <v>1</v>
      </c>
      <c r="N885" s="3">
        <f t="shared" si="131"/>
        <v>0</v>
      </c>
      <c r="AA885" t="s">
        <v>943</v>
      </c>
      <c r="AB885" t="s">
        <v>689</v>
      </c>
      <c r="AC885" t="s">
        <v>51</v>
      </c>
      <c r="AD885" t="s">
        <v>135</v>
      </c>
      <c r="AE885">
        <v>24</v>
      </c>
      <c r="AF885">
        <v>102.33</v>
      </c>
      <c r="AG885">
        <v>73.7</v>
      </c>
      <c r="AH885">
        <f t="shared" si="135"/>
        <v>1.3884667571234734</v>
      </c>
      <c r="AI885">
        <v>23.5</v>
      </c>
      <c r="AJ885">
        <v>71.430000000000007</v>
      </c>
      <c r="AK885">
        <v>72.459999999999994</v>
      </c>
      <c r="AL885" s="3">
        <f t="shared" si="132"/>
        <v>0</v>
      </c>
      <c r="AM885" s="3">
        <f t="shared" si="133"/>
        <v>1</v>
      </c>
      <c r="AN885" s="3">
        <f t="shared" si="134"/>
        <v>0</v>
      </c>
    </row>
    <row r="886" spans="1:41" x14ac:dyDescent="0.35">
      <c r="A886" s="2" t="s">
        <v>944</v>
      </c>
      <c r="B886" t="s">
        <v>689</v>
      </c>
      <c r="C886" t="s">
        <v>51</v>
      </c>
      <c r="D886" t="s">
        <v>134</v>
      </c>
      <c r="E886" s="6">
        <v>28.5</v>
      </c>
      <c r="F886" s="6">
        <v>79</v>
      </c>
      <c r="G886" s="6">
        <v>84.74</v>
      </c>
      <c r="H886" s="6">
        <f t="shared" si="128"/>
        <v>0.93226339391078594</v>
      </c>
      <c r="I886" s="6">
        <v>28</v>
      </c>
      <c r="J886" s="6">
        <v>73.16</v>
      </c>
      <c r="K886" s="6">
        <v>83.53</v>
      </c>
      <c r="L886" s="6">
        <f t="shared" si="129"/>
        <v>0</v>
      </c>
      <c r="M886" s="6">
        <f t="shared" si="130"/>
        <v>0</v>
      </c>
      <c r="N886" s="6">
        <f t="shared" si="131"/>
        <v>1</v>
      </c>
      <c r="AA886" t="s">
        <v>944</v>
      </c>
      <c r="AB886" t="s">
        <v>689</v>
      </c>
      <c r="AC886" t="s">
        <v>51</v>
      </c>
      <c r="AD886" t="s">
        <v>135</v>
      </c>
      <c r="AE886">
        <v>24</v>
      </c>
      <c r="AF886">
        <v>75.2</v>
      </c>
      <c r="AG886">
        <v>73.7</v>
      </c>
      <c r="AH886">
        <f t="shared" si="135"/>
        <v>1.0203527815468114</v>
      </c>
      <c r="AI886">
        <v>23.5</v>
      </c>
      <c r="AJ886">
        <v>60.88</v>
      </c>
      <c r="AK886">
        <v>72.459999999999994</v>
      </c>
      <c r="AL886" s="3">
        <f t="shared" si="132"/>
        <v>0</v>
      </c>
      <c r="AM886" s="3">
        <f t="shared" si="133"/>
        <v>1</v>
      </c>
      <c r="AN886" s="3">
        <f t="shared" si="134"/>
        <v>0</v>
      </c>
    </row>
    <row r="887" spans="1:41" x14ac:dyDescent="0.35">
      <c r="A887" s="2" t="s">
        <v>945</v>
      </c>
      <c r="B887" t="s">
        <v>689</v>
      </c>
      <c r="C887" t="s">
        <v>51</v>
      </c>
      <c r="D887" t="s">
        <v>134</v>
      </c>
      <c r="E887" s="6">
        <v>34</v>
      </c>
      <c r="F887" s="6">
        <v>83.79</v>
      </c>
      <c r="G887" s="6">
        <v>98.04</v>
      </c>
      <c r="H887" s="6">
        <f t="shared" si="128"/>
        <v>0.85465116279069764</v>
      </c>
      <c r="I887" s="6">
        <v>33.5</v>
      </c>
      <c r="J887" s="6">
        <v>59.35</v>
      </c>
      <c r="K887" s="6">
        <v>96.84</v>
      </c>
      <c r="L887" s="6">
        <f t="shared" si="129"/>
        <v>0</v>
      </c>
      <c r="M887" s="6">
        <f t="shared" si="130"/>
        <v>0</v>
      </c>
      <c r="N887" s="6">
        <f t="shared" si="131"/>
        <v>1</v>
      </c>
      <c r="AA887" t="s">
        <v>945</v>
      </c>
      <c r="AB887" t="s">
        <v>689</v>
      </c>
      <c r="AC887" t="s">
        <v>51</v>
      </c>
      <c r="AD887" t="s">
        <v>135</v>
      </c>
      <c r="AE887" s="6">
        <v>23.5</v>
      </c>
      <c r="AF887" s="6">
        <v>69.92</v>
      </c>
      <c r="AG887" s="6">
        <v>72.459999999999994</v>
      </c>
      <c r="AH887" s="6">
        <f t="shared" si="135"/>
        <v>0.96494617720121456</v>
      </c>
      <c r="AI887" s="6">
        <v>23</v>
      </c>
      <c r="AJ887" s="6">
        <v>50.31</v>
      </c>
      <c r="AK887" s="6">
        <v>71.22</v>
      </c>
      <c r="AL887" s="6">
        <f t="shared" si="132"/>
        <v>0</v>
      </c>
      <c r="AM887" s="6">
        <f t="shared" si="133"/>
        <v>0</v>
      </c>
      <c r="AN887" s="6">
        <f t="shared" si="134"/>
        <v>1</v>
      </c>
    </row>
    <row r="888" spans="1:41" x14ac:dyDescent="0.35">
      <c r="A888" s="2" t="s">
        <v>946</v>
      </c>
      <c r="B888" t="s">
        <v>689</v>
      </c>
      <c r="C888" t="s">
        <v>51</v>
      </c>
      <c r="D888" t="s">
        <v>134</v>
      </c>
      <c r="E888">
        <v>29.5</v>
      </c>
      <c r="F888">
        <v>98.16</v>
      </c>
      <c r="G888">
        <v>87.18</v>
      </c>
      <c r="H888">
        <f t="shared" si="128"/>
        <v>1.1259463179628353</v>
      </c>
      <c r="I888">
        <v>26.5</v>
      </c>
      <c r="J888">
        <v>80.459999999999994</v>
      </c>
      <c r="K888">
        <v>79.86</v>
      </c>
      <c r="L888" s="3">
        <f t="shared" si="129"/>
        <v>0</v>
      </c>
      <c r="M888" s="3">
        <f t="shared" si="130"/>
        <v>1</v>
      </c>
      <c r="N888" s="3">
        <f t="shared" si="131"/>
        <v>0</v>
      </c>
      <c r="AA888" t="s">
        <v>946</v>
      </c>
      <c r="AB888" t="s">
        <v>689</v>
      </c>
      <c r="AC888" t="s">
        <v>51</v>
      </c>
      <c r="AD888" t="s">
        <v>135</v>
      </c>
      <c r="AE888">
        <v>24</v>
      </c>
      <c r="AF888">
        <v>74.52</v>
      </c>
      <c r="AG888">
        <v>73.7</v>
      </c>
      <c r="AH888">
        <f t="shared" si="135"/>
        <v>1.0111261872455901</v>
      </c>
      <c r="AI888">
        <v>23.5</v>
      </c>
      <c r="AJ888">
        <v>68</v>
      </c>
      <c r="AK888">
        <v>72.459999999999994</v>
      </c>
      <c r="AL888" s="3">
        <f t="shared" si="132"/>
        <v>0</v>
      </c>
      <c r="AM888" s="3">
        <f t="shared" si="133"/>
        <v>1</v>
      </c>
      <c r="AN888" s="3">
        <f t="shared" si="134"/>
        <v>0</v>
      </c>
    </row>
    <row r="889" spans="1:41" x14ac:dyDescent="0.35">
      <c r="A889" s="7" t="s">
        <v>947</v>
      </c>
      <c r="B889" t="s">
        <v>948</v>
      </c>
      <c r="C889" s="6" t="s">
        <v>16</v>
      </c>
      <c r="D889" s="6" t="s">
        <v>949</v>
      </c>
      <c r="E889" s="6">
        <v>28</v>
      </c>
      <c r="F889" s="6">
        <v>76.06</v>
      </c>
      <c r="G889" s="6">
        <v>83.53</v>
      </c>
      <c r="H889" s="6">
        <f t="shared" si="128"/>
        <v>0.91057105231653301</v>
      </c>
      <c r="I889" s="6">
        <v>27.5</v>
      </c>
      <c r="J889" s="6">
        <v>56.63</v>
      </c>
      <c r="K889" s="6">
        <v>82.3</v>
      </c>
      <c r="L889" s="6">
        <f t="shared" si="129"/>
        <v>0</v>
      </c>
      <c r="M889" s="6">
        <f t="shared" si="130"/>
        <v>0</v>
      </c>
      <c r="N889" s="6">
        <f t="shared" si="131"/>
        <v>1</v>
      </c>
      <c r="AA889" t="s">
        <v>947</v>
      </c>
      <c r="AB889" t="s">
        <v>950</v>
      </c>
      <c r="AC889" t="s">
        <v>16</v>
      </c>
      <c r="AD889" t="s">
        <v>951</v>
      </c>
      <c r="AE889">
        <v>24</v>
      </c>
      <c r="AF889">
        <v>109.66</v>
      </c>
      <c r="AG889">
        <v>73.7</v>
      </c>
      <c r="AH889">
        <f t="shared" si="135"/>
        <v>1.4879240162822251</v>
      </c>
      <c r="AI889">
        <v>25.5</v>
      </c>
      <c r="AJ889">
        <v>79.11</v>
      </c>
      <c r="AK889">
        <v>77.400000000000006</v>
      </c>
      <c r="AL889" s="3">
        <f t="shared" si="132"/>
        <v>0</v>
      </c>
      <c r="AM889" s="3">
        <f t="shared" si="133"/>
        <v>1</v>
      </c>
      <c r="AN889" s="3">
        <f t="shared" si="134"/>
        <v>0</v>
      </c>
      <c r="AO889" s="4"/>
    </row>
    <row r="890" spans="1:41" x14ac:dyDescent="0.35">
      <c r="A890" s="7" t="s">
        <v>952</v>
      </c>
      <c r="B890" t="s">
        <v>948</v>
      </c>
      <c r="C890" t="s">
        <v>16</v>
      </c>
      <c r="D890" t="s">
        <v>949</v>
      </c>
      <c r="E890">
        <v>24.5</v>
      </c>
      <c r="F890">
        <v>84.99</v>
      </c>
      <c r="G890">
        <v>74.930000000000007</v>
      </c>
      <c r="H890">
        <f t="shared" si="128"/>
        <v>1.1342586413986386</v>
      </c>
      <c r="I890">
        <v>16.5</v>
      </c>
      <c r="J890">
        <v>59.22</v>
      </c>
      <c r="K890">
        <v>54.79</v>
      </c>
      <c r="L890" s="3">
        <f t="shared" si="129"/>
        <v>0</v>
      </c>
      <c r="M890" s="3">
        <f t="shared" si="130"/>
        <v>1</v>
      </c>
      <c r="N890" s="3">
        <f t="shared" si="131"/>
        <v>0</v>
      </c>
      <c r="AA890" t="s">
        <v>952</v>
      </c>
      <c r="AB890" t="s">
        <v>950</v>
      </c>
      <c r="AC890" t="s">
        <v>16</v>
      </c>
      <c r="AD890" t="s">
        <v>951</v>
      </c>
      <c r="AE890">
        <v>24</v>
      </c>
      <c r="AF890">
        <v>175.19</v>
      </c>
      <c r="AG890">
        <v>73.7</v>
      </c>
      <c r="AH890">
        <f t="shared" si="135"/>
        <v>2.3770691994572593</v>
      </c>
      <c r="AI890">
        <v>21.5</v>
      </c>
      <c r="AJ890">
        <v>52.59</v>
      </c>
      <c r="AK890">
        <v>67.47</v>
      </c>
      <c r="AL890" s="3">
        <f t="shared" si="132"/>
        <v>1</v>
      </c>
      <c r="AM890" s="3">
        <f t="shared" si="133"/>
        <v>0</v>
      </c>
      <c r="AN890" s="3">
        <f t="shared" si="134"/>
        <v>0</v>
      </c>
      <c r="AO890" s="4"/>
    </row>
    <row r="891" spans="1:41" x14ac:dyDescent="0.35">
      <c r="A891" s="7" t="s">
        <v>953</v>
      </c>
      <c r="B891" t="s">
        <v>948</v>
      </c>
      <c r="C891" t="s">
        <v>16</v>
      </c>
      <c r="D891" t="s">
        <v>949</v>
      </c>
      <c r="E891">
        <v>21.5</v>
      </c>
      <c r="F891">
        <v>102.31</v>
      </c>
      <c r="G891">
        <v>67.47</v>
      </c>
      <c r="H891">
        <f t="shared" si="128"/>
        <v>1.5163776493256262</v>
      </c>
      <c r="I891">
        <v>20</v>
      </c>
      <c r="J891">
        <v>46.81</v>
      </c>
      <c r="K891">
        <v>63.71</v>
      </c>
      <c r="L891" s="3">
        <f t="shared" si="129"/>
        <v>1</v>
      </c>
      <c r="M891" s="3">
        <f t="shared" si="130"/>
        <v>0</v>
      </c>
      <c r="N891" s="3">
        <f t="shared" si="131"/>
        <v>0</v>
      </c>
      <c r="AA891" t="s">
        <v>953</v>
      </c>
      <c r="AB891" t="s">
        <v>950</v>
      </c>
      <c r="AC891" t="s">
        <v>16</v>
      </c>
      <c r="AD891" t="s">
        <v>951</v>
      </c>
      <c r="AE891">
        <v>24</v>
      </c>
      <c r="AF891">
        <v>164.56</v>
      </c>
      <c r="AG891">
        <v>73.7</v>
      </c>
      <c r="AH891">
        <f t="shared" si="135"/>
        <v>2.2328358208955223</v>
      </c>
      <c r="AI891">
        <v>23</v>
      </c>
      <c r="AJ891">
        <v>64.28</v>
      </c>
      <c r="AK891">
        <v>71.22</v>
      </c>
      <c r="AL891" s="3">
        <f t="shared" si="132"/>
        <v>1</v>
      </c>
      <c r="AM891" s="3">
        <f t="shared" si="133"/>
        <v>0</v>
      </c>
      <c r="AN891" s="3">
        <f t="shared" si="134"/>
        <v>0</v>
      </c>
      <c r="AO891" s="4"/>
    </row>
    <row r="892" spans="1:41" x14ac:dyDescent="0.35">
      <c r="A892" s="7" t="s">
        <v>954</v>
      </c>
      <c r="B892" t="s">
        <v>948</v>
      </c>
      <c r="C892" s="6" t="s">
        <v>16</v>
      </c>
      <c r="D892" s="6" t="s">
        <v>949</v>
      </c>
      <c r="E892" s="6">
        <v>24.5</v>
      </c>
      <c r="F892" s="6">
        <v>61.59</v>
      </c>
      <c r="G892" s="6">
        <v>74.930000000000007</v>
      </c>
      <c r="H892" s="6">
        <f t="shared" si="128"/>
        <v>0.82196716935806746</v>
      </c>
      <c r="I892" s="6">
        <v>24</v>
      </c>
      <c r="J892" s="6">
        <v>52.21</v>
      </c>
      <c r="K892" s="6">
        <v>73.7</v>
      </c>
      <c r="L892" s="6">
        <f t="shared" si="129"/>
        <v>0</v>
      </c>
      <c r="M892" s="6">
        <f t="shared" si="130"/>
        <v>0</v>
      </c>
      <c r="N892" s="6">
        <f t="shared" si="131"/>
        <v>1</v>
      </c>
      <c r="AA892" t="s">
        <v>954</v>
      </c>
      <c r="AB892" t="s">
        <v>950</v>
      </c>
      <c r="AC892" t="s">
        <v>16</v>
      </c>
      <c r="AD892" t="s">
        <v>951</v>
      </c>
      <c r="AE892">
        <v>24</v>
      </c>
      <c r="AF892">
        <v>110.58</v>
      </c>
      <c r="AG892">
        <v>73.7</v>
      </c>
      <c r="AH892">
        <f t="shared" si="135"/>
        <v>1.5004070556309361</v>
      </c>
      <c r="AI892">
        <v>23</v>
      </c>
      <c r="AJ892">
        <v>66.77</v>
      </c>
      <c r="AK892">
        <v>71.22</v>
      </c>
      <c r="AL892" s="3">
        <f t="shared" si="132"/>
        <v>1</v>
      </c>
      <c r="AM892" s="3">
        <f t="shared" si="133"/>
        <v>0</v>
      </c>
      <c r="AN892" s="3">
        <f t="shared" si="134"/>
        <v>0</v>
      </c>
      <c r="AO892" s="4"/>
    </row>
    <row r="893" spans="1:41" x14ac:dyDescent="0.35">
      <c r="A893" s="7" t="s">
        <v>955</v>
      </c>
      <c r="B893" t="s">
        <v>948</v>
      </c>
      <c r="C893" t="s">
        <v>16</v>
      </c>
      <c r="D893" t="s">
        <v>949</v>
      </c>
      <c r="E893">
        <v>30.5</v>
      </c>
      <c r="F893">
        <v>91.26</v>
      </c>
      <c r="G893">
        <v>89.6</v>
      </c>
      <c r="H893">
        <f t="shared" si="128"/>
        <v>1.0185267857142859</v>
      </c>
      <c r="I893">
        <v>30</v>
      </c>
      <c r="J893">
        <v>48.16</v>
      </c>
      <c r="K893">
        <v>88.39</v>
      </c>
      <c r="L893" s="3">
        <f t="shared" si="129"/>
        <v>0</v>
      </c>
      <c r="M893" s="3">
        <f t="shared" si="130"/>
        <v>1</v>
      </c>
      <c r="N893" s="3">
        <f t="shared" si="131"/>
        <v>0</v>
      </c>
      <c r="AA893" t="s">
        <v>955</v>
      </c>
      <c r="AB893" t="s">
        <v>950</v>
      </c>
      <c r="AC893" t="s">
        <v>16</v>
      </c>
      <c r="AD893" t="s">
        <v>951</v>
      </c>
      <c r="AE893">
        <v>23</v>
      </c>
      <c r="AF893">
        <v>99.51</v>
      </c>
      <c r="AG893">
        <v>71.22</v>
      </c>
      <c r="AH893">
        <f t="shared" si="135"/>
        <v>1.3972198820556025</v>
      </c>
      <c r="AI893">
        <v>21.5</v>
      </c>
      <c r="AJ893">
        <v>72.959999999999994</v>
      </c>
      <c r="AK893">
        <v>67.47</v>
      </c>
      <c r="AL893" s="3">
        <f t="shared" si="132"/>
        <v>0</v>
      </c>
      <c r="AM893" s="3">
        <f t="shared" si="133"/>
        <v>1</v>
      </c>
      <c r="AN893" s="3">
        <f t="shared" si="134"/>
        <v>0</v>
      </c>
      <c r="AO893" s="4"/>
    </row>
    <row r="894" spans="1:41" x14ac:dyDescent="0.35">
      <c r="A894" s="7" t="s">
        <v>956</v>
      </c>
      <c r="B894" t="s">
        <v>948</v>
      </c>
      <c r="C894" t="s">
        <v>16</v>
      </c>
      <c r="D894" t="s">
        <v>949</v>
      </c>
      <c r="E894">
        <v>31</v>
      </c>
      <c r="F894">
        <v>92.35</v>
      </c>
      <c r="G894">
        <v>90.81</v>
      </c>
      <c r="H894">
        <f t="shared" si="128"/>
        <v>1.0169584847483757</v>
      </c>
      <c r="I894">
        <v>30.5</v>
      </c>
      <c r="J894">
        <v>68.66</v>
      </c>
      <c r="K894">
        <v>89.6</v>
      </c>
      <c r="L894" s="3">
        <f t="shared" si="129"/>
        <v>0</v>
      </c>
      <c r="M894" s="3">
        <f t="shared" si="130"/>
        <v>1</v>
      </c>
      <c r="N894" s="3">
        <f t="shared" si="131"/>
        <v>0</v>
      </c>
      <c r="AA894" t="s">
        <v>956</v>
      </c>
      <c r="AB894" t="s">
        <v>950</v>
      </c>
      <c r="AC894" t="s">
        <v>16</v>
      </c>
      <c r="AD894" t="s">
        <v>951</v>
      </c>
      <c r="AE894">
        <v>23.5</v>
      </c>
      <c r="AF894">
        <v>79.05</v>
      </c>
      <c r="AG894">
        <v>72.459999999999994</v>
      </c>
      <c r="AH894">
        <f t="shared" si="135"/>
        <v>1.09094672922992</v>
      </c>
      <c r="AI894">
        <v>23</v>
      </c>
      <c r="AJ894">
        <v>56.91</v>
      </c>
      <c r="AK894">
        <v>71.22</v>
      </c>
      <c r="AL894" s="3">
        <f t="shared" si="132"/>
        <v>0</v>
      </c>
      <c r="AM894" s="3">
        <f t="shared" si="133"/>
        <v>1</v>
      </c>
      <c r="AN894" s="3">
        <f t="shared" si="134"/>
        <v>0</v>
      </c>
      <c r="AO894" s="4"/>
    </row>
    <row r="895" spans="1:41" x14ac:dyDescent="0.35">
      <c r="A895" s="7" t="s">
        <v>957</v>
      </c>
      <c r="B895" t="s">
        <v>948</v>
      </c>
      <c r="C895" s="6" t="s">
        <v>16</v>
      </c>
      <c r="D895" s="6" t="s">
        <v>949</v>
      </c>
      <c r="E895" s="6">
        <v>24.5</v>
      </c>
      <c r="F895" s="6">
        <v>74.06</v>
      </c>
      <c r="G895" s="6">
        <v>74.930000000000007</v>
      </c>
      <c r="H895" s="6">
        <f t="shared" si="128"/>
        <v>0.98838916321900439</v>
      </c>
      <c r="I895" s="6">
        <v>24</v>
      </c>
      <c r="J895" s="6">
        <v>64.319999999999993</v>
      </c>
      <c r="K895" s="6">
        <v>73.7</v>
      </c>
      <c r="L895" s="6">
        <f t="shared" si="129"/>
        <v>0</v>
      </c>
      <c r="M895" s="6">
        <f t="shared" si="130"/>
        <v>0</v>
      </c>
      <c r="N895" s="6">
        <f t="shared" si="131"/>
        <v>1</v>
      </c>
      <c r="AA895" t="s">
        <v>957</v>
      </c>
      <c r="AB895" t="s">
        <v>950</v>
      </c>
      <c r="AC895" t="s">
        <v>16</v>
      </c>
      <c r="AD895" t="s">
        <v>951</v>
      </c>
      <c r="AE895">
        <v>24</v>
      </c>
      <c r="AF895">
        <v>173.52</v>
      </c>
      <c r="AG895">
        <v>73.7</v>
      </c>
      <c r="AH895">
        <f t="shared" si="135"/>
        <v>2.3544097693351427</v>
      </c>
      <c r="AI895">
        <v>21.5</v>
      </c>
      <c r="AJ895">
        <v>55.69</v>
      </c>
      <c r="AK895">
        <v>67.47</v>
      </c>
      <c r="AL895" s="3">
        <f t="shared" si="132"/>
        <v>1</v>
      </c>
      <c r="AM895" s="3">
        <f t="shared" si="133"/>
        <v>0</v>
      </c>
      <c r="AN895" s="3">
        <f t="shared" si="134"/>
        <v>0</v>
      </c>
      <c r="AO895" s="4"/>
    </row>
    <row r="896" spans="1:41" x14ac:dyDescent="0.35">
      <c r="A896" s="7" t="s">
        <v>958</v>
      </c>
      <c r="B896" t="s">
        <v>948</v>
      </c>
      <c r="C896" t="s">
        <v>16</v>
      </c>
      <c r="D896" t="s">
        <v>949</v>
      </c>
      <c r="E896">
        <v>24</v>
      </c>
      <c r="F896">
        <v>83.99</v>
      </c>
      <c r="G896">
        <v>73.7</v>
      </c>
      <c r="H896">
        <f t="shared" si="128"/>
        <v>1.1396200814111261</v>
      </c>
      <c r="I896">
        <v>23</v>
      </c>
      <c r="J896">
        <v>70.78</v>
      </c>
      <c r="K896">
        <v>71.22</v>
      </c>
      <c r="L896" s="3">
        <f t="shared" si="129"/>
        <v>0</v>
      </c>
      <c r="M896" s="3">
        <f t="shared" si="130"/>
        <v>1</v>
      </c>
      <c r="N896" s="3">
        <f t="shared" si="131"/>
        <v>0</v>
      </c>
      <c r="AA896" t="s">
        <v>958</v>
      </c>
      <c r="AB896" t="s">
        <v>950</v>
      </c>
      <c r="AC896" t="s">
        <v>16</v>
      </c>
      <c r="AD896" t="s">
        <v>951</v>
      </c>
      <c r="AE896">
        <v>24</v>
      </c>
      <c r="AF896">
        <v>151.16999999999999</v>
      </c>
      <c r="AG896">
        <v>73.7</v>
      </c>
      <c r="AH896">
        <f t="shared" si="135"/>
        <v>2.0511533242876525</v>
      </c>
      <c r="AI896">
        <v>22.5</v>
      </c>
      <c r="AJ896">
        <v>69.83</v>
      </c>
      <c r="AK896">
        <v>69.97</v>
      </c>
      <c r="AL896" s="3">
        <f t="shared" si="132"/>
        <v>1</v>
      </c>
      <c r="AM896" s="3">
        <f t="shared" si="133"/>
        <v>0</v>
      </c>
      <c r="AN896" s="3">
        <f t="shared" si="134"/>
        <v>0</v>
      </c>
      <c r="AO896" s="4"/>
    </row>
    <row r="897" spans="1:41" x14ac:dyDescent="0.35">
      <c r="A897" s="7" t="s">
        <v>959</v>
      </c>
      <c r="B897" t="s">
        <v>948</v>
      </c>
      <c r="C897" t="s">
        <v>16</v>
      </c>
      <c r="D897" t="s">
        <v>949</v>
      </c>
      <c r="E897">
        <v>24.5</v>
      </c>
      <c r="F897">
        <v>80.400000000000006</v>
      </c>
      <c r="G897">
        <v>74.930000000000007</v>
      </c>
      <c r="H897">
        <f t="shared" si="128"/>
        <v>1.0730014680368343</v>
      </c>
      <c r="I897">
        <v>25.5</v>
      </c>
      <c r="J897">
        <v>77.58</v>
      </c>
      <c r="K897">
        <v>77.400000000000006</v>
      </c>
      <c r="L897" s="3">
        <f t="shared" si="129"/>
        <v>0</v>
      </c>
      <c r="M897" s="3">
        <f t="shared" si="130"/>
        <v>1</v>
      </c>
      <c r="N897" s="3">
        <f t="shared" si="131"/>
        <v>0</v>
      </c>
      <c r="AA897" t="s">
        <v>959</v>
      </c>
      <c r="AB897" t="s">
        <v>950</v>
      </c>
      <c r="AC897" t="s">
        <v>16</v>
      </c>
      <c r="AD897" t="s">
        <v>951</v>
      </c>
      <c r="AE897">
        <v>24</v>
      </c>
      <c r="AF897">
        <v>82.27</v>
      </c>
      <c r="AG897">
        <v>73.7</v>
      </c>
      <c r="AH897">
        <f t="shared" si="135"/>
        <v>1.1162822252374489</v>
      </c>
      <c r="AI897">
        <v>23.5</v>
      </c>
      <c r="AJ897">
        <v>68.849999999999994</v>
      </c>
      <c r="AK897">
        <v>72.459999999999994</v>
      </c>
      <c r="AL897" s="3">
        <f t="shared" si="132"/>
        <v>0</v>
      </c>
      <c r="AM897" s="3">
        <f t="shared" si="133"/>
        <v>1</v>
      </c>
      <c r="AN897" s="3">
        <f t="shared" si="134"/>
        <v>0</v>
      </c>
      <c r="AO897" s="4"/>
    </row>
    <row r="898" spans="1:41" x14ac:dyDescent="0.35">
      <c r="A898" s="7" t="s">
        <v>960</v>
      </c>
      <c r="B898" t="s">
        <v>948</v>
      </c>
      <c r="C898" s="6" t="s">
        <v>16</v>
      </c>
      <c r="D898" s="6" t="s">
        <v>949</v>
      </c>
      <c r="E898" s="6">
        <v>27</v>
      </c>
      <c r="F898" s="6">
        <v>79.16</v>
      </c>
      <c r="G898" s="6">
        <v>81.08</v>
      </c>
      <c r="H898" s="6">
        <f t="shared" ref="H898:H961" si="136">F898/G898</f>
        <v>0.97631968426245685</v>
      </c>
      <c r="I898" s="6">
        <v>26.5</v>
      </c>
      <c r="J898" s="6">
        <v>53.23</v>
      </c>
      <c r="K898" s="6">
        <v>79.86</v>
      </c>
      <c r="L898" s="6">
        <f t="shared" si="129"/>
        <v>0</v>
      </c>
      <c r="M898" s="6">
        <f t="shared" si="130"/>
        <v>0</v>
      </c>
      <c r="N898" s="6">
        <f t="shared" si="131"/>
        <v>1</v>
      </c>
      <c r="AA898" t="s">
        <v>960</v>
      </c>
      <c r="AB898" t="s">
        <v>950</v>
      </c>
      <c r="AC898" t="s">
        <v>16</v>
      </c>
      <c r="AD898" t="s">
        <v>951</v>
      </c>
      <c r="AE898">
        <v>24</v>
      </c>
      <c r="AF898">
        <v>147.88999999999999</v>
      </c>
      <c r="AG898">
        <v>73.7</v>
      </c>
      <c r="AH898">
        <f t="shared" si="135"/>
        <v>2.0066485753052916</v>
      </c>
      <c r="AI898">
        <v>23</v>
      </c>
      <c r="AJ898">
        <v>69.59</v>
      </c>
      <c r="AK898">
        <v>71.22</v>
      </c>
      <c r="AL898" s="3">
        <f t="shared" si="132"/>
        <v>1</v>
      </c>
      <c r="AM898" s="3">
        <f t="shared" si="133"/>
        <v>0</v>
      </c>
      <c r="AN898" s="3">
        <f t="shared" si="134"/>
        <v>0</v>
      </c>
      <c r="AO898" s="4"/>
    </row>
    <row r="899" spans="1:41" x14ac:dyDescent="0.35">
      <c r="A899" s="7" t="s">
        <v>961</v>
      </c>
      <c r="B899" t="s">
        <v>948</v>
      </c>
      <c r="C899" t="s">
        <v>16</v>
      </c>
      <c r="D899" t="s">
        <v>949</v>
      </c>
      <c r="E899">
        <v>27.5</v>
      </c>
      <c r="F899">
        <v>94.06</v>
      </c>
      <c r="G899">
        <v>82.3</v>
      </c>
      <c r="H899">
        <f t="shared" si="136"/>
        <v>1.1428918590522479</v>
      </c>
      <c r="I899">
        <v>26.5</v>
      </c>
      <c r="J899">
        <v>54.47</v>
      </c>
      <c r="K899">
        <v>79.86</v>
      </c>
      <c r="L899" s="3">
        <f t="shared" si="129"/>
        <v>0</v>
      </c>
      <c r="M899" s="3">
        <f t="shared" si="130"/>
        <v>1</v>
      </c>
      <c r="N899" s="3">
        <f t="shared" si="131"/>
        <v>0</v>
      </c>
      <c r="AA899" t="s">
        <v>961</v>
      </c>
      <c r="AB899" t="s">
        <v>950</v>
      </c>
      <c r="AC899" t="s">
        <v>16</v>
      </c>
      <c r="AD899" t="s">
        <v>951</v>
      </c>
      <c r="AE899">
        <v>24</v>
      </c>
      <c r="AF899">
        <v>151.26</v>
      </c>
      <c r="AG899">
        <v>73.7</v>
      </c>
      <c r="AH899">
        <f t="shared" ref="AH899:AH962" si="137">AF899/AG899</f>
        <v>2.0523744911804611</v>
      </c>
      <c r="AI899">
        <v>21.5</v>
      </c>
      <c r="AJ899">
        <v>56.96</v>
      </c>
      <c r="AK899">
        <v>67.47</v>
      </c>
      <c r="AL899" s="3">
        <f t="shared" si="132"/>
        <v>1</v>
      </c>
      <c r="AM899" s="3">
        <f t="shared" si="133"/>
        <v>0</v>
      </c>
      <c r="AN899" s="3">
        <f t="shared" si="134"/>
        <v>0</v>
      </c>
      <c r="AO899" s="4"/>
    </row>
    <row r="900" spans="1:41" x14ac:dyDescent="0.35">
      <c r="A900" s="7" t="s">
        <v>962</v>
      </c>
      <c r="B900" t="s">
        <v>948</v>
      </c>
      <c r="C900" s="6" t="s">
        <v>16</v>
      </c>
      <c r="D900" s="6" t="s">
        <v>949</v>
      </c>
      <c r="E900" s="6">
        <v>16</v>
      </c>
      <c r="F900" s="6">
        <v>43.79</v>
      </c>
      <c r="G900" s="6">
        <v>53.5</v>
      </c>
      <c r="H900" s="6">
        <f t="shared" si="136"/>
        <v>0.81850467289719619</v>
      </c>
      <c r="I900" s="6">
        <v>15.5</v>
      </c>
      <c r="J900" s="6">
        <v>34.299999999999997</v>
      </c>
      <c r="K900" s="6">
        <v>52.21</v>
      </c>
      <c r="L900" s="6">
        <f t="shared" si="129"/>
        <v>0</v>
      </c>
      <c r="M900" s="6">
        <f t="shared" si="130"/>
        <v>0</v>
      </c>
      <c r="N900" s="6">
        <f t="shared" si="131"/>
        <v>1</v>
      </c>
      <c r="AA900" t="s">
        <v>962</v>
      </c>
      <c r="AB900" t="s">
        <v>950</v>
      </c>
      <c r="AC900" s="6" t="s">
        <v>16</v>
      </c>
      <c r="AD900" s="6" t="s">
        <v>951</v>
      </c>
      <c r="AE900" s="6">
        <v>23</v>
      </c>
      <c r="AF900" s="6">
        <v>57.59</v>
      </c>
      <c r="AG900" s="6">
        <v>71.22</v>
      </c>
      <c r="AH900" s="6">
        <f t="shared" si="137"/>
        <v>0.80862117382757659</v>
      </c>
      <c r="AI900" s="6">
        <v>22.5</v>
      </c>
      <c r="AJ900" s="6">
        <v>47.96</v>
      </c>
      <c r="AK900" s="6">
        <v>69.97</v>
      </c>
      <c r="AL900" s="6">
        <f t="shared" si="132"/>
        <v>0</v>
      </c>
      <c r="AM900" s="6">
        <f t="shared" si="133"/>
        <v>0</v>
      </c>
      <c r="AN900" s="6">
        <f t="shared" si="134"/>
        <v>1</v>
      </c>
      <c r="AO900" s="4"/>
    </row>
    <row r="901" spans="1:41" x14ac:dyDescent="0.35">
      <c r="A901" s="7" t="s">
        <v>963</v>
      </c>
      <c r="B901" t="s">
        <v>948</v>
      </c>
      <c r="C901" t="s">
        <v>16</v>
      </c>
      <c r="D901" t="s">
        <v>949</v>
      </c>
      <c r="E901">
        <v>25.5</v>
      </c>
      <c r="F901">
        <v>80.91</v>
      </c>
      <c r="G901">
        <v>77.400000000000006</v>
      </c>
      <c r="H901">
        <f t="shared" si="136"/>
        <v>1.0453488372093023</v>
      </c>
      <c r="I901">
        <v>25</v>
      </c>
      <c r="J901">
        <v>66.03</v>
      </c>
      <c r="K901">
        <v>76.17</v>
      </c>
      <c r="L901" s="3">
        <f t="shared" ref="L901:L964" si="138">IF(H901&gt;1.5,1,0)</f>
        <v>0</v>
      </c>
      <c r="M901" s="3">
        <f t="shared" ref="M901:M964" si="139">IF((AND(H901&gt;1,H901&lt;1.5)),1,0)</f>
        <v>1</v>
      </c>
      <c r="N901" s="3">
        <f t="shared" ref="N901:N964" si="140">IF(H901&lt;1,1,0)</f>
        <v>0</v>
      </c>
      <c r="AA901" t="s">
        <v>963</v>
      </c>
      <c r="AB901" t="s">
        <v>950</v>
      </c>
      <c r="AC901" t="s">
        <v>16</v>
      </c>
      <c r="AD901" t="s">
        <v>951</v>
      </c>
      <c r="AE901">
        <v>24</v>
      </c>
      <c r="AF901">
        <v>139.79</v>
      </c>
      <c r="AG901">
        <v>73.7</v>
      </c>
      <c r="AH901">
        <f t="shared" si="137"/>
        <v>1.89674355495251</v>
      </c>
      <c r="AI901">
        <v>22</v>
      </c>
      <c r="AJ901">
        <v>71.42</v>
      </c>
      <c r="AK901">
        <v>68.72</v>
      </c>
      <c r="AL901" s="3">
        <f t="shared" ref="AL901:AL964" si="141">IF(AH901&gt;1.5,1,0)</f>
        <v>1</v>
      </c>
      <c r="AM901" s="3">
        <f t="shared" ref="AM901:AM964" si="142">IF((AND(AH901&gt;1,AH901&lt;1.5)),1,0)</f>
        <v>0</v>
      </c>
      <c r="AN901" s="3">
        <f t="shared" ref="AN901:AN964" si="143">IF(AH901&lt;1,1,0)</f>
        <v>0</v>
      </c>
      <c r="AO901" s="4"/>
    </row>
    <row r="902" spans="1:41" x14ac:dyDescent="0.35">
      <c r="A902" s="7" t="s">
        <v>964</v>
      </c>
      <c r="B902" t="s">
        <v>948</v>
      </c>
      <c r="C902" t="s">
        <v>16</v>
      </c>
      <c r="D902" t="s">
        <v>134</v>
      </c>
      <c r="E902">
        <v>17.5</v>
      </c>
      <c r="F902">
        <v>61.38</v>
      </c>
      <c r="G902">
        <v>57.36</v>
      </c>
      <c r="H902">
        <f t="shared" si="136"/>
        <v>1.0700836820083683</v>
      </c>
      <c r="I902">
        <v>17</v>
      </c>
      <c r="J902">
        <v>46.09</v>
      </c>
      <c r="K902">
        <v>56.08</v>
      </c>
      <c r="L902" s="3">
        <f t="shared" si="138"/>
        <v>0</v>
      </c>
      <c r="M902" s="3">
        <f t="shared" si="139"/>
        <v>1</v>
      </c>
      <c r="N902" s="3">
        <f t="shared" si="140"/>
        <v>0</v>
      </c>
      <c r="AA902" t="s">
        <v>964</v>
      </c>
      <c r="AB902" t="s">
        <v>948</v>
      </c>
      <c r="AC902" t="s">
        <v>16</v>
      </c>
      <c r="AD902" t="s">
        <v>135</v>
      </c>
      <c r="AE902">
        <v>24</v>
      </c>
      <c r="AF902">
        <v>196.68</v>
      </c>
      <c r="AG902">
        <v>73.7</v>
      </c>
      <c r="AH902">
        <f t="shared" si="137"/>
        <v>2.6686567164179102</v>
      </c>
      <c r="AI902">
        <v>22</v>
      </c>
      <c r="AJ902">
        <v>55.95</v>
      </c>
      <c r="AK902">
        <v>68.72</v>
      </c>
      <c r="AL902" s="3">
        <f t="shared" si="141"/>
        <v>1</v>
      </c>
      <c r="AM902" s="3">
        <f t="shared" si="142"/>
        <v>0</v>
      </c>
      <c r="AN902" s="3">
        <f t="shared" si="143"/>
        <v>0</v>
      </c>
      <c r="AO902" s="4"/>
    </row>
    <row r="903" spans="1:41" x14ac:dyDescent="0.35">
      <c r="A903" s="7" t="s">
        <v>965</v>
      </c>
      <c r="B903" t="s">
        <v>948</v>
      </c>
      <c r="C903" s="6" t="s">
        <v>16</v>
      </c>
      <c r="D903" s="6" t="s">
        <v>134</v>
      </c>
      <c r="E903" s="6">
        <v>21</v>
      </c>
      <c r="F903" s="6">
        <v>58.43</v>
      </c>
      <c r="G903" s="6">
        <v>66.22</v>
      </c>
      <c r="H903" s="6">
        <f t="shared" si="136"/>
        <v>0.88236182422228937</v>
      </c>
      <c r="I903" s="6">
        <v>20.5</v>
      </c>
      <c r="J903" s="6">
        <v>25.5</v>
      </c>
      <c r="K903" s="6">
        <v>64.97</v>
      </c>
      <c r="L903" s="6">
        <f t="shared" si="138"/>
        <v>0</v>
      </c>
      <c r="M903" s="6">
        <f t="shared" si="139"/>
        <v>0</v>
      </c>
      <c r="N903" s="6">
        <f t="shared" si="140"/>
        <v>1</v>
      </c>
      <c r="AA903" t="s">
        <v>965</v>
      </c>
      <c r="AB903" t="s">
        <v>948</v>
      </c>
      <c r="AC903" t="s">
        <v>16</v>
      </c>
      <c r="AD903" t="s">
        <v>135</v>
      </c>
      <c r="AE903">
        <v>24</v>
      </c>
      <c r="AF903">
        <v>92.57</v>
      </c>
      <c r="AG903">
        <v>73.7</v>
      </c>
      <c r="AH903">
        <f t="shared" si="137"/>
        <v>1.2560379918588873</v>
      </c>
      <c r="AI903">
        <v>25</v>
      </c>
      <c r="AJ903">
        <v>76.77</v>
      </c>
      <c r="AK903">
        <v>76.17</v>
      </c>
      <c r="AL903" s="3">
        <f t="shared" si="141"/>
        <v>0</v>
      </c>
      <c r="AM903" s="3">
        <f t="shared" si="142"/>
        <v>1</v>
      </c>
      <c r="AN903" s="3">
        <f t="shared" si="143"/>
        <v>0</v>
      </c>
      <c r="AO903" s="4"/>
    </row>
    <row r="904" spans="1:41" x14ac:dyDescent="0.35">
      <c r="A904" s="7" t="s">
        <v>966</v>
      </c>
      <c r="B904" t="s">
        <v>948</v>
      </c>
      <c r="C904" s="6" t="s">
        <v>16</v>
      </c>
      <c r="D904" s="6" t="s">
        <v>134</v>
      </c>
      <c r="E904" s="6">
        <v>30.5</v>
      </c>
      <c r="F904" s="6">
        <v>81.8</v>
      </c>
      <c r="G904" s="6">
        <v>89.6</v>
      </c>
      <c r="H904" s="6">
        <f t="shared" si="136"/>
        <v>0.9129464285714286</v>
      </c>
      <c r="I904" s="6">
        <v>30</v>
      </c>
      <c r="J904" s="6">
        <v>59.6</v>
      </c>
      <c r="K904" s="6">
        <v>88.39</v>
      </c>
      <c r="L904" s="6">
        <f t="shared" si="138"/>
        <v>0</v>
      </c>
      <c r="M904" s="6">
        <f t="shared" si="139"/>
        <v>0</v>
      </c>
      <c r="N904" s="6">
        <f t="shared" si="140"/>
        <v>1</v>
      </c>
      <c r="AA904" t="s">
        <v>966</v>
      </c>
      <c r="AB904" t="s">
        <v>948</v>
      </c>
      <c r="AC904" t="s">
        <v>16</v>
      </c>
      <c r="AD904" t="s">
        <v>135</v>
      </c>
      <c r="AE904">
        <v>24</v>
      </c>
      <c r="AF904">
        <v>124.87</v>
      </c>
      <c r="AG904">
        <v>73.7</v>
      </c>
      <c r="AH904">
        <f t="shared" si="137"/>
        <v>1.6943012211668929</v>
      </c>
      <c r="AI904">
        <v>22.5</v>
      </c>
      <c r="AJ904">
        <v>64.42</v>
      </c>
      <c r="AK904">
        <v>69.97</v>
      </c>
      <c r="AL904" s="3">
        <f t="shared" si="141"/>
        <v>1</v>
      </c>
      <c r="AM904" s="3">
        <f t="shared" si="142"/>
        <v>0</v>
      </c>
      <c r="AN904" s="3">
        <f t="shared" si="143"/>
        <v>0</v>
      </c>
    </row>
    <row r="905" spans="1:41" x14ac:dyDescent="0.35">
      <c r="A905" s="7" t="s">
        <v>967</v>
      </c>
      <c r="B905" t="s">
        <v>948</v>
      </c>
      <c r="C905" s="6" t="s">
        <v>16</v>
      </c>
      <c r="D905" s="6" t="s">
        <v>134</v>
      </c>
      <c r="E905" s="6">
        <v>15.5</v>
      </c>
      <c r="F905" s="6">
        <v>39.880000000000003</v>
      </c>
      <c r="G905" s="6">
        <v>52.21</v>
      </c>
      <c r="H905" s="6">
        <f t="shared" si="136"/>
        <v>0.76383834514460835</v>
      </c>
      <c r="I905" s="6">
        <v>15</v>
      </c>
      <c r="J905" s="6">
        <v>25.39</v>
      </c>
      <c r="K905" s="6">
        <v>50.91</v>
      </c>
      <c r="L905" s="6">
        <f t="shared" si="138"/>
        <v>0</v>
      </c>
      <c r="M905" s="6">
        <f t="shared" si="139"/>
        <v>0</v>
      </c>
      <c r="N905" s="6">
        <f t="shared" si="140"/>
        <v>1</v>
      </c>
      <c r="AA905" t="s">
        <v>967</v>
      </c>
      <c r="AB905" t="s">
        <v>948</v>
      </c>
      <c r="AC905" t="s">
        <v>16</v>
      </c>
      <c r="AD905" t="s">
        <v>135</v>
      </c>
      <c r="AE905">
        <v>24</v>
      </c>
      <c r="AF905">
        <v>183.41</v>
      </c>
      <c r="AG905">
        <v>73.7</v>
      </c>
      <c r="AH905">
        <f t="shared" si="137"/>
        <v>2.4886024423337854</v>
      </c>
      <c r="AI905">
        <v>22</v>
      </c>
      <c r="AJ905">
        <v>60.11</v>
      </c>
      <c r="AK905">
        <v>68.72</v>
      </c>
      <c r="AL905" s="3">
        <f t="shared" si="141"/>
        <v>1</v>
      </c>
      <c r="AM905" s="3">
        <f t="shared" si="142"/>
        <v>0</v>
      </c>
      <c r="AN905" s="3">
        <f t="shared" si="143"/>
        <v>0</v>
      </c>
    </row>
    <row r="906" spans="1:41" x14ac:dyDescent="0.35">
      <c r="A906" s="7" t="s">
        <v>968</v>
      </c>
      <c r="B906" t="s">
        <v>948</v>
      </c>
      <c r="C906" s="6" t="s">
        <v>16</v>
      </c>
      <c r="D906" s="6" t="s">
        <v>134</v>
      </c>
      <c r="E906" s="6">
        <v>24.5</v>
      </c>
      <c r="F906" s="6">
        <v>73.66</v>
      </c>
      <c r="G906" s="6">
        <v>74.930000000000007</v>
      </c>
      <c r="H906" s="6">
        <f t="shared" si="136"/>
        <v>0.98305084745762694</v>
      </c>
      <c r="I906" s="6">
        <v>24</v>
      </c>
      <c r="J906" s="6">
        <v>51.46</v>
      </c>
      <c r="K906" s="6">
        <v>73.7</v>
      </c>
      <c r="L906" s="6">
        <f t="shared" si="138"/>
        <v>0</v>
      </c>
      <c r="M906" s="6">
        <f t="shared" si="139"/>
        <v>0</v>
      </c>
      <c r="N906" s="6">
        <f t="shared" si="140"/>
        <v>1</v>
      </c>
      <c r="AA906" t="s">
        <v>968</v>
      </c>
      <c r="AB906" t="s">
        <v>948</v>
      </c>
      <c r="AC906" t="s">
        <v>16</v>
      </c>
      <c r="AD906" t="s">
        <v>135</v>
      </c>
      <c r="AE906">
        <v>24</v>
      </c>
      <c r="AF906">
        <v>120.04</v>
      </c>
      <c r="AG906">
        <v>73.7</v>
      </c>
      <c r="AH906">
        <f t="shared" si="137"/>
        <v>1.6287652645861601</v>
      </c>
      <c r="AI906">
        <v>22</v>
      </c>
      <c r="AJ906">
        <v>53.43</v>
      </c>
      <c r="AK906">
        <v>68.72</v>
      </c>
      <c r="AL906" s="3">
        <f t="shared" si="141"/>
        <v>1</v>
      </c>
      <c r="AM906" s="3">
        <f t="shared" si="142"/>
        <v>0</v>
      </c>
      <c r="AN906" s="3">
        <f t="shared" si="143"/>
        <v>0</v>
      </c>
    </row>
    <row r="907" spans="1:41" x14ac:dyDescent="0.35">
      <c r="A907" s="7" t="s">
        <v>969</v>
      </c>
      <c r="B907" t="s">
        <v>948</v>
      </c>
      <c r="C907" s="6" t="s">
        <v>16</v>
      </c>
      <c r="D907" s="6" t="s">
        <v>134</v>
      </c>
      <c r="E907" s="6">
        <v>19</v>
      </c>
      <c r="F907" s="6">
        <v>51.43</v>
      </c>
      <c r="G907" s="6">
        <v>61.18</v>
      </c>
      <c r="H907" s="6">
        <f t="shared" si="136"/>
        <v>0.84063419418110497</v>
      </c>
      <c r="I907" s="6">
        <v>18.5</v>
      </c>
      <c r="J907" s="6">
        <v>35.96</v>
      </c>
      <c r="K907" s="6">
        <v>59.91</v>
      </c>
      <c r="L907" s="6">
        <f t="shared" si="138"/>
        <v>0</v>
      </c>
      <c r="M907" s="6">
        <f t="shared" si="139"/>
        <v>0</v>
      </c>
      <c r="N907" s="6">
        <f t="shared" si="140"/>
        <v>1</v>
      </c>
      <c r="AA907" t="s">
        <v>969</v>
      </c>
      <c r="AB907" t="s">
        <v>948</v>
      </c>
      <c r="AC907" t="s">
        <v>16</v>
      </c>
      <c r="AD907" t="s">
        <v>135</v>
      </c>
      <c r="AE907">
        <v>24</v>
      </c>
      <c r="AF907">
        <v>149.25</v>
      </c>
      <c r="AG907">
        <v>73.7</v>
      </c>
      <c r="AH907">
        <f t="shared" si="137"/>
        <v>2.0251017639077338</v>
      </c>
      <c r="AI907">
        <v>22.5</v>
      </c>
      <c r="AJ907">
        <v>69.41</v>
      </c>
      <c r="AK907">
        <v>69.97</v>
      </c>
      <c r="AL907" s="3">
        <f t="shared" si="141"/>
        <v>1</v>
      </c>
      <c r="AM907" s="3">
        <f t="shared" si="142"/>
        <v>0</v>
      </c>
      <c r="AN907" s="3">
        <f t="shared" si="143"/>
        <v>0</v>
      </c>
    </row>
    <row r="908" spans="1:41" x14ac:dyDescent="0.35">
      <c r="A908" s="7" t="s">
        <v>970</v>
      </c>
      <c r="B908" t="s">
        <v>948</v>
      </c>
      <c r="C908" s="6" t="s">
        <v>16</v>
      </c>
      <c r="D908" s="6" t="s">
        <v>134</v>
      </c>
      <c r="E908" s="6">
        <v>25.5</v>
      </c>
      <c r="F908" s="6">
        <v>72.25</v>
      </c>
      <c r="G908" s="6">
        <v>77.400000000000006</v>
      </c>
      <c r="H908" s="6">
        <f t="shared" si="136"/>
        <v>0.93346253229974152</v>
      </c>
      <c r="I908" s="6">
        <v>25</v>
      </c>
      <c r="J908" s="6">
        <v>61.87</v>
      </c>
      <c r="K908" s="6">
        <v>76.17</v>
      </c>
      <c r="L908" s="6">
        <f t="shared" si="138"/>
        <v>0</v>
      </c>
      <c r="M908" s="6">
        <f t="shared" si="139"/>
        <v>0</v>
      </c>
      <c r="N908" s="6">
        <f t="shared" si="140"/>
        <v>1</v>
      </c>
      <c r="AA908" t="s">
        <v>970</v>
      </c>
      <c r="AB908" t="s">
        <v>948</v>
      </c>
      <c r="AC908" t="s">
        <v>16</v>
      </c>
      <c r="AD908" t="s">
        <v>135</v>
      </c>
      <c r="AE908">
        <v>24</v>
      </c>
      <c r="AF908">
        <v>121.41</v>
      </c>
      <c r="AG908">
        <v>73.7</v>
      </c>
      <c r="AH908">
        <f t="shared" si="137"/>
        <v>1.6473541383989143</v>
      </c>
      <c r="AI908">
        <v>22.5</v>
      </c>
      <c r="AJ908">
        <v>49.41</v>
      </c>
      <c r="AK908">
        <v>69.97</v>
      </c>
      <c r="AL908" s="3">
        <f t="shared" si="141"/>
        <v>1</v>
      </c>
      <c r="AM908" s="3">
        <f t="shared" si="142"/>
        <v>0</v>
      </c>
      <c r="AN908" s="3">
        <f t="shared" si="143"/>
        <v>0</v>
      </c>
    </row>
    <row r="909" spans="1:41" x14ac:dyDescent="0.35">
      <c r="A909" s="7" t="s">
        <v>971</v>
      </c>
      <c r="B909" t="s">
        <v>948</v>
      </c>
      <c r="C909" s="6" t="s">
        <v>16</v>
      </c>
      <c r="D909" s="6" t="s">
        <v>134</v>
      </c>
      <c r="E909" s="6">
        <v>23.5</v>
      </c>
      <c r="F909" s="6">
        <v>52.56</v>
      </c>
      <c r="G909" s="6">
        <v>72.459999999999994</v>
      </c>
      <c r="H909" s="6">
        <f t="shared" si="136"/>
        <v>0.725365719017389</v>
      </c>
      <c r="I909" s="6">
        <v>23</v>
      </c>
      <c r="J909" s="6">
        <v>26.64</v>
      </c>
      <c r="K909" s="6">
        <v>71.22</v>
      </c>
      <c r="L909" s="6">
        <f t="shared" si="138"/>
        <v>0</v>
      </c>
      <c r="M909" s="6">
        <f t="shared" si="139"/>
        <v>0</v>
      </c>
      <c r="N909" s="6">
        <f t="shared" si="140"/>
        <v>1</v>
      </c>
      <c r="AA909" t="s">
        <v>971</v>
      </c>
      <c r="AB909" t="s">
        <v>948</v>
      </c>
      <c r="AC909" t="s">
        <v>16</v>
      </c>
      <c r="AD909" t="s">
        <v>135</v>
      </c>
      <c r="AE909">
        <v>24</v>
      </c>
      <c r="AF909">
        <v>151.62</v>
      </c>
      <c r="AG909">
        <v>73.7</v>
      </c>
      <c r="AH909">
        <f t="shared" si="137"/>
        <v>2.057259158751696</v>
      </c>
      <c r="AI909">
        <v>22</v>
      </c>
      <c r="AJ909">
        <v>54.5</v>
      </c>
      <c r="AK909">
        <v>68.72</v>
      </c>
      <c r="AL909" s="3">
        <f t="shared" si="141"/>
        <v>1</v>
      </c>
      <c r="AM909" s="3">
        <f t="shared" si="142"/>
        <v>0</v>
      </c>
      <c r="AN909" s="3">
        <f t="shared" si="143"/>
        <v>0</v>
      </c>
    </row>
    <row r="910" spans="1:41" x14ac:dyDescent="0.35">
      <c r="A910" s="7" t="s">
        <v>972</v>
      </c>
      <c r="B910" t="s">
        <v>948</v>
      </c>
      <c r="C910" s="6" t="s">
        <v>16</v>
      </c>
      <c r="D910" s="6" t="s">
        <v>134</v>
      </c>
      <c r="E910" s="6">
        <v>25</v>
      </c>
      <c r="F910" s="6">
        <v>68.58</v>
      </c>
      <c r="G910" s="6">
        <v>76.17</v>
      </c>
      <c r="H910" s="6">
        <f t="shared" si="136"/>
        <v>0.90035447026388338</v>
      </c>
      <c r="I910" s="6">
        <v>24.5</v>
      </c>
      <c r="J910" s="6">
        <v>59.45</v>
      </c>
      <c r="K910" s="6">
        <v>74.930000000000007</v>
      </c>
      <c r="L910" s="6">
        <f t="shared" si="138"/>
        <v>0</v>
      </c>
      <c r="M910" s="6">
        <f t="shared" si="139"/>
        <v>0</v>
      </c>
      <c r="N910" s="6">
        <f t="shared" si="140"/>
        <v>1</v>
      </c>
      <c r="AA910" t="s">
        <v>972</v>
      </c>
      <c r="AB910" t="s">
        <v>948</v>
      </c>
      <c r="AC910" t="s">
        <v>16</v>
      </c>
      <c r="AD910" t="s">
        <v>135</v>
      </c>
      <c r="AE910">
        <v>24</v>
      </c>
      <c r="AF910">
        <v>148.37</v>
      </c>
      <c r="AG910">
        <v>73.7</v>
      </c>
      <c r="AH910">
        <f t="shared" si="137"/>
        <v>2.0131614654002714</v>
      </c>
      <c r="AI910">
        <v>27</v>
      </c>
      <c r="AJ910">
        <v>82.57</v>
      </c>
      <c r="AK910">
        <v>81.08</v>
      </c>
      <c r="AL910" s="3">
        <f t="shared" si="141"/>
        <v>1</v>
      </c>
      <c r="AM910" s="3">
        <f t="shared" si="142"/>
        <v>0</v>
      </c>
      <c r="AN910" s="3">
        <f t="shared" si="143"/>
        <v>0</v>
      </c>
    </row>
    <row r="911" spans="1:41" x14ac:dyDescent="0.35">
      <c r="A911" s="7" t="s">
        <v>973</v>
      </c>
      <c r="B911" t="s">
        <v>948</v>
      </c>
      <c r="C911" s="6" t="s">
        <v>16</v>
      </c>
      <c r="D911" s="6" t="s">
        <v>134</v>
      </c>
      <c r="E911" s="6">
        <v>30</v>
      </c>
      <c r="F911" s="6">
        <v>87.23</v>
      </c>
      <c r="G911" s="6">
        <v>88.39</v>
      </c>
      <c r="H911" s="6">
        <f t="shared" si="136"/>
        <v>0.98687634347776898</v>
      </c>
      <c r="I911" s="6">
        <v>29.5</v>
      </c>
      <c r="J911" s="6">
        <v>56</v>
      </c>
      <c r="K911" s="6">
        <v>87.18</v>
      </c>
      <c r="L911" s="6">
        <f t="shared" si="138"/>
        <v>0</v>
      </c>
      <c r="M911" s="6">
        <f t="shared" si="139"/>
        <v>0</v>
      </c>
      <c r="N911" s="6">
        <f t="shared" si="140"/>
        <v>1</v>
      </c>
      <c r="AA911" t="s">
        <v>973</v>
      </c>
      <c r="AB911" t="s">
        <v>948</v>
      </c>
      <c r="AC911" t="s">
        <v>16</v>
      </c>
      <c r="AD911" t="s">
        <v>135</v>
      </c>
      <c r="AE911">
        <v>24</v>
      </c>
      <c r="AF911">
        <v>87.51</v>
      </c>
      <c r="AG911">
        <v>73.7</v>
      </c>
      <c r="AH911">
        <f t="shared" si="137"/>
        <v>1.1873812754409769</v>
      </c>
      <c r="AI911">
        <v>26.5</v>
      </c>
      <c r="AJ911">
        <v>85.54</v>
      </c>
      <c r="AK911">
        <v>79.86</v>
      </c>
      <c r="AL911" s="3">
        <f t="shared" si="141"/>
        <v>0</v>
      </c>
      <c r="AM911" s="3">
        <f t="shared" si="142"/>
        <v>1</v>
      </c>
      <c r="AN911" s="3">
        <f t="shared" si="143"/>
        <v>0</v>
      </c>
    </row>
    <row r="912" spans="1:41" x14ac:dyDescent="0.35">
      <c r="A912" s="7" t="s">
        <v>974</v>
      </c>
      <c r="B912" t="s">
        <v>948</v>
      </c>
      <c r="C912" s="6" t="s">
        <v>16</v>
      </c>
      <c r="D912" s="6" t="s">
        <v>134</v>
      </c>
      <c r="E912" s="6">
        <v>24.5</v>
      </c>
      <c r="F912" s="6">
        <v>69.14</v>
      </c>
      <c r="G912" s="6">
        <v>74.930000000000007</v>
      </c>
      <c r="H912" s="6">
        <f t="shared" si="136"/>
        <v>0.92272787935406375</v>
      </c>
      <c r="I912" s="6">
        <v>24</v>
      </c>
      <c r="J912" s="6">
        <v>48.77</v>
      </c>
      <c r="K912" s="6">
        <v>73.7</v>
      </c>
      <c r="L912" s="6">
        <f t="shared" si="138"/>
        <v>0</v>
      </c>
      <c r="M912" s="6">
        <f t="shared" si="139"/>
        <v>0</v>
      </c>
      <c r="N912" s="6">
        <f t="shared" si="140"/>
        <v>1</v>
      </c>
      <c r="AA912" t="s">
        <v>974</v>
      </c>
      <c r="AB912" t="s">
        <v>948</v>
      </c>
      <c r="AC912" t="s">
        <v>16</v>
      </c>
      <c r="AD912" t="s">
        <v>135</v>
      </c>
      <c r="AE912">
        <v>24</v>
      </c>
      <c r="AF912">
        <v>167.84</v>
      </c>
      <c r="AG912">
        <v>73.7</v>
      </c>
      <c r="AH912">
        <f t="shared" si="137"/>
        <v>2.2773405698778832</v>
      </c>
      <c r="AI912">
        <v>21.5</v>
      </c>
      <c r="AJ912">
        <v>47.17</v>
      </c>
      <c r="AK912">
        <v>67.47</v>
      </c>
      <c r="AL912" s="3">
        <f t="shared" si="141"/>
        <v>1</v>
      </c>
      <c r="AM912" s="3">
        <f t="shared" si="142"/>
        <v>0</v>
      </c>
      <c r="AN912" s="3">
        <f t="shared" si="143"/>
        <v>0</v>
      </c>
    </row>
    <row r="913" spans="1:41" x14ac:dyDescent="0.35">
      <c r="A913" s="7" t="s">
        <v>975</v>
      </c>
      <c r="B913" t="s">
        <v>948</v>
      </c>
      <c r="C913" s="6" t="s">
        <v>16</v>
      </c>
      <c r="D913" s="6" t="s">
        <v>134</v>
      </c>
      <c r="E913" s="6">
        <v>26.5</v>
      </c>
      <c r="F913" s="6">
        <v>64.37</v>
      </c>
      <c r="G913" s="6">
        <v>79.86</v>
      </c>
      <c r="H913" s="6">
        <f t="shared" si="136"/>
        <v>0.80603556223390938</v>
      </c>
      <c r="I913" s="6">
        <v>26</v>
      </c>
      <c r="J913" s="6">
        <v>40.04</v>
      </c>
      <c r="K913" s="6">
        <v>78.63</v>
      </c>
      <c r="L913" s="6">
        <f t="shared" si="138"/>
        <v>0</v>
      </c>
      <c r="M913" s="6">
        <f t="shared" si="139"/>
        <v>0</v>
      </c>
      <c r="N913" s="6">
        <f t="shared" si="140"/>
        <v>1</v>
      </c>
      <c r="AA913" t="s">
        <v>975</v>
      </c>
      <c r="AB913" t="s">
        <v>948</v>
      </c>
      <c r="AC913" t="s">
        <v>16</v>
      </c>
      <c r="AD913" t="s">
        <v>135</v>
      </c>
      <c r="AE913">
        <v>24</v>
      </c>
      <c r="AF913">
        <v>119.78</v>
      </c>
      <c r="AG913">
        <v>73.7</v>
      </c>
      <c r="AH913">
        <f t="shared" si="137"/>
        <v>1.6252374491180461</v>
      </c>
      <c r="AI913">
        <v>26.5</v>
      </c>
      <c r="AJ913">
        <v>83.01</v>
      </c>
      <c r="AK913">
        <v>79.86</v>
      </c>
      <c r="AL913" s="3">
        <f t="shared" si="141"/>
        <v>1</v>
      </c>
      <c r="AM913" s="3">
        <f t="shared" si="142"/>
        <v>0</v>
      </c>
      <c r="AN913" s="3">
        <f t="shared" si="143"/>
        <v>0</v>
      </c>
    </row>
    <row r="914" spans="1:41" x14ac:dyDescent="0.35">
      <c r="A914" s="7" t="s">
        <v>976</v>
      </c>
      <c r="B914" t="s">
        <v>948</v>
      </c>
      <c r="C914" s="6" t="s">
        <v>16</v>
      </c>
      <c r="D914" s="6" t="s">
        <v>134</v>
      </c>
      <c r="E914" s="6">
        <v>17</v>
      </c>
      <c r="F914" s="6">
        <v>54.9</v>
      </c>
      <c r="G914" s="6">
        <v>56.08</v>
      </c>
      <c r="H914" s="6">
        <f t="shared" si="136"/>
        <v>0.9789586305278174</v>
      </c>
      <c r="I914" s="6">
        <v>16.5</v>
      </c>
      <c r="J914" s="6">
        <v>36.43</v>
      </c>
      <c r="K914" s="6">
        <v>54.79</v>
      </c>
      <c r="L914" s="6">
        <f t="shared" si="138"/>
        <v>0</v>
      </c>
      <c r="M914" s="6">
        <f t="shared" si="139"/>
        <v>0</v>
      </c>
      <c r="N914" s="6">
        <f t="shared" si="140"/>
        <v>1</v>
      </c>
      <c r="AA914" t="s">
        <v>976</v>
      </c>
      <c r="AB914" t="s">
        <v>948</v>
      </c>
      <c r="AC914" t="s">
        <v>16</v>
      </c>
      <c r="AD914" t="s">
        <v>135</v>
      </c>
      <c r="AE914">
        <v>24</v>
      </c>
      <c r="AF914">
        <v>132.26</v>
      </c>
      <c r="AG914">
        <v>73.7</v>
      </c>
      <c r="AH914">
        <f t="shared" si="137"/>
        <v>1.7945725915875168</v>
      </c>
      <c r="AI914">
        <v>22.5</v>
      </c>
      <c r="AJ914">
        <v>56.04</v>
      </c>
      <c r="AK914">
        <v>69.97</v>
      </c>
      <c r="AL914" s="3">
        <f t="shared" si="141"/>
        <v>1</v>
      </c>
      <c r="AM914" s="3">
        <f t="shared" si="142"/>
        <v>0</v>
      </c>
      <c r="AN914" s="3">
        <f t="shared" si="143"/>
        <v>0</v>
      </c>
    </row>
    <row r="915" spans="1:41" x14ac:dyDescent="0.35">
      <c r="A915" s="7" t="s">
        <v>977</v>
      </c>
      <c r="B915" t="s">
        <v>948</v>
      </c>
      <c r="C915" s="6" t="s">
        <v>16</v>
      </c>
      <c r="D915" s="6" t="s">
        <v>134</v>
      </c>
      <c r="E915" s="6">
        <v>20</v>
      </c>
      <c r="F915" s="6">
        <v>53.74</v>
      </c>
      <c r="G915" s="6">
        <v>63.71</v>
      </c>
      <c r="H915" s="6">
        <f t="shared" si="136"/>
        <v>0.84350965311568049</v>
      </c>
      <c r="I915" s="6">
        <v>19.5</v>
      </c>
      <c r="J915" s="6">
        <v>27.88</v>
      </c>
      <c r="K915" s="6">
        <v>62.44</v>
      </c>
      <c r="L915" s="6">
        <f t="shared" si="138"/>
        <v>0</v>
      </c>
      <c r="M915" s="6">
        <f t="shared" si="139"/>
        <v>0</v>
      </c>
      <c r="N915" s="6">
        <f t="shared" si="140"/>
        <v>1</v>
      </c>
      <c r="AA915" t="s">
        <v>977</v>
      </c>
      <c r="AB915" t="s">
        <v>948</v>
      </c>
      <c r="AC915" t="s">
        <v>16</v>
      </c>
      <c r="AD915" t="s">
        <v>135</v>
      </c>
      <c r="AE915">
        <v>24</v>
      </c>
      <c r="AF915">
        <v>117.58</v>
      </c>
      <c r="AG915">
        <v>73.7</v>
      </c>
      <c r="AH915">
        <f t="shared" si="137"/>
        <v>1.5953867028493893</v>
      </c>
      <c r="AI915">
        <v>25.5</v>
      </c>
      <c r="AJ915">
        <v>83.68</v>
      </c>
      <c r="AK915">
        <v>77.400000000000006</v>
      </c>
      <c r="AL915" s="3">
        <f t="shared" si="141"/>
        <v>1</v>
      </c>
      <c r="AM915" s="3">
        <f t="shared" si="142"/>
        <v>0</v>
      </c>
      <c r="AN915" s="3">
        <f t="shared" si="143"/>
        <v>0</v>
      </c>
    </row>
    <row r="916" spans="1:41" x14ac:dyDescent="0.35">
      <c r="A916" s="7" t="s">
        <v>978</v>
      </c>
      <c r="B916" t="s">
        <v>948</v>
      </c>
      <c r="C916" t="s">
        <v>16</v>
      </c>
      <c r="D916" t="s">
        <v>134</v>
      </c>
      <c r="E916">
        <v>25</v>
      </c>
      <c r="F916">
        <v>84.95</v>
      </c>
      <c r="G916">
        <v>76.17</v>
      </c>
      <c r="H916">
        <f t="shared" si="136"/>
        <v>1.1152684784035709</v>
      </c>
      <c r="I916">
        <v>24.5</v>
      </c>
      <c r="J916">
        <v>57.26</v>
      </c>
      <c r="K916">
        <v>74.930000000000007</v>
      </c>
      <c r="L916" s="3">
        <f t="shared" si="138"/>
        <v>0</v>
      </c>
      <c r="M916" s="3">
        <f t="shared" si="139"/>
        <v>1</v>
      </c>
      <c r="N916" s="3">
        <f t="shared" si="140"/>
        <v>0</v>
      </c>
      <c r="AA916" t="s">
        <v>978</v>
      </c>
      <c r="AB916" t="s">
        <v>948</v>
      </c>
      <c r="AC916" t="s">
        <v>16</v>
      </c>
      <c r="AD916" t="s">
        <v>135</v>
      </c>
      <c r="AE916">
        <v>24</v>
      </c>
      <c r="AF916">
        <v>137.44</v>
      </c>
      <c r="AG916">
        <v>73.7</v>
      </c>
      <c r="AH916">
        <f t="shared" si="137"/>
        <v>1.8648575305291721</v>
      </c>
      <c r="AI916">
        <v>22.5</v>
      </c>
      <c r="AJ916">
        <v>68.36</v>
      </c>
      <c r="AK916">
        <v>69.97</v>
      </c>
      <c r="AL916" s="3">
        <f t="shared" si="141"/>
        <v>1</v>
      </c>
      <c r="AM916" s="3">
        <f t="shared" si="142"/>
        <v>0</v>
      </c>
      <c r="AN916" s="3">
        <f t="shared" si="143"/>
        <v>0</v>
      </c>
    </row>
    <row r="917" spans="1:41" x14ac:dyDescent="0.35">
      <c r="A917" s="7" t="s">
        <v>979</v>
      </c>
      <c r="B917" t="s">
        <v>948</v>
      </c>
      <c r="C917" s="6" t="s">
        <v>16</v>
      </c>
      <c r="D917" s="6" t="s">
        <v>134</v>
      </c>
      <c r="E917" s="6">
        <v>15</v>
      </c>
      <c r="F917" s="6">
        <v>40.840000000000003</v>
      </c>
      <c r="G917" s="6">
        <v>50.91</v>
      </c>
      <c r="H917" s="6">
        <f t="shared" si="136"/>
        <v>0.80219996071498734</v>
      </c>
      <c r="I917" s="6">
        <v>15</v>
      </c>
      <c r="J917" s="6">
        <v>40.840000000000003</v>
      </c>
      <c r="K917" s="6">
        <v>50.91</v>
      </c>
      <c r="L917" s="6">
        <f t="shared" si="138"/>
        <v>0</v>
      </c>
      <c r="M917" s="6">
        <f t="shared" si="139"/>
        <v>0</v>
      </c>
      <c r="N917" s="6">
        <f t="shared" si="140"/>
        <v>1</v>
      </c>
      <c r="AA917" t="s">
        <v>979</v>
      </c>
      <c r="AB917" t="s">
        <v>948</v>
      </c>
      <c r="AC917" s="6" t="s">
        <v>16</v>
      </c>
      <c r="AD917" s="6" t="s">
        <v>135</v>
      </c>
      <c r="AE917" s="6">
        <v>23.5</v>
      </c>
      <c r="AF917" s="6">
        <v>61.97</v>
      </c>
      <c r="AG917" s="6">
        <v>72.459999999999994</v>
      </c>
      <c r="AH917" s="6">
        <f t="shared" si="137"/>
        <v>0.85523047198454327</v>
      </c>
      <c r="AI917" s="6">
        <v>23</v>
      </c>
      <c r="AJ917" s="6">
        <v>50.92</v>
      </c>
      <c r="AK917" s="6">
        <v>71.22</v>
      </c>
      <c r="AL917" s="6">
        <f t="shared" si="141"/>
        <v>0</v>
      </c>
      <c r="AM917" s="6">
        <f t="shared" si="142"/>
        <v>0</v>
      </c>
      <c r="AN917" s="6">
        <f t="shared" si="143"/>
        <v>1</v>
      </c>
    </row>
    <row r="918" spans="1:41" x14ac:dyDescent="0.35">
      <c r="A918" s="7" t="s">
        <v>980</v>
      </c>
      <c r="B918" t="s">
        <v>948</v>
      </c>
      <c r="C918" s="6" t="s">
        <v>16</v>
      </c>
      <c r="D918" s="6" t="s">
        <v>134</v>
      </c>
      <c r="E918" s="6">
        <v>20</v>
      </c>
      <c r="F918" s="6">
        <v>60</v>
      </c>
      <c r="G918" s="6">
        <v>63.71</v>
      </c>
      <c r="H918" s="6">
        <f t="shared" si="136"/>
        <v>0.9417673834562863</v>
      </c>
      <c r="I918" s="6">
        <v>19.5</v>
      </c>
      <c r="J918" s="6">
        <v>43.29</v>
      </c>
      <c r="K918" s="6">
        <v>62.44</v>
      </c>
      <c r="L918" s="6">
        <f t="shared" si="138"/>
        <v>0</v>
      </c>
      <c r="M918" s="6">
        <f t="shared" si="139"/>
        <v>0</v>
      </c>
      <c r="N918" s="6">
        <f t="shared" si="140"/>
        <v>1</v>
      </c>
      <c r="AA918" t="s">
        <v>980</v>
      </c>
      <c r="AB918" t="s">
        <v>948</v>
      </c>
      <c r="AC918" s="6" t="s">
        <v>16</v>
      </c>
      <c r="AD918" s="6" t="s">
        <v>135</v>
      </c>
      <c r="AE918" s="6">
        <v>24.5</v>
      </c>
      <c r="AF918" s="6">
        <v>68.290000000000006</v>
      </c>
      <c r="AG918" s="6">
        <v>74.930000000000007</v>
      </c>
      <c r="AH918" s="6">
        <f t="shared" si="137"/>
        <v>0.91138395836113706</v>
      </c>
      <c r="AI918" s="6">
        <v>24</v>
      </c>
      <c r="AJ918" s="6">
        <v>46.81</v>
      </c>
      <c r="AK918" s="6">
        <v>73.7</v>
      </c>
      <c r="AL918" s="6">
        <f t="shared" si="141"/>
        <v>0</v>
      </c>
      <c r="AM918" s="6">
        <f t="shared" si="142"/>
        <v>0</v>
      </c>
      <c r="AN918" s="6">
        <f t="shared" si="143"/>
        <v>1</v>
      </c>
    </row>
    <row r="919" spans="1:41" x14ac:dyDescent="0.35">
      <c r="A919" s="7" t="s">
        <v>981</v>
      </c>
      <c r="B919" t="s">
        <v>948</v>
      </c>
      <c r="C919" s="6" t="s">
        <v>16</v>
      </c>
      <c r="D919" s="6" t="s">
        <v>134</v>
      </c>
      <c r="E919" s="6">
        <v>31.5</v>
      </c>
      <c r="F919" s="6">
        <v>79.599999999999994</v>
      </c>
      <c r="G919" s="6">
        <v>92.02</v>
      </c>
      <c r="H919" s="6">
        <f t="shared" si="136"/>
        <v>0.86502934144751142</v>
      </c>
      <c r="I919" s="6">
        <v>31</v>
      </c>
      <c r="J919" s="6">
        <v>72.33</v>
      </c>
      <c r="K919" s="6">
        <v>90.81</v>
      </c>
      <c r="L919" s="6">
        <f t="shared" si="138"/>
        <v>0</v>
      </c>
      <c r="M919" s="6">
        <f t="shared" si="139"/>
        <v>0</v>
      </c>
      <c r="N919" s="6">
        <f t="shared" si="140"/>
        <v>1</v>
      </c>
      <c r="AA919" t="s">
        <v>981</v>
      </c>
      <c r="AB919" t="s">
        <v>948</v>
      </c>
      <c r="AC919" s="6" t="s">
        <v>16</v>
      </c>
      <c r="AD919" s="6" t="s">
        <v>135</v>
      </c>
      <c r="AE919" s="6">
        <v>19</v>
      </c>
      <c r="AF919" s="6">
        <v>52.78</v>
      </c>
      <c r="AG919" s="6">
        <v>61.18</v>
      </c>
      <c r="AH919" s="6">
        <f t="shared" si="137"/>
        <v>0.86270022883295194</v>
      </c>
      <c r="AI919" s="6">
        <v>18.5</v>
      </c>
      <c r="AJ919" s="6">
        <v>32.47</v>
      </c>
      <c r="AK919" s="6">
        <v>59.91</v>
      </c>
      <c r="AL919" s="6">
        <f t="shared" si="141"/>
        <v>0</v>
      </c>
      <c r="AM919" s="6">
        <f t="shared" si="142"/>
        <v>0</v>
      </c>
      <c r="AN919" s="6">
        <f t="shared" si="143"/>
        <v>1</v>
      </c>
    </row>
    <row r="920" spans="1:41" x14ac:dyDescent="0.35">
      <c r="A920" s="7" t="s">
        <v>982</v>
      </c>
      <c r="B920" t="s">
        <v>948</v>
      </c>
      <c r="C920" s="6" t="s">
        <v>16</v>
      </c>
      <c r="D920" s="6" t="s">
        <v>134</v>
      </c>
      <c r="E920" s="6">
        <v>16</v>
      </c>
      <c r="F920" s="6">
        <v>39.700000000000003</v>
      </c>
      <c r="G920" s="6">
        <v>53.5</v>
      </c>
      <c r="H920" s="6">
        <f t="shared" si="136"/>
        <v>0.74205607476635516</v>
      </c>
      <c r="I920" s="6">
        <v>15.5</v>
      </c>
      <c r="J920" s="6">
        <v>37.93</v>
      </c>
      <c r="K920" s="6">
        <v>52.21</v>
      </c>
      <c r="L920" s="6">
        <f t="shared" si="138"/>
        <v>0</v>
      </c>
      <c r="M920" s="6">
        <f t="shared" si="139"/>
        <v>0</v>
      </c>
      <c r="N920" s="6">
        <f t="shared" si="140"/>
        <v>1</v>
      </c>
      <c r="AA920" t="s">
        <v>982</v>
      </c>
      <c r="AB920" t="s">
        <v>948</v>
      </c>
      <c r="AC920" t="s">
        <v>16</v>
      </c>
      <c r="AD920" t="s">
        <v>135</v>
      </c>
      <c r="AE920">
        <v>24</v>
      </c>
      <c r="AF920">
        <v>112.58</v>
      </c>
      <c r="AG920">
        <v>73.7</v>
      </c>
      <c r="AH920">
        <f t="shared" si="137"/>
        <v>1.5275440976933514</v>
      </c>
      <c r="AI920">
        <v>23</v>
      </c>
      <c r="AJ920">
        <v>67.2</v>
      </c>
      <c r="AK920">
        <v>71.22</v>
      </c>
      <c r="AL920" s="3">
        <f t="shared" si="141"/>
        <v>1</v>
      </c>
      <c r="AM920" s="3">
        <f t="shared" si="142"/>
        <v>0</v>
      </c>
      <c r="AN920" s="3">
        <f t="shared" si="143"/>
        <v>0</v>
      </c>
    </row>
    <row r="921" spans="1:41" x14ac:dyDescent="0.35">
      <c r="A921" s="7" t="s">
        <v>983</v>
      </c>
      <c r="B921" t="s">
        <v>948</v>
      </c>
      <c r="C921" s="6" t="s">
        <v>16</v>
      </c>
      <c r="D921" s="6" t="s">
        <v>134</v>
      </c>
      <c r="E921" s="6">
        <v>16</v>
      </c>
      <c r="F921" s="6">
        <v>47.76</v>
      </c>
      <c r="G921" s="6">
        <v>53.5</v>
      </c>
      <c r="H921" s="6">
        <f t="shared" si="136"/>
        <v>0.89271028037383171</v>
      </c>
      <c r="I921" s="6">
        <v>15.5</v>
      </c>
      <c r="J921" s="6">
        <v>24.37</v>
      </c>
      <c r="K921" s="6">
        <v>52.21</v>
      </c>
      <c r="L921" s="6">
        <f t="shared" si="138"/>
        <v>0</v>
      </c>
      <c r="M921" s="6">
        <f t="shared" si="139"/>
        <v>0</v>
      </c>
      <c r="N921" s="6">
        <f t="shared" si="140"/>
        <v>1</v>
      </c>
      <c r="AA921" t="s">
        <v>983</v>
      </c>
      <c r="AB921" t="s">
        <v>948</v>
      </c>
      <c r="AC921" t="s">
        <v>16</v>
      </c>
      <c r="AD921" t="s">
        <v>135</v>
      </c>
      <c r="AE921">
        <v>24</v>
      </c>
      <c r="AF921">
        <v>115.21</v>
      </c>
      <c r="AG921">
        <v>73.7</v>
      </c>
      <c r="AH921">
        <f t="shared" si="137"/>
        <v>1.5632293080054274</v>
      </c>
      <c r="AI921">
        <v>22.5</v>
      </c>
      <c r="AJ921">
        <v>79.17</v>
      </c>
      <c r="AK921">
        <v>69.97</v>
      </c>
      <c r="AL921" s="3">
        <f t="shared" si="141"/>
        <v>1</v>
      </c>
      <c r="AM921" s="3">
        <f t="shared" si="142"/>
        <v>0</v>
      </c>
      <c r="AN921" s="3">
        <f t="shared" si="143"/>
        <v>0</v>
      </c>
    </row>
    <row r="922" spans="1:41" x14ac:dyDescent="0.35">
      <c r="A922" s="7" t="s">
        <v>984</v>
      </c>
      <c r="B922" t="s">
        <v>985</v>
      </c>
      <c r="C922" t="s">
        <v>16</v>
      </c>
      <c r="D922" t="s">
        <v>17</v>
      </c>
      <c r="E922">
        <v>24</v>
      </c>
      <c r="F922">
        <v>88.85</v>
      </c>
      <c r="G922">
        <v>73.7</v>
      </c>
      <c r="H922">
        <f t="shared" si="136"/>
        <v>1.205563093622795</v>
      </c>
      <c r="I922">
        <v>23</v>
      </c>
      <c r="J922">
        <v>58.64</v>
      </c>
      <c r="K922">
        <v>71.22</v>
      </c>
      <c r="L922" s="3">
        <f t="shared" si="138"/>
        <v>0</v>
      </c>
      <c r="M922" s="3">
        <f t="shared" si="139"/>
        <v>1</v>
      </c>
      <c r="N922" s="3">
        <f t="shared" si="140"/>
        <v>0</v>
      </c>
      <c r="AA922" t="s">
        <v>984</v>
      </c>
      <c r="AB922" t="s">
        <v>985</v>
      </c>
      <c r="AC922" t="s">
        <v>16</v>
      </c>
      <c r="AD922" t="s">
        <v>18</v>
      </c>
      <c r="AE922">
        <v>24</v>
      </c>
      <c r="AF922">
        <v>133.01</v>
      </c>
      <c r="AG922">
        <v>73.7</v>
      </c>
      <c r="AH922">
        <f t="shared" si="137"/>
        <v>1.8047489823609224</v>
      </c>
      <c r="AI922">
        <v>25</v>
      </c>
      <c r="AJ922">
        <v>77.63</v>
      </c>
      <c r="AK922">
        <v>76.17</v>
      </c>
      <c r="AL922" s="3">
        <f t="shared" si="141"/>
        <v>1</v>
      </c>
      <c r="AM922" s="3">
        <f t="shared" si="142"/>
        <v>0</v>
      </c>
      <c r="AN922" s="3">
        <f t="shared" si="143"/>
        <v>0</v>
      </c>
    </row>
    <row r="923" spans="1:41" x14ac:dyDescent="0.35">
      <c r="A923" s="7" t="s">
        <v>986</v>
      </c>
      <c r="B923" t="s">
        <v>985</v>
      </c>
      <c r="C923" t="s">
        <v>16</v>
      </c>
      <c r="D923" t="s">
        <v>17</v>
      </c>
      <c r="E923">
        <v>25</v>
      </c>
      <c r="F923">
        <v>146.97999999999999</v>
      </c>
      <c r="G923">
        <v>76.17</v>
      </c>
      <c r="H923">
        <f t="shared" si="136"/>
        <v>1.9296310883549952</v>
      </c>
      <c r="I923">
        <v>23.5</v>
      </c>
      <c r="J923">
        <v>62.91</v>
      </c>
      <c r="K923">
        <v>72.459999999999994</v>
      </c>
      <c r="L923" s="3">
        <f t="shared" si="138"/>
        <v>1</v>
      </c>
      <c r="M923" s="3">
        <f t="shared" si="139"/>
        <v>0</v>
      </c>
      <c r="N923" s="3">
        <f t="shared" si="140"/>
        <v>0</v>
      </c>
      <c r="AA923" t="s">
        <v>986</v>
      </c>
      <c r="AB923" t="s">
        <v>985</v>
      </c>
      <c r="AC923" t="s">
        <v>16</v>
      </c>
      <c r="AD923" t="s">
        <v>18</v>
      </c>
      <c r="AE923">
        <v>24</v>
      </c>
      <c r="AF923">
        <v>142.1</v>
      </c>
      <c r="AG923">
        <v>73.7</v>
      </c>
      <c r="AH923">
        <f t="shared" si="137"/>
        <v>1.9280868385345995</v>
      </c>
      <c r="AI923">
        <v>23</v>
      </c>
      <c r="AJ923">
        <v>50.53</v>
      </c>
      <c r="AK923">
        <v>71.22</v>
      </c>
      <c r="AL923" s="3">
        <f t="shared" si="141"/>
        <v>1</v>
      </c>
      <c r="AM923" s="3">
        <f t="shared" si="142"/>
        <v>0</v>
      </c>
      <c r="AN923" s="3">
        <f t="shared" si="143"/>
        <v>0</v>
      </c>
      <c r="AO923" s="4"/>
    </row>
    <row r="924" spans="1:41" x14ac:dyDescent="0.35">
      <c r="A924" s="7" t="s">
        <v>987</v>
      </c>
      <c r="B924" t="s">
        <v>985</v>
      </c>
      <c r="C924" t="s">
        <v>16</v>
      </c>
      <c r="D924" t="s">
        <v>17</v>
      </c>
      <c r="E924">
        <v>24</v>
      </c>
      <c r="F924">
        <v>93.74</v>
      </c>
      <c r="G924">
        <v>73.7</v>
      </c>
      <c r="H924">
        <f t="shared" si="136"/>
        <v>1.2719131614654002</v>
      </c>
      <c r="I924">
        <v>22.5</v>
      </c>
      <c r="J924">
        <v>67.55</v>
      </c>
      <c r="K924">
        <v>69.97</v>
      </c>
      <c r="L924" s="3">
        <f t="shared" si="138"/>
        <v>0</v>
      </c>
      <c r="M924" s="3">
        <f t="shared" si="139"/>
        <v>1</v>
      </c>
      <c r="N924" s="3">
        <f t="shared" si="140"/>
        <v>0</v>
      </c>
      <c r="AA924" t="s">
        <v>987</v>
      </c>
      <c r="AB924" t="s">
        <v>985</v>
      </c>
      <c r="AC924" t="s">
        <v>16</v>
      </c>
      <c r="AD924" t="s">
        <v>18</v>
      </c>
      <c r="AE924">
        <v>24</v>
      </c>
      <c r="AF924">
        <v>151.19999999999999</v>
      </c>
      <c r="AG924">
        <v>73.7</v>
      </c>
      <c r="AH924">
        <f t="shared" si="137"/>
        <v>2.0515603799185889</v>
      </c>
      <c r="AI924">
        <v>23</v>
      </c>
      <c r="AJ924">
        <v>46.83</v>
      </c>
      <c r="AK924">
        <v>71.22</v>
      </c>
      <c r="AL924" s="3">
        <f t="shared" si="141"/>
        <v>1</v>
      </c>
      <c r="AM924" s="3">
        <f t="shared" si="142"/>
        <v>0</v>
      </c>
      <c r="AN924" s="3">
        <f t="shared" si="143"/>
        <v>0</v>
      </c>
      <c r="AO924" s="4"/>
    </row>
    <row r="925" spans="1:41" x14ac:dyDescent="0.35">
      <c r="A925" s="7" t="s">
        <v>988</v>
      </c>
      <c r="B925" t="s">
        <v>985</v>
      </c>
      <c r="C925" t="s">
        <v>16</v>
      </c>
      <c r="D925" t="s">
        <v>17</v>
      </c>
      <c r="E925">
        <v>24.5</v>
      </c>
      <c r="F925">
        <v>171.44</v>
      </c>
      <c r="G925">
        <v>74.930000000000007</v>
      </c>
      <c r="H925">
        <f t="shared" si="136"/>
        <v>2.2880021353263045</v>
      </c>
      <c r="I925">
        <v>23.5</v>
      </c>
      <c r="J925">
        <v>53.36</v>
      </c>
      <c r="K925">
        <v>72.459999999999994</v>
      </c>
      <c r="L925" s="3">
        <f t="shared" si="138"/>
        <v>1</v>
      </c>
      <c r="M925" s="3">
        <f t="shared" si="139"/>
        <v>0</v>
      </c>
      <c r="N925" s="3">
        <f t="shared" si="140"/>
        <v>0</v>
      </c>
      <c r="AA925" t="s">
        <v>988</v>
      </c>
      <c r="AB925" t="s">
        <v>985</v>
      </c>
      <c r="AC925" t="s">
        <v>16</v>
      </c>
      <c r="AD925" t="s">
        <v>18</v>
      </c>
      <c r="AE925">
        <v>24</v>
      </c>
      <c r="AF925">
        <v>136.46</v>
      </c>
      <c r="AG925">
        <v>73.7</v>
      </c>
      <c r="AH925">
        <f t="shared" si="137"/>
        <v>1.8515603799185889</v>
      </c>
      <c r="AI925">
        <v>23</v>
      </c>
      <c r="AJ925">
        <v>65.91</v>
      </c>
      <c r="AK925">
        <v>71.22</v>
      </c>
      <c r="AL925" s="3">
        <f t="shared" si="141"/>
        <v>1</v>
      </c>
      <c r="AM925" s="3">
        <f t="shared" si="142"/>
        <v>0</v>
      </c>
      <c r="AN925" s="3">
        <f t="shared" si="143"/>
        <v>0</v>
      </c>
      <c r="AO925" s="4"/>
    </row>
    <row r="926" spans="1:41" x14ac:dyDescent="0.35">
      <c r="A926" s="7" t="s">
        <v>989</v>
      </c>
      <c r="B926" t="s">
        <v>985</v>
      </c>
      <c r="C926" t="s">
        <v>16</v>
      </c>
      <c r="D926" t="s">
        <v>17</v>
      </c>
      <c r="E926">
        <v>24.5</v>
      </c>
      <c r="F926">
        <v>99.29</v>
      </c>
      <c r="G926">
        <v>74.930000000000007</v>
      </c>
      <c r="H926">
        <f t="shared" si="136"/>
        <v>1.3251034298678765</v>
      </c>
      <c r="I926">
        <v>16.5</v>
      </c>
      <c r="J926">
        <v>57.63</v>
      </c>
      <c r="K926">
        <v>54.79</v>
      </c>
      <c r="L926" s="3">
        <f t="shared" si="138"/>
        <v>0</v>
      </c>
      <c r="M926" s="3">
        <f t="shared" si="139"/>
        <v>1</v>
      </c>
      <c r="N926" s="3">
        <f t="shared" si="140"/>
        <v>0</v>
      </c>
      <c r="AA926" t="s">
        <v>989</v>
      </c>
      <c r="AB926" t="s">
        <v>985</v>
      </c>
      <c r="AC926" t="s">
        <v>16</v>
      </c>
      <c r="AD926" t="s">
        <v>18</v>
      </c>
      <c r="AE926">
        <v>24</v>
      </c>
      <c r="AF926">
        <v>129.63999999999999</v>
      </c>
      <c r="AG926">
        <v>73.7</v>
      </c>
      <c r="AH926">
        <f t="shared" si="137"/>
        <v>1.7590230664857529</v>
      </c>
      <c r="AI926">
        <v>23</v>
      </c>
      <c r="AJ926">
        <v>53.02</v>
      </c>
      <c r="AK926">
        <v>71.22</v>
      </c>
      <c r="AL926" s="3">
        <f t="shared" si="141"/>
        <v>1</v>
      </c>
      <c r="AM926" s="3">
        <f t="shared" si="142"/>
        <v>0</v>
      </c>
      <c r="AN926" s="3">
        <f t="shared" si="143"/>
        <v>0</v>
      </c>
      <c r="AO926" s="4"/>
    </row>
    <row r="927" spans="1:41" x14ac:dyDescent="0.35">
      <c r="A927" s="7" t="s">
        <v>990</v>
      </c>
      <c r="B927" t="s">
        <v>985</v>
      </c>
      <c r="C927" t="s">
        <v>16</v>
      </c>
      <c r="D927" t="s">
        <v>17</v>
      </c>
      <c r="E927">
        <v>26.5</v>
      </c>
      <c r="F927">
        <v>90.57</v>
      </c>
      <c r="G927">
        <v>79.86</v>
      </c>
      <c r="H927">
        <f t="shared" si="136"/>
        <v>1.1341096919609315</v>
      </c>
      <c r="I927">
        <v>25.5</v>
      </c>
      <c r="J927">
        <v>80.52</v>
      </c>
      <c r="K927">
        <v>77.400000000000006</v>
      </c>
      <c r="L927" s="3">
        <f t="shared" si="138"/>
        <v>0</v>
      </c>
      <c r="M927" s="3">
        <f t="shared" si="139"/>
        <v>1</v>
      </c>
      <c r="N927" s="3">
        <f t="shared" si="140"/>
        <v>0</v>
      </c>
      <c r="AA927" t="s">
        <v>990</v>
      </c>
      <c r="AB927" t="s">
        <v>985</v>
      </c>
      <c r="AC927" t="s">
        <v>16</v>
      </c>
      <c r="AD927" t="s">
        <v>18</v>
      </c>
      <c r="AE927">
        <v>24</v>
      </c>
      <c r="AF927">
        <v>157.09</v>
      </c>
      <c r="AG927">
        <v>73.7</v>
      </c>
      <c r="AH927">
        <f t="shared" si="137"/>
        <v>2.1314789687924014</v>
      </c>
      <c r="AI927">
        <v>35</v>
      </c>
      <c r="AJ927">
        <v>104.37</v>
      </c>
      <c r="AK927">
        <v>100.44</v>
      </c>
      <c r="AL927" s="3">
        <f t="shared" si="141"/>
        <v>1</v>
      </c>
      <c r="AM927" s="3">
        <f t="shared" si="142"/>
        <v>0</v>
      </c>
      <c r="AN927" s="3">
        <f t="shared" si="143"/>
        <v>0</v>
      </c>
      <c r="AO927" s="4"/>
    </row>
    <row r="928" spans="1:41" x14ac:dyDescent="0.35">
      <c r="A928" s="7" t="s">
        <v>991</v>
      </c>
      <c r="B928" t="s">
        <v>985</v>
      </c>
      <c r="C928" t="s">
        <v>16</v>
      </c>
      <c r="D928" t="s">
        <v>17</v>
      </c>
      <c r="E928">
        <v>24</v>
      </c>
      <c r="F928">
        <v>146.31</v>
      </c>
      <c r="G928">
        <v>73.7</v>
      </c>
      <c r="H928">
        <f t="shared" si="136"/>
        <v>1.9852103120759836</v>
      </c>
      <c r="I928">
        <v>22.5</v>
      </c>
      <c r="J928">
        <v>67.38</v>
      </c>
      <c r="K928">
        <v>69.97</v>
      </c>
      <c r="L928" s="3">
        <f t="shared" si="138"/>
        <v>1</v>
      </c>
      <c r="M928" s="3">
        <f t="shared" si="139"/>
        <v>0</v>
      </c>
      <c r="N928" s="3">
        <f t="shared" si="140"/>
        <v>0</v>
      </c>
      <c r="AA928" t="s">
        <v>991</v>
      </c>
      <c r="AB928" t="s">
        <v>985</v>
      </c>
      <c r="AC928" t="s">
        <v>16</v>
      </c>
      <c r="AD928" t="s">
        <v>18</v>
      </c>
      <c r="AE928">
        <v>24</v>
      </c>
      <c r="AF928">
        <v>124.1</v>
      </c>
      <c r="AG928">
        <v>73.7</v>
      </c>
      <c r="AH928">
        <f t="shared" si="137"/>
        <v>1.6838534599728627</v>
      </c>
      <c r="AI928">
        <v>23</v>
      </c>
      <c r="AJ928">
        <v>53.53</v>
      </c>
      <c r="AK928">
        <v>71.22</v>
      </c>
      <c r="AL928" s="3">
        <f t="shared" si="141"/>
        <v>1</v>
      </c>
      <c r="AM928" s="3">
        <f t="shared" si="142"/>
        <v>0</v>
      </c>
      <c r="AN928" s="3">
        <f t="shared" si="143"/>
        <v>0</v>
      </c>
      <c r="AO928" s="4"/>
    </row>
    <row r="929" spans="1:41" x14ac:dyDescent="0.35">
      <c r="A929" s="7" t="s">
        <v>992</v>
      </c>
      <c r="B929" t="s">
        <v>985</v>
      </c>
      <c r="C929" t="s">
        <v>16</v>
      </c>
      <c r="D929" t="s">
        <v>17</v>
      </c>
      <c r="E929">
        <v>28.5</v>
      </c>
      <c r="F929">
        <v>99.53</v>
      </c>
      <c r="G929">
        <v>84.74</v>
      </c>
      <c r="H929">
        <f t="shared" si="136"/>
        <v>1.1745338683030446</v>
      </c>
      <c r="I929">
        <v>27.5</v>
      </c>
      <c r="J929">
        <v>53.26</v>
      </c>
      <c r="K929">
        <v>82.3</v>
      </c>
      <c r="L929" s="3">
        <f t="shared" si="138"/>
        <v>0</v>
      </c>
      <c r="M929" s="3">
        <f t="shared" si="139"/>
        <v>1</v>
      </c>
      <c r="N929" s="3">
        <f t="shared" si="140"/>
        <v>0</v>
      </c>
      <c r="AA929" t="s">
        <v>992</v>
      </c>
      <c r="AB929" t="s">
        <v>985</v>
      </c>
      <c r="AC929" t="s">
        <v>16</v>
      </c>
      <c r="AD929" t="s">
        <v>18</v>
      </c>
      <c r="AE929">
        <v>24</v>
      </c>
      <c r="AF929">
        <v>156.61000000000001</v>
      </c>
      <c r="AG929">
        <v>73.7</v>
      </c>
      <c r="AH929">
        <f t="shared" si="137"/>
        <v>2.124966078697422</v>
      </c>
      <c r="AI929">
        <v>35</v>
      </c>
      <c r="AJ929">
        <v>104.13</v>
      </c>
      <c r="AK929">
        <v>100.44</v>
      </c>
      <c r="AL929" s="3">
        <f t="shared" si="141"/>
        <v>1</v>
      </c>
      <c r="AM929" s="3">
        <f t="shared" si="142"/>
        <v>0</v>
      </c>
      <c r="AN929" s="3">
        <f t="shared" si="143"/>
        <v>0</v>
      </c>
      <c r="AO929" s="4"/>
    </row>
    <row r="930" spans="1:41" x14ac:dyDescent="0.35">
      <c r="A930" s="7" t="s">
        <v>993</v>
      </c>
      <c r="B930" t="s">
        <v>985</v>
      </c>
      <c r="C930" t="s">
        <v>16</v>
      </c>
      <c r="D930" t="s">
        <v>17</v>
      </c>
      <c r="E930">
        <v>24</v>
      </c>
      <c r="F930">
        <v>229.2</v>
      </c>
      <c r="G930">
        <v>73.7</v>
      </c>
      <c r="H930">
        <f t="shared" si="136"/>
        <v>3.1099050203527812</v>
      </c>
      <c r="I930">
        <v>22</v>
      </c>
      <c r="J930">
        <v>41.24</v>
      </c>
      <c r="K930">
        <v>68.72</v>
      </c>
      <c r="L930" s="3">
        <f t="shared" si="138"/>
        <v>1</v>
      </c>
      <c r="M930" s="3">
        <f t="shared" si="139"/>
        <v>0</v>
      </c>
      <c r="N930" s="3">
        <f t="shared" si="140"/>
        <v>0</v>
      </c>
      <c r="AA930" t="s">
        <v>993</v>
      </c>
      <c r="AB930" t="s">
        <v>985</v>
      </c>
      <c r="AC930" t="s">
        <v>16</v>
      </c>
      <c r="AD930" t="s">
        <v>18</v>
      </c>
      <c r="AE930">
        <v>24</v>
      </c>
      <c r="AF930">
        <v>156.80000000000001</v>
      </c>
      <c r="AG930">
        <v>73.7</v>
      </c>
      <c r="AH930">
        <f t="shared" si="137"/>
        <v>2.1275440976933515</v>
      </c>
      <c r="AI930">
        <v>23</v>
      </c>
      <c r="AJ930">
        <v>55.25</v>
      </c>
      <c r="AK930">
        <v>71.22</v>
      </c>
      <c r="AL930" s="3">
        <f t="shared" si="141"/>
        <v>1</v>
      </c>
      <c r="AM930" s="3">
        <f t="shared" si="142"/>
        <v>0</v>
      </c>
      <c r="AN930" s="3">
        <f t="shared" si="143"/>
        <v>0</v>
      </c>
      <c r="AO930" s="4"/>
    </row>
    <row r="931" spans="1:41" x14ac:dyDescent="0.35">
      <c r="A931" s="7" t="s">
        <v>994</v>
      </c>
      <c r="B931" t="s">
        <v>985</v>
      </c>
      <c r="C931" s="6" t="s">
        <v>16</v>
      </c>
      <c r="D931" s="6" t="s">
        <v>17</v>
      </c>
      <c r="E931" s="6">
        <v>24</v>
      </c>
      <c r="F931" s="6">
        <v>73.48</v>
      </c>
      <c r="G931" s="6">
        <v>73.7</v>
      </c>
      <c r="H931" s="6">
        <f t="shared" si="136"/>
        <v>0.9970149253731343</v>
      </c>
      <c r="I931" s="6">
        <v>23.5</v>
      </c>
      <c r="J931" s="6">
        <v>61.79</v>
      </c>
      <c r="K931" s="6">
        <v>72.459999999999994</v>
      </c>
      <c r="L931" s="6">
        <f t="shared" si="138"/>
        <v>0</v>
      </c>
      <c r="M931" s="6">
        <f t="shared" si="139"/>
        <v>0</v>
      </c>
      <c r="N931" s="6">
        <f t="shared" si="140"/>
        <v>1</v>
      </c>
      <c r="AA931" t="s">
        <v>994</v>
      </c>
      <c r="AB931" t="s">
        <v>985</v>
      </c>
      <c r="AC931" t="s">
        <v>16</v>
      </c>
      <c r="AD931" t="s">
        <v>18</v>
      </c>
      <c r="AE931">
        <v>24</v>
      </c>
      <c r="AF931">
        <v>156.94</v>
      </c>
      <c r="AG931">
        <v>73.7</v>
      </c>
      <c r="AH931">
        <f t="shared" si="137"/>
        <v>2.1294436906377205</v>
      </c>
      <c r="AI931">
        <v>18</v>
      </c>
      <c r="AJ931">
        <v>61.44</v>
      </c>
      <c r="AK931">
        <v>58.64</v>
      </c>
      <c r="AL931" s="3">
        <f t="shared" si="141"/>
        <v>1</v>
      </c>
      <c r="AM931" s="3">
        <f t="shared" si="142"/>
        <v>0</v>
      </c>
      <c r="AN931" s="3">
        <f t="shared" si="143"/>
        <v>0</v>
      </c>
      <c r="AO931" s="4"/>
    </row>
    <row r="932" spans="1:41" x14ac:dyDescent="0.35">
      <c r="A932" s="7" t="s">
        <v>995</v>
      </c>
      <c r="B932" t="s">
        <v>985</v>
      </c>
      <c r="C932" t="s">
        <v>16</v>
      </c>
      <c r="D932" t="s">
        <v>17</v>
      </c>
      <c r="E932">
        <v>25</v>
      </c>
      <c r="F932">
        <v>112.92</v>
      </c>
      <c r="G932">
        <v>76.17</v>
      </c>
      <c r="H932">
        <f t="shared" si="136"/>
        <v>1.4824734147302088</v>
      </c>
      <c r="I932">
        <v>24</v>
      </c>
      <c r="J932">
        <v>62.32</v>
      </c>
      <c r="K932">
        <v>73.7</v>
      </c>
      <c r="L932" s="3">
        <f t="shared" si="138"/>
        <v>0</v>
      </c>
      <c r="M932" s="3">
        <f t="shared" si="139"/>
        <v>1</v>
      </c>
      <c r="N932" s="3">
        <f t="shared" si="140"/>
        <v>0</v>
      </c>
      <c r="AA932" t="s">
        <v>995</v>
      </c>
      <c r="AB932" t="s">
        <v>985</v>
      </c>
      <c r="AC932" t="s">
        <v>16</v>
      </c>
      <c r="AD932" t="s">
        <v>18</v>
      </c>
      <c r="AE932">
        <v>24</v>
      </c>
      <c r="AF932">
        <v>120.12</v>
      </c>
      <c r="AG932">
        <v>73.7</v>
      </c>
      <c r="AH932">
        <f t="shared" si="137"/>
        <v>1.6298507462686567</v>
      </c>
      <c r="AI932">
        <v>22.5</v>
      </c>
      <c r="AJ932">
        <v>49.21</v>
      </c>
      <c r="AK932">
        <v>69.97</v>
      </c>
      <c r="AL932" s="3">
        <f t="shared" si="141"/>
        <v>1</v>
      </c>
      <c r="AM932" s="3">
        <f t="shared" si="142"/>
        <v>0</v>
      </c>
      <c r="AN932" s="3">
        <f t="shared" si="143"/>
        <v>0</v>
      </c>
      <c r="AO932" s="4"/>
    </row>
    <row r="933" spans="1:41" x14ac:dyDescent="0.35">
      <c r="A933" s="7" t="s">
        <v>996</v>
      </c>
      <c r="B933" t="s">
        <v>985</v>
      </c>
      <c r="C933" t="s">
        <v>16</v>
      </c>
      <c r="D933" t="s">
        <v>17</v>
      </c>
      <c r="E933">
        <v>22.5</v>
      </c>
      <c r="F933">
        <v>91.53</v>
      </c>
      <c r="G933">
        <v>69.97</v>
      </c>
      <c r="H933">
        <f t="shared" si="136"/>
        <v>1.308132056595684</v>
      </c>
      <c r="I933">
        <v>24</v>
      </c>
      <c r="J933">
        <v>84.73</v>
      </c>
      <c r="K933">
        <v>73.7</v>
      </c>
      <c r="L933" s="3">
        <f t="shared" si="138"/>
        <v>0</v>
      </c>
      <c r="M933" s="3">
        <f t="shared" si="139"/>
        <v>1</v>
      </c>
      <c r="N933" s="3">
        <f t="shared" si="140"/>
        <v>0</v>
      </c>
      <c r="AA933" t="s">
        <v>996</v>
      </c>
      <c r="AB933" t="s">
        <v>985</v>
      </c>
      <c r="AC933" t="s">
        <v>16</v>
      </c>
      <c r="AD933" t="s">
        <v>18</v>
      </c>
      <c r="AE933">
        <v>24</v>
      </c>
      <c r="AF933">
        <v>125.27</v>
      </c>
      <c r="AG933">
        <v>73.7</v>
      </c>
      <c r="AH933">
        <f t="shared" si="137"/>
        <v>1.6997286295793756</v>
      </c>
      <c r="AI933">
        <v>22.5</v>
      </c>
      <c r="AJ933">
        <v>62.84</v>
      </c>
      <c r="AK933">
        <v>69.97</v>
      </c>
      <c r="AL933" s="3">
        <f t="shared" si="141"/>
        <v>1</v>
      </c>
      <c r="AM933" s="3">
        <f t="shared" si="142"/>
        <v>0</v>
      </c>
      <c r="AN933" s="3">
        <f t="shared" si="143"/>
        <v>0</v>
      </c>
      <c r="AO933" s="4"/>
    </row>
    <row r="934" spans="1:41" x14ac:dyDescent="0.35">
      <c r="A934" s="7" t="s">
        <v>997</v>
      </c>
      <c r="B934" t="s">
        <v>985</v>
      </c>
      <c r="C934" t="s">
        <v>16</v>
      </c>
      <c r="D934" t="s">
        <v>17</v>
      </c>
      <c r="E934">
        <v>23.5</v>
      </c>
      <c r="F934">
        <v>85.03</v>
      </c>
      <c r="G934">
        <v>72.459999999999994</v>
      </c>
      <c r="H934">
        <f t="shared" si="136"/>
        <v>1.1734750207010767</v>
      </c>
      <c r="I934">
        <v>23</v>
      </c>
      <c r="J934">
        <v>54.45</v>
      </c>
      <c r="K934">
        <v>71.22</v>
      </c>
      <c r="L934" s="3">
        <f t="shared" si="138"/>
        <v>0</v>
      </c>
      <c r="M934" s="3">
        <f t="shared" si="139"/>
        <v>1</v>
      </c>
      <c r="N934" s="3">
        <f t="shared" si="140"/>
        <v>0</v>
      </c>
      <c r="AA934" t="s">
        <v>997</v>
      </c>
      <c r="AB934" t="s">
        <v>985</v>
      </c>
      <c r="AC934" t="s">
        <v>16</v>
      </c>
      <c r="AD934" t="s">
        <v>18</v>
      </c>
      <c r="AE934">
        <v>24</v>
      </c>
      <c r="AF934">
        <v>139.58000000000001</v>
      </c>
      <c r="AG934">
        <v>73.7</v>
      </c>
      <c r="AH934">
        <f t="shared" si="137"/>
        <v>1.8938941655359567</v>
      </c>
      <c r="AI934">
        <v>23</v>
      </c>
      <c r="AJ934">
        <v>44.97</v>
      </c>
      <c r="AK934">
        <v>71.22</v>
      </c>
      <c r="AL934" s="3">
        <f t="shared" si="141"/>
        <v>1</v>
      </c>
      <c r="AM934" s="3">
        <f t="shared" si="142"/>
        <v>0</v>
      </c>
      <c r="AN934" s="3">
        <f t="shared" si="143"/>
        <v>0</v>
      </c>
      <c r="AO934" s="4"/>
    </row>
    <row r="935" spans="1:41" x14ac:dyDescent="0.35">
      <c r="A935" s="7" t="s">
        <v>998</v>
      </c>
      <c r="B935" t="s">
        <v>985</v>
      </c>
      <c r="C935" t="s">
        <v>16</v>
      </c>
      <c r="D935" t="s">
        <v>17</v>
      </c>
      <c r="E935">
        <v>25</v>
      </c>
      <c r="F935">
        <v>120.68</v>
      </c>
      <c r="G935">
        <v>76.17</v>
      </c>
      <c r="H935">
        <f t="shared" si="136"/>
        <v>1.5843507942759618</v>
      </c>
      <c r="I935">
        <v>23.5</v>
      </c>
      <c r="J935">
        <v>68.97</v>
      </c>
      <c r="K935">
        <v>72.459999999999994</v>
      </c>
      <c r="L935" s="3">
        <f t="shared" si="138"/>
        <v>1</v>
      </c>
      <c r="M935" s="3">
        <f t="shared" si="139"/>
        <v>0</v>
      </c>
      <c r="N935" s="3">
        <f t="shared" si="140"/>
        <v>0</v>
      </c>
      <c r="AA935" t="s">
        <v>998</v>
      </c>
      <c r="AB935" t="s">
        <v>985</v>
      </c>
      <c r="AC935" t="s">
        <v>16</v>
      </c>
      <c r="AD935" t="s">
        <v>18</v>
      </c>
      <c r="AE935">
        <v>24</v>
      </c>
      <c r="AF935">
        <v>159.44999999999999</v>
      </c>
      <c r="AG935">
        <v>73.7</v>
      </c>
      <c r="AH935">
        <f t="shared" si="137"/>
        <v>2.1635006784260513</v>
      </c>
      <c r="AI935">
        <v>23</v>
      </c>
      <c r="AJ935">
        <v>52.92</v>
      </c>
      <c r="AK935">
        <v>71.22</v>
      </c>
      <c r="AL935" s="3">
        <f t="shared" si="141"/>
        <v>1</v>
      </c>
      <c r="AM935" s="3">
        <f t="shared" si="142"/>
        <v>0</v>
      </c>
      <c r="AN935" s="3">
        <f t="shared" si="143"/>
        <v>0</v>
      </c>
      <c r="AO935" s="4"/>
    </row>
    <row r="936" spans="1:41" x14ac:dyDescent="0.35">
      <c r="A936" s="7" t="s">
        <v>999</v>
      </c>
      <c r="B936" t="s">
        <v>985</v>
      </c>
      <c r="C936" t="s">
        <v>16</v>
      </c>
      <c r="D936" t="s">
        <v>17</v>
      </c>
      <c r="E936">
        <v>25.5</v>
      </c>
      <c r="F936">
        <v>90.4</v>
      </c>
      <c r="G936">
        <v>77.400000000000006</v>
      </c>
      <c r="H936">
        <f t="shared" si="136"/>
        <v>1.1679586563307494</v>
      </c>
      <c r="I936">
        <v>24</v>
      </c>
      <c r="J936">
        <v>69.400000000000006</v>
      </c>
      <c r="K936">
        <v>73.7</v>
      </c>
      <c r="L936" s="3">
        <f t="shared" si="138"/>
        <v>0</v>
      </c>
      <c r="M936" s="3">
        <f t="shared" si="139"/>
        <v>1</v>
      </c>
      <c r="N936" s="3">
        <f t="shared" si="140"/>
        <v>0</v>
      </c>
      <c r="AA936" t="s">
        <v>999</v>
      </c>
      <c r="AB936" t="s">
        <v>985</v>
      </c>
      <c r="AC936" t="s">
        <v>16</v>
      </c>
      <c r="AD936" t="s">
        <v>18</v>
      </c>
      <c r="AE936">
        <v>24</v>
      </c>
      <c r="AF936">
        <v>143.76</v>
      </c>
      <c r="AG936">
        <v>73.7</v>
      </c>
      <c r="AH936">
        <f t="shared" si="137"/>
        <v>1.950610583446404</v>
      </c>
      <c r="AI936">
        <v>23</v>
      </c>
      <c r="AJ936">
        <v>53.4</v>
      </c>
      <c r="AK936">
        <v>71.22</v>
      </c>
      <c r="AL936" s="3">
        <f t="shared" si="141"/>
        <v>1</v>
      </c>
      <c r="AM936" s="3">
        <f t="shared" si="142"/>
        <v>0</v>
      </c>
      <c r="AN936" s="3">
        <f t="shared" si="143"/>
        <v>0</v>
      </c>
      <c r="AO936" s="4"/>
    </row>
    <row r="937" spans="1:41" x14ac:dyDescent="0.35">
      <c r="A937" s="7" t="s">
        <v>1000</v>
      </c>
      <c r="B937" t="s">
        <v>985</v>
      </c>
      <c r="C937" t="s">
        <v>16</v>
      </c>
      <c r="D937" t="s">
        <v>17</v>
      </c>
      <c r="E937">
        <v>25</v>
      </c>
      <c r="F937">
        <v>92.14</v>
      </c>
      <c r="G937">
        <v>76.17</v>
      </c>
      <c r="H937">
        <f t="shared" si="136"/>
        <v>1.2096625968228962</v>
      </c>
      <c r="I937">
        <v>23.5</v>
      </c>
      <c r="J937">
        <v>61.31</v>
      </c>
      <c r="K937">
        <v>72.459999999999994</v>
      </c>
      <c r="L937" s="3">
        <f t="shared" si="138"/>
        <v>0</v>
      </c>
      <c r="M937" s="3">
        <f t="shared" si="139"/>
        <v>1</v>
      </c>
      <c r="N937" s="3">
        <f t="shared" si="140"/>
        <v>0</v>
      </c>
      <c r="AA937" t="s">
        <v>1000</v>
      </c>
      <c r="AB937" t="s">
        <v>985</v>
      </c>
      <c r="AC937" t="s">
        <v>16</v>
      </c>
      <c r="AD937" t="s">
        <v>18</v>
      </c>
      <c r="AE937">
        <v>24</v>
      </c>
      <c r="AF937">
        <v>157.81</v>
      </c>
      <c r="AG937">
        <v>73.7</v>
      </c>
      <c r="AH937">
        <f t="shared" si="137"/>
        <v>2.1412483039348711</v>
      </c>
      <c r="AI937">
        <v>23</v>
      </c>
      <c r="AJ937">
        <v>65.760000000000005</v>
      </c>
      <c r="AK937">
        <v>71.22</v>
      </c>
      <c r="AL937" s="3">
        <f t="shared" si="141"/>
        <v>1</v>
      </c>
      <c r="AM937" s="3">
        <f t="shared" si="142"/>
        <v>0</v>
      </c>
      <c r="AN937" s="3">
        <f t="shared" si="143"/>
        <v>0</v>
      </c>
      <c r="AO937" s="4"/>
    </row>
    <row r="938" spans="1:41" x14ac:dyDescent="0.35">
      <c r="A938" s="7" t="s">
        <v>1001</v>
      </c>
      <c r="B938" t="s">
        <v>985</v>
      </c>
      <c r="C938" t="s">
        <v>16</v>
      </c>
      <c r="D938" t="s">
        <v>17</v>
      </c>
      <c r="E938">
        <v>25</v>
      </c>
      <c r="F938">
        <v>163.85</v>
      </c>
      <c r="G938">
        <v>76.17</v>
      </c>
      <c r="H938">
        <f t="shared" si="136"/>
        <v>2.1511093606406719</v>
      </c>
      <c r="I938">
        <v>23</v>
      </c>
      <c r="J938">
        <v>54.76</v>
      </c>
      <c r="K938">
        <v>71.22</v>
      </c>
      <c r="L938" s="3">
        <f t="shared" si="138"/>
        <v>1</v>
      </c>
      <c r="M938" s="3">
        <f t="shared" si="139"/>
        <v>0</v>
      </c>
      <c r="N938" s="3">
        <f t="shared" si="140"/>
        <v>0</v>
      </c>
      <c r="AA938" t="s">
        <v>1001</v>
      </c>
      <c r="AB938" t="s">
        <v>985</v>
      </c>
      <c r="AC938" t="s">
        <v>16</v>
      </c>
      <c r="AD938" t="s">
        <v>18</v>
      </c>
      <c r="AE938">
        <v>24</v>
      </c>
      <c r="AF938">
        <v>151.72999999999999</v>
      </c>
      <c r="AG938">
        <v>73.7</v>
      </c>
      <c r="AH938">
        <f t="shared" si="137"/>
        <v>2.0587516960651286</v>
      </c>
      <c r="AI938">
        <v>23</v>
      </c>
      <c r="AJ938">
        <v>57.89</v>
      </c>
      <c r="AK938">
        <v>71.22</v>
      </c>
      <c r="AL938" s="3">
        <f t="shared" si="141"/>
        <v>1</v>
      </c>
      <c r="AM938" s="3">
        <f t="shared" si="142"/>
        <v>0</v>
      </c>
      <c r="AN938" s="3">
        <f t="shared" si="143"/>
        <v>0</v>
      </c>
      <c r="AO938" s="4"/>
    </row>
    <row r="939" spans="1:41" x14ac:dyDescent="0.35">
      <c r="A939" s="7" t="s">
        <v>1002</v>
      </c>
      <c r="B939" t="s">
        <v>985</v>
      </c>
      <c r="C939" t="s">
        <v>16</v>
      </c>
      <c r="D939" t="s">
        <v>17</v>
      </c>
      <c r="E939">
        <v>25.5</v>
      </c>
      <c r="F939">
        <v>136.85</v>
      </c>
      <c r="G939">
        <v>77.400000000000006</v>
      </c>
      <c r="H939">
        <f t="shared" si="136"/>
        <v>1.7680878552971575</v>
      </c>
      <c r="I939">
        <v>23.5</v>
      </c>
      <c r="J939">
        <v>52.95</v>
      </c>
      <c r="K939">
        <v>72.459999999999994</v>
      </c>
      <c r="L939" s="3">
        <f t="shared" si="138"/>
        <v>1</v>
      </c>
      <c r="M939" s="3">
        <f t="shared" si="139"/>
        <v>0</v>
      </c>
      <c r="N939" s="3">
        <f t="shared" si="140"/>
        <v>0</v>
      </c>
      <c r="AA939" t="s">
        <v>1002</v>
      </c>
      <c r="AB939" t="s">
        <v>985</v>
      </c>
      <c r="AC939" t="s">
        <v>16</v>
      </c>
      <c r="AD939" t="s">
        <v>18</v>
      </c>
      <c r="AE939">
        <v>24</v>
      </c>
      <c r="AF939">
        <v>129.22999999999999</v>
      </c>
      <c r="AG939">
        <v>73.7</v>
      </c>
      <c r="AH939">
        <f t="shared" si="137"/>
        <v>1.7534599728629576</v>
      </c>
      <c r="AI939">
        <v>23</v>
      </c>
      <c r="AJ939">
        <v>47.54</v>
      </c>
      <c r="AK939">
        <v>71.22</v>
      </c>
      <c r="AL939" s="3">
        <f t="shared" si="141"/>
        <v>1</v>
      </c>
      <c r="AM939" s="3">
        <f t="shared" si="142"/>
        <v>0</v>
      </c>
      <c r="AN939" s="3">
        <f t="shared" si="143"/>
        <v>0</v>
      </c>
      <c r="AO939" s="4"/>
    </row>
    <row r="940" spans="1:41" x14ac:dyDescent="0.35">
      <c r="A940" s="7" t="s">
        <v>1003</v>
      </c>
      <c r="B940" t="s">
        <v>985</v>
      </c>
      <c r="C940" t="s">
        <v>16</v>
      </c>
      <c r="D940" t="s">
        <v>17</v>
      </c>
      <c r="E940">
        <v>24</v>
      </c>
      <c r="F940">
        <v>76.28</v>
      </c>
      <c r="G940">
        <v>73.7</v>
      </c>
      <c r="H940">
        <f t="shared" si="136"/>
        <v>1.0350067842605155</v>
      </c>
      <c r="I940">
        <v>23.5</v>
      </c>
      <c r="J940">
        <v>52.33</v>
      </c>
      <c r="K940">
        <v>72.459999999999994</v>
      </c>
      <c r="L940" s="3">
        <f t="shared" si="138"/>
        <v>0</v>
      </c>
      <c r="M940" s="3">
        <f t="shared" si="139"/>
        <v>1</v>
      </c>
      <c r="N940" s="3">
        <f t="shared" si="140"/>
        <v>0</v>
      </c>
      <c r="AA940" t="s">
        <v>1003</v>
      </c>
      <c r="AB940" t="s">
        <v>985</v>
      </c>
      <c r="AC940" t="s">
        <v>16</v>
      </c>
      <c r="AD940" t="s">
        <v>18</v>
      </c>
      <c r="AE940">
        <v>24</v>
      </c>
      <c r="AF940">
        <v>151.43</v>
      </c>
      <c r="AG940">
        <v>73.7</v>
      </c>
      <c r="AH940">
        <f t="shared" si="137"/>
        <v>2.0546811397557665</v>
      </c>
      <c r="AI940">
        <v>23</v>
      </c>
      <c r="AJ940">
        <v>53.13</v>
      </c>
      <c r="AK940">
        <v>71.22</v>
      </c>
      <c r="AL940" s="3">
        <f t="shared" si="141"/>
        <v>1</v>
      </c>
      <c r="AM940" s="3">
        <f t="shared" si="142"/>
        <v>0</v>
      </c>
      <c r="AN940" s="3">
        <f t="shared" si="143"/>
        <v>0</v>
      </c>
      <c r="AO940" s="4"/>
    </row>
    <row r="941" spans="1:41" x14ac:dyDescent="0.35">
      <c r="A941" s="7" t="s">
        <v>1004</v>
      </c>
      <c r="B941" t="s">
        <v>985</v>
      </c>
      <c r="C941" t="s">
        <v>16</v>
      </c>
      <c r="D941" t="s">
        <v>17</v>
      </c>
      <c r="E941">
        <v>25</v>
      </c>
      <c r="F941">
        <v>129.87</v>
      </c>
      <c r="G941">
        <v>76.17</v>
      </c>
      <c r="H941">
        <f t="shared" si="136"/>
        <v>1.7050019692792437</v>
      </c>
      <c r="I941">
        <v>23.5</v>
      </c>
      <c r="J941">
        <v>62.87</v>
      </c>
      <c r="K941">
        <v>72.459999999999994</v>
      </c>
      <c r="L941" s="3">
        <f t="shared" si="138"/>
        <v>1</v>
      </c>
      <c r="M941" s="3">
        <f t="shared" si="139"/>
        <v>0</v>
      </c>
      <c r="N941" s="3">
        <f t="shared" si="140"/>
        <v>0</v>
      </c>
      <c r="AA941" t="s">
        <v>1004</v>
      </c>
      <c r="AB941" t="s">
        <v>985</v>
      </c>
      <c r="AC941" t="s">
        <v>16</v>
      </c>
      <c r="AD941" t="s">
        <v>18</v>
      </c>
      <c r="AE941">
        <v>24</v>
      </c>
      <c r="AF941">
        <v>165.38</v>
      </c>
      <c r="AG941">
        <v>73.7</v>
      </c>
      <c r="AH941">
        <f t="shared" si="137"/>
        <v>2.2439620081411125</v>
      </c>
      <c r="AI941">
        <v>18</v>
      </c>
      <c r="AJ941">
        <v>63.34</v>
      </c>
      <c r="AK941">
        <v>58.64</v>
      </c>
      <c r="AL941" s="3">
        <f t="shared" si="141"/>
        <v>1</v>
      </c>
      <c r="AM941" s="3">
        <f t="shared" si="142"/>
        <v>0</v>
      </c>
      <c r="AN941" s="3">
        <f t="shared" si="143"/>
        <v>0</v>
      </c>
      <c r="AO941" s="4"/>
    </row>
    <row r="942" spans="1:41" x14ac:dyDescent="0.35">
      <c r="A942" s="7" t="s">
        <v>1005</v>
      </c>
      <c r="B942" t="s">
        <v>985</v>
      </c>
      <c r="C942" t="s">
        <v>16</v>
      </c>
      <c r="D942" t="s">
        <v>17</v>
      </c>
      <c r="E942">
        <v>25</v>
      </c>
      <c r="F942">
        <v>114.69</v>
      </c>
      <c r="G942">
        <v>76.17</v>
      </c>
      <c r="H942">
        <f t="shared" si="136"/>
        <v>1.5057109098070105</v>
      </c>
      <c r="I942">
        <v>24</v>
      </c>
      <c r="J942">
        <v>69.459999999999994</v>
      </c>
      <c r="K942">
        <v>73.7</v>
      </c>
      <c r="L942" s="3">
        <f t="shared" si="138"/>
        <v>1</v>
      </c>
      <c r="M942" s="3">
        <f t="shared" si="139"/>
        <v>0</v>
      </c>
      <c r="N942" s="3">
        <f t="shared" si="140"/>
        <v>0</v>
      </c>
      <c r="AA942" t="s">
        <v>1005</v>
      </c>
      <c r="AB942" t="s">
        <v>985</v>
      </c>
      <c r="AC942" t="s">
        <v>16</v>
      </c>
      <c r="AD942" t="s">
        <v>18</v>
      </c>
      <c r="AE942">
        <v>24</v>
      </c>
      <c r="AF942">
        <v>159.24</v>
      </c>
      <c r="AG942">
        <v>73.7</v>
      </c>
      <c r="AH942">
        <f t="shared" si="137"/>
        <v>2.1606512890094982</v>
      </c>
      <c r="AI942">
        <v>23</v>
      </c>
      <c r="AJ942">
        <v>51.1</v>
      </c>
      <c r="AK942">
        <v>71.22</v>
      </c>
      <c r="AL942" s="3">
        <f t="shared" si="141"/>
        <v>1</v>
      </c>
      <c r="AM942" s="3">
        <f t="shared" si="142"/>
        <v>0</v>
      </c>
      <c r="AN942" s="3">
        <f t="shared" si="143"/>
        <v>0</v>
      </c>
      <c r="AO942" s="4"/>
    </row>
    <row r="943" spans="1:41" x14ac:dyDescent="0.35">
      <c r="A943" s="7" t="s">
        <v>1006</v>
      </c>
      <c r="B943" t="s">
        <v>985</v>
      </c>
      <c r="C943" t="s">
        <v>16</v>
      </c>
      <c r="D943" t="s">
        <v>17</v>
      </c>
      <c r="E943">
        <v>24</v>
      </c>
      <c r="F943">
        <v>101.18</v>
      </c>
      <c r="G943">
        <v>73.7</v>
      </c>
      <c r="H943">
        <f t="shared" si="136"/>
        <v>1.3728629579375848</v>
      </c>
      <c r="I943">
        <v>22.5</v>
      </c>
      <c r="J943">
        <v>38.24</v>
      </c>
      <c r="K943">
        <v>69.97</v>
      </c>
      <c r="L943" s="3">
        <f t="shared" si="138"/>
        <v>0</v>
      </c>
      <c r="M943" s="3">
        <f t="shared" si="139"/>
        <v>1</v>
      </c>
      <c r="N943" s="3">
        <f t="shared" si="140"/>
        <v>0</v>
      </c>
      <c r="AA943" t="s">
        <v>1006</v>
      </c>
      <c r="AB943" t="s">
        <v>985</v>
      </c>
      <c r="AC943" t="s">
        <v>16</v>
      </c>
      <c r="AD943" t="s">
        <v>18</v>
      </c>
      <c r="AE943">
        <v>24</v>
      </c>
      <c r="AF943">
        <v>123.53</v>
      </c>
      <c r="AG943">
        <v>73.7</v>
      </c>
      <c r="AH943">
        <f t="shared" si="137"/>
        <v>1.6761194029850746</v>
      </c>
      <c r="AI943">
        <v>23</v>
      </c>
      <c r="AJ943">
        <v>58.56</v>
      </c>
      <c r="AK943">
        <v>71.22</v>
      </c>
      <c r="AL943" s="3">
        <f t="shared" si="141"/>
        <v>1</v>
      </c>
      <c r="AM943" s="3">
        <f t="shared" si="142"/>
        <v>0</v>
      </c>
      <c r="AN943" s="3">
        <f t="shared" si="143"/>
        <v>0</v>
      </c>
      <c r="AO943" s="4"/>
    </row>
    <row r="944" spans="1:41" x14ac:dyDescent="0.35">
      <c r="A944" s="7" t="s">
        <v>1007</v>
      </c>
      <c r="B944" t="s">
        <v>985</v>
      </c>
      <c r="C944" t="s">
        <v>16</v>
      </c>
      <c r="D944" t="s">
        <v>17</v>
      </c>
      <c r="E944">
        <v>25</v>
      </c>
      <c r="F944">
        <v>180.83</v>
      </c>
      <c r="G944">
        <v>76.17</v>
      </c>
      <c r="H944">
        <f t="shared" si="136"/>
        <v>2.3740317710384669</v>
      </c>
      <c r="I944">
        <v>23.5</v>
      </c>
      <c r="J944">
        <v>61.87</v>
      </c>
      <c r="K944">
        <v>72.459999999999994</v>
      </c>
      <c r="L944" s="3">
        <f t="shared" si="138"/>
        <v>1</v>
      </c>
      <c r="M944" s="3">
        <f t="shared" si="139"/>
        <v>0</v>
      </c>
      <c r="N944" s="3">
        <f t="shared" si="140"/>
        <v>0</v>
      </c>
      <c r="AA944" t="s">
        <v>1007</v>
      </c>
      <c r="AB944" t="s">
        <v>985</v>
      </c>
      <c r="AC944" t="s">
        <v>16</v>
      </c>
      <c r="AD944" t="s">
        <v>18</v>
      </c>
      <c r="AE944">
        <v>24</v>
      </c>
      <c r="AF944">
        <v>158.46</v>
      </c>
      <c r="AG944">
        <v>73.7</v>
      </c>
      <c r="AH944">
        <f t="shared" si="137"/>
        <v>2.1500678426051563</v>
      </c>
      <c r="AI944">
        <v>23</v>
      </c>
      <c r="AJ944">
        <v>63.31</v>
      </c>
      <c r="AK944">
        <v>71.22</v>
      </c>
      <c r="AL944" s="3">
        <f t="shared" si="141"/>
        <v>1</v>
      </c>
      <c r="AM944" s="3">
        <f t="shared" si="142"/>
        <v>0</v>
      </c>
      <c r="AN944" s="3">
        <f t="shared" si="143"/>
        <v>0</v>
      </c>
      <c r="AO944" s="4"/>
    </row>
    <row r="945" spans="1:41" x14ac:dyDescent="0.35">
      <c r="A945" s="7" t="s">
        <v>1008</v>
      </c>
      <c r="B945" t="s">
        <v>985</v>
      </c>
      <c r="C945" t="s">
        <v>16</v>
      </c>
      <c r="D945" t="s">
        <v>17</v>
      </c>
      <c r="E945">
        <v>24.5</v>
      </c>
      <c r="F945">
        <v>111.4</v>
      </c>
      <c r="G945">
        <v>74.930000000000007</v>
      </c>
      <c r="H945">
        <f t="shared" si="136"/>
        <v>1.4867209395435739</v>
      </c>
      <c r="I945">
        <v>23.5</v>
      </c>
      <c r="J945">
        <v>61.43</v>
      </c>
      <c r="K945">
        <v>72.459999999999994</v>
      </c>
      <c r="L945" s="3">
        <f t="shared" si="138"/>
        <v>0</v>
      </c>
      <c r="M945" s="3">
        <f t="shared" si="139"/>
        <v>1</v>
      </c>
      <c r="N945" s="3">
        <f t="shared" si="140"/>
        <v>0</v>
      </c>
      <c r="AA945" t="s">
        <v>1008</v>
      </c>
      <c r="AB945" t="s">
        <v>985</v>
      </c>
      <c r="AC945" t="s">
        <v>16</v>
      </c>
      <c r="AD945" t="s">
        <v>18</v>
      </c>
      <c r="AE945">
        <v>24</v>
      </c>
      <c r="AF945">
        <v>174.34</v>
      </c>
      <c r="AG945">
        <v>73.7</v>
      </c>
      <c r="AH945">
        <f t="shared" si="137"/>
        <v>2.3655359565807328</v>
      </c>
      <c r="AI945">
        <v>18</v>
      </c>
      <c r="AJ945">
        <v>67.59</v>
      </c>
      <c r="AK945">
        <v>58.64</v>
      </c>
      <c r="AL945" s="3">
        <f t="shared" si="141"/>
        <v>1</v>
      </c>
      <c r="AM945" s="3">
        <f t="shared" si="142"/>
        <v>0</v>
      </c>
      <c r="AN945" s="3">
        <f t="shared" si="143"/>
        <v>0</v>
      </c>
      <c r="AO945" s="4"/>
    </row>
    <row r="946" spans="1:41" x14ac:dyDescent="0.35">
      <c r="A946" s="7" t="s">
        <v>1009</v>
      </c>
      <c r="B946" t="s">
        <v>985</v>
      </c>
      <c r="C946" s="6" t="s">
        <v>16</v>
      </c>
      <c r="D946" s="6" t="s">
        <v>17</v>
      </c>
      <c r="E946" s="6">
        <v>20</v>
      </c>
      <c r="F946" s="6">
        <v>56.29</v>
      </c>
      <c r="G946" s="6">
        <v>63.71</v>
      </c>
      <c r="H946" s="6">
        <f t="shared" si="136"/>
        <v>0.8835347669125726</v>
      </c>
      <c r="I946" s="6">
        <v>19.5</v>
      </c>
      <c r="J946" s="6">
        <v>33.64</v>
      </c>
      <c r="K946" s="6">
        <v>62.44</v>
      </c>
      <c r="L946" s="6">
        <f t="shared" si="138"/>
        <v>0</v>
      </c>
      <c r="M946" s="6">
        <f t="shared" si="139"/>
        <v>0</v>
      </c>
      <c r="N946" s="6">
        <f t="shared" si="140"/>
        <v>1</v>
      </c>
      <c r="AA946" t="s">
        <v>1009</v>
      </c>
      <c r="AB946" t="s">
        <v>985</v>
      </c>
      <c r="AC946" t="s">
        <v>16</v>
      </c>
      <c r="AD946" t="s">
        <v>18</v>
      </c>
      <c r="AE946">
        <v>24</v>
      </c>
      <c r="AF946">
        <v>169.64</v>
      </c>
      <c r="AG946">
        <v>73.7</v>
      </c>
      <c r="AH946">
        <f t="shared" si="137"/>
        <v>2.3017639077340566</v>
      </c>
      <c r="AI946">
        <v>23</v>
      </c>
      <c r="AJ946">
        <v>59.1</v>
      </c>
      <c r="AK946">
        <v>71.22</v>
      </c>
      <c r="AL946" s="3">
        <f t="shared" si="141"/>
        <v>1</v>
      </c>
      <c r="AM946" s="3">
        <f t="shared" si="142"/>
        <v>0</v>
      </c>
      <c r="AN946" s="3">
        <f t="shared" si="143"/>
        <v>0</v>
      </c>
      <c r="AO946" s="4"/>
    </row>
    <row r="947" spans="1:41" x14ac:dyDescent="0.35">
      <c r="A947" s="7" t="s">
        <v>1010</v>
      </c>
      <c r="B947" t="s">
        <v>985</v>
      </c>
      <c r="C947" t="s">
        <v>16</v>
      </c>
      <c r="D947" t="s">
        <v>17</v>
      </c>
      <c r="E947">
        <v>24</v>
      </c>
      <c r="F947">
        <v>114.77</v>
      </c>
      <c r="G947">
        <v>73.7</v>
      </c>
      <c r="H947">
        <f t="shared" si="136"/>
        <v>1.557259158751696</v>
      </c>
      <c r="I947">
        <v>23.5</v>
      </c>
      <c r="J947">
        <v>70.760000000000005</v>
      </c>
      <c r="K947">
        <v>72.459999999999994</v>
      </c>
      <c r="L947" s="3">
        <f t="shared" si="138"/>
        <v>1</v>
      </c>
      <c r="M947" s="3">
        <f t="shared" si="139"/>
        <v>0</v>
      </c>
      <c r="N947" s="3">
        <f t="shared" si="140"/>
        <v>0</v>
      </c>
      <c r="AA947" t="s">
        <v>1010</v>
      </c>
      <c r="AB947" t="s">
        <v>985</v>
      </c>
      <c r="AC947" t="s">
        <v>16</v>
      </c>
      <c r="AD947" t="s">
        <v>18</v>
      </c>
      <c r="AE947">
        <v>24</v>
      </c>
      <c r="AF947">
        <v>131.52000000000001</v>
      </c>
      <c r="AG947">
        <v>73.7</v>
      </c>
      <c r="AH947">
        <f t="shared" si="137"/>
        <v>1.7845318860244235</v>
      </c>
      <c r="AI947">
        <v>23</v>
      </c>
      <c r="AJ947">
        <v>60.39</v>
      </c>
      <c r="AK947">
        <v>71.22</v>
      </c>
      <c r="AL947" s="3">
        <f t="shared" si="141"/>
        <v>1</v>
      </c>
      <c r="AM947" s="3">
        <f t="shared" si="142"/>
        <v>0</v>
      </c>
      <c r="AN947" s="3">
        <f t="shared" si="143"/>
        <v>0</v>
      </c>
      <c r="AO947" s="4"/>
    </row>
    <row r="948" spans="1:41" x14ac:dyDescent="0.35">
      <c r="A948" s="7" t="s">
        <v>1011</v>
      </c>
      <c r="B948" t="s">
        <v>985</v>
      </c>
      <c r="C948" t="s">
        <v>16</v>
      </c>
      <c r="D948" t="s">
        <v>17</v>
      </c>
      <c r="E948">
        <v>25.5</v>
      </c>
      <c r="F948">
        <v>168.38</v>
      </c>
      <c r="G948">
        <v>77.400000000000006</v>
      </c>
      <c r="H948">
        <f t="shared" si="136"/>
        <v>2.1754521963824289</v>
      </c>
      <c r="I948">
        <v>24</v>
      </c>
      <c r="J948">
        <v>60.04</v>
      </c>
      <c r="K948">
        <v>73.7</v>
      </c>
      <c r="L948" s="3">
        <f t="shared" si="138"/>
        <v>1</v>
      </c>
      <c r="M948" s="3">
        <f t="shared" si="139"/>
        <v>0</v>
      </c>
      <c r="N948" s="3">
        <f t="shared" si="140"/>
        <v>0</v>
      </c>
      <c r="AA948" t="s">
        <v>1011</v>
      </c>
      <c r="AB948" t="s">
        <v>985</v>
      </c>
      <c r="AC948" t="s">
        <v>16</v>
      </c>
      <c r="AD948" t="s">
        <v>18</v>
      </c>
      <c r="AE948">
        <v>24</v>
      </c>
      <c r="AF948">
        <v>175.82</v>
      </c>
      <c r="AG948">
        <v>73.7</v>
      </c>
      <c r="AH948">
        <f t="shared" si="137"/>
        <v>2.3856173677069199</v>
      </c>
      <c r="AI948">
        <v>35</v>
      </c>
      <c r="AJ948">
        <v>100.54</v>
      </c>
      <c r="AK948">
        <v>100.44</v>
      </c>
      <c r="AL948" s="3">
        <f t="shared" si="141"/>
        <v>1</v>
      </c>
      <c r="AM948" s="3">
        <f t="shared" si="142"/>
        <v>0</v>
      </c>
      <c r="AN948" s="3">
        <f t="shared" si="143"/>
        <v>0</v>
      </c>
      <c r="AO948" s="4"/>
    </row>
    <row r="949" spans="1:41" x14ac:dyDescent="0.35">
      <c r="A949" s="7" t="s">
        <v>1012</v>
      </c>
      <c r="B949" t="s">
        <v>985</v>
      </c>
      <c r="C949" t="s">
        <v>16</v>
      </c>
      <c r="D949" t="s">
        <v>17</v>
      </c>
      <c r="E949">
        <v>24.5</v>
      </c>
      <c r="F949">
        <v>127.53</v>
      </c>
      <c r="G949">
        <v>74.930000000000007</v>
      </c>
      <c r="H949">
        <f t="shared" si="136"/>
        <v>1.7019885226211129</v>
      </c>
      <c r="I949">
        <v>23.5</v>
      </c>
      <c r="J949">
        <v>69.77</v>
      </c>
      <c r="K949">
        <v>72.459999999999994</v>
      </c>
      <c r="L949" s="3">
        <f t="shared" si="138"/>
        <v>1</v>
      </c>
      <c r="M949" s="3">
        <f t="shared" si="139"/>
        <v>0</v>
      </c>
      <c r="N949" s="3">
        <f t="shared" si="140"/>
        <v>0</v>
      </c>
      <c r="AA949" t="s">
        <v>1012</v>
      </c>
      <c r="AB949" t="s">
        <v>985</v>
      </c>
      <c r="AC949" t="s">
        <v>16</v>
      </c>
      <c r="AD949" t="s">
        <v>18</v>
      </c>
      <c r="AE949">
        <v>24</v>
      </c>
      <c r="AF949">
        <v>172.11</v>
      </c>
      <c r="AG949">
        <v>73.7</v>
      </c>
      <c r="AH949">
        <f t="shared" si="137"/>
        <v>2.3352781546811396</v>
      </c>
      <c r="AI949">
        <v>23</v>
      </c>
      <c r="AJ949">
        <v>66.11</v>
      </c>
      <c r="AK949">
        <v>71.22</v>
      </c>
      <c r="AL949" s="3">
        <f t="shared" si="141"/>
        <v>1</v>
      </c>
      <c r="AM949" s="3">
        <f t="shared" si="142"/>
        <v>0</v>
      </c>
      <c r="AN949" s="3">
        <f t="shared" si="143"/>
        <v>0</v>
      </c>
      <c r="AO949" s="4"/>
    </row>
    <row r="950" spans="1:41" x14ac:dyDescent="0.35">
      <c r="A950" s="7" t="s">
        <v>1013</v>
      </c>
      <c r="B950" t="s">
        <v>985</v>
      </c>
      <c r="C950" t="s">
        <v>16</v>
      </c>
      <c r="D950" t="s">
        <v>17</v>
      </c>
      <c r="E950">
        <v>24.5</v>
      </c>
      <c r="F950">
        <v>75.709999999999994</v>
      </c>
      <c r="G950">
        <v>74.930000000000007</v>
      </c>
      <c r="H950">
        <f t="shared" si="136"/>
        <v>1.0104097157346856</v>
      </c>
      <c r="I950">
        <v>24</v>
      </c>
      <c r="J950">
        <v>57.69</v>
      </c>
      <c r="K950">
        <v>73.7</v>
      </c>
      <c r="L950" s="3">
        <f t="shared" si="138"/>
        <v>0</v>
      </c>
      <c r="M950" s="3">
        <f t="shared" si="139"/>
        <v>1</v>
      </c>
      <c r="N950" s="3">
        <f t="shared" si="140"/>
        <v>0</v>
      </c>
      <c r="AA950" t="s">
        <v>1013</v>
      </c>
      <c r="AB950" t="s">
        <v>985</v>
      </c>
      <c r="AC950" t="s">
        <v>16</v>
      </c>
      <c r="AD950" t="s">
        <v>18</v>
      </c>
      <c r="AE950">
        <v>24</v>
      </c>
      <c r="AF950">
        <v>171.28</v>
      </c>
      <c r="AG950">
        <v>73.7</v>
      </c>
      <c r="AH950">
        <f t="shared" si="137"/>
        <v>2.3240162822252373</v>
      </c>
      <c r="AI950">
        <v>23</v>
      </c>
      <c r="AJ950">
        <v>70.14</v>
      </c>
      <c r="AK950">
        <v>71.22</v>
      </c>
      <c r="AL950" s="3">
        <f t="shared" si="141"/>
        <v>1</v>
      </c>
      <c r="AM950" s="3">
        <f t="shared" si="142"/>
        <v>0</v>
      </c>
      <c r="AN950" s="3">
        <f t="shared" si="143"/>
        <v>0</v>
      </c>
      <c r="AO950" s="4"/>
    </row>
    <row r="951" spans="1:41" x14ac:dyDescent="0.35">
      <c r="A951" s="7" t="s">
        <v>1014</v>
      </c>
      <c r="B951" t="s">
        <v>985</v>
      </c>
      <c r="C951" t="s">
        <v>16</v>
      </c>
      <c r="D951" t="s">
        <v>134</v>
      </c>
      <c r="E951">
        <v>27</v>
      </c>
      <c r="F951">
        <v>135.53</v>
      </c>
      <c r="G951">
        <v>81.08</v>
      </c>
      <c r="H951">
        <f t="shared" si="136"/>
        <v>1.6715589541193883</v>
      </c>
      <c r="I951">
        <v>23.5</v>
      </c>
      <c r="J951">
        <v>62.22</v>
      </c>
      <c r="K951">
        <v>72.459999999999994</v>
      </c>
      <c r="L951" s="3">
        <f t="shared" si="138"/>
        <v>1</v>
      </c>
      <c r="M951" s="3">
        <f t="shared" si="139"/>
        <v>0</v>
      </c>
      <c r="N951" s="3">
        <f t="shared" si="140"/>
        <v>0</v>
      </c>
      <c r="AA951" t="s">
        <v>1014</v>
      </c>
      <c r="AB951" t="s">
        <v>985</v>
      </c>
      <c r="AC951" t="s">
        <v>16</v>
      </c>
      <c r="AD951" t="s">
        <v>135</v>
      </c>
      <c r="AE951">
        <v>24</v>
      </c>
      <c r="AF951">
        <v>106.42</v>
      </c>
      <c r="AG951">
        <v>73.7</v>
      </c>
      <c r="AH951">
        <f t="shared" si="137"/>
        <v>1.4439620081411126</v>
      </c>
      <c r="AI951">
        <v>23</v>
      </c>
      <c r="AJ951">
        <v>60.21</v>
      </c>
      <c r="AK951">
        <v>71.22</v>
      </c>
      <c r="AL951" s="3">
        <f t="shared" si="141"/>
        <v>0</v>
      </c>
      <c r="AM951" s="3">
        <f t="shared" si="142"/>
        <v>1</v>
      </c>
      <c r="AN951" s="3">
        <f t="shared" si="143"/>
        <v>0</v>
      </c>
      <c r="AO951" s="4"/>
    </row>
    <row r="952" spans="1:41" x14ac:dyDescent="0.35">
      <c r="A952" s="7" t="s">
        <v>1015</v>
      </c>
      <c r="B952" t="s">
        <v>985</v>
      </c>
      <c r="C952" t="s">
        <v>16</v>
      </c>
      <c r="D952" t="s">
        <v>134</v>
      </c>
      <c r="E952">
        <v>26</v>
      </c>
      <c r="F952">
        <v>174.8</v>
      </c>
      <c r="G952">
        <v>78.63</v>
      </c>
      <c r="H952">
        <f t="shared" si="136"/>
        <v>2.2230700750349741</v>
      </c>
      <c r="I952">
        <v>24</v>
      </c>
      <c r="J952">
        <v>69.040000000000006</v>
      </c>
      <c r="K952">
        <v>73.7</v>
      </c>
      <c r="L952" s="3">
        <f t="shared" si="138"/>
        <v>1</v>
      </c>
      <c r="M952" s="3">
        <f t="shared" si="139"/>
        <v>0</v>
      </c>
      <c r="N952" s="3">
        <f t="shared" si="140"/>
        <v>0</v>
      </c>
      <c r="AA952" t="s">
        <v>1015</v>
      </c>
      <c r="AB952" t="s">
        <v>985</v>
      </c>
      <c r="AC952" t="s">
        <v>16</v>
      </c>
      <c r="AD952" t="s">
        <v>135</v>
      </c>
      <c r="AE952">
        <v>24</v>
      </c>
      <c r="AF952">
        <v>105.91</v>
      </c>
      <c r="AG952">
        <v>73.7</v>
      </c>
      <c r="AH952">
        <f t="shared" si="137"/>
        <v>1.4370420624151967</v>
      </c>
      <c r="AI952">
        <v>23</v>
      </c>
      <c r="AJ952">
        <v>58.02</v>
      </c>
      <c r="AK952">
        <v>71.22</v>
      </c>
      <c r="AL952" s="3">
        <f t="shared" si="141"/>
        <v>0</v>
      </c>
      <c r="AM952" s="3">
        <f t="shared" si="142"/>
        <v>1</v>
      </c>
      <c r="AN952" s="3">
        <f t="shared" si="143"/>
        <v>0</v>
      </c>
      <c r="AO952" s="4"/>
    </row>
    <row r="953" spans="1:41" x14ac:dyDescent="0.35">
      <c r="A953" s="7" t="s">
        <v>1016</v>
      </c>
      <c r="B953" t="s">
        <v>985</v>
      </c>
      <c r="C953" t="s">
        <v>16</v>
      </c>
      <c r="D953" t="s">
        <v>134</v>
      </c>
      <c r="E953">
        <v>26.5</v>
      </c>
      <c r="F953">
        <v>174.24</v>
      </c>
      <c r="G953">
        <v>79.86</v>
      </c>
      <c r="H953">
        <f t="shared" si="136"/>
        <v>2.1818181818181821</v>
      </c>
      <c r="I953">
        <v>24</v>
      </c>
      <c r="J953">
        <v>29.89</v>
      </c>
      <c r="K953">
        <v>73.7</v>
      </c>
      <c r="L953" s="3">
        <f t="shared" si="138"/>
        <v>1</v>
      </c>
      <c r="M953" s="3">
        <f t="shared" si="139"/>
        <v>0</v>
      </c>
      <c r="N953" s="3">
        <f t="shared" si="140"/>
        <v>0</v>
      </c>
      <c r="AA953" t="s">
        <v>1016</v>
      </c>
      <c r="AB953" t="s">
        <v>985</v>
      </c>
      <c r="AC953" t="s">
        <v>16</v>
      </c>
      <c r="AD953" t="s">
        <v>135</v>
      </c>
      <c r="AE953">
        <v>24</v>
      </c>
      <c r="AF953">
        <v>112.02</v>
      </c>
      <c r="AG953">
        <v>73.7</v>
      </c>
      <c r="AH953">
        <f t="shared" si="137"/>
        <v>1.5199457259158751</v>
      </c>
      <c r="AI953">
        <v>23</v>
      </c>
      <c r="AJ953">
        <v>61.89</v>
      </c>
      <c r="AK953">
        <v>71.22</v>
      </c>
      <c r="AL953" s="3">
        <f t="shared" si="141"/>
        <v>1</v>
      </c>
      <c r="AM953" s="3">
        <f t="shared" si="142"/>
        <v>0</v>
      </c>
      <c r="AN953" s="3">
        <f t="shared" si="143"/>
        <v>0</v>
      </c>
      <c r="AO953" s="4"/>
    </row>
    <row r="954" spans="1:41" x14ac:dyDescent="0.35">
      <c r="A954" s="7" t="s">
        <v>1017</v>
      </c>
      <c r="B954" t="s">
        <v>985</v>
      </c>
      <c r="C954" t="s">
        <v>16</v>
      </c>
      <c r="D954" t="s">
        <v>134</v>
      </c>
      <c r="E954">
        <v>26</v>
      </c>
      <c r="F954">
        <v>219.47</v>
      </c>
      <c r="G954">
        <v>78.63</v>
      </c>
      <c r="H954">
        <f t="shared" si="136"/>
        <v>2.7911738522192548</v>
      </c>
      <c r="I954">
        <v>24</v>
      </c>
      <c r="J954">
        <v>64.45</v>
      </c>
      <c r="K954">
        <v>73.7</v>
      </c>
      <c r="L954" s="3">
        <f t="shared" si="138"/>
        <v>1</v>
      </c>
      <c r="M954" s="3">
        <f t="shared" si="139"/>
        <v>0</v>
      </c>
      <c r="N954" s="3">
        <f t="shared" si="140"/>
        <v>0</v>
      </c>
      <c r="AA954" t="s">
        <v>1017</v>
      </c>
      <c r="AB954" t="s">
        <v>985</v>
      </c>
      <c r="AC954" t="s">
        <v>16</v>
      </c>
      <c r="AD954" t="s">
        <v>135</v>
      </c>
      <c r="AE954">
        <v>24</v>
      </c>
      <c r="AF954">
        <v>124.27</v>
      </c>
      <c r="AG954">
        <v>73.7</v>
      </c>
      <c r="AH954">
        <f t="shared" si="137"/>
        <v>1.6861601085481681</v>
      </c>
      <c r="AI954">
        <v>23</v>
      </c>
      <c r="AJ954">
        <v>66.44</v>
      </c>
      <c r="AK954">
        <v>71.22</v>
      </c>
      <c r="AL954" s="3">
        <f t="shared" si="141"/>
        <v>1</v>
      </c>
      <c r="AM954" s="3">
        <f t="shared" si="142"/>
        <v>0</v>
      </c>
      <c r="AN954" s="3">
        <f t="shared" si="143"/>
        <v>0</v>
      </c>
      <c r="AO954" s="4"/>
    </row>
    <row r="955" spans="1:41" x14ac:dyDescent="0.35">
      <c r="A955" s="7" t="s">
        <v>1018</v>
      </c>
      <c r="B955" t="s">
        <v>985</v>
      </c>
      <c r="C955" t="s">
        <v>16</v>
      </c>
      <c r="D955" t="s">
        <v>134</v>
      </c>
      <c r="E955">
        <v>26</v>
      </c>
      <c r="F955">
        <v>169.08</v>
      </c>
      <c r="G955">
        <v>78.63</v>
      </c>
      <c r="H955">
        <f t="shared" si="136"/>
        <v>2.1503243037008777</v>
      </c>
      <c r="I955">
        <v>23.5</v>
      </c>
      <c r="J955">
        <v>49.79</v>
      </c>
      <c r="K955">
        <v>72.459999999999994</v>
      </c>
      <c r="L955" s="3">
        <f t="shared" si="138"/>
        <v>1</v>
      </c>
      <c r="M955" s="3">
        <f t="shared" si="139"/>
        <v>0</v>
      </c>
      <c r="N955" s="3">
        <f t="shared" si="140"/>
        <v>0</v>
      </c>
      <c r="AA955" t="s">
        <v>1018</v>
      </c>
      <c r="AB955" t="s">
        <v>985</v>
      </c>
      <c r="AC955" t="s">
        <v>16</v>
      </c>
      <c r="AD955" t="s">
        <v>135</v>
      </c>
      <c r="AE955">
        <v>24</v>
      </c>
      <c r="AF955">
        <v>135.68</v>
      </c>
      <c r="AG955">
        <v>73.7</v>
      </c>
      <c r="AH955">
        <f t="shared" si="137"/>
        <v>1.840976933514247</v>
      </c>
      <c r="AI955">
        <v>23</v>
      </c>
      <c r="AJ955">
        <v>66.27</v>
      </c>
      <c r="AK955">
        <v>71.22</v>
      </c>
      <c r="AL955" s="3">
        <f t="shared" si="141"/>
        <v>1</v>
      </c>
      <c r="AM955" s="3">
        <f t="shared" si="142"/>
        <v>0</v>
      </c>
      <c r="AN955" s="3">
        <f t="shared" si="143"/>
        <v>0</v>
      </c>
      <c r="AO955" s="4"/>
    </row>
    <row r="956" spans="1:41" x14ac:dyDescent="0.35">
      <c r="A956" s="7" t="s">
        <v>1019</v>
      </c>
      <c r="B956" t="s">
        <v>985</v>
      </c>
      <c r="C956" t="s">
        <v>16</v>
      </c>
      <c r="D956" t="s">
        <v>134</v>
      </c>
      <c r="E956">
        <v>24.5</v>
      </c>
      <c r="F956">
        <v>122.73</v>
      </c>
      <c r="G956">
        <v>74.930000000000007</v>
      </c>
      <c r="H956">
        <f t="shared" si="136"/>
        <v>1.6379287334845856</v>
      </c>
      <c r="I956">
        <v>22.5</v>
      </c>
      <c r="J956">
        <v>63.34</v>
      </c>
      <c r="K956">
        <v>69.97</v>
      </c>
      <c r="L956" s="3">
        <f t="shared" si="138"/>
        <v>1</v>
      </c>
      <c r="M956" s="3">
        <f t="shared" si="139"/>
        <v>0</v>
      </c>
      <c r="N956" s="3">
        <f t="shared" si="140"/>
        <v>0</v>
      </c>
      <c r="AA956" t="s">
        <v>1019</v>
      </c>
      <c r="AB956" t="s">
        <v>985</v>
      </c>
      <c r="AC956" t="s">
        <v>16</v>
      </c>
      <c r="AD956" t="s">
        <v>135</v>
      </c>
      <c r="AE956">
        <v>24</v>
      </c>
      <c r="AF956">
        <v>131.44999999999999</v>
      </c>
      <c r="AG956">
        <v>73.7</v>
      </c>
      <c r="AH956">
        <f t="shared" si="137"/>
        <v>1.7835820895522385</v>
      </c>
      <c r="AI956">
        <v>23</v>
      </c>
      <c r="AJ956">
        <v>48.25</v>
      </c>
      <c r="AK956">
        <v>71.22</v>
      </c>
      <c r="AL956" s="3">
        <f t="shared" si="141"/>
        <v>1</v>
      </c>
      <c r="AM956" s="3">
        <f t="shared" si="142"/>
        <v>0</v>
      </c>
      <c r="AN956" s="3">
        <f t="shared" si="143"/>
        <v>0</v>
      </c>
      <c r="AO956" s="4"/>
    </row>
    <row r="957" spans="1:41" x14ac:dyDescent="0.35">
      <c r="A957" s="7" t="s">
        <v>1020</v>
      </c>
      <c r="B957" t="s">
        <v>985</v>
      </c>
      <c r="C957" t="s">
        <v>16</v>
      </c>
      <c r="D957" t="s">
        <v>134</v>
      </c>
      <c r="E957">
        <v>25.5</v>
      </c>
      <c r="F957">
        <v>172.14</v>
      </c>
      <c r="G957">
        <v>77.400000000000006</v>
      </c>
      <c r="H957">
        <f t="shared" si="136"/>
        <v>2.2240310077519378</v>
      </c>
      <c r="I957">
        <v>23.5</v>
      </c>
      <c r="J957">
        <v>50.95</v>
      </c>
      <c r="K957">
        <v>72.459999999999994</v>
      </c>
      <c r="L957" s="3">
        <f t="shared" si="138"/>
        <v>1</v>
      </c>
      <c r="M957" s="3">
        <f t="shared" si="139"/>
        <v>0</v>
      </c>
      <c r="N957" s="3">
        <f t="shared" si="140"/>
        <v>0</v>
      </c>
      <c r="AA957" t="s">
        <v>1020</v>
      </c>
      <c r="AB957" t="s">
        <v>985</v>
      </c>
      <c r="AC957" t="s">
        <v>16</v>
      </c>
      <c r="AD957" t="s">
        <v>135</v>
      </c>
      <c r="AE957">
        <v>24</v>
      </c>
      <c r="AF957">
        <v>146.99</v>
      </c>
      <c r="AG957">
        <v>73.7</v>
      </c>
      <c r="AH957">
        <f t="shared" si="137"/>
        <v>1.9944369063772049</v>
      </c>
      <c r="AI957">
        <v>22</v>
      </c>
      <c r="AJ957">
        <v>46.75</v>
      </c>
      <c r="AK957">
        <v>68.72</v>
      </c>
      <c r="AL957" s="3">
        <f t="shared" si="141"/>
        <v>1</v>
      </c>
      <c r="AM957" s="3">
        <f t="shared" si="142"/>
        <v>0</v>
      </c>
      <c r="AN957" s="3">
        <f t="shared" si="143"/>
        <v>0</v>
      </c>
      <c r="AO957" s="4"/>
    </row>
    <row r="958" spans="1:41" x14ac:dyDescent="0.35">
      <c r="A958" s="7" t="s">
        <v>1021</v>
      </c>
      <c r="B958" t="s">
        <v>985</v>
      </c>
      <c r="C958" t="s">
        <v>16</v>
      </c>
      <c r="D958" t="s">
        <v>134</v>
      </c>
      <c r="E958">
        <v>27</v>
      </c>
      <c r="F958">
        <v>245.91</v>
      </c>
      <c r="G958">
        <v>81.08</v>
      </c>
      <c r="H958">
        <f t="shared" si="136"/>
        <v>3.0329304390725209</v>
      </c>
      <c r="I958">
        <v>24</v>
      </c>
      <c r="J958">
        <v>46.48</v>
      </c>
      <c r="K958">
        <v>73.7</v>
      </c>
      <c r="L958" s="3">
        <f t="shared" si="138"/>
        <v>1</v>
      </c>
      <c r="M958" s="3">
        <f t="shared" si="139"/>
        <v>0</v>
      </c>
      <c r="N958" s="3">
        <f t="shared" si="140"/>
        <v>0</v>
      </c>
      <c r="AA958" t="s">
        <v>1021</v>
      </c>
      <c r="AB958" t="s">
        <v>985</v>
      </c>
      <c r="AC958" t="s">
        <v>16</v>
      </c>
      <c r="AD958" t="s">
        <v>135</v>
      </c>
      <c r="AE958">
        <v>24</v>
      </c>
      <c r="AF958">
        <v>122.24</v>
      </c>
      <c r="AG958">
        <v>73.7</v>
      </c>
      <c r="AH958">
        <f t="shared" si="137"/>
        <v>1.6586160108548167</v>
      </c>
      <c r="AI958">
        <v>21.5</v>
      </c>
      <c r="AJ958">
        <v>47.07</v>
      </c>
      <c r="AK958">
        <v>67.47</v>
      </c>
      <c r="AL958" s="3">
        <f t="shared" si="141"/>
        <v>1</v>
      </c>
      <c r="AM958" s="3">
        <f t="shared" si="142"/>
        <v>0</v>
      </c>
      <c r="AN958" s="3">
        <f t="shared" si="143"/>
        <v>0</v>
      </c>
      <c r="AO958" s="4"/>
    </row>
    <row r="959" spans="1:41" x14ac:dyDescent="0.35">
      <c r="A959" s="7" t="s">
        <v>1022</v>
      </c>
      <c r="B959" t="s">
        <v>985</v>
      </c>
      <c r="C959" t="s">
        <v>16</v>
      </c>
      <c r="D959" t="s">
        <v>134</v>
      </c>
      <c r="E959">
        <v>26</v>
      </c>
      <c r="F959">
        <v>244.2</v>
      </c>
      <c r="G959">
        <v>78.63</v>
      </c>
      <c r="H959">
        <f t="shared" si="136"/>
        <v>3.1056848531095</v>
      </c>
      <c r="I959">
        <v>24</v>
      </c>
      <c r="J959">
        <v>63.47</v>
      </c>
      <c r="K959">
        <v>73.7</v>
      </c>
      <c r="L959" s="3">
        <f t="shared" si="138"/>
        <v>1</v>
      </c>
      <c r="M959" s="3">
        <f t="shared" si="139"/>
        <v>0</v>
      </c>
      <c r="N959" s="3">
        <f t="shared" si="140"/>
        <v>0</v>
      </c>
      <c r="AA959" t="s">
        <v>1022</v>
      </c>
      <c r="AB959" t="s">
        <v>985</v>
      </c>
      <c r="AC959" t="s">
        <v>16</v>
      </c>
      <c r="AD959" t="s">
        <v>135</v>
      </c>
      <c r="AE959">
        <v>24</v>
      </c>
      <c r="AF959">
        <v>159.28</v>
      </c>
      <c r="AG959">
        <v>73.7</v>
      </c>
      <c r="AH959">
        <f t="shared" si="137"/>
        <v>2.1611940298507464</v>
      </c>
      <c r="AI959">
        <v>23</v>
      </c>
      <c r="AJ959">
        <v>60.26</v>
      </c>
      <c r="AK959">
        <v>71.22</v>
      </c>
      <c r="AL959" s="3">
        <f t="shared" si="141"/>
        <v>1</v>
      </c>
      <c r="AM959" s="3">
        <f t="shared" si="142"/>
        <v>0</v>
      </c>
      <c r="AN959" s="3">
        <f t="shared" si="143"/>
        <v>0</v>
      </c>
      <c r="AO959" s="4"/>
    </row>
    <row r="960" spans="1:41" x14ac:dyDescent="0.35">
      <c r="A960" s="7" t="s">
        <v>1023</v>
      </c>
      <c r="B960" t="s">
        <v>985</v>
      </c>
      <c r="C960" t="s">
        <v>16</v>
      </c>
      <c r="D960" t="s">
        <v>134</v>
      </c>
      <c r="E960">
        <v>26</v>
      </c>
      <c r="F960">
        <v>206.8</v>
      </c>
      <c r="G960">
        <v>78.63</v>
      </c>
      <c r="H960">
        <f t="shared" si="136"/>
        <v>2.6300394251557933</v>
      </c>
      <c r="I960">
        <v>23.5</v>
      </c>
      <c r="J960">
        <v>45.43</v>
      </c>
      <c r="K960">
        <v>72.459999999999994</v>
      </c>
      <c r="L960" s="3">
        <f t="shared" si="138"/>
        <v>1</v>
      </c>
      <c r="M960" s="3">
        <f t="shared" si="139"/>
        <v>0</v>
      </c>
      <c r="N960" s="3">
        <f t="shared" si="140"/>
        <v>0</v>
      </c>
      <c r="AA960" t="s">
        <v>1023</v>
      </c>
      <c r="AB960" t="s">
        <v>985</v>
      </c>
      <c r="AC960" t="s">
        <v>16</v>
      </c>
      <c r="AD960" t="s">
        <v>135</v>
      </c>
      <c r="AE960">
        <v>24</v>
      </c>
      <c r="AF960">
        <v>113.9</v>
      </c>
      <c r="AG960">
        <v>73.7</v>
      </c>
      <c r="AH960">
        <f t="shared" si="137"/>
        <v>1.5454545454545454</v>
      </c>
      <c r="AI960">
        <v>23.5</v>
      </c>
      <c r="AJ960">
        <v>71.8</v>
      </c>
      <c r="AK960">
        <v>72.459999999999994</v>
      </c>
      <c r="AL960" s="3">
        <f t="shared" si="141"/>
        <v>1</v>
      </c>
      <c r="AM960" s="3">
        <f t="shared" si="142"/>
        <v>0</v>
      </c>
      <c r="AN960" s="3">
        <f t="shared" si="143"/>
        <v>0</v>
      </c>
      <c r="AO960" s="4"/>
    </row>
    <row r="961" spans="1:41" x14ac:dyDescent="0.35">
      <c r="A961" s="7" t="s">
        <v>1024</v>
      </c>
      <c r="B961" t="s">
        <v>985</v>
      </c>
      <c r="C961" t="s">
        <v>16</v>
      </c>
      <c r="D961" t="s">
        <v>134</v>
      </c>
      <c r="E961">
        <v>26.5</v>
      </c>
      <c r="F961">
        <v>194.34</v>
      </c>
      <c r="G961">
        <v>79.86</v>
      </c>
      <c r="H961">
        <f t="shared" si="136"/>
        <v>2.4335086401202104</v>
      </c>
      <c r="I961">
        <v>24</v>
      </c>
      <c r="J961">
        <v>51.19</v>
      </c>
      <c r="K961">
        <v>73.7</v>
      </c>
      <c r="L961" s="3">
        <f t="shared" si="138"/>
        <v>1</v>
      </c>
      <c r="M961" s="3">
        <f t="shared" si="139"/>
        <v>0</v>
      </c>
      <c r="N961" s="3">
        <f t="shared" si="140"/>
        <v>0</v>
      </c>
      <c r="AA961" t="s">
        <v>1024</v>
      </c>
      <c r="AB961" t="s">
        <v>985</v>
      </c>
      <c r="AC961" t="s">
        <v>16</v>
      </c>
      <c r="AD961" t="s">
        <v>135</v>
      </c>
      <c r="AE961">
        <v>24</v>
      </c>
      <c r="AF961">
        <v>103.18</v>
      </c>
      <c r="AG961">
        <v>73.7</v>
      </c>
      <c r="AH961">
        <f t="shared" si="137"/>
        <v>1.4000000000000001</v>
      </c>
      <c r="AI961">
        <v>23.5</v>
      </c>
      <c r="AJ961">
        <v>59.27</v>
      </c>
      <c r="AK961">
        <v>72.459999999999994</v>
      </c>
      <c r="AL961" s="3">
        <f t="shared" si="141"/>
        <v>0</v>
      </c>
      <c r="AM961" s="3">
        <f t="shared" si="142"/>
        <v>1</v>
      </c>
      <c r="AN961" s="3">
        <f t="shared" si="143"/>
        <v>0</v>
      </c>
      <c r="AO961" s="4"/>
    </row>
    <row r="962" spans="1:41" x14ac:dyDescent="0.35">
      <c r="A962" s="7" t="s">
        <v>1025</v>
      </c>
      <c r="B962" t="s">
        <v>985</v>
      </c>
      <c r="C962" t="s">
        <v>16</v>
      </c>
      <c r="D962" t="s">
        <v>134</v>
      </c>
      <c r="E962">
        <v>25.5</v>
      </c>
      <c r="F962">
        <v>232.88</v>
      </c>
      <c r="G962">
        <v>77.400000000000006</v>
      </c>
      <c r="H962">
        <f t="shared" ref="H962:H1025" si="144">F962/G962</f>
        <v>3.008785529715762</v>
      </c>
      <c r="I962">
        <v>23.5</v>
      </c>
      <c r="J962">
        <v>52.13</v>
      </c>
      <c r="K962">
        <v>72.459999999999994</v>
      </c>
      <c r="L962" s="3">
        <f t="shared" si="138"/>
        <v>1</v>
      </c>
      <c r="M962" s="3">
        <f t="shared" si="139"/>
        <v>0</v>
      </c>
      <c r="N962" s="3">
        <f t="shared" si="140"/>
        <v>0</v>
      </c>
      <c r="AA962" t="s">
        <v>1025</v>
      </c>
      <c r="AB962" t="s">
        <v>985</v>
      </c>
      <c r="AC962" t="s">
        <v>16</v>
      </c>
      <c r="AD962" t="s">
        <v>135</v>
      </c>
      <c r="AE962">
        <v>24</v>
      </c>
      <c r="AF962">
        <v>107.66</v>
      </c>
      <c r="AG962">
        <v>73.7</v>
      </c>
      <c r="AH962">
        <f t="shared" si="137"/>
        <v>1.4607869742198099</v>
      </c>
      <c r="AI962">
        <v>23.5</v>
      </c>
      <c r="AJ962">
        <v>64.56</v>
      </c>
      <c r="AK962">
        <v>72.459999999999994</v>
      </c>
      <c r="AL962" s="3">
        <f t="shared" si="141"/>
        <v>0</v>
      </c>
      <c r="AM962" s="3">
        <f t="shared" si="142"/>
        <v>1</v>
      </c>
      <c r="AN962" s="3">
        <f t="shared" si="143"/>
        <v>0</v>
      </c>
      <c r="AO962" s="4"/>
    </row>
    <row r="963" spans="1:41" x14ac:dyDescent="0.35">
      <c r="A963" s="7" t="s">
        <v>1026</v>
      </c>
      <c r="B963" t="s">
        <v>985</v>
      </c>
      <c r="C963" t="s">
        <v>16</v>
      </c>
      <c r="D963" t="s">
        <v>134</v>
      </c>
      <c r="E963">
        <v>27</v>
      </c>
      <c r="F963">
        <v>253.38</v>
      </c>
      <c r="G963">
        <v>81.08</v>
      </c>
      <c r="H963">
        <f t="shared" si="144"/>
        <v>3.1250616674888998</v>
      </c>
      <c r="I963">
        <v>24</v>
      </c>
      <c r="J963">
        <v>25.18</v>
      </c>
      <c r="K963">
        <v>73.7</v>
      </c>
      <c r="L963" s="3">
        <f t="shared" si="138"/>
        <v>1</v>
      </c>
      <c r="M963" s="3">
        <f t="shared" si="139"/>
        <v>0</v>
      </c>
      <c r="N963" s="3">
        <f t="shared" si="140"/>
        <v>0</v>
      </c>
      <c r="AA963" t="s">
        <v>1026</v>
      </c>
      <c r="AB963" t="s">
        <v>985</v>
      </c>
      <c r="AC963" t="s">
        <v>16</v>
      </c>
      <c r="AD963" t="s">
        <v>135</v>
      </c>
      <c r="AE963">
        <v>24</v>
      </c>
      <c r="AF963">
        <v>168.92</v>
      </c>
      <c r="AG963">
        <v>73.7</v>
      </c>
      <c r="AH963">
        <f t="shared" ref="AH963:AH1026" si="145">AF963/AG963</f>
        <v>2.2919945725915873</v>
      </c>
      <c r="AI963">
        <v>23</v>
      </c>
      <c r="AJ963">
        <v>60.94</v>
      </c>
      <c r="AK963">
        <v>71.22</v>
      </c>
      <c r="AL963" s="3">
        <f t="shared" si="141"/>
        <v>1</v>
      </c>
      <c r="AM963" s="3">
        <f t="shared" si="142"/>
        <v>0</v>
      </c>
      <c r="AN963" s="3">
        <f t="shared" si="143"/>
        <v>0</v>
      </c>
      <c r="AO963" s="4"/>
    </row>
    <row r="964" spans="1:41" x14ac:dyDescent="0.35">
      <c r="A964" s="7" t="s">
        <v>1027</v>
      </c>
      <c r="B964" t="s">
        <v>985</v>
      </c>
      <c r="C964" t="s">
        <v>16</v>
      </c>
      <c r="D964" t="s">
        <v>134</v>
      </c>
      <c r="E964">
        <v>25.5</v>
      </c>
      <c r="F964">
        <v>218.14</v>
      </c>
      <c r="G964">
        <v>77.400000000000006</v>
      </c>
      <c r="H964">
        <f t="shared" si="144"/>
        <v>2.8183462532299739</v>
      </c>
      <c r="I964">
        <v>23</v>
      </c>
      <c r="J964">
        <v>50.89</v>
      </c>
      <c r="K964">
        <v>71.22</v>
      </c>
      <c r="L964" s="3">
        <f t="shared" si="138"/>
        <v>1</v>
      </c>
      <c r="M964" s="3">
        <f t="shared" si="139"/>
        <v>0</v>
      </c>
      <c r="N964" s="3">
        <f t="shared" si="140"/>
        <v>0</v>
      </c>
      <c r="AA964" t="s">
        <v>1027</v>
      </c>
      <c r="AB964" t="s">
        <v>985</v>
      </c>
      <c r="AC964" t="s">
        <v>16</v>
      </c>
      <c r="AD964" t="s">
        <v>135</v>
      </c>
      <c r="AE964">
        <v>24</v>
      </c>
      <c r="AF964">
        <v>118.85</v>
      </c>
      <c r="AG964">
        <v>73.7</v>
      </c>
      <c r="AH964">
        <f t="shared" si="145"/>
        <v>1.6126187245590229</v>
      </c>
      <c r="AI964">
        <v>23</v>
      </c>
      <c r="AJ964">
        <v>53.55</v>
      </c>
      <c r="AK964">
        <v>71.22</v>
      </c>
      <c r="AL964" s="3">
        <f t="shared" si="141"/>
        <v>1</v>
      </c>
      <c r="AM964" s="3">
        <f t="shared" si="142"/>
        <v>0</v>
      </c>
      <c r="AN964" s="3">
        <f t="shared" si="143"/>
        <v>0</v>
      </c>
      <c r="AO964" s="4"/>
    </row>
    <row r="965" spans="1:41" x14ac:dyDescent="0.35">
      <c r="A965" s="7" t="s">
        <v>1028</v>
      </c>
      <c r="B965" t="s">
        <v>985</v>
      </c>
      <c r="C965" t="s">
        <v>16</v>
      </c>
      <c r="D965" t="s">
        <v>134</v>
      </c>
      <c r="E965">
        <v>26.5</v>
      </c>
      <c r="F965">
        <v>201.02</v>
      </c>
      <c r="G965">
        <v>79.86</v>
      </c>
      <c r="H965">
        <f t="shared" si="144"/>
        <v>2.5171550212872527</v>
      </c>
      <c r="I965">
        <v>24</v>
      </c>
      <c r="J965">
        <v>55.01</v>
      </c>
      <c r="K965">
        <v>73.7</v>
      </c>
      <c r="L965" s="3">
        <f t="shared" ref="L965:L1028" si="146">IF(H965&gt;1.5,1,0)</f>
        <v>1</v>
      </c>
      <c r="M965" s="3">
        <f t="shared" ref="M965:M1028" si="147">IF((AND(H965&gt;1,H965&lt;1.5)),1,0)</f>
        <v>0</v>
      </c>
      <c r="N965" s="3">
        <f t="shared" ref="N965:N1028" si="148">IF(H965&lt;1,1,0)</f>
        <v>0</v>
      </c>
      <c r="AA965" t="s">
        <v>1028</v>
      </c>
      <c r="AB965" t="s">
        <v>985</v>
      </c>
      <c r="AC965" t="s">
        <v>16</v>
      </c>
      <c r="AD965" t="s">
        <v>135</v>
      </c>
      <c r="AE965">
        <v>24</v>
      </c>
      <c r="AF965">
        <v>97.72</v>
      </c>
      <c r="AG965">
        <v>73.7</v>
      </c>
      <c r="AH965">
        <f t="shared" si="145"/>
        <v>1.3259158751696065</v>
      </c>
      <c r="AI965">
        <v>25</v>
      </c>
      <c r="AJ965">
        <v>91.43</v>
      </c>
      <c r="AK965">
        <v>76.17</v>
      </c>
      <c r="AL965" s="3">
        <f t="shared" ref="AL965:AL1028" si="149">IF(AH965&gt;1.5,1,0)</f>
        <v>0</v>
      </c>
      <c r="AM965" s="3">
        <f t="shared" ref="AM965:AM1028" si="150">IF((AND(AH965&gt;1,AH965&lt;1.5)),1,0)</f>
        <v>1</v>
      </c>
      <c r="AN965" s="3">
        <f t="shared" ref="AN965:AN1028" si="151">IF(AH965&lt;1,1,0)</f>
        <v>0</v>
      </c>
      <c r="AO965" s="4"/>
    </row>
    <row r="966" spans="1:41" x14ac:dyDescent="0.35">
      <c r="A966" s="7" t="s">
        <v>1029</v>
      </c>
      <c r="B966" t="s">
        <v>985</v>
      </c>
      <c r="C966" t="s">
        <v>16</v>
      </c>
      <c r="D966" t="s">
        <v>134</v>
      </c>
      <c r="E966">
        <v>27</v>
      </c>
      <c r="F966">
        <v>182</v>
      </c>
      <c r="G966">
        <v>81.08</v>
      </c>
      <c r="H966">
        <f t="shared" si="144"/>
        <v>2.2446965959546126</v>
      </c>
      <c r="I966">
        <v>24.5</v>
      </c>
      <c r="J966">
        <v>63.7</v>
      </c>
      <c r="K966">
        <v>74.930000000000007</v>
      </c>
      <c r="L966" s="3">
        <f t="shared" si="146"/>
        <v>1</v>
      </c>
      <c r="M966" s="3">
        <f t="shared" si="147"/>
        <v>0</v>
      </c>
      <c r="N966" s="3">
        <f t="shared" si="148"/>
        <v>0</v>
      </c>
      <c r="AA966" t="s">
        <v>1029</v>
      </c>
      <c r="AB966" t="s">
        <v>985</v>
      </c>
      <c r="AC966" t="s">
        <v>16</v>
      </c>
      <c r="AD966" t="s">
        <v>135</v>
      </c>
      <c r="AE966">
        <v>24</v>
      </c>
      <c r="AF966">
        <v>87.85</v>
      </c>
      <c r="AG966">
        <v>73.7</v>
      </c>
      <c r="AH966">
        <f t="shared" si="145"/>
        <v>1.1919945725915875</v>
      </c>
      <c r="AI966">
        <v>23.5</v>
      </c>
      <c r="AJ966">
        <v>59.67</v>
      </c>
      <c r="AK966">
        <v>72.459999999999994</v>
      </c>
      <c r="AL966" s="3">
        <f t="shared" si="149"/>
        <v>0</v>
      </c>
      <c r="AM966" s="3">
        <f t="shared" si="150"/>
        <v>1</v>
      </c>
      <c r="AN966" s="3">
        <f t="shared" si="151"/>
        <v>0</v>
      </c>
      <c r="AO966" s="4"/>
    </row>
    <row r="967" spans="1:41" x14ac:dyDescent="0.35">
      <c r="A967" s="7" t="s">
        <v>1030</v>
      </c>
      <c r="B967" t="s">
        <v>985</v>
      </c>
      <c r="C967" t="s">
        <v>16</v>
      </c>
      <c r="D967" t="s">
        <v>134</v>
      </c>
      <c r="E967">
        <v>26.5</v>
      </c>
      <c r="F967">
        <v>245.39</v>
      </c>
      <c r="G967">
        <v>79.86</v>
      </c>
      <c r="H967">
        <f t="shared" si="144"/>
        <v>3.0727523165539692</v>
      </c>
      <c r="I967">
        <v>24</v>
      </c>
      <c r="J967">
        <v>67.459999999999994</v>
      </c>
      <c r="K967">
        <v>73.7</v>
      </c>
      <c r="L967" s="3">
        <f t="shared" si="146"/>
        <v>1</v>
      </c>
      <c r="M967" s="3">
        <f t="shared" si="147"/>
        <v>0</v>
      </c>
      <c r="N967" s="3">
        <f t="shared" si="148"/>
        <v>0</v>
      </c>
      <c r="AA967" t="s">
        <v>1030</v>
      </c>
      <c r="AB967" t="s">
        <v>985</v>
      </c>
      <c r="AC967" t="s">
        <v>16</v>
      </c>
      <c r="AD967" t="s">
        <v>135</v>
      </c>
      <c r="AE967">
        <v>24</v>
      </c>
      <c r="AF967">
        <v>119.06</v>
      </c>
      <c r="AG967">
        <v>73.7</v>
      </c>
      <c r="AH967">
        <f t="shared" si="145"/>
        <v>1.6154681139755767</v>
      </c>
      <c r="AI967">
        <v>23</v>
      </c>
      <c r="AJ967">
        <v>60.35</v>
      </c>
      <c r="AK967">
        <v>71.22</v>
      </c>
      <c r="AL967" s="3">
        <f t="shared" si="149"/>
        <v>1</v>
      </c>
      <c r="AM967" s="3">
        <f t="shared" si="150"/>
        <v>0</v>
      </c>
      <c r="AN967" s="3">
        <f t="shared" si="151"/>
        <v>0</v>
      </c>
      <c r="AO967" s="4"/>
    </row>
    <row r="968" spans="1:41" x14ac:dyDescent="0.35">
      <c r="A968" s="7" t="s">
        <v>1031</v>
      </c>
      <c r="B968" t="s">
        <v>985</v>
      </c>
      <c r="C968" t="s">
        <v>16</v>
      </c>
      <c r="D968" t="s">
        <v>134</v>
      </c>
      <c r="E968">
        <v>25.5</v>
      </c>
      <c r="F968">
        <v>194.15</v>
      </c>
      <c r="G968">
        <v>77.400000000000006</v>
      </c>
      <c r="H968">
        <f t="shared" si="144"/>
        <v>2.5083979328165373</v>
      </c>
      <c r="I968">
        <v>23.5</v>
      </c>
      <c r="J968">
        <v>60.5</v>
      </c>
      <c r="K968">
        <v>72.459999999999994</v>
      </c>
      <c r="L968" s="3">
        <f t="shared" si="146"/>
        <v>1</v>
      </c>
      <c r="M968" s="3">
        <f t="shared" si="147"/>
        <v>0</v>
      </c>
      <c r="N968" s="3">
        <f t="shared" si="148"/>
        <v>0</v>
      </c>
      <c r="AA968" t="s">
        <v>1031</v>
      </c>
      <c r="AB968" t="s">
        <v>985</v>
      </c>
      <c r="AC968" t="s">
        <v>16</v>
      </c>
      <c r="AD968" t="s">
        <v>135</v>
      </c>
      <c r="AE968">
        <v>24</v>
      </c>
      <c r="AF968">
        <v>137.83000000000001</v>
      </c>
      <c r="AG968">
        <v>73.7</v>
      </c>
      <c r="AH968">
        <f t="shared" si="145"/>
        <v>1.8701492537313433</v>
      </c>
      <c r="AI968">
        <v>22.5</v>
      </c>
      <c r="AJ968">
        <v>52.84</v>
      </c>
      <c r="AK968">
        <v>69.97</v>
      </c>
      <c r="AL968" s="3">
        <f t="shared" si="149"/>
        <v>1</v>
      </c>
      <c r="AM968" s="3">
        <f t="shared" si="150"/>
        <v>0</v>
      </c>
      <c r="AN968" s="3">
        <f t="shared" si="151"/>
        <v>0</v>
      </c>
      <c r="AO968" s="4"/>
    </row>
    <row r="969" spans="1:41" x14ac:dyDescent="0.35">
      <c r="A969" s="7" t="s">
        <v>1032</v>
      </c>
      <c r="B969" t="s">
        <v>985</v>
      </c>
      <c r="C969" t="s">
        <v>16</v>
      </c>
      <c r="D969" t="s">
        <v>134</v>
      </c>
      <c r="E969">
        <v>26</v>
      </c>
      <c r="F969">
        <v>250.22</v>
      </c>
      <c r="G969">
        <v>78.63</v>
      </c>
      <c r="H969">
        <f t="shared" si="144"/>
        <v>3.1822459621009793</v>
      </c>
      <c r="I969">
        <v>23.5</v>
      </c>
      <c r="J969">
        <v>44.72</v>
      </c>
      <c r="K969">
        <v>72.459999999999994</v>
      </c>
      <c r="L969" s="3">
        <f t="shared" si="146"/>
        <v>1</v>
      </c>
      <c r="M969" s="3">
        <f t="shared" si="147"/>
        <v>0</v>
      </c>
      <c r="N969" s="3">
        <f t="shared" si="148"/>
        <v>0</v>
      </c>
      <c r="AA969" t="s">
        <v>1032</v>
      </c>
      <c r="AB969" t="s">
        <v>985</v>
      </c>
      <c r="AC969" t="s">
        <v>16</v>
      </c>
      <c r="AD969" t="s">
        <v>135</v>
      </c>
      <c r="AE969">
        <v>24</v>
      </c>
      <c r="AF969">
        <v>116.14</v>
      </c>
      <c r="AG969">
        <v>73.7</v>
      </c>
      <c r="AH969">
        <f t="shared" si="145"/>
        <v>1.5758480325644504</v>
      </c>
      <c r="AI969">
        <v>23</v>
      </c>
      <c r="AJ969">
        <v>60.61</v>
      </c>
      <c r="AK969">
        <v>71.22</v>
      </c>
      <c r="AL969" s="3">
        <f t="shared" si="149"/>
        <v>1</v>
      </c>
      <c r="AM969" s="3">
        <f t="shared" si="150"/>
        <v>0</v>
      </c>
      <c r="AN969" s="3">
        <f t="shared" si="151"/>
        <v>0</v>
      </c>
      <c r="AO969" s="4"/>
    </row>
    <row r="970" spans="1:41" x14ac:dyDescent="0.35">
      <c r="A970" s="7" t="s">
        <v>1033</v>
      </c>
      <c r="B970" t="s">
        <v>985</v>
      </c>
      <c r="C970" t="s">
        <v>16</v>
      </c>
      <c r="D970" t="s">
        <v>134</v>
      </c>
      <c r="E970">
        <v>27</v>
      </c>
      <c r="F970">
        <v>165.11</v>
      </c>
      <c r="G970">
        <v>81.08</v>
      </c>
      <c r="H970">
        <f t="shared" si="144"/>
        <v>2.0363838184509131</v>
      </c>
      <c r="I970">
        <v>24.5</v>
      </c>
      <c r="J970">
        <v>60.97</v>
      </c>
      <c r="K970">
        <v>74.930000000000007</v>
      </c>
      <c r="L970" s="3">
        <f t="shared" si="146"/>
        <v>1</v>
      </c>
      <c r="M970" s="3">
        <f t="shared" si="147"/>
        <v>0</v>
      </c>
      <c r="N970" s="3">
        <f t="shared" si="148"/>
        <v>0</v>
      </c>
      <c r="AA970" t="s">
        <v>1033</v>
      </c>
      <c r="AB970" t="s">
        <v>985</v>
      </c>
      <c r="AC970" t="s">
        <v>16</v>
      </c>
      <c r="AD970" t="s">
        <v>135</v>
      </c>
      <c r="AE970">
        <v>24</v>
      </c>
      <c r="AF970">
        <v>173.7</v>
      </c>
      <c r="AG970">
        <v>73.7</v>
      </c>
      <c r="AH970">
        <f t="shared" si="145"/>
        <v>2.3568521031207594</v>
      </c>
      <c r="AI970">
        <v>22.5</v>
      </c>
      <c r="AJ970">
        <v>56.29</v>
      </c>
      <c r="AK970">
        <v>69.97</v>
      </c>
      <c r="AL970" s="3">
        <f t="shared" si="149"/>
        <v>1</v>
      </c>
      <c r="AM970" s="3">
        <f t="shared" si="150"/>
        <v>0</v>
      </c>
      <c r="AN970" s="3">
        <f t="shared" si="151"/>
        <v>0</v>
      </c>
      <c r="AO970" s="4"/>
    </row>
    <row r="971" spans="1:41" x14ac:dyDescent="0.35">
      <c r="A971" s="7" t="s">
        <v>1034</v>
      </c>
      <c r="B971" t="s">
        <v>985</v>
      </c>
      <c r="C971" t="s">
        <v>16</v>
      </c>
      <c r="D971" t="s">
        <v>134</v>
      </c>
      <c r="E971">
        <v>26.5</v>
      </c>
      <c r="F971">
        <v>197.01</v>
      </c>
      <c r="G971">
        <v>79.86</v>
      </c>
      <c r="H971">
        <f t="shared" si="144"/>
        <v>2.4669421487603307</v>
      </c>
      <c r="I971">
        <v>24</v>
      </c>
      <c r="J971">
        <v>43.15</v>
      </c>
      <c r="K971">
        <v>73.7</v>
      </c>
      <c r="L971" s="3">
        <f t="shared" si="146"/>
        <v>1</v>
      </c>
      <c r="M971" s="3">
        <f t="shared" si="147"/>
        <v>0</v>
      </c>
      <c r="N971" s="3">
        <f t="shared" si="148"/>
        <v>0</v>
      </c>
      <c r="AA971" t="s">
        <v>1034</v>
      </c>
      <c r="AB971" t="s">
        <v>985</v>
      </c>
      <c r="AC971" t="s">
        <v>16</v>
      </c>
      <c r="AD971" t="s">
        <v>135</v>
      </c>
      <c r="AE971">
        <v>24</v>
      </c>
      <c r="AF971">
        <v>118.09</v>
      </c>
      <c r="AG971">
        <v>73.7</v>
      </c>
      <c r="AH971">
        <f t="shared" si="145"/>
        <v>1.6023066485753052</v>
      </c>
      <c r="AI971">
        <v>22.5</v>
      </c>
      <c r="AJ971">
        <v>51.82</v>
      </c>
      <c r="AK971">
        <v>69.97</v>
      </c>
      <c r="AL971" s="3">
        <f t="shared" si="149"/>
        <v>1</v>
      </c>
      <c r="AM971" s="3">
        <f t="shared" si="150"/>
        <v>0</v>
      </c>
      <c r="AN971" s="3">
        <f t="shared" si="151"/>
        <v>0</v>
      </c>
      <c r="AO971" s="4"/>
    </row>
    <row r="972" spans="1:41" x14ac:dyDescent="0.35">
      <c r="A972" s="7" t="s">
        <v>1035</v>
      </c>
      <c r="B972" t="s">
        <v>985</v>
      </c>
      <c r="C972" t="s">
        <v>16</v>
      </c>
      <c r="D972" t="s">
        <v>134</v>
      </c>
      <c r="E972">
        <v>25</v>
      </c>
      <c r="F972">
        <v>130.56</v>
      </c>
      <c r="G972">
        <v>76.17</v>
      </c>
      <c r="H972">
        <f t="shared" si="144"/>
        <v>1.7140606538007088</v>
      </c>
      <c r="I972">
        <v>23</v>
      </c>
      <c r="J972">
        <v>52.87</v>
      </c>
      <c r="K972">
        <v>71.22</v>
      </c>
      <c r="L972" s="3">
        <f t="shared" si="146"/>
        <v>1</v>
      </c>
      <c r="M972" s="3">
        <f t="shared" si="147"/>
        <v>0</v>
      </c>
      <c r="N972" s="3">
        <f t="shared" si="148"/>
        <v>0</v>
      </c>
      <c r="AA972" t="s">
        <v>1035</v>
      </c>
      <c r="AB972" t="s">
        <v>985</v>
      </c>
      <c r="AC972" t="s">
        <v>16</v>
      </c>
      <c r="AD972" t="s">
        <v>135</v>
      </c>
      <c r="AE972">
        <v>24</v>
      </c>
      <c r="AF972">
        <v>150.4</v>
      </c>
      <c r="AG972">
        <v>73.7</v>
      </c>
      <c r="AH972">
        <f t="shared" si="145"/>
        <v>2.0407055630936228</v>
      </c>
      <c r="AI972">
        <v>23</v>
      </c>
      <c r="AJ972">
        <v>63.51</v>
      </c>
      <c r="AK972">
        <v>71.22</v>
      </c>
      <c r="AL972" s="3">
        <f t="shared" si="149"/>
        <v>1</v>
      </c>
      <c r="AM972" s="3">
        <f t="shared" si="150"/>
        <v>0</v>
      </c>
      <c r="AN972" s="3">
        <f t="shared" si="151"/>
        <v>0</v>
      </c>
      <c r="AO972" s="4"/>
    </row>
    <row r="973" spans="1:41" x14ac:dyDescent="0.35">
      <c r="A973" s="7" t="s">
        <v>1036</v>
      </c>
      <c r="B973" t="s">
        <v>985</v>
      </c>
      <c r="C973" t="s">
        <v>16</v>
      </c>
      <c r="D973" t="s">
        <v>134</v>
      </c>
      <c r="E973">
        <v>27.5</v>
      </c>
      <c r="F973">
        <v>244.31</v>
      </c>
      <c r="G973">
        <v>82.3</v>
      </c>
      <c r="H973">
        <f t="shared" si="144"/>
        <v>2.9685297691373025</v>
      </c>
      <c r="I973">
        <v>24.5</v>
      </c>
      <c r="J973">
        <v>60.66</v>
      </c>
      <c r="K973">
        <v>74.930000000000007</v>
      </c>
      <c r="L973" s="3">
        <f t="shared" si="146"/>
        <v>1</v>
      </c>
      <c r="M973" s="3">
        <f t="shared" si="147"/>
        <v>0</v>
      </c>
      <c r="N973" s="3">
        <f t="shared" si="148"/>
        <v>0</v>
      </c>
      <c r="AA973" t="s">
        <v>1036</v>
      </c>
      <c r="AB973" t="s">
        <v>985</v>
      </c>
      <c r="AC973" t="s">
        <v>16</v>
      </c>
      <c r="AD973" t="s">
        <v>135</v>
      </c>
      <c r="AE973">
        <v>24</v>
      </c>
      <c r="AF973">
        <v>86.04</v>
      </c>
      <c r="AG973">
        <v>73.7</v>
      </c>
      <c r="AH973">
        <f t="shared" si="145"/>
        <v>1.1674355495251019</v>
      </c>
      <c r="AI973">
        <v>23.5</v>
      </c>
      <c r="AJ973">
        <v>62.17</v>
      </c>
      <c r="AK973">
        <v>72.459999999999994</v>
      </c>
      <c r="AL973" s="3">
        <f t="shared" si="149"/>
        <v>0</v>
      </c>
      <c r="AM973" s="3">
        <f t="shared" si="150"/>
        <v>1</v>
      </c>
      <c r="AN973" s="3">
        <f t="shared" si="151"/>
        <v>0</v>
      </c>
      <c r="AO973" s="4"/>
    </row>
    <row r="974" spans="1:41" x14ac:dyDescent="0.35">
      <c r="A974" s="7" t="s">
        <v>1037</v>
      </c>
      <c r="B974" t="s">
        <v>985</v>
      </c>
      <c r="C974" t="s">
        <v>16</v>
      </c>
      <c r="D974" t="s">
        <v>134</v>
      </c>
      <c r="E974">
        <v>26.5</v>
      </c>
      <c r="F974">
        <v>243</v>
      </c>
      <c r="G974">
        <v>79.86</v>
      </c>
      <c r="H974">
        <f t="shared" si="144"/>
        <v>3.0428249436513899</v>
      </c>
      <c r="I974">
        <v>24</v>
      </c>
      <c r="J974">
        <v>39.520000000000003</v>
      </c>
      <c r="K974">
        <v>73.7</v>
      </c>
      <c r="L974" s="3">
        <f t="shared" si="146"/>
        <v>1</v>
      </c>
      <c r="M974" s="3">
        <f t="shared" si="147"/>
        <v>0</v>
      </c>
      <c r="N974" s="3">
        <f t="shared" si="148"/>
        <v>0</v>
      </c>
      <c r="AA974" t="s">
        <v>1037</v>
      </c>
      <c r="AB974" t="s">
        <v>985</v>
      </c>
      <c r="AC974" t="s">
        <v>16</v>
      </c>
      <c r="AD974" t="s">
        <v>135</v>
      </c>
      <c r="AE974">
        <v>24</v>
      </c>
      <c r="AF974">
        <v>144.18</v>
      </c>
      <c r="AG974">
        <v>73.7</v>
      </c>
      <c r="AH974">
        <f t="shared" si="145"/>
        <v>1.9563093622795116</v>
      </c>
      <c r="AI974">
        <v>23</v>
      </c>
      <c r="AJ974">
        <v>61.06</v>
      </c>
      <c r="AK974">
        <v>71.22</v>
      </c>
      <c r="AL974" s="3">
        <f t="shared" si="149"/>
        <v>1</v>
      </c>
      <c r="AM974" s="3">
        <f t="shared" si="150"/>
        <v>0</v>
      </c>
      <c r="AN974" s="3">
        <f t="shared" si="151"/>
        <v>0</v>
      </c>
      <c r="AO974" s="4"/>
    </row>
    <row r="975" spans="1:41" x14ac:dyDescent="0.35">
      <c r="A975" s="7" t="s">
        <v>1038</v>
      </c>
      <c r="B975" t="s">
        <v>985</v>
      </c>
      <c r="C975" t="s">
        <v>16</v>
      </c>
      <c r="D975" t="s">
        <v>134</v>
      </c>
      <c r="E975">
        <v>26.5</v>
      </c>
      <c r="F975">
        <v>250.25</v>
      </c>
      <c r="G975">
        <v>79.86</v>
      </c>
      <c r="H975">
        <f t="shared" si="144"/>
        <v>3.1336088154269972</v>
      </c>
      <c r="I975">
        <v>24</v>
      </c>
      <c r="J975">
        <v>43.01</v>
      </c>
      <c r="K975">
        <v>73.7</v>
      </c>
      <c r="L975" s="3">
        <f t="shared" si="146"/>
        <v>1</v>
      </c>
      <c r="M975" s="3">
        <f t="shared" si="147"/>
        <v>0</v>
      </c>
      <c r="N975" s="3">
        <f t="shared" si="148"/>
        <v>0</v>
      </c>
      <c r="AA975" t="s">
        <v>1038</v>
      </c>
      <c r="AB975" t="s">
        <v>985</v>
      </c>
      <c r="AC975" t="s">
        <v>16</v>
      </c>
      <c r="AD975" t="s">
        <v>135</v>
      </c>
      <c r="AE975">
        <v>24</v>
      </c>
      <c r="AF975">
        <v>99.82</v>
      </c>
      <c r="AG975">
        <v>73.7</v>
      </c>
      <c r="AH975">
        <f t="shared" si="145"/>
        <v>1.3544097693351422</v>
      </c>
      <c r="AI975">
        <v>22</v>
      </c>
      <c r="AJ975">
        <v>59.13</v>
      </c>
      <c r="AK975">
        <v>68.72</v>
      </c>
      <c r="AL975" s="3">
        <f t="shared" si="149"/>
        <v>0</v>
      </c>
      <c r="AM975" s="3">
        <f t="shared" si="150"/>
        <v>1</v>
      </c>
      <c r="AN975" s="3">
        <f t="shared" si="151"/>
        <v>0</v>
      </c>
      <c r="AO975" s="4"/>
    </row>
    <row r="976" spans="1:41" x14ac:dyDescent="0.35">
      <c r="A976" s="7" t="s">
        <v>1039</v>
      </c>
      <c r="B976" t="s">
        <v>985</v>
      </c>
      <c r="C976" t="s">
        <v>16</v>
      </c>
      <c r="D976" t="s">
        <v>134</v>
      </c>
      <c r="E976">
        <v>27</v>
      </c>
      <c r="F976">
        <v>264.45</v>
      </c>
      <c r="G976">
        <v>81.08</v>
      </c>
      <c r="H976">
        <f t="shared" si="144"/>
        <v>3.2615934879131721</v>
      </c>
      <c r="I976">
        <v>24</v>
      </c>
      <c r="J976">
        <v>29.14</v>
      </c>
      <c r="K976">
        <v>73.7</v>
      </c>
      <c r="L976" s="3">
        <f t="shared" si="146"/>
        <v>1</v>
      </c>
      <c r="M976" s="3">
        <f t="shared" si="147"/>
        <v>0</v>
      </c>
      <c r="N976" s="3">
        <f t="shared" si="148"/>
        <v>0</v>
      </c>
      <c r="AA976" t="s">
        <v>1039</v>
      </c>
      <c r="AB976" t="s">
        <v>985</v>
      </c>
      <c r="AC976" t="s">
        <v>16</v>
      </c>
      <c r="AD976" t="s">
        <v>135</v>
      </c>
      <c r="AE976">
        <v>24</v>
      </c>
      <c r="AF976">
        <v>125.52</v>
      </c>
      <c r="AG976">
        <v>73.7</v>
      </c>
      <c r="AH976">
        <f t="shared" si="145"/>
        <v>1.7031207598371776</v>
      </c>
      <c r="AI976">
        <v>23</v>
      </c>
      <c r="AJ976">
        <v>57.61</v>
      </c>
      <c r="AK976">
        <v>71.22</v>
      </c>
      <c r="AL976" s="3">
        <f t="shared" si="149"/>
        <v>1</v>
      </c>
      <c r="AM976" s="3">
        <f t="shared" si="150"/>
        <v>0</v>
      </c>
      <c r="AN976" s="3">
        <f t="shared" si="151"/>
        <v>0</v>
      </c>
      <c r="AO976" s="4"/>
    </row>
    <row r="977" spans="1:41" x14ac:dyDescent="0.35">
      <c r="A977" s="7" t="s">
        <v>1040</v>
      </c>
      <c r="B977" t="s">
        <v>985</v>
      </c>
      <c r="C977" t="s">
        <v>16</v>
      </c>
      <c r="D977" t="s">
        <v>134</v>
      </c>
      <c r="E977">
        <v>26</v>
      </c>
      <c r="F977">
        <v>245.36</v>
      </c>
      <c r="G977">
        <v>78.63</v>
      </c>
      <c r="H977">
        <f t="shared" si="144"/>
        <v>3.1204374920513804</v>
      </c>
      <c r="I977">
        <v>23.5</v>
      </c>
      <c r="J977">
        <v>31.77</v>
      </c>
      <c r="K977">
        <v>72.459999999999994</v>
      </c>
      <c r="L977" s="3">
        <f t="shared" si="146"/>
        <v>1</v>
      </c>
      <c r="M977" s="3">
        <f t="shared" si="147"/>
        <v>0</v>
      </c>
      <c r="N977" s="3">
        <f t="shared" si="148"/>
        <v>0</v>
      </c>
      <c r="AA977" t="s">
        <v>1040</v>
      </c>
      <c r="AB977" t="s">
        <v>985</v>
      </c>
      <c r="AC977" t="s">
        <v>16</v>
      </c>
      <c r="AD977" t="s">
        <v>135</v>
      </c>
      <c r="AE977">
        <v>24</v>
      </c>
      <c r="AF977">
        <v>158.84</v>
      </c>
      <c r="AG977">
        <v>73.7</v>
      </c>
      <c r="AH977">
        <f t="shared" si="145"/>
        <v>2.1552238805970148</v>
      </c>
      <c r="AI977">
        <v>22.5</v>
      </c>
      <c r="AJ977">
        <v>48.92</v>
      </c>
      <c r="AK977">
        <v>69.97</v>
      </c>
      <c r="AL977" s="3">
        <f t="shared" si="149"/>
        <v>1</v>
      </c>
      <c r="AM977" s="3">
        <f t="shared" si="150"/>
        <v>0</v>
      </c>
      <c r="AN977" s="3">
        <f t="shared" si="151"/>
        <v>0</v>
      </c>
      <c r="AO977" s="4"/>
    </row>
    <row r="978" spans="1:41" x14ac:dyDescent="0.35">
      <c r="A978" s="7" t="s">
        <v>1041</v>
      </c>
      <c r="B978" t="s">
        <v>985</v>
      </c>
      <c r="C978" t="s">
        <v>16</v>
      </c>
      <c r="D978" t="s">
        <v>134</v>
      </c>
      <c r="E978">
        <v>27.5</v>
      </c>
      <c r="F978">
        <v>278.56</v>
      </c>
      <c r="G978">
        <v>82.3</v>
      </c>
      <c r="H978">
        <f t="shared" si="144"/>
        <v>3.3846901579586879</v>
      </c>
      <c r="I978">
        <v>24.5</v>
      </c>
      <c r="J978">
        <v>53.22</v>
      </c>
      <c r="K978">
        <v>74.930000000000007</v>
      </c>
      <c r="L978" s="3">
        <f t="shared" si="146"/>
        <v>1</v>
      </c>
      <c r="M978" s="3">
        <f t="shared" si="147"/>
        <v>0</v>
      </c>
      <c r="N978" s="3">
        <f t="shared" si="148"/>
        <v>0</v>
      </c>
      <c r="AA978" t="s">
        <v>1041</v>
      </c>
      <c r="AB978" t="s">
        <v>985</v>
      </c>
      <c r="AC978" t="s">
        <v>16</v>
      </c>
      <c r="AD978" t="s">
        <v>135</v>
      </c>
      <c r="AE978">
        <v>24</v>
      </c>
      <c r="AF978">
        <v>130.1</v>
      </c>
      <c r="AG978">
        <v>73.7</v>
      </c>
      <c r="AH978">
        <f t="shared" si="145"/>
        <v>1.7652645861601084</v>
      </c>
      <c r="AI978">
        <v>23</v>
      </c>
      <c r="AJ978">
        <v>68.27</v>
      </c>
      <c r="AK978">
        <v>71.22</v>
      </c>
      <c r="AL978" s="3">
        <f t="shared" si="149"/>
        <v>1</v>
      </c>
      <c r="AM978" s="3">
        <f t="shared" si="150"/>
        <v>0</v>
      </c>
      <c r="AN978" s="3">
        <f t="shared" si="151"/>
        <v>0</v>
      </c>
      <c r="AO978" s="4"/>
    </row>
    <row r="979" spans="1:41" x14ac:dyDescent="0.35">
      <c r="A979" s="7" t="s">
        <v>1042</v>
      </c>
      <c r="B979" t="s">
        <v>985</v>
      </c>
      <c r="C979" t="s">
        <v>16</v>
      </c>
      <c r="D979" t="s">
        <v>134</v>
      </c>
      <c r="E979">
        <v>26.5</v>
      </c>
      <c r="F979">
        <v>241.11</v>
      </c>
      <c r="G979">
        <v>79.86</v>
      </c>
      <c r="H979">
        <f t="shared" si="144"/>
        <v>3.0191585274229906</v>
      </c>
      <c r="I979">
        <v>24</v>
      </c>
      <c r="J979">
        <v>31.67</v>
      </c>
      <c r="K979">
        <v>73.7</v>
      </c>
      <c r="L979" s="3">
        <f t="shared" si="146"/>
        <v>1</v>
      </c>
      <c r="M979" s="3">
        <f t="shared" si="147"/>
        <v>0</v>
      </c>
      <c r="N979" s="3">
        <f t="shared" si="148"/>
        <v>0</v>
      </c>
      <c r="AA979" t="s">
        <v>1042</v>
      </c>
      <c r="AB979" t="s">
        <v>985</v>
      </c>
      <c r="AC979" t="s">
        <v>16</v>
      </c>
      <c r="AD979" t="s">
        <v>135</v>
      </c>
      <c r="AE979">
        <v>24</v>
      </c>
      <c r="AF979">
        <v>129.86000000000001</v>
      </c>
      <c r="AG979">
        <v>73.7</v>
      </c>
      <c r="AH979">
        <f t="shared" si="145"/>
        <v>1.7620081411126189</v>
      </c>
      <c r="AI979">
        <v>22.5</v>
      </c>
      <c r="AJ979">
        <v>48.6</v>
      </c>
      <c r="AK979">
        <v>69.97</v>
      </c>
      <c r="AL979" s="3">
        <f t="shared" si="149"/>
        <v>1</v>
      </c>
      <c r="AM979" s="3">
        <f t="shared" si="150"/>
        <v>0</v>
      </c>
      <c r="AN979" s="3">
        <f t="shared" si="151"/>
        <v>0</v>
      </c>
      <c r="AO979" s="4"/>
    </row>
    <row r="980" spans="1:41" x14ac:dyDescent="0.35">
      <c r="A980" s="7" t="s">
        <v>1043</v>
      </c>
      <c r="B980" t="s">
        <v>948</v>
      </c>
      <c r="C980" t="s">
        <v>51</v>
      </c>
      <c r="D980" t="s">
        <v>949</v>
      </c>
      <c r="E980">
        <v>28</v>
      </c>
      <c r="F980">
        <v>127.19</v>
      </c>
      <c r="G980">
        <v>83.53</v>
      </c>
      <c r="H980">
        <f t="shared" si="144"/>
        <v>1.5226864599545074</v>
      </c>
      <c r="I980">
        <v>30</v>
      </c>
      <c r="J980">
        <v>91.7</v>
      </c>
      <c r="K980">
        <v>88.39</v>
      </c>
      <c r="L980" s="3">
        <f t="shared" si="146"/>
        <v>1</v>
      </c>
      <c r="M980" s="3">
        <f t="shared" si="147"/>
        <v>0</v>
      </c>
      <c r="N980" s="3">
        <f t="shared" si="148"/>
        <v>0</v>
      </c>
      <c r="AA980" t="s">
        <v>1043</v>
      </c>
      <c r="AB980" t="s">
        <v>950</v>
      </c>
      <c r="AC980" t="s">
        <v>51</v>
      </c>
      <c r="AD980" t="s">
        <v>951</v>
      </c>
      <c r="AE980">
        <v>24</v>
      </c>
      <c r="AF980">
        <v>137.85</v>
      </c>
      <c r="AG980">
        <v>73.7</v>
      </c>
      <c r="AH980">
        <f t="shared" si="145"/>
        <v>1.8704206241519672</v>
      </c>
      <c r="AI980">
        <v>22.5</v>
      </c>
      <c r="AJ980">
        <v>63.29</v>
      </c>
      <c r="AK980">
        <v>69.97</v>
      </c>
      <c r="AL980" s="3">
        <f t="shared" si="149"/>
        <v>1</v>
      </c>
      <c r="AM980" s="3">
        <f t="shared" si="150"/>
        <v>0</v>
      </c>
      <c r="AN980" s="3">
        <f t="shared" si="151"/>
        <v>0</v>
      </c>
      <c r="AO980" s="4"/>
    </row>
    <row r="981" spans="1:41" x14ac:dyDescent="0.35">
      <c r="A981" s="7" t="s">
        <v>1044</v>
      </c>
      <c r="B981" t="s">
        <v>948</v>
      </c>
      <c r="C981" t="s">
        <v>51</v>
      </c>
      <c r="D981" t="s">
        <v>949</v>
      </c>
      <c r="E981">
        <v>26</v>
      </c>
      <c r="F981">
        <v>103.47</v>
      </c>
      <c r="G981">
        <v>78.63</v>
      </c>
      <c r="H981">
        <f t="shared" si="144"/>
        <v>1.3159099580312859</v>
      </c>
      <c r="I981">
        <v>27</v>
      </c>
      <c r="J981">
        <v>83.79</v>
      </c>
      <c r="K981">
        <v>81.08</v>
      </c>
      <c r="L981" s="3">
        <f t="shared" si="146"/>
        <v>0</v>
      </c>
      <c r="M981" s="3">
        <f t="shared" si="147"/>
        <v>1</v>
      </c>
      <c r="N981" s="3">
        <f t="shared" si="148"/>
        <v>0</v>
      </c>
      <c r="AA981" t="s">
        <v>1044</v>
      </c>
      <c r="AB981" t="s">
        <v>950</v>
      </c>
      <c r="AC981" t="s">
        <v>51</v>
      </c>
      <c r="AD981" t="s">
        <v>951</v>
      </c>
      <c r="AE981">
        <v>24</v>
      </c>
      <c r="AF981">
        <v>140.05000000000001</v>
      </c>
      <c r="AG981">
        <v>73.7</v>
      </c>
      <c r="AH981">
        <f t="shared" si="145"/>
        <v>1.9002713704206242</v>
      </c>
      <c r="AI981">
        <v>23</v>
      </c>
      <c r="AJ981">
        <v>49.17</v>
      </c>
      <c r="AK981">
        <v>71.22</v>
      </c>
      <c r="AL981" s="3">
        <f t="shared" si="149"/>
        <v>1</v>
      </c>
      <c r="AM981" s="3">
        <f t="shared" si="150"/>
        <v>0</v>
      </c>
      <c r="AN981" s="3">
        <f t="shared" si="151"/>
        <v>0</v>
      </c>
      <c r="AO981" s="4"/>
    </row>
    <row r="982" spans="1:41" x14ac:dyDescent="0.35">
      <c r="A982" s="7" t="s">
        <v>1045</v>
      </c>
      <c r="B982" t="s">
        <v>948</v>
      </c>
      <c r="C982" t="s">
        <v>51</v>
      </c>
      <c r="D982" t="s">
        <v>949</v>
      </c>
      <c r="E982">
        <v>25</v>
      </c>
      <c r="F982">
        <v>108.61</v>
      </c>
      <c r="G982">
        <v>76.17</v>
      </c>
      <c r="H982">
        <f t="shared" si="144"/>
        <v>1.4258894577917816</v>
      </c>
      <c r="I982">
        <v>24</v>
      </c>
      <c r="J982">
        <v>72.2</v>
      </c>
      <c r="K982">
        <v>73.7</v>
      </c>
      <c r="L982" s="3">
        <f t="shared" si="146"/>
        <v>0</v>
      </c>
      <c r="M982" s="3">
        <f t="shared" si="147"/>
        <v>1</v>
      </c>
      <c r="N982" s="3">
        <f t="shared" si="148"/>
        <v>0</v>
      </c>
      <c r="AA982" t="s">
        <v>1045</v>
      </c>
      <c r="AB982" t="s">
        <v>950</v>
      </c>
      <c r="AC982" t="s">
        <v>51</v>
      </c>
      <c r="AD982" t="s">
        <v>951</v>
      </c>
      <c r="AE982">
        <v>24</v>
      </c>
      <c r="AF982">
        <v>127.14</v>
      </c>
      <c r="AG982">
        <v>73.7</v>
      </c>
      <c r="AH982">
        <f t="shared" si="145"/>
        <v>1.725101763907734</v>
      </c>
      <c r="AI982">
        <v>26</v>
      </c>
      <c r="AJ982">
        <v>79.319999999999993</v>
      </c>
      <c r="AK982">
        <v>78.63</v>
      </c>
      <c r="AL982" s="3">
        <f t="shared" si="149"/>
        <v>1</v>
      </c>
      <c r="AM982" s="3">
        <f t="shared" si="150"/>
        <v>0</v>
      </c>
      <c r="AN982" s="3">
        <f t="shared" si="151"/>
        <v>0</v>
      </c>
      <c r="AO982" s="4"/>
    </row>
    <row r="983" spans="1:41" x14ac:dyDescent="0.35">
      <c r="A983" s="7" t="s">
        <v>1046</v>
      </c>
      <c r="B983" t="s">
        <v>948</v>
      </c>
      <c r="C983" t="s">
        <v>51</v>
      </c>
      <c r="D983" t="s">
        <v>949</v>
      </c>
      <c r="E983">
        <v>25</v>
      </c>
      <c r="F983">
        <v>81.92</v>
      </c>
      <c r="G983">
        <v>76.17</v>
      </c>
      <c r="H983">
        <f t="shared" si="144"/>
        <v>1.0754890376788762</v>
      </c>
      <c r="I983">
        <v>23</v>
      </c>
      <c r="J983">
        <v>73.7</v>
      </c>
      <c r="K983">
        <v>71.22</v>
      </c>
      <c r="L983" s="3">
        <f t="shared" si="146"/>
        <v>0</v>
      </c>
      <c r="M983" s="3">
        <f t="shared" si="147"/>
        <v>1</v>
      </c>
      <c r="N983" s="3">
        <f t="shared" si="148"/>
        <v>0</v>
      </c>
      <c r="AA983" t="s">
        <v>1046</v>
      </c>
      <c r="AB983" t="s">
        <v>950</v>
      </c>
      <c r="AC983" t="s">
        <v>51</v>
      </c>
      <c r="AD983" t="s">
        <v>951</v>
      </c>
      <c r="AE983">
        <v>24</v>
      </c>
      <c r="AF983">
        <v>154.16</v>
      </c>
      <c r="AG983">
        <v>73.7</v>
      </c>
      <c r="AH983">
        <f t="shared" si="145"/>
        <v>2.0917232021709631</v>
      </c>
      <c r="AI983">
        <v>23</v>
      </c>
      <c r="AJ983">
        <v>64.510000000000005</v>
      </c>
      <c r="AK983">
        <v>71.22</v>
      </c>
      <c r="AL983" s="3">
        <f t="shared" si="149"/>
        <v>1</v>
      </c>
      <c r="AM983" s="3">
        <f t="shared" si="150"/>
        <v>0</v>
      </c>
      <c r="AN983" s="3">
        <f t="shared" si="151"/>
        <v>0</v>
      </c>
      <c r="AO983" s="4"/>
    </row>
    <row r="984" spans="1:41" x14ac:dyDescent="0.35">
      <c r="A984" s="7" t="s">
        <v>1047</v>
      </c>
      <c r="B984" t="s">
        <v>948</v>
      </c>
      <c r="C984" s="6" t="s">
        <v>51</v>
      </c>
      <c r="D984" s="6" t="s">
        <v>134</v>
      </c>
      <c r="E984" s="6">
        <v>25</v>
      </c>
      <c r="F984" s="6">
        <v>72.790000000000006</v>
      </c>
      <c r="G984" s="6">
        <v>76.17</v>
      </c>
      <c r="H984" s="6">
        <f t="shared" si="144"/>
        <v>0.9556255743731128</v>
      </c>
      <c r="I984" s="6">
        <v>24.5</v>
      </c>
      <c r="J984" s="6">
        <v>49.26</v>
      </c>
      <c r="K984" s="6">
        <v>74.930000000000007</v>
      </c>
      <c r="L984" s="6">
        <f t="shared" si="146"/>
        <v>0</v>
      </c>
      <c r="M984" s="6">
        <f t="shared" si="147"/>
        <v>0</v>
      </c>
      <c r="N984" s="6">
        <f t="shared" si="148"/>
        <v>1</v>
      </c>
      <c r="AA984" t="s">
        <v>1047</v>
      </c>
      <c r="AB984" t="s">
        <v>948</v>
      </c>
      <c r="AC984" t="s">
        <v>51</v>
      </c>
      <c r="AD984" t="s">
        <v>135</v>
      </c>
      <c r="AE984">
        <v>24</v>
      </c>
      <c r="AF984">
        <v>161.85</v>
      </c>
      <c r="AG984">
        <v>73.7</v>
      </c>
      <c r="AH984">
        <f t="shared" si="145"/>
        <v>2.1960651289009498</v>
      </c>
      <c r="AI984">
        <v>22.5</v>
      </c>
      <c r="AJ984">
        <v>69.83</v>
      </c>
      <c r="AK984">
        <v>69.97</v>
      </c>
      <c r="AL984" s="3">
        <f t="shared" si="149"/>
        <v>1</v>
      </c>
      <c r="AM984" s="3">
        <f t="shared" si="150"/>
        <v>0</v>
      </c>
      <c r="AN984" s="3">
        <f t="shared" si="151"/>
        <v>0</v>
      </c>
      <c r="AO984" s="4"/>
    </row>
    <row r="985" spans="1:41" x14ac:dyDescent="0.35">
      <c r="A985" s="7" t="s">
        <v>1048</v>
      </c>
      <c r="B985" t="s">
        <v>948</v>
      </c>
      <c r="C985" t="s">
        <v>51</v>
      </c>
      <c r="D985" t="s">
        <v>134</v>
      </c>
      <c r="E985">
        <v>26.5</v>
      </c>
      <c r="F985">
        <v>171.76</v>
      </c>
      <c r="G985">
        <v>79.86</v>
      </c>
      <c r="H985">
        <f t="shared" si="144"/>
        <v>2.1507638367142499</v>
      </c>
      <c r="I985">
        <v>24</v>
      </c>
      <c r="J985">
        <v>58.74</v>
      </c>
      <c r="K985">
        <v>73.7</v>
      </c>
      <c r="L985" s="3">
        <f t="shared" si="146"/>
        <v>1</v>
      </c>
      <c r="M985" s="3">
        <f t="shared" si="147"/>
        <v>0</v>
      </c>
      <c r="N985" s="3">
        <f t="shared" si="148"/>
        <v>0</v>
      </c>
      <c r="AA985" t="s">
        <v>1048</v>
      </c>
      <c r="AB985" t="s">
        <v>948</v>
      </c>
      <c r="AC985" t="s">
        <v>51</v>
      </c>
      <c r="AD985" t="s">
        <v>135</v>
      </c>
      <c r="AE985">
        <v>24</v>
      </c>
      <c r="AF985">
        <v>118.45</v>
      </c>
      <c r="AG985">
        <v>73.7</v>
      </c>
      <c r="AH985">
        <f t="shared" si="145"/>
        <v>1.6071913161465401</v>
      </c>
      <c r="AI985">
        <v>22.5</v>
      </c>
      <c r="AJ985">
        <v>55.9</v>
      </c>
      <c r="AK985">
        <v>69.97</v>
      </c>
      <c r="AL985" s="3">
        <f t="shared" si="149"/>
        <v>1</v>
      </c>
      <c r="AM985" s="3">
        <f t="shared" si="150"/>
        <v>0</v>
      </c>
      <c r="AN985" s="3">
        <f t="shared" si="151"/>
        <v>0</v>
      </c>
      <c r="AO985" s="4"/>
    </row>
    <row r="986" spans="1:41" x14ac:dyDescent="0.35">
      <c r="A986" s="7" t="s">
        <v>1049</v>
      </c>
      <c r="B986" t="s">
        <v>948</v>
      </c>
      <c r="C986" t="s">
        <v>51</v>
      </c>
      <c r="D986" t="s">
        <v>134</v>
      </c>
      <c r="E986">
        <v>26</v>
      </c>
      <c r="F986">
        <v>189.71</v>
      </c>
      <c r="G986">
        <v>78.63</v>
      </c>
      <c r="H986">
        <f t="shared" si="144"/>
        <v>2.4126923566068932</v>
      </c>
      <c r="I986">
        <v>23.5</v>
      </c>
      <c r="J986">
        <v>55.41</v>
      </c>
      <c r="K986">
        <v>72.459999999999994</v>
      </c>
      <c r="L986" s="3">
        <f t="shared" si="146"/>
        <v>1</v>
      </c>
      <c r="M986" s="3">
        <f t="shared" si="147"/>
        <v>0</v>
      </c>
      <c r="N986" s="3">
        <f t="shared" si="148"/>
        <v>0</v>
      </c>
      <c r="AA986" t="s">
        <v>1049</v>
      </c>
      <c r="AB986" t="s">
        <v>948</v>
      </c>
      <c r="AC986" t="s">
        <v>51</v>
      </c>
      <c r="AD986" t="s">
        <v>135</v>
      </c>
      <c r="AE986">
        <v>24</v>
      </c>
      <c r="AF986">
        <v>129.01</v>
      </c>
      <c r="AG986">
        <v>73.7</v>
      </c>
      <c r="AH986">
        <f t="shared" si="145"/>
        <v>1.750474898236092</v>
      </c>
      <c r="AI986">
        <v>23</v>
      </c>
      <c r="AJ986">
        <v>54.9</v>
      </c>
      <c r="AK986">
        <v>71.22</v>
      </c>
      <c r="AL986" s="3">
        <f t="shared" si="149"/>
        <v>1</v>
      </c>
      <c r="AM986" s="3">
        <f t="shared" si="150"/>
        <v>0</v>
      </c>
      <c r="AN986" s="3">
        <f t="shared" si="151"/>
        <v>0</v>
      </c>
      <c r="AO986" s="4"/>
    </row>
    <row r="987" spans="1:41" x14ac:dyDescent="0.35">
      <c r="A987" s="7" t="s">
        <v>1050</v>
      </c>
      <c r="B987" t="s">
        <v>948</v>
      </c>
      <c r="C987" t="s">
        <v>51</v>
      </c>
      <c r="D987" t="s">
        <v>134</v>
      </c>
      <c r="E987">
        <v>26.5</v>
      </c>
      <c r="F987">
        <v>111.33</v>
      </c>
      <c r="G987">
        <v>79.86</v>
      </c>
      <c r="H987">
        <f t="shared" si="144"/>
        <v>1.3940646130728775</v>
      </c>
      <c r="I987">
        <v>25</v>
      </c>
      <c r="J987">
        <v>61.82</v>
      </c>
      <c r="K987">
        <v>76.17</v>
      </c>
      <c r="L987" s="3">
        <f t="shared" si="146"/>
        <v>0</v>
      </c>
      <c r="M987" s="3">
        <f t="shared" si="147"/>
        <v>1</v>
      </c>
      <c r="N987" s="3">
        <f t="shared" si="148"/>
        <v>0</v>
      </c>
      <c r="AA987" t="s">
        <v>1050</v>
      </c>
      <c r="AB987" t="s">
        <v>948</v>
      </c>
      <c r="AC987" t="s">
        <v>51</v>
      </c>
      <c r="AD987" t="s">
        <v>135</v>
      </c>
      <c r="AE987">
        <v>24</v>
      </c>
      <c r="AF987">
        <v>131.91999999999999</v>
      </c>
      <c r="AG987">
        <v>73.7</v>
      </c>
      <c r="AH987">
        <f t="shared" si="145"/>
        <v>1.789959294436906</v>
      </c>
      <c r="AI987">
        <v>23</v>
      </c>
      <c r="AJ987">
        <v>68.75</v>
      </c>
      <c r="AK987">
        <v>71.22</v>
      </c>
      <c r="AL987" s="3">
        <f t="shared" si="149"/>
        <v>1</v>
      </c>
      <c r="AM987" s="3">
        <f t="shared" si="150"/>
        <v>0</v>
      </c>
      <c r="AN987" s="3">
        <f t="shared" si="151"/>
        <v>0</v>
      </c>
      <c r="AO987" s="4"/>
    </row>
    <row r="988" spans="1:41" x14ac:dyDescent="0.35">
      <c r="A988" s="7" t="s">
        <v>1051</v>
      </c>
      <c r="B988" t="s">
        <v>948</v>
      </c>
      <c r="C988" s="6" t="s">
        <v>51</v>
      </c>
      <c r="D988" s="6" t="s">
        <v>134</v>
      </c>
      <c r="E988" s="6">
        <v>24</v>
      </c>
      <c r="F988" s="6">
        <v>73.239999999999995</v>
      </c>
      <c r="G988" s="6">
        <v>73.7</v>
      </c>
      <c r="H988" s="6">
        <f t="shared" si="144"/>
        <v>0.9937584803256444</v>
      </c>
      <c r="I988" s="6">
        <v>23.5</v>
      </c>
      <c r="J988" s="6">
        <v>67.260000000000005</v>
      </c>
      <c r="K988" s="6">
        <v>72.459999999999994</v>
      </c>
      <c r="L988" s="6">
        <f t="shared" si="146"/>
        <v>0</v>
      </c>
      <c r="M988" s="6">
        <f t="shared" si="147"/>
        <v>0</v>
      </c>
      <c r="N988" s="6">
        <f t="shared" si="148"/>
        <v>1</v>
      </c>
      <c r="AA988" t="s">
        <v>1051</v>
      </c>
      <c r="AB988" t="s">
        <v>948</v>
      </c>
      <c r="AC988" t="s">
        <v>51</v>
      </c>
      <c r="AD988" t="s">
        <v>135</v>
      </c>
      <c r="AE988">
        <v>24</v>
      </c>
      <c r="AF988">
        <v>174.33</v>
      </c>
      <c r="AG988">
        <v>73.7</v>
      </c>
      <c r="AH988">
        <f t="shared" si="145"/>
        <v>2.3654002713704205</v>
      </c>
      <c r="AI988">
        <v>21.5</v>
      </c>
      <c r="AJ988">
        <v>50.07</v>
      </c>
      <c r="AK988">
        <v>67.47</v>
      </c>
      <c r="AL988" s="3">
        <f t="shared" si="149"/>
        <v>1</v>
      </c>
      <c r="AM988" s="3">
        <f t="shared" si="150"/>
        <v>0</v>
      </c>
      <c r="AN988" s="3">
        <f t="shared" si="151"/>
        <v>0</v>
      </c>
      <c r="AO988" s="4"/>
    </row>
    <row r="989" spans="1:41" x14ac:dyDescent="0.35">
      <c r="A989" s="7" t="s">
        <v>1052</v>
      </c>
      <c r="B989" t="s">
        <v>948</v>
      </c>
      <c r="C989" t="s">
        <v>51</v>
      </c>
      <c r="D989" t="s">
        <v>134</v>
      </c>
      <c r="E989">
        <v>26.5</v>
      </c>
      <c r="F989">
        <v>112.54</v>
      </c>
      <c r="G989">
        <v>79.86</v>
      </c>
      <c r="H989">
        <f t="shared" si="144"/>
        <v>1.4092161282243927</v>
      </c>
      <c r="I989">
        <v>24.5</v>
      </c>
      <c r="J989">
        <v>63.15</v>
      </c>
      <c r="K989">
        <v>74.930000000000007</v>
      </c>
      <c r="L989" s="3">
        <f t="shared" si="146"/>
        <v>0</v>
      </c>
      <c r="M989" s="3">
        <f t="shared" si="147"/>
        <v>1</v>
      </c>
      <c r="N989" s="3">
        <f t="shared" si="148"/>
        <v>0</v>
      </c>
      <c r="AA989" t="s">
        <v>1052</v>
      </c>
      <c r="AB989" t="s">
        <v>948</v>
      </c>
      <c r="AC989" t="s">
        <v>51</v>
      </c>
      <c r="AD989" t="s">
        <v>135</v>
      </c>
      <c r="AE989">
        <v>24</v>
      </c>
      <c r="AF989">
        <v>159.18</v>
      </c>
      <c r="AG989">
        <v>73.7</v>
      </c>
      <c r="AH989">
        <f t="shared" si="145"/>
        <v>2.1598371777476255</v>
      </c>
      <c r="AI989">
        <v>22</v>
      </c>
      <c r="AJ989">
        <v>53.4</v>
      </c>
      <c r="AK989">
        <v>68.72</v>
      </c>
      <c r="AL989" s="3">
        <f t="shared" si="149"/>
        <v>1</v>
      </c>
      <c r="AM989" s="3">
        <f t="shared" si="150"/>
        <v>0</v>
      </c>
      <c r="AN989" s="3">
        <f t="shared" si="151"/>
        <v>0</v>
      </c>
      <c r="AO989" s="4"/>
    </row>
    <row r="990" spans="1:41" x14ac:dyDescent="0.35">
      <c r="A990" s="7" t="s">
        <v>1053</v>
      </c>
      <c r="B990" t="s">
        <v>948</v>
      </c>
      <c r="C990" t="s">
        <v>51</v>
      </c>
      <c r="D990" t="s">
        <v>134</v>
      </c>
      <c r="E990">
        <v>26.5</v>
      </c>
      <c r="F990">
        <v>122.81</v>
      </c>
      <c r="G990">
        <v>79.86</v>
      </c>
      <c r="H990">
        <f t="shared" si="144"/>
        <v>1.5378161783120461</v>
      </c>
      <c r="I990">
        <v>24</v>
      </c>
      <c r="J990">
        <v>57.04</v>
      </c>
      <c r="K990">
        <v>73.7</v>
      </c>
      <c r="L990" s="3">
        <f t="shared" si="146"/>
        <v>1</v>
      </c>
      <c r="M990" s="3">
        <f t="shared" si="147"/>
        <v>0</v>
      </c>
      <c r="N990" s="3">
        <f t="shared" si="148"/>
        <v>0</v>
      </c>
      <c r="AA990" t="s">
        <v>1053</v>
      </c>
      <c r="AB990" t="s">
        <v>948</v>
      </c>
      <c r="AC990" t="s">
        <v>51</v>
      </c>
      <c r="AD990" t="s">
        <v>135</v>
      </c>
      <c r="AE990">
        <v>24</v>
      </c>
      <c r="AF990">
        <v>97.14</v>
      </c>
      <c r="AG990">
        <v>73.7</v>
      </c>
      <c r="AH990">
        <f t="shared" si="145"/>
        <v>1.3180461329715061</v>
      </c>
      <c r="AI990">
        <v>23</v>
      </c>
      <c r="AJ990">
        <v>52.28</v>
      </c>
      <c r="AK990">
        <v>71.22</v>
      </c>
      <c r="AL990" s="3">
        <f t="shared" si="149"/>
        <v>0</v>
      </c>
      <c r="AM990" s="3">
        <f t="shared" si="150"/>
        <v>1</v>
      </c>
      <c r="AN990" s="3">
        <f t="shared" si="151"/>
        <v>0</v>
      </c>
      <c r="AO990" s="4"/>
    </row>
    <row r="991" spans="1:41" x14ac:dyDescent="0.35">
      <c r="A991" s="7" t="s">
        <v>1054</v>
      </c>
      <c r="B991" t="s">
        <v>948</v>
      </c>
      <c r="C991" t="s">
        <v>51</v>
      </c>
      <c r="D991" t="s">
        <v>134</v>
      </c>
      <c r="E991">
        <v>25</v>
      </c>
      <c r="F991">
        <v>124.89</v>
      </c>
      <c r="G991">
        <v>76.17</v>
      </c>
      <c r="H991">
        <f t="shared" si="144"/>
        <v>1.6396218983851909</v>
      </c>
      <c r="I991">
        <v>27.5</v>
      </c>
      <c r="J991">
        <v>83.72</v>
      </c>
      <c r="K991">
        <v>82.3</v>
      </c>
      <c r="L991" s="3">
        <f t="shared" si="146"/>
        <v>1</v>
      </c>
      <c r="M991" s="3">
        <f t="shared" si="147"/>
        <v>0</v>
      </c>
      <c r="N991" s="3">
        <f t="shared" si="148"/>
        <v>0</v>
      </c>
      <c r="AA991" t="s">
        <v>1054</v>
      </c>
      <c r="AB991" t="s">
        <v>948</v>
      </c>
      <c r="AC991" t="s">
        <v>51</v>
      </c>
      <c r="AD991" t="s">
        <v>135</v>
      </c>
      <c r="AE991">
        <v>24</v>
      </c>
      <c r="AF991">
        <v>120.03</v>
      </c>
      <c r="AG991">
        <v>73.7</v>
      </c>
      <c r="AH991">
        <f t="shared" si="145"/>
        <v>1.6286295793758481</v>
      </c>
      <c r="AI991">
        <v>21.5</v>
      </c>
      <c r="AJ991">
        <v>43.83</v>
      </c>
      <c r="AK991">
        <v>67.47</v>
      </c>
      <c r="AL991" s="3">
        <f t="shared" si="149"/>
        <v>1</v>
      </c>
      <c r="AM991" s="3">
        <f t="shared" si="150"/>
        <v>0</v>
      </c>
      <c r="AN991" s="3">
        <f t="shared" si="151"/>
        <v>0</v>
      </c>
      <c r="AO991" s="4"/>
    </row>
    <row r="992" spans="1:41" x14ac:dyDescent="0.35">
      <c r="A992" s="7" t="s">
        <v>1055</v>
      </c>
      <c r="B992" t="s">
        <v>948</v>
      </c>
      <c r="C992" t="s">
        <v>51</v>
      </c>
      <c r="D992" t="s">
        <v>134</v>
      </c>
      <c r="E992">
        <v>26</v>
      </c>
      <c r="F992">
        <v>130.27000000000001</v>
      </c>
      <c r="G992">
        <v>78.63</v>
      </c>
      <c r="H992">
        <f t="shared" si="144"/>
        <v>1.6567467887574718</v>
      </c>
      <c r="I992">
        <v>23.5</v>
      </c>
      <c r="J992">
        <v>49.78</v>
      </c>
      <c r="K992">
        <v>72.459999999999994</v>
      </c>
      <c r="L992" s="3">
        <f t="shared" si="146"/>
        <v>1</v>
      </c>
      <c r="M992" s="3">
        <f t="shared" si="147"/>
        <v>0</v>
      </c>
      <c r="N992" s="3">
        <f t="shared" si="148"/>
        <v>0</v>
      </c>
      <c r="AA992" t="s">
        <v>1055</v>
      </c>
      <c r="AB992" t="s">
        <v>948</v>
      </c>
      <c r="AC992" t="s">
        <v>51</v>
      </c>
      <c r="AD992" t="s">
        <v>135</v>
      </c>
      <c r="AE992">
        <v>24</v>
      </c>
      <c r="AF992">
        <v>110.07</v>
      </c>
      <c r="AG992">
        <v>73.7</v>
      </c>
      <c r="AH992">
        <f t="shared" si="145"/>
        <v>1.4934871099050202</v>
      </c>
      <c r="AI992">
        <v>23.5</v>
      </c>
      <c r="AJ992">
        <v>71.27</v>
      </c>
      <c r="AK992">
        <v>72.459999999999994</v>
      </c>
      <c r="AL992" s="3">
        <f t="shared" si="149"/>
        <v>0</v>
      </c>
      <c r="AM992" s="3">
        <f t="shared" si="150"/>
        <v>1</v>
      </c>
      <c r="AN992" s="3">
        <f t="shared" si="151"/>
        <v>0</v>
      </c>
      <c r="AO992" s="4"/>
    </row>
    <row r="993" spans="1:41" x14ac:dyDescent="0.35">
      <c r="A993" s="7" t="s">
        <v>1056</v>
      </c>
      <c r="B993" t="s">
        <v>948</v>
      </c>
      <c r="C993" t="s">
        <v>51</v>
      </c>
      <c r="D993" t="s">
        <v>134</v>
      </c>
      <c r="E993">
        <v>26</v>
      </c>
      <c r="F993">
        <v>172.93</v>
      </c>
      <c r="G993">
        <v>78.63</v>
      </c>
      <c r="H993">
        <f t="shared" si="144"/>
        <v>2.1992878036372887</v>
      </c>
      <c r="I993">
        <v>24</v>
      </c>
      <c r="J993">
        <v>49.08</v>
      </c>
      <c r="K993">
        <v>73.7</v>
      </c>
      <c r="L993" s="3">
        <f t="shared" si="146"/>
        <v>1</v>
      </c>
      <c r="M993" s="3">
        <f t="shared" si="147"/>
        <v>0</v>
      </c>
      <c r="N993" s="3">
        <f t="shared" si="148"/>
        <v>0</v>
      </c>
      <c r="AA993" t="s">
        <v>1056</v>
      </c>
      <c r="AB993" t="s">
        <v>948</v>
      </c>
      <c r="AC993" t="s">
        <v>51</v>
      </c>
      <c r="AD993" t="s">
        <v>135</v>
      </c>
      <c r="AE993">
        <v>24</v>
      </c>
      <c r="AF993">
        <v>140.91999999999999</v>
      </c>
      <c r="AG993">
        <v>73.7</v>
      </c>
      <c r="AH993">
        <f t="shared" si="145"/>
        <v>1.9120759837177745</v>
      </c>
      <c r="AI993">
        <v>22.5</v>
      </c>
      <c r="AJ993">
        <v>62.06</v>
      </c>
      <c r="AK993">
        <v>69.97</v>
      </c>
      <c r="AL993" s="3">
        <f t="shared" si="149"/>
        <v>1</v>
      </c>
      <c r="AM993" s="3">
        <f t="shared" si="150"/>
        <v>0</v>
      </c>
      <c r="AN993" s="3">
        <f t="shared" si="151"/>
        <v>0</v>
      </c>
      <c r="AO993" s="4"/>
    </row>
    <row r="994" spans="1:41" x14ac:dyDescent="0.35">
      <c r="A994" s="7" t="s">
        <v>1057</v>
      </c>
      <c r="B994" t="s">
        <v>948</v>
      </c>
      <c r="C994" t="s">
        <v>51</v>
      </c>
      <c r="D994" t="s">
        <v>134</v>
      </c>
      <c r="E994">
        <v>25</v>
      </c>
      <c r="F994">
        <v>100.19</v>
      </c>
      <c r="G994">
        <v>76.17</v>
      </c>
      <c r="H994">
        <f t="shared" si="144"/>
        <v>1.3153472495733227</v>
      </c>
      <c r="I994">
        <v>23.5</v>
      </c>
      <c r="J994">
        <v>57.79</v>
      </c>
      <c r="K994">
        <v>72.459999999999994</v>
      </c>
      <c r="L994" s="3">
        <f t="shared" si="146"/>
        <v>0</v>
      </c>
      <c r="M994" s="3">
        <f t="shared" si="147"/>
        <v>1</v>
      </c>
      <c r="N994" s="3">
        <f t="shared" si="148"/>
        <v>0</v>
      </c>
      <c r="AA994" t="s">
        <v>1057</v>
      </c>
      <c r="AB994" t="s">
        <v>948</v>
      </c>
      <c r="AC994" t="s">
        <v>51</v>
      </c>
      <c r="AD994" t="s">
        <v>135</v>
      </c>
      <c r="AE994">
        <v>24</v>
      </c>
      <c r="AF994">
        <v>141.41999999999999</v>
      </c>
      <c r="AG994">
        <v>73.7</v>
      </c>
      <c r="AH994">
        <f t="shared" si="145"/>
        <v>1.9188602442333784</v>
      </c>
      <c r="AI994">
        <v>23</v>
      </c>
      <c r="AJ994">
        <v>58.91</v>
      </c>
      <c r="AK994">
        <v>71.22</v>
      </c>
      <c r="AL994" s="3">
        <f t="shared" si="149"/>
        <v>1</v>
      </c>
      <c r="AM994" s="3">
        <f t="shared" si="150"/>
        <v>0</v>
      </c>
      <c r="AN994" s="3">
        <f t="shared" si="151"/>
        <v>0</v>
      </c>
      <c r="AO994" s="4"/>
    </row>
    <row r="995" spans="1:41" x14ac:dyDescent="0.35">
      <c r="A995" s="7" t="s">
        <v>1058</v>
      </c>
      <c r="B995" t="s">
        <v>948</v>
      </c>
      <c r="C995" t="s">
        <v>51</v>
      </c>
      <c r="D995" t="s">
        <v>134</v>
      </c>
      <c r="E995">
        <v>25.5</v>
      </c>
      <c r="F995">
        <v>174.99</v>
      </c>
      <c r="G995">
        <v>77.400000000000006</v>
      </c>
      <c r="H995">
        <f t="shared" si="144"/>
        <v>2.2608527131782945</v>
      </c>
      <c r="I995">
        <v>23.5</v>
      </c>
      <c r="J995">
        <v>71.3</v>
      </c>
      <c r="K995">
        <v>72.459999999999994</v>
      </c>
      <c r="L995" s="3">
        <f t="shared" si="146"/>
        <v>1</v>
      </c>
      <c r="M995" s="3">
        <f t="shared" si="147"/>
        <v>0</v>
      </c>
      <c r="N995" s="3">
        <f t="shared" si="148"/>
        <v>0</v>
      </c>
      <c r="AA995" t="s">
        <v>1058</v>
      </c>
      <c r="AB995" t="s">
        <v>948</v>
      </c>
      <c r="AC995" t="s">
        <v>51</v>
      </c>
      <c r="AD995" t="s">
        <v>135</v>
      </c>
      <c r="AE995">
        <v>24</v>
      </c>
      <c r="AF995">
        <v>152.99</v>
      </c>
      <c r="AG995">
        <v>73.7</v>
      </c>
      <c r="AH995">
        <f t="shared" si="145"/>
        <v>2.0758480325644504</v>
      </c>
      <c r="AI995">
        <v>22.5</v>
      </c>
      <c r="AJ995">
        <v>61.85</v>
      </c>
      <c r="AK995">
        <v>69.97</v>
      </c>
      <c r="AL995" s="3">
        <f t="shared" si="149"/>
        <v>1</v>
      </c>
      <c r="AM995" s="3">
        <f t="shared" si="150"/>
        <v>0</v>
      </c>
      <c r="AN995" s="3">
        <f t="shared" si="151"/>
        <v>0</v>
      </c>
      <c r="AO995" s="4"/>
    </row>
    <row r="996" spans="1:41" x14ac:dyDescent="0.35">
      <c r="A996" s="7" t="s">
        <v>1059</v>
      </c>
      <c r="B996" t="s">
        <v>948</v>
      </c>
      <c r="C996" t="s">
        <v>51</v>
      </c>
      <c r="D996" t="s">
        <v>134</v>
      </c>
      <c r="E996">
        <v>26</v>
      </c>
      <c r="F996">
        <v>175.42</v>
      </c>
      <c r="G996">
        <v>78.63</v>
      </c>
      <c r="H996">
        <f t="shared" si="144"/>
        <v>2.2309551061935649</v>
      </c>
      <c r="I996">
        <v>24</v>
      </c>
      <c r="J996">
        <v>34.04</v>
      </c>
      <c r="K996">
        <v>73.7</v>
      </c>
      <c r="L996" s="3">
        <f t="shared" si="146"/>
        <v>1</v>
      </c>
      <c r="M996" s="3">
        <f t="shared" si="147"/>
        <v>0</v>
      </c>
      <c r="N996" s="3">
        <f t="shared" si="148"/>
        <v>0</v>
      </c>
      <c r="AA996" t="s">
        <v>1059</v>
      </c>
      <c r="AB996" t="s">
        <v>948</v>
      </c>
      <c r="AC996" t="s">
        <v>51</v>
      </c>
      <c r="AD996" t="s">
        <v>135</v>
      </c>
      <c r="AE996">
        <v>24</v>
      </c>
      <c r="AF996">
        <v>157.66999999999999</v>
      </c>
      <c r="AG996">
        <v>73.7</v>
      </c>
      <c r="AH996">
        <f t="shared" si="145"/>
        <v>2.1393487109905016</v>
      </c>
      <c r="AI996">
        <v>22.5</v>
      </c>
      <c r="AJ996">
        <v>69.47</v>
      </c>
      <c r="AK996">
        <v>69.97</v>
      </c>
      <c r="AL996" s="3">
        <f t="shared" si="149"/>
        <v>1</v>
      </c>
      <c r="AM996" s="3">
        <f t="shared" si="150"/>
        <v>0</v>
      </c>
      <c r="AN996" s="3">
        <f t="shared" si="151"/>
        <v>0</v>
      </c>
      <c r="AO996" s="4"/>
    </row>
    <row r="997" spans="1:41" x14ac:dyDescent="0.35">
      <c r="A997" s="7" t="s">
        <v>1060</v>
      </c>
      <c r="B997" t="s">
        <v>948</v>
      </c>
      <c r="C997" t="s">
        <v>51</v>
      </c>
      <c r="D997" t="s">
        <v>134</v>
      </c>
      <c r="E997">
        <v>26.5</v>
      </c>
      <c r="F997">
        <v>129.16999999999999</v>
      </c>
      <c r="G997">
        <v>79.86</v>
      </c>
      <c r="H997">
        <f t="shared" si="144"/>
        <v>1.6174555472076131</v>
      </c>
      <c r="I997">
        <v>24</v>
      </c>
      <c r="J997">
        <v>55.37</v>
      </c>
      <c r="K997">
        <v>73.7</v>
      </c>
      <c r="L997" s="3">
        <f t="shared" si="146"/>
        <v>1</v>
      </c>
      <c r="M997" s="3">
        <f t="shared" si="147"/>
        <v>0</v>
      </c>
      <c r="N997" s="3">
        <f t="shared" si="148"/>
        <v>0</v>
      </c>
      <c r="AA997" t="s">
        <v>1060</v>
      </c>
      <c r="AB997" t="s">
        <v>948</v>
      </c>
      <c r="AC997" s="6" t="s">
        <v>51</v>
      </c>
      <c r="AD997" s="6" t="s">
        <v>135</v>
      </c>
      <c r="AE997" s="6">
        <v>24</v>
      </c>
      <c r="AF997" s="6">
        <v>66.91</v>
      </c>
      <c r="AG997" s="6">
        <v>73.7</v>
      </c>
      <c r="AH997" s="6">
        <f t="shared" si="145"/>
        <v>0.90786974219810035</v>
      </c>
      <c r="AI997" s="6">
        <v>23.5</v>
      </c>
      <c r="AJ997" s="6">
        <v>46.91</v>
      </c>
      <c r="AK997" s="6">
        <v>72.459999999999994</v>
      </c>
      <c r="AL997" s="6">
        <f t="shared" si="149"/>
        <v>0</v>
      </c>
      <c r="AM997" s="6">
        <f t="shared" si="150"/>
        <v>0</v>
      </c>
      <c r="AN997" s="6">
        <f t="shared" si="151"/>
        <v>1</v>
      </c>
      <c r="AO997" s="4"/>
    </row>
    <row r="998" spans="1:41" x14ac:dyDescent="0.35">
      <c r="A998" s="7" t="s">
        <v>1061</v>
      </c>
      <c r="B998" t="s">
        <v>948</v>
      </c>
      <c r="C998" s="6" t="s">
        <v>51</v>
      </c>
      <c r="D998" s="6" t="s">
        <v>134</v>
      </c>
      <c r="E998" s="6">
        <v>26.5</v>
      </c>
      <c r="F998" s="6">
        <v>68.45</v>
      </c>
      <c r="G998" s="6">
        <v>79.86</v>
      </c>
      <c r="H998" s="6">
        <f t="shared" si="144"/>
        <v>0.8571249686952167</v>
      </c>
      <c r="I998" s="6">
        <v>26</v>
      </c>
      <c r="J998" s="6">
        <v>66.069999999999993</v>
      </c>
      <c r="K998" s="6">
        <v>78.63</v>
      </c>
      <c r="L998" s="6">
        <f t="shared" si="146"/>
        <v>0</v>
      </c>
      <c r="M998" s="6">
        <f t="shared" si="147"/>
        <v>0</v>
      </c>
      <c r="N998" s="6">
        <f t="shared" si="148"/>
        <v>1</v>
      </c>
      <c r="AA998" t="s">
        <v>1061</v>
      </c>
      <c r="AB998" t="s">
        <v>948</v>
      </c>
      <c r="AC998" s="6" t="s">
        <v>51</v>
      </c>
      <c r="AD998" s="6" t="s">
        <v>135</v>
      </c>
      <c r="AE998" s="6">
        <v>27.5</v>
      </c>
      <c r="AF998" s="6">
        <v>66.180000000000007</v>
      </c>
      <c r="AG998" s="6">
        <v>82.3</v>
      </c>
      <c r="AH998" s="6">
        <f t="shared" si="145"/>
        <v>0.80413122721749708</v>
      </c>
      <c r="AI998" s="6">
        <v>27</v>
      </c>
      <c r="AJ998" s="6">
        <v>51.32</v>
      </c>
      <c r="AK998" s="6">
        <v>81.08</v>
      </c>
      <c r="AL998" s="6">
        <f t="shared" si="149"/>
        <v>0</v>
      </c>
      <c r="AM998" s="6">
        <f t="shared" si="150"/>
        <v>0</v>
      </c>
      <c r="AN998" s="6">
        <f t="shared" si="151"/>
        <v>1</v>
      </c>
      <c r="AO998" s="4"/>
    </row>
    <row r="999" spans="1:41" x14ac:dyDescent="0.35">
      <c r="A999" s="7" t="s">
        <v>1062</v>
      </c>
      <c r="B999" t="s">
        <v>948</v>
      </c>
      <c r="C999" t="s">
        <v>51</v>
      </c>
      <c r="D999" t="s">
        <v>134</v>
      </c>
      <c r="E999">
        <v>25.5</v>
      </c>
      <c r="F999">
        <v>93.46</v>
      </c>
      <c r="G999">
        <v>77.400000000000006</v>
      </c>
      <c r="H999">
        <f t="shared" si="144"/>
        <v>1.2074935400516795</v>
      </c>
      <c r="I999">
        <v>24.5</v>
      </c>
      <c r="J999">
        <v>60.33</v>
      </c>
      <c r="K999">
        <v>74.930000000000007</v>
      </c>
      <c r="L999" s="3">
        <f t="shared" si="146"/>
        <v>0</v>
      </c>
      <c r="M999" s="3">
        <f t="shared" si="147"/>
        <v>1</v>
      </c>
      <c r="N999" s="3">
        <f t="shared" si="148"/>
        <v>0</v>
      </c>
      <c r="AA999" t="s">
        <v>1062</v>
      </c>
      <c r="AB999" t="s">
        <v>948</v>
      </c>
      <c r="AC999" s="6" t="s">
        <v>51</v>
      </c>
      <c r="AD999" s="6" t="s">
        <v>135</v>
      </c>
      <c r="AE999" s="6">
        <v>30.5</v>
      </c>
      <c r="AF999" s="6">
        <v>87.49</v>
      </c>
      <c r="AG999" s="6">
        <v>89.6</v>
      </c>
      <c r="AH999" s="6">
        <f t="shared" si="145"/>
        <v>0.97645089285714282</v>
      </c>
      <c r="AI999" s="6">
        <v>30</v>
      </c>
      <c r="AJ999" s="6">
        <v>82.18</v>
      </c>
      <c r="AK999" s="6">
        <v>88.39</v>
      </c>
      <c r="AL999" s="6">
        <f t="shared" si="149"/>
        <v>0</v>
      </c>
      <c r="AM999" s="6">
        <f t="shared" si="150"/>
        <v>0</v>
      </c>
      <c r="AN999" s="6">
        <f t="shared" si="151"/>
        <v>1</v>
      </c>
      <c r="AO999" s="4"/>
    </row>
    <row r="1000" spans="1:41" x14ac:dyDescent="0.35">
      <c r="A1000" s="7" t="s">
        <v>1063</v>
      </c>
      <c r="B1000" t="s">
        <v>948</v>
      </c>
      <c r="C1000" s="6" t="s">
        <v>51</v>
      </c>
      <c r="D1000" s="6" t="s">
        <v>134</v>
      </c>
      <c r="E1000" s="6">
        <v>20.5</v>
      </c>
      <c r="F1000" s="6">
        <v>63.03</v>
      </c>
      <c r="G1000" s="6">
        <v>64.97</v>
      </c>
      <c r="H1000" s="6">
        <f t="shared" si="144"/>
        <v>0.97014006464522096</v>
      </c>
      <c r="I1000" s="6">
        <v>20</v>
      </c>
      <c r="J1000" s="6">
        <v>44.98</v>
      </c>
      <c r="K1000" s="6">
        <v>63.71</v>
      </c>
      <c r="L1000" s="6">
        <f t="shared" si="146"/>
        <v>0</v>
      </c>
      <c r="M1000" s="6">
        <f t="shared" si="147"/>
        <v>0</v>
      </c>
      <c r="N1000" s="6">
        <f t="shared" si="148"/>
        <v>1</v>
      </c>
      <c r="AA1000" t="s">
        <v>1063</v>
      </c>
      <c r="AB1000" t="s">
        <v>948</v>
      </c>
      <c r="AC1000" s="6" t="s">
        <v>51</v>
      </c>
      <c r="AD1000" s="6" t="s">
        <v>135</v>
      </c>
      <c r="AE1000" s="6">
        <v>24</v>
      </c>
      <c r="AF1000" s="6">
        <v>67.94</v>
      </c>
      <c r="AG1000" s="6">
        <v>73.7</v>
      </c>
      <c r="AH1000" s="6">
        <f t="shared" si="145"/>
        <v>0.92184531886024412</v>
      </c>
      <c r="AI1000" s="6">
        <v>23.5</v>
      </c>
      <c r="AJ1000" s="6">
        <v>58.75</v>
      </c>
      <c r="AK1000" s="6">
        <v>72.459999999999994</v>
      </c>
      <c r="AL1000" s="6">
        <f t="shared" si="149"/>
        <v>0</v>
      </c>
      <c r="AM1000" s="6">
        <f t="shared" si="150"/>
        <v>0</v>
      </c>
      <c r="AN1000" s="6">
        <f t="shared" si="151"/>
        <v>1</v>
      </c>
      <c r="AO1000" s="4"/>
    </row>
    <row r="1001" spans="1:41" x14ac:dyDescent="0.35">
      <c r="A1001" s="7" t="s">
        <v>1064</v>
      </c>
      <c r="B1001" t="s">
        <v>948</v>
      </c>
      <c r="C1001" t="s">
        <v>51</v>
      </c>
      <c r="D1001" t="s">
        <v>134</v>
      </c>
      <c r="E1001">
        <v>26.5</v>
      </c>
      <c r="F1001">
        <v>114.24</v>
      </c>
      <c r="G1001">
        <v>79.86</v>
      </c>
      <c r="H1001">
        <f t="shared" si="144"/>
        <v>1.4305033809166039</v>
      </c>
      <c r="I1001">
        <v>25</v>
      </c>
      <c r="J1001">
        <v>70.739999999999995</v>
      </c>
      <c r="K1001">
        <v>76.17</v>
      </c>
      <c r="L1001" s="3">
        <f t="shared" si="146"/>
        <v>0</v>
      </c>
      <c r="M1001" s="3">
        <f t="shared" si="147"/>
        <v>1</v>
      </c>
      <c r="N1001" s="3">
        <f t="shared" si="148"/>
        <v>0</v>
      </c>
      <c r="AA1001" t="s">
        <v>1064</v>
      </c>
      <c r="AB1001" t="s">
        <v>948</v>
      </c>
      <c r="AC1001" s="6" t="s">
        <v>51</v>
      </c>
      <c r="AD1001" s="6" t="s">
        <v>135</v>
      </c>
      <c r="AE1001" s="6">
        <v>19</v>
      </c>
      <c r="AF1001" s="6">
        <v>55.64</v>
      </c>
      <c r="AG1001" s="6">
        <v>61.18</v>
      </c>
      <c r="AH1001" s="6">
        <f t="shared" si="145"/>
        <v>0.90944753187316119</v>
      </c>
      <c r="AI1001" s="6">
        <v>18.5</v>
      </c>
      <c r="AJ1001" s="6">
        <v>44.64</v>
      </c>
      <c r="AK1001" s="6">
        <v>59.91</v>
      </c>
      <c r="AL1001" s="6">
        <f t="shared" si="149"/>
        <v>0</v>
      </c>
      <c r="AM1001" s="6">
        <f t="shared" si="150"/>
        <v>0</v>
      </c>
      <c r="AN1001" s="6">
        <f t="shared" si="151"/>
        <v>1</v>
      </c>
      <c r="AO1001" s="4"/>
    </row>
    <row r="1002" spans="1:41" x14ac:dyDescent="0.35">
      <c r="A1002" s="7" t="s">
        <v>1065</v>
      </c>
      <c r="B1002" t="s">
        <v>948</v>
      </c>
      <c r="C1002" t="s">
        <v>51</v>
      </c>
      <c r="D1002" t="s">
        <v>134</v>
      </c>
      <c r="E1002">
        <v>27</v>
      </c>
      <c r="F1002">
        <v>87.87</v>
      </c>
      <c r="G1002">
        <v>81.08</v>
      </c>
      <c r="H1002">
        <f t="shared" si="144"/>
        <v>1.0837444499259992</v>
      </c>
      <c r="I1002">
        <v>25.5</v>
      </c>
      <c r="J1002">
        <v>83.87</v>
      </c>
      <c r="K1002">
        <v>77.400000000000006</v>
      </c>
      <c r="L1002" s="3">
        <f t="shared" si="146"/>
        <v>0</v>
      </c>
      <c r="M1002" s="3">
        <f t="shared" si="147"/>
        <v>1</v>
      </c>
      <c r="N1002" s="3">
        <f t="shared" si="148"/>
        <v>0</v>
      </c>
      <c r="AA1002" t="s">
        <v>1065</v>
      </c>
      <c r="AB1002" t="s">
        <v>948</v>
      </c>
      <c r="AC1002" s="6" t="s">
        <v>51</v>
      </c>
      <c r="AD1002" s="6" t="s">
        <v>135</v>
      </c>
      <c r="AE1002" s="6">
        <v>26.5</v>
      </c>
      <c r="AF1002" s="6">
        <v>74.89</v>
      </c>
      <c r="AG1002" s="6">
        <v>79.86</v>
      </c>
      <c r="AH1002" s="6">
        <f t="shared" si="145"/>
        <v>0.93776609065865268</v>
      </c>
      <c r="AI1002" s="6">
        <v>26</v>
      </c>
      <c r="AJ1002" s="6">
        <v>55.13</v>
      </c>
      <c r="AK1002" s="6">
        <v>78.63</v>
      </c>
      <c r="AL1002" s="6">
        <f t="shared" si="149"/>
        <v>0</v>
      </c>
      <c r="AM1002" s="6">
        <f t="shared" si="150"/>
        <v>0</v>
      </c>
      <c r="AN1002" s="6">
        <f t="shared" si="151"/>
        <v>1</v>
      </c>
      <c r="AO1002" s="4"/>
    </row>
    <row r="1003" spans="1:41" x14ac:dyDescent="0.35">
      <c r="A1003" s="7" t="s">
        <v>1066</v>
      </c>
      <c r="B1003" t="s">
        <v>948</v>
      </c>
      <c r="C1003" s="6" t="s">
        <v>51</v>
      </c>
      <c r="D1003" s="6" t="s">
        <v>134</v>
      </c>
      <c r="E1003" s="6">
        <v>21.5</v>
      </c>
      <c r="F1003" s="6">
        <v>59.94</v>
      </c>
      <c r="G1003" s="6">
        <v>67.47</v>
      </c>
      <c r="H1003" s="6">
        <f t="shared" si="144"/>
        <v>0.88839484215206754</v>
      </c>
      <c r="I1003" s="6">
        <v>21</v>
      </c>
      <c r="J1003" s="6">
        <v>41.98</v>
      </c>
      <c r="K1003" s="6">
        <v>66.22</v>
      </c>
      <c r="L1003" s="6">
        <f t="shared" si="146"/>
        <v>0</v>
      </c>
      <c r="M1003" s="6">
        <f t="shared" si="147"/>
        <v>0</v>
      </c>
      <c r="N1003" s="6">
        <f t="shared" si="148"/>
        <v>1</v>
      </c>
      <c r="AA1003" t="s">
        <v>1066</v>
      </c>
      <c r="AB1003" t="s">
        <v>948</v>
      </c>
      <c r="AC1003" s="6" t="s">
        <v>51</v>
      </c>
      <c r="AD1003" s="6" t="s">
        <v>135</v>
      </c>
      <c r="AE1003" s="6">
        <v>31.5</v>
      </c>
      <c r="AF1003" s="6">
        <v>80.040000000000006</v>
      </c>
      <c r="AG1003" s="6">
        <v>92.02</v>
      </c>
      <c r="AH1003" s="6">
        <f t="shared" si="145"/>
        <v>0.86981091067159322</v>
      </c>
      <c r="AI1003" s="6">
        <v>31</v>
      </c>
      <c r="AJ1003" s="6">
        <v>68.959999999999994</v>
      </c>
      <c r="AK1003" s="6">
        <v>90.81</v>
      </c>
      <c r="AL1003" s="6">
        <f t="shared" si="149"/>
        <v>0</v>
      </c>
      <c r="AM1003" s="6">
        <f t="shared" si="150"/>
        <v>0</v>
      </c>
      <c r="AN1003" s="6">
        <f t="shared" si="151"/>
        <v>1</v>
      </c>
      <c r="AO1003" s="4"/>
    </row>
    <row r="1004" spans="1:41" x14ac:dyDescent="0.35">
      <c r="A1004" s="7" t="s">
        <v>1067</v>
      </c>
      <c r="B1004" t="s">
        <v>948</v>
      </c>
      <c r="C1004" t="s">
        <v>51</v>
      </c>
      <c r="D1004" t="s">
        <v>134</v>
      </c>
      <c r="E1004">
        <v>21.5</v>
      </c>
      <c r="F1004">
        <v>76.87</v>
      </c>
      <c r="G1004">
        <v>67.47</v>
      </c>
      <c r="H1004">
        <f t="shared" si="144"/>
        <v>1.1393211797836076</v>
      </c>
      <c r="I1004">
        <v>20.5</v>
      </c>
      <c r="J1004">
        <v>64.06</v>
      </c>
      <c r="K1004">
        <v>64.97</v>
      </c>
      <c r="L1004" s="3">
        <f t="shared" si="146"/>
        <v>0</v>
      </c>
      <c r="M1004" s="3">
        <f t="shared" si="147"/>
        <v>1</v>
      </c>
      <c r="N1004" s="3">
        <f t="shared" si="148"/>
        <v>0</v>
      </c>
      <c r="AA1004" t="s">
        <v>1067</v>
      </c>
      <c r="AB1004" t="s">
        <v>948</v>
      </c>
      <c r="AC1004" s="6" t="s">
        <v>51</v>
      </c>
      <c r="AD1004" s="6" t="s">
        <v>135</v>
      </c>
      <c r="AE1004" s="6">
        <v>17.5</v>
      </c>
      <c r="AF1004" s="6">
        <v>48.22</v>
      </c>
      <c r="AG1004" s="6">
        <v>57.36</v>
      </c>
      <c r="AH1004" s="6">
        <f t="shared" si="145"/>
        <v>0.84065550906555087</v>
      </c>
      <c r="AI1004" s="6">
        <v>17</v>
      </c>
      <c r="AJ1004" s="6">
        <v>36.5</v>
      </c>
      <c r="AK1004" s="6">
        <v>56.08</v>
      </c>
      <c r="AL1004" s="6">
        <f t="shared" si="149"/>
        <v>0</v>
      </c>
      <c r="AM1004" s="6">
        <f t="shared" si="150"/>
        <v>0</v>
      </c>
      <c r="AN1004" s="6">
        <f t="shared" si="151"/>
        <v>1</v>
      </c>
      <c r="AO1004" s="4"/>
    </row>
    <row r="1005" spans="1:41" x14ac:dyDescent="0.35">
      <c r="A1005" s="7" t="s">
        <v>1068</v>
      </c>
      <c r="B1005" t="s">
        <v>948</v>
      </c>
      <c r="C1005" t="s">
        <v>51</v>
      </c>
      <c r="D1005" t="s">
        <v>134</v>
      </c>
      <c r="E1005">
        <v>26.5</v>
      </c>
      <c r="F1005">
        <v>104.44</v>
      </c>
      <c r="G1005">
        <v>79.86</v>
      </c>
      <c r="H1005">
        <f t="shared" si="144"/>
        <v>1.3077886301026798</v>
      </c>
      <c r="I1005">
        <v>25</v>
      </c>
      <c r="J1005">
        <v>82.86</v>
      </c>
      <c r="K1005">
        <v>76.17</v>
      </c>
      <c r="L1005" s="3">
        <f t="shared" si="146"/>
        <v>0</v>
      </c>
      <c r="M1005" s="3">
        <f t="shared" si="147"/>
        <v>1</v>
      </c>
      <c r="N1005" s="3">
        <f t="shared" si="148"/>
        <v>0</v>
      </c>
      <c r="AA1005" t="s">
        <v>1068</v>
      </c>
      <c r="AB1005" t="s">
        <v>948</v>
      </c>
      <c r="AC1005" s="6" t="s">
        <v>51</v>
      </c>
      <c r="AD1005" s="6" t="s">
        <v>135</v>
      </c>
      <c r="AE1005" s="6">
        <v>31.5</v>
      </c>
      <c r="AF1005" s="6">
        <v>86.91</v>
      </c>
      <c r="AG1005" s="6">
        <v>92.02</v>
      </c>
      <c r="AH1005" s="6">
        <f t="shared" si="145"/>
        <v>0.94446859378395998</v>
      </c>
      <c r="AI1005" s="6">
        <v>31</v>
      </c>
      <c r="AJ1005" s="6">
        <v>67.739999999999995</v>
      </c>
      <c r="AK1005" s="6">
        <v>90.81</v>
      </c>
      <c r="AL1005" s="6">
        <f t="shared" si="149"/>
        <v>0</v>
      </c>
      <c r="AM1005" s="6">
        <f t="shared" si="150"/>
        <v>0</v>
      </c>
      <c r="AN1005" s="6">
        <f t="shared" si="151"/>
        <v>1</v>
      </c>
      <c r="AO1005" s="4"/>
    </row>
    <row r="1006" spans="1:41" x14ac:dyDescent="0.35">
      <c r="A1006" s="7" t="s">
        <v>1069</v>
      </c>
      <c r="B1006" t="s">
        <v>948</v>
      </c>
      <c r="C1006" t="s">
        <v>51</v>
      </c>
      <c r="D1006" t="s">
        <v>134</v>
      </c>
      <c r="E1006">
        <v>25.5</v>
      </c>
      <c r="F1006">
        <v>102.46</v>
      </c>
      <c r="G1006">
        <v>77.400000000000006</v>
      </c>
      <c r="H1006">
        <f t="shared" si="144"/>
        <v>1.3237726098191214</v>
      </c>
      <c r="I1006">
        <v>24</v>
      </c>
      <c r="J1006">
        <v>85.79</v>
      </c>
      <c r="K1006">
        <v>73.7</v>
      </c>
      <c r="L1006" s="3">
        <f t="shared" si="146"/>
        <v>0</v>
      </c>
      <c r="M1006" s="3">
        <f t="shared" si="147"/>
        <v>1</v>
      </c>
      <c r="N1006" s="3">
        <f t="shared" si="148"/>
        <v>0</v>
      </c>
      <c r="AA1006" t="s">
        <v>1069</v>
      </c>
      <c r="AB1006" t="s">
        <v>948</v>
      </c>
      <c r="AC1006" t="s">
        <v>51</v>
      </c>
      <c r="AD1006" t="s">
        <v>135</v>
      </c>
      <c r="AE1006">
        <v>24</v>
      </c>
      <c r="AF1006">
        <v>112.58</v>
      </c>
      <c r="AG1006">
        <v>73.7</v>
      </c>
      <c r="AH1006">
        <f t="shared" si="145"/>
        <v>1.5275440976933514</v>
      </c>
      <c r="AI1006">
        <v>23</v>
      </c>
      <c r="AJ1006">
        <v>64.7</v>
      </c>
      <c r="AK1006">
        <v>71.22</v>
      </c>
      <c r="AL1006" s="3">
        <f t="shared" si="149"/>
        <v>1</v>
      </c>
      <c r="AM1006" s="3">
        <f t="shared" si="150"/>
        <v>0</v>
      </c>
      <c r="AN1006" s="3">
        <f t="shared" si="151"/>
        <v>0</v>
      </c>
      <c r="AO1006" s="4"/>
    </row>
    <row r="1007" spans="1:41" x14ac:dyDescent="0.35">
      <c r="A1007" s="7" t="s">
        <v>1070</v>
      </c>
      <c r="B1007" t="s">
        <v>948</v>
      </c>
      <c r="C1007" t="s">
        <v>51</v>
      </c>
      <c r="D1007" t="s">
        <v>134</v>
      </c>
      <c r="E1007">
        <v>26.5</v>
      </c>
      <c r="F1007">
        <v>94.74</v>
      </c>
      <c r="G1007">
        <v>79.86</v>
      </c>
      <c r="H1007">
        <f t="shared" si="144"/>
        <v>1.1863260706235912</v>
      </c>
      <c r="I1007">
        <v>25</v>
      </c>
      <c r="J1007">
        <v>74.959999999999994</v>
      </c>
      <c r="K1007">
        <v>76.17</v>
      </c>
      <c r="L1007" s="3">
        <f t="shared" si="146"/>
        <v>0</v>
      </c>
      <c r="M1007" s="3">
        <f t="shared" si="147"/>
        <v>1</v>
      </c>
      <c r="N1007" s="3">
        <f t="shared" si="148"/>
        <v>0</v>
      </c>
      <c r="AA1007" t="s">
        <v>1070</v>
      </c>
      <c r="AB1007" t="s">
        <v>948</v>
      </c>
      <c r="AC1007" t="s">
        <v>51</v>
      </c>
      <c r="AD1007" t="s">
        <v>135</v>
      </c>
      <c r="AE1007">
        <v>24</v>
      </c>
      <c r="AF1007">
        <v>183.16</v>
      </c>
      <c r="AG1007">
        <v>73.7</v>
      </c>
      <c r="AH1007">
        <f t="shared" si="145"/>
        <v>2.4852103120759836</v>
      </c>
      <c r="AI1007">
        <v>22</v>
      </c>
      <c r="AJ1007">
        <v>53.93</v>
      </c>
      <c r="AK1007">
        <v>68.72</v>
      </c>
      <c r="AL1007" s="3">
        <f t="shared" si="149"/>
        <v>1</v>
      </c>
      <c r="AM1007" s="3">
        <f t="shared" si="150"/>
        <v>0</v>
      </c>
      <c r="AN1007" s="3">
        <f t="shared" si="151"/>
        <v>0</v>
      </c>
      <c r="AO1007" s="4"/>
    </row>
    <row r="1008" spans="1:41" x14ac:dyDescent="0.35">
      <c r="A1008" s="7" t="s">
        <v>1071</v>
      </c>
      <c r="B1008" t="s">
        <v>948</v>
      </c>
      <c r="C1008" t="s">
        <v>51</v>
      </c>
      <c r="D1008" t="s">
        <v>134</v>
      </c>
      <c r="E1008">
        <v>25</v>
      </c>
      <c r="F1008">
        <v>139.16</v>
      </c>
      <c r="G1008">
        <v>76.17</v>
      </c>
      <c r="H1008">
        <f t="shared" si="144"/>
        <v>1.8269659971117236</v>
      </c>
      <c r="I1008">
        <v>23</v>
      </c>
      <c r="J1008">
        <v>65.53</v>
      </c>
      <c r="K1008">
        <v>71.22</v>
      </c>
      <c r="L1008" s="3">
        <f t="shared" si="146"/>
        <v>1</v>
      </c>
      <c r="M1008" s="3">
        <f t="shared" si="147"/>
        <v>0</v>
      </c>
      <c r="N1008" s="3">
        <f t="shared" si="148"/>
        <v>0</v>
      </c>
      <c r="AA1008" t="s">
        <v>1071</v>
      </c>
      <c r="AB1008" t="s">
        <v>948</v>
      </c>
      <c r="AC1008" t="s">
        <v>51</v>
      </c>
      <c r="AD1008" t="s">
        <v>135</v>
      </c>
      <c r="AE1008">
        <v>24</v>
      </c>
      <c r="AF1008">
        <v>152.07</v>
      </c>
      <c r="AG1008">
        <v>73.7</v>
      </c>
      <c r="AH1008">
        <f t="shared" si="145"/>
        <v>2.0633649932157394</v>
      </c>
      <c r="AI1008">
        <v>23</v>
      </c>
      <c r="AJ1008">
        <v>58.23</v>
      </c>
      <c r="AK1008">
        <v>71.22</v>
      </c>
      <c r="AL1008" s="3">
        <f t="shared" si="149"/>
        <v>1</v>
      </c>
      <c r="AM1008" s="3">
        <f t="shared" si="150"/>
        <v>0</v>
      </c>
      <c r="AN1008" s="3">
        <f t="shared" si="151"/>
        <v>0</v>
      </c>
      <c r="AO1008" s="4"/>
    </row>
    <row r="1009" spans="1:41" x14ac:dyDescent="0.35">
      <c r="A1009" s="7" t="s">
        <v>1072</v>
      </c>
      <c r="B1009" t="s">
        <v>948</v>
      </c>
      <c r="C1009" s="6" t="s">
        <v>51</v>
      </c>
      <c r="D1009" s="6" t="s">
        <v>134</v>
      </c>
      <c r="E1009" s="6">
        <v>17</v>
      </c>
      <c r="F1009" s="6">
        <v>55.39</v>
      </c>
      <c r="G1009" s="6">
        <v>56.08</v>
      </c>
      <c r="H1009" s="6">
        <f t="shared" si="144"/>
        <v>0.98769614835948649</v>
      </c>
      <c r="I1009" s="6">
        <v>16.5</v>
      </c>
      <c r="J1009" s="6">
        <v>22.53</v>
      </c>
      <c r="K1009" s="6">
        <v>54.79</v>
      </c>
      <c r="L1009" s="6">
        <f t="shared" si="146"/>
        <v>0</v>
      </c>
      <c r="M1009" s="6">
        <f t="shared" si="147"/>
        <v>0</v>
      </c>
      <c r="N1009" s="6">
        <f t="shared" si="148"/>
        <v>1</v>
      </c>
      <c r="AA1009" t="s">
        <v>1072</v>
      </c>
      <c r="AB1009" t="s">
        <v>948</v>
      </c>
      <c r="AC1009" t="s">
        <v>51</v>
      </c>
      <c r="AD1009" t="s">
        <v>135</v>
      </c>
      <c r="AE1009">
        <v>24</v>
      </c>
      <c r="AF1009">
        <v>81.13</v>
      </c>
      <c r="AG1009">
        <v>73.7</v>
      </c>
      <c r="AH1009">
        <f t="shared" si="145"/>
        <v>1.1008141112618723</v>
      </c>
      <c r="AI1009">
        <v>23.5</v>
      </c>
      <c r="AJ1009">
        <v>55.78</v>
      </c>
      <c r="AK1009">
        <v>72.459999999999994</v>
      </c>
      <c r="AL1009" s="3">
        <f t="shared" si="149"/>
        <v>0</v>
      </c>
      <c r="AM1009" s="3">
        <f t="shared" si="150"/>
        <v>1</v>
      </c>
      <c r="AN1009" s="3">
        <f t="shared" si="151"/>
        <v>0</v>
      </c>
      <c r="AO1009" s="4"/>
    </row>
    <row r="1010" spans="1:41" x14ac:dyDescent="0.35">
      <c r="A1010" s="7" t="s">
        <v>1073</v>
      </c>
      <c r="B1010" t="s">
        <v>985</v>
      </c>
      <c r="C1010" t="s">
        <v>51</v>
      </c>
      <c r="D1010" t="s">
        <v>17</v>
      </c>
      <c r="E1010">
        <v>25</v>
      </c>
      <c r="F1010">
        <v>96.81</v>
      </c>
      <c r="G1010">
        <v>76.17</v>
      </c>
      <c r="H1010">
        <f t="shared" si="144"/>
        <v>1.2709728239464355</v>
      </c>
      <c r="I1010">
        <v>24.5</v>
      </c>
      <c r="J1010">
        <v>60.09</v>
      </c>
      <c r="K1010">
        <v>74.930000000000007</v>
      </c>
      <c r="L1010" s="3">
        <f t="shared" si="146"/>
        <v>0</v>
      </c>
      <c r="M1010" s="3">
        <f t="shared" si="147"/>
        <v>1</v>
      </c>
      <c r="N1010" s="3">
        <f t="shared" si="148"/>
        <v>0</v>
      </c>
      <c r="AA1010" t="s">
        <v>1073</v>
      </c>
      <c r="AB1010" t="s">
        <v>985</v>
      </c>
      <c r="AC1010" t="s">
        <v>51</v>
      </c>
      <c r="AD1010" t="s">
        <v>18</v>
      </c>
      <c r="AE1010">
        <v>24</v>
      </c>
      <c r="AF1010">
        <v>120.86</v>
      </c>
      <c r="AG1010">
        <v>73.7</v>
      </c>
      <c r="AH1010">
        <f t="shared" si="145"/>
        <v>1.6398914518317502</v>
      </c>
      <c r="AI1010">
        <v>22.5</v>
      </c>
      <c r="AJ1010">
        <v>35.409999999999997</v>
      </c>
      <c r="AK1010">
        <v>69.97</v>
      </c>
      <c r="AL1010" s="3">
        <f t="shared" si="149"/>
        <v>1</v>
      </c>
      <c r="AM1010" s="3">
        <f t="shared" si="150"/>
        <v>0</v>
      </c>
      <c r="AN1010" s="3">
        <f t="shared" si="151"/>
        <v>0</v>
      </c>
      <c r="AO1010" s="4"/>
    </row>
    <row r="1011" spans="1:41" x14ac:dyDescent="0.35">
      <c r="A1011" s="7" t="s">
        <v>1074</v>
      </c>
      <c r="B1011" t="s">
        <v>985</v>
      </c>
      <c r="C1011" t="s">
        <v>51</v>
      </c>
      <c r="D1011" t="s">
        <v>17</v>
      </c>
      <c r="E1011">
        <v>25</v>
      </c>
      <c r="F1011">
        <v>171.99</v>
      </c>
      <c r="G1011">
        <v>76.17</v>
      </c>
      <c r="H1011">
        <f t="shared" si="144"/>
        <v>2.2579755809373769</v>
      </c>
      <c r="I1011">
        <v>23.5</v>
      </c>
      <c r="J1011">
        <v>72.12</v>
      </c>
      <c r="K1011">
        <v>72.459999999999994</v>
      </c>
      <c r="L1011" s="3">
        <f t="shared" si="146"/>
        <v>1</v>
      </c>
      <c r="M1011" s="3">
        <f t="shared" si="147"/>
        <v>0</v>
      </c>
      <c r="N1011" s="3">
        <f t="shared" si="148"/>
        <v>0</v>
      </c>
      <c r="AA1011" t="s">
        <v>1074</v>
      </c>
      <c r="AB1011" t="s">
        <v>985</v>
      </c>
      <c r="AC1011" t="s">
        <v>51</v>
      </c>
      <c r="AD1011" t="s">
        <v>18</v>
      </c>
      <c r="AE1011">
        <v>24</v>
      </c>
      <c r="AF1011">
        <v>171.22</v>
      </c>
      <c r="AG1011">
        <v>73.7</v>
      </c>
      <c r="AH1011">
        <f t="shared" si="145"/>
        <v>2.323202170963365</v>
      </c>
      <c r="AI1011">
        <v>22.5</v>
      </c>
      <c r="AJ1011">
        <v>63</v>
      </c>
      <c r="AK1011">
        <v>69.97</v>
      </c>
      <c r="AL1011" s="3">
        <f t="shared" si="149"/>
        <v>1</v>
      </c>
      <c r="AM1011" s="3">
        <f t="shared" si="150"/>
        <v>0</v>
      </c>
      <c r="AN1011" s="3">
        <f t="shared" si="151"/>
        <v>0</v>
      </c>
      <c r="AO1011" s="4"/>
    </row>
    <row r="1012" spans="1:41" x14ac:dyDescent="0.35">
      <c r="A1012" s="7" t="s">
        <v>1075</v>
      </c>
      <c r="B1012" t="s">
        <v>985</v>
      </c>
      <c r="C1012" t="s">
        <v>51</v>
      </c>
      <c r="D1012" t="s">
        <v>17</v>
      </c>
      <c r="E1012">
        <v>26</v>
      </c>
      <c r="F1012">
        <v>84.98</v>
      </c>
      <c r="G1012">
        <v>78.63</v>
      </c>
      <c r="H1012">
        <f t="shared" si="144"/>
        <v>1.0807579804146001</v>
      </c>
      <c r="I1012">
        <v>25.5</v>
      </c>
      <c r="J1012">
        <v>66.28</v>
      </c>
      <c r="K1012">
        <v>77.400000000000006</v>
      </c>
      <c r="L1012" s="3">
        <f t="shared" si="146"/>
        <v>0</v>
      </c>
      <c r="M1012" s="3">
        <f t="shared" si="147"/>
        <v>1</v>
      </c>
      <c r="N1012" s="3">
        <f t="shared" si="148"/>
        <v>0</v>
      </c>
      <c r="AA1012" t="s">
        <v>1075</v>
      </c>
      <c r="AB1012" t="s">
        <v>985</v>
      </c>
      <c r="AC1012" t="s">
        <v>51</v>
      </c>
      <c r="AD1012" t="s">
        <v>18</v>
      </c>
      <c r="AE1012">
        <v>24</v>
      </c>
      <c r="AF1012">
        <v>114.1</v>
      </c>
      <c r="AG1012">
        <v>73.7</v>
      </c>
      <c r="AH1012">
        <f t="shared" si="145"/>
        <v>1.5481682496607869</v>
      </c>
      <c r="AI1012">
        <v>22.5</v>
      </c>
      <c r="AJ1012">
        <v>63.09</v>
      </c>
      <c r="AK1012">
        <v>69.97</v>
      </c>
      <c r="AL1012" s="3">
        <f t="shared" si="149"/>
        <v>1</v>
      </c>
      <c r="AM1012" s="3">
        <f t="shared" si="150"/>
        <v>0</v>
      </c>
      <c r="AN1012" s="3">
        <f t="shared" si="151"/>
        <v>0</v>
      </c>
      <c r="AO1012" s="4"/>
    </row>
    <row r="1013" spans="1:41" x14ac:dyDescent="0.35">
      <c r="A1013" s="7" t="s">
        <v>1076</v>
      </c>
      <c r="B1013" t="s">
        <v>985</v>
      </c>
      <c r="C1013" t="s">
        <v>51</v>
      </c>
      <c r="D1013" t="s">
        <v>17</v>
      </c>
      <c r="E1013">
        <v>26</v>
      </c>
      <c r="F1013">
        <v>167.88</v>
      </c>
      <c r="G1013">
        <v>78.63</v>
      </c>
      <c r="H1013">
        <f t="shared" si="144"/>
        <v>2.1350629530713467</v>
      </c>
      <c r="I1013">
        <v>24.5</v>
      </c>
      <c r="J1013">
        <v>74.33</v>
      </c>
      <c r="K1013">
        <v>74.930000000000007</v>
      </c>
      <c r="L1013" s="3">
        <f t="shared" si="146"/>
        <v>1</v>
      </c>
      <c r="M1013" s="3">
        <f t="shared" si="147"/>
        <v>0</v>
      </c>
      <c r="N1013" s="3">
        <f t="shared" si="148"/>
        <v>0</v>
      </c>
      <c r="AA1013" t="s">
        <v>1076</v>
      </c>
      <c r="AB1013" t="s">
        <v>985</v>
      </c>
      <c r="AC1013" t="s">
        <v>51</v>
      </c>
      <c r="AD1013" t="s">
        <v>18</v>
      </c>
      <c r="AE1013">
        <v>24</v>
      </c>
      <c r="AF1013">
        <v>171.72</v>
      </c>
      <c r="AG1013">
        <v>73.7</v>
      </c>
      <c r="AH1013">
        <f t="shared" si="145"/>
        <v>2.3299864314789689</v>
      </c>
      <c r="AI1013">
        <v>23</v>
      </c>
      <c r="AJ1013">
        <v>57.91</v>
      </c>
      <c r="AK1013">
        <v>71.22</v>
      </c>
      <c r="AL1013" s="3">
        <f t="shared" si="149"/>
        <v>1</v>
      </c>
      <c r="AM1013" s="3">
        <f t="shared" si="150"/>
        <v>0</v>
      </c>
      <c r="AN1013" s="3">
        <f t="shared" si="151"/>
        <v>0</v>
      </c>
      <c r="AO1013" s="4"/>
    </row>
    <row r="1014" spans="1:41" x14ac:dyDescent="0.35">
      <c r="A1014" s="7" t="s">
        <v>1077</v>
      </c>
      <c r="B1014" t="s">
        <v>985</v>
      </c>
      <c r="C1014" t="s">
        <v>51</v>
      </c>
      <c r="D1014" t="s">
        <v>17</v>
      </c>
      <c r="E1014">
        <v>25</v>
      </c>
      <c r="F1014">
        <v>78.59</v>
      </c>
      <c r="G1014">
        <v>76.17</v>
      </c>
      <c r="H1014">
        <f t="shared" si="144"/>
        <v>1.0317710384665879</v>
      </c>
      <c r="I1014">
        <v>24.5</v>
      </c>
      <c r="J1014">
        <v>60.62</v>
      </c>
      <c r="K1014">
        <v>74.930000000000007</v>
      </c>
      <c r="L1014" s="3">
        <f t="shared" si="146"/>
        <v>0</v>
      </c>
      <c r="M1014" s="3">
        <f t="shared" si="147"/>
        <v>1</v>
      </c>
      <c r="N1014" s="3">
        <f t="shared" si="148"/>
        <v>0</v>
      </c>
      <c r="AA1014" t="s">
        <v>1077</v>
      </c>
      <c r="AB1014" t="s">
        <v>985</v>
      </c>
      <c r="AC1014" t="s">
        <v>51</v>
      </c>
      <c r="AD1014" t="s">
        <v>18</v>
      </c>
      <c r="AE1014">
        <v>24</v>
      </c>
      <c r="AF1014">
        <v>103.45</v>
      </c>
      <c r="AG1014">
        <v>73.7</v>
      </c>
      <c r="AH1014">
        <f t="shared" si="145"/>
        <v>1.4036635006784259</v>
      </c>
      <c r="AI1014">
        <v>23.5</v>
      </c>
      <c r="AJ1014">
        <v>62.86</v>
      </c>
      <c r="AK1014">
        <v>72.459999999999994</v>
      </c>
      <c r="AL1014" s="3">
        <f t="shared" si="149"/>
        <v>0</v>
      </c>
      <c r="AM1014" s="3">
        <f t="shared" si="150"/>
        <v>1</v>
      </c>
      <c r="AN1014" s="3">
        <f t="shared" si="151"/>
        <v>0</v>
      </c>
      <c r="AO1014" s="4"/>
    </row>
    <row r="1015" spans="1:41" x14ac:dyDescent="0.35">
      <c r="A1015" s="7" t="s">
        <v>1078</v>
      </c>
      <c r="B1015" t="s">
        <v>985</v>
      </c>
      <c r="C1015" t="s">
        <v>51</v>
      </c>
      <c r="D1015" t="s">
        <v>17</v>
      </c>
      <c r="E1015">
        <v>25</v>
      </c>
      <c r="F1015">
        <v>132.27000000000001</v>
      </c>
      <c r="G1015">
        <v>76.17</v>
      </c>
      <c r="H1015">
        <f t="shared" si="144"/>
        <v>1.7365104371799922</v>
      </c>
      <c r="I1015">
        <v>23.5</v>
      </c>
      <c r="J1015">
        <v>67.09</v>
      </c>
      <c r="K1015">
        <v>72.459999999999994</v>
      </c>
      <c r="L1015" s="3">
        <f t="shared" si="146"/>
        <v>1</v>
      </c>
      <c r="M1015" s="3">
        <f t="shared" si="147"/>
        <v>0</v>
      </c>
      <c r="N1015" s="3">
        <f t="shared" si="148"/>
        <v>0</v>
      </c>
      <c r="AA1015" t="s">
        <v>1078</v>
      </c>
      <c r="AB1015" t="s">
        <v>985</v>
      </c>
      <c r="AC1015" t="s">
        <v>51</v>
      </c>
      <c r="AD1015" t="s">
        <v>18</v>
      </c>
      <c r="AE1015">
        <v>24</v>
      </c>
      <c r="AF1015">
        <v>181.65</v>
      </c>
      <c r="AG1015">
        <v>73.7</v>
      </c>
      <c r="AH1015">
        <f t="shared" si="145"/>
        <v>2.4647218453188602</v>
      </c>
      <c r="AI1015">
        <v>16</v>
      </c>
      <c r="AJ1015">
        <v>54.98</v>
      </c>
      <c r="AK1015">
        <v>53.5</v>
      </c>
      <c r="AL1015" s="3">
        <f t="shared" si="149"/>
        <v>1</v>
      </c>
      <c r="AM1015" s="3">
        <f t="shared" si="150"/>
        <v>0</v>
      </c>
      <c r="AN1015" s="3">
        <f t="shared" si="151"/>
        <v>0</v>
      </c>
      <c r="AO1015" s="4"/>
    </row>
    <row r="1016" spans="1:41" x14ac:dyDescent="0.35">
      <c r="A1016" s="7" t="s">
        <v>1079</v>
      </c>
      <c r="B1016" t="s">
        <v>985</v>
      </c>
      <c r="C1016" t="s">
        <v>51</v>
      </c>
      <c r="D1016" t="s">
        <v>17</v>
      </c>
      <c r="E1016">
        <v>25</v>
      </c>
      <c r="F1016">
        <v>113.15</v>
      </c>
      <c r="G1016">
        <v>76.17</v>
      </c>
      <c r="H1016">
        <f t="shared" si="144"/>
        <v>1.4854929762373639</v>
      </c>
      <c r="I1016">
        <v>28</v>
      </c>
      <c r="J1016">
        <v>86.75</v>
      </c>
      <c r="K1016">
        <v>83.53</v>
      </c>
      <c r="L1016" s="3">
        <f t="shared" si="146"/>
        <v>0</v>
      </c>
      <c r="M1016" s="3">
        <f t="shared" si="147"/>
        <v>1</v>
      </c>
      <c r="N1016" s="3">
        <f t="shared" si="148"/>
        <v>0</v>
      </c>
      <c r="AA1016" t="s">
        <v>1079</v>
      </c>
      <c r="AB1016" t="s">
        <v>985</v>
      </c>
      <c r="AC1016" t="s">
        <v>51</v>
      </c>
      <c r="AD1016" t="s">
        <v>18</v>
      </c>
      <c r="AE1016">
        <v>24</v>
      </c>
      <c r="AF1016">
        <v>157.84</v>
      </c>
      <c r="AG1016">
        <v>73.7</v>
      </c>
      <c r="AH1016">
        <f t="shared" si="145"/>
        <v>2.1416553595658074</v>
      </c>
      <c r="AI1016">
        <v>23</v>
      </c>
      <c r="AJ1016">
        <v>69.05</v>
      </c>
      <c r="AK1016">
        <v>71.22</v>
      </c>
      <c r="AL1016" s="3">
        <f t="shared" si="149"/>
        <v>1</v>
      </c>
      <c r="AM1016" s="3">
        <f t="shared" si="150"/>
        <v>0</v>
      </c>
      <c r="AN1016" s="3">
        <f t="shared" si="151"/>
        <v>0</v>
      </c>
      <c r="AO1016" s="4"/>
    </row>
    <row r="1017" spans="1:41" x14ac:dyDescent="0.35">
      <c r="A1017" s="7" t="s">
        <v>1080</v>
      </c>
      <c r="B1017" t="s">
        <v>985</v>
      </c>
      <c r="C1017" s="6" t="s">
        <v>51</v>
      </c>
      <c r="D1017" s="6" t="s">
        <v>17</v>
      </c>
      <c r="E1017" s="6">
        <v>26</v>
      </c>
      <c r="F1017" s="6">
        <v>73.760000000000005</v>
      </c>
      <c r="G1017" s="6">
        <v>78.63</v>
      </c>
      <c r="H1017" s="6">
        <f t="shared" si="144"/>
        <v>0.93806435202848792</v>
      </c>
      <c r="I1017" s="6">
        <v>25.5</v>
      </c>
      <c r="J1017" s="6">
        <v>62.84</v>
      </c>
      <c r="K1017" s="6">
        <v>77.400000000000006</v>
      </c>
      <c r="L1017" s="6">
        <f t="shared" si="146"/>
        <v>0</v>
      </c>
      <c r="M1017" s="6">
        <f t="shared" si="147"/>
        <v>0</v>
      </c>
      <c r="N1017" s="6">
        <f t="shared" si="148"/>
        <v>1</v>
      </c>
      <c r="AA1017" t="s">
        <v>1080</v>
      </c>
      <c r="AB1017" t="s">
        <v>985</v>
      </c>
      <c r="AC1017" t="s">
        <v>51</v>
      </c>
      <c r="AD1017" t="s">
        <v>18</v>
      </c>
      <c r="AE1017">
        <v>24</v>
      </c>
      <c r="AF1017">
        <v>133.74</v>
      </c>
      <c r="AG1017">
        <v>73.7</v>
      </c>
      <c r="AH1017">
        <f t="shared" si="145"/>
        <v>1.8146540027137044</v>
      </c>
      <c r="AI1017">
        <v>23</v>
      </c>
      <c r="AJ1017">
        <v>60.28</v>
      </c>
      <c r="AK1017">
        <v>71.22</v>
      </c>
      <c r="AL1017" s="3">
        <f t="shared" si="149"/>
        <v>1</v>
      </c>
      <c r="AM1017" s="3">
        <f t="shared" si="150"/>
        <v>0</v>
      </c>
      <c r="AN1017" s="3">
        <f t="shared" si="151"/>
        <v>0</v>
      </c>
      <c r="AO1017" s="4"/>
    </row>
    <row r="1018" spans="1:41" x14ac:dyDescent="0.35">
      <c r="A1018" s="7" t="s">
        <v>1081</v>
      </c>
      <c r="B1018" t="s">
        <v>985</v>
      </c>
      <c r="C1018" t="s">
        <v>51</v>
      </c>
      <c r="D1018" t="s">
        <v>17</v>
      </c>
      <c r="E1018">
        <v>27.5</v>
      </c>
      <c r="F1018">
        <v>86.74</v>
      </c>
      <c r="G1018">
        <v>82.3</v>
      </c>
      <c r="H1018">
        <f t="shared" si="144"/>
        <v>1.0539489671931956</v>
      </c>
      <c r="I1018">
        <v>27</v>
      </c>
      <c r="J1018">
        <v>70.28</v>
      </c>
      <c r="K1018">
        <v>81.08</v>
      </c>
      <c r="L1018" s="3">
        <f t="shared" si="146"/>
        <v>0</v>
      </c>
      <c r="M1018" s="3">
        <f t="shared" si="147"/>
        <v>1</v>
      </c>
      <c r="N1018" s="3">
        <f t="shared" si="148"/>
        <v>0</v>
      </c>
      <c r="AA1018" t="s">
        <v>1081</v>
      </c>
      <c r="AB1018" t="s">
        <v>985</v>
      </c>
      <c r="AC1018" t="s">
        <v>51</v>
      </c>
      <c r="AD1018" t="s">
        <v>18</v>
      </c>
      <c r="AE1018">
        <v>24</v>
      </c>
      <c r="AF1018">
        <v>112.44</v>
      </c>
      <c r="AG1018">
        <v>73.7</v>
      </c>
      <c r="AH1018">
        <f t="shared" si="145"/>
        <v>1.5256445047489822</v>
      </c>
      <c r="AI1018">
        <v>23</v>
      </c>
      <c r="AJ1018">
        <v>61.7</v>
      </c>
      <c r="AK1018">
        <v>71.22</v>
      </c>
      <c r="AL1018" s="3">
        <f t="shared" si="149"/>
        <v>1</v>
      </c>
      <c r="AM1018" s="3">
        <f t="shared" si="150"/>
        <v>0</v>
      </c>
      <c r="AN1018" s="3">
        <f t="shared" si="151"/>
        <v>0</v>
      </c>
      <c r="AO1018" s="4"/>
    </row>
    <row r="1019" spans="1:41" x14ac:dyDescent="0.35">
      <c r="A1019" s="7" t="s">
        <v>1082</v>
      </c>
      <c r="B1019" t="s">
        <v>985</v>
      </c>
      <c r="C1019" s="6" t="s">
        <v>51</v>
      </c>
      <c r="D1019" s="6" t="s">
        <v>17</v>
      </c>
      <c r="E1019" s="6">
        <v>26</v>
      </c>
      <c r="F1019" s="6">
        <v>73.47</v>
      </c>
      <c r="G1019" s="6">
        <v>78.63</v>
      </c>
      <c r="H1019" s="6">
        <f t="shared" si="144"/>
        <v>0.93437619229301794</v>
      </c>
      <c r="I1019" s="6">
        <v>25.5</v>
      </c>
      <c r="J1019" s="6">
        <v>54.86</v>
      </c>
      <c r="K1019" s="6">
        <v>77.400000000000006</v>
      </c>
      <c r="L1019" s="6">
        <f t="shared" si="146"/>
        <v>0</v>
      </c>
      <c r="M1019" s="6">
        <f t="shared" si="147"/>
        <v>0</v>
      </c>
      <c r="N1019" s="6">
        <f t="shared" si="148"/>
        <v>1</v>
      </c>
      <c r="AA1019" t="s">
        <v>1082</v>
      </c>
      <c r="AB1019" t="s">
        <v>985</v>
      </c>
      <c r="AC1019" t="s">
        <v>51</v>
      </c>
      <c r="AD1019" t="s">
        <v>18</v>
      </c>
      <c r="AE1019">
        <v>24</v>
      </c>
      <c r="AF1019">
        <v>177.36</v>
      </c>
      <c r="AG1019">
        <v>73.7</v>
      </c>
      <c r="AH1019">
        <f t="shared" si="145"/>
        <v>2.4065128900949797</v>
      </c>
      <c r="AI1019">
        <v>22.5</v>
      </c>
      <c r="AJ1019">
        <v>58.58</v>
      </c>
      <c r="AK1019">
        <v>69.97</v>
      </c>
      <c r="AL1019" s="3">
        <f t="shared" si="149"/>
        <v>1</v>
      </c>
      <c r="AM1019" s="3">
        <f t="shared" si="150"/>
        <v>0</v>
      </c>
      <c r="AN1019" s="3">
        <f t="shared" si="151"/>
        <v>0</v>
      </c>
      <c r="AO1019" s="4"/>
    </row>
    <row r="1020" spans="1:41" x14ac:dyDescent="0.35">
      <c r="A1020" s="7" t="s">
        <v>1083</v>
      </c>
      <c r="B1020" t="s">
        <v>985</v>
      </c>
      <c r="C1020" t="s">
        <v>51</v>
      </c>
      <c r="D1020" t="s">
        <v>17</v>
      </c>
      <c r="E1020">
        <v>25.5</v>
      </c>
      <c r="F1020">
        <v>159.6</v>
      </c>
      <c r="G1020">
        <v>77.400000000000006</v>
      </c>
      <c r="H1020">
        <f t="shared" si="144"/>
        <v>2.0620155038759687</v>
      </c>
      <c r="I1020">
        <v>24</v>
      </c>
      <c r="J1020">
        <v>64.72</v>
      </c>
      <c r="K1020">
        <v>73.7</v>
      </c>
      <c r="L1020" s="3">
        <f t="shared" si="146"/>
        <v>1</v>
      </c>
      <c r="M1020" s="3">
        <f t="shared" si="147"/>
        <v>0</v>
      </c>
      <c r="N1020" s="3">
        <f t="shared" si="148"/>
        <v>0</v>
      </c>
      <c r="AA1020" t="s">
        <v>1083</v>
      </c>
      <c r="AB1020" t="s">
        <v>985</v>
      </c>
      <c r="AC1020" t="s">
        <v>51</v>
      </c>
      <c r="AD1020" t="s">
        <v>18</v>
      </c>
      <c r="AE1020">
        <v>24</v>
      </c>
      <c r="AF1020">
        <v>142.78</v>
      </c>
      <c r="AG1020">
        <v>73.7</v>
      </c>
      <c r="AH1020">
        <f t="shared" si="145"/>
        <v>1.9373134328358208</v>
      </c>
      <c r="AI1020">
        <v>23</v>
      </c>
      <c r="AJ1020">
        <v>56.69</v>
      </c>
      <c r="AK1020">
        <v>71.22</v>
      </c>
      <c r="AL1020" s="3">
        <f t="shared" si="149"/>
        <v>1</v>
      </c>
      <c r="AM1020" s="3">
        <f t="shared" si="150"/>
        <v>0</v>
      </c>
      <c r="AN1020" s="3">
        <f t="shared" si="151"/>
        <v>0</v>
      </c>
      <c r="AO1020" s="4"/>
    </row>
    <row r="1021" spans="1:41" x14ac:dyDescent="0.35">
      <c r="A1021" s="7" t="s">
        <v>1084</v>
      </c>
      <c r="B1021" t="s">
        <v>985</v>
      </c>
      <c r="C1021" t="s">
        <v>51</v>
      </c>
      <c r="D1021" t="s">
        <v>17</v>
      </c>
      <c r="E1021">
        <v>25</v>
      </c>
      <c r="F1021">
        <v>103.59</v>
      </c>
      <c r="G1021">
        <v>76.17</v>
      </c>
      <c r="H1021">
        <f t="shared" si="144"/>
        <v>1.3599842457660496</v>
      </c>
      <c r="I1021">
        <v>23.5</v>
      </c>
      <c r="J1021">
        <v>57.21</v>
      </c>
      <c r="K1021">
        <v>72.459999999999994</v>
      </c>
      <c r="L1021" s="3">
        <f t="shared" si="146"/>
        <v>0</v>
      </c>
      <c r="M1021" s="3">
        <f t="shared" si="147"/>
        <v>1</v>
      </c>
      <c r="N1021" s="3">
        <f t="shared" si="148"/>
        <v>0</v>
      </c>
      <c r="AA1021" t="s">
        <v>1084</v>
      </c>
      <c r="AB1021" t="s">
        <v>985</v>
      </c>
      <c r="AC1021" t="s">
        <v>51</v>
      </c>
      <c r="AD1021" t="s">
        <v>18</v>
      </c>
      <c r="AE1021">
        <v>24</v>
      </c>
      <c r="AF1021">
        <v>128.74</v>
      </c>
      <c r="AG1021">
        <v>73.7</v>
      </c>
      <c r="AH1021">
        <f t="shared" si="145"/>
        <v>1.7468113975576662</v>
      </c>
      <c r="AI1021">
        <v>23</v>
      </c>
      <c r="AJ1021">
        <v>44.7</v>
      </c>
      <c r="AK1021">
        <v>71.22</v>
      </c>
      <c r="AL1021" s="3">
        <f t="shared" si="149"/>
        <v>1</v>
      </c>
      <c r="AM1021" s="3">
        <f t="shared" si="150"/>
        <v>0</v>
      </c>
      <c r="AN1021" s="3">
        <f t="shared" si="151"/>
        <v>0</v>
      </c>
      <c r="AO1021" s="4"/>
    </row>
    <row r="1022" spans="1:41" x14ac:dyDescent="0.35">
      <c r="A1022" s="7" t="s">
        <v>1085</v>
      </c>
      <c r="B1022" t="s">
        <v>985</v>
      </c>
      <c r="C1022" t="s">
        <v>51</v>
      </c>
      <c r="D1022" t="s">
        <v>17</v>
      </c>
      <c r="E1022">
        <v>25</v>
      </c>
      <c r="F1022">
        <v>77.849999999999994</v>
      </c>
      <c r="G1022">
        <v>76.17</v>
      </c>
      <c r="H1022">
        <f t="shared" si="144"/>
        <v>1.0220559275305237</v>
      </c>
      <c r="I1022">
        <v>24.5</v>
      </c>
      <c r="J1022">
        <v>68.31</v>
      </c>
      <c r="K1022">
        <v>74.930000000000007</v>
      </c>
      <c r="L1022" s="3">
        <f t="shared" si="146"/>
        <v>0</v>
      </c>
      <c r="M1022" s="3">
        <f t="shared" si="147"/>
        <v>1</v>
      </c>
      <c r="N1022" s="3">
        <f t="shared" si="148"/>
        <v>0</v>
      </c>
      <c r="AA1022" t="s">
        <v>1085</v>
      </c>
      <c r="AB1022" t="s">
        <v>985</v>
      </c>
      <c r="AC1022" t="s">
        <v>51</v>
      </c>
      <c r="AD1022" t="s">
        <v>18</v>
      </c>
      <c r="AE1022">
        <v>24</v>
      </c>
      <c r="AF1022">
        <v>167.43</v>
      </c>
      <c r="AG1022">
        <v>73.7</v>
      </c>
      <c r="AH1022">
        <f t="shared" si="145"/>
        <v>2.2717774762550884</v>
      </c>
      <c r="AI1022">
        <v>22</v>
      </c>
      <c r="AJ1022">
        <v>52.95</v>
      </c>
      <c r="AK1022">
        <v>68.72</v>
      </c>
      <c r="AL1022" s="3">
        <f t="shared" si="149"/>
        <v>1</v>
      </c>
      <c r="AM1022" s="3">
        <f t="shared" si="150"/>
        <v>0</v>
      </c>
      <c r="AN1022" s="3">
        <f t="shared" si="151"/>
        <v>0</v>
      </c>
      <c r="AO1022" s="4"/>
    </row>
    <row r="1023" spans="1:41" x14ac:dyDescent="0.35">
      <c r="A1023" s="7" t="s">
        <v>1086</v>
      </c>
      <c r="B1023" t="s">
        <v>985</v>
      </c>
      <c r="C1023" s="6" t="s">
        <v>51</v>
      </c>
      <c r="D1023" s="6" t="s">
        <v>17</v>
      </c>
      <c r="E1023" s="6">
        <v>24.5</v>
      </c>
      <c r="F1023" s="6">
        <v>66.86</v>
      </c>
      <c r="G1023" s="6">
        <v>74.930000000000007</v>
      </c>
      <c r="H1023" s="6">
        <f t="shared" si="144"/>
        <v>0.89229947951421318</v>
      </c>
      <c r="I1023" s="6">
        <v>24</v>
      </c>
      <c r="J1023" s="6">
        <v>57.35</v>
      </c>
      <c r="K1023" s="6">
        <v>73.7</v>
      </c>
      <c r="L1023" s="6">
        <f t="shared" si="146"/>
        <v>0</v>
      </c>
      <c r="M1023" s="6">
        <f t="shared" si="147"/>
        <v>0</v>
      </c>
      <c r="N1023" s="6">
        <f t="shared" si="148"/>
        <v>1</v>
      </c>
      <c r="AA1023" t="s">
        <v>1086</v>
      </c>
      <c r="AB1023" t="s">
        <v>985</v>
      </c>
      <c r="AC1023" t="s">
        <v>51</v>
      </c>
      <c r="AD1023" t="s">
        <v>18</v>
      </c>
      <c r="AE1023">
        <v>24</v>
      </c>
      <c r="AF1023">
        <v>145.5</v>
      </c>
      <c r="AG1023">
        <v>73.7</v>
      </c>
      <c r="AH1023">
        <f t="shared" si="145"/>
        <v>1.9742198100407056</v>
      </c>
      <c r="AI1023">
        <v>22.5</v>
      </c>
      <c r="AJ1023">
        <v>52.16</v>
      </c>
      <c r="AK1023">
        <v>69.97</v>
      </c>
      <c r="AL1023" s="3">
        <f t="shared" si="149"/>
        <v>1</v>
      </c>
      <c r="AM1023" s="3">
        <f t="shared" si="150"/>
        <v>0</v>
      </c>
      <c r="AN1023" s="3">
        <f t="shared" si="151"/>
        <v>0</v>
      </c>
      <c r="AO1023" s="4"/>
    </row>
    <row r="1024" spans="1:41" x14ac:dyDescent="0.35">
      <c r="A1024" s="7" t="s">
        <v>1087</v>
      </c>
      <c r="B1024" t="s">
        <v>985</v>
      </c>
      <c r="C1024" t="s">
        <v>51</v>
      </c>
      <c r="D1024" t="s">
        <v>17</v>
      </c>
      <c r="E1024">
        <v>25</v>
      </c>
      <c r="F1024">
        <v>159.06</v>
      </c>
      <c r="G1024">
        <v>76.17</v>
      </c>
      <c r="H1024">
        <f t="shared" si="144"/>
        <v>2.0882237101220955</v>
      </c>
      <c r="I1024">
        <v>23</v>
      </c>
      <c r="J1024">
        <v>64.56</v>
      </c>
      <c r="K1024">
        <v>71.22</v>
      </c>
      <c r="L1024" s="3">
        <f t="shared" si="146"/>
        <v>1</v>
      </c>
      <c r="M1024" s="3">
        <f t="shared" si="147"/>
        <v>0</v>
      </c>
      <c r="N1024" s="3">
        <f t="shared" si="148"/>
        <v>0</v>
      </c>
      <c r="AA1024" t="s">
        <v>1087</v>
      </c>
      <c r="AB1024" t="s">
        <v>985</v>
      </c>
      <c r="AC1024" t="s">
        <v>51</v>
      </c>
      <c r="AD1024" t="s">
        <v>18</v>
      </c>
      <c r="AE1024">
        <v>24</v>
      </c>
      <c r="AF1024">
        <v>173.4</v>
      </c>
      <c r="AG1024">
        <v>73.7</v>
      </c>
      <c r="AH1024">
        <f t="shared" si="145"/>
        <v>2.3527815468113977</v>
      </c>
      <c r="AI1024">
        <v>35</v>
      </c>
      <c r="AJ1024">
        <v>104.89</v>
      </c>
      <c r="AK1024">
        <v>100.44</v>
      </c>
      <c r="AL1024" s="3">
        <f t="shared" si="149"/>
        <v>1</v>
      </c>
      <c r="AM1024" s="3">
        <f t="shared" si="150"/>
        <v>0</v>
      </c>
      <c r="AN1024" s="3">
        <f t="shared" si="151"/>
        <v>0</v>
      </c>
      <c r="AO1024" s="4"/>
    </row>
    <row r="1025" spans="1:41" x14ac:dyDescent="0.35">
      <c r="A1025" s="7" t="s">
        <v>1088</v>
      </c>
      <c r="B1025" t="s">
        <v>985</v>
      </c>
      <c r="C1025" t="s">
        <v>51</v>
      </c>
      <c r="D1025" t="s">
        <v>17</v>
      </c>
      <c r="E1025">
        <v>25.5</v>
      </c>
      <c r="F1025">
        <v>135.25</v>
      </c>
      <c r="G1025">
        <v>77.400000000000006</v>
      </c>
      <c r="H1025">
        <f t="shared" si="144"/>
        <v>1.7474160206718345</v>
      </c>
      <c r="I1025">
        <v>24.5</v>
      </c>
      <c r="J1025">
        <v>73.150000000000006</v>
      </c>
      <c r="K1025">
        <v>74.930000000000007</v>
      </c>
      <c r="L1025" s="3">
        <f t="shared" si="146"/>
        <v>1</v>
      </c>
      <c r="M1025" s="3">
        <f t="shared" si="147"/>
        <v>0</v>
      </c>
      <c r="N1025" s="3">
        <f t="shared" si="148"/>
        <v>0</v>
      </c>
      <c r="AA1025" t="s">
        <v>1088</v>
      </c>
      <c r="AB1025" t="s">
        <v>985</v>
      </c>
      <c r="AC1025" t="s">
        <v>51</v>
      </c>
      <c r="AD1025" t="s">
        <v>18</v>
      </c>
      <c r="AE1025">
        <v>24</v>
      </c>
      <c r="AF1025">
        <v>167.53</v>
      </c>
      <c r="AG1025">
        <v>73.7</v>
      </c>
      <c r="AH1025">
        <f t="shared" si="145"/>
        <v>2.2731343283582088</v>
      </c>
      <c r="AI1025">
        <v>16</v>
      </c>
      <c r="AJ1025">
        <v>59.21</v>
      </c>
      <c r="AK1025">
        <v>53.5</v>
      </c>
      <c r="AL1025" s="3">
        <f t="shared" si="149"/>
        <v>1</v>
      </c>
      <c r="AM1025" s="3">
        <f t="shared" si="150"/>
        <v>0</v>
      </c>
      <c r="AN1025" s="3">
        <f t="shared" si="151"/>
        <v>0</v>
      </c>
      <c r="AO1025" s="4"/>
    </row>
    <row r="1026" spans="1:41" x14ac:dyDescent="0.35">
      <c r="A1026" s="7" t="s">
        <v>1089</v>
      </c>
      <c r="B1026" t="s">
        <v>985</v>
      </c>
      <c r="C1026" t="s">
        <v>51</v>
      </c>
      <c r="D1026" t="s">
        <v>17</v>
      </c>
      <c r="E1026">
        <v>25.5</v>
      </c>
      <c r="F1026">
        <v>93.2</v>
      </c>
      <c r="G1026">
        <v>77.400000000000006</v>
      </c>
      <c r="H1026">
        <f t="shared" ref="H1026:H1069" si="152">F1026/G1026</f>
        <v>1.2041343669250646</v>
      </c>
      <c r="I1026">
        <v>25</v>
      </c>
      <c r="J1026">
        <v>69.16</v>
      </c>
      <c r="K1026">
        <v>76.17</v>
      </c>
      <c r="L1026" s="3">
        <f t="shared" si="146"/>
        <v>0</v>
      </c>
      <c r="M1026" s="3">
        <f t="shared" si="147"/>
        <v>1</v>
      </c>
      <c r="N1026" s="3">
        <f t="shared" si="148"/>
        <v>0</v>
      </c>
      <c r="AA1026" t="s">
        <v>1089</v>
      </c>
      <c r="AB1026" t="s">
        <v>985</v>
      </c>
      <c r="AC1026" t="s">
        <v>51</v>
      </c>
      <c r="AD1026" t="s">
        <v>18</v>
      </c>
      <c r="AE1026">
        <v>24</v>
      </c>
      <c r="AF1026">
        <v>188.07</v>
      </c>
      <c r="AG1026">
        <v>73.7</v>
      </c>
      <c r="AH1026">
        <f t="shared" si="145"/>
        <v>2.5518317503392129</v>
      </c>
      <c r="AI1026">
        <v>22.5</v>
      </c>
      <c r="AJ1026">
        <v>50.36</v>
      </c>
      <c r="AK1026">
        <v>69.97</v>
      </c>
      <c r="AL1026" s="3">
        <f t="shared" si="149"/>
        <v>1</v>
      </c>
      <c r="AM1026" s="3">
        <f t="shared" si="150"/>
        <v>0</v>
      </c>
      <c r="AN1026" s="3">
        <f t="shared" si="151"/>
        <v>0</v>
      </c>
      <c r="AO1026" s="4"/>
    </row>
    <row r="1027" spans="1:41" x14ac:dyDescent="0.35">
      <c r="A1027" s="7" t="s">
        <v>1090</v>
      </c>
      <c r="B1027" t="s">
        <v>985</v>
      </c>
      <c r="C1027" t="s">
        <v>51</v>
      </c>
      <c r="D1027" t="s">
        <v>17</v>
      </c>
      <c r="E1027">
        <v>26</v>
      </c>
      <c r="F1027">
        <v>186.66</v>
      </c>
      <c r="G1027">
        <v>78.63</v>
      </c>
      <c r="H1027">
        <f t="shared" si="152"/>
        <v>2.3739030904235028</v>
      </c>
      <c r="I1027">
        <v>24</v>
      </c>
      <c r="J1027">
        <v>46.2</v>
      </c>
      <c r="K1027">
        <v>73.7</v>
      </c>
      <c r="L1027" s="3">
        <f t="shared" si="146"/>
        <v>1</v>
      </c>
      <c r="M1027" s="3">
        <f t="shared" si="147"/>
        <v>0</v>
      </c>
      <c r="N1027" s="3">
        <f t="shared" si="148"/>
        <v>0</v>
      </c>
      <c r="AA1027" t="s">
        <v>1090</v>
      </c>
      <c r="AB1027" t="s">
        <v>985</v>
      </c>
      <c r="AC1027" t="s">
        <v>51</v>
      </c>
      <c r="AD1027" t="s">
        <v>18</v>
      </c>
      <c r="AE1027">
        <v>24</v>
      </c>
      <c r="AF1027">
        <v>184.6</v>
      </c>
      <c r="AG1027">
        <v>73.7</v>
      </c>
      <c r="AH1027">
        <f t="shared" ref="AH1027:AH1069" si="153">AF1027/AG1027</f>
        <v>2.5047489823609226</v>
      </c>
      <c r="AI1027">
        <v>22.5</v>
      </c>
      <c r="AJ1027">
        <v>58.64</v>
      </c>
      <c r="AK1027">
        <v>69.97</v>
      </c>
      <c r="AL1027" s="3">
        <f t="shared" si="149"/>
        <v>1</v>
      </c>
      <c r="AM1027" s="3">
        <f t="shared" si="150"/>
        <v>0</v>
      </c>
      <c r="AN1027" s="3">
        <f t="shared" si="151"/>
        <v>0</v>
      </c>
      <c r="AO1027" s="4"/>
    </row>
    <row r="1028" spans="1:41" x14ac:dyDescent="0.35">
      <c r="A1028" s="7" t="s">
        <v>1091</v>
      </c>
      <c r="B1028" t="s">
        <v>985</v>
      </c>
      <c r="C1028" t="s">
        <v>51</v>
      </c>
      <c r="D1028" t="s">
        <v>17</v>
      </c>
      <c r="E1028">
        <v>25.5</v>
      </c>
      <c r="F1028">
        <v>165.26</v>
      </c>
      <c r="G1028">
        <v>77.400000000000006</v>
      </c>
      <c r="H1028">
        <f t="shared" si="152"/>
        <v>2.1351421188630488</v>
      </c>
      <c r="I1028">
        <v>23.5</v>
      </c>
      <c r="J1028">
        <v>58.74</v>
      </c>
      <c r="K1028">
        <v>72.459999999999994</v>
      </c>
      <c r="L1028" s="3">
        <f t="shared" si="146"/>
        <v>1</v>
      </c>
      <c r="M1028" s="3">
        <f t="shared" si="147"/>
        <v>0</v>
      </c>
      <c r="N1028" s="3">
        <f t="shared" si="148"/>
        <v>0</v>
      </c>
      <c r="AA1028" t="s">
        <v>1091</v>
      </c>
      <c r="AB1028" t="s">
        <v>985</v>
      </c>
      <c r="AC1028" t="s">
        <v>51</v>
      </c>
      <c r="AD1028" t="s">
        <v>18</v>
      </c>
      <c r="AE1028">
        <v>24</v>
      </c>
      <c r="AF1028">
        <v>186.79</v>
      </c>
      <c r="AG1028">
        <v>73.7</v>
      </c>
      <c r="AH1028">
        <f t="shared" si="153"/>
        <v>2.5344640434192671</v>
      </c>
      <c r="AI1028">
        <v>23</v>
      </c>
      <c r="AJ1028">
        <v>63.16</v>
      </c>
      <c r="AK1028">
        <v>71.22</v>
      </c>
      <c r="AL1028" s="3">
        <f t="shared" si="149"/>
        <v>1</v>
      </c>
      <c r="AM1028" s="3">
        <f t="shared" si="150"/>
        <v>0</v>
      </c>
      <c r="AN1028" s="3">
        <f t="shared" si="151"/>
        <v>0</v>
      </c>
      <c r="AO1028" s="4"/>
    </row>
    <row r="1029" spans="1:41" x14ac:dyDescent="0.35">
      <c r="A1029" s="7" t="s">
        <v>1092</v>
      </c>
      <c r="B1029" t="s">
        <v>985</v>
      </c>
      <c r="C1029" t="s">
        <v>51</v>
      </c>
      <c r="D1029" t="s">
        <v>17</v>
      </c>
      <c r="E1029">
        <v>25.5</v>
      </c>
      <c r="F1029">
        <v>133.16999999999999</v>
      </c>
      <c r="G1029">
        <v>77.400000000000006</v>
      </c>
      <c r="H1029">
        <f t="shared" si="152"/>
        <v>1.7205426356589144</v>
      </c>
      <c r="I1029">
        <v>23.5</v>
      </c>
      <c r="J1029">
        <v>57.91</v>
      </c>
      <c r="K1029">
        <v>72.459999999999994</v>
      </c>
      <c r="L1029" s="3">
        <f t="shared" ref="L1029:L1069" si="154">IF(H1029&gt;1.5,1,0)</f>
        <v>1</v>
      </c>
      <c r="M1029" s="3">
        <f t="shared" ref="M1029:M1069" si="155">IF((AND(H1029&gt;1,H1029&lt;1.5)),1,0)</f>
        <v>0</v>
      </c>
      <c r="N1029" s="3">
        <f t="shared" ref="N1029:N1069" si="156">IF(H1029&lt;1,1,0)</f>
        <v>0</v>
      </c>
      <c r="AA1029" t="s">
        <v>1092</v>
      </c>
      <c r="AB1029" t="s">
        <v>985</v>
      </c>
      <c r="AC1029" t="s">
        <v>51</v>
      </c>
      <c r="AD1029" t="s">
        <v>18</v>
      </c>
      <c r="AE1029">
        <v>24</v>
      </c>
      <c r="AF1029">
        <v>167.94</v>
      </c>
      <c r="AG1029">
        <v>73.7</v>
      </c>
      <c r="AH1029">
        <f t="shared" si="153"/>
        <v>2.2786974219810041</v>
      </c>
      <c r="AI1029">
        <v>23</v>
      </c>
      <c r="AJ1029">
        <v>62.13</v>
      </c>
      <c r="AK1029">
        <v>71.22</v>
      </c>
      <c r="AL1029" s="3">
        <f t="shared" ref="AL1029:AL1069" si="157">IF(AH1029&gt;1.5,1,0)</f>
        <v>1</v>
      </c>
      <c r="AM1029" s="3">
        <f t="shared" ref="AM1029:AM1069" si="158">IF((AND(AH1029&gt;1,AH1029&lt;1.5)),1,0)</f>
        <v>0</v>
      </c>
      <c r="AN1029" s="3">
        <f t="shared" ref="AN1029:AN1069" si="159">IF(AH1029&lt;1,1,0)</f>
        <v>0</v>
      </c>
      <c r="AO1029" s="4"/>
    </row>
    <row r="1030" spans="1:41" x14ac:dyDescent="0.35">
      <c r="A1030" s="7" t="s">
        <v>1093</v>
      </c>
      <c r="B1030" t="s">
        <v>985</v>
      </c>
      <c r="C1030" t="s">
        <v>51</v>
      </c>
      <c r="D1030" t="s">
        <v>17</v>
      </c>
      <c r="E1030">
        <v>25</v>
      </c>
      <c r="F1030">
        <v>108.58</v>
      </c>
      <c r="G1030">
        <v>76.17</v>
      </c>
      <c r="H1030">
        <f t="shared" si="152"/>
        <v>1.4254956019430221</v>
      </c>
      <c r="I1030">
        <v>24</v>
      </c>
      <c r="J1030">
        <v>54.31</v>
      </c>
      <c r="K1030">
        <v>73.7</v>
      </c>
      <c r="L1030" s="3">
        <f t="shared" si="154"/>
        <v>0</v>
      </c>
      <c r="M1030" s="3">
        <f t="shared" si="155"/>
        <v>1</v>
      </c>
      <c r="N1030" s="3">
        <f t="shared" si="156"/>
        <v>0</v>
      </c>
      <c r="AA1030" t="s">
        <v>1093</v>
      </c>
      <c r="AB1030" t="s">
        <v>985</v>
      </c>
      <c r="AC1030" t="s">
        <v>51</v>
      </c>
      <c r="AD1030" t="s">
        <v>18</v>
      </c>
      <c r="AE1030">
        <v>24</v>
      </c>
      <c r="AF1030">
        <v>171.08</v>
      </c>
      <c r="AG1030">
        <v>73.7</v>
      </c>
      <c r="AH1030">
        <f t="shared" si="153"/>
        <v>2.321302578018996</v>
      </c>
      <c r="AI1030">
        <v>22.5</v>
      </c>
      <c r="AJ1030">
        <v>55.78</v>
      </c>
      <c r="AK1030">
        <v>69.97</v>
      </c>
      <c r="AL1030" s="3">
        <f t="shared" si="157"/>
        <v>1</v>
      </c>
      <c r="AM1030" s="3">
        <f t="shared" si="158"/>
        <v>0</v>
      </c>
      <c r="AN1030" s="3">
        <f t="shared" si="159"/>
        <v>0</v>
      </c>
      <c r="AO1030" s="4"/>
    </row>
    <row r="1031" spans="1:41" x14ac:dyDescent="0.35">
      <c r="A1031" s="7" t="s">
        <v>1094</v>
      </c>
      <c r="B1031" t="s">
        <v>985</v>
      </c>
      <c r="C1031" t="s">
        <v>51</v>
      </c>
      <c r="D1031" t="s">
        <v>17</v>
      </c>
      <c r="E1031">
        <v>26</v>
      </c>
      <c r="F1031">
        <v>180.85</v>
      </c>
      <c r="G1031">
        <v>78.63</v>
      </c>
      <c r="H1031">
        <f t="shared" si="152"/>
        <v>2.3000127177921912</v>
      </c>
      <c r="I1031">
        <v>24</v>
      </c>
      <c r="J1031">
        <v>50.11</v>
      </c>
      <c r="K1031">
        <v>73.7</v>
      </c>
      <c r="L1031" s="3">
        <f t="shared" si="154"/>
        <v>1</v>
      </c>
      <c r="M1031" s="3">
        <f t="shared" si="155"/>
        <v>0</v>
      </c>
      <c r="N1031" s="3">
        <f t="shared" si="156"/>
        <v>0</v>
      </c>
      <c r="AA1031" t="s">
        <v>1094</v>
      </c>
      <c r="AB1031" t="s">
        <v>985</v>
      </c>
      <c r="AC1031" t="s">
        <v>51</v>
      </c>
      <c r="AD1031" t="s">
        <v>18</v>
      </c>
      <c r="AE1031">
        <v>24</v>
      </c>
      <c r="AF1031">
        <v>158.19</v>
      </c>
      <c r="AG1031">
        <v>73.7</v>
      </c>
      <c r="AH1031">
        <f t="shared" si="153"/>
        <v>2.14640434192673</v>
      </c>
      <c r="AI1031">
        <v>22.5</v>
      </c>
      <c r="AJ1031">
        <v>61.49</v>
      </c>
      <c r="AK1031">
        <v>69.97</v>
      </c>
      <c r="AL1031" s="3">
        <f t="shared" si="157"/>
        <v>1</v>
      </c>
      <c r="AM1031" s="3">
        <f t="shared" si="158"/>
        <v>0</v>
      </c>
      <c r="AN1031" s="3">
        <f t="shared" si="159"/>
        <v>0</v>
      </c>
      <c r="AO1031" s="4"/>
    </row>
    <row r="1032" spans="1:41" x14ac:dyDescent="0.35">
      <c r="A1032" s="7" t="s">
        <v>1095</v>
      </c>
      <c r="B1032" t="s">
        <v>985</v>
      </c>
      <c r="C1032" t="s">
        <v>51</v>
      </c>
      <c r="D1032" t="s">
        <v>17</v>
      </c>
      <c r="E1032">
        <v>26</v>
      </c>
      <c r="F1032">
        <v>178.95</v>
      </c>
      <c r="G1032">
        <v>78.63</v>
      </c>
      <c r="H1032">
        <f t="shared" si="152"/>
        <v>2.2758489126287675</v>
      </c>
      <c r="I1032">
        <v>24</v>
      </c>
      <c r="J1032">
        <v>43.29</v>
      </c>
      <c r="K1032">
        <v>73.7</v>
      </c>
      <c r="L1032" s="3">
        <f t="shared" si="154"/>
        <v>1</v>
      </c>
      <c r="M1032" s="3">
        <f t="shared" si="155"/>
        <v>0</v>
      </c>
      <c r="N1032" s="3">
        <f t="shared" si="156"/>
        <v>0</v>
      </c>
      <c r="AA1032" t="s">
        <v>1095</v>
      </c>
      <c r="AB1032" t="s">
        <v>985</v>
      </c>
      <c r="AC1032" t="s">
        <v>51</v>
      </c>
      <c r="AD1032" t="s">
        <v>18</v>
      </c>
      <c r="AE1032">
        <v>24</v>
      </c>
      <c r="AF1032">
        <v>156.51</v>
      </c>
      <c r="AG1032">
        <v>73.7</v>
      </c>
      <c r="AH1032">
        <f t="shared" si="153"/>
        <v>2.1236092265943012</v>
      </c>
      <c r="AI1032">
        <v>23</v>
      </c>
      <c r="AJ1032">
        <v>68.099999999999994</v>
      </c>
      <c r="AK1032">
        <v>71.22</v>
      </c>
      <c r="AL1032" s="3">
        <f t="shared" si="157"/>
        <v>1</v>
      </c>
      <c r="AM1032" s="3">
        <f t="shared" si="158"/>
        <v>0</v>
      </c>
      <c r="AN1032" s="3">
        <f t="shared" si="159"/>
        <v>0</v>
      </c>
      <c r="AO1032" s="4"/>
    </row>
    <row r="1033" spans="1:41" x14ac:dyDescent="0.35">
      <c r="A1033" s="7" t="s">
        <v>1096</v>
      </c>
      <c r="B1033" t="s">
        <v>985</v>
      </c>
      <c r="C1033" t="s">
        <v>51</v>
      </c>
      <c r="D1033" t="s">
        <v>17</v>
      </c>
      <c r="E1033">
        <v>27.5</v>
      </c>
      <c r="F1033">
        <v>98.3</v>
      </c>
      <c r="G1033">
        <v>82.3</v>
      </c>
      <c r="H1033">
        <f t="shared" si="152"/>
        <v>1.1944106925880924</v>
      </c>
      <c r="I1033">
        <v>26</v>
      </c>
      <c r="J1033">
        <v>86.34</v>
      </c>
      <c r="K1033">
        <v>78.63</v>
      </c>
      <c r="L1033" s="3">
        <f t="shared" si="154"/>
        <v>0</v>
      </c>
      <c r="M1033" s="3">
        <f t="shared" si="155"/>
        <v>1</v>
      </c>
      <c r="N1033" s="3">
        <f t="shared" si="156"/>
        <v>0</v>
      </c>
      <c r="AA1033" t="s">
        <v>1096</v>
      </c>
      <c r="AB1033" t="s">
        <v>985</v>
      </c>
      <c r="AC1033" t="s">
        <v>51</v>
      </c>
      <c r="AD1033" t="s">
        <v>18</v>
      </c>
      <c r="AE1033">
        <v>24</v>
      </c>
      <c r="AF1033">
        <v>126.49</v>
      </c>
      <c r="AG1033">
        <v>73.7</v>
      </c>
      <c r="AH1033">
        <f t="shared" si="153"/>
        <v>1.716282225237449</v>
      </c>
      <c r="AI1033">
        <v>16</v>
      </c>
      <c r="AJ1033">
        <v>53.85</v>
      </c>
      <c r="AK1033">
        <v>53.5</v>
      </c>
      <c r="AL1033" s="3">
        <f t="shared" si="157"/>
        <v>1</v>
      </c>
      <c r="AM1033" s="3">
        <f t="shared" si="158"/>
        <v>0</v>
      </c>
      <c r="AN1033" s="3">
        <f t="shared" si="159"/>
        <v>0</v>
      </c>
      <c r="AO1033" s="4"/>
    </row>
    <row r="1034" spans="1:41" x14ac:dyDescent="0.35">
      <c r="A1034" s="7" t="s">
        <v>1097</v>
      </c>
      <c r="B1034" t="s">
        <v>985</v>
      </c>
      <c r="C1034" t="s">
        <v>51</v>
      </c>
      <c r="D1034" t="s">
        <v>17</v>
      </c>
      <c r="E1034">
        <v>26</v>
      </c>
      <c r="F1034">
        <v>129.94</v>
      </c>
      <c r="G1034">
        <v>78.63</v>
      </c>
      <c r="H1034">
        <f t="shared" si="152"/>
        <v>1.6525499173343507</v>
      </c>
      <c r="I1034">
        <v>24.5</v>
      </c>
      <c r="J1034">
        <v>72.77</v>
      </c>
      <c r="K1034">
        <v>74.930000000000007</v>
      </c>
      <c r="L1034" s="3">
        <f t="shared" si="154"/>
        <v>1</v>
      </c>
      <c r="M1034" s="3">
        <f t="shared" si="155"/>
        <v>0</v>
      </c>
      <c r="N1034" s="3">
        <f t="shared" si="156"/>
        <v>0</v>
      </c>
      <c r="AA1034" t="s">
        <v>1097</v>
      </c>
      <c r="AB1034" t="s">
        <v>985</v>
      </c>
      <c r="AC1034" t="s">
        <v>51</v>
      </c>
      <c r="AD1034" t="s">
        <v>18</v>
      </c>
      <c r="AE1034">
        <v>24</v>
      </c>
      <c r="AF1034">
        <v>148.88999999999999</v>
      </c>
      <c r="AG1034">
        <v>73.7</v>
      </c>
      <c r="AH1034">
        <f t="shared" si="153"/>
        <v>2.0202170963364989</v>
      </c>
      <c r="AI1034">
        <v>16</v>
      </c>
      <c r="AJ1034">
        <v>58.59</v>
      </c>
      <c r="AK1034">
        <v>53.5</v>
      </c>
      <c r="AL1034" s="3">
        <f t="shared" si="157"/>
        <v>1</v>
      </c>
      <c r="AM1034" s="3">
        <f t="shared" si="158"/>
        <v>0</v>
      </c>
      <c r="AN1034" s="3">
        <f t="shared" si="159"/>
        <v>0</v>
      </c>
      <c r="AO1034" s="4"/>
    </row>
    <row r="1035" spans="1:41" x14ac:dyDescent="0.35">
      <c r="A1035" s="7" t="s">
        <v>1098</v>
      </c>
      <c r="B1035" t="s">
        <v>985</v>
      </c>
      <c r="C1035" t="s">
        <v>51</v>
      </c>
      <c r="D1035" t="s">
        <v>17</v>
      </c>
      <c r="E1035">
        <v>25.5</v>
      </c>
      <c r="F1035">
        <v>91.82</v>
      </c>
      <c r="G1035">
        <v>77.400000000000006</v>
      </c>
      <c r="H1035">
        <f t="shared" si="152"/>
        <v>1.1863049095607234</v>
      </c>
      <c r="I1035">
        <v>24.5</v>
      </c>
      <c r="J1035">
        <v>76.56</v>
      </c>
      <c r="K1035">
        <v>74.930000000000007</v>
      </c>
      <c r="L1035" s="3">
        <f t="shared" si="154"/>
        <v>0</v>
      </c>
      <c r="M1035" s="3">
        <f t="shared" si="155"/>
        <v>1</v>
      </c>
      <c r="N1035" s="3">
        <f t="shared" si="156"/>
        <v>0</v>
      </c>
      <c r="AA1035" t="s">
        <v>1098</v>
      </c>
      <c r="AB1035" t="s">
        <v>985</v>
      </c>
      <c r="AC1035" t="s">
        <v>51</v>
      </c>
      <c r="AD1035" t="s">
        <v>18</v>
      </c>
      <c r="AE1035">
        <v>24</v>
      </c>
      <c r="AF1035">
        <v>146.72</v>
      </c>
      <c r="AG1035">
        <v>73.7</v>
      </c>
      <c r="AH1035">
        <f t="shared" si="153"/>
        <v>1.9907734056987787</v>
      </c>
      <c r="AI1035">
        <v>23</v>
      </c>
      <c r="AJ1035">
        <v>68.39</v>
      </c>
      <c r="AK1035">
        <v>71.22</v>
      </c>
      <c r="AL1035" s="3">
        <f t="shared" si="157"/>
        <v>1</v>
      </c>
      <c r="AM1035" s="3">
        <f t="shared" si="158"/>
        <v>0</v>
      </c>
      <c r="AN1035" s="3">
        <f t="shared" si="159"/>
        <v>0</v>
      </c>
      <c r="AO1035" s="4"/>
    </row>
    <row r="1036" spans="1:41" x14ac:dyDescent="0.35">
      <c r="A1036" s="7" t="s">
        <v>1099</v>
      </c>
      <c r="B1036" t="s">
        <v>985</v>
      </c>
      <c r="C1036" t="s">
        <v>51</v>
      </c>
      <c r="D1036" t="s">
        <v>17</v>
      </c>
      <c r="E1036">
        <v>26</v>
      </c>
      <c r="F1036">
        <v>117.64</v>
      </c>
      <c r="G1036">
        <v>78.63</v>
      </c>
      <c r="H1036">
        <f t="shared" si="152"/>
        <v>1.496121073381661</v>
      </c>
      <c r="I1036">
        <v>23.5</v>
      </c>
      <c r="J1036">
        <v>67.78</v>
      </c>
      <c r="K1036">
        <v>72.459999999999994</v>
      </c>
      <c r="L1036" s="3">
        <f t="shared" si="154"/>
        <v>0</v>
      </c>
      <c r="M1036" s="3">
        <f t="shared" si="155"/>
        <v>1</v>
      </c>
      <c r="N1036" s="3">
        <f t="shared" si="156"/>
        <v>0</v>
      </c>
      <c r="AA1036" t="s">
        <v>1099</v>
      </c>
      <c r="AB1036" t="s">
        <v>985</v>
      </c>
      <c r="AC1036" t="s">
        <v>51</v>
      </c>
      <c r="AD1036" t="s">
        <v>18</v>
      </c>
      <c r="AE1036">
        <v>24</v>
      </c>
      <c r="AF1036">
        <v>185.07</v>
      </c>
      <c r="AG1036">
        <v>73.7</v>
      </c>
      <c r="AH1036">
        <f t="shared" si="153"/>
        <v>2.5111261872455901</v>
      </c>
      <c r="AI1036">
        <v>16</v>
      </c>
      <c r="AJ1036">
        <v>56.08</v>
      </c>
      <c r="AK1036">
        <v>53.5</v>
      </c>
      <c r="AL1036" s="3">
        <f t="shared" si="157"/>
        <v>1</v>
      </c>
      <c r="AM1036" s="3">
        <f t="shared" si="158"/>
        <v>0</v>
      </c>
      <c r="AN1036" s="3">
        <f t="shared" si="159"/>
        <v>0</v>
      </c>
      <c r="AO1036" s="4"/>
    </row>
    <row r="1037" spans="1:41" x14ac:dyDescent="0.35">
      <c r="A1037" s="7" t="s">
        <v>1100</v>
      </c>
      <c r="B1037" t="s">
        <v>985</v>
      </c>
      <c r="C1037" t="s">
        <v>51</v>
      </c>
      <c r="D1037" t="s">
        <v>17</v>
      </c>
      <c r="E1037">
        <v>25</v>
      </c>
      <c r="F1037">
        <v>117.16</v>
      </c>
      <c r="G1037">
        <v>76.17</v>
      </c>
      <c r="H1037">
        <f t="shared" si="152"/>
        <v>1.5381383746881974</v>
      </c>
      <c r="I1037">
        <v>24</v>
      </c>
      <c r="J1037">
        <v>73.02</v>
      </c>
      <c r="K1037">
        <v>73.7</v>
      </c>
      <c r="L1037" s="3">
        <f t="shared" si="154"/>
        <v>1</v>
      </c>
      <c r="M1037" s="3">
        <f t="shared" si="155"/>
        <v>0</v>
      </c>
      <c r="N1037" s="3">
        <f t="shared" si="156"/>
        <v>0</v>
      </c>
      <c r="AA1037" t="s">
        <v>1100</v>
      </c>
      <c r="AB1037" t="s">
        <v>985</v>
      </c>
      <c r="AC1037" t="s">
        <v>51</v>
      </c>
      <c r="AD1037" t="s">
        <v>18</v>
      </c>
      <c r="AE1037">
        <v>24</v>
      </c>
      <c r="AF1037">
        <v>107.74</v>
      </c>
      <c r="AG1037">
        <v>73.7</v>
      </c>
      <c r="AH1037">
        <f t="shared" si="153"/>
        <v>1.4618724559023066</v>
      </c>
      <c r="AI1037">
        <v>23.5</v>
      </c>
      <c r="AJ1037">
        <v>71.959999999999994</v>
      </c>
      <c r="AK1037">
        <v>72.459999999999994</v>
      </c>
      <c r="AL1037" s="3">
        <f t="shared" si="157"/>
        <v>0</v>
      </c>
      <c r="AM1037" s="3">
        <f t="shared" si="158"/>
        <v>1</v>
      </c>
      <c r="AN1037" s="3">
        <f t="shared" si="159"/>
        <v>0</v>
      </c>
      <c r="AO1037" s="4"/>
    </row>
    <row r="1038" spans="1:41" x14ac:dyDescent="0.35">
      <c r="A1038" s="7" t="s">
        <v>1101</v>
      </c>
      <c r="B1038" t="s">
        <v>985</v>
      </c>
      <c r="C1038" t="s">
        <v>51</v>
      </c>
      <c r="D1038" t="s">
        <v>17</v>
      </c>
      <c r="E1038">
        <v>25.5</v>
      </c>
      <c r="F1038">
        <v>126.4</v>
      </c>
      <c r="G1038">
        <v>77.400000000000006</v>
      </c>
      <c r="H1038">
        <f t="shared" si="152"/>
        <v>1.6330749354005167</v>
      </c>
      <c r="I1038">
        <v>24.5</v>
      </c>
      <c r="J1038">
        <v>72.95</v>
      </c>
      <c r="K1038">
        <v>74.930000000000007</v>
      </c>
      <c r="L1038" s="3">
        <f t="shared" si="154"/>
        <v>1</v>
      </c>
      <c r="M1038" s="3">
        <f t="shared" si="155"/>
        <v>0</v>
      </c>
      <c r="N1038" s="3">
        <f t="shared" si="156"/>
        <v>0</v>
      </c>
      <c r="AA1038" t="s">
        <v>1101</v>
      </c>
      <c r="AB1038" t="s">
        <v>985</v>
      </c>
      <c r="AC1038" t="s">
        <v>51</v>
      </c>
      <c r="AD1038" t="s">
        <v>18</v>
      </c>
      <c r="AE1038">
        <v>24</v>
      </c>
      <c r="AF1038">
        <v>151.30000000000001</v>
      </c>
      <c r="AG1038">
        <v>73.7</v>
      </c>
      <c r="AH1038">
        <f t="shared" si="153"/>
        <v>2.0529172320217097</v>
      </c>
      <c r="AI1038">
        <v>16</v>
      </c>
      <c r="AJ1038">
        <v>55.79</v>
      </c>
      <c r="AK1038">
        <v>53.5</v>
      </c>
      <c r="AL1038" s="3">
        <f t="shared" si="157"/>
        <v>1</v>
      </c>
      <c r="AM1038" s="3">
        <f t="shared" si="158"/>
        <v>0</v>
      </c>
      <c r="AN1038" s="3">
        <f t="shared" si="159"/>
        <v>0</v>
      </c>
      <c r="AO1038" s="4"/>
    </row>
    <row r="1039" spans="1:41" x14ac:dyDescent="0.35">
      <c r="A1039" s="7" t="s">
        <v>1102</v>
      </c>
      <c r="B1039" t="s">
        <v>985</v>
      </c>
      <c r="C1039" t="s">
        <v>51</v>
      </c>
      <c r="D1039" t="s">
        <v>134</v>
      </c>
      <c r="E1039">
        <v>25.5</v>
      </c>
      <c r="F1039">
        <v>180.44</v>
      </c>
      <c r="G1039">
        <v>77.400000000000006</v>
      </c>
      <c r="H1039">
        <f t="shared" si="152"/>
        <v>2.3312661498708009</v>
      </c>
      <c r="I1039">
        <v>23.5</v>
      </c>
      <c r="J1039">
        <v>52.61</v>
      </c>
      <c r="K1039">
        <v>72.459999999999994</v>
      </c>
      <c r="L1039" s="3">
        <f t="shared" si="154"/>
        <v>1</v>
      </c>
      <c r="M1039" s="3">
        <f t="shared" si="155"/>
        <v>0</v>
      </c>
      <c r="N1039" s="3">
        <f t="shared" si="156"/>
        <v>0</v>
      </c>
      <c r="AA1039" t="s">
        <v>1102</v>
      </c>
      <c r="AB1039" t="s">
        <v>985</v>
      </c>
      <c r="AC1039" t="s">
        <v>51</v>
      </c>
      <c r="AD1039" t="s">
        <v>135</v>
      </c>
      <c r="AE1039">
        <v>24</v>
      </c>
      <c r="AF1039">
        <v>121.87</v>
      </c>
      <c r="AG1039">
        <v>73.7</v>
      </c>
      <c r="AH1039">
        <f t="shared" si="153"/>
        <v>1.65359565807327</v>
      </c>
      <c r="AI1039">
        <v>23</v>
      </c>
      <c r="AJ1039">
        <v>54.88</v>
      </c>
      <c r="AK1039">
        <v>71.22</v>
      </c>
      <c r="AL1039" s="3">
        <f t="shared" si="157"/>
        <v>1</v>
      </c>
      <c r="AM1039" s="3">
        <f t="shared" si="158"/>
        <v>0</v>
      </c>
      <c r="AN1039" s="3">
        <f t="shared" si="159"/>
        <v>0</v>
      </c>
      <c r="AO1039" s="4"/>
    </row>
    <row r="1040" spans="1:41" x14ac:dyDescent="0.35">
      <c r="A1040" s="7" t="s">
        <v>1103</v>
      </c>
      <c r="B1040" t="s">
        <v>985</v>
      </c>
      <c r="C1040" t="s">
        <v>51</v>
      </c>
      <c r="D1040" t="s">
        <v>134</v>
      </c>
      <c r="E1040">
        <v>24</v>
      </c>
      <c r="F1040">
        <v>83.43</v>
      </c>
      <c r="G1040">
        <v>73.7</v>
      </c>
      <c r="H1040">
        <f t="shared" si="152"/>
        <v>1.13202170963365</v>
      </c>
      <c r="I1040">
        <v>18</v>
      </c>
      <c r="J1040">
        <v>67.680000000000007</v>
      </c>
      <c r="K1040">
        <v>58.64</v>
      </c>
      <c r="L1040" s="3">
        <f t="shared" si="154"/>
        <v>0</v>
      </c>
      <c r="M1040" s="3">
        <f t="shared" si="155"/>
        <v>1</v>
      </c>
      <c r="N1040" s="3">
        <f t="shared" si="156"/>
        <v>0</v>
      </c>
      <c r="AA1040" t="s">
        <v>1103</v>
      </c>
      <c r="AB1040" t="s">
        <v>985</v>
      </c>
      <c r="AC1040" t="s">
        <v>51</v>
      </c>
      <c r="AD1040" t="s">
        <v>135</v>
      </c>
      <c r="AE1040">
        <v>24</v>
      </c>
      <c r="AF1040">
        <v>76.010000000000005</v>
      </c>
      <c r="AG1040">
        <v>73.7</v>
      </c>
      <c r="AH1040">
        <f t="shared" si="153"/>
        <v>1.0313432835820895</v>
      </c>
      <c r="AI1040">
        <v>23.5</v>
      </c>
      <c r="AJ1040">
        <v>40.409999999999997</v>
      </c>
      <c r="AK1040">
        <v>72.459999999999994</v>
      </c>
      <c r="AL1040" s="3">
        <f t="shared" si="157"/>
        <v>0</v>
      </c>
      <c r="AM1040" s="3">
        <f t="shared" si="158"/>
        <v>1</v>
      </c>
      <c r="AN1040" s="3">
        <f t="shared" si="159"/>
        <v>0</v>
      </c>
      <c r="AO1040" s="4"/>
    </row>
    <row r="1041" spans="1:41" x14ac:dyDescent="0.35">
      <c r="A1041" s="7" t="s">
        <v>1104</v>
      </c>
      <c r="B1041" t="s">
        <v>985</v>
      </c>
      <c r="C1041" t="s">
        <v>51</v>
      </c>
      <c r="D1041" t="s">
        <v>134</v>
      </c>
      <c r="E1041">
        <v>25</v>
      </c>
      <c r="F1041">
        <v>172.94</v>
      </c>
      <c r="G1041">
        <v>76.17</v>
      </c>
      <c r="H1041">
        <f t="shared" si="152"/>
        <v>2.2704476828147562</v>
      </c>
      <c r="I1041">
        <v>23</v>
      </c>
      <c r="J1041">
        <v>55.12</v>
      </c>
      <c r="K1041">
        <v>71.22</v>
      </c>
      <c r="L1041" s="3">
        <f t="shared" si="154"/>
        <v>1</v>
      </c>
      <c r="M1041" s="3">
        <f t="shared" si="155"/>
        <v>0</v>
      </c>
      <c r="N1041" s="3">
        <f t="shared" si="156"/>
        <v>0</v>
      </c>
      <c r="AA1041" t="s">
        <v>1104</v>
      </c>
      <c r="AB1041" t="s">
        <v>985</v>
      </c>
      <c r="AC1041" t="s">
        <v>51</v>
      </c>
      <c r="AD1041" t="s">
        <v>135</v>
      </c>
      <c r="AE1041">
        <v>24</v>
      </c>
      <c r="AF1041">
        <v>170.05</v>
      </c>
      <c r="AG1041">
        <v>73.7</v>
      </c>
      <c r="AH1041">
        <f t="shared" si="153"/>
        <v>2.3073270013568523</v>
      </c>
      <c r="AI1041">
        <v>22</v>
      </c>
      <c r="AJ1041">
        <v>63.23</v>
      </c>
      <c r="AK1041">
        <v>68.72</v>
      </c>
      <c r="AL1041" s="3">
        <f t="shared" si="157"/>
        <v>1</v>
      </c>
      <c r="AM1041" s="3">
        <f t="shared" si="158"/>
        <v>0</v>
      </c>
      <c r="AN1041" s="3">
        <f t="shared" si="159"/>
        <v>0</v>
      </c>
      <c r="AO1041" s="4"/>
    </row>
    <row r="1042" spans="1:41" x14ac:dyDescent="0.35">
      <c r="A1042" s="7" t="s">
        <v>1105</v>
      </c>
      <c r="B1042" t="s">
        <v>985</v>
      </c>
      <c r="C1042" t="s">
        <v>51</v>
      </c>
      <c r="D1042" t="s">
        <v>134</v>
      </c>
      <c r="E1042">
        <v>26</v>
      </c>
      <c r="F1042">
        <v>85.66</v>
      </c>
      <c r="G1042">
        <v>78.63</v>
      </c>
      <c r="H1042">
        <f t="shared" si="152"/>
        <v>1.0894060791046674</v>
      </c>
      <c r="I1042">
        <v>24.5</v>
      </c>
      <c r="J1042">
        <v>64.41</v>
      </c>
      <c r="K1042">
        <v>74.930000000000007</v>
      </c>
      <c r="L1042" s="3">
        <f t="shared" si="154"/>
        <v>0</v>
      </c>
      <c r="M1042" s="3">
        <f t="shared" si="155"/>
        <v>1</v>
      </c>
      <c r="N1042" s="3">
        <f t="shared" si="156"/>
        <v>0</v>
      </c>
      <c r="AA1042" t="s">
        <v>1105</v>
      </c>
      <c r="AB1042" t="s">
        <v>985</v>
      </c>
      <c r="AC1042" t="s">
        <v>51</v>
      </c>
      <c r="AD1042" t="s">
        <v>135</v>
      </c>
      <c r="AE1042">
        <v>24</v>
      </c>
      <c r="AF1042">
        <v>152.07</v>
      </c>
      <c r="AG1042">
        <v>73.7</v>
      </c>
      <c r="AH1042">
        <f t="shared" si="153"/>
        <v>2.0633649932157394</v>
      </c>
      <c r="AI1042">
        <v>22.5</v>
      </c>
      <c r="AJ1042">
        <v>65.77</v>
      </c>
      <c r="AK1042">
        <v>69.97</v>
      </c>
      <c r="AL1042" s="3">
        <f t="shared" si="157"/>
        <v>1</v>
      </c>
      <c r="AM1042" s="3">
        <f t="shared" si="158"/>
        <v>0</v>
      </c>
      <c r="AN1042" s="3">
        <f t="shared" si="159"/>
        <v>0</v>
      </c>
      <c r="AO1042" s="4"/>
    </row>
    <row r="1043" spans="1:41" x14ac:dyDescent="0.35">
      <c r="A1043" s="7" t="s">
        <v>1106</v>
      </c>
      <c r="B1043" t="s">
        <v>985</v>
      </c>
      <c r="C1043" s="6" t="s">
        <v>51</v>
      </c>
      <c r="D1043" s="6" t="s">
        <v>134</v>
      </c>
      <c r="E1043" s="6">
        <v>25.5</v>
      </c>
      <c r="F1043" s="6">
        <v>71.2</v>
      </c>
      <c r="G1043" s="6">
        <v>77.400000000000006</v>
      </c>
      <c r="H1043" s="6">
        <f t="shared" si="152"/>
        <v>0.91989664082687339</v>
      </c>
      <c r="I1043" s="6">
        <v>25</v>
      </c>
      <c r="J1043" s="6">
        <v>64.430000000000007</v>
      </c>
      <c r="K1043" s="6">
        <v>76.17</v>
      </c>
      <c r="L1043" s="6">
        <f t="shared" si="154"/>
        <v>0</v>
      </c>
      <c r="M1043" s="6">
        <f t="shared" si="155"/>
        <v>0</v>
      </c>
      <c r="N1043" s="6">
        <f t="shared" si="156"/>
        <v>1</v>
      </c>
      <c r="AA1043" t="s">
        <v>1106</v>
      </c>
      <c r="AB1043" t="s">
        <v>985</v>
      </c>
      <c r="AC1043" t="s">
        <v>51</v>
      </c>
      <c r="AD1043" t="s">
        <v>135</v>
      </c>
      <c r="AE1043">
        <v>24.5</v>
      </c>
      <c r="AF1043">
        <v>75.45</v>
      </c>
      <c r="AG1043">
        <v>74.930000000000007</v>
      </c>
      <c r="AH1043">
        <f t="shared" si="153"/>
        <v>1.0069398104897904</v>
      </c>
      <c r="AI1043">
        <v>24</v>
      </c>
      <c r="AJ1043">
        <v>64.010000000000005</v>
      </c>
      <c r="AK1043">
        <v>73.7</v>
      </c>
      <c r="AL1043" s="3">
        <f t="shared" si="157"/>
        <v>0</v>
      </c>
      <c r="AM1043" s="3">
        <f t="shared" si="158"/>
        <v>1</v>
      </c>
      <c r="AN1043" s="3">
        <f t="shared" si="159"/>
        <v>0</v>
      </c>
      <c r="AO1043" s="4"/>
    </row>
    <row r="1044" spans="1:41" x14ac:dyDescent="0.35">
      <c r="A1044" s="7" t="s">
        <v>1107</v>
      </c>
      <c r="B1044" t="s">
        <v>985</v>
      </c>
      <c r="C1044" t="s">
        <v>51</v>
      </c>
      <c r="D1044" t="s">
        <v>134</v>
      </c>
      <c r="E1044">
        <v>25.5</v>
      </c>
      <c r="F1044">
        <v>133.94</v>
      </c>
      <c r="G1044">
        <v>77.400000000000006</v>
      </c>
      <c r="H1044">
        <f t="shared" si="152"/>
        <v>1.7304909560723514</v>
      </c>
      <c r="I1044">
        <v>24</v>
      </c>
      <c r="J1044">
        <v>44.93</v>
      </c>
      <c r="K1044">
        <v>73.7</v>
      </c>
      <c r="L1044" s="3">
        <f t="shared" si="154"/>
        <v>1</v>
      </c>
      <c r="M1044" s="3">
        <f t="shared" si="155"/>
        <v>0</v>
      </c>
      <c r="N1044" s="3">
        <f t="shared" si="156"/>
        <v>0</v>
      </c>
      <c r="AA1044" t="s">
        <v>1107</v>
      </c>
      <c r="AB1044" t="s">
        <v>985</v>
      </c>
      <c r="AC1044" t="s">
        <v>51</v>
      </c>
      <c r="AD1044" t="s">
        <v>135</v>
      </c>
      <c r="AE1044">
        <v>24</v>
      </c>
      <c r="AF1044">
        <v>106.34</v>
      </c>
      <c r="AG1044">
        <v>73.7</v>
      </c>
      <c r="AH1044">
        <f t="shared" si="153"/>
        <v>1.4428765264586161</v>
      </c>
      <c r="AI1044">
        <v>22.5</v>
      </c>
      <c r="AJ1044">
        <v>70.349999999999994</v>
      </c>
      <c r="AK1044">
        <v>69.97</v>
      </c>
      <c r="AL1044" s="3">
        <f t="shared" si="157"/>
        <v>0</v>
      </c>
      <c r="AM1044" s="3">
        <f t="shared" si="158"/>
        <v>1</v>
      </c>
      <c r="AN1044" s="3">
        <f t="shared" si="159"/>
        <v>0</v>
      </c>
      <c r="AO1044" s="4"/>
    </row>
    <row r="1045" spans="1:41" x14ac:dyDescent="0.35">
      <c r="A1045" s="7" t="s">
        <v>1108</v>
      </c>
      <c r="B1045" t="s">
        <v>985</v>
      </c>
      <c r="C1045" t="s">
        <v>51</v>
      </c>
      <c r="D1045" t="s">
        <v>134</v>
      </c>
      <c r="E1045">
        <v>26</v>
      </c>
      <c r="F1045">
        <v>94.41</v>
      </c>
      <c r="G1045">
        <v>78.63</v>
      </c>
      <c r="H1045">
        <f t="shared" si="152"/>
        <v>1.2006867607783289</v>
      </c>
      <c r="I1045">
        <v>25</v>
      </c>
      <c r="J1045">
        <v>72.12</v>
      </c>
      <c r="K1045">
        <v>76.17</v>
      </c>
      <c r="L1045" s="3">
        <f t="shared" si="154"/>
        <v>0</v>
      </c>
      <c r="M1045" s="3">
        <f t="shared" si="155"/>
        <v>1</v>
      </c>
      <c r="N1045" s="3">
        <f t="shared" si="156"/>
        <v>0</v>
      </c>
      <c r="AA1045" t="s">
        <v>1108</v>
      </c>
      <c r="AB1045" t="s">
        <v>985</v>
      </c>
      <c r="AC1045" t="s">
        <v>51</v>
      </c>
      <c r="AD1045" t="s">
        <v>135</v>
      </c>
      <c r="AE1045">
        <v>24</v>
      </c>
      <c r="AF1045">
        <v>115.64</v>
      </c>
      <c r="AG1045">
        <v>73.7</v>
      </c>
      <c r="AH1045">
        <f t="shared" si="153"/>
        <v>1.5690637720488467</v>
      </c>
      <c r="AI1045">
        <v>27</v>
      </c>
      <c r="AJ1045">
        <v>83.49</v>
      </c>
      <c r="AK1045">
        <v>81.08</v>
      </c>
      <c r="AL1045" s="3">
        <f t="shared" si="157"/>
        <v>1</v>
      </c>
      <c r="AM1045" s="3">
        <f t="shared" si="158"/>
        <v>0</v>
      </c>
      <c r="AN1045" s="3">
        <f t="shared" si="159"/>
        <v>0</v>
      </c>
      <c r="AO1045" s="4"/>
    </row>
    <row r="1046" spans="1:41" x14ac:dyDescent="0.35">
      <c r="A1046" s="7" t="s">
        <v>1109</v>
      </c>
      <c r="B1046" t="s">
        <v>985</v>
      </c>
      <c r="C1046" s="6" t="s">
        <v>51</v>
      </c>
      <c r="D1046" s="6" t="s">
        <v>134</v>
      </c>
      <c r="E1046" s="6">
        <v>16.5</v>
      </c>
      <c r="F1046" s="6">
        <v>37.58</v>
      </c>
      <c r="G1046" s="6">
        <v>54.79</v>
      </c>
      <c r="H1046" s="6">
        <f t="shared" si="152"/>
        <v>0.68589158605584954</v>
      </c>
      <c r="I1046" s="6">
        <v>16</v>
      </c>
      <c r="J1046" s="6">
        <v>35.21</v>
      </c>
      <c r="K1046" s="6">
        <v>53.5</v>
      </c>
      <c r="L1046" s="6">
        <f t="shared" si="154"/>
        <v>0</v>
      </c>
      <c r="M1046" s="6">
        <f t="shared" si="155"/>
        <v>0</v>
      </c>
      <c r="N1046" s="6">
        <f t="shared" si="156"/>
        <v>1</v>
      </c>
      <c r="AA1046" t="s">
        <v>1109</v>
      </c>
      <c r="AB1046" t="s">
        <v>985</v>
      </c>
      <c r="AC1046" s="6" t="s">
        <v>51</v>
      </c>
      <c r="AD1046" s="6" t="s">
        <v>135</v>
      </c>
      <c r="AE1046" s="6">
        <v>15</v>
      </c>
      <c r="AF1046" s="6">
        <v>36.72</v>
      </c>
      <c r="AG1046" s="6">
        <v>50.91</v>
      </c>
      <c r="AH1046" s="6">
        <f t="shared" si="153"/>
        <v>0.72127283441367118</v>
      </c>
      <c r="AI1046" s="6">
        <v>15</v>
      </c>
      <c r="AJ1046" s="6">
        <v>36.72</v>
      </c>
      <c r="AK1046" s="6">
        <v>50.91</v>
      </c>
      <c r="AL1046" s="6">
        <f t="shared" si="157"/>
        <v>0</v>
      </c>
      <c r="AM1046" s="6">
        <f t="shared" si="158"/>
        <v>0</v>
      </c>
      <c r="AN1046" s="6">
        <f t="shared" si="159"/>
        <v>1</v>
      </c>
      <c r="AO1046" s="4"/>
    </row>
    <row r="1047" spans="1:41" x14ac:dyDescent="0.35">
      <c r="A1047" s="7" t="s">
        <v>1110</v>
      </c>
      <c r="B1047" t="s">
        <v>985</v>
      </c>
      <c r="C1047" t="s">
        <v>51</v>
      </c>
      <c r="D1047" t="s">
        <v>134</v>
      </c>
      <c r="E1047">
        <v>26</v>
      </c>
      <c r="F1047">
        <v>165.04</v>
      </c>
      <c r="G1047">
        <v>78.63</v>
      </c>
      <c r="H1047">
        <f t="shared" si="152"/>
        <v>2.098944423248124</v>
      </c>
      <c r="I1047">
        <v>23.5</v>
      </c>
      <c r="J1047">
        <v>55.65</v>
      </c>
      <c r="K1047">
        <v>72.459999999999994</v>
      </c>
      <c r="L1047" s="3">
        <f t="shared" si="154"/>
        <v>1</v>
      </c>
      <c r="M1047" s="3">
        <f t="shared" si="155"/>
        <v>0</v>
      </c>
      <c r="N1047" s="3">
        <f t="shared" si="156"/>
        <v>0</v>
      </c>
      <c r="AA1047" t="s">
        <v>1110</v>
      </c>
      <c r="AB1047" t="s">
        <v>985</v>
      </c>
      <c r="AC1047" t="s">
        <v>51</v>
      </c>
      <c r="AD1047" t="s">
        <v>135</v>
      </c>
      <c r="AE1047">
        <v>24</v>
      </c>
      <c r="AF1047">
        <v>117.77</v>
      </c>
      <c r="AG1047">
        <v>73.7</v>
      </c>
      <c r="AH1047">
        <f t="shared" si="153"/>
        <v>1.5979647218453188</v>
      </c>
      <c r="AI1047">
        <v>23</v>
      </c>
      <c r="AJ1047">
        <v>54.58</v>
      </c>
      <c r="AK1047">
        <v>71.22</v>
      </c>
      <c r="AL1047" s="3">
        <f t="shared" si="157"/>
        <v>1</v>
      </c>
      <c r="AM1047" s="3">
        <f t="shared" si="158"/>
        <v>0</v>
      </c>
      <c r="AN1047" s="3">
        <f t="shared" si="159"/>
        <v>0</v>
      </c>
      <c r="AO1047" s="4"/>
    </row>
    <row r="1048" spans="1:41" x14ac:dyDescent="0.35">
      <c r="A1048" s="7" t="s">
        <v>1111</v>
      </c>
      <c r="B1048" t="s">
        <v>985</v>
      </c>
      <c r="C1048" t="s">
        <v>51</v>
      </c>
      <c r="D1048" t="s">
        <v>134</v>
      </c>
      <c r="E1048">
        <v>26</v>
      </c>
      <c r="F1048">
        <v>112.96</v>
      </c>
      <c r="G1048">
        <v>78.63</v>
      </c>
      <c r="H1048">
        <f t="shared" si="152"/>
        <v>1.4366018059264911</v>
      </c>
      <c r="I1048">
        <v>25</v>
      </c>
      <c r="J1048">
        <v>72.930000000000007</v>
      </c>
      <c r="K1048">
        <v>76.17</v>
      </c>
      <c r="L1048" s="3">
        <f t="shared" si="154"/>
        <v>0</v>
      </c>
      <c r="M1048" s="3">
        <f t="shared" si="155"/>
        <v>1</v>
      </c>
      <c r="N1048" s="3">
        <f t="shared" si="156"/>
        <v>0</v>
      </c>
      <c r="AA1048" t="s">
        <v>1111</v>
      </c>
      <c r="AB1048" t="s">
        <v>985</v>
      </c>
      <c r="AC1048" t="s">
        <v>51</v>
      </c>
      <c r="AD1048" t="s">
        <v>135</v>
      </c>
      <c r="AE1048">
        <v>24</v>
      </c>
      <c r="AF1048">
        <v>115.36</v>
      </c>
      <c r="AG1048">
        <v>73.7</v>
      </c>
      <c r="AH1048">
        <f t="shared" si="153"/>
        <v>1.5652645861601084</v>
      </c>
      <c r="AI1048">
        <v>23.5</v>
      </c>
      <c r="AJ1048">
        <v>68.87</v>
      </c>
      <c r="AK1048">
        <v>72.459999999999994</v>
      </c>
      <c r="AL1048" s="3">
        <f t="shared" si="157"/>
        <v>1</v>
      </c>
      <c r="AM1048" s="3">
        <f t="shared" si="158"/>
        <v>0</v>
      </c>
      <c r="AN1048" s="3">
        <f t="shared" si="159"/>
        <v>0</v>
      </c>
      <c r="AO1048" s="4"/>
    </row>
    <row r="1049" spans="1:41" x14ac:dyDescent="0.35">
      <c r="A1049" s="7" t="s">
        <v>1112</v>
      </c>
      <c r="B1049" t="s">
        <v>985</v>
      </c>
      <c r="C1049" t="s">
        <v>51</v>
      </c>
      <c r="D1049" t="s">
        <v>134</v>
      </c>
      <c r="E1049">
        <v>25</v>
      </c>
      <c r="F1049">
        <v>86.48</v>
      </c>
      <c r="G1049">
        <v>76.17</v>
      </c>
      <c r="H1049">
        <f t="shared" si="152"/>
        <v>1.1353551266902981</v>
      </c>
      <c r="I1049">
        <v>24.5</v>
      </c>
      <c r="J1049">
        <v>70.52</v>
      </c>
      <c r="K1049">
        <v>74.930000000000007</v>
      </c>
      <c r="L1049" s="3">
        <f t="shared" si="154"/>
        <v>0</v>
      </c>
      <c r="M1049" s="3">
        <f t="shared" si="155"/>
        <v>1</v>
      </c>
      <c r="N1049" s="3">
        <f t="shared" si="156"/>
        <v>0</v>
      </c>
      <c r="AA1049" t="s">
        <v>1112</v>
      </c>
      <c r="AB1049" t="s">
        <v>985</v>
      </c>
      <c r="AC1049" s="6" t="s">
        <v>51</v>
      </c>
      <c r="AD1049" s="6" t="s">
        <v>135</v>
      </c>
      <c r="AE1049" s="6">
        <v>17.5</v>
      </c>
      <c r="AF1049" s="6">
        <v>43.63</v>
      </c>
      <c r="AG1049" s="6">
        <v>57.36</v>
      </c>
      <c r="AH1049" s="6">
        <f t="shared" si="153"/>
        <v>0.76063458856345889</v>
      </c>
      <c r="AI1049" s="6">
        <v>17</v>
      </c>
      <c r="AJ1049" s="6">
        <v>37.18</v>
      </c>
      <c r="AK1049" s="6">
        <v>56.08</v>
      </c>
      <c r="AL1049" s="6">
        <f t="shared" si="157"/>
        <v>0</v>
      </c>
      <c r="AM1049" s="6">
        <f t="shared" si="158"/>
        <v>0</v>
      </c>
      <c r="AN1049" s="6">
        <f t="shared" si="159"/>
        <v>1</v>
      </c>
      <c r="AO1049" s="4"/>
    </row>
    <row r="1050" spans="1:41" x14ac:dyDescent="0.35">
      <c r="A1050" s="7" t="s">
        <v>1113</v>
      </c>
      <c r="B1050" t="s">
        <v>985</v>
      </c>
      <c r="C1050" t="s">
        <v>51</v>
      </c>
      <c r="D1050" t="s">
        <v>134</v>
      </c>
      <c r="E1050">
        <v>27.5</v>
      </c>
      <c r="F1050">
        <v>87.01</v>
      </c>
      <c r="G1050">
        <v>82.3</v>
      </c>
      <c r="H1050">
        <f t="shared" si="152"/>
        <v>1.0572296476306198</v>
      </c>
      <c r="I1050">
        <v>27</v>
      </c>
      <c r="J1050">
        <v>57.05</v>
      </c>
      <c r="K1050">
        <v>81.08</v>
      </c>
      <c r="L1050" s="3">
        <f t="shared" si="154"/>
        <v>0</v>
      </c>
      <c r="M1050" s="3">
        <f t="shared" si="155"/>
        <v>1</v>
      </c>
      <c r="N1050" s="3">
        <f t="shared" si="156"/>
        <v>0</v>
      </c>
      <c r="AA1050" t="s">
        <v>1113</v>
      </c>
      <c r="AB1050" t="s">
        <v>985</v>
      </c>
      <c r="AC1050" t="s">
        <v>51</v>
      </c>
      <c r="AD1050" t="s">
        <v>135</v>
      </c>
      <c r="AE1050">
        <v>24</v>
      </c>
      <c r="AF1050">
        <v>102.75</v>
      </c>
      <c r="AG1050">
        <v>73.7</v>
      </c>
      <c r="AH1050">
        <f t="shared" si="153"/>
        <v>1.3941655359565808</v>
      </c>
      <c r="AI1050">
        <v>23</v>
      </c>
      <c r="AJ1050">
        <v>67.290000000000006</v>
      </c>
      <c r="AK1050">
        <v>71.22</v>
      </c>
      <c r="AL1050" s="3">
        <f t="shared" si="157"/>
        <v>0</v>
      </c>
      <c r="AM1050" s="3">
        <f t="shared" si="158"/>
        <v>1</v>
      </c>
      <c r="AN1050" s="3">
        <f t="shared" si="159"/>
        <v>0</v>
      </c>
      <c r="AO1050" s="4"/>
    </row>
    <row r="1051" spans="1:41" x14ac:dyDescent="0.35">
      <c r="A1051" s="7" t="s">
        <v>1114</v>
      </c>
      <c r="B1051" t="s">
        <v>985</v>
      </c>
      <c r="C1051" t="s">
        <v>51</v>
      </c>
      <c r="D1051" t="s">
        <v>134</v>
      </c>
      <c r="E1051">
        <v>27.5</v>
      </c>
      <c r="F1051">
        <v>196.81</v>
      </c>
      <c r="G1051">
        <v>82.3</v>
      </c>
      <c r="H1051">
        <f t="shared" si="152"/>
        <v>2.3913730255164034</v>
      </c>
      <c r="I1051">
        <v>25</v>
      </c>
      <c r="J1051">
        <v>66.319999999999993</v>
      </c>
      <c r="K1051">
        <v>76.17</v>
      </c>
      <c r="L1051" s="3">
        <f t="shared" si="154"/>
        <v>1</v>
      </c>
      <c r="M1051" s="3">
        <f t="shared" si="155"/>
        <v>0</v>
      </c>
      <c r="N1051" s="3">
        <f t="shared" si="156"/>
        <v>0</v>
      </c>
      <c r="AA1051" t="s">
        <v>1114</v>
      </c>
      <c r="AB1051" t="s">
        <v>985</v>
      </c>
      <c r="AC1051" t="s">
        <v>51</v>
      </c>
      <c r="AD1051" t="s">
        <v>135</v>
      </c>
      <c r="AE1051">
        <v>24</v>
      </c>
      <c r="AF1051">
        <v>130.02000000000001</v>
      </c>
      <c r="AG1051">
        <v>73.7</v>
      </c>
      <c r="AH1051">
        <f t="shared" si="153"/>
        <v>1.7641791044776121</v>
      </c>
      <c r="AI1051">
        <v>23</v>
      </c>
      <c r="AJ1051">
        <v>59.55</v>
      </c>
      <c r="AK1051">
        <v>71.22</v>
      </c>
      <c r="AL1051" s="3">
        <f t="shared" si="157"/>
        <v>1</v>
      </c>
      <c r="AM1051" s="3">
        <f t="shared" si="158"/>
        <v>0</v>
      </c>
      <c r="AN1051" s="3">
        <f t="shared" si="159"/>
        <v>0</v>
      </c>
      <c r="AO1051" s="4"/>
    </row>
    <row r="1052" spans="1:41" x14ac:dyDescent="0.35">
      <c r="A1052" s="7" t="s">
        <v>1115</v>
      </c>
      <c r="B1052" t="s">
        <v>985</v>
      </c>
      <c r="C1052" t="s">
        <v>51</v>
      </c>
      <c r="D1052" t="s">
        <v>134</v>
      </c>
      <c r="E1052">
        <v>26</v>
      </c>
      <c r="F1052">
        <v>147.63999999999999</v>
      </c>
      <c r="G1052">
        <v>78.63</v>
      </c>
      <c r="H1052">
        <f t="shared" si="152"/>
        <v>1.8776548391199288</v>
      </c>
      <c r="I1052">
        <v>24.5</v>
      </c>
      <c r="J1052">
        <v>67.75</v>
      </c>
      <c r="K1052">
        <v>74.930000000000007</v>
      </c>
      <c r="L1052" s="3">
        <f t="shared" si="154"/>
        <v>1</v>
      </c>
      <c r="M1052" s="3">
        <f t="shared" si="155"/>
        <v>0</v>
      </c>
      <c r="N1052" s="3">
        <f t="shared" si="156"/>
        <v>0</v>
      </c>
      <c r="AA1052" t="s">
        <v>1115</v>
      </c>
      <c r="AB1052" t="s">
        <v>985</v>
      </c>
      <c r="AC1052" t="s">
        <v>51</v>
      </c>
      <c r="AD1052" t="s">
        <v>135</v>
      </c>
      <c r="AE1052">
        <v>24</v>
      </c>
      <c r="AF1052">
        <v>84.7</v>
      </c>
      <c r="AG1052">
        <v>73.7</v>
      </c>
      <c r="AH1052">
        <f t="shared" si="153"/>
        <v>1.1492537313432836</v>
      </c>
      <c r="AI1052">
        <v>23.5</v>
      </c>
      <c r="AJ1052">
        <v>42.91</v>
      </c>
      <c r="AK1052">
        <v>72.459999999999994</v>
      </c>
      <c r="AL1052" s="3">
        <f t="shared" si="157"/>
        <v>0</v>
      </c>
      <c r="AM1052" s="3">
        <f t="shared" si="158"/>
        <v>1</v>
      </c>
      <c r="AN1052" s="3">
        <f t="shared" si="159"/>
        <v>0</v>
      </c>
      <c r="AO1052" s="4"/>
    </row>
    <row r="1053" spans="1:41" x14ac:dyDescent="0.35">
      <c r="A1053" s="7" t="s">
        <v>1116</v>
      </c>
      <c r="B1053" t="s">
        <v>985</v>
      </c>
      <c r="C1053" t="s">
        <v>51</v>
      </c>
      <c r="D1053" t="s">
        <v>134</v>
      </c>
      <c r="E1053">
        <v>26</v>
      </c>
      <c r="F1053">
        <v>135.19</v>
      </c>
      <c r="G1053">
        <v>78.63</v>
      </c>
      <c r="H1053">
        <f t="shared" si="152"/>
        <v>1.7193183263385476</v>
      </c>
      <c r="I1053">
        <v>24.5</v>
      </c>
      <c r="J1053">
        <v>44.24</v>
      </c>
      <c r="K1053">
        <v>74.930000000000007</v>
      </c>
      <c r="L1053" s="3">
        <f t="shared" si="154"/>
        <v>1</v>
      </c>
      <c r="M1053" s="3">
        <f t="shared" si="155"/>
        <v>0</v>
      </c>
      <c r="N1053" s="3">
        <f t="shared" si="156"/>
        <v>0</v>
      </c>
      <c r="AA1053" t="s">
        <v>1116</v>
      </c>
      <c r="AB1053" t="s">
        <v>985</v>
      </c>
      <c r="AC1053" t="s">
        <v>51</v>
      </c>
      <c r="AD1053" t="s">
        <v>135</v>
      </c>
      <c r="AE1053">
        <v>24</v>
      </c>
      <c r="AF1053">
        <v>135.31</v>
      </c>
      <c r="AG1053">
        <v>73.7</v>
      </c>
      <c r="AH1053">
        <f t="shared" si="153"/>
        <v>1.8359565807327001</v>
      </c>
      <c r="AI1053">
        <v>22.5</v>
      </c>
      <c r="AJ1053">
        <v>59.67</v>
      </c>
      <c r="AK1053">
        <v>69.97</v>
      </c>
      <c r="AL1053" s="3">
        <f t="shared" si="157"/>
        <v>1</v>
      </c>
      <c r="AM1053" s="3">
        <f t="shared" si="158"/>
        <v>0</v>
      </c>
      <c r="AN1053" s="3">
        <f t="shared" si="159"/>
        <v>0</v>
      </c>
      <c r="AO1053" s="4"/>
    </row>
    <row r="1054" spans="1:41" x14ac:dyDescent="0.35">
      <c r="A1054" s="7" t="s">
        <v>1117</v>
      </c>
      <c r="B1054" t="s">
        <v>985</v>
      </c>
      <c r="C1054" t="s">
        <v>51</v>
      </c>
      <c r="D1054" t="s">
        <v>134</v>
      </c>
      <c r="E1054">
        <v>26.5</v>
      </c>
      <c r="F1054">
        <v>159.43</v>
      </c>
      <c r="G1054">
        <v>79.86</v>
      </c>
      <c r="H1054">
        <f t="shared" si="152"/>
        <v>1.9963686451289757</v>
      </c>
      <c r="I1054">
        <v>25</v>
      </c>
      <c r="J1054">
        <v>75.569999999999993</v>
      </c>
      <c r="K1054">
        <v>76.17</v>
      </c>
      <c r="L1054" s="3">
        <f t="shared" si="154"/>
        <v>1</v>
      </c>
      <c r="M1054" s="3">
        <f t="shared" si="155"/>
        <v>0</v>
      </c>
      <c r="N1054" s="3">
        <f t="shared" si="156"/>
        <v>0</v>
      </c>
      <c r="AA1054" t="s">
        <v>1117</v>
      </c>
      <c r="AB1054" t="s">
        <v>985</v>
      </c>
      <c r="AC1054" t="s">
        <v>51</v>
      </c>
      <c r="AD1054" t="s">
        <v>135</v>
      </c>
      <c r="AE1054">
        <v>24</v>
      </c>
      <c r="AF1054">
        <v>126.55</v>
      </c>
      <c r="AG1054">
        <v>73.7</v>
      </c>
      <c r="AH1054">
        <f t="shared" si="153"/>
        <v>1.7170963364993215</v>
      </c>
      <c r="AI1054">
        <v>23</v>
      </c>
      <c r="AJ1054">
        <v>49.34</v>
      </c>
      <c r="AK1054">
        <v>71.22</v>
      </c>
      <c r="AL1054" s="3">
        <f t="shared" si="157"/>
        <v>1</v>
      </c>
      <c r="AM1054" s="3">
        <f t="shared" si="158"/>
        <v>0</v>
      </c>
      <c r="AN1054" s="3">
        <f t="shared" si="159"/>
        <v>0</v>
      </c>
      <c r="AO1054" s="4"/>
    </row>
    <row r="1055" spans="1:41" x14ac:dyDescent="0.35">
      <c r="A1055" s="7" t="s">
        <v>1118</v>
      </c>
      <c r="B1055" t="s">
        <v>985</v>
      </c>
      <c r="C1055" t="s">
        <v>51</v>
      </c>
      <c r="D1055" t="s">
        <v>134</v>
      </c>
      <c r="E1055">
        <v>26.5</v>
      </c>
      <c r="F1055">
        <v>199.53</v>
      </c>
      <c r="G1055">
        <v>79.86</v>
      </c>
      <c r="H1055">
        <f t="shared" si="152"/>
        <v>2.498497370398197</v>
      </c>
      <c r="I1055">
        <v>24.5</v>
      </c>
      <c r="J1055">
        <v>62.47</v>
      </c>
      <c r="K1055">
        <v>74.930000000000007</v>
      </c>
      <c r="L1055" s="3">
        <f t="shared" si="154"/>
        <v>1</v>
      </c>
      <c r="M1055" s="3">
        <f t="shared" si="155"/>
        <v>0</v>
      </c>
      <c r="N1055" s="3">
        <f t="shared" si="156"/>
        <v>0</v>
      </c>
      <c r="AA1055" t="s">
        <v>1118</v>
      </c>
      <c r="AB1055" t="s">
        <v>985</v>
      </c>
      <c r="AC1055" t="s">
        <v>51</v>
      </c>
      <c r="AD1055" t="s">
        <v>135</v>
      </c>
      <c r="AE1055">
        <v>24</v>
      </c>
      <c r="AF1055">
        <v>150.19999999999999</v>
      </c>
      <c r="AG1055">
        <v>73.7</v>
      </c>
      <c r="AH1055">
        <f t="shared" si="153"/>
        <v>2.0379918588873811</v>
      </c>
      <c r="AI1055">
        <v>26</v>
      </c>
      <c r="AJ1055">
        <v>79.03</v>
      </c>
      <c r="AK1055">
        <v>78.63</v>
      </c>
      <c r="AL1055" s="3">
        <f t="shared" si="157"/>
        <v>1</v>
      </c>
      <c r="AM1055" s="3">
        <f t="shared" si="158"/>
        <v>0</v>
      </c>
      <c r="AN1055" s="3">
        <f t="shared" si="159"/>
        <v>0</v>
      </c>
      <c r="AO1055" s="4"/>
    </row>
    <row r="1056" spans="1:41" x14ac:dyDescent="0.35">
      <c r="A1056" s="7" t="s">
        <v>1119</v>
      </c>
      <c r="B1056" t="s">
        <v>985</v>
      </c>
      <c r="C1056" s="6" t="s">
        <v>51</v>
      </c>
      <c r="D1056" s="6" t="s">
        <v>134</v>
      </c>
      <c r="E1056" s="6">
        <v>23.5</v>
      </c>
      <c r="F1056" s="6">
        <v>67.78</v>
      </c>
      <c r="G1056" s="6">
        <v>72.459999999999994</v>
      </c>
      <c r="H1056" s="6">
        <f t="shared" si="152"/>
        <v>0.93541264145735592</v>
      </c>
      <c r="I1056" s="6">
        <v>23</v>
      </c>
      <c r="J1056" s="6">
        <v>61.12</v>
      </c>
      <c r="K1056" s="6">
        <v>71.22</v>
      </c>
      <c r="L1056" s="6">
        <f t="shared" si="154"/>
        <v>0</v>
      </c>
      <c r="M1056" s="6">
        <f t="shared" si="155"/>
        <v>0</v>
      </c>
      <c r="N1056" s="6">
        <f t="shared" si="156"/>
        <v>1</v>
      </c>
      <c r="AA1056" t="s">
        <v>1119</v>
      </c>
      <c r="AB1056" t="s">
        <v>985</v>
      </c>
      <c r="AC1056" t="s">
        <v>51</v>
      </c>
      <c r="AD1056" t="s">
        <v>135</v>
      </c>
      <c r="AE1056">
        <v>24</v>
      </c>
      <c r="AF1056">
        <v>113.88</v>
      </c>
      <c r="AG1056">
        <v>73.7</v>
      </c>
      <c r="AH1056">
        <f t="shared" si="153"/>
        <v>1.5451831750339211</v>
      </c>
      <c r="AI1056">
        <v>22</v>
      </c>
      <c r="AJ1056">
        <v>56.64</v>
      </c>
      <c r="AK1056">
        <v>68.72</v>
      </c>
      <c r="AL1056" s="3">
        <f t="shared" si="157"/>
        <v>1</v>
      </c>
      <c r="AM1056" s="3">
        <f t="shared" si="158"/>
        <v>0</v>
      </c>
      <c r="AN1056" s="3">
        <f t="shared" si="159"/>
        <v>0</v>
      </c>
      <c r="AO1056" s="4"/>
    </row>
    <row r="1057" spans="1:52" x14ac:dyDescent="0.35">
      <c r="A1057" s="7" t="s">
        <v>1120</v>
      </c>
      <c r="B1057" t="s">
        <v>985</v>
      </c>
      <c r="C1057" t="s">
        <v>51</v>
      </c>
      <c r="D1057" t="s">
        <v>134</v>
      </c>
      <c r="E1057">
        <v>26</v>
      </c>
      <c r="F1057">
        <v>192.51</v>
      </c>
      <c r="G1057">
        <v>78.63</v>
      </c>
      <c r="H1057">
        <f t="shared" si="152"/>
        <v>2.4483021747424649</v>
      </c>
      <c r="I1057">
        <v>24</v>
      </c>
      <c r="J1057">
        <v>69</v>
      </c>
      <c r="K1057">
        <v>73.7</v>
      </c>
      <c r="L1057" s="3">
        <f t="shared" si="154"/>
        <v>1</v>
      </c>
      <c r="M1057" s="3">
        <f t="shared" si="155"/>
        <v>0</v>
      </c>
      <c r="N1057" s="3">
        <f t="shared" si="156"/>
        <v>0</v>
      </c>
      <c r="AA1057" t="s">
        <v>1120</v>
      </c>
      <c r="AB1057" t="s">
        <v>985</v>
      </c>
      <c r="AC1057" t="s">
        <v>51</v>
      </c>
      <c r="AD1057" t="s">
        <v>135</v>
      </c>
      <c r="AE1057">
        <v>24</v>
      </c>
      <c r="AF1057">
        <v>110.96</v>
      </c>
      <c r="AG1057">
        <v>73.7</v>
      </c>
      <c r="AH1057">
        <f t="shared" si="153"/>
        <v>1.5055630936227951</v>
      </c>
      <c r="AI1057">
        <v>23</v>
      </c>
      <c r="AJ1057">
        <v>70.5</v>
      </c>
      <c r="AK1057">
        <v>71.22</v>
      </c>
      <c r="AL1057" s="3">
        <f t="shared" si="157"/>
        <v>1</v>
      </c>
      <c r="AM1057" s="3">
        <f t="shared" si="158"/>
        <v>0</v>
      </c>
      <c r="AN1057" s="3">
        <f t="shared" si="159"/>
        <v>0</v>
      </c>
      <c r="AO1057" s="4"/>
    </row>
    <row r="1058" spans="1:52" x14ac:dyDescent="0.35">
      <c r="A1058" s="7" t="s">
        <v>1121</v>
      </c>
      <c r="B1058" t="s">
        <v>985</v>
      </c>
      <c r="C1058" s="6" t="s">
        <v>51</v>
      </c>
      <c r="D1058" s="6" t="s">
        <v>134</v>
      </c>
      <c r="E1058" s="6">
        <v>24.5</v>
      </c>
      <c r="F1058" s="6">
        <v>65.23</v>
      </c>
      <c r="G1058" s="6">
        <v>74.930000000000007</v>
      </c>
      <c r="H1058" s="6">
        <f t="shared" si="152"/>
        <v>0.87054584278660085</v>
      </c>
      <c r="I1058" s="6">
        <v>24</v>
      </c>
      <c r="J1058" s="6">
        <v>52.84</v>
      </c>
      <c r="K1058" s="6">
        <v>73.7</v>
      </c>
      <c r="L1058" s="6">
        <f t="shared" si="154"/>
        <v>0</v>
      </c>
      <c r="M1058" s="6">
        <f t="shared" si="155"/>
        <v>0</v>
      </c>
      <c r="N1058" s="6">
        <f t="shared" si="156"/>
        <v>1</v>
      </c>
      <c r="AA1058" t="s">
        <v>1121</v>
      </c>
      <c r="AB1058" t="s">
        <v>985</v>
      </c>
      <c r="AC1058" t="s">
        <v>51</v>
      </c>
      <c r="AD1058" t="s">
        <v>135</v>
      </c>
      <c r="AE1058">
        <v>24</v>
      </c>
      <c r="AF1058">
        <v>99.81</v>
      </c>
      <c r="AG1058">
        <v>73.7</v>
      </c>
      <c r="AH1058">
        <f t="shared" si="153"/>
        <v>1.3542740841248304</v>
      </c>
      <c r="AI1058">
        <v>23.5</v>
      </c>
      <c r="AJ1058">
        <v>71.81</v>
      </c>
      <c r="AK1058">
        <v>72.459999999999994</v>
      </c>
      <c r="AL1058" s="3">
        <f t="shared" si="157"/>
        <v>0</v>
      </c>
      <c r="AM1058" s="3">
        <f t="shared" si="158"/>
        <v>1</v>
      </c>
      <c r="AN1058" s="3">
        <f t="shared" si="159"/>
        <v>0</v>
      </c>
      <c r="AO1058" s="4"/>
    </row>
    <row r="1059" spans="1:52" x14ac:dyDescent="0.35">
      <c r="A1059" s="7" t="s">
        <v>1122</v>
      </c>
      <c r="B1059" t="s">
        <v>985</v>
      </c>
      <c r="C1059" s="6" t="s">
        <v>51</v>
      </c>
      <c r="D1059" s="6" t="s">
        <v>134</v>
      </c>
      <c r="E1059" s="6">
        <v>26</v>
      </c>
      <c r="F1059" s="6">
        <v>75.680000000000007</v>
      </c>
      <c r="G1059" s="6">
        <v>78.63</v>
      </c>
      <c r="H1059" s="6">
        <f t="shared" si="152"/>
        <v>0.96248251303573717</v>
      </c>
      <c r="I1059" s="6">
        <v>25.5</v>
      </c>
      <c r="J1059" s="6">
        <v>73.83</v>
      </c>
      <c r="K1059" s="6">
        <v>77.400000000000006</v>
      </c>
      <c r="L1059" s="6">
        <f t="shared" si="154"/>
        <v>0</v>
      </c>
      <c r="M1059" s="6">
        <f t="shared" si="155"/>
        <v>0</v>
      </c>
      <c r="N1059" s="6">
        <f t="shared" si="156"/>
        <v>1</v>
      </c>
      <c r="AA1059" t="s">
        <v>1122</v>
      </c>
      <c r="AB1059" t="s">
        <v>985</v>
      </c>
      <c r="AC1059" t="s">
        <v>51</v>
      </c>
      <c r="AD1059" t="s">
        <v>135</v>
      </c>
      <c r="AE1059">
        <v>24</v>
      </c>
      <c r="AF1059">
        <v>161.80000000000001</v>
      </c>
      <c r="AG1059">
        <v>73.7</v>
      </c>
      <c r="AH1059">
        <f t="shared" si="153"/>
        <v>2.1953867028493894</v>
      </c>
      <c r="AI1059">
        <v>16</v>
      </c>
      <c r="AJ1059">
        <v>64</v>
      </c>
      <c r="AK1059">
        <v>53.5</v>
      </c>
      <c r="AL1059" s="3">
        <f t="shared" si="157"/>
        <v>1</v>
      </c>
      <c r="AM1059" s="3">
        <f t="shared" si="158"/>
        <v>0</v>
      </c>
      <c r="AN1059" s="3">
        <f t="shared" si="159"/>
        <v>0</v>
      </c>
      <c r="AO1059" s="4"/>
    </row>
    <row r="1060" spans="1:52" x14ac:dyDescent="0.35">
      <c r="A1060" s="7" t="s">
        <v>1123</v>
      </c>
      <c r="B1060" t="s">
        <v>985</v>
      </c>
      <c r="C1060" t="s">
        <v>51</v>
      </c>
      <c r="D1060" t="s">
        <v>134</v>
      </c>
      <c r="E1060">
        <v>25.5</v>
      </c>
      <c r="F1060">
        <v>151.03</v>
      </c>
      <c r="G1060">
        <v>77.400000000000006</v>
      </c>
      <c r="H1060">
        <f t="shared" si="152"/>
        <v>1.9512919896640826</v>
      </c>
      <c r="I1060">
        <v>23.5</v>
      </c>
      <c r="J1060">
        <v>56.72</v>
      </c>
      <c r="K1060">
        <v>72.459999999999994</v>
      </c>
      <c r="L1060" s="3">
        <f t="shared" si="154"/>
        <v>1</v>
      </c>
      <c r="M1060" s="3">
        <f t="shared" si="155"/>
        <v>0</v>
      </c>
      <c r="N1060" s="3">
        <f t="shared" si="156"/>
        <v>0</v>
      </c>
      <c r="AA1060" t="s">
        <v>1123</v>
      </c>
      <c r="AB1060" t="s">
        <v>985</v>
      </c>
      <c r="AC1060" t="s">
        <v>51</v>
      </c>
      <c r="AD1060" t="s">
        <v>135</v>
      </c>
      <c r="AE1060">
        <v>24</v>
      </c>
      <c r="AF1060">
        <v>124.97</v>
      </c>
      <c r="AG1060">
        <v>73.7</v>
      </c>
      <c r="AH1060">
        <f t="shared" si="153"/>
        <v>1.6956580732700135</v>
      </c>
      <c r="AI1060">
        <v>22.5</v>
      </c>
      <c r="AJ1060">
        <v>62.86</v>
      </c>
      <c r="AK1060">
        <v>69.97</v>
      </c>
      <c r="AL1060" s="3">
        <f t="shared" si="157"/>
        <v>1</v>
      </c>
      <c r="AM1060" s="3">
        <f t="shared" si="158"/>
        <v>0</v>
      </c>
      <c r="AN1060" s="3">
        <f t="shared" si="159"/>
        <v>0</v>
      </c>
      <c r="AO1060" s="4"/>
    </row>
    <row r="1061" spans="1:52" x14ac:dyDescent="0.35">
      <c r="A1061" s="7" t="s">
        <v>1124</v>
      </c>
      <c r="B1061" t="s">
        <v>985</v>
      </c>
      <c r="C1061" t="s">
        <v>51</v>
      </c>
      <c r="D1061" t="s">
        <v>134</v>
      </c>
      <c r="E1061">
        <v>26.5</v>
      </c>
      <c r="F1061">
        <v>118.35</v>
      </c>
      <c r="G1061">
        <v>79.86</v>
      </c>
      <c r="H1061">
        <f t="shared" si="152"/>
        <v>1.4819684447783621</v>
      </c>
      <c r="I1061">
        <v>24</v>
      </c>
      <c r="J1061">
        <v>51.25</v>
      </c>
      <c r="K1061">
        <v>73.7</v>
      </c>
      <c r="L1061" s="3">
        <f t="shared" si="154"/>
        <v>0</v>
      </c>
      <c r="M1061" s="3">
        <f t="shared" si="155"/>
        <v>1</v>
      </c>
      <c r="N1061" s="3">
        <f t="shared" si="156"/>
        <v>0</v>
      </c>
      <c r="AA1061" t="s">
        <v>1124</v>
      </c>
      <c r="AB1061" t="s">
        <v>985</v>
      </c>
      <c r="AC1061" t="s">
        <v>51</v>
      </c>
      <c r="AD1061" t="s">
        <v>135</v>
      </c>
      <c r="AE1061">
        <v>24</v>
      </c>
      <c r="AF1061">
        <v>171.25</v>
      </c>
      <c r="AG1061">
        <v>73.7</v>
      </c>
      <c r="AH1061">
        <f t="shared" si="153"/>
        <v>2.3236092265943009</v>
      </c>
      <c r="AI1061">
        <v>22</v>
      </c>
      <c r="AJ1061">
        <v>54.06</v>
      </c>
      <c r="AK1061">
        <v>68.72</v>
      </c>
      <c r="AL1061" s="3">
        <f t="shared" si="157"/>
        <v>1</v>
      </c>
      <c r="AM1061" s="3">
        <f t="shared" si="158"/>
        <v>0</v>
      </c>
      <c r="AN1061" s="3">
        <f t="shared" si="159"/>
        <v>0</v>
      </c>
      <c r="AO1061" s="4"/>
    </row>
    <row r="1062" spans="1:52" x14ac:dyDescent="0.35">
      <c r="A1062" s="7" t="s">
        <v>1125</v>
      </c>
      <c r="B1062" t="s">
        <v>985</v>
      </c>
      <c r="C1062" t="s">
        <v>51</v>
      </c>
      <c r="D1062" t="s">
        <v>134</v>
      </c>
      <c r="E1062">
        <v>27</v>
      </c>
      <c r="F1062">
        <v>180.18</v>
      </c>
      <c r="G1062">
        <v>81.08</v>
      </c>
      <c r="H1062">
        <f t="shared" si="152"/>
        <v>2.2222496299950669</v>
      </c>
      <c r="I1062">
        <v>24</v>
      </c>
      <c r="J1062">
        <v>57.76</v>
      </c>
      <c r="K1062">
        <v>73.7</v>
      </c>
      <c r="L1062" s="3">
        <f t="shared" si="154"/>
        <v>1</v>
      </c>
      <c r="M1062" s="3">
        <f t="shared" si="155"/>
        <v>0</v>
      </c>
      <c r="N1062" s="3">
        <f t="shared" si="156"/>
        <v>0</v>
      </c>
      <c r="AA1062" t="s">
        <v>1125</v>
      </c>
      <c r="AB1062" t="s">
        <v>985</v>
      </c>
      <c r="AC1062" t="s">
        <v>51</v>
      </c>
      <c r="AD1062" t="s">
        <v>135</v>
      </c>
      <c r="AE1062">
        <v>24</v>
      </c>
      <c r="AF1062">
        <v>140.84</v>
      </c>
      <c r="AG1062">
        <v>73.7</v>
      </c>
      <c r="AH1062">
        <f t="shared" si="153"/>
        <v>1.9109905020352782</v>
      </c>
      <c r="AI1062">
        <v>22.5</v>
      </c>
      <c r="AJ1062">
        <v>49.89</v>
      </c>
      <c r="AK1062">
        <v>69.97</v>
      </c>
      <c r="AL1062" s="3">
        <f t="shared" si="157"/>
        <v>1</v>
      </c>
      <c r="AM1062" s="3">
        <f t="shared" si="158"/>
        <v>0</v>
      </c>
      <c r="AN1062" s="3">
        <f t="shared" si="159"/>
        <v>0</v>
      </c>
      <c r="AO1062" s="4"/>
    </row>
    <row r="1063" spans="1:52" x14ac:dyDescent="0.35">
      <c r="A1063" s="7" t="s">
        <v>1126</v>
      </c>
      <c r="B1063" t="s">
        <v>985</v>
      </c>
      <c r="C1063" t="s">
        <v>51</v>
      </c>
      <c r="D1063" t="s">
        <v>134</v>
      </c>
      <c r="E1063">
        <v>26</v>
      </c>
      <c r="F1063">
        <v>145.65</v>
      </c>
      <c r="G1063">
        <v>78.63</v>
      </c>
      <c r="H1063">
        <f t="shared" si="152"/>
        <v>1.8523464326592904</v>
      </c>
      <c r="I1063">
        <v>24</v>
      </c>
      <c r="J1063">
        <v>66.790000000000006</v>
      </c>
      <c r="K1063">
        <v>73.7</v>
      </c>
      <c r="L1063" s="3">
        <f t="shared" si="154"/>
        <v>1</v>
      </c>
      <c r="M1063" s="3">
        <f t="shared" si="155"/>
        <v>0</v>
      </c>
      <c r="N1063" s="3">
        <f t="shared" si="156"/>
        <v>0</v>
      </c>
      <c r="O1063" s="8"/>
      <c r="P1063" s="8"/>
      <c r="Q1063" s="8"/>
      <c r="R1063" s="8"/>
      <c r="S1063" s="8"/>
      <c r="T1063" s="8"/>
      <c r="AA1063" t="s">
        <v>1126</v>
      </c>
      <c r="AB1063" t="s">
        <v>985</v>
      </c>
      <c r="AC1063" t="s">
        <v>51</v>
      </c>
      <c r="AD1063" t="s">
        <v>135</v>
      </c>
      <c r="AE1063">
        <v>24</v>
      </c>
      <c r="AF1063">
        <v>165.85</v>
      </c>
      <c r="AG1063">
        <v>73.7</v>
      </c>
      <c r="AH1063">
        <f t="shared" si="153"/>
        <v>2.25033921302578</v>
      </c>
      <c r="AI1063">
        <v>22.5</v>
      </c>
      <c r="AJ1063">
        <v>67.709999999999994</v>
      </c>
      <c r="AK1063">
        <v>69.97</v>
      </c>
      <c r="AL1063" s="3">
        <f t="shared" si="157"/>
        <v>1</v>
      </c>
      <c r="AM1063" s="3">
        <f t="shared" si="158"/>
        <v>0</v>
      </c>
      <c r="AN1063" s="3">
        <f t="shared" si="159"/>
        <v>0</v>
      </c>
      <c r="AO1063" s="4"/>
    </row>
    <row r="1064" spans="1:52" x14ac:dyDescent="0.35">
      <c r="A1064" s="7" t="s">
        <v>1127</v>
      </c>
      <c r="B1064" t="s">
        <v>985</v>
      </c>
      <c r="C1064" t="s">
        <v>51</v>
      </c>
      <c r="D1064" t="s">
        <v>134</v>
      </c>
      <c r="E1064">
        <v>26.5</v>
      </c>
      <c r="F1064">
        <v>92.1</v>
      </c>
      <c r="G1064">
        <v>79.86</v>
      </c>
      <c r="H1064">
        <f t="shared" si="152"/>
        <v>1.1532682193839219</v>
      </c>
      <c r="I1064">
        <v>24</v>
      </c>
      <c r="J1064">
        <v>65.84</v>
      </c>
      <c r="K1064">
        <v>73.7</v>
      </c>
      <c r="L1064" s="3">
        <f t="shared" si="154"/>
        <v>0</v>
      </c>
      <c r="M1064" s="3">
        <f t="shared" si="155"/>
        <v>1</v>
      </c>
      <c r="N1064" s="3">
        <f t="shared" si="156"/>
        <v>0</v>
      </c>
      <c r="AA1064" t="s">
        <v>1127</v>
      </c>
      <c r="AB1064" t="s">
        <v>985</v>
      </c>
      <c r="AC1064" t="s">
        <v>51</v>
      </c>
      <c r="AD1064" t="s">
        <v>135</v>
      </c>
      <c r="AE1064">
        <v>24</v>
      </c>
      <c r="AF1064">
        <v>101.25</v>
      </c>
      <c r="AG1064">
        <v>73.7</v>
      </c>
      <c r="AH1064">
        <f t="shared" si="153"/>
        <v>1.3738127544097694</v>
      </c>
      <c r="AI1064">
        <v>26</v>
      </c>
      <c r="AJ1064">
        <v>82.51</v>
      </c>
      <c r="AK1064">
        <v>78.63</v>
      </c>
      <c r="AL1064" s="3">
        <f t="shared" si="157"/>
        <v>0</v>
      </c>
      <c r="AM1064" s="3">
        <f t="shared" si="158"/>
        <v>1</v>
      </c>
      <c r="AN1064" s="3">
        <f t="shared" si="159"/>
        <v>0</v>
      </c>
      <c r="AO1064" s="4"/>
    </row>
    <row r="1065" spans="1:52" x14ac:dyDescent="0.35">
      <c r="A1065" s="7" t="s">
        <v>1128</v>
      </c>
      <c r="B1065" t="s">
        <v>985</v>
      </c>
      <c r="C1065" t="s">
        <v>51</v>
      </c>
      <c r="D1065" t="s">
        <v>134</v>
      </c>
      <c r="E1065">
        <v>26</v>
      </c>
      <c r="F1065">
        <v>228.64</v>
      </c>
      <c r="G1065">
        <v>78.63</v>
      </c>
      <c r="H1065">
        <f t="shared" si="152"/>
        <v>2.907796006613252</v>
      </c>
      <c r="I1065">
        <v>23.5</v>
      </c>
      <c r="J1065">
        <v>52.24</v>
      </c>
      <c r="K1065">
        <v>72.459999999999994</v>
      </c>
      <c r="L1065" s="3">
        <f t="shared" si="154"/>
        <v>1</v>
      </c>
      <c r="M1065" s="3">
        <f t="shared" si="155"/>
        <v>0</v>
      </c>
      <c r="N1065" s="3">
        <f t="shared" si="156"/>
        <v>0</v>
      </c>
      <c r="O1065" s="4"/>
      <c r="P1065" s="1" t="s">
        <v>20</v>
      </c>
      <c r="S1065" s="1" t="s">
        <v>11</v>
      </c>
      <c r="T1065" s="1" t="s">
        <v>12</v>
      </c>
      <c r="U1065" s="1" t="s">
        <v>13</v>
      </c>
      <c r="V1065" s="1" t="s">
        <v>21</v>
      </c>
      <c r="W1065" s="1" t="s">
        <v>22</v>
      </c>
      <c r="X1065" s="1"/>
      <c r="Y1065" s="1" t="s">
        <v>7</v>
      </c>
      <c r="Z1065" s="1" t="s">
        <v>23</v>
      </c>
      <c r="AA1065" t="s">
        <v>1128</v>
      </c>
      <c r="AB1065" t="s">
        <v>985</v>
      </c>
      <c r="AC1065" t="s">
        <v>51</v>
      </c>
      <c r="AD1065" t="s">
        <v>135</v>
      </c>
      <c r="AE1065">
        <v>24</v>
      </c>
      <c r="AF1065">
        <v>147.15</v>
      </c>
      <c r="AG1065">
        <v>73.7</v>
      </c>
      <c r="AH1065">
        <f t="shared" si="153"/>
        <v>1.9966078697421981</v>
      </c>
      <c r="AI1065">
        <v>25.5</v>
      </c>
      <c r="AJ1065">
        <v>78.209999999999994</v>
      </c>
      <c r="AK1065">
        <v>77.400000000000006</v>
      </c>
      <c r="AL1065" s="3">
        <f t="shared" si="157"/>
        <v>1</v>
      </c>
      <c r="AM1065" s="3">
        <f t="shared" si="158"/>
        <v>0</v>
      </c>
      <c r="AN1065" s="3">
        <f t="shared" si="159"/>
        <v>0</v>
      </c>
      <c r="AO1065" s="4"/>
      <c r="AP1065" s="1" t="s">
        <v>24</v>
      </c>
      <c r="AS1065" s="1" t="s">
        <v>11</v>
      </c>
      <c r="AT1065" s="1" t="s">
        <v>12</v>
      </c>
      <c r="AU1065" s="1" t="s">
        <v>13</v>
      </c>
      <c r="AV1065" s="1" t="s">
        <v>21</v>
      </c>
      <c r="AW1065" s="1" t="s">
        <v>22</v>
      </c>
      <c r="AX1065" s="1"/>
      <c r="AY1065" s="1" t="s">
        <v>7</v>
      </c>
      <c r="AZ1065" s="1" t="s">
        <v>23</v>
      </c>
    </row>
    <row r="1066" spans="1:52" x14ac:dyDescent="0.35">
      <c r="A1066" s="7" t="s">
        <v>1129</v>
      </c>
      <c r="B1066" t="s">
        <v>985</v>
      </c>
      <c r="C1066" t="s">
        <v>51</v>
      </c>
      <c r="D1066" t="s">
        <v>134</v>
      </c>
      <c r="E1066">
        <v>27</v>
      </c>
      <c r="F1066">
        <v>183.25</v>
      </c>
      <c r="G1066">
        <v>81.08</v>
      </c>
      <c r="H1066">
        <f t="shared" si="152"/>
        <v>2.2601134681795756</v>
      </c>
      <c r="I1066">
        <v>24.5</v>
      </c>
      <c r="J1066">
        <v>67.19</v>
      </c>
      <c r="K1066">
        <v>74.930000000000007</v>
      </c>
      <c r="L1066" s="3">
        <f t="shared" si="154"/>
        <v>1</v>
      </c>
      <c r="M1066" s="3">
        <f t="shared" si="155"/>
        <v>0</v>
      </c>
      <c r="N1066" s="3">
        <f t="shared" si="156"/>
        <v>0</v>
      </c>
      <c r="O1066" s="5" t="s">
        <v>16</v>
      </c>
      <c r="P1066" s="2" t="s">
        <v>1130</v>
      </c>
      <c r="S1066">
        <f>SUM(L1084:L1099)</f>
        <v>0</v>
      </c>
      <c r="T1066">
        <f t="shared" ref="T1066" si="160">SUM(M1084:M1099)</f>
        <v>9</v>
      </c>
      <c r="U1066">
        <f>SUM(N1084:N1099)</f>
        <v>7</v>
      </c>
      <c r="V1066">
        <f>AVERAGE(E1084:E1085,E1087,E1092,E1094:E1096,E1098:E1099)</f>
        <v>24.111111111111111</v>
      </c>
      <c r="W1066">
        <f>_xlfn.STDEV.P(E1084:E1085,E1087,E1092,E1094:E1096,E1098:E1099)/SQRT(COUNT(E1084:E1085,E1087,E1092,E1094:E1096,E1098:E1099))</f>
        <v>1.8836164614742834</v>
      </c>
      <c r="Y1066">
        <f>AVERAGE(H1084:H1099)</f>
        <v>1.0116608236619198</v>
      </c>
      <c r="Z1066">
        <f>_xlfn.STDEV.P(H1084:H1099)/SQRT(COUNT(H1084:H1099))</f>
        <v>3.5530700314967634E-2</v>
      </c>
      <c r="AA1066" t="s">
        <v>1129</v>
      </c>
      <c r="AB1066" t="s">
        <v>985</v>
      </c>
      <c r="AC1066" t="s">
        <v>51</v>
      </c>
      <c r="AD1066" t="s">
        <v>135</v>
      </c>
      <c r="AE1066">
        <v>24</v>
      </c>
      <c r="AF1066">
        <v>174.78</v>
      </c>
      <c r="AG1066">
        <v>73.7</v>
      </c>
      <c r="AH1066">
        <f t="shared" si="153"/>
        <v>2.371506105834464</v>
      </c>
      <c r="AI1066">
        <v>16</v>
      </c>
      <c r="AJ1066">
        <v>56.66</v>
      </c>
      <c r="AK1066">
        <v>53.5</v>
      </c>
      <c r="AL1066" s="3">
        <f t="shared" si="157"/>
        <v>1</v>
      </c>
      <c r="AM1066" s="3">
        <f t="shared" si="158"/>
        <v>0</v>
      </c>
      <c r="AN1066" s="3">
        <f t="shared" si="159"/>
        <v>0</v>
      </c>
      <c r="AO1066" s="5" t="s">
        <v>16</v>
      </c>
      <c r="AP1066" s="2" t="s">
        <v>1130</v>
      </c>
      <c r="AS1066">
        <f>SUM(AL1084:AL1099)</f>
        <v>11</v>
      </c>
      <c r="AT1066">
        <f t="shared" ref="AT1066" si="161">SUM(AM1084:AM1099)</f>
        <v>4</v>
      </c>
      <c r="AU1066">
        <f>SUM(AN1084:AN1099)</f>
        <v>1</v>
      </c>
      <c r="AV1066">
        <f>AVERAGE(AE1084:AE1098)</f>
        <v>23.966666666666665</v>
      </c>
      <c r="AW1066">
        <f>_xlfn.STDEV.P(AE1084:AE1098)/SQRT(COUNT(AE1084:AE1098))</f>
        <v>3.2203059435976532E-2</v>
      </c>
      <c r="AY1066">
        <f>AVERAGE(AH1084:AH1099)</f>
        <v>1.592908171043586</v>
      </c>
      <c r="AZ1066">
        <f>_xlfn.STDEV.P(AH1084:AH1099)/SQRT(COUNT(AH1084:AH1099))</f>
        <v>8.6306362473376322E-2</v>
      </c>
    </row>
    <row r="1067" spans="1:52" x14ac:dyDescent="0.35">
      <c r="A1067" s="7" t="s">
        <v>1131</v>
      </c>
      <c r="B1067" t="s">
        <v>985</v>
      </c>
      <c r="C1067" s="6" t="s">
        <v>51</v>
      </c>
      <c r="D1067" s="6" t="s">
        <v>134</v>
      </c>
      <c r="E1067" s="6">
        <v>26</v>
      </c>
      <c r="F1067" s="6">
        <v>76.400000000000006</v>
      </c>
      <c r="G1067" s="6">
        <v>78.63</v>
      </c>
      <c r="H1067" s="6">
        <f t="shared" si="152"/>
        <v>0.9716393234134556</v>
      </c>
      <c r="I1067" s="6">
        <v>25.5</v>
      </c>
      <c r="J1067" s="6">
        <v>57.91</v>
      </c>
      <c r="K1067" s="6">
        <v>77.400000000000006</v>
      </c>
      <c r="L1067" s="6">
        <f t="shared" si="154"/>
        <v>0</v>
      </c>
      <c r="M1067" s="6">
        <f t="shared" si="155"/>
        <v>0</v>
      </c>
      <c r="N1067" s="6">
        <f t="shared" si="156"/>
        <v>1</v>
      </c>
      <c r="O1067" s="5" t="s">
        <v>16</v>
      </c>
      <c r="P1067" s="2" t="s">
        <v>1132</v>
      </c>
      <c r="S1067" t="s">
        <v>41</v>
      </c>
      <c r="T1067" t="s">
        <v>41</v>
      </c>
      <c r="U1067" t="s">
        <v>41</v>
      </c>
      <c r="V1067" t="s">
        <v>41</v>
      </c>
      <c r="W1067" t="s">
        <v>41</v>
      </c>
      <c r="Y1067" t="s">
        <v>41</v>
      </c>
      <c r="Z1067" t="s">
        <v>41</v>
      </c>
      <c r="AA1067" t="s">
        <v>1131</v>
      </c>
      <c r="AB1067" t="s">
        <v>985</v>
      </c>
      <c r="AC1067" t="s">
        <v>51</v>
      </c>
      <c r="AD1067" t="s">
        <v>135</v>
      </c>
      <c r="AE1067">
        <v>24</v>
      </c>
      <c r="AF1067">
        <v>105.74</v>
      </c>
      <c r="AG1067">
        <v>73.7</v>
      </c>
      <c r="AH1067">
        <f t="shared" si="153"/>
        <v>1.4347354138398913</v>
      </c>
      <c r="AI1067">
        <v>23.5</v>
      </c>
      <c r="AJ1067">
        <v>68.73</v>
      </c>
      <c r="AK1067">
        <v>72.459999999999994</v>
      </c>
      <c r="AL1067" s="3">
        <f t="shared" si="157"/>
        <v>0</v>
      </c>
      <c r="AM1067" s="3">
        <f t="shared" si="158"/>
        <v>1</v>
      </c>
      <c r="AN1067" s="3">
        <f t="shared" si="159"/>
        <v>0</v>
      </c>
      <c r="AO1067" s="5" t="s">
        <v>16</v>
      </c>
      <c r="AP1067" s="2" t="s">
        <v>1132</v>
      </c>
      <c r="AS1067" t="s">
        <v>41</v>
      </c>
      <c r="AT1067" t="s">
        <v>41</v>
      </c>
      <c r="AU1067" t="s">
        <v>41</v>
      </c>
      <c r="AV1067" t="s">
        <v>41</v>
      </c>
      <c r="AW1067" t="s">
        <v>41</v>
      </c>
      <c r="AY1067" t="s">
        <v>41</v>
      </c>
      <c r="AZ1067" t="s">
        <v>41</v>
      </c>
    </row>
    <row r="1068" spans="1:52" x14ac:dyDescent="0.35">
      <c r="A1068" s="7" t="s">
        <v>1133</v>
      </c>
      <c r="B1068" t="s">
        <v>985</v>
      </c>
      <c r="C1068" t="s">
        <v>51</v>
      </c>
      <c r="D1068" t="s">
        <v>134</v>
      </c>
      <c r="E1068">
        <v>26</v>
      </c>
      <c r="F1068">
        <v>171.44</v>
      </c>
      <c r="G1068">
        <v>78.63</v>
      </c>
      <c r="H1068">
        <f t="shared" si="152"/>
        <v>2.1803382932722881</v>
      </c>
      <c r="I1068">
        <v>23.5</v>
      </c>
      <c r="J1068">
        <v>70.760000000000005</v>
      </c>
      <c r="K1068">
        <v>72.459999999999994</v>
      </c>
      <c r="L1068" s="3">
        <f t="shared" si="154"/>
        <v>1</v>
      </c>
      <c r="M1068" s="3">
        <f t="shared" si="155"/>
        <v>0</v>
      </c>
      <c r="N1068" s="3">
        <f t="shared" si="156"/>
        <v>0</v>
      </c>
      <c r="O1068" s="5" t="s">
        <v>16</v>
      </c>
      <c r="P1068" s="2" t="s">
        <v>1134</v>
      </c>
      <c r="S1068">
        <f>SUM(L1125:L1136)</f>
        <v>0</v>
      </c>
      <c r="T1068">
        <f t="shared" ref="T1068" si="162">SUM(M1125:M1136)</f>
        <v>2</v>
      </c>
      <c r="U1068">
        <f>SUM(N1125:N1136)</f>
        <v>10</v>
      </c>
      <c r="V1068">
        <f>AVERAGE(E1125,E1134)</f>
        <v>21.75</v>
      </c>
      <c r="W1068">
        <f>_xlfn.STDEV.P(E1125,E1134)/SQRT(COUNT(E1125,E1134))</f>
        <v>1.9445436482630056</v>
      </c>
      <c r="Y1068">
        <f>AVERAGE(H1125:H1136)</f>
        <v>0.87880518916113604</v>
      </c>
      <c r="Z1068">
        <f>_xlfn.STDEV.P(H1125:H1136)/SQRT(COUNT(H1125:H1136))</f>
        <v>3.6356274815409234E-2</v>
      </c>
      <c r="AA1068" t="s">
        <v>1133</v>
      </c>
      <c r="AB1068" t="s">
        <v>985</v>
      </c>
      <c r="AC1068" t="s">
        <v>51</v>
      </c>
      <c r="AD1068" t="s">
        <v>135</v>
      </c>
      <c r="AE1068">
        <v>24</v>
      </c>
      <c r="AF1068">
        <v>135.30000000000001</v>
      </c>
      <c r="AG1068">
        <v>73.7</v>
      </c>
      <c r="AH1068">
        <f t="shared" si="153"/>
        <v>1.8358208955223883</v>
      </c>
      <c r="AI1068">
        <v>23</v>
      </c>
      <c r="AJ1068">
        <v>68.650000000000006</v>
      </c>
      <c r="AK1068">
        <v>71.22</v>
      </c>
      <c r="AL1068" s="3">
        <f t="shared" si="157"/>
        <v>1</v>
      </c>
      <c r="AM1068" s="3">
        <f t="shared" si="158"/>
        <v>0</v>
      </c>
      <c r="AN1068" s="3">
        <f t="shared" si="159"/>
        <v>0</v>
      </c>
      <c r="AO1068" s="5" t="s">
        <v>16</v>
      </c>
      <c r="AP1068" s="2" t="s">
        <v>1134</v>
      </c>
      <c r="AS1068">
        <f>SUM(AL1125:AL1136)</f>
        <v>4</v>
      </c>
      <c r="AT1068">
        <f t="shared" ref="AT1068" si="163">SUM(AM1125:AM1136)</f>
        <v>6</v>
      </c>
      <c r="AU1068">
        <f>SUM(AN1125:AN1136)</f>
        <v>2</v>
      </c>
      <c r="AV1068">
        <f>AVERAGE(AE1125:AE1130,AE1133:AE1136)</f>
        <v>24</v>
      </c>
      <c r="AW1068">
        <f>_xlfn.STDEV.P(AE1125:AE1130,AE1133:AE1136)/SQRT(COUNT(AE1125:AE1130,AE1133:AE1136))</f>
        <v>0</v>
      </c>
      <c r="AY1068">
        <f>AVERAGE(AH1125:AH1136)</f>
        <v>1.3170470055830161</v>
      </c>
      <c r="AZ1068">
        <f>_xlfn.STDEV.P(AH1125:AH1136)/SQRT(COUNT(AH1125:AH1136))</f>
        <v>7.5969951319314083E-2</v>
      </c>
    </row>
    <row r="1069" spans="1:52" x14ac:dyDescent="0.35">
      <c r="A1069" s="7" t="s">
        <v>1135</v>
      </c>
      <c r="B1069" t="s">
        <v>985</v>
      </c>
      <c r="C1069" t="s">
        <v>51</v>
      </c>
      <c r="D1069" t="s">
        <v>134</v>
      </c>
      <c r="E1069">
        <v>26</v>
      </c>
      <c r="F1069">
        <v>115.36</v>
      </c>
      <c r="G1069">
        <v>78.63</v>
      </c>
      <c r="H1069">
        <f t="shared" si="152"/>
        <v>1.4671245071855528</v>
      </c>
      <c r="I1069">
        <v>24</v>
      </c>
      <c r="J1069">
        <v>68.599999999999994</v>
      </c>
      <c r="K1069">
        <v>73.7</v>
      </c>
      <c r="L1069" s="3">
        <f t="shared" si="154"/>
        <v>0</v>
      </c>
      <c r="M1069" s="3">
        <f t="shared" si="155"/>
        <v>1</v>
      </c>
      <c r="N1069" s="3">
        <f t="shared" si="156"/>
        <v>0</v>
      </c>
      <c r="O1069" s="5" t="s">
        <v>16</v>
      </c>
      <c r="P1069" s="2" t="s">
        <v>1136</v>
      </c>
      <c r="S1069">
        <f>SUM(L1149:L1162)</f>
        <v>0</v>
      </c>
      <c r="T1069">
        <f t="shared" ref="T1069" si="164">SUM(M1149:M1162)</f>
        <v>1</v>
      </c>
      <c r="U1069">
        <f>SUM(N1149:N1162)</f>
        <v>13</v>
      </c>
      <c r="V1069">
        <f>AVERAGE(E1161)</f>
        <v>30.5</v>
      </c>
      <c r="W1069" t="s">
        <v>41</v>
      </c>
      <c r="Y1069">
        <f>AVERAGE(H1149:H1162)</f>
        <v>0.86063812285764807</v>
      </c>
      <c r="Z1069">
        <f>_xlfn.STDEV.P(H1149:H1162)/SQRT(COUNT(H1149:H1162))</f>
        <v>2.682832864021234E-2</v>
      </c>
      <c r="AA1069" t="s">
        <v>1135</v>
      </c>
      <c r="AB1069" t="s">
        <v>985</v>
      </c>
      <c r="AC1069" t="s">
        <v>51</v>
      </c>
      <c r="AD1069" t="s">
        <v>135</v>
      </c>
      <c r="AE1069">
        <v>24</v>
      </c>
      <c r="AF1069">
        <v>140.22</v>
      </c>
      <c r="AG1069">
        <v>73.7</v>
      </c>
      <c r="AH1069">
        <f t="shared" si="153"/>
        <v>1.9025780189959294</v>
      </c>
      <c r="AI1069">
        <v>22.5</v>
      </c>
      <c r="AJ1069">
        <v>55.41</v>
      </c>
      <c r="AK1069">
        <v>69.97</v>
      </c>
      <c r="AL1069" s="3">
        <f t="shared" si="157"/>
        <v>1</v>
      </c>
      <c r="AM1069" s="3">
        <f t="shared" si="158"/>
        <v>0</v>
      </c>
      <c r="AN1069" s="3">
        <f t="shared" si="159"/>
        <v>0</v>
      </c>
      <c r="AO1069" s="5" t="s">
        <v>16</v>
      </c>
      <c r="AP1069" s="2" t="s">
        <v>1136</v>
      </c>
      <c r="AS1069">
        <f>SUM(AL1149:AL1162)</f>
        <v>6</v>
      </c>
      <c r="AT1069">
        <f t="shared" ref="AT1069" si="165">SUM(AM1149:AM1162)</f>
        <v>7</v>
      </c>
      <c r="AU1069">
        <f>SUM(AN1149:AN1162)</f>
        <v>1</v>
      </c>
      <c r="AV1069">
        <f>AVERAGE(AE1149:AE1153,AE1155:AE1162)</f>
        <v>23.96153846153846</v>
      </c>
      <c r="AW1069">
        <f>_xlfn.STDEV.P(AE1149:AE1153,AE1155:AE1162)/SQRT(COUNT(AE1149:AE1153,AE1155:AE1162))</f>
        <v>3.6952650878097022E-2</v>
      </c>
      <c r="AY1069">
        <f>AVERAGE(AH1149:AH1162)</f>
        <v>1.4664262955246345</v>
      </c>
      <c r="AZ1069">
        <f>_xlfn.STDEV.P(AH1149:AH1162)/SQRT(COUNT(AH1149:AH1162))</f>
        <v>0.11593095580495284</v>
      </c>
    </row>
    <row r="1070" spans="1:52" x14ac:dyDescent="0.35">
      <c r="O1070" s="5" t="s">
        <v>16</v>
      </c>
      <c r="P1070" s="2" t="s">
        <v>1137</v>
      </c>
      <c r="S1070">
        <f>SUM(L1176:L1188)</f>
        <v>0</v>
      </c>
      <c r="T1070">
        <f t="shared" ref="T1070" si="166">SUM(M1176:M1188)</f>
        <v>0</v>
      </c>
      <c r="U1070">
        <f>SUM(N1176:N1188)</f>
        <v>13</v>
      </c>
      <c r="V1070" t="s">
        <v>41</v>
      </c>
      <c r="W1070" t="s">
        <v>41</v>
      </c>
      <c r="Y1070">
        <f>AVERAGE(H1176:H1188)</f>
        <v>0.84294369622821774</v>
      </c>
      <c r="Z1070">
        <f>_xlfn.STDEV.P(H1176:H1188)/SQRT(COUNT(H1176:H1188))</f>
        <v>2.8343974322559053E-2</v>
      </c>
      <c r="AO1070" s="5" t="s">
        <v>16</v>
      </c>
      <c r="AP1070" s="2" t="s">
        <v>1137</v>
      </c>
      <c r="AS1070">
        <f>SUM(AL1176:AL1188)</f>
        <v>4</v>
      </c>
      <c r="AT1070">
        <f t="shared" ref="AT1070" si="167">SUM(AM1176:AM1188)</f>
        <v>8</v>
      </c>
      <c r="AU1070">
        <f>SUM(AN1176:AN1188)</f>
        <v>1</v>
      </c>
      <c r="AV1070">
        <f>AVERAGE(AE1176:AE1178,AE1180:AE1188)</f>
        <v>24</v>
      </c>
      <c r="AW1070">
        <f>_xlfn.STDEV.P(AE1176:AE1178,AE1180:AE1188)/SQRT(COUNT(AE1176:AE1178,AE1180:AE1188))</f>
        <v>0</v>
      </c>
      <c r="AY1070">
        <f>AVERAGE(AH1176:AH1188)</f>
        <v>1.4499466934243723</v>
      </c>
      <c r="AZ1070">
        <f>_xlfn.STDEV.P(AH1176:AH1188)/SQRT(COUNT(AH1176:AH1188))</f>
        <v>6.9702413935873078E-2</v>
      </c>
    </row>
    <row r="1071" spans="1:52" x14ac:dyDescent="0.35">
      <c r="O1071" s="5" t="s">
        <v>16</v>
      </c>
      <c r="P1071" s="2" t="s">
        <v>1138</v>
      </c>
      <c r="S1071">
        <f>SUM(L1201:L1212)</f>
        <v>0</v>
      </c>
      <c r="T1071">
        <f t="shared" ref="T1071" si="168">SUM(M1201:M1212)</f>
        <v>0</v>
      </c>
      <c r="U1071">
        <f>SUM(N1201:N1212)</f>
        <v>12</v>
      </c>
      <c r="V1071" t="s">
        <v>41</v>
      </c>
      <c r="W1071" t="s">
        <v>41</v>
      </c>
      <c r="Y1071">
        <f>AVERAGE(H1201:H1212)</f>
        <v>0.8371048204624062</v>
      </c>
      <c r="Z1071">
        <f>_xlfn.STDEV.P(H1201:H1212)/SQRT(COUNT(H1201:H1212))</f>
        <v>3.8398289868638656E-2</v>
      </c>
      <c r="AO1071" s="5" t="s">
        <v>16</v>
      </c>
      <c r="AP1071" s="2" t="s">
        <v>1138</v>
      </c>
      <c r="AS1071">
        <f>SUM(AL1201:AL1212)</f>
        <v>7</v>
      </c>
      <c r="AT1071">
        <f t="shared" ref="AT1071" si="169">SUM(AM1201:AM1212)</f>
        <v>4</v>
      </c>
      <c r="AU1071">
        <f>SUM(AN1201:AN1212)</f>
        <v>1</v>
      </c>
      <c r="AV1071">
        <f>AVERAGE(AE1201:AE1211)</f>
        <v>24</v>
      </c>
      <c r="AW1071">
        <f>_xlfn.STDEV.P(AE1201:AE1211)/SQRT(COUNT(AE1201:AE1211))</f>
        <v>0</v>
      </c>
      <c r="AY1071">
        <f>AVERAGE(AH1201:AH1212)</f>
        <v>1.4833333333333332</v>
      </c>
      <c r="AZ1071">
        <f>_xlfn.STDEV.P(AH1201:AH1212)/SQRT(COUNT(AH1201:AH1212))</f>
        <v>7.8871877564566623E-2</v>
      </c>
    </row>
    <row r="1072" spans="1:52" x14ac:dyDescent="0.35">
      <c r="O1072" s="5" t="s">
        <v>16</v>
      </c>
      <c r="P1072" s="2" t="s">
        <v>1139</v>
      </c>
      <c r="S1072">
        <f>SUM(L1226:L1243)</f>
        <v>0</v>
      </c>
      <c r="T1072">
        <f t="shared" ref="T1072" si="170">SUM(M1226:M1243)</f>
        <v>0</v>
      </c>
      <c r="U1072">
        <f>SUM(N1226:N1243)</f>
        <v>18</v>
      </c>
      <c r="V1072" t="s">
        <v>41</v>
      </c>
      <c r="W1072" t="s">
        <v>41</v>
      </c>
      <c r="Y1072">
        <f>AVERAGE(H1226:H1243)</f>
        <v>0.8345506307648014</v>
      </c>
      <c r="Z1072">
        <f>_xlfn.STDEV.P(H1226:H1243)/SQRT(COUNT(H1226:H1243))</f>
        <v>3.149153873850874E-2</v>
      </c>
      <c r="AO1072" s="5" t="s">
        <v>16</v>
      </c>
      <c r="AP1072" s="2" t="s">
        <v>1139</v>
      </c>
      <c r="AS1072">
        <f>SUM(AL1226:AL1243)</f>
        <v>1</v>
      </c>
      <c r="AT1072">
        <f t="shared" ref="AT1072" si="171">SUM(AM1226:AM1243)</f>
        <v>14</v>
      </c>
      <c r="AU1072">
        <f>SUM(AN1226:AN1243)</f>
        <v>3</v>
      </c>
      <c r="AV1072">
        <f>AVERAGE(AE1226:AE1229,AE1231,AE1233:AE1239,AE1241:AE1243)</f>
        <v>24.033333333333335</v>
      </c>
      <c r="AW1072">
        <f>_xlfn.STDEV.P(AE1226:AE1229,AE1231,AE1233:AE1239,AE1241:AE1243)/SQRT(COUNT(AE1226:AE1229,AE1231,AE1233:AE1239,AE1241:AE1243))</f>
        <v>3.2203059435976532E-2</v>
      </c>
      <c r="AY1072">
        <f>AVERAGE(AH1226:AH1243)</f>
        <v>1.2252731626526026</v>
      </c>
      <c r="AZ1072">
        <f>_xlfn.STDEV.P(AH1226:AH1243)/SQRT(COUNT(AH1226:AH1243))</f>
        <v>5.8407220483508764E-2</v>
      </c>
    </row>
    <row r="1073" spans="1:52" x14ac:dyDescent="0.35">
      <c r="O1073" s="5" t="s">
        <v>16</v>
      </c>
      <c r="P1073" s="2" t="s">
        <v>1140</v>
      </c>
      <c r="S1073">
        <f>SUM(L1262:L1277)</f>
        <v>0</v>
      </c>
      <c r="T1073">
        <f t="shared" ref="T1073" si="172">SUM(M1262:M1277)</f>
        <v>1</v>
      </c>
      <c r="U1073">
        <f>SUM(N1262:N1277)</f>
        <v>15</v>
      </c>
      <c r="V1073">
        <f>AVERAGE(E1262)</f>
        <v>25</v>
      </c>
      <c r="W1073" t="s">
        <v>41</v>
      </c>
      <c r="Y1073">
        <f>AVERAGE(H1262:H1277)</f>
        <v>0.8618036864808476</v>
      </c>
      <c r="Z1073">
        <f>_xlfn.STDEV.P(H1262:H1277)/SQRT(COUNT(H1262:H1277))</f>
        <v>2.0649761252037404E-2</v>
      </c>
      <c r="AO1073" s="5" t="s">
        <v>16</v>
      </c>
      <c r="AP1073" s="2" t="s">
        <v>1140</v>
      </c>
      <c r="AS1073">
        <f>SUM(AL1262:AL1277)</f>
        <v>5</v>
      </c>
      <c r="AT1073">
        <f t="shared" ref="AT1073" si="173">SUM(AM1262:AM1277)</f>
        <v>7</v>
      </c>
      <c r="AU1073">
        <f>SUM(AN1262:AN1277)</f>
        <v>4</v>
      </c>
      <c r="AV1073">
        <f>AVERAGE(AE1262:AE1263,AE1266,AE1268:AE1272,AE1274:AE1277)</f>
        <v>24</v>
      </c>
      <c r="AW1073">
        <f>_xlfn.STDEV.P(AE1262:AE1263,AE1266,AE1268:AE1272,AE1274:AE1277)/SQRT(COUNT(AE1262:AE1263,AE1266,AE1268:AE1272,AE1274:AE1277))</f>
        <v>0</v>
      </c>
      <c r="AY1073">
        <f>AVERAGE(AH1262:AH1277)</f>
        <v>1.2972491204127357</v>
      </c>
      <c r="AZ1073">
        <f>_xlfn.STDEV.P(AH1262:AH1277)/SQRT(COUNT(AH1262:AH1277))</f>
        <v>7.5916683647485203E-2</v>
      </c>
    </row>
    <row r="1074" spans="1:52" x14ac:dyDescent="0.35">
      <c r="O1074" s="5" t="s">
        <v>16</v>
      </c>
      <c r="P1074" s="2" t="s">
        <v>1141</v>
      </c>
      <c r="S1074">
        <f>SUM(L1292:L1305)</f>
        <v>0</v>
      </c>
      <c r="T1074">
        <f t="shared" ref="T1074" si="174">SUM(M1292:M1305)</f>
        <v>1</v>
      </c>
      <c r="U1074">
        <f>SUM(N1292:N1305)</f>
        <v>13</v>
      </c>
      <c r="V1074">
        <f>AVERAGE(E1302)</f>
        <v>16</v>
      </c>
      <c r="W1074" t="s">
        <v>41</v>
      </c>
      <c r="Y1074">
        <f>AVERAGE(H1292:H1305)</f>
        <v>0.93388841910680542</v>
      </c>
      <c r="Z1074">
        <f>_xlfn.STDEV.P(H1292:H1305)/SQRT(COUNT(H1292:H1305))</f>
        <v>1.3374554836258027E-2</v>
      </c>
      <c r="AO1074" s="5" t="s">
        <v>16</v>
      </c>
      <c r="AP1074" s="2" t="s">
        <v>1141</v>
      </c>
      <c r="AS1074">
        <f>SUM(AL1292:AL1305)</f>
        <v>0</v>
      </c>
      <c r="AT1074">
        <f t="shared" ref="AT1074" si="175">SUM(AM1292:AM1305)</f>
        <v>12</v>
      </c>
      <c r="AU1074">
        <f>SUM(AN1292:AN1305)</f>
        <v>2</v>
      </c>
      <c r="AV1074">
        <f>AVERAGE(AE1293:AE1303,AE1305)</f>
        <v>23.541666666666668</v>
      </c>
      <c r="AW1074">
        <f>_xlfn.STDEV.P(AE1293:AE1303,AE1305)/SQRT(COUNT(AE1293:AE1303,AE1305))</f>
        <v>0.43882075772165496</v>
      </c>
      <c r="AY1074">
        <f>AVERAGE(AH1292:AH1305)</f>
        <v>1.16927399995763</v>
      </c>
      <c r="AZ1074">
        <f>_xlfn.STDEV.P(AH1292:AH1305)/SQRT(COUNT(AH1292:AH1305))</f>
        <v>4.6440862612922539E-2</v>
      </c>
    </row>
    <row r="1075" spans="1:52" x14ac:dyDescent="0.35">
      <c r="O1075" s="5" t="s">
        <v>16</v>
      </c>
      <c r="P1075" s="2" t="s">
        <v>1142</v>
      </c>
      <c r="S1075">
        <f>SUM(L1321:L1336)</f>
        <v>0</v>
      </c>
      <c r="T1075">
        <f t="shared" ref="T1075" si="176">SUM(M1321:M1336)</f>
        <v>2</v>
      </c>
      <c r="U1075">
        <f>SUM(N1321:N1336)</f>
        <v>14</v>
      </c>
      <c r="V1075">
        <f>AVERAGE(E1326,E1333)</f>
        <v>20</v>
      </c>
      <c r="W1075">
        <f>_xlfn.STDEV.P(E1326,E1333)/SQRT(COUNT(E1326,E1333))</f>
        <v>2.4748737341529163</v>
      </c>
      <c r="Y1075">
        <f>AVERAGE(H1321:H1336)</f>
        <v>0.87201617894077321</v>
      </c>
      <c r="Z1075">
        <f>_xlfn.STDEV.P(H1321:H1336)/SQRT(COUNT(H1321:H1336))</f>
        <v>2.5562782772210028E-2</v>
      </c>
      <c r="AO1075" s="5" t="s">
        <v>16</v>
      </c>
      <c r="AP1075" s="2" t="s">
        <v>1142</v>
      </c>
      <c r="AS1075">
        <f>SUM(AL1321:AL1336)</f>
        <v>6</v>
      </c>
      <c r="AT1075">
        <f t="shared" ref="AT1075" si="177">SUM(AM1321:AM1336)</f>
        <v>9</v>
      </c>
      <c r="AU1075">
        <f>SUM(AN1321:AN1336)</f>
        <v>1</v>
      </c>
      <c r="AV1075">
        <f>AVERAGE(AE1321:AE1335)</f>
        <v>24</v>
      </c>
      <c r="AW1075">
        <f>_xlfn.STDEV.P(AE1321:AE1335)/SQRT(COUNT(AE1321:AE1335))</f>
        <v>0</v>
      </c>
      <c r="AY1075">
        <f>AVERAGE(AH1321:AH1336)</f>
        <v>1.464001017639077</v>
      </c>
      <c r="AZ1075">
        <f>_xlfn.STDEV.P(AH1321:AH1336)/SQRT(COUNT(AH1321:AH1336))</f>
        <v>7.8797000722335489E-2</v>
      </c>
    </row>
    <row r="1076" spans="1:52" x14ac:dyDescent="0.35">
      <c r="O1076" s="5" t="s">
        <v>16</v>
      </c>
      <c r="P1076" s="2" t="s">
        <v>1143</v>
      </c>
      <c r="S1076">
        <f>SUM(L1353:L1358)</f>
        <v>0</v>
      </c>
      <c r="T1076">
        <f t="shared" ref="T1076" si="178">SUM(M1353:M1358)</f>
        <v>0</v>
      </c>
      <c r="U1076">
        <f>SUM(N1353:N1358)</f>
        <v>6</v>
      </c>
      <c r="V1076" t="s">
        <v>41</v>
      </c>
      <c r="W1076" t="s">
        <v>41</v>
      </c>
      <c r="Y1076">
        <f>AVERAGE(H1353:H1358)</f>
        <v>0.87559503548929973</v>
      </c>
      <c r="Z1076">
        <f>_xlfn.STDEV.P(H1353:H1358)/SQRT(COUNT(H1353:H1358))</f>
        <v>4.5416037982649031E-2</v>
      </c>
      <c r="AO1076" s="5" t="s">
        <v>16</v>
      </c>
      <c r="AP1076" s="2" t="s">
        <v>1143</v>
      </c>
      <c r="AS1076">
        <f>SUM(AL1353:AL1358)</f>
        <v>5</v>
      </c>
      <c r="AT1076">
        <f t="shared" ref="AT1076" si="179">SUM(AM1353:AM1358)</f>
        <v>1</v>
      </c>
      <c r="AU1076">
        <f>SUM(AN1353:AN1358)</f>
        <v>0</v>
      </c>
      <c r="AV1076">
        <f>AVERAGE(AE1353:AE1358)</f>
        <v>24</v>
      </c>
      <c r="AW1076">
        <f>_xlfn.STDEV.P(AE1353:AE1358)/SQRT(COUNT(AE1353:AE1358))</f>
        <v>0</v>
      </c>
      <c r="AY1076">
        <f>AVERAGE(AH1353:AH1358)</f>
        <v>2.0661013116236995</v>
      </c>
      <c r="AZ1076">
        <f>_xlfn.STDEV.P(AH1353:AH1358)/SQRT(COUNT(AH1353:AH1358))</f>
        <v>0.16167111046330623</v>
      </c>
    </row>
    <row r="1077" spans="1:52" x14ac:dyDescent="0.35">
      <c r="O1077" s="5" t="s">
        <v>16</v>
      </c>
      <c r="P1077" s="2" t="s">
        <v>1144</v>
      </c>
      <c r="S1077">
        <f>SUM(L1367:L1369)</f>
        <v>0</v>
      </c>
      <c r="T1077">
        <f t="shared" ref="T1077" si="180">SUM(M1367:M1369)</f>
        <v>1</v>
      </c>
      <c r="U1077">
        <f>SUM(N1367:N1369)</f>
        <v>2</v>
      </c>
      <c r="V1077">
        <f>AVERAGE(E1369)</f>
        <v>21.5</v>
      </c>
      <c r="W1077" t="s">
        <v>41</v>
      </c>
      <c r="Y1077">
        <f>AVERAGE(H1367:H1369)</f>
        <v>0.99952814269925561</v>
      </c>
      <c r="Z1077">
        <f>_xlfn.STDEV.P(H1367:H1369)/SQRT(COUNT(H1367:H1369))</f>
        <v>4.2261879023485757E-2</v>
      </c>
      <c r="AO1077" s="5" t="s">
        <v>16</v>
      </c>
      <c r="AP1077" s="2" t="s">
        <v>1144</v>
      </c>
      <c r="AS1077">
        <f>SUM(AL1367:AL1369)</f>
        <v>1</v>
      </c>
      <c r="AT1077">
        <f t="shared" ref="AT1077" si="181">SUM(AM1367:AM1369)</f>
        <v>1</v>
      </c>
      <c r="AU1077">
        <f>SUM(AN1367:AN1369)</f>
        <v>1</v>
      </c>
      <c r="AV1077" t="s">
        <v>41</v>
      </c>
      <c r="AW1077" t="s">
        <v>41</v>
      </c>
      <c r="AY1077">
        <f>AVERAGE(AH1367:AH1369)</f>
        <v>1.3609825677016605</v>
      </c>
      <c r="AZ1077">
        <f>_xlfn.STDEV.P(AH1367:AH1369)/SQRT(COUNT(AH1367:AH1369))</f>
        <v>0.18753593064487351</v>
      </c>
    </row>
    <row r="1078" spans="1:52" x14ac:dyDescent="0.35">
      <c r="O1078" s="5" t="s">
        <v>16</v>
      </c>
      <c r="P1078" s="2" t="s">
        <v>1145</v>
      </c>
      <c r="S1078">
        <f>SUM(L1373:L1382)</f>
        <v>0</v>
      </c>
      <c r="T1078">
        <f t="shared" ref="T1078" si="182">SUM(M1373:M1382)</f>
        <v>1</v>
      </c>
      <c r="U1078">
        <f>SUM(N1373:N1382)</f>
        <v>9</v>
      </c>
      <c r="V1078">
        <f>AVERAGE(E1373)</f>
        <v>22</v>
      </c>
      <c r="W1078" t="s">
        <v>41</v>
      </c>
      <c r="Y1078">
        <f>AVERAGE(H1373:H1382)</f>
        <v>0.87608020129735864</v>
      </c>
      <c r="Z1078">
        <f>_xlfn.STDEV.P(H1373:H1382)/SQRT(COUNT(H1373:H1382))</f>
        <v>3.8660865670261821E-2</v>
      </c>
      <c r="AO1078" s="5" t="s">
        <v>16</v>
      </c>
      <c r="AP1078" s="2" t="s">
        <v>1145</v>
      </c>
      <c r="AS1078">
        <f>SUM(AL1373:AL1382)</f>
        <v>3</v>
      </c>
      <c r="AT1078">
        <f t="shared" ref="AT1078" si="183">SUM(AM1373:AM1382)</f>
        <v>4</v>
      </c>
      <c r="AU1078">
        <f>SUM(AN1373:AN1382)</f>
        <v>3</v>
      </c>
      <c r="AV1078">
        <f>AVERAGE(AE1374,AE1376:AE1381)</f>
        <v>25.428571428571427</v>
      </c>
      <c r="AW1078">
        <f>_xlfn.STDEV.P(AE1374,AE1376:AE1381)/SQRT(COUNT(AE1374,AE1376:AE1381))</f>
        <v>1.401269728250758</v>
      </c>
      <c r="AY1078">
        <f>AVERAGE(AH1373:AH1382)</f>
        <v>1.2827301122089201</v>
      </c>
      <c r="AZ1078">
        <f>_xlfn.STDEV.P(AH1373:AH1382)/SQRT(COUNT(AH1373:AH1382))</f>
        <v>0.1202052924947324</v>
      </c>
    </row>
    <row r="1079" spans="1:52" x14ac:dyDescent="0.35">
      <c r="O1079" s="5" t="s">
        <v>16</v>
      </c>
      <c r="P1079" s="2" t="s">
        <v>1146</v>
      </c>
      <c r="S1079">
        <f>SUM(L1389:L1401)</f>
        <v>0</v>
      </c>
      <c r="T1079">
        <f t="shared" ref="T1079" si="184">SUM(M1389:M1401)</f>
        <v>2</v>
      </c>
      <c r="U1079">
        <f>SUM(N1389:N1401)</f>
        <v>11</v>
      </c>
      <c r="V1079">
        <f>AVERAGE(E1391,E1397)</f>
        <v>25.5</v>
      </c>
      <c r="W1079">
        <f>_xlfn.STDEV.P(E1391,E1397)/SQRT(COUNT(E1391,E1397))</f>
        <v>4.9497474683058327</v>
      </c>
      <c r="Y1079">
        <f>AVERAGE(H1389:H1401)</f>
        <v>0.89088579211992414</v>
      </c>
      <c r="Z1079">
        <f>_xlfn.STDEV.P(H1389:H1401)/SQRT(COUNT(H1389:H1401))</f>
        <v>3.5184297704848801E-2</v>
      </c>
      <c r="AO1079" s="5" t="s">
        <v>16</v>
      </c>
      <c r="AP1079" s="2" t="s">
        <v>1146</v>
      </c>
      <c r="AS1079">
        <f>SUM(AL1389:AL1401)</f>
        <v>10</v>
      </c>
      <c r="AT1079">
        <f t="shared" ref="AT1079" si="185">SUM(AM1389:AM1401)</f>
        <v>2</v>
      </c>
      <c r="AU1079">
        <f>SUM(AN1389:AN1401)</f>
        <v>1</v>
      </c>
      <c r="AV1079">
        <f>AVERAGE(AE1389:AE1398,AE1400:AE1401)</f>
        <v>24</v>
      </c>
      <c r="AW1079">
        <f>_xlfn.STDEV.P(AE1389:AE1398,AE1400:AE1401)/SQRT(COUNT(AE1389:AE1398,AE1400:AE1401))</f>
        <v>0</v>
      </c>
      <c r="AY1079">
        <f>AVERAGE(AH1389:AH1401)</f>
        <v>1.7168804905724508</v>
      </c>
      <c r="AZ1079">
        <f>_xlfn.STDEV.P(AH1389:AH1401)/SQRT(COUNT(AH1389:AH1401))</f>
        <v>0.11506717352125269</v>
      </c>
    </row>
    <row r="1080" spans="1:52" x14ac:dyDescent="0.35">
      <c r="O1080" s="5" t="s">
        <v>51</v>
      </c>
      <c r="P1080" s="2" t="s">
        <v>1130</v>
      </c>
      <c r="S1080" t="s">
        <v>41</v>
      </c>
      <c r="T1080" t="s">
        <v>41</v>
      </c>
      <c r="U1080" t="s">
        <v>41</v>
      </c>
      <c r="V1080" t="s">
        <v>41</v>
      </c>
      <c r="W1080" t="s">
        <v>41</v>
      </c>
      <c r="Y1080" t="s">
        <v>41</v>
      </c>
      <c r="Z1080" t="s">
        <v>41</v>
      </c>
      <c r="AO1080" s="5" t="s">
        <v>51</v>
      </c>
      <c r="AP1080" s="2" t="s">
        <v>1130</v>
      </c>
      <c r="AS1080" t="s">
        <v>41</v>
      </c>
      <c r="AT1080" t="s">
        <v>41</v>
      </c>
      <c r="AU1080" t="s">
        <v>41</v>
      </c>
      <c r="AV1080" t="s">
        <v>41</v>
      </c>
      <c r="AW1080" t="s">
        <v>41</v>
      </c>
      <c r="AY1080" t="s">
        <v>41</v>
      </c>
      <c r="AZ1080" t="s">
        <v>41</v>
      </c>
    </row>
    <row r="1081" spans="1:52" x14ac:dyDescent="0.35">
      <c r="O1081" s="5" t="s">
        <v>51</v>
      </c>
      <c r="P1081" s="2" t="s">
        <v>1132</v>
      </c>
      <c r="S1081" t="s">
        <v>41</v>
      </c>
      <c r="T1081" t="s">
        <v>41</v>
      </c>
      <c r="U1081" t="s">
        <v>41</v>
      </c>
      <c r="V1081" t="s">
        <v>41</v>
      </c>
      <c r="W1081" t="s">
        <v>41</v>
      </c>
      <c r="Y1081" t="s">
        <v>41</v>
      </c>
      <c r="Z1081" t="s">
        <v>41</v>
      </c>
      <c r="AO1081" s="5" t="s">
        <v>51</v>
      </c>
      <c r="AP1081" s="2" t="s">
        <v>1132</v>
      </c>
      <c r="AS1081" t="s">
        <v>41</v>
      </c>
      <c r="AT1081" t="s">
        <v>41</v>
      </c>
      <c r="AU1081" t="s">
        <v>41</v>
      </c>
      <c r="AV1081" t="s">
        <v>41</v>
      </c>
      <c r="AW1081" t="s">
        <v>41</v>
      </c>
      <c r="AY1081" t="s">
        <v>41</v>
      </c>
      <c r="AZ1081" t="s">
        <v>41</v>
      </c>
    </row>
    <row r="1082" spans="1:52" x14ac:dyDescent="0.35">
      <c r="O1082" s="5" t="s">
        <v>51</v>
      </c>
      <c r="P1082" s="2" t="s">
        <v>1134</v>
      </c>
      <c r="S1082">
        <f>SUM(L1429:L1436)</f>
        <v>5</v>
      </c>
      <c r="T1082">
        <f t="shared" ref="T1082" si="186">SUM(M1429:M1436)</f>
        <v>3</v>
      </c>
      <c r="U1082">
        <f>SUM(N1429:N1436)</f>
        <v>0</v>
      </c>
      <c r="V1082">
        <f>AVERAGE(E1429:E1436)</f>
        <v>24.9375</v>
      </c>
      <c r="W1082">
        <f>_xlfn.STDEV.P(E1429:E1436)/SQRT(COUNT(E1429:E1436))</f>
        <v>0.16387638252658618</v>
      </c>
      <c r="Y1082">
        <f>AVERAGE(H1429:H1436)</f>
        <v>1.8482095059819852</v>
      </c>
      <c r="Z1082">
        <f>_xlfn.STDEV.P(H1429:H1436)/SQRT(COUNT(H1429:H1436))</f>
        <v>0.20963773624762189</v>
      </c>
      <c r="AO1082" s="5" t="s">
        <v>51</v>
      </c>
      <c r="AP1082" s="2" t="s">
        <v>1134</v>
      </c>
      <c r="AS1082">
        <f>SUM(AL1429:AL1436)</f>
        <v>8</v>
      </c>
      <c r="AT1082">
        <f t="shared" ref="AT1082" si="187">SUM(AM1429:AM1436)</f>
        <v>0</v>
      </c>
      <c r="AU1082">
        <f>SUM(AN1429:AN1436)</f>
        <v>0</v>
      </c>
      <c r="AV1082">
        <f>AVERAGE(AE1429:AE1436)</f>
        <v>24</v>
      </c>
      <c r="AW1082">
        <f>_xlfn.STDEV.P(AE1429:AE1436)/SQRT(COUNT(AE1429:AE1436))</f>
        <v>0</v>
      </c>
      <c r="AY1082">
        <f>AVERAGE(AH1429:AH1436)</f>
        <v>2.0280529172320221</v>
      </c>
      <c r="AZ1082">
        <f>_xlfn.STDEV.P(AH1429:AH1436)/SQRT(COUNT(AH1429:AH1436))</f>
        <v>0.16334590036191923</v>
      </c>
    </row>
    <row r="1083" spans="1:52" x14ac:dyDescent="0.35">
      <c r="O1083" s="5" t="s">
        <v>51</v>
      </c>
      <c r="P1083" s="2" t="s">
        <v>1136</v>
      </c>
      <c r="S1083">
        <f>SUM(L1447:L1459)</f>
        <v>3</v>
      </c>
      <c r="T1083">
        <f t="shared" ref="T1083" si="188">SUM(M1447:M1459)</f>
        <v>6</v>
      </c>
      <c r="U1083">
        <f>SUM(N1447:N1459)</f>
        <v>4</v>
      </c>
      <c r="V1083">
        <f>AVERAGE(E1447:E1448,E1450:E1451,E1453:E1455,E1457:E1458)</f>
        <v>24.277777777777779</v>
      </c>
      <c r="W1083">
        <f>_xlfn.STDEV.P(E1447:E1448,E1450:E1451,E1453:E1455,E1457:E1458)/SQRT(COUNT(E1447:E1448,E1450:E1451,E1453:E1455,E1457:E1458))</f>
        <v>1.0832937631266419</v>
      </c>
      <c r="Y1083">
        <f>AVERAGE(H1447:H1459)</f>
        <v>1.2231961831679654</v>
      </c>
      <c r="Z1083">
        <f>_xlfn.STDEV.P(H1447:H1459)/SQRT(COUNT(H1447:H1459))</f>
        <v>0.10322815455130424</v>
      </c>
      <c r="AO1083" s="5" t="s">
        <v>51</v>
      </c>
      <c r="AP1083" s="2" t="s">
        <v>1136</v>
      </c>
      <c r="AS1083">
        <f>SUM(AL1447:AL1459)</f>
        <v>5</v>
      </c>
      <c r="AT1083">
        <f t="shared" ref="AT1083" si="189">SUM(AM1447:AM1459)</f>
        <v>7</v>
      </c>
      <c r="AU1083">
        <f>SUM(AN1447:AN1459)</f>
        <v>1</v>
      </c>
      <c r="AV1083">
        <f>AVERAGE(AE1447:AE1456,AE1458:AE1459)</f>
        <v>24</v>
      </c>
      <c r="AW1083">
        <f>_xlfn.STDEV.P(AE1447:AE1456,AE1458:AE1459)/SQRT(COUNT(AE1447:AE1456,AE1458:AE1459))</f>
        <v>0</v>
      </c>
      <c r="AY1083">
        <f>AVERAGE(AH1447:AH1459)</f>
        <v>1.4177773464606345</v>
      </c>
      <c r="AZ1083">
        <f>_xlfn.STDEV.P(AH1447:AH1459)/SQRT(COUNT(AH1447:AH1459))</f>
        <v>0.10684672409095146</v>
      </c>
    </row>
    <row r="1084" spans="1:52" x14ac:dyDescent="0.35">
      <c r="A1084" s="9" t="s">
        <v>1147</v>
      </c>
      <c r="B1084" t="s">
        <v>1148</v>
      </c>
      <c r="C1084" t="s">
        <v>16</v>
      </c>
      <c r="D1084" t="s">
        <v>547</v>
      </c>
      <c r="E1084">
        <v>23.5</v>
      </c>
      <c r="F1084">
        <v>74.36</v>
      </c>
      <c r="G1084">
        <v>72.459999999999994</v>
      </c>
      <c r="H1084">
        <f t="shared" ref="H1084:H1147" si="190">F1084/G1084</f>
        <v>1.0262213635109025</v>
      </c>
      <c r="I1084">
        <v>23</v>
      </c>
      <c r="J1084">
        <v>38.83</v>
      </c>
      <c r="K1084">
        <v>71.22</v>
      </c>
      <c r="L1084" s="3">
        <f t="shared" ref="L1084:L1147" si="191">IF(H1084&gt;1.5,1,0)</f>
        <v>0</v>
      </c>
      <c r="M1084" s="3">
        <f t="shared" ref="M1084:M1147" si="192">IF((AND(H1084&gt;1,H1084&lt;1.5)),1,0)</f>
        <v>1</v>
      </c>
      <c r="N1084" s="3">
        <f t="shared" ref="N1084:N1147" si="193">IF(H1084&lt;1,1,0)</f>
        <v>0</v>
      </c>
      <c r="O1084" s="5" t="s">
        <v>51</v>
      </c>
      <c r="P1084" s="2" t="s">
        <v>1137</v>
      </c>
      <c r="S1084">
        <f>SUM(L1472:L1481)</f>
        <v>7</v>
      </c>
      <c r="T1084">
        <f t="shared" ref="T1084" si="194">SUM(M1472:M1481)</f>
        <v>3</v>
      </c>
      <c r="U1084">
        <f>SUM(N1472:N1481)</f>
        <v>0</v>
      </c>
      <c r="V1084">
        <f>AVERAGE(E1472:E1481)</f>
        <v>25.3</v>
      </c>
      <c r="W1084">
        <f>_xlfn.STDEV.P(E1472:E1481)/SQRT(COUNT(E1472:E1481))</f>
        <v>0.12649110640673522</v>
      </c>
      <c r="Y1084">
        <f>AVERAGE(H1472:H1481)</f>
        <v>1.7710917305772527</v>
      </c>
      <c r="Z1084">
        <f>_xlfn.STDEV.P(H1472:H1481)/SQRT(COUNT(H1472:H1481))</f>
        <v>0.15384559014902452</v>
      </c>
      <c r="AA1084" t="s">
        <v>1147</v>
      </c>
      <c r="AB1084" t="s">
        <v>1148</v>
      </c>
      <c r="AC1084" t="s">
        <v>16</v>
      </c>
      <c r="AD1084" t="s">
        <v>548</v>
      </c>
      <c r="AE1084">
        <v>24</v>
      </c>
      <c r="AF1084">
        <v>142.97</v>
      </c>
      <c r="AG1084">
        <v>73.7</v>
      </c>
      <c r="AH1084">
        <f t="shared" ref="AH1084:AH1147" si="195">AF1084/AG1084</f>
        <v>1.9398914518317503</v>
      </c>
      <c r="AI1084">
        <v>18</v>
      </c>
      <c r="AJ1084">
        <v>64.599999999999994</v>
      </c>
      <c r="AK1084">
        <v>58.64</v>
      </c>
      <c r="AL1084" s="3">
        <f t="shared" ref="AL1084:AL1147" si="196">IF(AH1084&gt;1.5,1,0)</f>
        <v>1</v>
      </c>
      <c r="AM1084" s="3">
        <f t="shared" ref="AM1084:AM1147" si="197">IF((AND(AH1084&gt;1,AH1084&lt;1.5)),1,0)</f>
        <v>0</v>
      </c>
      <c r="AN1084" s="3">
        <f t="shared" ref="AN1084:AN1147" si="198">IF(AH1084&lt;1,1,0)</f>
        <v>0</v>
      </c>
      <c r="AO1084" s="5" t="s">
        <v>51</v>
      </c>
      <c r="AP1084" s="2" t="s">
        <v>1137</v>
      </c>
      <c r="AS1084">
        <f>SUM(AL1472:AL1481)</f>
        <v>9</v>
      </c>
      <c r="AT1084">
        <f t="shared" ref="AT1084" si="199">SUM(AM1472:AM1481)</f>
        <v>1</v>
      </c>
      <c r="AU1084">
        <f>SUM(AN1472:AN1481)</f>
        <v>0</v>
      </c>
      <c r="AV1084">
        <f>AVERAGE(AE1472:AE1481)</f>
        <v>24</v>
      </c>
      <c r="AW1084">
        <f>_xlfn.STDEV.P(AE1472:AE1481)/SQRT(COUNT(AE1472:AE1481))</f>
        <v>0</v>
      </c>
      <c r="AY1084">
        <f>AVERAGE(AH1472:AH1481)</f>
        <v>2.1146132971506106</v>
      </c>
      <c r="AZ1084">
        <f>_xlfn.STDEV.P(AH1472:AH1481)/SQRT(COUNT(AH1472:AH1481))</f>
        <v>0.11683721343020356</v>
      </c>
    </row>
    <row r="1085" spans="1:52" x14ac:dyDescent="0.35">
      <c r="A1085" s="9" t="s">
        <v>1149</v>
      </c>
      <c r="B1085" t="s">
        <v>1148</v>
      </c>
      <c r="C1085" t="s">
        <v>16</v>
      </c>
      <c r="D1085" t="s">
        <v>547</v>
      </c>
      <c r="E1085">
        <v>26</v>
      </c>
      <c r="F1085">
        <v>85.85</v>
      </c>
      <c r="G1085">
        <v>78.63</v>
      </c>
      <c r="H1085">
        <f t="shared" si="190"/>
        <v>1.0918224596210098</v>
      </c>
      <c r="I1085">
        <v>25.5</v>
      </c>
      <c r="J1085">
        <v>66.040000000000006</v>
      </c>
      <c r="K1085">
        <v>77.400000000000006</v>
      </c>
      <c r="L1085" s="3">
        <f t="shared" si="191"/>
        <v>0</v>
      </c>
      <c r="M1085" s="3">
        <f t="shared" si="192"/>
        <v>1</v>
      </c>
      <c r="N1085" s="3">
        <f t="shared" si="193"/>
        <v>0</v>
      </c>
      <c r="O1085" s="5" t="s">
        <v>51</v>
      </c>
      <c r="P1085" s="2" t="s">
        <v>1138</v>
      </c>
      <c r="S1085">
        <f>SUM(L1490:L1498)</f>
        <v>0</v>
      </c>
      <c r="T1085">
        <f t="shared" ref="T1085" si="200">SUM(M1490:M1498)</f>
        <v>2</v>
      </c>
      <c r="U1085">
        <f>SUM(N1490:N1498)</f>
        <v>7</v>
      </c>
      <c r="V1085" t="s">
        <v>41</v>
      </c>
      <c r="W1085" t="s">
        <v>41</v>
      </c>
      <c r="Y1085">
        <f>AVERAGE(H1490:H1498)</f>
        <v>0.95940076891756609</v>
      </c>
      <c r="Z1085">
        <f>_xlfn.STDEV.P(H1490:H1498)/SQRT(COUNT(H1490:H1498))</f>
        <v>5.5958592813408238E-2</v>
      </c>
      <c r="AA1085" t="s">
        <v>1149</v>
      </c>
      <c r="AB1085" t="s">
        <v>1148</v>
      </c>
      <c r="AC1085" t="s">
        <v>16</v>
      </c>
      <c r="AD1085" t="s">
        <v>548</v>
      </c>
      <c r="AE1085">
        <v>24</v>
      </c>
      <c r="AF1085">
        <v>136.63999999999999</v>
      </c>
      <c r="AG1085">
        <v>73.7</v>
      </c>
      <c r="AH1085">
        <f t="shared" si="195"/>
        <v>1.8540027137042059</v>
      </c>
      <c r="AI1085">
        <v>18</v>
      </c>
      <c r="AJ1085">
        <v>82.46</v>
      </c>
      <c r="AK1085">
        <v>58.64</v>
      </c>
      <c r="AL1085" s="3">
        <f t="shared" si="196"/>
        <v>1</v>
      </c>
      <c r="AM1085" s="3">
        <f t="shared" si="197"/>
        <v>0</v>
      </c>
      <c r="AN1085" s="3">
        <f t="shared" si="198"/>
        <v>0</v>
      </c>
      <c r="AO1085" s="5" t="s">
        <v>51</v>
      </c>
      <c r="AP1085" s="2" t="s">
        <v>1138</v>
      </c>
      <c r="AS1085">
        <f>SUM(AL1490:AL1498)</f>
        <v>6</v>
      </c>
      <c r="AT1085">
        <f t="shared" ref="AT1085" si="201">SUM(AM1490:AM1498)</f>
        <v>2</v>
      </c>
      <c r="AU1085">
        <f>SUM(AN1490:AN1498)</f>
        <v>1</v>
      </c>
      <c r="AV1085">
        <f>AVERAGE(AE1490:AE1494,AE1496:AE1498)</f>
        <v>24</v>
      </c>
      <c r="AW1085">
        <f>_xlfn.STDEV.P(AE1490:AE1494,AE1496:AE1498)/SQRT(COUNT(AE1490:AE1494,AE1496:AE1498))</f>
        <v>0</v>
      </c>
      <c r="AY1085">
        <f>AVERAGE(AH1490:AH1498)</f>
        <v>1.7199608020503541</v>
      </c>
      <c r="AZ1085">
        <f>_xlfn.STDEV.P(AH1490:AH1498)/SQRT(COUNT(AH1490:AH1498))</f>
        <v>0.12822999502274846</v>
      </c>
    </row>
    <row r="1086" spans="1:52" x14ac:dyDescent="0.35">
      <c r="A1086" s="9" t="s">
        <v>1150</v>
      </c>
      <c r="B1086" t="s">
        <v>1148</v>
      </c>
      <c r="C1086" s="6" t="s">
        <v>16</v>
      </c>
      <c r="D1086" s="6" t="s">
        <v>547</v>
      </c>
      <c r="E1086" s="6">
        <v>31.5</v>
      </c>
      <c r="F1086" s="6">
        <v>89.36</v>
      </c>
      <c r="G1086" s="6">
        <v>92.02</v>
      </c>
      <c r="H1086" s="6">
        <f t="shared" si="190"/>
        <v>0.97109324059986968</v>
      </c>
      <c r="I1086" s="6">
        <v>31</v>
      </c>
      <c r="J1086" s="6">
        <v>81.67</v>
      </c>
      <c r="K1086" s="6">
        <v>90.81</v>
      </c>
      <c r="L1086" s="6">
        <f t="shared" si="191"/>
        <v>0</v>
      </c>
      <c r="M1086" s="6">
        <f t="shared" si="192"/>
        <v>0</v>
      </c>
      <c r="N1086" s="6">
        <f t="shared" si="193"/>
        <v>1</v>
      </c>
      <c r="O1086" s="5" t="s">
        <v>51</v>
      </c>
      <c r="P1086" s="2" t="s">
        <v>1139</v>
      </c>
      <c r="S1086">
        <f>SUM(L1508:L1512)</f>
        <v>1</v>
      </c>
      <c r="T1086">
        <f t="shared" ref="T1086" si="202">SUM(M1508:M1512)</f>
        <v>2</v>
      </c>
      <c r="U1086">
        <f>SUM(N1508:N1512)</f>
        <v>2</v>
      </c>
      <c r="V1086" t="s">
        <v>41</v>
      </c>
      <c r="W1086" t="s">
        <v>41</v>
      </c>
      <c r="Y1086">
        <f>AVERAGE(H1508:H1512)</f>
        <v>1.1679275746364934</v>
      </c>
      <c r="Z1086">
        <f>_xlfn.STDEV.P(H1508:H1512)/SQRT(COUNT(H1508:H1512))</f>
        <v>0.11642666723114892</v>
      </c>
      <c r="AA1086" t="s">
        <v>1150</v>
      </c>
      <c r="AB1086" t="s">
        <v>1148</v>
      </c>
      <c r="AC1086" t="s">
        <v>16</v>
      </c>
      <c r="AD1086" t="s">
        <v>548</v>
      </c>
      <c r="AE1086">
        <v>24</v>
      </c>
      <c r="AF1086">
        <v>157.77000000000001</v>
      </c>
      <c r="AG1086">
        <v>73.7</v>
      </c>
      <c r="AH1086">
        <f t="shared" si="195"/>
        <v>2.1407055630936229</v>
      </c>
      <c r="AI1086">
        <v>23</v>
      </c>
      <c r="AJ1086">
        <v>61.81</v>
      </c>
      <c r="AK1086">
        <v>71.22</v>
      </c>
      <c r="AL1086" s="3">
        <f t="shared" si="196"/>
        <v>1</v>
      </c>
      <c r="AM1086" s="3">
        <f t="shared" si="197"/>
        <v>0</v>
      </c>
      <c r="AN1086" s="3">
        <f t="shared" si="198"/>
        <v>0</v>
      </c>
      <c r="AO1086" s="5" t="s">
        <v>51</v>
      </c>
      <c r="AP1086" s="2" t="s">
        <v>1139</v>
      </c>
      <c r="AS1086">
        <f>SUM(AL1508:AL1512)</f>
        <v>3</v>
      </c>
      <c r="AT1086">
        <f t="shared" ref="AT1086" si="203">SUM(AM1508:AM1512)</f>
        <v>2</v>
      </c>
      <c r="AU1086">
        <f>SUM(AN1508:AN1512)</f>
        <v>0</v>
      </c>
      <c r="AV1086">
        <f>AVERAGE(AE1508:AE1512)</f>
        <v>24</v>
      </c>
      <c r="AW1086">
        <f>_xlfn.STDEV.P(AE1508:AE1512)/SQRT(COUNT(AE1508:AE1512))</f>
        <v>0</v>
      </c>
      <c r="AY1086">
        <f>AVERAGE(AH1508:AH1512)</f>
        <v>1.6583446404341924</v>
      </c>
      <c r="AZ1086">
        <f>_xlfn.STDEV.P(AH1508:AH1512)/SQRT(COUNT(AH1508:AH1512))</f>
        <v>0.18185523428123021</v>
      </c>
    </row>
    <row r="1087" spans="1:52" x14ac:dyDescent="0.35">
      <c r="A1087" s="9" t="s">
        <v>1151</v>
      </c>
      <c r="B1087" t="s">
        <v>1148</v>
      </c>
      <c r="C1087" t="s">
        <v>16</v>
      </c>
      <c r="D1087" t="s">
        <v>547</v>
      </c>
      <c r="E1087">
        <v>32.5</v>
      </c>
      <c r="F1087">
        <v>105.52</v>
      </c>
      <c r="G1087">
        <v>94.43</v>
      </c>
      <c r="H1087">
        <f t="shared" si="190"/>
        <v>1.1174414910515724</v>
      </c>
      <c r="I1087">
        <v>32</v>
      </c>
      <c r="J1087">
        <v>85.09</v>
      </c>
      <c r="K1087">
        <v>93.23</v>
      </c>
      <c r="L1087" s="3">
        <f t="shared" si="191"/>
        <v>0</v>
      </c>
      <c r="M1087" s="3">
        <f t="shared" si="192"/>
        <v>1</v>
      </c>
      <c r="N1087" s="3">
        <f t="shared" si="193"/>
        <v>0</v>
      </c>
      <c r="O1087" s="5" t="s">
        <v>51</v>
      </c>
      <c r="P1087" s="2" t="s">
        <v>1140</v>
      </c>
      <c r="S1087">
        <f>SUM(L1519:L1532)</f>
        <v>0</v>
      </c>
      <c r="T1087">
        <f t="shared" ref="T1087" si="204">SUM(M1519:M1532)</f>
        <v>8</v>
      </c>
      <c r="U1087">
        <f>SUM(N1519:N1532)</f>
        <v>6</v>
      </c>
      <c r="V1087">
        <f>AVERAGE(E1520,E1522,E1526,E1528:E1532)</f>
        <v>26</v>
      </c>
      <c r="W1087">
        <f>_xlfn.STDEV.P(E1520,E1522,E1526,E1528:E1532)/SQRT(COUNT(E1520,E1522,E1526,E1528:E1532))</f>
        <v>0.33071891388307378</v>
      </c>
      <c r="Y1087">
        <f>AVERAGE(H1519:H1532)</f>
        <v>1.0726378695444601</v>
      </c>
      <c r="Z1087">
        <f>_xlfn.STDEV.P(H1519:H1532)/SQRT(COUNT(H1519:H1532))</f>
        <v>3.7093755551253813E-2</v>
      </c>
      <c r="AA1087" t="s">
        <v>1151</v>
      </c>
      <c r="AB1087" t="s">
        <v>1148</v>
      </c>
      <c r="AC1087" t="s">
        <v>16</v>
      </c>
      <c r="AD1087" t="s">
        <v>548</v>
      </c>
      <c r="AE1087">
        <v>24</v>
      </c>
      <c r="AF1087">
        <v>88.52</v>
      </c>
      <c r="AG1087">
        <v>73.7</v>
      </c>
      <c r="AH1087">
        <f t="shared" si="195"/>
        <v>1.2010854816824965</v>
      </c>
      <c r="AI1087">
        <v>23</v>
      </c>
      <c r="AJ1087">
        <v>50.86</v>
      </c>
      <c r="AK1087">
        <v>71.22</v>
      </c>
      <c r="AL1087" s="3">
        <f t="shared" si="196"/>
        <v>0</v>
      </c>
      <c r="AM1087" s="3">
        <f t="shared" si="197"/>
        <v>1</v>
      </c>
      <c r="AN1087" s="3">
        <f t="shared" si="198"/>
        <v>0</v>
      </c>
      <c r="AO1087" s="5" t="s">
        <v>51</v>
      </c>
      <c r="AP1087" s="2" t="s">
        <v>1140</v>
      </c>
      <c r="AS1087">
        <f>SUM(AL1519:AL1532)</f>
        <v>1</v>
      </c>
      <c r="AT1087">
        <f t="shared" ref="AT1087" si="205">SUM(AM1519:AM1532)</f>
        <v>10</v>
      </c>
      <c r="AU1087">
        <f>SUM(AN1519:AN1532)</f>
        <v>3</v>
      </c>
      <c r="AV1087">
        <f>AVERAGE(AE1519:AE1520,AE1522:AE1523,AE1525:AE1526,AE1528:AE1532)</f>
        <v>24.272727272727273</v>
      </c>
      <c r="AW1087">
        <f>_xlfn.STDEV.P(AE1519:AE1520,AE1522:AE1523,AE1525:AE1526,AE1528:AE1532)/SQRT(COUNT(AE1519:AE1520,AE1522:AE1523,AE1525:AE1526,AE1528:AE1532))</f>
        <v>0.31071522639847038</v>
      </c>
      <c r="AY1087">
        <f>AVERAGE(AH1519:AH1532)</f>
        <v>1.1261738510432224</v>
      </c>
      <c r="AZ1087">
        <f>_xlfn.STDEV.P(AH1519:AH1532)/SQRT(COUNT(AH1519:AH1532))</f>
        <v>6.5456047138189352E-2</v>
      </c>
    </row>
    <row r="1088" spans="1:52" x14ac:dyDescent="0.35">
      <c r="A1088" s="9" t="s">
        <v>1152</v>
      </c>
      <c r="B1088" t="s">
        <v>1148</v>
      </c>
      <c r="C1088" s="6" t="s">
        <v>16</v>
      </c>
      <c r="D1088" s="6" t="s">
        <v>547</v>
      </c>
      <c r="E1088" s="6">
        <v>32.5</v>
      </c>
      <c r="F1088" s="6">
        <v>92.97</v>
      </c>
      <c r="G1088" s="6">
        <v>94.43</v>
      </c>
      <c r="H1088" s="6">
        <f t="shared" si="190"/>
        <v>0.98453881181827796</v>
      </c>
      <c r="I1088" s="6">
        <v>32</v>
      </c>
      <c r="J1088" s="6">
        <v>51.72</v>
      </c>
      <c r="K1088" s="6">
        <v>93.23</v>
      </c>
      <c r="L1088" s="6">
        <f t="shared" si="191"/>
        <v>0</v>
      </c>
      <c r="M1088" s="6">
        <f t="shared" si="192"/>
        <v>0</v>
      </c>
      <c r="N1088" s="6">
        <f t="shared" si="193"/>
        <v>1</v>
      </c>
      <c r="O1088" s="5" t="s">
        <v>51</v>
      </c>
      <c r="P1088" s="2" t="s">
        <v>1141</v>
      </c>
      <c r="S1088">
        <f>SUM(L1544:L1556)</f>
        <v>4</v>
      </c>
      <c r="T1088">
        <f t="shared" ref="T1088" si="206">SUM(M1544:M1556)</f>
        <v>6</v>
      </c>
      <c r="U1088">
        <f>SUM(N1544:N1556)</f>
        <v>3</v>
      </c>
      <c r="V1088">
        <f>AVERAGE(E1544:E1550,E1553,E1555:E1556)</f>
        <v>26.65</v>
      </c>
      <c r="W1088">
        <f>_xlfn.STDEV.P(E1544:E1550,E1553,E1555:E1556)/SQRT(COUNT(E1544:E1550,E1553,E1555:E1556))</f>
        <v>0.18774983355518585</v>
      </c>
      <c r="Y1088">
        <f>AVERAGE(H1544:H1556)</f>
        <v>1.292946147045495</v>
      </c>
      <c r="Z1088">
        <f>_xlfn.STDEV.P(H1544:H1556)/SQRT(COUNT(H1544:H1556))</f>
        <v>0.10588830791019628</v>
      </c>
      <c r="AA1088" t="s">
        <v>1152</v>
      </c>
      <c r="AB1088" t="s">
        <v>1148</v>
      </c>
      <c r="AC1088" t="s">
        <v>16</v>
      </c>
      <c r="AD1088" t="s">
        <v>548</v>
      </c>
      <c r="AE1088">
        <v>24</v>
      </c>
      <c r="AF1088">
        <v>120.33</v>
      </c>
      <c r="AG1088">
        <v>73.7</v>
      </c>
      <c r="AH1088">
        <f t="shared" si="195"/>
        <v>1.6327001356852102</v>
      </c>
      <c r="AI1088">
        <v>18</v>
      </c>
      <c r="AJ1088">
        <v>64.08</v>
      </c>
      <c r="AK1088">
        <v>58.64</v>
      </c>
      <c r="AL1088" s="3">
        <f t="shared" si="196"/>
        <v>1</v>
      </c>
      <c r="AM1088" s="3">
        <f t="shared" si="197"/>
        <v>0</v>
      </c>
      <c r="AN1088" s="3">
        <f t="shared" si="198"/>
        <v>0</v>
      </c>
      <c r="AO1088" s="5" t="s">
        <v>51</v>
      </c>
      <c r="AP1088" s="2" t="s">
        <v>1141</v>
      </c>
      <c r="AS1088">
        <f>SUM(AL1544:AL1556)</f>
        <v>10</v>
      </c>
      <c r="AT1088">
        <f t="shared" ref="AT1088" si="207">SUM(AM1544:AM1556)</f>
        <v>3</v>
      </c>
      <c r="AU1088">
        <f>SUM(AN1544:AN1556)</f>
        <v>0</v>
      </c>
      <c r="AV1088">
        <f>AVERAGE(AE1544:AE1556)</f>
        <v>24.03846153846154</v>
      </c>
      <c r="AW1088">
        <f>_xlfn.STDEV.P(AE1544:AE1556)/SQRT(COUNT(AE1544:AE1556))</f>
        <v>3.6952650878097029E-2</v>
      </c>
      <c r="AY1088">
        <f>AVERAGE(AH1544:AH1556)</f>
        <v>1.7724810365748871</v>
      </c>
      <c r="AZ1088">
        <f>_xlfn.STDEV.P(AH1544:AH1556)/SQRT(COUNT(AH1544:AH1556))</f>
        <v>0.11126386656499451</v>
      </c>
    </row>
    <row r="1089" spans="1:52" x14ac:dyDescent="0.35">
      <c r="A1089" s="9" t="s">
        <v>1153</v>
      </c>
      <c r="B1089" t="s">
        <v>1148</v>
      </c>
      <c r="C1089" s="6" t="s">
        <v>16</v>
      </c>
      <c r="D1089" s="6" t="s">
        <v>547</v>
      </c>
      <c r="E1089" s="6">
        <v>15.5</v>
      </c>
      <c r="F1089" s="6">
        <v>44.13</v>
      </c>
      <c r="G1089" s="6">
        <v>52.21</v>
      </c>
      <c r="H1089" s="6">
        <f t="shared" si="190"/>
        <v>0.84524037540701014</v>
      </c>
      <c r="I1089" s="6">
        <v>15</v>
      </c>
      <c r="J1089" s="6">
        <v>33.78</v>
      </c>
      <c r="K1089" s="6">
        <v>50.91</v>
      </c>
      <c r="L1089" s="6">
        <f t="shared" si="191"/>
        <v>0</v>
      </c>
      <c r="M1089" s="6">
        <f t="shared" si="192"/>
        <v>0</v>
      </c>
      <c r="N1089" s="6">
        <f t="shared" si="193"/>
        <v>1</v>
      </c>
      <c r="O1089" s="5" t="s">
        <v>51</v>
      </c>
      <c r="P1089" s="2" t="s">
        <v>1142</v>
      </c>
      <c r="S1089">
        <f>SUM(L1569:L1583)</f>
        <v>4</v>
      </c>
      <c r="T1089">
        <f t="shared" ref="T1089" si="208">SUM(M1569:M1583)</f>
        <v>7</v>
      </c>
      <c r="U1089">
        <f>SUM(N1569:N1583)</f>
        <v>4</v>
      </c>
      <c r="V1089">
        <f>AVERAGE(E1569:E1573,E1577:E1578,E1580:E1583)</f>
        <v>25.454545454545453</v>
      </c>
      <c r="W1089">
        <f>_xlfn.STDEV.P(E1569:E1573,E1577:E1578,E1580:E1583)/SQRT(COUNT(E1569:E1573,E1577:E1578,E1580:E1583))</f>
        <v>0.17551041802971321</v>
      </c>
      <c r="Y1089">
        <f>AVERAGE(H1569:H1583)</f>
        <v>1.2864484283739417</v>
      </c>
      <c r="Z1089">
        <f>_xlfn.STDEV.P(H1569:H1583)/SQRT(COUNT(H1569:H1583))</f>
        <v>8.0596295260181167E-2</v>
      </c>
      <c r="AA1089" t="s">
        <v>1153</v>
      </c>
      <c r="AB1089" t="s">
        <v>1148</v>
      </c>
      <c r="AC1089" t="s">
        <v>16</v>
      </c>
      <c r="AD1089" t="s">
        <v>548</v>
      </c>
      <c r="AE1089">
        <v>24</v>
      </c>
      <c r="AF1089">
        <v>128.38</v>
      </c>
      <c r="AG1089">
        <v>73.7</v>
      </c>
      <c r="AH1089">
        <f t="shared" si="195"/>
        <v>1.7419267299864314</v>
      </c>
      <c r="AI1089">
        <v>23.5</v>
      </c>
      <c r="AJ1089">
        <v>62.98</v>
      </c>
      <c r="AK1089">
        <v>72.459999999999994</v>
      </c>
      <c r="AL1089" s="3">
        <f t="shared" si="196"/>
        <v>1</v>
      </c>
      <c r="AM1089" s="3">
        <f t="shared" si="197"/>
        <v>0</v>
      </c>
      <c r="AN1089" s="3">
        <f t="shared" si="198"/>
        <v>0</v>
      </c>
      <c r="AO1089" s="5" t="s">
        <v>51</v>
      </c>
      <c r="AP1089" s="2" t="s">
        <v>1142</v>
      </c>
      <c r="AS1089">
        <f>SUM(AL1569:AL1583)</f>
        <v>11</v>
      </c>
      <c r="AT1089">
        <f t="shared" ref="AT1089" si="209">SUM(AM1569:AM1583)</f>
        <v>3</v>
      </c>
      <c r="AU1089">
        <f>SUM(AN1569:AN1583)</f>
        <v>1</v>
      </c>
      <c r="AV1089">
        <f>AVERAGE(AE1569:AE1581,AE1583)</f>
        <v>24</v>
      </c>
      <c r="AW1089">
        <f>_xlfn.STDEV.P(AE1569:AE1581,AE1583)/SQRT(COUNT(AE1569:AE1581,AE1583))</f>
        <v>0</v>
      </c>
      <c r="AY1089">
        <f>AVERAGE(AH1569:AH1583)</f>
        <v>1.8136569472982562</v>
      </c>
      <c r="AZ1089">
        <f>_xlfn.STDEV.P(AH1569:AH1583)/SQRT(COUNT(AH1569:AH1583))</f>
        <v>0.1217597782954198</v>
      </c>
    </row>
    <row r="1090" spans="1:52" x14ac:dyDescent="0.35">
      <c r="A1090" s="9" t="s">
        <v>1154</v>
      </c>
      <c r="B1090" t="s">
        <v>1148</v>
      </c>
      <c r="C1090" s="6" t="s">
        <v>16</v>
      </c>
      <c r="D1090" s="6" t="s">
        <v>547</v>
      </c>
      <c r="E1090" s="6">
        <v>27.5</v>
      </c>
      <c r="F1090" s="6">
        <v>74.47</v>
      </c>
      <c r="G1090" s="6">
        <v>82.3</v>
      </c>
      <c r="H1090" s="6">
        <f t="shared" si="190"/>
        <v>0.90486026731470237</v>
      </c>
      <c r="I1090" s="6">
        <v>27</v>
      </c>
      <c r="J1090" s="6">
        <v>45.53</v>
      </c>
      <c r="K1090" s="6">
        <v>81.08</v>
      </c>
      <c r="L1090" s="6">
        <f t="shared" si="191"/>
        <v>0</v>
      </c>
      <c r="M1090" s="6">
        <f t="shared" si="192"/>
        <v>0</v>
      </c>
      <c r="N1090" s="6">
        <f t="shared" si="193"/>
        <v>1</v>
      </c>
      <c r="O1090" s="5" t="s">
        <v>51</v>
      </c>
      <c r="P1090" s="2" t="s">
        <v>1143</v>
      </c>
      <c r="S1090">
        <f>SUM(L1599:L1609)</f>
        <v>6</v>
      </c>
      <c r="T1090">
        <f t="shared" ref="T1090" si="210">SUM(M1599:M1609)</f>
        <v>4</v>
      </c>
      <c r="U1090">
        <f>SUM(N1599:N1609)</f>
        <v>1</v>
      </c>
      <c r="V1090">
        <f>AVERAGE(E1599:E1602,E1604:E1609)</f>
        <v>25.3</v>
      </c>
      <c r="W1090">
        <f>_xlfn.STDEV.P(E1599:E1602,E1604:E1609)/SQRT(COUNT(E1599:E1602,E1604:E1609))</f>
        <v>0.14491376746189438</v>
      </c>
      <c r="Y1090">
        <f>AVERAGE(H1599:H1609)</f>
        <v>1.8181643689326981</v>
      </c>
      <c r="Z1090">
        <f>_xlfn.STDEV.P(H1599:H1609)/SQRT(COUNT(H1599:H1609))</f>
        <v>0.20794079755768277</v>
      </c>
      <c r="AA1090" t="s">
        <v>1154</v>
      </c>
      <c r="AB1090" t="s">
        <v>1148</v>
      </c>
      <c r="AC1090" t="s">
        <v>16</v>
      </c>
      <c r="AD1090" t="s">
        <v>548</v>
      </c>
      <c r="AE1090">
        <v>24</v>
      </c>
      <c r="AF1090">
        <v>110.16</v>
      </c>
      <c r="AG1090">
        <v>73.7</v>
      </c>
      <c r="AH1090">
        <f t="shared" si="195"/>
        <v>1.494708276797829</v>
      </c>
      <c r="AI1090">
        <v>18</v>
      </c>
      <c r="AJ1090">
        <v>65.239999999999995</v>
      </c>
      <c r="AK1090">
        <v>58.64</v>
      </c>
      <c r="AL1090" s="3">
        <f t="shared" si="196"/>
        <v>0</v>
      </c>
      <c r="AM1090" s="3">
        <f t="shared" si="197"/>
        <v>1</v>
      </c>
      <c r="AN1090" s="3">
        <f t="shared" si="198"/>
        <v>0</v>
      </c>
      <c r="AO1090" s="5" t="s">
        <v>51</v>
      </c>
      <c r="AP1090" s="2" t="s">
        <v>1143</v>
      </c>
      <c r="AS1090">
        <f>SUM(AL1599:AL1609)</f>
        <v>10</v>
      </c>
      <c r="AT1090">
        <f t="shared" ref="AT1090" si="211">SUM(AM1599:AM1609)</f>
        <v>0</v>
      </c>
      <c r="AU1090">
        <f>SUM(AN1599:AN1609)</f>
        <v>1</v>
      </c>
      <c r="AV1090">
        <f>AVERAGE(AE1599:AE1601,AE1603:AE1609)</f>
        <v>24</v>
      </c>
      <c r="AW1090">
        <f>_xlfn.STDEV.P(AE1599:AE1601,AE1603:AE1609)/SQRT(COUNT(AE1599:AE1601,AE1603:AE1609))</f>
        <v>0</v>
      </c>
      <c r="AY1090">
        <f>AVERAGE(AH1599:AH1609)</f>
        <v>2.0717894227696685</v>
      </c>
      <c r="AZ1090">
        <f>_xlfn.STDEV.P(AH1599:AH1609)/SQRT(COUNT(AH1599:AH1609))</f>
        <v>0.13694009800127893</v>
      </c>
    </row>
    <row r="1091" spans="1:52" x14ac:dyDescent="0.35">
      <c r="A1091" s="9" t="s">
        <v>1155</v>
      </c>
      <c r="B1091" t="s">
        <v>1148</v>
      </c>
      <c r="C1091" s="6" t="s">
        <v>16</v>
      </c>
      <c r="D1091" s="6" t="s">
        <v>547</v>
      </c>
      <c r="E1091" s="6">
        <v>25</v>
      </c>
      <c r="F1091" s="6">
        <v>70.78</v>
      </c>
      <c r="G1091" s="6">
        <v>76.17</v>
      </c>
      <c r="H1091" s="6">
        <f t="shared" si="190"/>
        <v>0.92923723250623602</v>
      </c>
      <c r="I1091" s="6">
        <v>24.5</v>
      </c>
      <c r="J1091" s="6">
        <v>65.39</v>
      </c>
      <c r="K1091" s="6">
        <v>74.930000000000007</v>
      </c>
      <c r="L1091" s="6">
        <f t="shared" si="191"/>
        <v>0</v>
      </c>
      <c r="M1091" s="6">
        <f t="shared" si="192"/>
        <v>0</v>
      </c>
      <c r="N1091" s="6">
        <f t="shared" si="193"/>
        <v>1</v>
      </c>
      <c r="O1091" s="5" t="s">
        <v>51</v>
      </c>
      <c r="P1091" s="2" t="s">
        <v>1144</v>
      </c>
      <c r="S1091">
        <f>SUM(L1613:L1615)</f>
        <v>1</v>
      </c>
      <c r="T1091">
        <f t="shared" ref="T1091" si="212">SUM(M1613:M1615)</f>
        <v>2</v>
      </c>
      <c r="U1091">
        <f>SUM(N1613:N1615)</f>
        <v>0</v>
      </c>
      <c r="V1091" t="s">
        <v>41</v>
      </c>
      <c r="W1091" t="s">
        <v>41</v>
      </c>
      <c r="Y1091">
        <f>AVERAGE(H1613:H1615)</f>
        <v>1.611021501272653</v>
      </c>
      <c r="Z1091">
        <f>_xlfn.STDEV.P(H1613:H1615)/SQRT(COUNT(H1613:H1615))</f>
        <v>0.23917531184976798</v>
      </c>
      <c r="AA1091" t="s">
        <v>1155</v>
      </c>
      <c r="AB1091" t="s">
        <v>1148</v>
      </c>
      <c r="AC1091" t="s">
        <v>16</v>
      </c>
      <c r="AD1091" t="s">
        <v>548</v>
      </c>
      <c r="AE1091">
        <v>24</v>
      </c>
      <c r="AF1091">
        <v>127.99</v>
      </c>
      <c r="AG1091">
        <v>73.7</v>
      </c>
      <c r="AH1091">
        <f t="shared" si="195"/>
        <v>1.7366350067842604</v>
      </c>
      <c r="AI1091">
        <v>23.5</v>
      </c>
      <c r="AJ1091">
        <v>64.459999999999994</v>
      </c>
      <c r="AK1091">
        <v>72.459999999999994</v>
      </c>
      <c r="AL1091" s="3">
        <f t="shared" si="196"/>
        <v>1</v>
      </c>
      <c r="AM1091" s="3">
        <f t="shared" si="197"/>
        <v>0</v>
      </c>
      <c r="AN1091" s="3">
        <f t="shared" si="198"/>
        <v>0</v>
      </c>
      <c r="AO1091" s="5" t="s">
        <v>51</v>
      </c>
      <c r="AP1091" s="2" t="s">
        <v>1144</v>
      </c>
      <c r="AS1091">
        <f>SUM(AL1613:AL1615)</f>
        <v>2</v>
      </c>
      <c r="AT1091">
        <f t="shared" ref="AT1091" si="213">SUM(AM1613:AM1615)</f>
        <v>1</v>
      </c>
      <c r="AU1091">
        <f>SUM(AN1613:AN1615)</f>
        <v>0</v>
      </c>
      <c r="AV1091" t="s">
        <v>41</v>
      </c>
      <c r="AW1091" t="s">
        <v>41</v>
      </c>
      <c r="AY1091">
        <f>AVERAGE(AH1613:AH1615)</f>
        <v>1.8156645339754884</v>
      </c>
      <c r="AZ1091">
        <f>_xlfn.STDEV.P(AH1613:AH1615)/SQRT(COUNT(AH1613:AH1615))</f>
        <v>0.35508612012736024</v>
      </c>
    </row>
    <row r="1092" spans="1:52" x14ac:dyDescent="0.35">
      <c r="A1092" s="9" t="s">
        <v>1156</v>
      </c>
      <c r="B1092" t="s">
        <v>1148</v>
      </c>
      <c r="C1092" t="s">
        <v>16</v>
      </c>
      <c r="D1092" t="s">
        <v>547</v>
      </c>
      <c r="E1092">
        <v>16</v>
      </c>
      <c r="F1092">
        <v>53.69</v>
      </c>
      <c r="G1092">
        <v>53.5</v>
      </c>
      <c r="H1092">
        <f t="shared" si="190"/>
        <v>1.0035514018691589</v>
      </c>
      <c r="I1092">
        <v>15.5</v>
      </c>
      <c r="J1092">
        <v>33.5</v>
      </c>
      <c r="K1092">
        <v>52.21</v>
      </c>
      <c r="L1092" s="3">
        <f t="shared" si="191"/>
        <v>0</v>
      </c>
      <c r="M1092" s="3">
        <f t="shared" si="192"/>
        <v>1</v>
      </c>
      <c r="N1092" s="3">
        <f t="shared" si="193"/>
        <v>0</v>
      </c>
      <c r="O1092" s="5" t="s">
        <v>51</v>
      </c>
      <c r="P1092" s="2" t="s">
        <v>1145</v>
      </c>
      <c r="S1092">
        <f>SUM(L1621:L1629)</f>
        <v>2</v>
      </c>
      <c r="T1092">
        <f t="shared" ref="T1092" si="214">SUM(M1621:M1629)</f>
        <v>3</v>
      </c>
      <c r="U1092">
        <f>SUM(N1621:N1629)</f>
        <v>4</v>
      </c>
      <c r="V1092">
        <f>AVERAGE(E1622:E1623,E1626:E1627,E1629)</f>
        <v>25.2</v>
      </c>
      <c r="W1092">
        <f>_xlfn.STDEV.P(E1622:E1623,E1626:E1627,E1629)/SQRT(COUNT(E1622:E1623,E1626:E1627,E1629))</f>
        <v>0.10954451150103321</v>
      </c>
      <c r="Y1092">
        <f>AVERAGE(H1621:H1629)</f>
        <v>1.2211892495192271</v>
      </c>
      <c r="Z1092">
        <f>_xlfn.STDEV.P(H1621:H1629)/SQRT(COUNT(H1621:H1629))</f>
        <v>0.10089210176890255</v>
      </c>
      <c r="AA1092" t="s">
        <v>1156</v>
      </c>
      <c r="AB1092" t="s">
        <v>1148</v>
      </c>
      <c r="AC1092" t="s">
        <v>16</v>
      </c>
      <c r="AD1092" t="s">
        <v>548</v>
      </c>
      <c r="AE1092">
        <v>24</v>
      </c>
      <c r="AF1092">
        <v>112.36</v>
      </c>
      <c r="AG1092">
        <v>73.7</v>
      </c>
      <c r="AH1092">
        <f t="shared" si="195"/>
        <v>1.5245590230664856</v>
      </c>
      <c r="AI1092">
        <v>23.5</v>
      </c>
      <c r="AJ1092">
        <v>40.53</v>
      </c>
      <c r="AK1092">
        <v>72.459999999999994</v>
      </c>
      <c r="AL1092" s="3">
        <f t="shared" si="196"/>
        <v>1</v>
      </c>
      <c r="AM1092" s="3">
        <f t="shared" si="197"/>
        <v>0</v>
      </c>
      <c r="AN1092" s="3">
        <f t="shared" si="198"/>
        <v>0</v>
      </c>
      <c r="AO1092" s="5" t="s">
        <v>51</v>
      </c>
      <c r="AP1092" s="2" t="s">
        <v>1145</v>
      </c>
      <c r="AS1092">
        <f>SUM(AL1621:AL1629)</f>
        <v>6</v>
      </c>
      <c r="AT1092">
        <f t="shared" ref="AT1092" si="215">SUM(AM1621:AM1629)</f>
        <v>3</v>
      </c>
      <c r="AU1092">
        <f>SUM(AN1621:AN1629)</f>
        <v>0</v>
      </c>
      <c r="AV1092">
        <f>AVERAGE(AE1621:AE1629)</f>
        <v>24</v>
      </c>
      <c r="AW1092">
        <f>_xlfn.STDEV.P(AE1621:AE1629)/SQRT(COUNT(AE1621:AE1629))</f>
        <v>0</v>
      </c>
      <c r="AY1092">
        <f>AVERAGE(AH1621:AH1629)</f>
        <v>1.6092718227046585</v>
      </c>
      <c r="AZ1092">
        <f>_xlfn.STDEV.P(AH1621:AH1629)/SQRT(COUNT(AH1621:AH1629))</f>
        <v>8.596549896111548E-2</v>
      </c>
    </row>
    <row r="1093" spans="1:52" x14ac:dyDescent="0.35">
      <c r="A1093" s="9" t="s">
        <v>1157</v>
      </c>
      <c r="B1093" t="s">
        <v>1148</v>
      </c>
      <c r="C1093" s="6" t="s">
        <v>16</v>
      </c>
      <c r="D1093" s="6" t="s">
        <v>547</v>
      </c>
      <c r="E1093" s="6">
        <v>22</v>
      </c>
      <c r="F1093" s="6">
        <v>60.18</v>
      </c>
      <c r="G1093" s="6">
        <v>68.72</v>
      </c>
      <c r="H1093" s="6">
        <f t="shared" si="190"/>
        <v>0.8757275902211874</v>
      </c>
      <c r="I1093" s="6">
        <v>21.5</v>
      </c>
      <c r="J1093" s="6">
        <v>58.56</v>
      </c>
      <c r="K1093" s="6">
        <v>67.47</v>
      </c>
      <c r="L1093" s="6">
        <f t="shared" si="191"/>
        <v>0</v>
      </c>
      <c r="M1093" s="6">
        <f t="shared" si="192"/>
        <v>0</v>
      </c>
      <c r="N1093" s="6">
        <f t="shared" si="193"/>
        <v>1</v>
      </c>
      <c r="O1093" s="5" t="s">
        <v>51</v>
      </c>
      <c r="P1093" s="2" t="s">
        <v>1146</v>
      </c>
      <c r="S1093">
        <f>SUM(L1637:L1642)</f>
        <v>1</v>
      </c>
      <c r="T1093">
        <f t="shared" ref="T1093" si="216">SUM(M1637:M1642)</f>
        <v>2</v>
      </c>
      <c r="U1093">
        <f>SUM(N1637:N1642)</f>
        <v>3</v>
      </c>
      <c r="V1093" t="s">
        <v>41</v>
      </c>
      <c r="W1093" t="s">
        <v>41</v>
      </c>
      <c r="Y1093">
        <f>AVERAGE(H1637:H1642)</f>
        <v>1.1923165951346515</v>
      </c>
      <c r="Z1093">
        <f>_xlfn.STDEV.P(H1637:H1642)/SQRT(COUNT(H1637:H1642))</f>
        <v>0.15038942302045158</v>
      </c>
      <c r="AA1093" t="s">
        <v>1157</v>
      </c>
      <c r="AB1093" t="s">
        <v>1148</v>
      </c>
      <c r="AC1093" t="s">
        <v>16</v>
      </c>
      <c r="AD1093" t="s">
        <v>548</v>
      </c>
      <c r="AE1093">
        <v>23.5</v>
      </c>
      <c r="AF1093">
        <v>75.39</v>
      </c>
      <c r="AG1093">
        <v>72.459999999999994</v>
      </c>
      <c r="AH1093">
        <f t="shared" si="195"/>
        <v>1.0404361026773392</v>
      </c>
      <c r="AI1093">
        <v>23</v>
      </c>
      <c r="AJ1093">
        <v>54.61</v>
      </c>
      <c r="AK1093">
        <v>71.22</v>
      </c>
      <c r="AL1093" s="3">
        <f t="shared" si="196"/>
        <v>0</v>
      </c>
      <c r="AM1093" s="3">
        <f t="shared" si="197"/>
        <v>1</v>
      </c>
      <c r="AN1093" s="3">
        <f t="shared" si="198"/>
        <v>0</v>
      </c>
      <c r="AO1093" s="5" t="s">
        <v>51</v>
      </c>
      <c r="AP1093" s="2" t="s">
        <v>1146</v>
      </c>
      <c r="AS1093">
        <f>SUM(AL1637:AL1642)</f>
        <v>2</v>
      </c>
      <c r="AT1093">
        <f t="shared" ref="AT1093" si="217">SUM(AM1637:AM1642)</f>
        <v>3</v>
      </c>
      <c r="AU1093">
        <f>SUM(AN1637:AN1642)</f>
        <v>1</v>
      </c>
      <c r="AV1093">
        <f>AVERAGE(AE1637,AE1639:AE1642)</f>
        <v>25.9</v>
      </c>
      <c r="AW1093">
        <f>_xlfn.STDEV.P(AE1637,AE1639:AE1642)/SQRT(COUNT(AE1637,AE1639:AE1642))</f>
        <v>1.6994116628998399</v>
      </c>
      <c r="AY1093">
        <f>AVERAGE(AH1637:AH1642)</f>
        <v>1.357624408856517</v>
      </c>
      <c r="AZ1093">
        <f>_xlfn.STDEV.P(AH1637:AH1642)/SQRT(COUNT(AH1637:AH1642))</f>
        <v>0.15833709719007044</v>
      </c>
    </row>
    <row r="1094" spans="1:52" x14ac:dyDescent="0.35">
      <c r="A1094" s="9" t="s">
        <v>1158</v>
      </c>
      <c r="B1094" t="s">
        <v>1148</v>
      </c>
      <c r="C1094" t="s">
        <v>16</v>
      </c>
      <c r="D1094" t="s">
        <v>547</v>
      </c>
      <c r="E1094">
        <v>19.5</v>
      </c>
      <c r="F1094">
        <v>84.03</v>
      </c>
      <c r="G1094">
        <v>62.44</v>
      </c>
      <c r="H1094">
        <f t="shared" si="190"/>
        <v>1.345771941063421</v>
      </c>
      <c r="I1094">
        <v>18</v>
      </c>
      <c r="J1094">
        <v>36.61</v>
      </c>
      <c r="K1094">
        <v>58.64</v>
      </c>
      <c r="L1094" s="3">
        <f t="shared" si="191"/>
        <v>0</v>
      </c>
      <c r="M1094" s="3">
        <f t="shared" si="192"/>
        <v>1</v>
      </c>
      <c r="N1094" s="3">
        <f t="shared" si="193"/>
        <v>0</v>
      </c>
      <c r="AA1094" t="s">
        <v>1158</v>
      </c>
      <c r="AB1094" t="s">
        <v>1148</v>
      </c>
      <c r="AC1094" t="s">
        <v>16</v>
      </c>
      <c r="AD1094" t="s">
        <v>548</v>
      </c>
      <c r="AE1094">
        <v>24</v>
      </c>
      <c r="AF1094">
        <v>136.71</v>
      </c>
      <c r="AG1094">
        <v>73.7</v>
      </c>
      <c r="AH1094">
        <f t="shared" si="195"/>
        <v>1.8549525101763908</v>
      </c>
      <c r="AI1094">
        <v>18</v>
      </c>
      <c r="AJ1094">
        <v>66.44</v>
      </c>
      <c r="AK1094">
        <v>58.64</v>
      </c>
      <c r="AL1094" s="3">
        <f t="shared" si="196"/>
        <v>1</v>
      </c>
      <c r="AM1094" s="3">
        <f t="shared" si="197"/>
        <v>0</v>
      </c>
      <c r="AN1094" s="3">
        <f t="shared" si="198"/>
        <v>0</v>
      </c>
    </row>
    <row r="1095" spans="1:52" x14ac:dyDescent="0.35">
      <c r="A1095" s="9" t="s">
        <v>1159</v>
      </c>
      <c r="B1095" t="s">
        <v>1148</v>
      </c>
      <c r="C1095" t="s">
        <v>16</v>
      </c>
      <c r="D1095" t="s">
        <v>547</v>
      </c>
      <c r="E1095">
        <v>23.5</v>
      </c>
      <c r="F1095">
        <v>90.09</v>
      </c>
      <c r="G1095">
        <v>72.459999999999994</v>
      </c>
      <c r="H1095">
        <f t="shared" si="190"/>
        <v>1.2433066519459013</v>
      </c>
      <c r="I1095">
        <v>23</v>
      </c>
      <c r="J1095">
        <v>70.27</v>
      </c>
      <c r="K1095">
        <v>71.22</v>
      </c>
      <c r="L1095" s="3">
        <f t="shared" si="191"/>
        <v>0</v>
      </c>
      <c r="M1095" s="3">
        <f t="shared" si="192"/>
        <v>1</v>
      </c>
      <c r="N1095" s="3">
        <f t="shared" si="193"/>
        <v>0</v>
      </c>
      <c r="AA1095" t="s">
        <v>1159</v>
      </c>
      <c r="AB1095" t="s">
        <v>1148</v>
      </c>
      <c r="AC1095" t="s">
        <v>16</v>
      </c>
      <c r="AD1095" t="s">
        <v>548</v>
      </c>
      <c r="AE1095">
        <v>24</v>
      </c>
      <c r="AF1095">
        <v>131.38</v>
      </c>
      <c r="AG1095">
        <v>73.7</v>
      </c>
      <c r="AH1095">
        <f t="shared" si="195"/>
        <v>1.7826322930800542</v>
      </c>
      <c r="AI1095">
        <v>23.5</v>
      </c>
      <c r="AJ1095">
        <v>62.2</v>
      </c>
      <c r="AK1095">
        <v>72.459999999999994</v>
      </c>
      <c r="AL1095" s="3">
        <f t="shared" si="196"/>
        <v>1</v>
      </c>
      <c r="AM1095" s="3">
        <f t="shared" si="197"/>
        <v>0</v>
      </c>
      <c r="AN1095" s="3">
        <f t="shared" si="198"/>
        <v>0</v>
      </c>
    </row>
    <row r="1096" spans="1:52" x14ac:dyDescent="0.35">
      <c r="A1096" s="9" t="s">
        <v>1160</v>
      </c>
      <c r="B1096" t="s">
        <v>1148</v>
      </c>
      <c r="C1096" t="s">
        <v>16</v>
      </c>
      <c r="D1096" t="s">
        <v>547</v>
      </c>
      <c r="E1096">
        <v>24.5</v>
      </c>
      <c r="F1096">
        <v>77.5</v>
      </c>
      <c r="G1096">
        <v>74.930000000000007</v>
      </c>
      <c r="H1096">
        <f t="shared" si="190"/>
        <v>1.0342986787668489</v>
      </c>
      <c r="I1096">
        <v>24</v>
      </c>
      <c r="J1096">
        <v>71.44</v>
      </c>
      <c r="K1096">
        <v>73.7</v>
      </c>
      <c r="L1096" s="3">
        <f t="shared" si="191"/>
        <v>0</v>
      </c>
      <c r="M1096" s="3">
        <f t="shared" si="192"/>
        <v>1</v>
      </c>
      <c r="N1096" s="3">
        <f t="shared" si="193"/>
        <v>0</v>
      </c>
      <c r="AA1096" t="s">
        <v>1160</v>
      </c>
      <c r="AB1096" t="s">
        <v>1148</v>
      </c>
      <c r="AC1096" t="s">
        <v>16</v>
      </c>
      <c r="AD1096" t="s">
        <v>548</v>
      </c>
      <c r="AE1096">
        <v>24</v>
      </c>
      <c r="AF1096">
        <v>86.36</v>
      </c>
      <c r="AG1096">
        <v>73.7</v>
      </c>
      <c r="AH1096">
        <f t="shared" si="195"/>
        <v>1.1717774762550881</v>
      </c>
      <c r="AI1096">
        <v>23.5</v>
      </c>
      <c r="AJ1096">
        <v>58.34</v>
      </c>
      <c r="AK1096">
        <v>72.459999999999994</v>
      </c>
      <c r="AL1096" s="3">
        <f t="shared" si="196"/>
        <v>0</v>
      </c>
      <c r="AM1096" s="3">
        <f t="shared" si="197"/>
        <v>1</v>
      </c>
      <c r="AN1096" s="3">
        <f t="shared" si="198"/>
        <v>0</v>
      </c>
    </row>
    <row r="1097" spans="1:52" x14ac:dyDescent="0.35">
      <c r="A1097" s="9" t="s">
        <v>1161</v>
      </c>
      <c r="B1097" t="s">
        <v>1148</v>
      </c>
      <c r="C1097" s="6" t="s">
        <v>16</v>
      </c>
      <c r="D1097" s="6" t="s">
        <v>547</v>
      </c>
      <c r="E1097" s="6">
        <v>19</v>
      </c>
      <c r="F1097" s="6">
        <v>45.58</v>
      </c>
      <c r="G1097" s="6">
        <v>61.18</v>
      </c>
      <c r="H1097" s="6">
        <f t="shared" si="190"/>
        <v>0.74501471068976788</v>
      </c>
      <c r="I1097" s="6">
        <v>18.5</v>
      </c>
      <c r="J1097" s="6">
        <v>38.270000000000003</v>
      </c>
      <c r="K1097" s="6">
        <v>59.91</v>
      </c>
      <c r="L1097" s="6">
        <f t="shared" si="191"/>
        <v>0</v>
      </c>
      <c r="M1097" s="6">
        <f t="shared" si="192"/>
        <v>0</v>
      </c>
      <c r="N1097" s="6">
        <f t="shared" si="193"/>
        <v>1</v>
      </c>
      <c r="AA1097" t="s">
        <v>1161</v>
      </c>
      <c r="AB1097" t="s">
        <v>1148</v>
      </c>
      <c r="AC1097" t="s">
        <v>16</v>
      </c>
      <c r="AD1097" t="s">
        <v>548</v>
      </c>
      <c r="AE1097">
        <v>24</v>
      </c>
      <c r="AF1097">
        <v>125.83</v>
      </c>
      <c r="AG1097">
        <v>73.7</v>
      </c>
      <c r="AH1097">
        <f t="shared" si="195"/>
        <v>1.707327001356852</v>
      </c>
      <c r="AI1097">
        <v>23.5</v>
      </c>
      <c r="AJ1097">
        <v>62.12</v>
      </c>
      <c r="AK1097">
        <v>72.459999999999994</v>
      </c>
      <c r="AL1097" s="3">
        <f t="shared" si="196"/>
        <v>1</v>
      </c>
      <c r="AM1097" s="3">
        <f t="shared" si="197"/>
        <v>0</v>
      </c>
      <c r="AN1097" s="3">
        <f t="shared" si="198"/>
        <v>0</v>
      </c>
    </row>
    <row r="1098" spans="1:52" x14ac:dyDescent="0.35">
      <c r="A1098" s="9" t="s">
        <v>1162</v>
      </c>
      <c r="B1098" t="s">
        <v>1148</v>
      </c>
      <c r="C1098" t="s">
        <v>16</v>
      </c>
      <c r="D1098" t="s">
        <v>547</v>
      </c>
      <c r="E1098">
        <v>18</v>
      </c>
      <c r="F1098">
        <v>59.62</v>
      </c>
      <c r="G1098">
        <v>58.64</v>
      </c>
      <c r="H1098">
        <f t="shared" si="190"/>
        <v>1.0167121418826739</v>
      </c>
      <c r="I1098">
        <v>17.5</v>
      </c>
      <c r="J1098">
        <v>37.68</v>
      </c>
      <c r="K1098">
        <v>57.36</v>
      </c>
      <c r="L1098" s="3">
        <f t="shared" si="191"/>
        <v>0</v>
      </c>
      <c r="M1098" s="3">
        <f t="shared" si="192"/>
        <v>1</v>
      </c>
      <c r="N1098" s="3">
        <f t="shared" si="193"/>
        <v>0</v>
      </c>
      <c r="AA1098" t="s">
        <v>1162</v>
      </c>
      <c r="AB1098" t="s">
        <v>1148</v>
      </c>
      <c r="AC1098" t="s">
        <v>16</v>
      </c>
      <c r="AD1098" t="s">
        <v>548</v>
      </c>
      <c r="AE1098">
        <v>24</v>
      </c>
      <c r="AF1098">
        <v>133.83000000000001</v>
      </c>
      <c r="AG1098">
        <v>73.7</v>
      </c>
      <c r="AH1098">
        <f t="shared" si="195"/>
        <v>1.815875169606513</v>
      </c>
      <c r="AI1098">
        <v>23</v>
      </c>
      <c r="AJ1098">
        <v>55.33</v>
      </c>
      <c r="AK1098">
        <v>71.22</v>
      </c>
      <c r="AL1098" s="3">
        <f t="shared" si="196"/>
        <v>1</v>
      </c>
      <c r="AM1098" s="3">
        <f t="shared" si="197"/>
        <v>0</v>
      </c>
      <c r="AN1098" s="3">
        <f t="shared" si="198"/>
        <v>0</v>
      </c>
    </row>
    <row r="1099" spans="1:52" x14ac:dyDescent="0.35">
      <c r="A1099" s="9" t="s">
        <v>1163</v>
      </c>
      <c r="B1099" t="s">
        <v>1148</v>
      </c>
      <c r="C1099" t="s">
        <v>16</v>
      </c>
      <c r="D1099" t="s">
        <v>547</v>
      </c>
      <c r="E1099">
        <v>33.5</v>
      </c>
      <c r="F1099">
        <v>101.85</v>
      </c>
      <c r="G1099">
        <v>96.84</v>
      </c>
      <c r="H1099">
        <f t="shared" si="190"/>
        <v>1.0517348203221808</v>
      </c>
      <c r="I1099">
        <v>33</v>
      </c>
      <c r="J1099">
        <v>83.52</v>
      </c>
      <c r="K1099">
        <v>95.64</v>
      </c>
      <c r="L1099" s="3">
        <f t="shared" si="191"/>
        <v>0</v>
      </c>
      <c r="M1099" s="3">
        <f t="shared" si="192"/>
        <v>1</v>
      </c>
      <c r="N1099" s="3">
        <f t="shared" si="193"/>
        <v>0</v>
      </c>
      <c r="AA1099" t="s">
        <v>1163</v>
      </c>
      <c r="AB1099" t="s">
        <v>1148</v>
      </c>
      <c r="AC1099" s="6" t="s">
        <v>16</v>
      </c>
      <c r="AD1099" s="6" t="s">
        <v>548</v>
      </c>
      <c r="AE1099" s="6">
        <v>31.5</v>
      </c>
      <c r="AF1099" s="6">
        <v>77.97</v>
      </c>
      <c r="AG1099" s="6">
        <v>92.02</v>
      </c>
      <c r="AH1099" s="6">
        <f t="shared" si="195"/>
        <v>0.84731580091284509</v>
      </c>
      <c r="AI1099" s="6">
        <v>31</v>
      </c>
      <c r="AJ1099" s="6">
        <v>66.37</v>
      </c>
      <c r="AK1099" s="6">
        <v>90.81</v>
      </c>
      <c r="AL1099" s="6">
        <f t="shared" si="196"/>
        <v>0</v>
      </c>
      <c r="AM1099" s="6">
        <f t="shared" si="197"/>
        <v>0</v>
      </c>
      <c r="AN1099" s="6">
        <f t="shared" si="198"/>
        <v>1</v>
      </c>
    </row>
    <row r="1100" spans="1:52" x14ac:dyDescent="0.35">
      <c r="A1100" s="9" t="s">
        <v>1164</v>
      </c>
      <c r="B1100" t="s">
        <v>1148</v>
      </c>
      <c r="C1100" s="6" t="s">
        <v>16</v>
      </c>
      <c r="D1100" s="6" t="s">
        <v>134</v>
      </c>
      <c r="E1100" s="6">
        <v>28</v>
      </c>
      <c r="F1100" s="6">
        <v>69.13</v>
      </c>
      <c r="G1100" s="6">
        <v>83.53</v>
      </c>
      <c r="H1100" s="6">
        <f t="shared" si="190"/>
        <v>0.82760684783909966</v>
      </c>
      <c r="I1100" s="6">
        <v>27.5</v>
      </c>
      <c r="J1100" s="6">
        <v>61.31</v>
      </c>
      <c r="K1100" s="6">
        <v>82.3</v>
      </c>
      <c r="L1100" s="6">
        <f t="shared" si="191"/>
        <v>0</v>
      </c>
      <c r="M1100" s="6">
        <f t="shared" si="192"/>
        <v>0</v>
      </c>
      <c r="N1100" s="6">
        <f t="shared" si="193"/>
        <v>1</v>
      </c>
      <c r="O1100" s="4"/>
      <c r="P1100" s="1" t="s">
        <v>66</v>
      </c>
      <c r="S1100" s="1" t="s">
        <v>11</v>
      </c>
      <c r="T1100" s="1" t="s">
        <v>12</v>
      </c>
      <c r="U1100" s="1" t="s">
        <v>13</v>
      </c>
      <c r="V1100" s="1" t="s">
        <v>21</v>
      </c>
      <c r="W1100" s="1" t="s">
        <v>22</v>
      </c>
      <c r="X1100" s="1"/>
      <c r="Y1100" s="1" t="s">
        <v>7</v>
      </c>
      <c r="Z1100" s="1" t="s">
        <v>23</v>
      </c>
      <c r="AA1100" t="s">
        <v>1164</v>
      </c>
      <c r="AB1100" t="s">
        <v>1148</v>
      </c>
      <c r="AC1100" s="6" t="s">
        <v>16</v>
      </c>
      <c r="AD1100" s="6" t="s">
        <v>135</v>
      </c>
      <c r="AE1100" s="6">
        <v>35</v>
      </c>
      <c r="AF1100" s="6">
        <v>86.05</v>
      </c>
      <c r="AG1100" s="6">
        <v>100.44</v>
      </c>
      <c r="AH1100" s="6">
        <f t="shared" si="195"/>
        <v>0.85673038630027876</v>
      </c>
      <c r="AI1100" s="6">
        <v>34.5</v>
      </c>
      <c r="AJ1100" s="6">
        <v>81.75</v>
      </c>
      <c r="AK1100" s="6">
        <v>99.24</v>
      </c>
      <c r="AL1100" s="6">
        <f t="shared" si="196"/>
        <v>0</v>
      </c>
      <c r="AM1100" s="6">
        <f t="shared" si="197"/>
        <v>0</v>
      </c>
      <c r="AN1100" s="6">
        <f t="shared" si="198"/>
        <v>1</v>
      </c>
      <c r="AO1100" s="4"/>
      <c r="AP1100" s="1" t="s">
        <v>67</v>
      </c>
      <c r="AS1100" s="1" t="s">
        <v>11</v>
      </c>
      <c r="AT1100" s="1" t="s">
        <v>12</v>
      </c>
      <c r="AU1100" s="1" t="s">
        <v>13</v>
      </c>
      <c r="AV1100" s="1" t="s">
        <v>21</v>
      </c>
      <c r="AW1100" s="1" t="s">
        <v>22</v>
      </c>
      <c r="AX1100" s="1"/>
      <c r="AY1100" s="1" t="s">
        <v>7</v>
      </c>
      <c r="AZ1100" s="1" t="s">
        <v>23</v>
      </c>
    </row>
    <row r="1101" spans="1:52" x14ac:dyDescent="0.35">
      <c r="A1101" s="9" t="s">
        <v>1165</v>
      </c>
      <c r="B1101" t="s">
        <v>1148</v>
      </c>
      <c r="C1101" t="s">
        <v>16</v>
      </c>
      <c r="D1101" t="s">
        <v>134</v>
      </c>
      <c r="E1101">
        <v>21.5</v>
      </c>
      <c r="F1101">
        <v>68.81</v>
      </c>
      <c r="G1101">
        <v>67.47</v>
      </c>
      <c r="H1101">
        <f t="shared" si="190"/>
        <v>1.0198606788202165</v>
      </c>
      <c r="I1101">
        <v>21</v>
      </c>
      <c r="J1101">
        <v>34.21</v>
      </c>
      <c r="K1101">
        <v>66.22</v>
      </c>
      <c r="L1101" s="3">
        <f t="shared" si="191"/>
        <v>0</v>
      </c>
      <c r="M1101" s="3">
        <f t="shared" si="192"/>
        <v>1</v>
      </c>
      <c r="N1101" s="3">
        <f t="shared" si="193"/>
        <v>0</v>
      </c>
      <c r="O1101" s="5" t="s">
        <v>16</v>
      </c>
      <c r="P1101" s="2" t="s">
        <v>1130</v>
      </c>
      <c r="S1101">
        <f>SUM(L1100:L1111)</f>
        <v>0</v>
      </c>
      <c r="T1101">
        <f t="shared" ref="T1101" si="218">SUM(M1100:M1111)</f>
        <v>1</v>
      </c>
      <c r="U1101">
        <f>SUM(N1100:N1111)</f>
        <v>11</v>
      </c>
      <c r="V1101">
        <f>AVERAGE(E1101)</f>
        <v>21.5</v>
      </c>
      <c r="W1101" t="s">
        <v>41</v>
      </c>
      <c r="Y1101">
        <f>AVERAGE(H1100:H1111)</f>
        <v>0.86173381369767321</v>
      </c>
      <c r="Z1101">
        <f>_xlfn.STDEV.P(H1100:H1111)/SQRT(COUNT(H1100:H1111))</f>
        <v>2.3041222416648008E-2</v>
      </c>
      <c r="AA1101" t="s">
        <v>1165</v>
      </c>
      <c r="AB1101" t="s">
        <v>1148</v>
      </c>
      <c r="AC1101" s="6" t="s">
        <v>16</v>
      </c>
      <c r="AD1101" s="6" t="s">
        <v>135</v>
      </c>
      <c r="AE1101" s="6">
        <v>27</v>
      </c>
      <c r="AF1101" s="6">
        <v>72.77</v>
      </c>
      <c r="AG1101" s="6">
        <v>81.08</v>
      </c>
      <c r="AH1101" s="6">
        <f t="shared" si="195"/>
        <v>0.897508633448446</v>
      </c>
      <c r="AI1101" s="6">
        <v>26.5</v>
      </c>
      <c r="AJ1101" s="6">
        <v>44.73</v>
      </c>
      <c r="AK1101" s="6">
        <v>79.86</v>
      </c>
      <c r="AL1101" s="6">
        <f t="shared" si="196"/>
        <v>0</v>
      </c>
      <c r="AM1101" s="6">
        <f t="shared" si="197"/>
        <v>0</v>
      </c>
      <c r="AN1101" s="6">
        <f t="shared" si="198"/>
        <v>1</v>
      </c>
      <c r="AO1101" s="5" t="s">
        <v>16</v>
      </c>
      <c r="AP1101" s="2" t="s">
        <v>1130</v>
      </c>
      <c r="AS1101">
        <f>SUM(AL1100:AL1111)</f>
        <v>0</v>
      </c>
      <c r="AT1101">
        <f t="shared" ref="AT1101" si="219">SUM(AM1100:AM1111)</f>
        <v>1</v>
      </c>
      <c r="AU1101">
        <f>SUM(AN1100:AN1111)</f>
        <v>11</v>
      </c>
      <c r="AV1101" t="s">
        <v>41</v>
      </c>
      <c r="AW1101" t="s">
        <v>41</v>
      </c>
      <c r="AY1101">
        <f>AVERAGE(AH1100:AH1111)</f>
        <v>0.81293540363360928</v>
      </c>
      <c r="AZ1101">
        <f>_xlfn.STDEV.P(AH1100:AH1111)/SQRT(COUNT(AH1100:AH1111))</f>
        <v>3.9142360194426309E-2</v>
      </c>
    </row>
    <row r="1102" spans="1:52" x14ac:dyDescent="0.35">
      <c r="A1102" s="9" t="s">
        <v>1166</v>
      </c>
      <c r="B1102" t="s">
        <v>1148</v>
      </c>
      <c r="C1102" s="6" t="s">
        <v>16</v>
      </c>
      <c r="D1102" s="6" t="s">
        <v>134</v>
      </c>
      <c r="E1102" s="6">
        <v>31.5</v>
      </c>
      <c r="F1102" s="6">
        <v>76.91</v>
      </c>
      <c r="G1102" s="6">
        <v>92.02</v>
      </c>
      <c r="H1102" s="6">
        <f t="shared" si="190"/>
        <v>0.83579656596392093</v>
      </c>
      <c r="I1102" s="6">
        <v>31</v>
      </c>
      <c r="J1102" s="6">
        <v>58.58</v>
      </c>
      <c r="K1102" s="6">
        <v>90.81</v>
      </c>
      <c r="L1102" s="6">
        <f t="shared" si="191"/>
        <v>0</v>
      </c>
      <c r="M1102" s="6">
        <f t="shared" si="192"/>
        <v>0</v>
      </c>
      <c r="N1102" s="6">
        <f t="shared" si="193"/>
        <v>1</v>
      </c>
      <c r="O1102" s="5" t="s">
        <v>16</v>
      </c>
      <c r="P1102" s="2" t="s">
        <v>1132</v>
      </c>
      <c r="S1102">
        <f>SUM(L1112:L1124)</f>
        <v>0</v>
      </c>
      <c r="T1102">
        <f t="shared" ref="T1102" si="220">SUM(M1112:M1124)</f>
        <v>3</v>
      </c>
      <c r="U1102">
        <f>SUM(N1112:N1124)</f>
        <v>10</v>
      </c>
      <c r="V1102">
        <f>AVERAGE(E1112,E1115,E1119)</f>
        <v>27.833333333333332</v>
      </c>
      <c r="W1102">
        <f>_xlfn.STDEV.P(E1112,E1115,E1119)/SQRT(COUNT(E1112,E1115,E1119))</f>
        <v>2.585572506271133</v>
      </c>
      <c r="Y1102">
        <f>AVERAGE(H1112:H1124)</f>
        <v>0.89031280205605878</v>
      </c>
      <c r="Z1102">
        <f>_xlfn.STDEV.P(H1112:H1124)/SQRT(COUNT(H1112:H1124))</f>
        <v>4.2988439870377829E-2</v>
      </c>
      <c r="AA1102" t="s">
        <v>1166</v>
      </c>
      <c r="AB1102" t="s">
        <v>1148</v>
      </c>
      <c r="AC1102" s="6" t="s">
        <v>16</v>
      </c>
      <c r="AD1102" s="6" t="s">
        <v>135</v>
      </c>
      <c r="AE1102" s="6">
        <v>24</v>
      </c>
      <c r="AF1102" s="6">
        <v>52.62</v>
      </c>
      <c r="AG1102" s="6">
        <v>73.7</v>
      </c>
      <c r="AH1102" s="6">
        <f t="shared" si="195"/>
        <v>0.71397557666214373</v>
      </c>
      <c r="AI1102" s="6">
        <v>23.5</v>
      </c>
      <c r="AJ1102" s="6">
        <v>43.47</v>
      </c>
      <c r="AK1102" s="6">
        <v>72.459999999999994</v>
      </c>
      <c r="AL1102" s="6">
        <f t="shared" si="196"/>
        <v>0</v>
      </c>
      <c r="AM1102" s="6">
        <f t="shared" si="197"/>
        <v>0</v>
      </c>
      <c r="AN1102" s="6">
        <f t="shared" si="198"/>
        <v>1</v>
      </c>
      <c r="AO1102" s="5" t="s">
        <v>16</v>
      </c>
      <c r="AP1102" s="2" t="s">
        <v>1132</v>
      </c>
      <c r="AS1102">
        <f>SUM(AL1112:AL1124)</f>
        <v>7</v>
      </c>
      <c r="AT1102">
        <f t="shared" ref="AT1102" si="221">SUM(AM1112:AM1124)</f>
        <v>4</v>
      </c>
      <c r="AU1102">
        <f>SUM(AN1112:AN1124)</f>
        <v>2</v>
      </c>
      <c r="AV1102">
        <f>AVERAGE(AE1112,AE1114,AE1116:AE1124)</f>
        <v>23.954545454545453</v>
      </c>
      <c r="AW1102">
        <f>_xlfn.STDEV.P(AE1112,AE1114,AE1116:AE1124)/SQRT(COUNT(AE1112,AE1114,AE1116:AE1124))</f>
        <v>4.3339208602072375E-2</v>
      </c>
      <c r="AY1102">
        <f>AVERAGE(AH1112:AH1124)</f>
        <v>1.6623612344860883</v>
      </c>
      <c r="AZ1102">
        <f>_xlfn.STDEV.P(AH1112:AH1124)/SQRT(COUNT(AH1112:AH1124))</f>
        <v>0.13465607919826461</v>
      </c>
    </row>
    <row r="1103" spans="1:52" x14ac:dyDescent="0.35">
      <c r="A1103" s="9" t="s">
        <v>1167</v>
      </c>
      <c r="B1103" t="s">
        <v>1148</v>
      </c>
      <c r="C1103" s="6" t="s">
        <v>16</v>
      </c>
      <c r="D1103" s="6" t="s">
        <v>134</v>
      </c>
      <c r="E1103" s="6">
        <v>26</v>
      </c>
      <c r="F1103" s="6">
        <v>72.16</v>
      </c>
      <c r="G1103" s="6">
        <v>78.63</v>
      </c>
      <c r="H1103" s="6">
        <f t="shared" si="190"/>
        <v>0.9177158845224469</v>
      </c>
      <c r="I1103" s="6">
        <v>25.5</v>
      </c>
      <c r="J1103" s="6">
        <v>46.88</v>
      </c>
      <c r="K1103" s="6">
        <v>77.400000000000006</v>
      </c>
      <c r="L1103" s="6">
        <f t="shared" si="191"/>
        <v>0</v>
      </c>
      <c r="M1103" s="6">
        <f t="shared" si="192"/>
        <v>0</v>
      </c>
      <c r="N1103" s="6">
        <f t="shared" si="193"/>
        <v>1</v>
      </c>
      <c r="O1103" s="5" t="s">
        <v>16</v>
      </c>
      <c r="P1103" s="2" t="s">
        <v>1134</v>
      </c>
      <c r="S1103">
        <f>SUM(L1137:L1148)</f>
        <v>0</v>
      </c>
      <c r="T1103">
        <f t="shared" ref="T1103" si="222">SUM(M1137:M1148)</f>
        <v>4</v>
      </c>
      <c r="U1103">
        <f>SUM(N1137:N1148)</f>
        <v>8</v>
      </c>
      <c r="V1103">
        <f>AVERAGE(E1137,E1141,E1146:E1147)</f>
        <v>19.5</v>
      </c>
      <c r="W1103">
        <f>_xlfn.STDEV.P(E1137,E1141,E1146:E1147)/SQRT(COUNT(E1137,E1141,E1146:E1147))</f>
        <v>0.30618621784789724</v>
      </c>
      <c r="Y1103">
        <f>AVERAGE(H1137:H1148)</f>
        <v>0.96684395508049936</v>
      </c>
      <c r="Z1103">
        <f>_xlfn.STDEV.P(H1137:H1148)/SQRT(COUNT(H1137:H1148))</f>
        <v>1.924027103943721E-2</v>
      </c>
      <c r="AA1103" t="s">
        <v>1167</v>
      </c>
      <c r="AB1103" t="s">
        <v>1148</v>
      </c>
      <c r="AC1103" s="6" t="s">
        <v>16</v>
      </c>
      <c r="AD1103" s="6" t="s">
        <v>135</v>
      </c>
      <c r="AE1103" s="6">
        <v>19.5</v>
      </c>
      <c r="AF1103" s="6">
        <v>46.13</v>
      </c>
      <c r="AG1103" s="6">
        <v>62.44</v>
      </c>
      <c r="AH1103" s="6">
        <f t="shared" si="195"/>
        <v>0.73878923766816151</v>
      </c>
      <c r="AI1103" s="6">
        <v>19</v>
      </c>
      <c r="AJ1103" s="6">
        <v>35</v>
      </c>
      <c r="AK1103" s="6">
        <v>61.18</v>
      </c>
      <c r="AL1103" s="6">
        <f t="shared" si="196"/>
        <v>0</v>
      </c>
      <c r="AM1103" s="6">
        <f t="shared" si="197"/>
        <v>0</v>
      </c>
      <c r="AN1103" s="6">
        <f t="shared" si="198"/>
        <v>1</v>
      </c>
      <c r="AO1103" s="5" t="s">
        <v>16</v>
      </c>
      <c r="AP1103" s="2" t="s">
        <v>1134</v>
      </c>
      <c r="AS1103">
        <f>SUM(AL1137:AL1148)</f>
        <v>0</v>
      </c>
      <c r="AT1103">
        <f t="shared" ref="AT1103" si="223">SUM(AM1137:AM1148)</f>
        <v>1</v>
      </c>
      <c r="AU1103">
        <f>SUM(AN1137:AN1148)</f>
        <v>11</v>
      </c>
      <c r="AV1103" t="s">
        <v>41</v>
      </c>
      <c r="AW1103" t="s">
        <v>41</v>
      </c>
      <c r="AY1103">
        <f>AVERAGE(AH1137:AH1148)</f>
        <v>0.86990460746444553</v>
      </c>
      <c r="AZ1103">
        <f>_xlfn.STDEV.P(AH1137:AH1148)/SQRT(COUNT(AH1137:AH1148))</f>
        <v>2.7004403031645547E-2</v>
      </c>
    </row>
    <row r="1104" spans="1:52" x14ac:dyDescent="0.35">
      <c r="A1104" s="9" t="s">
        <v>1168</v>
      </c>
      <c r="B1104" t="s">
        <v>1148</v>
      </c>
      <c r="C1104" s="6" t="s">
        <v>16</v>
      </c>
      <c r="D1104" s="6" t="s">
        <v>134</v>
      </c>
      <c r="E1104" s="6">
        <v>16.5</v>
      </c>
      <c r="F1104" s="6">
        <v>42.41</v>
      </c>
      <c r="G1104" s="6">
        <v>54.79</v>
      </c>
      <c r="H1104" s="6">
        <f t="shared" si="190"/>
        <v>0.77404635882460293</v>
      </c>
      <c r="I1104" s="6">
        <v>16</v>
      </c>
      <c r="J1104" s="6">
        <v>34.83</v>
      </c>
      <c r="K1104" s="6">
        <v>53.5</v>
      </c>
      <c r="L1104" s="6">
        <f t="shared" si="191"/>
        <v>0</v>
      </c>
      <c r="M1104" s="6">
        <f t="shared" si="192"/>
        <v>0</v>
      </c>
      <c r="N1104" s="6">
        <f t="shared" si="193"/>
        <v>1</v>
      </c>
      <c r="O1104" s="5" t="s">
        <v>16</v>
      </c>
      <c r="P1104" s="2" t="s">
        <v>1136</v>
      </c>
      <c r="S1104">
        <f>SUM(L1163:L1175)</f>
        <v>0</v>
      </c>
      <c r="T1104">
        <f t="shared" ref="T1104" si="224">SUM(M1163:M1175)</f>
        <v>1</v>
      </c>
      <c r="U1104">
        <f>SUM(N1163:N1175)</f>
        <v>12</v>
      </c>
      <c r="V1104">
        <f>AVERAGE(E1163)</f>
        <v>22</v>
      </c>
      <c r="W1104" t="s">
        <v>41</v>
      </c>
      <c r="Y1104">
        <f>AVERAGE(H1163:H1175)</f>
        <v>0.86861297087383116</v>
      </c>
      <c r="Z1104">
        <f>_xlfn.STDEV.P(H1163:H1175)/SQRT(COUNT(H1163:H1175))</f>
        <v>2.3677334008592534E-2</v>
      </c>
      <c r="AA1104" t="s">
        <v>1168</v>
      </c>
      <c r="AB1104" t="s">
        <v>1148</v>
      </c>
      <c r="AC1104" s="6" t="s">
        <v>16</v>
      </c>
      <c r="AD1104" s="6" t="s">
        <v>135</v>
      </c>
      <c r="AE1104" s="6">
        <v>25.5</v>
      </c>
      <c r="AF1104" s="6">
        <v>69.47</v>
      </c>
      <c r="AG1104" s="6">
        <v>77.400000000000006</v>
      </c>
      <c r="AH1104" s="6">
        <f t="shared" si="195"/>
        <v>0.89754521963824285</v>
      </c>
      <c r="AI1104" s="6">
        <v>25</v>
      </c>
      <c r="AJ1104" s="6">
        <v>67.209999999999994</v>
      </c>
      <c r="AK1104" s="6">
        <v>76.17</v>
      </c>
      <c r="AL1104" s="6">
        <f t="shared" si="196"/>
        <v>0</v>
      </c>
      <c r="AM1104" s="6">
        <f t="shared" si="197"/>
        <v>0</v>
      </c>
      <c r="AN1104" s="6">
        <f t="shared" si="198"/>
        <v>1</v>
      </c>
      <c r="AO1104" s="5" t="s">
        <v>16</v>
      </c>
      <c r="AP1104" s="2" t="s">
        <v>1136</v>
      </c>
      <c r="AS1104">
        <f>SUM(AL1163:AL1175)</f>
        <v>7</v>
      </c>
      <c r="AT1104">
        <f t="shared" ref="AT1104" si="225">SUM(AM1163:AM1175)</f>
        <v>4</v>
      </c>
      <c r="AU1104">
        <f>SUM(AN1163:AN1175)</f>
        <v>2</v>
      </c>
      <c r="AV1104">
        <f>AVERAGE(AE1163:AE1165,AE1167:AE1174)</f>
        <v>23.863636363636363</v>
      </c>
      <c r="AW1104">
        <f>_xlfn.STDEV.P(AE1163:AE1165,AE1167:AE1174)/SQRT(COUNT(AE1163:AE1165,AE1167:AE1174))</f>
        <v>9.2952246935553665E-2</v>
      </c>
      <c r="AY1104">
        <f>AVERAGE(AH1163:AH1175)</f>
        <v>1.4272451238756858</v>
      </c>
      <c r="AZ1104">
        <f>_xlfn.STDEV.P(AH1163:AH1175)/SQRT(COUNT(AH1163:AH1175))</f>
        <v>0.11254669213526641</v>
      </c>
    </row>
    <row r="1105" spans="1:52" x14ac:dyDescent="0.35">
      <c r="A1105" s="9" t="s">
        <v>1169</v>
      </c>
      <c r="B1105" t="s">
        <v>1148</v>
      </c>
      <c r="C1105" s="6" t="s">
        <v>16</v>
      </c>
      <c r="D1105" s="6" t="s">
        <v>134</v>
      </c>
      <c r="E1105" s="6">
        <v>16</v>
      </c>
      <c r="F1105" s="6">
        <v>46.13</v>
      </c>
      <c r="G1105" s="6">
        <v>53.5</v>
      </c>
      <c r="H1105" s="6">
        <f t="shared" si="190"/>
        <v>0.86224299065420562</v>
      </c>
      <c r="I1105" s="6">
        <v>15.5</v>
      </c>
      <c r="J1105" s="6">
        <v>21.71</v>
      </c>
      <c r="K1105" s="6">
        <v>52.21</v>
      </c>
      <c r="L1105" s="6">
        <f t="shared" si="191"/>
        <v>0</v>
      </c>
      <c r="M1105" s="6">
        <f t="shared" si="192"/>
        <v>0</v>
      </c>
      <c r="N1105" s="6">
        <f t="shared" si="193"/>
        <v>1</v>
      </c>
      <c r="O1105" s="5" t="s">
        <v>16</v>
      </c>
      <c r="P1105" s="2" t="s">
        <v>1137</v>
      </c>
      <c r="S1105">
        <f>SUM(L1189:L1200)</f>
        <v>0</v>
      </c>
      <c r="T1105">
        <f t="shared" ref="T1105" si="226">SUM(M1189:M1200)</f>
        <v>7</v>
      </c>
      <c r="U1105">
        <f>SUM(N1189:N1200)</f>
        <v>5</v>
      </c>
      <c r="V1105">
        <f>AVERAGE(E1190:E1194,E1198:E1199)</f>
        <v>23.785714285714285</v>
      </c>
      <c r="W1105">
        <f>_xlfn.STDEV.P(E1190:E1194,E1198:E1199)/SQRT(COUNT(E1190:E1194,E1198:E1199))</f>
        <v>1.8429599718186902</v>
      </c>
      <c r="Y1105">
        <f>AVERAGE(H1189:H1200)</f>
        <v>1.0351176626381227</v>
      </c>
      <c r="Z1105">
        <f>_xlfn.STDEV.P(H1189:H1200)/SQRT(COUNT(H1189:H1200))</f>
        <v>3.8582018024758649E-2</v>
      </c>
      <c r="AA1105" t="s">
        <v>1169</v>
      </c>
      <c r="AB1105" t="s">
        <v>1148</v>
      </c>
      <c r="AC1105" s="6" t="s">
        <v>16</v>
      </c>
      <c r="AD1105" s="6" t="s">
        <v>135</v>
      </c>
      <c r="AE1105" s="6">
        <v>22.5</v>
      </c>
      <c r="AF1105" s="6">
        <v>48.12</v>
      </c>
      <c r="AG1105" s="6">
        <v>69.97</v>
      </c>
      <c r="AH1105" s="6">
        <f t="shared" si="195"/>
        <v>0.68772330998999565</v>
      </c>
      <c r="AI1105" s="6">
        <v>22</v>
      </c>
      <c r="AJ1105" s="6">
        <v>43.71</v>
      </c>
      <c r="AK1105" s="6">
        <v>68.72</v>
      </c>
      <c r="AL1105" s="6">
        <f t="shared" si="196"/>
        <v>0</v>
      </c>
      <c r="AM1105" s="6">
        <f t="shared" si="197"/>
        <v>0</v>
      </c>
      <c r="AN1105" s="6">
        <f t="shared" si="198"/>
        <v>1</v>
      </c>
      <c r="AO1105" s="5" t="s">
        <v>16</v>
      </c>
      <c r="AP1105" s="2" t="s">
        <v>1137</v>
      </c>
      <c r="AS1105">
        <f>SUM(AL1189:AL1200)</f>
        <v>0</v>
      </c>
      <c r="AT1105">
        <f t="shared" ref="AT1105" si="227">SUM(AM1189:AM1200)</f>
        <v>1</v>
      </c>
      <c r="AU1105">
        <f>SUM(AN1189:AN1200)</f>
        <v>11</v>
      </c>
      <c r="AV1105" t="s">
        <v>41</v>
      </c>
      <c r="AW1105" t="s">
        <v>41</v>
      </c>
      <c r="AY1105">
        <f>AVERAGE(AH1189:AH1200)</f>
        <v>0.89873569165709977</v>
      </c>
      <c r="AZ1105">
        <f>_xlfn.STDEV.P(AH1189:AH1200)/SQRT(COUNT(AH1189:AH1200))</f>
        <v>3.5582980194295837E-2</v>
      </c>
    </row>
    <row r="1106" spans="1:52" x14ac:dyDescent="0.35">
      <c r="A1106" s="9" t="s">
        <v>1170</v>
      </c>
      <c r="B1106" t="s">
        <v>1148</v>
      </c>
      <c r="C1106" s="6" t="s">
        <v>16</v>
      </c>
      <c r="D1106" s="6" t="s">
        <v>134</v>
      </c>
      <c r="E1106" s="6">
        <v>19</v>
      </c>
      <c r="F1106" s="6">
        <v>46.01</v>
      </c>
      <c r="G1106" s="6">
        <v>61.18</v>
      </c>
      <c r="H1106" s="6">
        <f t="shared" si="190"/>
        <v>0.75204315135665245</v>
      </c>
      <c r="I1106" s="6">
        <v>18.5</v>
      </c>
      <c r="J1106" s="6">
        <v>35.200000000000003</v>
      </c>
      <c r="K1106" s="6">
        <v>59.91</v>
      </c>
      <c r="L1106" s="6">
        <f t="shared" si="191"/>
        <v>0</v>
      </c>
      <c r="M1106" s="6">
        <f t="shared" si="192"/>
        <v>0</v>
      </c>
      <c r="N1106" s="6">
        <f t="shared" si="193"/>
        <v>1</v>
      </c>
      <c r="O1106" s="5" t="s">
        <v>16</v>
      </c>
      <c r="P1106" s="2" t="s">
        <v>1138</v>
      </c>
      <c r="S1106">
        <f>SUM(L1213:L1225)</f>
        <v>0</v>
      </c>
      <c r="T1106">
        <f t="shared" ref="T1106" si="228">SUM(M1213:M1225)</f>
        <v>4</v>
      </c>
      <c r="U1106">
        <f>SUM(N1213:N1225)</f>
        <v>9</v>
      </c>
      <c r="V1106">
        <f>AVERAGE(E1213,E1216,E1219,E1223)</f>
        <v>24.25</v>
      </c>
      <c r="W1106">
        <f>_xlfn.STDEV.P(E1213,E1216,E1219,E1223)/SQRT(COUNT(E1213,E1216,E1219,E1223))</f>
        <v>2.8531780526283317</v>
      </c>
      <c r="Y1106">
        <f>AVERAGE(H1213:H1225)</f>
        <v>0.92389334946017432</v>
      </c>
      <c r="Z1106">
        <f>_xlfn.STDEV.P(H1213:H1225)/SQRT(COUNT(H1213:H1225))</f>
        <v>3.9671863199970125E-2</v>
      </c>
      <c r="AA1106" t="s">
        <v>1170</v>
      </c>
      <c r="AB1106" t="s">
        <v>1148</v>
      </c>
      <c r="AC1106" s="6" t="s">
        <v>16</v>
      </c>
      <c r="AD1106" s="6" t="s">
        <v>135</v>
      </c>
      <c r="AE1106" s="6">
        <v>18</v>
      </c>
      <c r="AF1106" s="6">
        <v>30.71</v>
      </c>
      <c r="AG1106" s="6">
        <v>58.64</v>
      </c>
      <c r="AH1106" s="6">
        <f t="shared" si="195"/>
        <v>0.52370395634379263</v>
      </c>
      <c r="AI1106" s="6">
        <v>17.5</v>
      </c>
      <c r="AJ1106" s="6">
        <v>26.09</v>
      </c>
      <c r="AK1106" s="6">
        <v>57.36</v>
      </c>
      <c r="AL1106" s="6">
        <f t="shared" si="196"/>
        <v>0</v>
      </c>
      <c r="AM1106" s="6">
        <f t="shared" si="197"/>
        <v>0</v>
      </c>
      <c r="AN1106" s="6">
        <f t="shared" si="198"/>
        <v>1</v>
      </c>
      <c r="AO1106" s="5" t="s">
        <v>16</v>
      </c>
      <c r="AP1106" s="2" t="s">
        <v>1138</v>
      </c>
      <c r="AS1106">
        <f>SUM(AL1213:AL1225)</f>
        <v>0</v>
      </c>
      <c r="AT1106">
        <f t="shared" ref="AT1106" si="229">SUM(AM1213:AM1225)</f>
        <v>2</v>
      </c>
      <c r="AU1106">
        <f>SUM(AN1213:AN1225)</f>
        <v>11</v>
      </c>
      <c r="AV1106" t="s">
        <v>41</v>
      </c>
      <c r="AW1106" t="s">
        <v>41</v>
      </c>
      <c r="AY1106">
        <f>AVERAGE(AH1213:AH1225)</f>
        <v>0.91377830578532138</v>
      </c>
      <c r="AZ1106">
        <f>_xlfn.STDEV.P(AH1213:AH1225)/SQRT(COUNT(AH1213:AH1225))</f>
        <v>2.5325538327622719E-2</v>
      </c>
    </row>
    <row r="1107" spans="1:52" x14ac:dyDescent="0.35">
      <c r="A1107" s="9" t="s">
        <v>1171</v>
      </c>
      <c r="B1107" t="s">
        <v>1148</v>
      </c>
      <c r="C1107" s="6" t="s">
        <v>16</v>
      </c>
      <c r="D1107" s="6" t="s">
        <v>134</v>
      </c>
      <c r="E1107" s="6">
        <v>28</v>
      </c>
      <c r="F1107" s="6">
        <v>78.489999999999995</v>
      </c>
      <c r="G1107" s="6">
        <v>83.53</v>
      </c>
      <c r="H1107" s="6">
        <f t="shared" si="190"/>
        <v>0.93966239674368479</v>
      </c>
      <c r="I1107" s="6">
        <v>27.5</v>
      </c>
      <c r="J1107" s="6">
        <v>43.85</v>
      </c>
      <c r="K1107" s="6">
        <v>82.3</v>
      </c>
      <c r="L1107" s="6">
        <f t="shared" si="191"/>
        <v>0</v>
      </c>
      <c r="M1107" s="6">
        <f t="shared" si="192"/>
        <v>0</v>
      </c>
      <c r="N1107" s="6">
        <f t="shared" si="193"/>
        <v>1</v>
      </c>
      <c r="O1107" s="5" t="s">
        <v>16</v>
      </c>
      <c r="P1107" s="2" t="s">
        <v>1139</v>
      </c>
      <c r="S1107">
        <f>SUM(L1244:L1261)</f>
        <v>0</v>
      </c>
      <c r="T1107">
        <f t="shared" ref="T1107" si="230">SUM(M1244:M1261)</f>
        <v>4</v>
      </c>
      <c r="U1107">
        <f>SUM(N1244:N1261)</f>
        <v>14</v>
      </c>
      <c r="V1107">
        <f>AVERAGE(E1248:E1249,E1253,E1258)</f>
        <v>26.625</v>
      </c>
      <c r="W1107">
        <f>_xlfn.STDEV.P(E1248:E1249,E1253,E1258)/SQRT(COUNT(E1248:E1249,E1253,E1258))</f>
        <v>2.2246839663197107</v>
      </c>
      <c r="Y1107">
        <f>AVERAGE(H1244:H1261)</f>
        <v>0.89956043190160251</v>
      </c>
      <c r="Z1107">
        <f>_xlfn.STDEV.P(H1244:H1261)/SQRT(COUNT(H1244:H1261))</f>
        <v>2.9345581881260699E-2</v>
      </c>
      <c r="AA1107" t="s">
        <v>1171</v>
      </c>
      <c r="AB1107" t="s">
        <v>1148</v>
      </c>
      <c r="AC1107" s="6" t="s">
        <v>16</v>
      </c>
      <c r="AD1107" s="6" t="s">
        <v>135</v>
      </c>
      <c r="AE1107" s="6">
        <v>24.5</v>
      </c>
      <c r="AF1107" s="6">
        <v>68.84</v>
      </c>
      <c r="AG1107" s="6">
        <v>74.930000000000007</v>
      </c>
      <c r="AH1107" s="6">
        <f t="shared" si="195"/>
        <v>0.91872414253303081</v>
      </c>
      <c r="AI1107" s="6">
        <v>24</v>
      </c>
      <c r="AJ1107" s="6">
        <v>34.630000000000003</v>
      </c>
      <c r="AK1107" s="6">
        <v>73.7</v>
      </c>
      <c r="AL1107" s="6">
        <f t="shared" si="196"/>
        <v>0</v>
      </c>
      <c r="AM1107" s="6">
        <f t="shared" si="197"/>
        <v>0</v>
      </c>
      <c r="AN1107" s="6">
        <f t="shared" si="198"/>
        <v>1</v>
      </c>
      <c r="AO1107" s="5" t="s">
        <v>16</v>
      </c>
      <c r="AP1107" s="2" t="s">
        <v>1139</v>
      </c>
      <c r="AS1107">
        <f>SUM(AL1244:AL1261)</f>
        <v>0</v>
      </c>
      <c r="AT1107">
        <f t="shared" ref="AT1107" si="231">SUM(AM1244:AM1261)</f>
        <v>2</v>
      </c>
      <c r="AU1107">
        <f>SUM(AN1244:AN1261)</f>
        <v>16</v>
      </c>
      <c r="AV1107" t="s">
        <v>41</v>
      </c>
      <c r="AW1107" t="s">
        <v>41</v>
      </c>
      <c r="AY1107">
        <f>AVERAGE(AH1244:AH1261)</f>
        <v>0.87769680955533913</v>
      </c>
      <c r="AZ1107">
        <f>_xlfn.STDEV.P(AH1244:AH1261)/SQRT(COUNT(AH1244:AH1261))</f>
        <v>1.8313159688295829E-2</v>
      </c>
    </row>
    <row r="1108" spans="1:52" x14ac:dyDescent="0.35">
      <c r="A1108" s="9" t="s">
        <v>1172</v>
      </c>
      <c r="B1108" t="s">
        <v>1148</v>
      </c>
      <c r="C1108" s="6" t="s">
        <v>16</v>
      </c>
      <c r="D1108" s="6" t="s">
        <v>134</v>
      </c>
      <c r="E1108" s="6">
        <v>27.5</v>
      </c>
      <c r="F1108" s="6">
        <v>68.14</v>
      </c>
      <c r="G1108" s="6">
        <v>82.3</v>
      </c>
      <c r="H1108" s="6">
        <f t="shared" si="190"/>
        <v>0.82794653705953836</v>
      </c>
      <c r="I1108" s="6">
        <v>27</v>
      </c>
      <c r="J1108" s="6">
        <v>43.81</v>
      </c>
      <c r="K1108" s="6">
        <v>81.08</v>
      </c>
      <c r="L1108" s="6">
        <f t="shared" si="191"/>
        <v>0</v>
      </c>
      <c r="M1108" s="6">
        <f t="shared" si="192"/>
        <v>0</v>
      </c>
      <c r="N1108" s="6">
        <f t="shared" si="193"/>
        <v>1</v>
      </c>
      <c r="O1108" s="5" t="s">
        <v>16</v>
      </c>
      <c r="P1108" s="2" t="s">
        <v>1140</v>
      </c>
      <c r="S1108">
        <f>SUM(L1278:L1291)</f>
        <v>0</v>
      </c>
      <c r="T1108">
        <f t="shared" ref="T1108" si="232">SUM(M1278:M1291)</f>
        <v>3</v>
      </c>
      <c r="U1108">
        <f>SUM(N1278:N1291)</f>
        <v>11</v>
      </c>
      <c r="V1108">
        <f>AVERAGE(E1278,E1281,E1283)</f>
        <v>19.833333333333332</v>
      </c>
      <c r="W1108">
        <f>_xlfn.STDEV.P(E1278,E1281,E1283)/SQRT(COUNT(E1278,E1281,E1283))</f>
        <v>3.1652043407209143</v>
      </c>
      <c r="Y1108">
        <f>AVERAGE(H1278:H1291)</f>
        <v>0.91809725161187328</v>
      </c>
      <c r="Z1108">
        <f>_xlfn.STDEV.P(H1278:H1291)/SQRT(COUNT(H1278:H1291))</f>
        <v>2.6965581881164991E-2</v>
      </c>
      <c r="AA1108" t="s">
        <v>1172</v>
      </c>
      <c r="AB1108" t="s">
        <v>1148</v>
      </c>
      <c r="AC1108" s="6" t="s">
        <v>16</v>
      </c>
      <c r="AD1108" s="6" t="s">
        <v>135</v>
      </c>
      <c r="AE1108" s="6">
        <v>15</v>
      </c>
      <c r="AF1108" s="6">
        <v>35.74</v>
      </c>
      <c r="AG1108" s="6">
        <v>50.91</v>
      </c>
      <c r="AH1108" s="6">
        <f t="shared" si="195"/>
        <v>0.70202317815753301</v>
      </c>
      <c r="AI1108" s="6">
        <v>15</v>
      </c>
      <c r="AJ1108" s="6">
        <v>35.74</v>
      </c>
      <c r="AK1108" s="6">
        <v>50.91</v>
      </c>
      <c r="AL1108" s="6">
        <f t="shared" si="196"/>
        <v>0</v>
      </c>
      <c r="AM1108" s="6">
        <f t="shared" si="197"/>
        <v>0</v>
      </c>
      <c r="AN1108" s="6">
        <f t="shared" si="198"/>
        <v>1</v>
      </c>
      <c r="AO1108" s="5" t="s">
        <v>16</v>
      </c>
      <c r="AP1108" s="2" t="s">
        <v>1140</v>
      </c>
      <c r="AS1108">
        <f>SUM(AL1278:AL1291)</f>
        <v>0</v>
      </c>
      <c r="AT1108">
        <f t="shared" ref="AT1108" si="233">SUM(AM1278:AM1291)</f>
        <v>1</v>
      </c>
      <c r="AU1108">
        <f>SUM(AN1278:AN1291)</f>
        <v>13</v>
      </c>
      <c r="AV1108" t="s">
        <v>41</v>
      </c>
      <c r="AW1108" t="s">
        <v>41</v>
      </c>
      <c r="AY1108">
        <f>AVERAGE(AH1278:AH1291)</f>
        <v>0.79636937426964649</v>
      </c>
      <c r="AZ1108">
        <f>_xlfn.STDEV.P(AH1278:AH1291)/SQRT(COUNT(AH1278:AH1291))</f>
        <v>3.0982875411162215E-2</v>
      </c>
    </row>
    <row r="1109" spans="1:52" x14ac:dyDescent="0.35">
      <c r="A1109" s="9" t="s">
        <v>1173</v>
      </c>
      <c r="B1109" t="s">
        <v>1148</v>
      </c>
      <c r="C1109" s="6" t="s">
        <v>16</v>
      </c>
      <c r="D1109" s="6" t="s">
        <v>134</v>
      </c>
      <c r="E1109" s="6">
        <v>24</v>
      </c>
      <c r="F1109" s="6">
        <v>55.29</v>
      </c>
      <c r="G1109" s="6">
        <v>73.7</v>
      </c>
      <c r="H1109" s="6">
        <f t="shared" si="190"/>
        <v>0.75020352781546806</v>
      </c>
      <c r="I1109" s="6">
        <v>23.5</v>
      </c>
      <c r="J1109" s="6">
        <v>32.89</v>
      </c>
      <c r="K1109" s="6">
        <v>72.459999999999994</v>
      </c>
      <c r="L1109" s="6">
        <f t="shared" si="191"/>
        <v>0</v>
      </c>
      <c r="M1109" s="6">
        <f t="shared" si="192"/>
        <v>0</v>
      </c>
      <c r="N1109" s="6">
        <f t="shared" si="193"/>
        <v>1</v>
      </c>
      <c r="O1109" s="5" t="s">
        <v>16</v>
      </c>
      <c r="P1109" s="2" t="s">
        <v>1141</v>
      </c>
      <c r="S1109">
        <f>SUM(L1306:L1320)</f>
        <v>1</v>
      </c>
      <c r="T1109">
        <f t="shared" ref="T1109" si="234">SUM(M1306:M1320)</f>
        <v>8</v>
      </c>
      <c r="U1109">
        <f>SUM(N1306:N1320)</f>
        <v>6</v>
      </c>
      <c r="V1109">
        <f>AVERAGE(E1306:E1309,E1311:E1313,E1315,E1317)</f>
        <v>26</v>
      </c>
      <c r="W1109">
        <f>_xlfn.STDEV.P(E1306:E1309,E1311:E1313,E1315,E1317)/SQRT(COUNT(E1306:E1309,E1311:E1313,E1315,E1317))</f>
        <v>1.2322818340454906</v>
      </c>
      <c r="Y1109">
        <f>AVERAGE(H1306:H1320)</f>
        <v>1.0380018230508834</v>
      </c>
      <c r="Z1109">
        <f>_xlfn.STDEV.P(H1306:H1320)/SQRT(COUNT(H1306:H1320))</f>
        <v>4.1968292660898084E-2</v>
      </c>
      <c r="AA1109" t="s">
        <v>1173</v>
      </c>
      <c r="AB1109" t="s">
        <v>1148</v>
      </c>
      <c r="AC1109" t="s">
        <v>16</v>
      </c>
      <c r="AD1109" t="s">
        <v>135</v>
      </c>
      <c r="AE1109">
        <v>29.5</v>
      </c>
      <c r="AF1109">
        <v>89.94</v>
      </c>
      <c r="AG1109">
        <v>87.18</v>
      </c>
      <c r="AH1109">
        <f t="shared" si="195"/>
        <v>1.0316586373021335</v>
      </c>
      <c r="AI1109">
        <v>29</v>
      </c>
      <c r="AJ1109">
        <v>65.760000000000005</v>
      </c>
      <c r="AK1109">
        <v>85.96</v>
      </c>
      <c r="AL1109" s="3">
        <f t="shared" si="196"/>
        <v>0</v>
      </c>
      <c r="AM1109" s="3">
        <f t="shared" si="197"/>
        <v>1</v>
      </c>
      <c r="AN1109" s="3">
        <f t="shared" si="198"/>
        <v>0</v>
      </c>
      <c r="AO1109" s="5" t="s">
        <v>16</v>
      </c>
      <c r="AP1109" s="2" t="s">
        <v>1141</v>
      </c>
      <c r="AS1109">
        <f>SUM(AL1306:AL1320)</f>
        <v>0</v>
      </c>
      <c r="AT1109">
        <f t="shared" ref="AT1109" si="235">SUM(AM1306:AM1320)</f>
        <v>2</v>
      </c>
      <c r="AU1109">
        <f>SUM(AN1306:AN1320)</f>
        <v>13</v>
      </c>
      <c r="AV1109" t="s">
        <v>41</v>
      </c>
      <c r="AW1109" t="s">
        <v>41</v>
      </c>
      <c r="AY1109">
        <f>AVERAGE(AH1306:AH1320)</f>
        <v>0.89949172889103046</v>
      </c>
      <c r="AZ1109">
        <f>_xlfn.STDEV.P(AH1306:AH1320)/SQRT(COUNT(AH1306:AH1320))</f>
        <v>3.7266945658435226E-2</v>
      </c>
    </row>
    <row r="1110" spans="1:52" x14ac:dyDescent="0.35">
      <c r="A1110" s="9" t="s">
        <v>1174</v>
      </c>
      <c r="B1110" t="s">
        <v>1148</v>
      </c>
      <c r="C1110" s="6" t="s">
        <v>16</v>
      </c>
      <c r="D1110" s="6" t="s">
        <v>134</v>
      </c>
      <c r="E1110" s="6">
        <v>30.5</v>
      </c>
      <c r="F1110" s="6">
        <v>80.12</v>
      </c>
      <c r="G1110" s="6">
        <v>89.6</v>
      </c>
      <c r="H1110" s="6">
        <f t="shared" si="190"/>
        <v>0.89419642857142867</v>
      </c>
      <c r="I1110" s="6">
        <v>30</v>
      </c>
      <c r="J1110" s="6">
        <v>64.98</v>
      </c>
      <c r="K1110" s="6">
        <v>88.39</v>
      </c>
      <c r="L1110" s="6">
        <f t="shared" si="191"/>
        <v>0</v>
      </c>
      <c r="M1110" s="6">
        <f t="shared" si="192"/>
        <v>0</v>
      </c>
      <c r="N1110" s="6">
        <f t="shared" si="193"/>
        <v>1</v>
      </c>
      <c r="O1110" s="5" t="s">
        <v>16</v>
      </c>
      <c r="P1110" s="2" t="s">
        <v>1142</v>
      </c>
      <c r="S1110">
        <f>SUM(L1337:L1352)</f>
        <v>2</v>
      </c>
      <c r="T1110">
        <f t="shared" ref="T1110" si="236">SUM(M1337:M1352)</f>
        <v>5</v>
      </c>
      <c r="U1110">
        <f>SUM(N1337:N1352)</f>
        <v>9</v>
      </c>
      <c r="V1110">
        <f>AVERAGE(E1338:E1340,E1342,E1346,E1348,E1350)</f>
        <v>20</v>
      </c>
      <c r="W1110">
        <f>_xlfn.STDEV.P(E1338:E1340,E1342,E1346,E1348,E1350)/SQRT(COUNT(E1338:E1340,E1342,E1346,E1348,E1350))</f>
        <v>2.2722819600838378</v>
      </c>
      <c r="Y1110">
        <f>AVERAGE(H1337:H1352)</f>
        <v>1.1486880146397189</v>
      </c>
      <c r="Z1110">
        <f>_xlfn.STDEV.P(H1337:H1352)/SQRT(COUNT(H1337:H1352))</f>
        <v>9.5611899227377131E-2</v>
      </c>
      <c r="AA1110" t="s">
        <v>1174</v>
      </c>
      <c r="AB1110" t="s">
        <v>1148</v>
      </c>
      <c r="AC1110" s="6" t="s">
        <v>16</v>
      </c>
      <c r="AD1110" s="6" t="s">
        <v>135</v>
      </c>
      <c r="AE1110" s="6">
        <v>15</v>
      </c>
      <c r="AF1110" s="6">
        <v>48.15</v>
      </c>
      <c r="AG1110" s="6">
        <v>50.91</v>
      </c>
      <c r="AH1110" s="6">
        <f t="shared" si="195"/>
        <v>0.94578668238067176</v>
      </c>
      <c r="AI1110" s="6">
        <v>15</v>
      </c>
      <c r="AJ1110" s="6">
        <v>48.15</v>
      </c>
      <c r="AK1110" s="6">
        <v>50.91</v>
      </c>
      <c r="AL1110" s="6">
        <f t="shared" si="196"/>
        <v>0</v>
      </c>
      <c r="AM1110" s="6">
        <f t="shared" si="197"/>
        <v>0</v>
      </c>
      <c r="AN1110" s="6">
        <f t="shared" si="198"/>
        <v>1</v>
      </c>
      <c r="AO1110" s="5" t="s">
        <v>16</v>
      </c>
      <c r="AP1110" s="2" t="s">
        <v>1142</v>
      </c>
      <c r="AS1110">
        <f>SUM(AL1337:AL1352)</f>
        <v>0</v>
      </c>
      <c r="AT1110">
        <f t="shared" ref="AT1110" si="237">SUM(AM1337:AM1352)</f>
        <v>5</v>
      </c>
      <c r="AU1110">
        <f>SUM(AN1337:AN1352)</f>
        <v>11</v>
      </c>
      <c r="AV1110">
        <f>AVERAGE(AE1340,AE1342,AE1348:AE1350)</f>
        <v>22.6</v>
      </c>
      <c r="AW1110">
        <f>_xlfn.STDEV.P(AE1340,AE1342,AE1348:AE1350)/SQRT(COUNT(AE1340,AE1342,AE1348:AE1350))</f>
        <v>2.6168683574073803</v>
      </c>
      <c r="AY1110">
        <f>AVERAGE(AH1337:AH1352)</f>
        <v>0.91015849597347964</v>
      </c>
      <c r="AZ1110">
        <f>_xlfn.STDEV.P(AH1337:AH1352)/SQRT(COUNT(AH1337:AH1352))</f>
        <v>3.5256227211919317E-2</v>
      </c>
    </row>
    <row r="1111" spans="1:52" x14ac:dyDescent="0.35">
      <c r="A1111" s="9" t="s">
        <v>1175</v>
      </c>
      <c r="B1111" t="s">
        <v>1148</v>
      </c>
      <c r="C1111" s="6" t="s">
        <v>16</v>
      </c>
      <c r="D1111" s="6" t="s">
        <v>134</v>
      </c>
      <c r="E1111" s="6">
        <v>24</v>
      </c>
      <c r="F1111" s="6">
        <v>69.239999999999995</v>
      </c>
      <c r="G1111" s="6">
        <v>73.7</v>
      </c>
      <c r="H1111" s="6">
        <f t="shared" si="190"/>
        <v>0.93948439620081403</v>
      </c>
      <c r="I1111" s="6">
        <v>23.5</v>
      </c>
      <c r="J1111" s="6">
        <v>56.97</v>
      </c>
      <c r="K1111" s="6">
        <v>72.459999999999994</v>
      </c>
      <c r="L1111" s="6">
        <f t="shared" si="191"/>
        <v>0</v>
      </c>
      <c r="M1111" s="6">
        <f t="shared" si="192"/>
        <v>0</v>
      </c>
      <c r="N1111" s="6">
        <f t="shared" si="193"/>
        <v>1</v>
      </c>
      <c r="O1111" s="5" t="s">
        <v>16</v>
      </c>
      <c r="P1111" s="2" t="s">
        <v>1143</v>
      </c>
      <c r="S1111">
        <f>SUM(L1359:L1366)</f>
        <v>0</v>
      </c>
      <c r="T1111">
        <f t="shared" ref="T1111" si="238">SUM(M1359:M1366)</f>
        <v>4</v>
      </c>
      <c r="U1111">
        <f>SUM(N1359:N1366)</f>
        <v>4</v>
      </c>
      <c r="V1111">
        <f>AVERAGE(E1361:E1364)</f>
        <v>16.25</v>
      </c>
      <c r="W1111">
        <f>_xlfn.STDEV.P(E1361:E1364)/SQRT(COUNT(E1361:E1364))</f>
        <v>0.57282196186947998</v>
      </c>
      <c r="Y1111">
        <f>AVERAGE(H1359:H1366)</f>
        <v>1.0194856380021298</v>
      </c>
      <c r="Z1111">
        <f>_xlfn.STDEV.P(H1359:H1366)/SQRT(COUNT(H1359:H1366))</f>
        <v>4.4150420235322535E-2</v>
      </c>
      <c r="AA1111" t="s">
        <v>1175</v>
      </c>
      <c r="AB1111" t="s">
        <v>1148</v>
      </c>
      <c r="AC1111" s="6" t="s">
        <v>16</v>
      </c>
      <c r="AD1111" s="6" t="s">
        <v>135</v>
      </c>
      <c r="AE1111" s="6">
        <v>23</v>
      </c>
      <c r="AF1111" s="6">
        <v>59.9</v>
      </c>
      <c r="AG1111" s="6">
        <v>71.22</v>
      </c>
      <c r="AH1111" s="6">
        <f t="shared" si="195"/>
        <v>0.84105588317888236</v>
      </c>
      <c r="AI1111" s="6">
        <v>22.5</v>
      </c>
      <c r="AJ1111" s="6">
        <v>33.9</v>
      </c>
      <c r="AK1111" s="6">
        <v>69.97</v>
      </c>
      <c r="AL1111" s="6">
        <f t="shared" si="196"/>
        <v>0</v>
      </c>
      <c r="AM1111" s="6">
        <f t="shared" si="197"/>
        <v>0</v>
      </c>
      <c r="AN1111" s="6">
        <f t="shared" si="198"/>
        <v>1</v>
      </c>
      <c r="AO1111" s="5" t="s">
        <v>16</v>
      </c>
      <c r="AP1111" s="2" t="s">
        <v>1143</v>
      </c>
      <c r="AS1111">
        <f>SUM(AL1359:AL1366)</f>
        <v>0</v>
      </c>
      <c r="AT1111">
        <f t="shared" ref="AT1111" si="239">SUM(AM1359:AM1366)</f>
        <v>2</v>
      </c>
      <c r="AU1111">
        <f>SUM(AN1359:AN1366)</f>
        <v>6</v>
      </c>
      <c r="AV1111" t="s">
        <v>41</v>
      </c>
      <c r="AW1111" t="s">
        <v>41</v>
      </c>
      <c r="AY1111">
        <f>AVERAGE(AH1359:AH1366)</f>
        <v>0.91186768767501902</v>
      </c>
      <c r="AZ1111">
        <f>_xlfn.STDEV.P(AH1359:AH1366)/SQRT(COUNT(AH1359:AH1366))</f>
        <v>3.8047994049597286E-2</v>
      </c>
    </row>
    <row r="1112" spans="1:52" x14ac:dyDescent="0.35">
      <c r="A1112" s="9" t="s">
        <v>1176</v>
      </c>
      <c r="B1112" t="s">
        <v>1177</v>
      </c>
      <c r="C1112" t="s">
        <v>16</v>
      </c>
      <c r="D1112" t="s">
        <v>134</v>
      </c>
      <c r="E1112">
        <v>23.5</v>
      </c>
      <c r="F1112">
        <v>84.27</v>
      </c>
      <c r="G1112">
        <v>72.459999999999994</v>
      </c>
      <c r="H1112">
        <f t="shared" si="190"/>
        <v>1.1629864752967154</v>
      </c>
      <c r="I1112">
        <v>23</v>
      </c>
      <c r="J1112">
        <v>66.61</v>
      </c>
      <c r="K1112">
        <v>71.22</v>
      </c>
      <c r="L1112" s="3">
        <f t="shared" si="191"/>
        <v>0</v>
      </c>
      <c r="M1112" s="3">
        <f t="shared" si="192"/>
        <v>1</v>
      </c>
      <c r="N1112" s="3">
        <f t="shared" si="193"/>
        <v>0</v>
      </c>
      <c r="O1112" s="5" t="s">
        <v>16</v>
      </c>
      <c r="P1112" s="2" t="s">
        <v>1144</v>
      </c>
      <c r="S1112">
        <f>SUM(L1370:L1372)</f>
        <v>0</v>
      </c>
      <c r="T1112">
        <f t="shared" ref="T1112" si="240">SUM(M1370:M1372)</f>
        <v>0</v>
      </c>
      <c r="U1112">
        <f>SUM(N1370:N1372)</f>
        <v>3</v>
      </c>
      <c r="V1112" t="s">
        <v>41</v>
      </c>
      <c r="W1112" t="s">
        <v>41</v>
      </c>
      <c r="Y1112">
        <f>AVERAGE(H1370:H1372)</f>
        <v>0.76684413003408036</v>
      </c>
      <c r="Z1112">
        <f>_xlfn.STDEV.P(H1370:H1372)/SQRT(COUNT(H1370:H1372))</f>
        <v>1.7841630408256752E-2</v>
      </c>
      <c r="AA1112" t="s">
        <v>1176</v>
      </c>
      <c r="AB1112" t="s">
        <v>1177</v>
      </c>
      <c r="AC1112" t="s">
        <v>16</v>
      </c>
      <c r="AD1112" t="s">
        <v>135</v>
      </c>
      <c r="AE1112">
        <v>24</v>
      </c>
      <c r="AF1112">
        <v>136.82</v>
      </c>
      <c r="AG1112">
        <v>73.7</v>
      </c>
      <c r="AH1112">
        <f t="shared" si="195"/>
        <v>1.8564450474898235</v>
      </c>
      <c r="AI1112">
        <v>22</v>
      </c>
      <c r="AJ1112">
        <v>63.62</v>
      </c>
      <c r="AK1112">
        <v>68.72</v>
      </c>
      <c r="AL1112" s="3">
        <f t="shared" si="196"/>
        <v>1</v>
      </c>
      <c r="AM1112" s="3">
        <f t="shared" si="197"/>
        <v>0</v>
      </c>
      <c r="AN1112" s="3">
        <f t="shared" si="198"/>
        <v>0</v>
      </c>
      <c r="AO1112" s="5" t="s">
        <v>16</v>
      </c>
      <c r="AP1112" s="2" t="s">
        <v>1144</v>
      </c>
      <c r="AS1112">
        <f>SUM(AL1370:AL1372)</f>
        <v>0</v>
      </c>
      <c r="AT1112">
        <f t="shared" ref="AT1112" si="241">SUM(AM1370:AM1372)</f>
        <v>1</v>
      </c>
      <c r="AU1112">
        <f>SUM(AN1370:AN1372)</f>
        <v>2</v>
      </c>
      <c r="AV1112" t="s">
        <v>41</v>
      </c>
      <c r="AW1112" t="s">
        <v>41</v>
      </c>
      <c r="AY1112">
        <f>AVERAGE(AH1370:AH1372)</f>
        <v>0.84061295371911138</v>
      </c>
      <c r="AZ1112">
        <f>_xlfn.STDEV.P(AH1370:AH1372)/SQRT(COUNT(AH1370:AH1372))</f>
        <v>8.7740201990357883E-2</v>
      </c>
    </row>
    <row r="1113" spans="1:52" x14ac:dyDescent="0.35">
      <c r="A1113" s="9" t="s">
        <v>1178</v>
      </c>
      <c r="B1113" t="s">
        <v>1177</v>
      </c>
      <c r="C1113" s="6" t="s">
        <v>16</v>
      </c>
      <c r="D1113" s="6" t="s">
        <v>134</v>
      </c>
      <c r="E1113" s="6">
        <v>20.5</v>
      </c>
      <c r="F1113" s="6">
        <v>55.81</v>
      </c>
      <c r="G1113" s="6">
        <v>64.97</v>
      </c>
      <c r="H1113" s="6">
        <f t="shared" si="190"/>
        <v>0.85901185162382643</v>
      </c>
      <c r="I1113" s="6">
        <v>20</v>
      </c>
      <c r="J1113" s="6">
        <v>34.200000000000003</v>
      </c>
      <c r="K1113" s="6">
        <v>63.71</v>
      </c>
      <c r="L1113" s="6">
        <f t="shared" si="191"/>
        <v>0</v>
      </c>
      <c r="M1113" s="6">
        <f t="shared" si="192"/>
        <v>0</v>
      </c>
      <c r="N1113" s="6">
        <f t="shared" si="193"/>
        <v>1</v>
      </c>
      <c r="O1113" s="5" t="s">
        <v>16</v>
      </c>
      <c r="P1113" s="2" t="s">
        <v>1145</v>
      </c>
      <c r="S1113">
        <f>SUM(L1383:L1388)</f>
        <v>0</v>
      </c>
      <c r="T1113">
        <f t="shared" ref="T1113" si="242">SUM(M1383:M1388)</f>
        <v>1</v>
      </c>
      <c r="U1113">
        <f>SUM(N1383:N1388)</f>
        <v>5</v>
      </c>
      <c r="V1113">
        <f>AVERAGE(E1384)</f>
        <v>17</v>
      </c>
      <c r="W1113" t="s">
        <v>41</v>
      </c>
      <c r="Y1113">
        <f>AVERAGE(H1383:H1388)</f>
        <v>1.000888061107795</v>
      </c>
      <c r="Z1113">
        <f>_xlfn.STDEV.P(H1383:H1388)/SQRT(COUNT(H1383:H1388))</f>
        <v>6.5068985168994578E-2</v>
      </c>
      <c r="AA1113" t="s">
        <v>1178</v>
      </c>
      <c r="AB1113" t="s">
        <v>1177</v>
      </c>
      <c r="AC1113" s="6" t="s">
        <v>16</v>
      </c>
      <c r="AD1113" s="6" t="s">
        <v>135</v>
      </c>
      <c r="AE1113" s="6">
        <v>33</v>
      </c>
      <c r="AF1113" s="6">
        <v>89.58</v>
      </c>
      <c r="AG1113" s="6">
        <v>95.64</v>
      </c>
      <c r="AH1113" s="6">
        <f t="shared" si="195"/>
        <v>0.93663739021329984</v>
      </c>
      <c r="AI1113" s="6">
        <v>32.5</v>
      </c>
      <c r="AJ1113" s="6">
        <v>84.94</v>
      </c>
      <c r="AK1113" s="6">
        <v>94.43</v>
      </c>
      <c r="AL1113" s="6">
        <f t="shared" si="196"/>
        <v>0</v>
      </c>
      <c r="AM1113" s="6">
        <f t="shared" si="197"/>
        <v>0</v>
      </c>
      <c r="AN1113" s="6">
        <f t="shared" si="198"/>
        <v>1</v>
      </c>
      <c r="AO1113" s="5" t="s">
        <v>16</v>
      </c>
      <c r="AP1113" s="2" t="s">
        <v>1145</v>
      </c>
      <c r="AS1113">
        <f>SUM(AL1383:AL1388)</f>
        <v>0</v>
      </c>
      <c r="AT1113">
        <f t="shared" ref="AT1113" si="243">SUM(AM1383:AM1388)</f>
        <v>1</v>
      </c>
      <c r="AU1113">
        <f>SUM(AN1383:AN1388)</f>
        <v>5</v>
      </c>
      <c r="AV1113" t="s">
        <v>41</v>
      </c>
      <c r="AW1113" t="s">
        <v>41</v>
      </c>
      <c r="AY1113">
        <f>AVERAGE(AH1383:AH1388)</f>
        <v>0.94639327112991645</v>
      </c>
      <c r="AZ1113">
        <f>_xlfn.STDEV.P(AH1383:AH1388)/SQRT(COUNT(AH1383:AH1388))</f>
        <v>2.4615487368359584E-2</v>
      </c>
    </row>
    <row r="1114" spans="1:52" x14ac:dyDescent="0.35">
      <c r="A1114" s="9" t="s">
        <v>1179</v>
      </c>
      <c r="B1114" t="s">
        <v>1177</v>
      </c>
      <c r="C1114" s="6" t="s">
        <v>16</v>
      </c>
      <c r="D1114" s="6" t="s">
        <v>134</v>
      </c>
      <c r="E1114" s="6">
        <v>17</v>
      </c>
      <c r="F1114" s="6">
        <v>55.76</v>
      </c>
      <c r="G1114" s="6">
        <v>56.08</v>
      </c>
      <c r="H1114" s="6">
        <f t="shared" si="190"/>
        <v>0.99429386590584878</v>
      </c>
      <c r="I1114" s="6">
        <v>16.5</v>
      </c>
      <c r="J1114" s="6">
        <v>37.65</v>
      </c>
      <c r="K1114" s="6">
        <v>54.79</v>
      </c>
      <c r="L1114" s="6">
        <f t="shared" si="191"/>
        <v>0</v>
      </c>
      <c r="M1114" s="6">
        <f t="shared" si="192"/>
        <v>0</v>
      </c>
      <c r="N1114" s="6">
        <f t="shared" si="193"/>
        <v>1</v>
      </c>
      <c r="O1114" s="5" t="s">
        <v>16</v>
      </c>
      <c r="P1114" s="2" t="s">
        <v>1146</v>
      </c>
      <c r="S1114">
        <f>SUM(L1402:L1413)</f>
        <v>0</v>
      </c>
      <c r="T1114">
        <f t="shared" ref="T1114" si="244">SUM(M1402:M1413)</f>
        <v>2</v>
      </c>
      <c r="U1114">
        <f>SUM(N1402:N1413)</f>
        <v>10</v>
      </c>
      <c r="V1114">
        <f>AVERAGE(E1402,E1411)</f>
        <v>22</v>
      </c>
      <c r="W1114">
        <f>_xlfn.STDEV.P(E1402,E1411)/SQRT(COUNT(E1402,E1411))</f>
        <v>4.2426406871192848</v>
      </c>
      <c r="Y1114">
        <f>AVERAGE(H1402:H1413)</f>
        <v>0.86405251209891787</v>
      </c>
      <c r="Z1114">
        <f>_xlfn.STDEV.P(H1402:H1413)/SQRT(COUNT(H1402:H1413))</f>
        <v>3.1700368559658604E-2</v>
      </c>
      <c r="AA1114" t="s">
        <v>1179</v>
      </c>
      <c r="AB1114" t="s">
        <v>1177</v>
      </c>
      <c r="AC1114" t="s">
        <v>16</v>
      </c>
      <c r="AD1114" t="s">
        <v>135</v>
      </c>
      <c r="AE1114">
        <v>24</v>
      </c>
      <c r="AF1114">
        <v>156.16</v>
      </c>
      <c r="AG1114">
        <v>73.7</v>
      </c>
      <c r="AH1114">
        <f t="shared" si="195"/>
        <v>2.1188602442333786</v>
      </c>
      <c r="AI1114">
        <v>22</v>
      </c>
      <c r="AJ1114">
        <v>49.67</v>
      </c>
      <c r="AK1114">
        <v>68.72</v>
      </c>
      <c r="AL1114" s="3">
        <f t="shared" si="196"/>
        <v>1</v>
      </c>
      <c r="AM1114" s="3">
        <f t="shared" si="197"/>
        <v>0</v>
      </c>
      <c r="AN1114" s="3">
        <f t="shared" si="198"/>
        <v>0</v>
      </c>
      <c r="AO1114" s="5" t="s">
        <v>16</v>
      </c>
      <c r="AP1114" s="2" t="s">
        <v>1146</v>
      </c>
      <c r="AS1114">
        <f>SUM(AL1402:AL1413)</f>
        <v>0</v>
      </c>
      <c r="AT1114">
        <f t="shared" ref="AT1114" si="245">SUM(AM1402:AM1413)</f>
        <v>1</v>
      </c>
      <c r="AU1114">
        <f>SUM(AN1402:AN1413)</f>
        <v>11</v>
      </c>
      <c r="AV1114" t="s">
        <v>41</v>
      </c>
      <c r="AW1114" t="s">
        <v>41</v>
      </c>
      <c r="AY1114">
        <f>AVERAGE(AH1402:AH1413)</f>
        <v>0.85392574261573151</v>
      </c>
      <c r="AZ1114">
        <f>_xlfn.STDEV.P(AH1402:AH1413)/SQRT(COUNT(AH1402:AH1413))</f>
        <v>3.0798467050838583E-2</v>
      </c>
    </row>
    <row r="1115" spans="1:52" x14ac:dyDescent="0.35">
      <c r="A1115" s="9" t="s">
        <v>1180</v>
      </c>
      <c r="B1115" t="s">
        <v>1177</v>
      </c>
      <c r="C1115" t="s">
        <v>16</v>
      </c>
      <c r="D1115" t="s">
        <v>134</v>
      </c>
      <c r="E1115">
        <v>34</v>
      </c>
      <c r="F1115">
        <v>109.05</v>
      </c>
      <c r="G1115">
        <v>98.04</v>
      </c>
      <c r="H1115">
        <f t="shared" si="190"/>
        <v>1.1123011015911872</v>
      </c>
      <c r="I1115">
        <v>17</v>
      </c>
      <c r="J1115">
        <v>65.03</v>
      </c>
      <c r="K1115">
        <v>56.08</v>
      </c>
      <c r="L1115" s="3">
        <f t="shared" si="191"/>
        <v>0</v>
      </c>
      <c r="M1115" s="3">
        <f t="shared" si="192"/>
        <v>1</v>
      </c>
      <c r="N1115" s="3">
        <f t="shared" si="193"/>
        <v>0</v>
      </c>
      <c r="O1115" s="5" t="s">
        <v>51</v>
      </c>
      <c r="P1115" s="2" t="s">
        <v>1130</v>
      </c>
      <c r="S1115" t="s">
        <v>41</v>
      </c>
      <c r="T1115" t="s">
        <v>41</v>
      </c>
      <c r="U1115" t="s">
        <v>41</v>
      </c>
      <c r="V1115" t="s">
        <v>41</v>
      </c>
      <c r="W1115" t="s">
        <v>41</v>
      </c>
      <c r="Y1115" t="s">
        <v>41</v>
      </c>
      <c r="Z1115" t="s">
        <v>41</v>
      </c>
      <c r="AA1115" t="s">
        <v>1180</v>
      </c>
      <c r="AB1115" t="s">
        <v>1177</v>
      </c>
      <c r="AC1115" s="6" t="s">
        <v>16</v>
      </c>
      <c r="AD1115" s="6" t="s">
        <v>135</v>
      </c>
      <c r="AE1115" s="6">
        <v>23.5</v>
      </c>
      <c r="AF1115" s="6">
        <v>66.099999999999994</v>
      </c>
      <c r="AG1115" s="6">
        <v>72.459999999999994</v>
      </c>
      <c r="AH1115" s="6">
        <f t="shared" si="195"/>
        <v>0.91222743582666299</v>
      </c>
      <c r="AI1115" s="6">
        <v>23</v>
      </c>
      <c r="AJ1115" s="6">
        <v>62.69</v>
      </c>
      <c r="AK1115" s="6">
        <v>71.22</v>
      </c>
      <c r="AL1115" s="6">
        <f t="shared" si="196"/>
        <v>0</v>
      </c>
      <c r="AM1115" s="6">
        <f t="shared" si="197"/>
        <v>0</v>
      </c>
      <c r="AN1115" s="6">
        <f t="shared" si="198"/>
        <v>1</v>
      </c>
      <c r="AO1115" s="5" t="s">
        <v>51</v>
      </c>
      <c r="AP1115" s="2" t="s">
        <v>1130</v>
      </c>
      <c r="AS1115" t="s">
        <v>41</v>
      </c>
      <c r="AT1115" t="s">
        <v>41</v>
      </c>
      <c r="AU1115" t="s">
        <v>41</v>
      </c>
      <c r="AV1115" t="s">
        <v>41</v>
      </c>
      <c r="AW1115" t="s">
        <v>41</v>
      </c>
      <c r="AY1115" t="s">
        <v>41</v>
      </c>
      <c r="AZ1115" t="s">
        <v>41</v>
      </c>
    </row>
    <row r="1116" spans="1:52" x14ac:dyDescent="0.35">
      <c r="A1116" s="9" t="s">
        <v>1181</v>
      </c>
      <c r="B1116" t="s">
        <v>1177</v>
      </c>
      <c r="C1116" s="6" t="s">
        <v>16</v>
      </c>
      <c r="D1116" s="6" t="s">
        <v>134</v>
      </c>
      <c r="E1116" s="6">
        <v>33</v>
      </c>
      <c r="F1116" s="6">
        <v>95.38</v>
      </c>
      <c r="G1116" s="6">
        <v>95.64</v>
      </c>
      <c r="H1116" s="6">
        <f t="shared" si="190"/>
        <v>0.99728147218736929</v>
      </c>
      <c r="I1116" s="6">
        <v>32.5</v>
      </c>
      <c r="J1116" s="6">
        <v>92.65</v>
      </c>
      <c r="K1116" s="6">
        <v>94.43</v>
      </c>
      <c r="L1116" s="6">
        <f t="shared" si="191"/>
        <v>0</v>
      </c>
      <c r="M1116" s="6">
        <f t="shared" si="192"/>
        <v>0</v>
      </c>
      <c r="N1116" s="6">
        <f t="shared" si="193"/>
        <v>1</v>
      </c>
      <c r="O1116" s="5" t="s">
        <v>51</v>
      </c>
      <c r="P1116" s="2" t="s">
        <v>1132</v>
      </c>
      <c r="S1116">
        <f>SUM(L1414:L1428)</f>
        <v>2</v>
      </c>
      <c r="T1116">
        <f t="shared" ref="T1116" si="246">SUM(M1414:M1428)</f>
        <v>10</v>
      </c>
      <c r="U1116">
        <f>SUM(N1414:N1428)</f>
        <v>3</v>
      </c>
      <c r="V1116">
        <f>AVERAGE(E1414:E1422,E1425,E1427:E1428)</f>
        <v>25.083333333333332</v>
      </c>
      <c r="W1116">
        <f>_xlfn.STDEV.P(E1414:E1422,E1425,E1427:E1428)/SQRT(COUNT(E1414:E1422,E1425,E1427:E1428))</f>
        <v>0.40753890975336693</v>
      </c>
      <c r="Y1116">
        <f>AVERAGE(H1414:H1428)</f>
        <v>1.1748012454294454</v>
      </c>
      <c r="Z1116">
        <f>_xlfn.STDEV.P(H1414:H1428)/SQRT(COUNT(H1414:H1428))</f>
        <v>6.8057366412285838E-2</v>
      </c>
      <c r="AA1116" t="s">
        <v>1181</v>
      </c>
      <c r="AB1116" t="s">
        <v>1177</v>
      </c>
      <c r="AC1116" t="s">
        <v>16</v>
      </c>
      <c r="AD1116" t="s">
        <v>135</v>
      </c>
      <c r="AE1116">
        <v>24</v>
      </c>
      <c r="AF1116">
        <v>88.48</v>
      </c>
      <c r="AG1116">
        <v>73.7</v>
      </c>
      <c r="AH1116">
        <f t="shared" si="195"/>
        <v>1.2005427408412483</v>
      </c>
      <c r="AI1116">
        <v>23.5</v>
      </c>
      <c r="AJ1116">
        <v>72.2</v>
      </c>
      <c r="AK1116">
        <v>72.459999999999994</v>
      </c>
      <c r="AL1116" s="3">
        <f t="shared" si="196"/>
        <v>0</v>
      </c>
      <c r="AM1116" s="3">
        <f t="shared" si="197"/>
        <v>1</v>
      </c>
      <c r="AN1116" s="3">
        <f t="shared" si="198"/>
        <v>0</v>
      </c>
      <c r="AO1116" s="5" t="s">
        <v>51</v>
      </c>
      <c r="AP1116" s="2" t="s">
        <v>1132</v>
      </c>
      <c r="AS1116">
        <f>SUM(AL1414:AL1428)</f>
        <v>13</v>
      </c>
      <c r="AT1116">
        <f t="shared" ref="AT1116" si="247">SUM(AM1414:AM1428)</f>
        <v>2</v>
      </c>
      <c r="AU1116">
        <f>SUM(AN1414:AN1428)</f>
        <v>0</v>
      </c>
      <c r="AV1116">
        <f>AVERAGE(AE1414:AE1428)</f>
        <v>24.033333333333335</v>
      </c>
      <c r="AW1116">
        <f>_xlfn.STDEV.P(AE1414:AE1428)/SQRT(COUNT(AE1414:AE1428))</f>
        <v>3.2203059435976532E-2</v>
      </c>
      <c r="AY1116">
        <f>AVERAGE(AH1414:AH1428)</f>
        <v>1.9080331982396594</v>
      </c>
      <c r="AZ1116">
        <f>_xlfn.STDEV.P(AH1414:AH1428)/SQRT(COUNT(AH1414:AH1428))</f>
        <v>9.4815859981246683E-2</v>
      </c>
    </row>
    <row r="1117" spans="1:52" x14ac:dyDescent="0.35">
      <c r="A1117" s="9" t="s">
        <v>1182</v>
      </c>
      <c r="B1117" t="s">
        <v>1177</v>
      </c>
      <c r="C1117" s="6" t="s">
        <v>16</v>
      </c>
      <c r="D1117" s="6" t="s">
        <v>134</v>
      </c>
      <c r="E1117" s="6">
        <v>24.5</v>
      </c>
      <c r="F1117" s="6">
        <v>54.96</v>
      </c>
      <c r="G1117" s="6">
        <v>74.930000000000007</v>
      </c>
      <c r="H1117" s="6">
        <f t="shared" si="190"/>
        <v>0.73348458561323893</v>
      </c>
      <c r="I1117" s="6">
        <v>24</v>
      </c>
      <c r="J1117" s="6">
        <v>46.61</v>
      </c>
      <c r="K1117" s="6">
        <v>73.7</v>
      </c>
      <c r="L1117" s="6">
        <f t="shared" si="191"/>
        <v>0</v>
      </c>
      <c r="M1117" s="6">
        <f t="shared" si="192"/>
        <v>0</v>
      </c>
      <c r="N1117" s="6">
        <f t="shared" si="193"/>
        <v>1</v>
      </c>
      <c r="O1117" s="5" t="s">
        <v>51</v>
      </c>
      <c r="P1117" s="2" t="s">
        <v>1134</v>
      </c>
      <c r="S1117">
        <f>SUM(L1437:L1446)</f>
        <v>1</v>
      </c>
      <c r="T1117">
        <f t="shared" ref="T1117" si="248">SUM(M1437:M1446)</f>
        <v>6</v>
      </c>
      <c r="U1117">
        <f>SUM(N1437:N1446)</f>
        <v>3</v>
      </c>
      <c r="V1117">
        <f>AVERAGE(E1437:E1439,E1441,E1444:E1446)</f>
        <v>24.071428571428573</v>
      </c>
      <c r="W1117">
        <f>_xlfn.STDEV.P(E1437:E1439,E1441,E1444:E1446)/SQRT(COUNT(E1437:E1439,E1441,E1444:E1446))</f>
        <v>0.7917210098477887</v>
      </c>
      <c r="Y1117">
        <f>AVERAGE(H1437:H1446)</f>
        <v>1.1605902768691203</v>
      </c>
      <c r="Z1117">
        <f>_xlfn.STDEV.P(H1437:H1446)/SQRT(COUNT(H1437:H1446))</f>
        <v>0.10664238255291847</v>
      </c>
      <c r="AA1117" t="s">
        <v>1182</v>
      </c>
      <c r="AB1117" t="s">
        <v>1177</v>
      </c>
      <c r="AC1117" t="s">
        <v>16</v>
      </c>
      <c r="AD1117" t="s">
        <v>135</v>
      </c>
      <c r="AE1117">
        <v>24</v>
      </c>
      <c r="AF1117">
        <v>163.72999999999999</v>
      </c>
      <c r="AG1117">
        <v>73.7</v>
      </c>
      <c r="AH1117">
        <f t="shared" si="195"/>
        <v>2.22157394843962</v>
      </c>
      <c r="AI1117">
        <v>22</v>
      </c>
      <c r="AJ1117">
        <v>67.28</v>
      </c>
      <c r="AK1117">
        <v>68.72</v>
      </c>
      <c r="AL1117" s="3">
        <f t="shared" si="196"/>
        <v>1</v>
      </c>
      <c r="AM1117" s="3">
        <f t="shared" si="197"/>
        <v>0</v>
      </c>
      <c r="AN1117" s="3">
        <f t="shared" si="198"/>
        <v>0</v>
      </c>
      <c r="AO1117" s="5" t="s">
        <v>51</v>
      </c>
      <c r="AP1117" s="2" t="s">
        <v>1134</v>
      </c>
      <c r="AS1117">
        <f>SUM(AL1437:AL1446)</f>
        <v>0</v>
      </c>
      <c r="AT1117">
        <f t="shared" ref="AT1117" si="249">SUM(AM1437:AM1446)</f>
        <v>2</v>
      </c>
      <c r="AU1117">
        <f>SUM(AN1437:AN1446)</f>
        <v>8</v>
      </c>
      <c r="AV1117" t="s">
        <v>41</v>
      </c>
      <c r="AW1117" t="s">
        <v>41</v>
      </c>
      <c r="AY1117">
        <f>AVERAGE(AH1437:AH1446)</f>
        <v>0.9469690505540711</v>
      </c>
      <c r="AZ1117">
        <f>_xlfn.STDEV.P(AH1437:AH1446)/SQRT(COUNT(AH1437:AH1446))</f>
        <v>3.2835843046943591E-2</v>
      </c>
    </row>
    <row r="1118" spans="1:52" x14ac:dyDescent="0.35">
      <c r="A1118" s="9" t="s">
        <v>1183</v>
      </c>
      <c r="B1118" t="s">
        <v>1177</v>
      </c>
      <c r="C1118" s="6" t="s">
        <v>16</v>
      </c>
      <c r="D1118" s="6" t="s">
        <v>134</v>
      </c>
      <c r="E1118" s="6">
        <v>26</v>
      </c>
      <c r="F1118" s="6">
        <v>56.88</v>
      </c>
      <c r="G1118" s="6">
        <v>78.63</v>
      </c>
      <c r="H1118" s="6">
        <f t="shared" si="190"/>
        <v>0.72338801983975587</v>
      </c>
      <c r="I1118" s="6">
        <v>25.5</v>
      </c>
      <c r="J1118" s="6">
        <v>49.92</v>
      </c>
      <c r="K1118" s="6">
        <v>77.400000000000006</v>
      </c>
      <c r="L1118" s="6">
        <f t="shared" si="191"/>
        <v>0</v>
      </c>
      <c r="M1118" s="6">
        <f t="shared" si="192"/>
        <v>0</v>
      </c>
      <c r="N1118" s="6">
        <f t="shared" si="193"/>
        <v>1</v>
      </c>
      <c r="O1118" s="5" t="s">
        <v>51</v>
      </c>
      <c r="P1118" s="2" t="s">
        <v>1136</v>
      </c>
      <c r="S1118">
        <f>SUM(L1460:L1471)</f>
        <v>0</v>
      </c>
      <c r="T1118">
        <f t="shared" ref="T1118" si="250">SUM(M1460:M1471)</f>
        <v>3</v>
      </c>
      <c r="U1118">
        <f>SUM(N1460:N1471)</f>
        <v>9</v>
      </c>
      <c r="V1118" t="s">
        <v>41</v>
      </c>
      <c r="W1118" t="s">
        <v>41</v>
      </c>
      <c r="Y1118">
        <f>AVERAGE(H1460:H1471)</f>
        <v>0.98437581931789297</v>
      </c>
      <c r="Z1118">
        <f>_xlfn.STDEV.P(H1460:H1471)/SQRT(COUNT(H1460:H1471))</f>
        <v>5.4190883582427817E-2</v>
      </c>
      <c r="AA1118" t="s">
        <v>1183</v>
      </c>
      <c r="AB1118" t="s">
        <v>1177</v>
      </c>
      <c r="AC1118" t="s">
        <v>16</v>
      </c>
      <c r="AD1118" t="s">
        <v>135</v>
      </c>
      <c r="AE1118">
        <v>24</v>
      </c>
      <c r="AF1118">
        <v>145.02000000000001</v>
      </c>
      <c r="AG1118">
        <v>73.7</v>
      </c>
      <c r="AH1118">
        <f t="shared" si="195"/>
        <v>1.967706919945726</v>
      </c>
      <c r="AI1118">
        <v>21.5</v>
      </c>
      <c r="AJ1118">
        <v>58.31</v>
      </c>
      <c r="AK1118">
        <v>67.47</v>
      </c>
      <c r="AL1118" s="3">
        <f t="shared" si="196"/>
        <v>1</v>
      </c>
      <c r="AM1118" s="3">
        <f t="shared" si="197"/>
        <v>0</v>
      </c>
      <c r="AN1118" s="3">
        <f t="shared" si="198"/>
        <v>0</v>
      </c>
      <c r="AO1118" s="5" t="s">
        <v>51</v>
      </c>
      <c r="AP1118" s="2" t="s">
        <v>1136</v>
      </c>
      <c r="AS1118">
        <f>SUM(AL1460:AL1471)</f>
        <v>4</v>
      </c>
      <c r="AT1118">
        <f t="shared" ref="AT1118" si="251">SUM(AM1460:AM1471)</f>
        <v>6</v>
      </c>
      <c r="AU1118">
        <f>SUM(AN1460:AN1471)</f>
        <v>2</v>
      </c>
      <c r="AV1118">
        <f>AVERAGE(AE1460:AE1462,AE1465:AE1471)</f>
        <v>23.85</v>
      </c>
      <c r="AW1118">
        <f>_xlfn.STDEV.P(AE1460:AE1462,AE1465:AE1471)/SQRT(COUNT(AE1460:AE1462,AE1465:AE1471))</f>
        <v>0.14230249470757705</v>
      </c>
      <c r="AY1118">
        <f>AVERAGE(AH1460:AH1471)</f>
        <v>1.4345378211730626</v>
      </c>
      <c r="AZ1118">
        <f>_xlfn.STDEV.P(AH1460:AH1471)/SQRT(COUNT(AH1460:AH1471))</f>
        <v>0.11640454688173443</v>
      </c>
    </row>
    <row r="1119" spans="1:52" x14ac:dyDescent="0.35">
      <c r="A1119" s="9" t="s">
        <v>1184</v>
      </c>
      <c r="B1119" t="s">
        <v>1177</v>
      </c>
      <c r="C1119" t="s">
        <v>16</v>
      </c>
      <c r="D1119" t="s">
        <v>134</v>
      </c>
      <c r="E1119">
        <v>26</v>
      </c>
      <c r="F1119">
        <v>85.67</v>
      </c>
      <c r="G1119">
        <v>78.63</v>
      </c>
      <c r="H1119">
        <f t="shared" si="190"/>
        <v>1.0895332570265803</v>
      </c>
      <c r="I1119">
        <v>25.5</v>
      </c>
      <c r="J1119">
        <v>56.64</v>
      </c>
      <c r="K1119">
        <v>77.400000000000006</v>
      </c>
      <c r="L1119" s="3">
        <f t="shared" si="191"/>
        <v>0</v>
      </c>
      <c r="M1119" s="3">
        <f t="shared" si="192"/>
        <v>1</v>
      </c>
      <c r="N1119" s="3">
        <f t="shared" si="193"/>
        <v>0</v>
      </c>
      <c r="O1119" s="5" t="s">
        <v>51</v>
      </c>
      <c r="P1119" s="2" t="s">
        <v>1137</v>
      </c>
      <c r="S1119">
        <f>SUM(L1482:L1489)</f>
        <v>1</v>
      </c>
      <c r="T1119">
        <f t="shared" ref="T1119" si="252">SUM(M1482:M1489)</f>
        <v>5</v>
      </c>
      <c r="U1119">
        <f>SUM(N1482:N1489)</f>
        <v>2</v>
      </c>
      <c r="V1119">
        <f>AVERAGE(E1482:E1486,E1488)</f>
        <v>26</v>
      </c>
      <c r="W1119">
        <f>_xlfn.STDEV.P(E1482:E1486,E1488)/SQRT(COUNT(E1482:E1486,E1488))</f>
        <v>1.4240006242195886</v>
      </c>
      <c r="Y1119">
        <f>AVERAGE(H1482:H1489)</f>
        <v>1.1698125804354471</v>
      </c>
      <c r="Z1119">
        <f>_xlfn.STDEV.P(H1482:H1489)/SQRT(COUNT(H1482:H1489))</f>
        <v>8.1414152336058213E-2</v>
      </c>
      <c r="AA1119" t="s">
        <v>1184</v>
      </c>
      <c r="AB1119" t="s">
        <v>1177</v>
      </c>
      <c r="AC1119" t="s">
        <v>16</v>
      </c>
      <c r="AD1119" t="s">
        <v>135</v>
      </c>
      <c r="AE1119">
        <v>24</v>
      </c>
      <c r="AF1119">
        <v>107.25</v>
      </c>
      <c r="AG1119">
        <v>73.7</v>
      </c>
      <c r="AH1119">
        <f t="shared" si="195"/>
        <v>1.4552238805970148</v>
      </c>
      <c r="AI1119">
        <v>22.5</v>
      </c>
      <c r="AJ1119">
        <v>61.96</v>
      </c>
      <c r="AK1119">
        <v>69.97</v>
      </c>
      <c r="AL1119" s="3">
        <f t="shared" si="196"/>
        <v>0</v>
      </c>
      <c r="AM1119" s="3">
        <f t="shared" si="197"/>
        <v>1</v>
      </c>
      <c r="AN1119" s="3">
        <f t="shared" si="198"/>
        <v>0</v>
      </c>
      <c r="AO1119" s="5" t="s">
        <v>51</v>
      </c>
      <c r="AP1119" s="2" t="s">
        <v>1137</v>
      </c>
      <c r="AS1119">
        <f>SUM(AL1482:AL1489)</f>
        <v>0</v>
      </c>
      <c r="AT1119">
        <f t="shared" ref="AT1119" si="253">SUM(AM1482:AM1489)</f>
        <v>5</v>
      </c>
      <c r="AU1119">
        <f>SUM(AN1482:AN1489)</f>
        <v>3</v>
      </c>
      <c r="AV1119">
        <f>AVERAGE(AE1482:AE1484,AE1486:AE1487)</f>
        <v>25.8</v>
      </c>
      <c r="AW1119">
        <f>_xlfn.STDEV.P(AE1482:AE1484,AE1486:AE1487)/SQRT(COUNT(AE1482:AE1484,AE1486:AE1487))</f>
        <v>0.67230945255886432</v>
      </c>
      <c r="AY1119">
        <f>AVERAGE(AH1482:AH1489)</f>
        <v>1.0560800931164083</v>
      </c>
      <c r="AZ1119">
        <f>_xlfn.STDEV.P(AH1482:AH1489)/SQRT(COUNT(AH1482:AH1489))</f>
        <v>6.8040761340479011E-2</v>
      </c>
    </row>
    <row r="1120" spans="1:52" x14ac:dyDescent="0.35">
      <c r="A1120" s="9" t="s">
        <v>1185</v>
      </c>
      <c r="B1120" t="s">
        <v>1177</v>
      </c>
      <c r="C1120" s="6" t="s">
        <v>16</v>
      </c>
      <c r="D1120" s="6" t="s">
        <v>134</v>
      </c>
      <c r="E1120" s="6">
        <v>15.5</v>
      </c>
      <c r="F1120" s="6">
        <v>43.26</v>
      </c>
      <c r="G1120" s="6">
        <v>52.21</v>
      </c>
      <c r="H1120" s="6">
        <f t="shared" si="190"/>
        <v>0.82857690097682435</v>
      </c>
      <c r="I1120" s="6">
        <v>15</v>
      </c>
      <c r="J1120" s="6">
        <v>27.77</v>
      </c>
      <c r="K1120" s="6">
        <v>50.91</v>
      </c>
      <c r="L1120" s="6">
        <f t="shared" si="191"/>
        <v>0</v>
      </c>
      <c r="M1120" s="6">
        <f t="shared" si="192"/>
        <v>0</v>
      </c>
      <c r="N1120" s="6">
        <f t="shared" si="193"/>
        <v>1</v>
      </c>
      <c r="O1120" s="5" t="s">
        <v>51</v>
      </c>
      <c r="P1120" s="2" t="s">
        <v>1138</v>
      </c>
      <c r="S1120">
        <f>SUM(L1499:L1507)</f>
        <v>0</v>
      </c>
      <c r="T1120">
        <f t="shared" ref="T1120" si="254">SUM(M1499:M1507)</f>
        <v>2</v>
      </c>
      <c r="U1120">
        <f>SUM(N1499:N1507)</f>
        <v>7</v>
      </c>
      <c r="V1120" t="s">
        <v>41</v>
      </c>
      <c r="W1120" t="s">
        <v>41</v>
      </c>
      <c r="Y1120">
        <f>AVERAGE(H1499:H1507)</f>
        <v>0.88531645094139444</v>
      </c>
      <c r="Z1120">
        <f>_xlfn.STDEV.P(H1499:H1507)/SQRT(COUNT(H1499:H1507))</f>
        <v>5.090234946899827E-2</v>
      </c>
      <c r="AA1120" t="s">
        <v>1185</v>
      </c>
      <c r="AB1120" t="s">
        <v>1177</v>
      </c>
      <c r="AC1120" t="s">
        <v>16</v>
      </c>
      <c r="AD1120" t="s">
        <v>135</v>
      </c>
      <c r="AE1120">
        <v>24</v>
      </c>
      <c r="AF1120">
        <v>161.33000000000001</v>
      </c>
      <c r="AG1120">
        <v>73.7</v>
      </c>
      <c r="AH1120">
        <f t="shared" si="195"/>
        <v>2.1890094979647219</v>
      </c>
      <c r="AI1120">
        <v>22</v>
      </c>
      <c r="AJ1120">
        <v>58.43</v>
      </c>
      <c r="AK1120">
        <v>68.72</v>
      </c>
      <c r="AL1120" s="3">
        <f t="shared" si="196"/>
        <v>1</v>
      </c>
      <c r="AM1120" s="3">
        <f t="shared" si="197"/>
        <v>0</v>
      </c>
      <c r="AN1120" s="3">
        <f t="shared" si="198"/>
        <v>0</v>
      </c>
      <c r="AO1120" s="5" t="s">
        <v>51</v>
      </c>
      <c r="AP1120" s="2" t="s">
        <v>1138</v>
      </c>
      <c r="AS1120">
        <f>SUM(AL1499:AL1507)</f>
        <v>0</v>
      </c>
      <c r="AT1120">
        <f t="shared" ref="AT1120" si="255">SUM(AM1499:AM1507)</f>
        <v>1</v>
      </c>
      <c r="AU1120">
        <f>SUM(AN1499:AN1507)</f>
        <v>8</v>
      </c>
      <c r="AV1120" t="s">
        <v>41</v>
      </c>
      <c r="AW1120" t="s">
        <v>41</v>
      </c>
      <c r="AY1120">
        <f>AVERAGE(AH1499:AH1507)</f>
        <v>0.92380821370448851</v>
      </c>
      <c r="AZ1120">
        <f>_xlfn.STDEV.P(AH1499:AH1507)/SQRT(COUNT(AH1499:AH1507))</f>
        <v>2.7311335490446825E-2</v>
      </c>
    </row>
    <row r="1121" spans="1:52" x14ac:dyDescent="0.35">
      <c r="A1121" s="9" t="s">
        <v>1186</v>
      </c>
      <c r="B1121" t="s">
        <v>1177</v>
      </c>
      <c r="C1121" s="6" t="s">
        <v>16</v>
      </c>
      <c r="D1121" s="6" t="s">
        <v>134</v>
      </c>
      <c r="E1121" s="6">
        <v>19</v>
      </c>
      <c r="F1121" s="6">
        <v>47.7</v>
      </c>
      <c r="G1121" s="6">
        <v>61.18</v>
      </c>
      <c r="H1121" s="6">
        <f t="shared" si="190"/>
        <v>0.77966655769859439</v>
      </c>
      <c r="I1121" s="6">
        <v>18.5</v>
      </c>
      <c r="J1121" s="6">
        <v>34.409999999999997</v>
      </c>
      <c r="K1121" s="6">
        <v>59.91</v>
      </c>
      <c r="L1121" s="6">
        <f t="shared" si="191"/>
        <v>0</v>
      </c>
      <c r="M1121" s="6">
        <f t="shared" si="192"/>
        <v>0</v>
      </c>
      <c r="N1121" s="6">
        <f t="shared" si="193"/>
        <v>1</v>
      </c>
      <c r="O1121" s="5" t="s">
        <v>51</v>
      </c>
      <c r="P1121" s="2" t="s">
        <v>1139</v>
      </c>
      <c r="S1121">
        <f>SUM(L1513:L1518)</f>
        <v>1</v>
      </c>
      <c r="T1121">
        <f t="shared" ref="T1121" si="256">SUM(M1513:M1518)</f>
        <v>2</v>
      </c>
      <c r="U1121">
        <f>SUM(N1513:N1518)</f>
        <v>3</v>
      </c>
      <c r="V1121" t="s">
        <v>41</v>
      </c>
      <c r="W1121" t="s">
        <v>41</v>
      </c>
      <c r="Y1121">
        <f>AVERAGE(H1513:H1518)</f>
        <v>1.0333245450440571</v>
      </c>
      <c r="Z1121">
        <f>_xlfn.STDEV.P(H1513:H1518)/SQRT(COUNT(H1513:H1518))</f>
        <v>0.10184275645690756</v>
      </c>
      <c r="AA1121" t="s">
        <v>1186</v>
      </c>
      <c r="AB1121" t="s">
        <v>1177</v>
      </c>
      <c r="AC1121" t="s">
        <v>16</v>
      </c>
      <c r="AD1121" t="s">
        <v>135</v>
      </c>
      <c r="AE1121">
        <v>24</v>
      </c>
      <c r="AF1121">
        <v>174.22</v>
      </c>
      <c r="AG1121">
        <v>73.7</v>
      </c>
      <c r="AH1121">
        <f t="shared" si="195"/>
        <v>2.3639077340569878</v>
      </c>
      <c r="AI1121">
        <v>21.5</v>
      </c>
      <c r="AJ1121">
        <v>56.18</v>
      </c>
      <c r="AK1121">
        <v>67.47</v>
      </c>
      <c r="AL1121" s="3">
        <f t="shared" si="196"/>
        <v>1</v>
      </c>
      <c r="AM1121" s="3">
        <f t="shared" si="197"/>
        <v>0</v>
      </c>
      <c r="AN1121" s="3">
        <f t="shared" si="198"/>
        <v>0</v>
      </c>
      <c r="AO1121" s="5" t="s">
        <v>51</v>
      </c>
      <c r="AP1121" s="2" t="s">
        <v>1139</v>
      </c>
      <c r="AS1121">
        <f>SUM(AL1513:AL1518)</f>
        <v>1</v>
      </c>
      <c r="AT1121">
        <f t="shared" ref="AT1121" si="257">SUM(AM1513:AM1518)</f>
        <v>1</v>
      </c>
      <c r="AU1121">
        <f>SUM(AN1513:AN1518)</f>
        <v>4</v>
      </c>
      <c r="AV1121" t="s">
        <v>41</v>
      </c>
      <c r="AW1121" t="s">
        <v>41</v>
      </c>
      <c r="AY1121">
        <f>AVERAGE(AH1513:AH1518)</f>
        <v>1.018173771947317</v>
      </c>
      <c r="AZ1121">
        <f>_xlfn.STDEV.P(AH1513:AH1518)/SQRT(COUNT(AH1513:AH1518))</f>
        <v>0.10770969395706673</v>
      </c>
    </row>
    <row r="1122" spans="1:52" x14ac:dyDescent="0.35">
      <c r="A1122" s="9" t="s">
        <v>1187</v>
      </c>
      <c r="B1122" t="s">
        <v>1177</v>
      </c>
      <c r="C1122" s="6" t="s">
        <v>16</v>
      </c>
      <c r="D1122" s="6" t="s">
        <v>134</v>
      </c>
      <c r="E1122" s="6">
        <v>17.5</v>
      </c>
      <c r="F1122" s="6">
        <v>42.36</v>
      </c>
      <c r="G1122" s="6">
        <v>57.36</v>
      </c>
      <c r="H1122" s="6">
        <f t="shared" si="190"/>
        <v>0.7384937238493724</v>
      </c>
      <c r="I1122" s="6">
        <v>17</v>
      </c>
      <c r="J1122" s="6">
        <v>24.88</v>
      </c>
      <c r="K1122" s="6">
        <v>56.08</v>
      </c>
      <c r="L1122" s="6">
        <f t="shared" si="191"/>
        <v>0</v>
      </c>
      <c r="M1122" s="6">
        <f t="shared" si="192"/>
        <v>0</v>
      </c>
      <c r="N1122" s="6">
        <f t="shared" si="193"/>
        <v>1</v>
      </c>
      <c r="O1122" s="5" t="s">
        <v>51</v>
      </c>
      <c r="P1122" s="2" t="s">
        <v>1140</v>
      </c>
      <c r="S1122">
        <f>SUM(L1533:L1543)</f>
        <v>1</v>
      </c>
      <c r="T1122">
        <f t="shared" ref="T1122" si="258">SUM(M1533:M1543)</f>
        <v>5</v>
      </c>
      <c r="U1122">
        <f>SUM(N1533:N1543)</f>
        <v>5</v>
      </c>
      <c r="V1122">
        <f>AVERAGE(E1536,E1538:E1541,E1543)</f>
        <v>23.166666666666668</v>
      </c>
      <c r="W1122">
        <f>_xlfn.STDEV.P(E1536,E1538:E1541,E1543)/SQRT(COUNT(E1536,E1538:E1541,E1543))</f>
        <v>1.5971618346072278</v>
      </c>
      <c r="Y1122">
        <f>AVERAGE(H1533:H1543)</f>
        <v>1.1120274444704767</v>
      </c>
      <c r="Z1122">
        <f>_xlfn.STDEV.P(H1533:H1543)/SQRT(COUNT(H1533:H1543))</f>
        <v>9.9577210338711294E-2</v>
      </c>
      <c r="AA1122" t="s">
        <v>1187</v>
      </c>
      <c r="AB1122" t="s">
        <v>1177</v>
      </c>
      <c r="AC1122" t="s">
        <v>16</v>
      </c>
      <c r="AD1122" t="s">
        <v>135</v>
      </c>
      <c r="AE1122">
        <v>23.5</v>
      </c>
      <c r="AF1122">
        <v>88.06</v>
      </c>
      <c r="AG1122">
        <v>72.459999999999994</v>
      </c>
      <c r="AH1122">
        <f t="shared" si="195"/>
        <v>1.2152911951421475</v>
      </c>
      <c r="AI1122">
        <v>23</v>
      </c>
      <c r="AJ1122">
        <v>67.88</v>
      </c>
      <c r="AK1122">
        <v>71.22</v>
      </c>
      <c r="AL1122" s="3">
        <f t="shared" si="196"/>
        <v>0</v>
      </c>
      <c r="AM1122" s="3">
        <f t="shared" si="197"/>
        <v>1</v>
      </c>
      <c r="AN1122" s="3">
        <f t="shared" si="198"/>
        <v>0</v>
      </c>
      <c r="AO1122" s="5" t="s">
        <v>51</v>
      </c>
      <c r="AP1122" s="2" t="s">
        <v>1140</v>
      </c>
      <c r="AS1122">
        <f>SUM(AL1533:AL1543)</f>
        <v>0</v>
      </c>
      <c r="AT1122">
        <f t="shared" ref="AT1122" si="259">SUM(AM1533:AM1543)</f>
        <v>2</v>
      </c>
      <c r="AU1122">
        <f>SUM(AN1533:AN1543)</f>
        <v>9</v>
      </c>
      <c r="AV1122" t="s">
        <v>41</v>
      </c>
      <c r="AW1122" t="s">
        <v>41</v>
      </c>
      <c r="AY1122">
        <f>AVERAGE(AH1533:AH1543)</f>
        <v>0.90043231397930223</v>
      </c>
      <c r="AZ1122">
        <f>_xlfn.STDEV.P(AH1533:AH1543)/SQRT(COUNT(AH1533:AH1543))</f>
        <v>2.3207794406216998E-2</v>
      </c>
    </row>
    <row r="1123" spans="1:52" x14ac:dyDescent="0.35">
      <c r="A1123" s="9" t="s">
        <v>1188</v>
      </c>
      <c r="B1123" t="s">
        <v>1177</v>
      </c>
      <c r="C1123" s="6" t="s">
        <v>16</v>
      </c>
      <c r="D1123" s="6" t="s">
        <v>134</v>
      </c>
      <c r="E1123" s="6">
        <v>15.5</v>
      </c>
      <c r="F1123" s="6">
        <v>37.14</v>
      </c>
      <c r="G1123" s="6">
        <v>52.21</v>
      </c>
      <c r="H1123" s="6">
        <f t="shared" si="190"/>
        <v>0.71135797739896567</v>
      </c>
      <c r="I1123" s="6">
        <v>15</v>
      </c>
      <c r="J1123" s="6">
        <v>29.88</v>
      </c>
      <c r="K1123" s="6">
        <v>50.91</v>
      </c>
      <c r="L1123" s="6">
        <f t="shared" si="191"/>
        <v>0</v>
      </c>
      <c r="M1123" s="6">
        <f t="shared" si="192"/>
        <v>0</v>
      </c>
      <c r="N1123" s="6">
        <f t="shared" si="193"/>
        <v>1</v>
      </c>
      <c r="O1123" s="5" t="s">
        <v>51</v>
      </c>
      <c r="P1123" s="2" t="s">
        <v>1141</v>
      </c>
      <c r="S1123">
        <f>SUM(L1557:L1568)</f>
        <v>0</v>
      </c>
      <c r="T1123">
        <f t="shared" ref="T1123" si="260">SUM(M1557:M1568)</f>
        <v>7</v>
      </c>
      <c r="U1123">
        <f>SUM(N1557:N1568)</f>
        <v>5</v>
      </c>
      <c r="V1123">
        <f>AVERAGE(E1557,E1560,E1564:E1568)</f>
        <v>26.428571428571427</v>
      </c>
      <c r="W1123">
        <f>_xlfn.STDEV.P(E1557,E1560,E1564:E1568)/SQRT(COUNT(E1557,E1560,E1564:E1568))</f>
        <v>0.91153924220927729</v>
      </c>
      <c r="Y1123">
        <f>AVERAGE(H1557:H1568)</f>
        <v>0.99022045643348899</v>
      </c>
      <c r="Z1123">
        <f>_xlfn.STDEV.P(H1557:H1568)/SQRT(COUNT(H1557:H1568))</f>
        <v>2.600393941880174E-2</v>
      </c>
      <c r="AA1123" t="s">
        <v>1188</v>
      </c>
      <c r="AB1123" t="s">
        <v>1177</v>
      </c>
      <c r="AC1123" t="s">
        <v>16</v>
      </c>
      <c r="AD1123" t="s">
        <v>135</v>
      </c>
      <c r="AE1123">
        <v>24</v>
      </c>
      <c r="AF1123">
        <v>132.21</v>
      </c>
      <c r="AG1123">
        <v>73.7</v>
      </c>
      <c r="AH1123">
        <f t="shared" si="195"/>
        <v>1.7938941655359566</v>
      </c>
      <c r="AI1123">
        <v>22.5</v>
      </c>
      <c r="AJ1123">
        <v>66.319999999999993</v>
      </c>
      <c r="AK1123">
        <v>69.97</v>
      </c>
      <c r="AL1123" s="3">
        <f t="shared" si="196"/>
        <v>1</v>
      </c>
      <c r="AM1123" s="3">
        <f t="shared" si="197"/>
        <v>0</v>
      </c>
      <c r="AN1123" s="3">
        <f t="shared" si="198"/>
        <v>0</v>
      </c>
      <c r="AO1123" s="5" t="s">
        <v>51</v>
      </c>
      <c r="AP1123" s="2" t="s">
        <v>1141</v>
      </c>
      <c r="AS1123">
        <f>SUM(AL1557:AL1568)</f>
        <v>0</v>
      </c>
      <c r="AT1123">
        <f t="shared" ref="AT1123" si="261">SUM(AM1557:AM1568)</f>
        <v>1</v>
      </c>
      <c r="AU1123">
        <f>SUM(AN1557:AN1568)</f>
        <v>11</v>
      </c>
      <c r="AV1123" t="s">
        <v>41</v>
      </c>
      <c r="AW1123" t="s">
        <v>41</v>
      </c>
      <c r="AY1123">
        <f>AVERAGE(AH1557:AH1568)</f>
        <v>0.90498363302271734</v>
      </c>
      <c r="AZ1123">
        <f>_xlfn.STDEV.P(AH1557:AH1568)/SQRT(COUNT(AH1557:AH1568))</f>
        <v>2.250357818711168E-2</v>
      </c>
    </row>
    <row r="1124" spans="1:52" x14ac:dyDescent="0.35">
      <c r="A1124" s="9" t="s">
        <v>1189</v>
      </c>
      <c r="B1124" t="s">
        <v>1177</v>
      </c>
      <c r="C1124" s="6" t="s">
        <v>16</v>
      </c>
      <c r="D1124" s="6" t="s">
        <v>134</v>
      </c>
      <c r="E1124" s="6">
        <v>24</v>
      </c>
      <c r="F1124" s="6">
        <v>62.18</v>
      </c>
      <c r="G1124" s="6">
        <v>73.7</v>
      </c>
      <c r="H1124" s="6">
        <f t="shared" si="190"/>
        <v>0.84369063772048847</v>
      </c>
      <c r="I1124" s="6">
        <v>23.5</v>
      </c>
      <c r="J1124" s="6">
        <v>39.409999999999997</v>
      </c>
      <c r="K1124" s="6">
        <v>72.459999999999994</v>
      </c>
      <c r="L1124" s="6">
        <f t="shared" si="191"/>
        <v>0</v>
      </c>
      <c r="M1124" s="6">
        <f t="shared" si="192"/>
        <v>0</v>
      </c>
      <c r="N1124" s="6">
        <f t="shared" si="193"/>
        <v>1</v>
      </c>
      <c r="O1124" s="5" t="s">
        <v>51</v>
      </c>
      <c r="P1124" s="2" t="s">
        <v>1142</v>
      </c>
      <c r="S1124">
        <f>SUM(L1584:L1598)</f>
        <v>0</v>
      </c>
      <c r="T1124">
        <f t="shared" ref="T1124" si="262">SUM(M1584:M1598)</f>
        <v>13</v>
      </c>
      <c r="U1124">
        <f>SUM(N1584:N1598)</f>
        <v>2</v>
      </c>
      <c r="V1124">
        <f>AVERAGE(E1585:E1586,E1588:E1598)</f>
        <v>26.423076923076923</v>
      </c>
      <c r="W1124">
        <f>_xlfn.STDEV.P(E1585:E1586,E1588:E1598)/SQRT(COUNT(E1585:E1586,E1588:E1598))</f>
        <v>0.32565888534478138</v>
      </c>
      <c r="Y1124">
        <f>AVERAGE(H1584:H1598)</f>
        <v>1.1542843149372426</v>
      </c>
      <c r="Z1124">
        <f>_xlfn.STDEV.P(H1584:H1598)/SQRT(COUNT(H1584:H1598))</f>
        <v>4.5849350575933798E-2</v>
      </c>
      <c r="AA1124" t="s">
        <v>1189</v>
      </c>
      <c r="AB1124" t="s">
        <v>1177</v>
      </c>
      <c r="AC1124" t="s">
        <v>16</v>
      </c>
      <c r="AD1124" t="s">
        <v>135</v>
      </c>
      <c r="AE1124">
        <v>24</v>
      </c>
      <c r="AF1124">
        <v>101.66</v>
      </c>
      <c r="AG1124">
        <v>73.7</v>
      </c>
      <c r="AH1124">
        <f t="shared" si="195"/>
        <v>1.3793758480325644</v>
      </c>
      <c r="AI1124">
        <v>23</v>
      </c>
      <c r="AJ1124">
        <v>62.57</v>
      </c>
      <c r="AK1124">
        <v>71.22</v>
      </c>
      <c r="AL1124" s="3">
        <f t="shared" si="196"/>
        <v>0</v>
      </c>
      <c r="AM1124" s="3">
        <f t="shared" si="197"/>
        <v>1</v>
      </c>
      <c r="AN1124" s="3">
        <f t="shared" si="198"/>
        <v>0</v>
      </c>
      <c r="AO1124" s="5" t="s">
        <v>51</v>
      </c>
      <c r="AP1124" s="2" t="s">
        <v>1142</v>
      </c>
      <c r="AS1124">
        <f>SUM(AL1584:AL1598)</f>
        <v>0</v>
      </c>
      <c r="AT1124">
        <f t="shared" ref="AT1124" si="263">SUM(AM1584:AM1598)</f>
        <v>4</v>
      </c>
      <c r="AU1124">
        <f>SUM(AN1584:AN1598)</f>
        <v>11</v>
      </c>
      <c r="AV1124" t="s">
        <v>41</v>
      </c>
      <c r="AW1124" t="s">
        <v>41</v>
      </c>
      <c r="AY1124">
        <f>AVERAGE(AH1584:AH1598)</f>
        <v>0.91281565495949268</v>
      </c>
      <c r="AZ1124">
        <f>_xlfn.STDEV.P(AH1584:AH1598)/SQRT(COUNT(AH1584:AH1598))</f>
        <v>2.5732900949249168E-2</v>
      </c>
    </row>
    <row r="1125" spans="1:52" x14ac:dyDescent="0.35">
      <c r="A1125" s="9" t="s">
        <v>1190</v>
      </c>
      <c r="B1125" t="s">
        <v>1191</v>
      </c>
      <c r="C1125" t="s">
        <v>16</v>
      </c>
      <c r="D1125" t="s">
        <v>949</v>
      </c>
      <c r="E1125">
        <v>19</v>
      </c>
      <c r="F1125">
        <v>63.49</v>
      </c>
      <c r="G1125">
        <v>61.18</v>
      </c>
      <c r="H1125">
        <f t="shared" si="190"/>
        <v>1.0377574370709381</v>
      </c>
      <c r="I1125">
        <v>18.5</v>
      </c>
      <c r="J1125">
        <v>34.14</v>
      </c>
      <c r="K1125">
        <v>59.91</v>
      </c>
      <c r="L1125" s="3">
        <f t="shared" si="191"/>
        <v>0</v>
      </c>
      <c r="M1125" s="3">
        <f t="shared" si="192"/>
        <v>1</v>
      </c>
      <c r="N1125" s="3">
        <f t="shared" si="193"/>
        <v>0</v>
      </c>
      <c r="O1125" s="5" t="s">
        <v>51</v>
      </c>
      <c r="P1125" s="2" t="s">
        <v>1143</v>
      </c>
      <c r="S1125">
        <f>SUM(L1610:L1612)</f>
        <v>2</v>
      </c>
      <c r="T1125">
        <f t="shared" ref="T1125" si="264">SUM(M1610:M1612)</f>
        <v>1</v>
      </c>
      <c r="U1125">
        <f>SUM(N1610:N1612)</f>
        <v>0</v>
      </c>
      <c r="V1125" t="s">
        <v>41</v>
      </c>
      <c r="W1125" t="s">
        <v>41</v>
      </c>
      <c r="Y1125">
        <f>AVERAGE(H1610:H1612)</f>
        <v>1.5229168468870968</v>
      </c>
      <c r="Z1125">
        <f>_xlfn.STDEV.P(H1610:H1612)/SQRT(COUNT(H1610:H1612))</f>
        <v>7.6991523120663069E-2</v>
      </c>
      <c r="AA1125" t="s">
        <v>1190</v>
      </c>
      <c r="AB1125" t="s">
        <v>1191</v>
      </c>
      <c r="AC1125" t="s">
        <v>16</v>
      </c>
      <c r="AD1125" t="s">
        <v>951</v>
      </c>
      <c r="AE1125">
        <v>24</v>
      </c>
      <c r="AF1125">
        <v>105.03</v>
      </c>
      <c r="AG1125">
        <v>73.7</v>
      </c>
      <c r="AH1125">
        <f t="shared" si="195"/>
        <v>1.4251017639077339</v>
      </c>
      <c r="AI1125">
        <v>23.5</v>
      </c>
      <c r="AJ1125">
        <v>59.2</v>
      </c>
      <c r="AK1125">
        <v>72.459999999999994</v>
      </c>
      <c r="AL1125" s="3">
        <f t="shared" si="196"/>
        <v>0</v>
      </c>
      <c r="AM1125" s="3">
        <f t="shared" si="197"/>
        <v>1</v>
      </c>
      <c r="AN1125" s="3">
        <f t="shared" si="198"/>
        <v>0</v>
      </c>
      <c r="AO1125" s="5" t="s">
        <v>51</v>
      </c>
      <c r="AP1125" s="2" t="s">
        <v>1143</v>
      </c>
      <c r="AS1125">
        <f>SUM(AL1610:AL1612)</f>
        <v>0</v>
      </c>
      <c r="AT1125">
        <f t="shared" ref="AT1125" si="265">SUM(AM1610:AM1612)</f>
        <v>3</v>
      </c>
      <c r="AU1125">
        <f>SUM(AN1610:AN1612)</f>
        <v>0</v>
      </c>
      <c r="AV1125" t="s">
        <v>41</v>
      </c>
      <c r="AW1125" t="s">
        <v>41</v>
      </c>
      <c r="AY1125">
        <f>AVERAGE(AH1610:AH1612)</f>
        <v>1.1552775813792009</v>
      </c>
      <c r="AZ1125">
        <f>_xlfn.STDEV.P(AH1610:AH1612)/SQRT(COUNT(AH1610:AH1612))</f>
        <v>5.427565576282263E-2</v>
      </c>
    </row>
    <row r="1126" spans="1:52" x14ac:dyDescent="0.35">
      <c r="A1126" s="9" t="s">
        <v>1192</v>
      </c>
      <c r="B1126" t="s">
        <v>1191</v>
      </c>
      <c r="C1126" s="6" t="s">
        <v>16</v>
      </c>
      <c r="D1126" s="6" t="s">
        <v>949</v>
      </c>
      <c r="E1126" s="6">
        <v>20</v>
      </c>
      <c r="F1126" s="6">
        <v>44.83</v>
      </c>
      <c r="G1126" s="6">
        <v>63.71</v>
      </c>
      <c r="H1126" s="6">
        <f t="shared" si="190"/>
        <v>0.70365719667242188</v>
      </c>
      <c r="I1126" s="6">
        <v>19.5</v>
      </c>
      <c r="J1126" s="6">
        <v>41.03</v>
      </c>
      <c r="K1126" s="6">
        <v>62.44</v>
      </c>
      <c r="L1126" s="6">
        <f t="shared" si="191"/>
        <v>0</v>
      </c>
      <c r="M1126" s="6">
        <f t="shared" si="192"/>
        <v>0</v>
      </c>
      <c r="N1126" s="6">
        <f t="shared" si="193"/>
        <v>1</v>
      </c>
      <c r="O1126" s="5" t="s">
        <v>51</v>
      </c>
      <c r="P1126" s="2" t="s">
        <v>1144</v>
      </c>
      <c r="S1126">
        <f>SUM(L1616:L1620)</f>
        <v>0</v>
      </c>
      <c r="T1126">
        <f t="shared" ref="T1126" si="266">SUM(M1616:M1620)</f>
        <v>3</v>
      </c>
      <c r="U1126">
        <f>SUM(N1616:N1620)</f>
        <v>2</v>
      </c>
      <c r="V1126" t="s">
        <v>41</v>
      </c>
      <c r="W1126" t="s">
        <v>41</v>
      </c>
      <c r="Y1126">
        <f>AVERAGE(H1616:H1620)</f>
        <v>1.0377328615451571</v>
      </c>
      <c r="Z1126">
        <f>_xlfn.STDEV.P(H1616:H1620)/SQRT(COUNT(H1616:H1620))</f>
        <v>7.5225346814978347E-2</v>
      </c>
      <c r="AA1126" t="s">
        <v>1192</v>
      </c>
      <c r="AB1126" t="s">
        <v>1191</v>
      </c>
      <c r="AC1126" t="s">
        <v>16</v>
      </c>
      <c r="AD1126" t="s">
        <v>951</v>
      </c>
      <c r="AE1126">
        <v>24</v>
      </c>
      <c r="AF1126">
        <v>127.33</v>
      </c>
      <c r="AG1126">
        <v>73.7</v>
      </c>
      <c r="AH1126">
        <f t="shared" si="195"/>
        <v>1.7276797829036634</v>
      </c>
      <c r="AI1126">
        <v>23</v>
      </c>
      <c r="AJ1126">
        <v>57</v>
      </c>
      <c r="AK1126">
        <v>71.22</v>
      </c>
      <c r="AL1126" s="3">
        <f t="shared" si="196"/>
        <v>1</v>
      </c>
      <c r="AM1126" s="3">
        <f t="shared" si="197"/>
        <v>0</v>
      </c>
      <c r="AN1126" s="3">
        <f t="shared" si="198"/>
        <v>0</v>
      </c>
      <c r="AO1126" s="5" t="s">
        <v>51</v>
      </c>
      <c r="AP1126" s="2" t="s">
        <v>1144</v>
      </c>
      <c r="AS1126">
        <f>SUM(AL1616:AL1620)</f>
        <v>0</v>
      </c>
      <c r="AT1126">
        <f t="shared" ref="AT1126" si="267">SUM(AM1616:AM1620)</f>
        <v>1</v>
      </c>
      <c r="AU1126">
        <f>SUM(AN1616:AN1620)</f>
        <v>4</v>
      </c>
      <c r="AV1126" t="s">
        <v>41</v>
      </c>
      <c r="AW1126" t="s">
        <v>41</v>
      </c>
      <c r="AY1126">
        <f>AVERAGE(AH1616:AH1620)</f>
        <v>0.9152991114897524</v>
      </c>
      <c r="AZ1126">
        <f>_xlfn.STDEV.P(AH1616:AH1620)/SQRT(COUNT(AH1616:AH1620))</f>
        <v>7.2794929645826553E-2</v>
      </c>
    </row>
    <row r="1127" spans="1:52" x14ac:dyDescent="0.35">
      <c r="A1127" s="9" t="s">
        <v>1193</v>
      </c>
      <c r="B1127" t="s">
        <v>1191</v>
      </c>
      <c r="C1127" s="6" t="s">
        <v>16</v>
      </c>
      <c r="D1127" s="6" t="s">
        <v>949</v>
      </c>
      <c r="E1127" s="6">
        <v>26</v>
      </c>
      <c r="F1127" s="6">
        <v>78.069999999999993</v>
      </c>
      <c r="G1127" s="6">
        <v>78.63</v>
      </c>
      <c r="H1127" s="6">
        <f t="shared" si="190"/>
        <v>0.99287803637288563</v>
      </c>
      <c r="I1127" s="6">
        <v>25.5</v>
      </c>
      <c r="J1127" s="6">
        <v>57.85</v>
      </c>
      <c r="K1127" s="6">
        <v>77.400000000000006</v>
      </c>
      <c r="L1127" s="6">
        <f t="shared" si="191"/>
        <v>0</v>
      </c>
      <c r="M1127" s="6">
        <f t="shared" si="192"/>
        <v>0</v>
      </c>
      <c r="N1127" s="6">
        <f t="shared" si="193"/>
        <v>1</v>
      </c>
      <c r="O1127" s="5" t="s">
        <v>51</v>
      </c>
      <c r="P1127" s="2" t="s">
        <v>1145</v>
      </c>
      <c r="S1127">
        <f>SUM(L1630:L1636)</f>
        <v>0</v>
      </c>
      <c r="T1127">
        <f t="shared" ref="T1127" si="268">SUM(M1630:M1636)</f>
        <v>2</v>
      </c>
      <c r="U1127">
        <f>SUM(N1630:N1636)</f>
        <v>5</v>
      </c>
      <c r="V1127" t="s">
        <v>41</v>
      </c>
      <c r="W1127" t="s">
        <v>41</v>
      </c>
      <c r="Y1127">
        <f>AVERAGE(H1630:H1636)</f>
        <v>0.93548719395791713</v>
      </c>
      <c r="Z1127">
        <f>_xlfn.STDEV.P(H1630:H1636)/SQRT(COUNT(H1630:H1636))</f>
        <v>3.1863881756969581E-2</v>
      </c>
      <c r="AA1127" t="s">
        <v>1193</v>
      </c>
      <c r="AB1127" t="s">
        <v>1191</v>
      </c>
      <c r="AC1127" t="s">
        <v>16</v>
      </c>
      <c r="AD1127" t="s">
        <v>951</v>
      </c>
      <c r="AE1127">
        <v>24</v>
      </c>
      <c r="AF1127">
        <v>78.819999999999993</v>
      </c>
      <c r="AG1127">
        <v>73.7</v>
      </c>
      <c r="AH1127">
        <f t="shared" si="195"/>
        <v>1.0694708276797829</v>
      </c>
      <c r="AI1127">
        <v>27</v>
      </c>
      <c r="AJ1127">
        <v>84.36</v>
      </c>
      <c r="AK1127">
        <v>81.08</v>
      </c>
      <c r="AL1127" s="3">
        <f t="shared" si="196"/>
        <v>0</v>
      </c>
      <c r="AM1127" s="3">
        <f t="shared" si="197"/>
        <v>1</v>
      </c>
      <c r="AN1127" s="3">
        <f t="shared" si="198"/>
        <v>0</v>
      </c>
      <c r="AO1127" s="5" t="s">
        <v>51</v>
      </c>
      <c r="AP1127" s="2" t="s">
        <v>1145</v>
      </c>
      <c r="AS1127">
        <f>SUM(AL1630:AL1636)</f>
        <v>0</v>
      </c>
      <c r="AT1127">
        <f t="shared" ref="AT1127" si="269">SUM(AM1630:AM1636)</f>
        <v>2</v>
      </c>
      <c r="AU1127">
        <f>SUM(AN1630:AN1636)</f>
        <v>5</v>
      </c>
      <c r="AV1127" t="s">
        <v>41</v>
      </c>
      <c r="AW1127" t="s">
        <v>41</v>
      </c>
      <c r="AY1127">
        <f>AVERAGE(AH1630:AH1636)</f>
        <v>1.0636653226201731</v>
      </c>
      <c r="AZ1127">
        <f>_xlfn.STDEV.P(AH1630:AH1636)/SQRT(COUNT(AH1630:AH1636))</f>
        <v>6.6724745295236212E-2</v>
      </c>
    </row>
    <row r="1128" spans="1:52" x14ac:dyDescent="0.35">
      <c r="A1128" s="9" t="s">
        <v>1194</v>
      </c>
      <c r="B1128" t="s">
        <v>1191</v>
      </c>
      <c r="C1128" s="6" t="s">
        <v>16</v>
      </c>
      <c r="D1128" s="6" t="s">
        <v>949</v>
      </c>
      <c r="E1128" s="6">
        <v>17.5</v>
      </c>
      <c r="F1128" s="6">
        <v>49.62</v>
      </c>
      <c r="G1128" s="6">
        <v>57.36</v>
      </c>
      <c r="H1128" s="6">
        <f t="shared" si="190"/>
        <v>0.86506276150627615</v>
      </c>
      <c r="I1128" s="6">
        <v>17</v>
      </c>
      <c r="J1128" s="6">
        <v>26.22</v>
      </c>
      <c r="K1128" s="6">
        <v>56.08</v>
      </c>
      <c r="L1128" s="6">
        <f t="shared" si="191"/>
        <v>0</v>
      </c>
      <c r="M1128" s="6">
        <f t="shared" si="192"/>
        <v>0</v>
      </c>
      <c r="N1128" s="6">
        <f t="shared" si="193"/>
        <v>1</v>
      </c>
      <c r="O1128" s="5" t="s">
        <v>51</v>
      </c>
      <c r="P1128" s="2" t="s">
        <v>1146</v>
      </c>
      <c r="S1128">
        <f>SUM(L1643:L1649)</f>
        <v>0</v>
      </c>
      <c r="T1128">
        <f t="shared" ref="T1128" si="270">SUM(M1643:M1649)</f>
        <v>2</v>
      </c>
      <c r="U1128">
        <f>SUM(N1643:N1649)</f>
        <v>5</v>
      </c>
      <c r="V1128" t="s">
        <v>41</v>
      </c>
      <c r="W1128" t="s">
        <v>41</v>
      </c>
      <c r="Y1128">
        <f>AVERAGE(H1643:H1649)</f>
        <v>0.92782698378092854</v>
      </c>
      <c r="Z1128">
        <f>_xlfn.STDEV.P(H1643:H1649)/SQRT(COUNT(H1643:H1649))</f>
        <v>5.5412417919476764E-2</v>
      </c>
      <c r="AA1128" t="s">
        <v>1194</v>
      </c>
      <c r="AB1128" t="s">
        <v>1191</v>
      </c>
      <c r="AC1128" t="s">
        <v>16</v>
      </c>
      <c r="AD1128" t="s">
        <v>951</v>
      </c>
      <c r="AE1128">
        <v>24</v>
      </c>
      <c r="AF1128">
        <v>117.15</v>
      </c>
      <c r="AG1128">
        <v>73.7</v>
      </c>
      <c r="AH1128">
        <f t="shared" si="195"/>
        <v>1.5895522388059702</v>
      </c>
      <c r="AI1128">
        <v>16</v>
      </c>
      <c r="AJ1128">
        <v>53.79</v>
      </c>
      <c r="AK1128">
        <v>53.5</v>
      </c>
      <c r="AL1128" s="3">
        <f t="shared" si="196"/>
        <v>1</v>
      </c>
      <c r="AM1128" s="3">
        <f t="shared" si="197"/>
        <v>0</v>
      </c>
      <c r="AN1128" s="3">
        <f t="shared" si="198"/>
        <v>0</v>
      </c>
      <c r="AO1128" s="5" t="s">
        <v>51</v>
      </c>
      <c r="AP1128" s="2" t="s">
        <v>1146</v>
      </c>
      <c r="AS1128">
        <f>SUM(AL1643:AL1649)</f>
        <v>0</v>
      </c>
      <c r="AT1128">
        <f t="shared" ref="AT1128" si="271">SUM(AM1643:AM1649)</f>
        <v>1</v>
      </c>
      <c r="AU1128">
        <f>SUM(AN1643:AN1649)</f>
        <v>6</v>
      </c>
      <c r="AV1128" t="s">
        <v>41</v>
      </c>
      <c r="AW1128" t="s">
        <v>41</v>
      </c>
      <c r="AY1128">
        <f>AVERAGE(AH1643:AH1649)</f>
        <v>0.93084462404570167</v>
      </c>
      <c r="AZ1128">
        <f>_xlfn.STDEV.P(AH1643:AH1649)/SQRT(COUNT(AH1643:AH1649))</f>
        <v>2.3051885927461463E-2</v>
      </c>
    </row>
    <row r="1129" spans="1:52" x14ac:dyDescent="0.35">
      <c r="A1129" s="9" t="s">
        <v>1195</v>
      </c>
      <c r="B1129" t="s">
        <v>1191</v>
      </c>
      <c r="C1129" s="6" t="s">
        <v>16</v>
      </c>
      <c r="D1129" s="6" t="s">
        <v>949</v>
      </c>
      <c r="E1129" s="6">
        <v>20.5</v>
      </c>
      <c r="F1129" s="6">
        <v>49.19</v>
      </c>
      <c r="G1129" s="6">
        <v>64.97</v>
      </c>
      <c r="H1129" s="6">
        <f t="shared" si="190"/>
        <v>0.75711867015545631</v>
      </c>
      <c r="I1129" s="6">
        <v>20</v>
      </c>
      <c r="J1129" s="6">
        <v>26.91</v>
      </c>
      <c r="K1129" s="6">
        <v>63.71</v>
      </c>
      <c r="L1129" s="6">
        <f t="shared" si="191"/>
        <v>0</v>
      </c>
      <c r="M1129" s="6">
        <f t="shared" si="192"/>
        <v>0</v>
      </c>
      <c r="N1129" s="6">
        <f t="shared" si="193"/>
        <v>1</v>
      </c>
      <c r="AA1129" t="s">
        <v>1195</v>
      </c>
      <c r="AB1129" t="s">
        <v>1191</v>
      </c>
      <c r="AC1129" t="s">
        <v>16</v>
      </c>
      <c r="AD1129" t="s">
        <v>951</v>
      </c>
      <c r="AE1129">
        <v>24</v>
      </c>
      <c r="AF1129">
        <v>78.900000000000006</v>
      </c>
      <c r="AG1129">
        <v>73.7</v>
      </c>
      <c r="AH1129">
        <f t="shared" si="195"/>
        <v>1.0705563093622796</v>
      </c>
      <c r="AI1129">
        <v>23.5</v>
      </c>
      <c r="AJ1129">
        <v>57</v>
      </c>
      <c r="AK1129">
        <v>72.459999999999994</v>
      </c>
      <c r="AL1129" s="3">
        <f t="shared" si="196"/>
        <v>0</v>
      </c>
      <c r="AM1129" s="3">
        <f t="shared" si="197"/>
        <v>1</v>
      </c>
      <c r="AN1129" s="3">
        <f t="shared" si="198"/>
        <v>0</v>
      </c>
    </row>
    <row r="1130" spans="1:52" x14ac:dyDescent="0.35">
      <c r="A1130" s="9" t="s">
        <v>1196</v>
      </c>
      <c r="B1130" t="s">
        <v>1191</v>
      </c>
      <c r="C1130" s="6" t="s">
        <v>16</v>
      </c>
      <c r="D1130" s="6" t="s">
        <v>949</v>
      </c>
      <c r="E1130" s="6">
        <v>16.5</v>
      </c>
      <c r="F1130" s="6">
        <v>33.840000000000003</v>
      </c>
      <c r="G1130" s="6">
        <v>54.79</v>
      </c>
      <c r="H1130" s="6">
        <f t="shared" si="190"/>
        <v>0.61763095455375072</v>
      </c>
      <c r="I1130" s="6">
        <v>16</v>
      </c>
      <c r="J1130" s="6">
        <v>23.68</v>
      </c>
      <c r="K1130" s="6">
        <v>53.5</v>
      </c>
      <c r="L1130" s="6">
        <f t="shared" si="191"/>
        <v>0</v>
      </c>
      <c r="M1130" s="6">
        <f t="shared" si="192"/>
        <v>0</v>
      </c>
      <c r="N1130" s="6">
        <f t="shared" si="193"/>
        <v>1</v>
      </c>
      <c r="AA1130" t="s">
        <v>1196</v>
      </c>
      <c r="AB1130" t="s">
        <v>1191</v>
      </c>
      <c r="AC1130" t="s">
        <v>16</v>
      </c>
      <c r="AD1130" t="s">
        <v>951</v>
      </c>
      <c r="AE1130">
        <v>24</v>
      </c>
      <c r="AF1130">
        <v>115.02</v>
      </c>
      <c r="AG1130">
        <v>73.7</v>
      </c>
      <c r="AH1130">
        <f t="shared" si="195"/>
        <v>1.5606512890094979</v>
      </c>
      <c r="AI1130">
        <v>16</v>
      </c>
      <c r="AJ1130">
        <v>60.56</v>
      </c>
      <c r="AK1130">
        <v>53.5</v>
      </c>
      <c r="AL1130" s="3">
        <f t="shared" si="196"/>
        <v>1</v>
      </c>
      <c r="AM1130" s="3">
        <f t="shared" si="197"/>
        <v>0</v>
      </c>
      <c r="AN1130" s="3">
        <f t="shared" si="198"/>
        <v>0</v>
      </c>
    </row>
    <row r="1131" spans="1:52" x14ac:dyDescent="0.35">
      <c r="A1131" s="9" t="s">
        <v>1197</v>
      </c>
      <c r="B1131" t="s">
        <v>1191</v>
      </c>
      <c r="C1131" s="6" t="s">
        <v>16</v>
      </c>
      <c r="D1131" s="6" t="s">
        <v>949</v>
      </c>
      <c r="E1131" s="6">
        <v>27.5</v>
      </c>
      <c r="F1131" s="6">
        <v>68.84</v>
      </c>
      <c r="G1131" s="6">
        <v>82.3</v>
      </c>
      <c r="H1131" s="6">
        <f t="shared" si="190"/>
        <v>0.83645200486026738</v>
      </c>
      <c r="I1131" s="6">
        <v>27</v>
      </c>
      <c r="J1131" s="6">
        <v>54.12</v>
      </c>
      <c r="K1131" s="6">
        <v>81.08</v>
      </c>
      <c r="L1131" s="6">
        <f t="shared" si="191"/>
        <v>0</v>
      </c>
      <c r="M1131" s="6">
        <f t="shared" si="192"/>
        <v>0</v>
      </c>
      <c r="N1131" s="6">
        <f t="shared" si="193"/>
        <v>1</v>
      </c>
      <c r="AA1131" t="s">
        <v>1197</v>
      </c>
      <c r="AB1131" t="s">
        <v>1191</v>
      </c>
      <c r="AC1131" s="6" t="s">
        <v>16</v>
      </c>
      <c r="AD1131" s="6" t="s">
        <v>951</v>
      </c>
      <c r="AE1131" s="6">
        <v>28.5</v>
      </c>
      <c r="AF1131" s="6">
        <v>80.319999999999993</v>
      </c>
      <c r="AG1131" s="6">
        <v>84.74</v>
      </c>
      <c r="AH1131" s="6">
        <f t="shared" si="195"/>
        <v>0.94784045315081422</v>
      </c>
      <c r="AI1131" s="6">
        <v>28</v>
      </c>
      <c r="AJ1131" s="6">
        <v>77.760000000000005</v>
      </c>
      <c r="AK1131" s="6">
        <v>83.53</v>
      </c>
      <c r="AL1131" s="6">
        <f t="shared" si="196"/>
        <v>0</v>
      </c>
      <c r="AM1131" s="6">
        <f t="shared" si="197"/>
        <v>0</v>
      </c>
      <c r="AN1131" s="6">
        <f t="shared" si="198"/>
        <v>1</v>
      </c>
    </row>
    <row r="1132" spans="1:52" x14ac:dyDescent="0.35">
      <c r="A1132" s="9" t="s">
        <v>1198</v>
      </c>
      <c r="B1132" t="s">
        <v>1191</v>
      </c>
      <c r="C1132" s="6" t="s">
        <v>16</v>
      </c>
      <c r="D1132" s="6" t="s">
        <v>949</v>
      </c>
      <c r="E1132" s="6">
        <v>33.5</v>
      </c>
      <c r="F1132" s="6">
        <v>94.22</v>
      </c>
      <c r="G1132" s="6">
        <v>96.84</v>
      </c>
      <c r="H1132" s="6">
        <f t="shared" si="190"/>
        <v>0.97294506402313086</v>
      </c>
      <c r="I1132" s="6">
        <v>33</v>
      </c>
      <c r="J1132" s="6">
        <v>56.85</v>
      </c>
      <c r="K1132" s="6">
        <v>95.64</v>
      </c>
      <c r="L1132" s="6">
        <f t="shared" si="191"/>
        <v>0</v>
      </c>
      <c r="M1132" s="6">
        <f t="shared" si="192"/>
        <v>0</v>
      </c>
      <c r="N1132" s="6">
        <f t="shared" si="193"/>
        <v>1</v>
      </c>
      <c r="AA1132" t="s">
        <v>1198</v>
      </c>
      <c r="AB1132" t="s">
        <v>1191</v>
      </c>
      <c r="AC1132" s="6" t="s">
        <v>16</v>
      </c>
      <c r="AD1132" s="6" t="s">
        <v>951</v>
      </c>
      <c r="AE1132" s="6">
        <v>27</v>
      </c>
      <c r="AF1132" s="6">
        <v>76.349999999999994</v>
      </c>
      <c r="AG1132" s="6">
        <v>81.08</v>
      </c>
      <c r="AH1132" s="6">
        <f t="shared" si="195"/>
        <v>0.94166255550073996</v>
      </c>
      <c r="AI1132" s="6">
        <v>26.5</v>
      </c>
      <c r="AJ1132" s="6">
        <v>71.459999999999994</v>
      </c>
      <c r="AK1132" s="6">
        <v>79.86</v>
      </c>
      <c r="AL1132" s="6">
        <f t="shared" si="196"/>
        <v>0</v>
      </c>
      <c r="AM1132" s="6">
        <f t="shared" si="197"/>
        <v>0</v>
      </c>
      <c r="AN1132" s="6">
        <f t="shared" si="198"/>
        <v>1</v>
      </c>
    </row>
    <row r="1133" spans="1:52" x14ac:dyDescent="0.35">
      <c r="A1133" s="9" t="s">
        <v>1199</v>
      </c>
      <c r="B1133" t="s">
        <v>1191</v>
      </c>
      <c r="C1133" s="6" t="s">
        <v>16</v>
      </c>
      <c r="D1133" s="6" t="s">
        <v>949</v>
      </c>
      <c r="E1133" s="6">
        <v>15</v>
      </c>
      <c r="F1133" s="6">
        <v>49.24</v>
      </c>
      <c r="G1133" s="6">
        <v>50.91</v>
      </c>
      <c r="H1133" s="6">
        <f t="shared" si="190"/>
        <v>0.96719701433902971</v>
      </c>
      <c r="I1133" s="6">
        <v>15</v>
      </c>
      <c r="J1133" s="6">
        <v>49.24</v>
      </c>
      <c r="K1133" s="6">
        <v>50.91</v>
      </c>
      <c r="L1133" s="6">
        <f t="shared" si="191"/>
        <v>0</v>
      </c>
      <c r="M1133" s="6">
        <f t="shared" si="192"/>
        <v>0</v>
      </c>
      <c r="N1133" s="6">
        <f t="shared" si="193"/>
        <v>1</v>
      </c>
      <c r="AA1133" t="s">
        <v>1199</v>
      </c>
      <c r="AB1133" t="s">
        <v>1191</v>
      </c>
      <c r="AC1133" t="s">
        <v>16</v>
      </c>
      <c r="AD1133" t="s">
        <v>951</v>
      </c>
      <c r="AE1133">
        <v>24</v>
      </c>
      <c r="AF1133">
        <v>107.06</v>
      </c>
      <c r="AG1133">
        <v>73.7</v>
      </c>
      <c r="AH1133">
        <f t="shared" si="195"/>
        <v>1.4526458616010856</v>
      </c>
      <c r="AI1133">
        <v>23</v>
      </c>
      <c r="AJ1133">
        <v>46.77</v>
      </c>
      <c r="AK1133">
        <v>71.22</v>
      </c>
      <c r="AL1133" s="3">
        <f t="shared" si="196"/>
        <v>0</v>
      </c>
      <c r="AM1133" s="3">
        <f t="shared" si="197"/>
        <v>1</v>
      </c>
      <c r="AN1133" s="3">
        <f t="shared" si="198"/>
        <v>0</v>
      </c>
    </row>
    <row r="1134" spans="1:52" x14ac:dyDescent="0.35">
      <c r="A1134" s="9" t="s">
        <v>1200</v>
      </c>
      <c r="B1134" t="s">
        <v>1191</v>
      </c>
      <c r="C1134" t="s">
        <v>16</v>
      </c>
      <c r="D1134" t="s">
        <v>949</v>
      </c>
      <c r="E1134">
        <v>24.5</v>
      </c>
      <c r="F1134">
        <v>76.28</v>
      </c>
      <c r="G1134">
        <v>74.930000000000007</v>
      </c>
      <c r="H1134">
        <f t="shared" si="190"/>
        <v>1.0180168156946483</v>
      </c>
      <c r="I1134">
        <v>24</v>
      </c>
      <c r="J1134">
        <v>55.78</v>
      </c>
      <c r="K1134">
        <v>73.7</v>
      </c>
      <c r="L1134" s="3">
        <f t="shared" si="191"/>
        <v>0</v>
      </c>
      <c r="M1134" s="3">
        <f t="shared" si="192"/>
        <v>1</v>
      </c>
      <c r="N1134" s="3">
        <f t="shared" si="193"/>
        <v>0</v>
      </c>
      <c r="AA1134" t="s">
        <v>1200</v>
      </c>
      <c r="AB1134" t="s">
        <v>1191</v>
      </c>
      <c r="AC1134" t="s">
        <v>16</v>
      </c>
      <c r="AD1134" t="s">
        <v>951</v>
      </c>
      <c r="AE1134">
        <v>24</v>
      </c>
      <c r="AF1134">
        <v>98.47</v>
      </c>
      <c r="AG1134">
        <v>73.7</v>
      </c>
      <c r="AH1134">
        <f t="shared" si="195"/>
        <v>1.3360922659430121</v>
      </c>
      <c r="AI1134">
        <v>23.5</v>
      </c>
      <c r="AJ1134">
        <v>45.12</v>
      </c>
      <c r="AK1134">
        <v>72.459999999999994</v>
      </c>
      <c r="AL1134" s="3">
        <f t="shared" si="196"/>
        <v>0</v>
      </c>
      <c r="AM1134" s="3">
        <f t="shared" si="197"/>
        <v>1</v>
      </c>
      <c r="AN1134" s="3">
        <f t="shared" si="198"/>
        <v>0</v>
      </c>
    </row>
    <row r="1135" spans="1:52" x14ac:dyDescent="0.35">
      <c r="A1135" s="9" t="s">
        <v>1201</v>
      </c>
      <c r="B1135" t="s">
        <v>1191</v>
      </c>
      <c r="C1135" s="6" t="s">
        <v>16</v>
      </c>
      <c r="D1135" s="6" t="s">
        <v>949</v>
      </c>
      <c r="E1135" s="6">
        <v>26</v>
      </c>
      <c r="F1135" s="6">
        <v>70.510000000000005</v>
      </c>
      <c r="G1135" s="6">
        <v>78.63</v>
      </c>
      <c r="H1135" s="6">
        <f t="shared" si="190"/>
        <v>0.89673152740684225</v>
      </c>
      <c r="I1135" s="6">
        <v>25.5</v>
      </c>
      <c r="J1135" s="6">
        <v>40.26</v>
      </c>
      <c r="K1135" s="6">
        <v>77.400000000000006</v>
      </c>
      <c r="L1135" s="6">
        <f t="shared" si="191"/>
        <v>0</v>
      </c>
      <c r="M1135" s="6">
        <f t="shared" si="192"/>
        <v>0</v>
      </c>
      <c r="N1135" s="6">
        <f t="shared" si="193"/>
        <v>1</v>
      </c>
      <c r="AA1135" t="s">
        <v>1201</v>
      </c>
      <c r="AB1135" t="s">
        <v>1191</v>
      </c>
      <c r="AC1135" t="s">
        <v>16</v>
      </c>
      <c r="AD1135" t="s">
        <v>951</v>
      </c>
      <c r="AE1135">
        <v>24</v>
      </c>
      <c r="AF1135">
        <v>82.57</v>
      </c>
      <c r="AG1135">
        <v>73.7</v>
      </c>
      <c r="AH1135">
        <f t="shared" si="195"/>
        <v>1.1203527815468113</v>
      </c>
      <c r="AI1135">
        <v>23.5</v>
      </c>
      <c r="AJ1135">
        <v>64.87</v>
      </c>
      <c r="AK1135">
        <v>72.459999999999994</v>
      </c>
      <c r="AL1135" s="3">
        <f t="shared" si="196"/>
        <v>0</v>
      </c>
      <c r="AM1135" s="3">
        <f t="shared" si="197"/>
        <v>1</v>
      </c>
      <c r="AN1135" s="3">
        <f t="shared" si="198"/>
        <v>0</v>
      </c>
    </row>
    <row r="1136" spans="1:52" x14ac:dyDescent="0.35">
      <c r="A1136" s="9" t="s">
        <v>1202</v>
      </c>
      <c r="B1136" t="s">
        <v>1191</v>
      </c>
      <c r="C1136" s="6" t="s">
        <v>16</v>
      </c>
      <c r="D1136" s="6" t="s">
        <v>949</v>
      </c>
      <c r="E1136" s="6">
        <v>33.5</v>
      </c>
      <c r="F1136" s="6">
        <v>85.24</v>
      </c>
      <c r="G1136" s="6">
        <v>96.84</v>
      </c>
      <c r="H1136" s="6">
        <f t="shared" si="190"/>
        <v>0.88021478727798419</v>
      </c>
      <c r="I1136" s="6">
        <v>33</v>
      </c>
      <c r="J1136" s="6">
        <v>46.69</v>
      </c>
      <c r="K1136" s="6">
        <v>95.64</v>
      </c>
      <c r="L1136" s="6">
        <f t="shared" si="191"/>
        <v>0</v>
      </c>
      <c r="M1136" s="6">
        <f t="shared" si="192"/>
        <v>0</v>
      </c>
      <c r="N1136" s="6">
        <f t="shared" si="193"/>
        <v>1</v>
      </c>
      <c r="AA1136" t="s">
        <v>1202</v>
      </c>
      <c r="AB1136" t="s">
        <v>1191</v>
      </c>
      <c r="AC1136" t="s">
        <v>16</v>
      </c>
      <c r="AD1136" t="s">
        <v>951</v>
      </c>
      <c r="AE1136">
        <v>24</v>
      </c>
      <c r="AF1136">
        <v>115.19</v>
      </c>
      <c r="AG1136">
        <v>73.7</v>
      </c>
      <c r="AH1136">
        <f t="shared" si="195"/>
        <v>1.5629579375848031</v>
      </c>
      <c r="AI1136">
        <v>23.5</v>
      </c>
      <c r="AJ1136">
        <v>66.95</v>
      </c>
      <c r="AK1136">
        <v>72.459999999999994</v>
      </c>
      <c r="AL1136" s="3">
        <f t="shared" si="196"/>
        <v>1</v>
      </c>
      <c r="AM1136" s="3">
        <f t="shared" si="197"/>
        <v>0</v>
      </c>
      <c r="AN1136" s="3">
        <f t="shared" si="198"/>
        <v>0</v>
      </c>
    </row>
    <row r="1137" spans="1:40" x14ac:dyDescent="0.35">
      <c r="A1137" s="9" t="s">
        <v>1203</v>
      </c>
      <c r="B1137" t="s">
        <v>1191</v>
      </c>
      <c r="C1137" t="s">
        <v>16</v>
      </c>
      <c r="D1137" t="s">
        <v>134</v>
      </c>
      <c r="E1137">
        <v>19.5</v>
      </c>
      <c r="F1137">
        <v>65.650000000000006</v>
      </c>
      <c r="G1137">
        <v>62.44</v>
      </c>
      <c r="H1137">
        <f t="shared" si="190"/>
        <v>1.0514093529788597</v>
      </c>
      <c r="I1137">
        <v>19</v>
      </c>
      <c r="J1137">
        <v>40.520000000000003</v>
      </c>
      <c r="K1137">
        <v>61.18</v>
      </c>
      <c r="L1137" s="3">
        <f t="shared" si="191"/>
        <v>0</v>
      </c>
      <c r="M1137" s="3">
        <f t="shared" si="192"/>
        <v>1</v>
      </c>
      <c r="N1137" s="3">
        <f t="shared" si="193"/>
        <v>0</v>
      </c>
      <c r="AA1137" t="s">
        <v>1203</v>
      </c>
      <c r="AB1137" t="s">
        <v>1191</v>
      </c>
      <c r="AC1137" s="6" t="s">
        <v>16</v>
      </c>
      <c r="AD1137" s="6" t="s">
        <v>135</v>
      </c>
      <c r="AE1137" s="6">
        <v>25</v>
      </c>
      <c r="AF1137" s="6">
        <v>74.42</v>
      </c>
      <c r="AG1137" s="6">
        <v>76.17</v>
      </c>
      <c r="AH1137" s="6">
        <f t="shared" si="195"/>
        <v>0.97702507548903772</v>
      </c>
      <c r="AI1137" s="6">
        <v>24.5</v>
      </c>
      <c r="AJ1137" s="6">
        <v>49.56</v>
      </c>
      <c r="AK1137" s="6">
        <v>74.930000000000007</v>
      </c>
      <c r="AL1137" s="6">
        <f t="shared" si="196"/>
        <v>0</v>
      </c>
      <c r="AM1137" s="6">
        <f t="shared" si="197"/>
        <v>0</v>
      </c>
      <c r="AN1137" s="6">
        <f t="shared" si="198"/>
        <v>1</v>
      </c>
    </row>
    <row r="1138" spans="1:40" x14ac:dyDescent="0.35">
      <c r="A1138" s="9" t="s">
        <v>1204</v>
      </c>
      <c r="B1138" t="s">
        <v>1191</v>
      </c>
      <c r="C1138" s="6" t="s">
        <v>16</v>
      </c>
      <c r="D1138" s="6" t="s">
        <v>134</v>
      </c>
      <c r="E1138" s="6">
        <v>20</v>
      </c>
      <c r="F1138" s="6">
        <v>60.69</v>
      </c>
      <c r="G1138" s="6">
        <v>63.71</v>
      </c>
      <c r="H1138" s="6">
        <f t="shared" si="190"/>
        <v>0.95259770836603352</v>
      </c>
      <c r="I1138" s="6">
        <v>19.5</v>
      </c>
      <c r="J1138" s="6">
        <v>36.22</v>
      </c>
      <c r="K1138" s="6">
        <v>62.44</v>
      </c>
      <c r="L1138" s="6">
        <f t="shared" si="191"/>
        <v>0</v>
      </c>
      <c r="M1138" s="6">
        <f t="shared" si="192"/>
        <v>0</v>
      </c>
      <c r="N1138" s="6">
        <f t="shared" si="193"/>
        <v>1</v>
      </c>
      <c r="AA1138" t="s">
        <v>1204</v>
      </c>
      <c r="AB1138" t="s">
        <v>1191</v>
      </c>
      <c r="AC1138" s="6" t="s">
        <v>16</v>
      </c>
      <c r="AD1138" s="6" t="s">
        <v>135</v>
      </c>
      <c r="AE1138" s="6">
        <v>34</v>
      </c>
      <c r="AF1138" s="6">
        <v>91.86</v>
      </c>
      <c r="AG1138" s="6">
        <v>98.04</v>
      </c>
      <c r="AH1138" s="6">
        <f t="shared" si="195"/>
        <v>0.93696450428396572</v>
      </c>
      <c r="AI1138" s="6">
        <v>33.5</v>
      </c>
      <c r="AJ1138" s="6">
        <v>60.87</v>
      </c>
      <c r="AK1138" s="6">
        <v>96.84</v>
      </c>
      <c r="AL1138" s="6">
        <f t="shared" si="196"/>
        <v>0</v>
      </c>
      <c r="AM1138" s="6">
        <f t="shared" si="197"/>
        <v>0</v>
      </c>
      <c r="AN1138" s="6">
        <f t="shared" si="198"/>
        <v>1</v>
      </c>
    </row>
    <row r="1139" spans="1:40" x14ac:dyDescent="0.35">
      <c r="A1139" s="9" t="s">
        <v>1205</v>
      </c>
      <c r="B1139" t="s">
        <v>1191</v>
      </c>
      <c r="C1139" s="6" t="s">
        <v>16</v>
      </c>
      <c r="D1139" s="6" t="s">
        <v>134</v>
      </c>
      <c r="E1139" s="6">
        <v>19</v>
      </c>
      <c r="F1139" s="6">
        <v>52.92</v>
      </c>
      <c r="G1139" s="6">
        <v>61.18</v>
      </c>
      <c r="H1139" s="6">
        <f t="shared" si="190"/>
        <v>0.86498855835240274</v>
      </c>
      <c r="I1139" s="6">
        <v>18.5</v>
      </c>
      <c r="J1139" s="6">
        <v>24.61</v>
      </c>
      <c r="K1139" s="6">
        <v>59.91</v>
      </c>
      <c r="L1139" s="6">
        <f t="shared" si="191"/>
        <v>0</v>
      </c>
      <c r="M1139" s="6">
        <f t="shared" si="192"/>
        <v>0</v>
      </c>
      <c r="N1139" s="6">
        <f t="shared" si="193"/>
        <v>1</v>
      </c>
      <c r="AA1139" t="s">
        <v>1205</v>
      </c>
      <c r="AB1139" t="s">
        <v>1191</v>
      </c>
      <c r="AC1139" s="6" t="s">
        <v>16</v>
      </c>
      <c r="AD1139" s="6" t="s">
        <v>135</v>
      </c>
      <c r="AE1139" s="6">
        <v>18.5</v>
      </c>
      <c r="AF1139" s="6">
        <v>42.83</v>
      </c>
      <c r="AG1139" s="6">
        <v>59.91</v>
      </c>
      <c r="AH1139" s="6">
        <f t="shared" si="195"/>
        <v>0.71490569187114006</v>
      </c>
      <c r="AI1139" s="6">
        <v>18</v>
      </c>
      <c r="AJ1139" s="6">
        <v>33.01</v>
      </c>
      <c r="AK1139" s="6">
        <v>58.64</v>
      </c>
      <c r="AL1139" s="6">
        <f t="shared" si="196"/>
        <v>0</v>
      </c>
      <c r="AM1139" s="6">
        <f t="shared" si="197"/>
        <v>0</v>
      </c>
      <c r="AN1139" s="6">
        <f t="shared" si="198"/>
        <v>1</v>
      </c>
    </row>
    <row r="1140" spans="1:40" x14ac:dyDescent="0.35">
      <c r="A1140" s="9" t="s">
        <v>1206</v>
      </c>
      <c r="B1140" t="s">
        <v>1191</v>
      </c>
      <c r="C1140" s="6" t="s">
        <v>16</v>
      </c>
      <c r="D1140" s="6" t="s">
        <v>134</v>
      </c>
      <c r="E1140" s="6">
        <v>35</v>
      </c>
      <c r="F1140" s="6">
        <v>91.32</v>
      </c>
      <c r="G1140" s="6">
        <v>100.44</v>
      </c>
      <c r="H1140" s="6">
        <f t="shared" si="190"/>
        <v>0.9091995221027479</v>
      </c>
      <c r="I1140" s="6">
        <v>34.5</v>
      </c>
      <c r="J1140" s="6">
        <v>89.75</v>
      </c>
      <c r="K1140" s="6">
        <v>99.24</v>
      </c>
      <c r="L1140" s="6">
        <f t="shared" si="191"/>
        <v>0</v>
      </c>
      <c r="M1140" s="6">
        <f t="shared" si="192"/>
        <v>0</v>
      </c>
      <c r="N1140" s="6">
        <f t="shared" si="193"/>
        <v>1</v>
      </c>
      <c r="AA1140" t="s">
        <v>1206</v>
      </c>
      <c r="AB1140" t="s">
        <v>1191</v>
      </c>
      <c r="AC1140" s="6" t="s">
        <v>16</v>
      </c>
      <c r="AD1140" s="6" t="s">
        <v>135</v>
      </c>
      <c r="AE1140" s="6">
        <v>15.5</v>
      </c>
      <c r="AF1140" s="6">
        <v>44.51</v>
      </c>
      <c r="AG1140" s="6">
        <v>52.21</v>
      </c>
      <c r="AH1140" s="6">
        <f t="shared" si="195"/>
        <v>0.85251867458341313</v>
      </c>
      <c r="AI1140" s="6">
        <v>15</v>
      </c>
      <c r="AJ1140" s="6">
        <v>27.31</v>
      </c>
      <c r="AK1140" s="6">
        <v>50.91</v>
      </c>
      <c r="AL1140" s="6">
        <f t="shared" si="196"/>
        <v>0</v>
      </c>
      <c r="AM1140" s="6">
        <f t="shared" si="197"/>
        <v>0</v>
      </c>
      <c r="AN1140" s="6">
        <f t="shared" si="198"/>
        <v>1</v>
      </c>
    </row>
    <row r="1141" spans="1:40" x14ac:dyDescent="0.35">
      <c r="A1141" s="9" t="s">
        <v>1207</v>
      </c>
      <c r="B1141" t="s">
        <v>1191</v>
      </c>
      <c r="C1141" t="s">
        <v>16</v>
      </c>
      <c r="D1141" t="s">
        <v>134</v>
      </c>
      <c r="E1141">
        <v>20</v>
      </c>
      <c r="F1141">
        <v>66</v>
      </c>
      <c r="G1141">
        <v>63.71</v>
      </c>
      <c r="H1141">
        <f t="shared" si="190"/>
        <v>1.035944121801915</v>
      </c>
      <c r="I1141">
        <v>19.5</v>
      </c>
      <c r="J1141">
        <v>49.04</v>
      </c>
      <c r="K1141">
        <v>62.44</v>
      </c>
      <c r="L1141" s="3">
        <f t="shared" si="191"/>
        <v>0</v>
      </c>
      <c r="M1141" s="3">
        <f t="shared" si="192"/>
        <v>1</v>
      </c>
      <c r="N1141" s="3">
        <f t="shared" si="193"/>
        <v>0</v>
      </c>
      <c r="AA1141" t="s">
        <v>1207</v>
      </c>
      <c r="AB1141" t="s">
        <v>1191</v>
      </c>
      <c r="AC1141" s="6" t="s">
        <v>16</v>
      </c>
      <c r="AD1141" s="6" t="s">
        <v>135</v>
      </c>
      <c r="AE1141" s="6">
        <v>23</v>
      </c>
      <c r="AF1141" s="6">
        <v>53.28</v>
      </c>
      <c r="AG1141" s="6">
        <v>71.22</v>
      </c>
      <c r="AH1141" s="6">
        <f t="shared" si="195"/>
        <v>0.74810446503791073</v>
      </c>
      <c r="AI1141" s="6">
        <v>22.5</v>
      </c>
      <c r="AJ1141" s="6">
        <v>40.909999999999997</v>
      </c>
      <c r="AK1141" s="6">
        <v>69.97</v>
      </c>
      <c r="AL1141" s="6">
        <f t="shared" si="196"/>
        <v>0</v>
      </c>
      <c r="AM1141" s="6">
        <f t="shared" si="197"/>
        <v>0</v>
      </c>
      <c r="AN1141" s="6">
        <f t="shared" si="198"/>
        <v>1</v>
      </c>
    </row>
    <row r="1142" spans="1:40" x14ac:dyDescent="0.35">
      <c r="A1142" s="9" t="s">
        <v>1208</v>
      </c>
      <c r="B1142" t="s">
        <v>1191</v>
      </c>
      <c r="C1142" s="6" t="s">
        <v>16</v>
      </c>
      <c r="D1142" s="6" t="s">
        <v>134</v>
      </c>
      <c r="E1142" s="6">
        <v>24</v>
      </c>
      <c r="F1142" s="6">
        <v>70.64</v>
      </c>
      <c r="G1142" s="6">
        <v>73.7</v>
      </c>
      <c r="H1142" s="6">
        <f t="shared" si="190"/>
        <v>0.95848032564450469</v>
      </c>
      <c r="I1142" s="6">
        <v>23.5</v>
      </c>
      <c r="J1142" s="6">
        <v>66.72</v>
      </c>
      <c r="K1142" s="6">
        <v>72.459999999999994</v>
      </c>
      <c r="L1142" s="6">
        <f t="shared" si="191"/>
        <v>0</v>
      </c>
      <c r="M1142" s="6">
        <f t="shared" si="192"/>
        <v>0</v>
      </c>
      <c r="N1142" s="6">
        <f t="shared" si="193"/>
        <v>1</v>
      </c>
      <c r="AA1142" t="s">
        <v>1208</v>
      </c>
      <c r="AB1142" t="s">
        <v>1191</v>
      </c>
      <c r="AC1142" s="6" t="s">
        <v>16</v>
      </c>
      <c r="AD1142" s="6" t="s">
        <v>135</v>
      </c>
      <c r="AE1142" s="6">
        <v>29</v>
      </c>
      <c r="AF1142" s="6">
        <v>75.77</v>
      </c>
      <c r="AG1142" s="6">
        <v>85.96</v>
      </c>
      <c r="AH1142" s="6">
        <f t="shared" si="195"/>
        <v>0.88145649139134485</v>
      </c>
      <c r="AI1142" s="6">
        <v>28.5</v>
      </c>
      <c r="AJ1142" s="6">
        <v>56.43</v>
      </c>
      <c r="AK1142" s="6">
        <v>84.74</v>
      </c>
      <c r="AL1142" s="6">
        <f t="shared" si="196"/>
        <v>0</v>
      </c>
      <c r="AM1142" s="6">
        <f t="shared" si="197"/>
        <v>0</v>
      </c>
      <c r="AN1142" s="6">
        <f t="shared" si="198"/>
        <v>1</v>
      </c>
    </row>
    <row r="1143" spans="1:40" x14ac:dyDescent="0.35">
      <c r="A1143" s="9" t="s">
        <v>1209</v>
      </c>
      <c r="B1143" t="s">
        <v>1191</v>
      </c>
      <c r="C1143" s="6" t="s">
        <v>16</v>
      </c>
      <c r="D1143" s="6" t="s">
        <v>134</v>
      </c>
      <c r="E1143" s="6">
        <v>33.5</v>
      </c>
      <c r="F1143" s="6">
        <v>89.27</v>
      </c>
      <c r="G1143" s="6">
        <v>96.84</v>
      </c>
      <c r="H1143" s="6">
        <f t="shared" si="190"/>
        <v>0.92182982238744315</v>
      </c>
      <c r="I1143" s="6">
        <v>33</v>
      </c>
      <c r="J1143" s="6">
        <v>54.81</v>
      </c>
      <c r="K1143" s="6">
        <v>95.64</v>
      </c>
      <c r="L1143" s="6">
        <f t="shared" si="191"/>
        <v>0</v>
      </c>
      <c r="M1143" s="6">
        <f t="shared" si="192"/>
        <v>0</v>
      </c>
      <c r="N1143" s="6">
        <f t="shared" si="193"/>
        <v>1</v>
      </c>
      <c r="AA1143" t="s">
        <v>1209</v>
      </c>
      <c r="AB1143" t="s">
        <v>1191</v>
      </c>
      <c r="AC1143" s="6" t="s">
        <v>16</v>
      </c>
      <c r="AD1143" s="6" t="s">
        <v>135</v>
      </c>
      <c r="AE1143" s="6">
        <v>29</v>
      </c>
      <c r="AF1143" s="6">
        <v>69.67</v>
      </c>
      <c r="AG1143" s="6">
        <v>85.96</v>
      </c>
      <c r="AH1143" s="6">
        <f t="shared" si="195"/>
        <v>0.81049325267566319</v>
      </c>
      <c r="AI1143" s="6">
        <v>28.5</v>
      </c>
      <c r="AJ1143" s="6">
        <v>53.97</v>
      </c>
      <c r="AK1143" s="6">
        <v>84.74</v>
      </c>
      <c r="AL1143" s="6">
        <f t="shared" si="196"/>
        <v>0</v>
      </c>
      <c r="AM1143" s="6">
        <f t="shared" si="197"/>
        <v>0</v>
      </c>
      <c r="AN1143" s="6">
        <f t="shared" si="198"/>
        <v>1</v>
      </c>
    </row>
    <row r="1144" spans="1:40" x14ac:dyDescent="0.35">
      <c r="A1144" s="9" t="s">
        <v>1210</v>
      </c>
      <c r="B1144" t="s">
        <v>1191</v>
      </c>
      <c r="C1144" s="6" t="s">
        <v>16</v>
      </c>
      <c r="D1144" s="6" t="s">
        <v>134</v>
      </c>
      <c r="E1144" s="6">
        <v>19</v>
      </c>
      <c r="F1144" s="6">
        <v>52.98</v>
      </c>
      <c r="G1144" s="6">
        <v>61.18</v>
      </c>
      <c r="H1144" s="6">
        <f t="shared" si="190"/>
        <v>0.86596927100359589</v>
      </c>
      <c r="I1144" s="6">
        <v>18.5</v>
      </c>
      <c r="J1144" s="6">
        <v>33.58</v>
      </c>
      <c r="K1144" s="6">
        <v>59.91</v>
      </c>
      <c r="L1144" s="6">
        <f t="shared" si="191"/>
        <v>0</v>
      </c>
      <c r="M1144" s="6">
        <f t="shared" si="192"/>
        <v>0</v>
      </c>
      <c r="N1144" s="6">
        <f t="shared" si="193"/>
        <v>1</v>
      </c>
      <c r="AA1144" t="s">
        <v>1210</v>
      </c>
      <c r="AB1144" t="s">
        <v>1191</v>
      </c>
      <c r="AC1144" t="s">
        <v>16</v>
      </c>
      <c r="AD1144" t="s">
        <v>135</v>
      </c>
      <c r="AE1144">
        <v>26</v>
      </c>
      <c r="AF1144">
        <v>83.44</v>
      </c>
      <c r="AG1144">
        <v>78.63</v>
      </c>
      <c r="AH1144">
        <f t="shared" si="195"/>
        <v>1.0611725804400356</v>
      </c>
      <c r="AI1144">
        <v>24</v>
      </c>
      <c r="AJ1144">
        <v>75.709999999999994</v>
      </c>
      <c r="AK1144">
        <v>73.7</v>
      </c>
      <c r="AL1144" s="3">
        <f t="shared" si="196"/>
        <v>0</v>
      </c>
      <c r="AM1144" s="3">
        <f t="shared" si="197"/>
        <v>1</v>
      </c>
      <c r="AN1144" s="3">
        <f t="shared" si="198"/>
        <v>0</v>
      </c>
    </row>
    <row r="1145" spans="1:40" x14ac:dyDescent="0.35">
      <c r="A1145" s="9" t="s">
        <v>1211</v>
      </c>
      <c r="B1145" t="s">
        <v>1191</v>
      </c>
      <c r="C1145" s="6" t="s">
        <v>16</v>
      </c>
      <c r="D1145" s="6" t="s">
        <v>134</v>
      </c>
      <c r="E1145" s="6">
        <v>21.5</v>
      </c>
      <c r="F1145" s="6">
        <v>66.760000000000005</v>
      </c>
      <c r="G1145" s="6">
        <v>67.47</v>
      </c>
      <c r="H1145" s="6">
        <f t="shared" si="190"/>
        <v>0.9894768045057063</v>
      </c>
      <c r="I1145" s="6">
        <v>21</v>
      </c>
      <c r="J1145" s="6">
        <v>39</v>
      </c>
      <c r="K1145" s="6">
        <v>66.22</v>
      </c>
      <c r="L1145" s="6">
        <f t="shared" si="191"/>
        <v>0</v>
      </c>
      <c r="M1145" s="6">
        <f t="shared" si="192"/>
        <v>0</v>
      </c>
      <c r="N1145" s="6">
        <f t="shared" si="193"/>
        <v>1</v>
      </c>
      <c r="AA1145" t="s">
        <v>1211</v>
      </c>
      <c r="AB1145" t="s">
        <v>1191</v>
      </c>
      <c r="AC1145" s="6" t="s">
        <v>16</v>
      </c>
      <c r="AD1145" s="6" t="s">
        <v>135</v>
      </c>
      <c r="AE1145" s="6">
        <v>34.5</v>
      </c>
      <c r="AF1145" s="6">
        <v>91.61</v>
      </c>
      <c r="AG1145" s="6">
        <v>99.24</v>
      </c>
      <c r="AH1145" s="6">
        <f t="shared" si="195"/>
        <v>0.9231156791616284</v>
      </c>
      <c r="AI1145" s="6">
        <v>34</v>
      </c>
      <c r="AJ1145" s="6">
        <v>64.400000000000006</v>
      </c>
      <c r="AK1145" s="6">
        <v>98.04</v>
      </c>
      <c r="AL1145" s="6">
        <f t="shared" si="196"/>
        <v>0</v>
      </c>
      <c r="AM1145" s="6">
        <f t="shared" si="197"/>
        <v>0</v>
      </c>
      <c r="AN1145" s="6">
        <f t="shared" si="198"/>
        <v>1</v>
      </c>
    </row>
    <row r="1146" spans="1:40" x14ac:dyDescent="0.35">
      <c r="A1146" s="9" t="s">
        <v>1212</v>
      </c>
      <c r="B1146" t="s">
        <v>1191</v>
      </c>
      <c r="C1146" t="s">
        <v>16</v>
      </c>
      <c r="D1146" t="s">
        <v>134</v>
      </c>
      <c r="E1146">
        <v>20</v>
      </c>
      <c r="F1146">
        <v>64.36</v>
      </c>
      <c r="G1146">
        <v>63.71</v>
      </c>
      <c r="H1146">
        <f t="shared" si="190"/>
        <v>1.0102024799874432</v>
      </c>
      <c r="I1146">
        <v>19.5</v>
      </c>
      <c r="J1146">
        <v>37.86</v>
      </c>
      <c r="K1146">
        <v>62.44</v>
      </c>
      <c r="L1146" s="3">
        <f t="shared" si="191"/>
        <v>0</v>
      </c>
      <c r="M1146" s="3">
        <f t="shared" si="192"/>
        <v>1</v>
      </c>
      <c r="N1146" s="3">
        <f t="shared" si="193"/>
        <v>0</v>
      </c>
      <c r="AA1146" t="s">
        <v>1212</v>
      </c>
      <c r="AB1146" t="s">
        <v>1191</v>
      </c>
      <c r="AC1146" s="6" t="s">
        <v>16</v>
      </c>
      <c r="AD1146" s="6" t="s">
        <v>135</v>
      </c>
      <c r="AE1146" s="6">
        <v>15</v>
      </c>
      <c r="AF1146" s="6">
        <v>40.39</v>
      </c>
      <c r="AG1146" s="6">
        <v>50.91</v>
      </c>
      <c r="AH1146" s="6">
        <f t="shared" si="195"/>
        <v>0.79336083284227077</v>
      </c>
      <c r="AI1146" s="6">
        <v>15</v>
      </c>
      <c r="AJ1146" s="6">
        <v>40.39</v>
      </c>
      <c r="AK1146" s="6">
        <v>50.91</v>
      </c>
      <c r="AL1146" s="6">
        <f t="shared" si="196"/>
        <v>0</v>
      </c>
      <c r="AM1146" s="6">
        <f t="shared" si="197"/>
        <v>0</v>
      </c>
      <c r="AN1146" s="6">
        <f t="shared" si="198"/>
        <v>1</v>
      </c>
    </row>
    <row r="1147" spans="1:40" x14ac:dyDescent="0.35">
      <c r="A1147" s="9" t="s">
        <v>1213</v>
      </c>
      <c r="B1147" t="s">
        <v>1191</v>
      </c>
      <c r="C1147" t="s">
        <v>16</v>
      </c>
      <c r="D1147" t="s">
        <v>134</v>
      </c>
      <c r="E1147">
        <v>18.5</v>
      </c>
      <c r="F1147">
        <v>64.7</v>
      </c>
      <c r="G1147">
        <v>59.91</v>
      </c>
      <c r="H1147">
        <f t="shared" si="190"/>
        <v>1.0799532632281756</v>
      </c>
      <c r="I1147">
        <v>18</v>
      </c>
      <c r="J1147">
        <v>45.83</v>
      </c>
      <c r="K1147">
        <v>58.64</v>
      </c>
      <c r="L1147" s="3">
        <f t="shared" si="191"/>
        <v>0</v>
      </c>
      <c r="M1147" s="3">
        <f t="shared" si="192"/>
        <v>1</v>
      </c>
      <c r="N1147" s="3">
        <f t="shared" si="193"/>
        <v>0</v>
      </c>
      <c r="AA1147" t="s">
        <v>1213</v>
      </c>
      <c r="AB1147" t="s">
        <v>1191</v>
      </c>
      <c r="AC1147" s="6" t="s">
        <v>16</v>
      </c>
      <c r="AD1147" s="6" t="s">
        <v>135</v>
      </c>
      <c r="AE1147" s="6">
        <v>20</v>
      </c>
      <c r="AF1147" s="6">
        <v>56.8</v>
      </c>
      <c r="AG1147" s="6">
        <v>63.71</v>
      </c>
      <c r="AH1147" s="6">
        <f t="shared" si="195"/>
        <v>0.89153978967195102</v>
      </c>
      <c r="AI1147" s="6">
        <v>19.5</v>
      </c>
      <c r="AJ1147" s="6">
        <v>36.69</v>
      </c>
      <c r="AK1147" s="6">
        <v>62.44</v>
      </c>
      <c r="AL1147" s="6">
        <f t="shared" si="196"/>
        <v>0</v>
      </c>
      <c r="AM1147" s="6">
        <f t="shared" si="197"/>
        <v>0</v>
      </c>
      <c r="AN1147" s="6">
        <f t="shared" si="198"/>
        <v>1</v>
      </c>
    </row>
    <row r="1148" spans="1:40" x14ac:dyDescent="0.35">
      <c r="A1148" s="9" t="s">
        <v>1214</v>
      </c>
      <c r="B1148" t="s">
        <v>1191</v>
      </c>
      <c r="C1148" s="6" t="s">
        <v>16</v>
      </c>
      <c r="D1148" s="6" t="s">
        <v>134</v>
      </c>
      <c r="E1148" s="6">
        <v>15.5</v>
      </c>
      <c r="F1148" s="6">
        <v>50.23</v>
      </c>
      <c r="G1148" s="6">
        <v>52.21</v>
      </c>
      <c r="H1148" s="6">
        <f t="shared" ref="H1148:H1211" si="272">F1148/G1148</f>
        <v>0.9620762306071633</v>
      </c>
      <c r="I1148" s="6">
        <v>15</v>
      </c>
      <c r="J1148" s="6">
        <v>42.75</v>
      </c>
      <c r="K1148" s="6">
        <v>50.91</v>
      </c>
      <c r="L1148" s="6">
        <f t="shared" ref="L1148:L1211" si="273">IF(H1148&gt;1.5,1,0)</f>
        <v>0</v>
      </c>
      <c r="M1148" s="6">
        <f t="shared" ref="M1148:M1211" si="274">IF((AND(H1148&gt;1,H1148&lt;1.5)),1,0)</f>
        <v>0</v>
      </c>
      <c r="N1148" s="6">
        <f t="shared" ref="N1148:N1211" si="275">IF(H1148&lt;1,1,0)</f>
        <v>1</v>
      </c>
      <c r="AA1148" t="s">
        <v>1214</v>
      </c>
      <c r="AB1148" t="s">
        <v>1191</v>
      </c>
      <c r="AC1148" s="6" t="s">
        <v>16</v>
      </c>
      <c r="AD1148" s="6" t="s">
        <v>135</v>
      </c>
      <c r="AE1148" s="6">
        <v>28</v>
      </c>
      <c r="AF1148" s="6">
        <v>70.849999999999994</v>
      </c>
      <c r="AG1148" s="6">
        <v>83.53</v>
      </c>
      <c r="AH1148" s="6">
        <f t="shared" ref="AH1148:AH1211" si="276">AF1148/AG1148</f>
        <v>0.84819825212498501</v>
      </c>
      <c r="AI1148" s="6">
        <v>27.5</v>
      </c>
      <c r="AJ1148" s="6">
        <v>48.17</v>
      </c>
      <c r="AK1148" s="6">
        <v>82.3</v>
      </c>
      <c r="AL1148" s="6">
        <f t="shared" ref="AL1148:AL1211" si="277">IF(AH1148&gt;1.5,1,0)</f>
        <v>0</v>
      </c>
      <c r="AM1148" s="6">
        <f t="shared" ref="AM1148:AM1211" si="278">IF((AND(AH1148&gt;1,AH1148&lt;1.5)),1,0)</f>
        <v>0</v>
      </c>
      <c r="AN1148" s="6">
        <f t="shared" ref="AN1148:AN1211" si="279">IF(AH1148&lt;1,1,0)</f>
        <v>1</v>
      </c>
    </row>
    <row r="1149" spans="1:40" x14ac:dyDescent="0.35">
      <c r="A1149" s="9" t="s">
        <v>1215</v>
      </c>
      <c r="B1149" t="s">
        <v>1216</v>
      </c>
      <c r="C1149" s="6" t="s">
        <v>16</v>
      </c>
      <c r="D1149" s="6" t="s">
        <v>547</v>
      </c>
      <c r="E1149" s="6">
        <v>19</v>
      </c>
      <c r="F1149" s="6">
        <v>54.4</v>
      </c>
      <c r="G1149" s="6">
        <v>61.18</v>
      </c>
      <c r="H1149" s="6">
        <f t="shared" si="272"/>
        <v>0.88917947041516832</v>
      </c>
      <c r="I1149" s="6">
        <v>18.5</v>
      </c>
      <c r="J1149" s="6">
        <v>36.61</v>
      </c>
      <c r="K1149" s="6">
        <v>59.91</v>
      </c>
      <c r="L1149" s="6">
        <f t="shared" si="273"/>
        <v>0</v>
      </c>
      <c r="M1149" s="6">
        <f t="shared" si="274"/>
        <v>0</v>
      </c>
      <c r="N1149" s="6">
        <f t="shared" si="275"/>
        <v>1</v>
      </c>
      <c r="AA1149" t="s">
        <v>1215</v>
      </c>
      <c r="AB1149" t="s">
        <v>1216</v>
      </c>
      <c r="AC1149" t="s">
        <v>16</v>
      </c>
      <c r="AD1149" t="s">
        <v>548</v>
      </c>
      <c r="AE1149">
        <v>24</v>
      </c>
      <c r="AF1149">
        <v>74.989999999999995</v>
      </c>
      <c r="AG1149">
        <v>73.7</v>
      </c>
      <c r="AH1149">
        <f t="shared" si="276"/>
        <v>1.0175033921302576</v>
      </c>
      <c r="AI1149">
        <v>23.5</v>
      </c>
      <c r="AJ1149">
        <v>45.85</v>
      </c>
      <c r="AK1149">
        <v>72.459999999999994</v>
      </c>
      <c r="AL1149" s="3">
        <f t="shared" si="277"/>
        <v>0</v>
      </c>
      <c r="AM1149" s="3">
        <f t="shared" si="278"/>
        <v>1</v>
      </c>
      <c r="AN1149" s="3">
        <f t="shared" si="279"/>
        <v>0</v>
      </c>
    </row>
    <row r="1150" spans="1:40" x14ac:dyDescent="0.35">
      <c r="A1150" s="9" t="s">
        <v>1217</v>
      </c>
      <c r="B1150" t="s">
        <v>1216</v>
      </c>
      <c r="C1150" s="6" t="s">
        <v>16</v>
      </c>
      <c r="D1150" s="6" t="s">
        <v>547</v>
      </c>
      <c r="E1150" s="6">
        <v>29.5</v>
      </c>
      <c r="F1150" s="6">
        <v>83.44</v>
      </c>
      <c r="G1150" s="6">
        <v>87.18</v>
      </c>
      <c r="H1150" s="6">
        <f t="shared" si="272"/>
        <v>0.95710025235145668</v>
      </c>
      <c r="I1150" s="6">
        <v>29</v>
      </c>
      <c r="J1150" s="6">
        <v>77.930000000000007</v>
      </c>
      <c r="K1150" s="6">
        <v>85.96</v>
      </c>
      <c r="L1150" s="6">
        <f t="shared" si="273"/>
        <v>0</v>
      </c>
      <c r="M1150" s="6">
        <f t="shared" si="274"/>
        <v>0</v>
      </c>
      <c r="N1150" s="6">
        <f t="shared" si="275"/>
        <v>1</v>
      </c>
      <c r="AA1150" t="s">
        <v>1217</v>
      </c>
      <c r="AB1150" t="s">
        <v>1216</v>
      </c>
      <c r="AC1150" t="s">
        <v>16</v>
      </c>
      <c r="AD1150" t="s">
        <v>548</v>
      </c>
      <c r="AE1150">
        <v>24</v>
      </c>
      <c r="AF1150">
        <v>85.93</v>
      </c>
      <c r="AG1150">
        <v>73.7</v>
      </c>
      <c r="AH1150">
        <f t="shared" si="276"/>
        <v>1.165943012211669</v>
      </c>
      <c r="AI1150">
        <v>23.5</v>
      </c>
      <c r="AJ1150">
        <v>62.91</v>
      </c>
      <c r="AK1150">
        <v>72.459999999999994</v>
      </c>
      <c r="AL1150" s="3">
        <f t="shared" si="277"/>
        <v>0</v>
      </c>
      <c r="AM1150" s="3">
        <f t="shared" si="278"/>
        <v>1</v>
      </c>
      <c r="AN1150" s="3">
        <f t="shared" si="279"/>
        <v>0</v>
      </c>
    </row>
    <row r="1151" spans="1:40" x14ac:dyDescent="0.35">
      <c r="A1151" s="9" t="s">
        <v>1218</v>
      </c>
      <c r="B1151" t="s">
        <v>1216</v>
      </c>
      <c r="C1151" s="6" t="s">
        <v>16</v>
      </c>
      <c r="D1151" s="6" t="s">
        <v>547</v>
      </c>
      <c r="E1151" s="6">
        <v>27</v>
      </c>
      <c r="F1151" s="6">
        <v>72.73</v>
      </c>
      <c r="G1151" s="6">
        <v>81.08</v>
      </c>
      <c r="H1151" s="6">
        <f t="shared" si="272"/>
        <v>0.89701529353724718</v>
      </c>
      <c r="I1151" s="6">
        <v>26.5</v>
      </c>
      <c r="J1151" s="6">
        <v>41.16</v>
      </c>
      <c r="K1151" s="6">
        <v>79.86</v>
      </c>
      <c r="L1151" s="6">
        <f t="shared" si="273"/>
        <v>0</v>
      </c>
      <c r="M1151" s="6">
        <f t="shared" si="274"/>
        <v>0</v>
      </c>
      <c r="N1151" s="6">
        <f t="shared" si="275"/>
        <v>1</v>
      </c>
      <c r="AA1151" t="s">
        <v>1218</v>
      </c>
      <c r="AB1151" t="s">
        <v>1216</v>
      </c>
      <c r="AC1151" t="s">
        <v>16</v>
      </c>
      <c r="AD1151" t="s">
        <v>548</v>
      </c>
      <c r="AE1151">
        <v>24</v>
      </c>
      <c r="AF1151">
        <v>119.98</v>
      </c>
      <c r="AG1151">
        <v>73.7</v>
      </c>
      <c r="AH1151">
        <f t="shared" si="276"/>
        <v>1.6279511533242876</v>
      </c>
      <c r="AI1151">
        <v>23</v>
      </c>
      <c r="AJ1151">
        <v>54.37</v>
      </c>
      <c r="AK1151">
        <v>71.22</v>
      </c>
      <c r="AL1151" s="3">
        <f t="shared" si="277"/>
        <v>1</v>
      </c>
      <c r="AM1151" s="3">
        <f t="shared" si="278"/>
        <v>0</v>
      </c>
      <c r="AN1151" s="3">
        <f t="shared" si="279"/>
        <v>0</v>
      </c>
    </row>
    <row r="1152" spans="1:40" x14ac:dyDescent="0.35">
      <c r="A1152" s="9" t="s">
        <v>1219</v>
      </c>
      <c r="B1152" t="s">
        <v>1216</v>
      </c>
      <c r="C1152" s="6" t="s">
        <v>16</v>
      </c>
      <c r="D1152" s="6" t="s">
        <v>547</v>
      </c>
      <c r="E1152" s="6">
        <v>34.5</v>
      </c>
      <c r="F1152" s="6">
        <v>91.18</v>
      </c>
      <c r="G1152" s="6">
        <v>99.24</v>
      </c>
      <c r="H1152" s="6">
        <f t="shared" si="272"/>
        <v>0.91878274889157607</v>
      </c>
      <c r="I1152" s="6">
        <v>34</v>
      </c>
      <c r="J1152" s="6">
        <v>67.28</v>
      </c>
      <c r="K1152" s="6">
        <v>98.04</v>
      </c>
      <c r="L1152" s="6">
        <f t="shared" si="273"/>
        <v>0</v>
      </c>
      <c r="M1152" s="6">
        <f t="shared" si="274"/>
        <v>0</v>
      </c>
      <c r="N1152" s="6">
        <f t="shared" si="275"/>
        <v>1</v>
      </c>
      <c r="AA1152" t="s">
        <v>1219</v>
      </c>
      <c r="AB1152" t="s">
        <v>1216</v>
      </c>
      <c r="AC1152" t="s">
        <v>16</v>
      </c>
      <c r="AD1152" t="s">
        <v>548</v>
      </c>
      <c r="AE1152">
        <v>23.5</v>
      </c>
      <c r="AF1152">
        <v>104.18</v>
      </c>
      <c r="AG1152">
        <v>72.459999999999994</v>
      </c>
      <c r="AH1152">
        <f t="shared" si="276"/>
        <v>1.4377587634556999</v>
      </c>
      <c r="AI1152">
        <v>22</v>
      </c>
      <c r="AJ1152">
        <v>54.55</v>
      </c>
      <c r="AK1152">
        <v>68.72</v>
      </c>
      <c r="AL1152" s="3">
        <f t="shared" si="277"/>
        <v>0</v>
      </c>
      <c r="AM1152" s="3">
        <f t="shared" si="278"/>
        <v>1</v>
      </c>
      <c r="AN1152" s="3">
        <f t="shared" si="279"/>
        <v>0</v>
      </c>
    </row>
    <row r="1153" spans="1:40" x14ac:dyDescent="0.35">
      <c r="A1153" s="9" t="s">
        <v>1220</v>
      </c>
      <c r="B1153" t="s">
        <v>1216</v>
      </c>
      <c r="C1153" s="6" t="s">
        <v>16</v>
      </c>
      <c r="D1153" s="6" t="s">
        <v>547</v>
      </c>
      <c r="E1153" s="6">
        <v>25</v>
      </c>
      <c r="F1153" s="6">
        <v>65.790000000000006</v>
      </c>
      <c r="G1153" s="6">
        <v>76.17</v>
      </c>
      <c r="H1153" s="6">
        <f t="shared" si="272"/>
        <v>0.86372587632926356</v>
      </c>
      <c r="I1153" s="6">
        <v>24.5</v>
      </c>
      <c r="J1153" s="6">
        <v>64.42</v>
      </c>
      <c r="K1153" s="6">
        <v>74.930000000000007</v>
      </c>
      <c r="L1153" s="6">
        <f t="shared" si="273"/>
        <v>0</v>
      </c>
      <c r="M1153" s="6">
        <f t="shared" si="274"/>
        <v>0</v>
      </c>
      <c r="N1153" s="6">
        <f t="shared" si="275"/>
        <v>1</v>
      </c>
      <c r="AA1153" t="s">
        <v>1220</v>
      </c>
      <c r="AB1153" t="s">
        <v>1216</v>
      </c>
      <c r="AC1153" t="s">
        <v>16</v>
      </c>
      <c r="AD1153" t="s">
        <v>548</v>
      </c>
      <c r="AE1153">
        <v>24</v>
      </c>
      <c r="AF1153">
        <v>115.61</v>
      </c>
      <c r="AG1153">
        <v>73.7</v>
      </c>
      <c r="AH1153">
        <f t="shared" si="276"/>
        <v>1.5686567164179104</v>
      </c>
      <c r="AI1153">
        <v>23</v>
      </c>
      <c r="AJ1153">
        <v>49.38</v>
      </c>
      <c r="AK1153">
        <v>71.22</v>
      </c>
      <c r="AL1153" s="3">
        <f t="shared" si="277"/>
        <v>1</v>
      </c>
      <c r="AM1153" s="3">
        <f t="shared" si="278"/>
        <v>0</v>
      </c>
      <c r="AN1153" s="3">
        <f t="shared" si="279"/>
        <v>0</v>
      </c>
    </row>
    <row r="1154" spans="1:40" x14ac:dyDescent="0.35">
      <c r="A1154" s="9" t="s">
        <v>1221</v>
      </c>
      <c r="B1154" t="s">
        <v>1216</v>
      </c>
      <c r="C1154" s="6" t="s">
        <v>16</v>
      </c>
      <c r="D1154" s="6" t="s">
        <v>547</v>
      </c>
      <c r="E1154" s="6">
        <v>17</v>
      </c>
      <c r="F1154" s="6">
        <v>47.36</v>
      </c>
      <c r="G1154" s="6">
        <v>56.08</v>
      </c>
      <c r="H1154" s="6">
        <f t="shared" si="272"/>
        <v>0.84450784593437944</v>
      </c>
      <c r="I1154" s="6">
        <v>16.5</v>
      </c>
      <c r="J1154" s="6">
        <v>39.51</v>
      </c>
      <c r="K1154" s="6">
        <v>54.79</v>
      </c>
      <c r="L1154" s="6">
        <f t="shared" si="273"/>
        <v>0</v>
      </c>
      <c r="M1154" s="6">
        <f t="shared" si="274"/>
        <v>0</v>
      </c>
      <c r="N1154" s="6">
        <f t="shared" si="275"/>
        <v>1</v>
      </c>
      <c r="AA1154" t="s">
        <v>1221</v>
      </c>
      <c r="AB1154" t="s">
        <v>1216</v>
      </c>
      <c r="AC1154" s="6" t="s">
        <v>16</v>
      </c>
      <c r="AD1154" s="6" t="s">
        <v>548</v>
      </c>
      <c r="AE1154" s="6">
        <v>31</v>
      </c>
      <c r="AF1154" s="6">
        <v>72.150000000000006</v>
      </c>
      <c r="AG1154" s="6">
        <v>90.81</v>
      </c>
      <c r="AH1154" s="6">
        <f t="shared" si="276"/>
        <v>0.79451602246448638</v>
      </c>
      <c r="AI1154" s="6">
        <v>30.5</v>
      </c>
      <c r="AJ1154" s="6">
        <v>62.87</v>
      </c>
      <c r="AK1154" s="6">
        <v>89.6</v>
      </c>
      <c r="AL1154" s="6">
        <f t="shared" si="277"/>
        <v>0</v>
      </c>
      <c r="AM1154" s="6">
        <f t="shared" si="278"/>
        <v>0</v>
      </c>
      <c r="AN1154" s="6">
        <f t="shared" si="279"/>
        <v>1</v>
      </c>
    </row>
    <row r="1155" spans="1:40" x14ac:dyDescent="0.35">
      <c r="A1155" s="9" t="s">
        <v>1222</v>
      </c>
      <c r="B1155" t="s">
        <v>1216</v>
      </c>
      <c r="C1155" s="6" t="s">
        <v>16</v>
      </c>
      <c r="D1155" s="6" t="s">
        <v>547</v>
      </c>
      <c r="E1155" s="6">
        <v>27.5</v>
      </c>
      <c r="F1155" s="6">
        <v>69</v>
      </c>
      <c r="G1155" s="6">
        <v>82.3</v>
      </c>
      <c r="H1155" s="6">
        <f t="shared" si="272"/>
        <v>0.83839611178614826</v>
      </c>
      <c r="I1155" s="6">
        <v>27</v>
      </c>
      <c r="J1155" s="6">
        <v>62.16</v>
      </c>
      <c r="K1155" s="6">
        <v>81.08</v>
      </c>
      <c r="L1155" s="6">
        <f t="shared" si="273"/>
        <v>0</v>
      </c>
      <c r="M1155" s="6">
        <f t="shared" si="274"/>
        <v>0</v>
      </c>
      <c r="N1155" s="6">
        <f t="shared" si="275"/>
        <v>1</v>
      </c>
      <c r="AA1155" t="s">
        <v>1222</v>
      </c>
      <c r="AB1155" t="s">
        <v>1216</v>
      </c>
      <c r="AC1155" t="s">
        <v>16</v>
      </c>
      <c r="AD1155" t="s">
        <v>548</v>
      </c>
      <c r="AE1155">
        <v>24</v>
      </c>
      <c r="AF1155">
        <v>83.16</v>
      </c>
      <c r="AG1155">
        <v>73.7</v>
      </c>
      <c r="AH1155">
        <f t="shared" si="276"/>
        <v>1.1283582089552238</v>
      </c>
      <c r="AI1155">
        <v>23.5</v>
      </c>
      <c r="AJ1155">
        <v>42.17</v>
      </c>
      <c r="AK1155">
        <v>72.459999999999994</v>
      </c>
      <c r="AL1155" s="3">
        <f t="shared" si="277"/>
        <v>0</v>
      </c>
      <c r="AM1155" s="3">
        <f t="shared" si="278"/>
        <v>1</v>
      </c>
      <c r="AN1155" s="3">
        <f t="shared" si="279"/>
        <v>0</v>
      </c>
    </row>
    <row r="1156" spans="1:40" x14ac:dyDescent="0.35">
      <c r="A1156" s="9" t="s">
        <v>1223</v>
      </c>
      <c r="B1156" t="s">
        <v>1216</v>
      </c>
      <c r="C1156" s="6" t="s">
        <v>16</v>
      </c>
      <c r="D1156" s="6" t="s">
        <v>547</v>
      </c>
      <c r="E1156" s="6">
        <v>15</v>
      </c>
      <c r="F1156" s="6">
        <v>30.94</v>
      </c>
      <c r="G1156" s="6">
        <v>50.91</v>
      </c>
      <c r="H1156" s="6">
        <f t="shared" si="272"/>
        <v>0.60773914751522295</v>
      </c>
      <c r="I1156" s="6">
        <v>15</v>
      </c>
      <c r="J1156" s="6">
        <v>30.94</v>
      </c>
      <c r="K1156" s="6">
        <v>50.91</v>
      </c>
      <c r="L1156" s="6">
        <f t="shared" si="273"/>
        <v>0</v>
      </c>
      <c r="M1156" s="6">
        <f t="shared" si="274"/>
        <v>0</v>
      </c>
      <c r="N1156" s="6">
        <f t="shared" si="275"/>
        <v>1</v>
      </c>
      <c r="AA1156" t="s">
        <v>1223</v>
      </c>
      <c r="AB1156" t="s">
        <v>1216</v>
      </c>
      <c r="AC1156" t="s">
        <v>16</v>
      </c>
      <c r="AD1156" t="s">
        <v>548</v>
      </c>
      <c r="AE1156">
        <v>24</v>
      </c>
      <c r="AF1156">
        <v>187.65</v>
      </c>
      <c r="AG1156">
        <v>73.7</v>
      </c>
      <c r="AH1156">
        <f t="shared" si="276"/>
        <v>2.5461329715061058</v>
      </c>
      <c r="AI1156">
        <v>21.5</v>
      </c>
      <c r="AJ1156">
        <v>61.29</v>
      </c>
      <c r="AK1156">
        <v>67.47</v>
      </c>
      <c r="AL1156" s="3">
        <f t="shared" si="277"/>
        <v>1</v>
      </c>
      <c r="AM1156" s="3">
        <f t="shared" si="278"/>
        <v>0</v>
      </c>
      <c r="AN1156" s="3">
        <f t="shared" si="279"/>
        <v>0</v>
      </c>
    </row>
    <row r="1157" spans="1:40" x14ac:dyDescent="0.35">
      <c r="A1157" s="9" t="s">
        <v>1224</v>
      </c>
      <c r="B1157" t="s">
        <v>1216</v>
      </c>
      <c r="C1157" s="6" t="s">
        <v>16</v>
      </c>
      <c r="D1157" s="6" t="s">
        <v>547</v>
      </c>
      <c r="E1157" s="6">
        <v>24.5</v>
      </c>
      <c r="F1157" s="6">
        <v>66.5</v>
      </c>
      <c r="G1157" s="6">
        <v>74.930000000000007</v>
      </c>
      <c r="H1157" s="6">
        <f t="shared" si="272"/>
        <v>0.88749499532897358</v>
      </c>
      <c r="I1157" s="6">
        <v>24</v>
      </c>
      <c r="J1157" s="6">
        <v>39.69</v>
      </c>
      <c r="K1157" s="6">
        <v>73.7</v>
      </c>
      <c r="L1157" s="6">
        <f t="shared" si="273"/>
        <v>0</v>
      </c>
      <c r="M1157" s="6">
        <f t="shared" si="274"/>
        <v>0</v>
      </c>
      <c r="N1157" s="6">
        <f t="shared" si="275"/>
        <v>1</v>
      </c>
      <c r="AA1157" t="s">
        <v>1224</v>
      </c>
      <c r="AB1157" t="s">
        <v>1216</v>
      </c>
      <c r="AC1157" t="s">
        <v>16</v>
      </c>
      <c r="AD1157" t="s">
        <v>548</v>
      </c>
      <c r="AE1157">
        <v>24</v>
      </c>
      <c r="AF1157">
        <v>101.31</v>
      </c>
      <c r="AG1157">
        <v>73.7</v>
      </c>
      <c r="AH1157">
        <f t="shared" si="276"/>
        <v>1.3746268656716418</v>
      </c>
      <c r="AI1157">
        <v>23.5</v>
      </c>
      <c r="AJ1157">
        <v>63.65</v>
      </c>
      <c r="AK1157">
        <v>72.459999999999994</v>
      </c>
      <c r="AL1157" s="3">
        <f t="shared" si="277"/>
        <v>0</v>
      </c>
      <c r="AM1157" s="3">
        <f t="shared" si="278"/>
        <v>1</v>
      </c>
      <c r="AN1157" s="3">
        <f t="shared" si="279"/>
        <v>0</v>
      </c>
    </row>
    <row r="1158" spans="1:40" x14ac:dyDescent="0.35">
      <c r="A1158" s="9" t="s">
        <v>1225</v>
      </c>
      <c r="B1158" t="s">
        <v>1216</v>
      </c>
      <c r="C1158" s="6" t="s">
        <v>16</v>
      </c>
      <c r="D1158" s="6" t="s">
        <v>547</v>
      </c>
      <c r="E1158" s="6">
        <v>19.5</v>
      </c>
      <c r="F1158" s="6">
        <v>44.94</v>
      </c>
      <c r="G1158" s="6">
        <v>62.44</v>
      </c>
      <c r="H1158" s="6">
        <f t="shared" si="272"/>
        <v>0.71973094170403584</v>
      </c>
      <c r="I1158" s="6">
        <v>19</v>
      </c>
      <c r="J1158" s="6">
        <v>28.53</v>
      </c>
      <c r="K1158" s="6">
        <v>61.18</v>
      </c>
      <c r="L1158" s="6">
        <f t="shared" si="273"/>
        <v>0</v>
      </c>
      <c r="M1158" s="6">
        <f t="shared" si="274"/>
        <v>0</v>
      </c>
      <c r="N1158" s="6">
        <f t="shared" si="275"/>
        <v>1</v>
      </c>
      <c r="AA1158" t="s">
        <v>1225</v>
      </c>
      <c r="AB1158" t="s">
        <v>1216</v>
      </c>
      <c r="AC1158" t="s">
        <v>16</v>
      </c>
      <c r="AD1158" t="s">
        <v>548</v>
      </c>
      <c r="AE1158">
        <v>24</v>
      </c>
      <c r="AF1158">
        <v>93.98</v>
      </c>
      <c r="AG1158">
        <v>73.7</v>
      </c>
      <c r="AH1158">
        <f t="shared" si="276"/>
        <v>1.2751696065128901</v>
      </c>
      <c r="AI1158">
        <v>23</v>
      </c>
      <c r="AJ1158">
        <v>58.81</v>
      </c>
      <c r="AK1158">
        <v>71.22</v>
      </c>
      <c r="AL1158" s="3">
        <f t="shared" si="277"/>
        <v>0</v>
      </c>
      <c r="AM1158" s="3">
        <f t="shared" si="278"/>
        <v>1</v>
      </c>
      <c r="AN1158" s="3">
        <f t="shared" si="279"/>
        <v>0</v>
      </c>
    </row>
    <row r="1159" spans="1:40" x14ac:dyDescent="0.35">
      <c r="A1159" s="9" t="s">
        <v>1226</v>
      </c>
      <c r="B1159" t="s">
        <v>1216</v>
      </c>
      <c r="C1159" s="6" t="s">
        <v>16</v>
      </c>
      <c r="D1159" s="6" t="s">
        <v>547</v>
      </c>
      <c r="E1159" s="6">
        <v>31.5</v>
      </c>
      <c r="F1159" s="6">
        <v>88.98</v>
      </c>
      <c r="G1159" s="6">
        <v>92.02</v>
      </c>
      <c r="H1159" s="6">
        <f t="shared" si="272"/>
        <v>0.96696370354270822</v>
      </c>
      <c r="I1159" s="6">
        <v>31</v>
      </c>
      <c r="J1159" s="6">
        <v>77.16</v>
      </c>
      <c r="K1159" s="6">
        <v>90.81</v>
      </c>
      <c r="L1159" s="6">
        <f t="shared" si="273"/>
        <v>0</v>
      </c>
      <c r="M1159" s="6">
        <f t="shared" si="274"/>
        <v>0</v>
      </c>
      <c r="N1159" s="6">
        <f t="shared" si="275"/>
        <v>1</v>
      </c>
      <c r="AA1159" t="s">
        <v>1226</v>
      </c>
      <c r="AB1159" t="s">
        <v>1216</v>
      </c>
      <c r="AC1159" t="s">
        <v>16</v>
      </c>
      <c r="AD1159" t="s">
        <v>548</v>
      </c>
      <c r="AE1159">
        <v>24</v>
      </c>
      <c r="AF1159">
        <v>154.71</v>
      </c>
      <c r="AG1159">
        <v>73.7</v>
      </c>
      <c r="AH1159">
        <f t="shared" si="276"/>
        <v>2.0991858887381274</v>
      </c>
      <c r="AI1159">
        <v>16</v>
      </c>
      <c r="AJ1159">
        <v>72.88</v>
      </c>
      <c r="AK1159">
        <v>53.5</v>
      </c>
      <c r="AL1159" s="3">
        <f t="shared" si="277"/>
        <v>1</v>
      </c>
      <c r="AM1159" s="3">
        <f t="shared" si="278"/>
        <v>0</v>
      </c>
      <c r="AN1159" s="3">
        <f t="shared" si="279"/>
        <v>0</v>
      </c>
    </row>
    <row r="1160" spans="1:40" x14ac:dyDescent="0.35">
      <c r="A1160" s="9" t="s">
        <v>1227</v>
      </c>
      <c r="B1160" t="s">
        <v>1216</v>
      </c>
      <c r="C1160" s="6" t="s">
        <v>16</v>
      </c>
      <c r="D1160" s="6" t="s">
        <v>547</v>
      </c>
      <c r="E1160" s="6">
        <v>16.5</v>
      </c>
      <c r="F1160" s="6">
        <v>42.51</v>
      </c>
      <c r="G1160" s="6">
        <v>54.79</v>
      </c>
      <c r="H1160" s="6">
        <f t="shared" si="272"/>
        <v>0.77587150939952543</v>
      </c>
      <c r="I1160" s="6">
        <v>16</v>
      </c>
      <c r="J1160" s="6">
        <v>17.760000000000002</v>
      </c>
      <c r="K1160" s="6">
        <v>53.5</v>
      </c>
      <c r="L1160" s="6">
        <f t="shared" si="273"/>
        <v>0</v>
      </c>
      <c r="M1160" s="6">
        <f t="shared" si="274"/>
        <v>0</v>
      </c>
      <c r="N1160" s="6">
        <f t="shared" si="275"/>
        <v>1</v>
      </c>
      <c r="AA1160" t="s">
        <v>1227</v>
      </c>
      <c r="AB1160" t="s">
        <v>1216</v>
      </c>
      <c r="AC1160" t="s">
        <v>16</v>
      </c>
      <c r="AD1160" t="s">
        <v>548</v>
      </c>
      <c r="AE1160">
        <v>24</v>
      </c>
      <c r="AF1160">
        <v>120.91</v>
      </c>
      <c r="AG1160">
        <v>73.7</v>
      </c>
      <c r="AH1160">
        <f t="shared" si="276"/>
        <v>1.6405698778833107</v>
      </c>
      <c r="AI1160">
        <v>22</v>
      </c>
      <c r="AJ1160">
        <v>53.24</v>
      </c>
      <c r="AK1160">
        <v>68.72</v>
      </c>
      <c r="AL1160" s="3">
        <f t="shared" si="277"/>
        <v>1</v>
      </c>
      <c r="AM1160" s="3">
        <f t="shared" si="278"/>
        <v>0</v>
      </c>
      <c r="AN1160" s="3">
        <f t="shared" si="279"/>
        <v>0</v>
      </c>
    </row>
    <row r="1161" spans="1:40" x14ac:dyDescent="0.35">
      <c r="A1161" s="9" t="s">
        <v>1228</v>
      </c>
      <c r="B1161" t="s">
        <v>1216</v>
      </c>
      <c r="C1161" t="s">
        <v>16</v>
      </c>
      <c r="D1161" t="s">
        <v>547</v>
      </c>
      <c r="E1161">
        <v>30.5</v>
      </c>
      <c r="F1161">
        <v>90.5</v>
      </c>
      <c r="G1161">
        <v>89.6</v>
      </c>
      <c r="H1161">
        <f t="shared" si="272"/>
        <v>1.010044642857143</v>
      </c>
      <c r="I1161">
        <v>30</v>
      </c>
      <c r="J1161">
        <v>58.06</v>
      </c>
      <c r="K1161">
        <v>88.39</v>
      </c>
      <c r="L1161" s="3">
        <f t="shared" si="273"/>
        <v>0</v>
      </c>
      <c r="M1161" s="3">
        <f t="shared" si="274"/>
        <v>1</v>
      </c>
      <c r="N1161" s="3">
        <f t="shared" si="275"/>
        <v>0</v>
      </c>
      <c r="AA1161" t="s">
        <v>1228</v>
      </c>
      <c r="AB1161" t="s">
        <v>1216</v>
      </c>
      <c r="AC1161" t="s">
        <v>16</v>
      </c>
      <c r="AD1161" t="s">
        <v>548</v>
      </c>
      <c r="AE1161">
        <v>24</v>
      </c>
      <c r="AF1161">
        <v>121.19</v>
      </c>
      <c r="AG1161">
        <v>73.7</v>
      </c>
      <c r="AH1161">
        <f t="shared" si="276"/>
        <v>1.6443690637720487</v>
      </c>
      <c r="AI1161">
        <v>25</v>
      </c>
      <c r="AJ1161">
        <v>83.68</v>
      </c>
      <c r="AK1161">
        <v>76.17</v>
      </c>
      <c r="AL1161" s="3">
        <f t="shared" si="277"/>
        <v>1</v>
      </c>
      <c r="AM1161" s="3">
        <f t="shared" si="278"/>
        <v>0</v>
      </c>
      <c r="AN1161" s="3">
        <f t="shared" si="279"/>
        <v>0</v>
      </c>
    </row>
    <row r="1162" spans="1:40" x14ac:dyDescent="0.35">
      <c r="A1162" s="9" t="s">
        <v>1229</v>
      </c>
      <c r="B1162" t="s">
        <v>1216</v>
      </c>
      <c r="C1162" s="6" t="s">
        <v>16</v>
      </c>
      <c r="D1162" s="6" t="s">
        <v>547</v>
      </c>
      <c r="E1162" s="6">
        <v>28</v>
      </c>
      <c r="F1162" s="6">
        <v>72.87</v>
      </c>
      <c r="G1162" s="6">
        <v>83.53</v>
      </c>
      <c r="H1162" s="6">
        <f t="shared" si="272"/>
        <v>0.87238118041422252</v>
      </c>
      <c r="I1162" s="6">
        <v>27.5</v>
      </c>
      <c r="J1162" s="6">
        <v>49.23</v>
      </c>
      <c r="K1162" s="6">
        <v>82.3</v>
      </c>
      <c r="L1162" s="6">
        <f t="shared" si="273"/>
        <v>0</v>
      </c>
      <c r="M1162" s="6">
        <f t="shared" si="274"/>
        <v>0</v>
      </c>
      <c r="N1162" s="6">
        <f t="shared" si="275"/>
        <v>1</v>
      </c>
      <c r="AA1162" t="s">
        <v>1229</v>
      </c>
      <c r="AB1162" t="s">
        <v>1216</v>
      </c>
      <c r="AC1162" t="s">
        <v>16</v>
      </c>
      <c r="AD1162" t="s">
        <v>548</v>
      </c>
      <c r="AE1162">
        <v>24</v>
      </c>
      <c r="AF1162">
        <v>89.12</v>
      </c>
      <c r="AG1162">
        <v>73.7</v>
      </c>
      <c r="AH1162">
        <f t="shared" si="276"/>
        <v>1.2092265943012213</v>
      </c>
      <c r="AI1162">
        <v>23</v>
      </c>
      <c r="AJ1162">
        <v>62.32</v>
      </c>
      <c r="AK1162">
        <v>71.22</v>
      </c>
      <c r="AL1162" s="3">
        <f t="shared" si="277"/>
        <v>0</v>
      </c>
      <c r="AM1162" s="3">
        <f t="shared" si="278"/>
        <v>1</v>
      </c>
      <c r="AN1162" s="3">
        <f t="shared" si="279"/>
        <v>0</v>
      </c>
    </row>
    <row r="1163" spans="1:40" x14ac:dyDescent="0.35">
      <c r="A1163" s="9" t="s">
        <v>1230</v>
      </c>
      <c r="B1163" t="s">
        <v>1216</v>
      </c>
      <c r="C1163" t="s">
        <v>16</v>
      </c>
      <c r="D1163" t="s">
        <v>561</v>
      </c>
      <c r="E1163">
        <v>22</v>
      </c>
      <c r="F1163">
        <v>72.89</v>
      </c>
      <c r="G1163">
        <v>68.72</v>
      </c>
      <c r="H1163">
        <f t="shared" si="272"/>
        <v>1.0606810244470315</v>
      </c>
      <c r="I1163">
        <v>21.5</v>
      </c>
      <c r="J1163">
        <v>49.6</v>
      </c>
      <c r="K1163">
        <v>67.47</v>
      </c>
      <c r="L1163" s="3">
        <f t="shared" si="273"/>
        <v>0</v>
      </c>
      <c r="M1163" s="3">
        <f t="shared" si="274"/>
        <v>1</v>
      </c>
      <c r="N1163" s="3">
        <f t="shared" si="275"/>
        <v>0</v>
      </c>
      <c r="AA1163" t="s">
        <v>1230</v>
      </c>
      <c r="AB1163" t="s">
        <v>1216</v>
      </c>
      <c r="AC1163" t="s">
        <v>16</v>
      </c>
      <c r="AD1163" t="s">
        <v>562</v>
      </c>
      <c r="AE1163">
        <v>24</v>
      </c>
      <c r="AF1163">
        <v>139.46</v>
      </c>
      <c r="AG1163">
        <v>73.7</v>
      </c>
      <c r="AH1163">
        <f t="shared" si="276"/>
        <v>1.8922659430122117</v>
      </c>
      <c r="AI1163">
        <v>21.5</v>
      </c>
      <c r="AJ1163">
        <v>45.54</v>
      </c>
      <c r="AK1163">
        <v>67.47</v>
      </c>
      <c r="AL1163" s="3">
        <f t="shared" si="277"/>
        <v>1</v>
      </c>
      <c r="AM1163" s="3">
        <f t="shared" si="278"/>
        <v>0</v>
      </c>
      <c r="AN1163" s="3">
        <f t="shared" si="279"/>
        <v>0</v>
      </c>
    </row>
    <row r="1164" spans="1:40" x14ac:dyDescent="0.35">
      <c r="A1164" s="9" t="s">
        <v>1231</v>
      </c>
      <c r="B1164" t="s">
        <v>1216</v>
      </c>
      <c r="C1164" s="6" t="s">
        <v>16</v>
      </c>
      <c r="D1164" s="6" t="s">
        <v>561</v>
      </c>
      <c r="E1164" s="6">
        <v>15</v>
      </c>
      <c r="F1164" s="6">
        <v>45.76</v>
      </c>
      <c r="G1164" s="6">
        <v>50.91</v>
      </c>
      <c r="H1164" s="6">
        <f t="shared" si="272"/>
        <v>0.89884109212335495</v>
      </c>
      <c r="I1164" s="6">
        <v>15</v>
      </c>
      <c r="J1164" s="6">
        <v>45.76</v>
      </c>
      <c r="K1164" s="6">
        <v>50.91</v>
      </c>
      <c r="L1164" s="6">
        <f t="shared" si="273"/>
        <v>0</v>
      </c>
      <c r="M1164" s="6">
        <f t="shared" si="274"/>
        <v>0</v>
      </c>
      <c r="N1164" s="6">
        <f t="shared" si="275"/>
        <v>1</v>
      </c>
      <c r="AA1164" t="s">
        <v>1231</v>
      </c>
      <c r="AB1164" t="s">
        <v>1216</v>
      </c>
      <c r="AC1164" t="s">
        <v>16</v>
      </c>
      <c r="AD1164" t="s">
        <v>562</v>
      </c>
      <c r="AE1164">
        <v>24</v>
      </c>
      <c r="AF1164">
        <v>98.62</v>
      </c>
      <c r="AG1164">
        <v>73.7</v>
      </c>
      <c r="AH1164">
        <f t="shared" si="276"/>
        <v>1.3381275440976934</v>
      </c>
      <c r="AI1164">
        <v>23.5</v>
      </c>
      <c r="AJ1164">
        <v>64.92</v>
      </c>
      <c r="AK1164">
        <v>72.459999999999994</v>
      </c>
      <c r="AL1164" s="3">
        <f t="shared" si="277"/>
        <v>0</v>
      </c>
      <c r="AM1164" s="3">
        <f t="shared" si="278"/>
        <v>1</v>
      </c>
      <c r="AN1164" s="3">
        <f t="shared" si="279"/>
        <v>0</v>
      </c>
    </row>
    <row r="1165" spans="1:40" x14ac:dyDescent="0.35">
      <c r="A1165" s="9" t="s">
        <v>1232</v>
      </c>
      <c r="B1165" t="s">
        <v>1216</v>
      </c>
      <c r="C1165" s="6" t="s">
        <v>16</v>
      </c>
      <c r="D1165" s="6" t="s">
        <v>561</v>
      </c>
      <c r="E1165" s="6">
        <v>26</v>
      </c>
      <c r="F1165" s="6">
        <v>72.17</v>
      </c>
      <c r="G1165" s="6">
        <v>78.63</v>
      </c>
      <c r="H1165" s="6">
        <f t="shared" si="272"/>
        <v>0.91784306244435976</v>
      </c>
      <c r="I1165" s="6">
        <v>25.5</v>
      </c>
      <c r="J1165" s="6">
        <v>42.77</v>
      </c>
      <c r="K1165" s="6">
        <v>77.400000000000006</v>
      </c>
      <c r="L1165" s="6">
        <f t="shared" si="273"/>
        <v>0</v>
      </c>
      <c r="M1165" s="6">
        <f t="shared" si="274"/>
        <v>0</v>
      </c>
      <c r="N1165" s="6">
        <f t="shared" si="275"/>
        <v>1</v>
      </c>
      <c r="AA1165" t="s">
        <v>1232</v>
      </c>
      <c r="AB1165" t="s">
        <v>1216</v>
      </c>
      <c r="AC1165" t="s">
        <v>16</v>
      </c>
      <c r="AD1165" t="s">
        <v>562</v>
      </c>
      <c r="AE1165">
        <v>24</v>
      </c>
      <c r="AF1165">
        <v>118.2</v>
      </c>
      <c r="AG1165">
        <v>73.7</v>
      </c>
      <c r="AH1165">
        <f t="shared" si="276"/>
        <v>1.6037991858887382</v>
      </c>
      <c r="AI1165">
        <v>23</v>
      </c>
      <c r="AJ1165">
        <v>63</v>
      </c>
      <c r="AK1165">
        <v>71.22</v>
      </c>
      <c r="AL1165" s="3">
        <f t="shared" si="277"/>
        <v>1</v>
      </c>
      <c r="AM1165" s="3">
        <f t="shared" si="278"/>
        <v>0</v>
      </c>
      <c r="AN1165" s="3">
        <f t="shared" si="279"/>
        <v>0</v>
      </c>
    </row>
    <row r="1166" spans="1:40" x14ac:dyDescent="0.35">
      <c r="A1166" s="9" t="s">
        <v>1233</v>
      </c>
      <c r="B1166" t="s">
        <v>1216</v>
      </c>
      <c r="C1166" s="6" t="s">
        <v>16</v>
      </c>
      <c r="D1166" s="6" t="s">
        <v>561</v>
      </c>
      <c r="E1166" s="6">
        <v>19</v>
      </c>
      <c r="F1166" s="6">
        <v>49.25</v>
      </c>
      <c r="G1166" s="6">
        <v>61.18</v>
      </c>
      <c r="H1166" s="6">
        <f t="shared" si="272"/>
        <v>0.80500163452108531</v>
      </c>
      <c r="I1166" s="6">
        <v>18.5</v>
      </c>
      <c r="J1166" s="6">
        <v>35.79</v>
      </c>
      <c r="K1166" s="6">
        <v>59.91</v>
      </c>
      <c r="L1166" s="6">
        <f t="shared" si="273"/>
        <v>0</v>
      </c>
      <c r="M1166" s="6">
        <f t="shared" si="274"/>
        <v>0</v>
      </c>
      <c r="N1166" s="6">
        <f t="shared" si="275"/>
        <v>1</v>
      </c>
      <c r="AA1166" t="s">
        <v>1233</v>
      </c>
      <c r="AB1166" t="s">
        <v>1216</v>
      </c>
      <c r="AC1166" s="6" t="s">
        <v>16</v>
      </c>
      <c r="AD1166" s="6" t="s">
        <v>562</v>
      </c>
      <c r="AE1166" s="6">
        <v>19</v>
      </c>
      <c r="AF1166" s="6">
        <v>28.6</v>
      </c>
      <c r="AG1166" s="6">
        <v>61.18</v>
      </c>
      <c r="AH1166" s="6">
        <f t="shared" si="276"/>
        <v>0.4674730304020922</v>
      </c>
      <c r="AI1166" s="6">
        <v>18.5</v>
      </c>
      <c r="AJ1166" s="6">
        <v>25.25</v>
      </c>
      <c r="AK1166" s="6">
        <v>59.91</v>
      </c>
      <c r="AL1166" s="6">
        <f t="shared" si="277"/>
        <v>0</v>
      </c>
      <c r="AM1166" s="6">
        <f t="shared" si="278"/>
        <v>0</v>
      </c>
      <c r="AN1166" s="6">
        <f t="shared" si="279"/>
        <v>1</v>
      </c>
    </row>
    <row r="1167" spans="1:40" x14ac:dyDescent="0.35">
      <c r="A1167" s="9" t="s">
        <v>1234</v>
      </c>
      <c r="B1167" t="s">
        <v>1216</v>
      </c>
      <c r="C1167" s="6" t="s">
        <v>16</v>
      </c>
      <c r="D1167" s="6" t="s">
        <v>561</v>
      </c>
      <c r="E1167" s="6">
        <v>29</v>
      </c>
      <c r="F1167" s="6">
        <v>67.680000000000007</v>
      </c>
      <c r="G1167" s="6">
        <v>85.96</v>
      </c>
      <c r="H1167" s="6">
        <f t="shared" si="272"/>
        <v>0.78734295020939982</v>
      </c>
      <c r="I1167" s="6">
        <v>28.5</v>
      </c>
      <c r="J1167" s="6">
        <v>58.31</v>
      </c>
      <c r="K1167" s="6">
        <v>84.74</v>
      </c>
      <c r="L1167" s="6">
        <f t="shared" si="273"/>
        <v>0</v>
      </c>
      <c r="M1167" s="6">
        <f t="shared" si="274"/>
        <v>0</v>
      </c>
      <c r="N1167" s="6">
        <f t="shared" si="275"/>
        <v>1</v>
      </c>
      <c r="AA1167" t="s">
        <v>1234</v>
      </c>
      <c r="AB1167" t="s">
        <v>1216</v>
      </c>
      <c r="AC1167" t="s">
        <v>16</v>
      </c>
      <c r="AD1167" t="s">
        <v>562</v>
      </c>
      <c r="AE1167">
        <v>24</v>
      </c>
      <c r="AF1167">
        <v>138.80000000000001</v>
      </c>
      <c r="AG1167">
        <v>73.7</v>
      </c>
      <c r="AH1167">
        <f t="shared" si="276"/>
        <v>1.8833107191316147</v>
      </c>
      <c r="AI1167">
        <v>22</v>
      </c>
      <c r="AJ1167">
        <v>60.19</v>
      </c>
      <c r="AK1167">
        <v>68.72</v>
      </c>
      <c r="AL1167" s="3">
        <f t="shared" si="277"/>
        <v>1</v>
      </c>
      <c r="AM1167" s="3">
        <f t="shared" si="278"/>
        <v>0</v>
      </c>
      <c r="AN1167" s="3">
        <f t="shared" si="279"/>
        <v>0</v>
      </c>
    </row>
    <row r="1168" spans="1:40" x14ac:dyDescent="0.35">
      <c r="A1168" s="9" t="s">
        <v>1235</v>
      </c>
      <c r="B1168" t="s">
        <v>1216</v>
      </c>
      <c r="C1168" s="6" t="s">
        <v>16</v>
      </c>
      <c r="D1168" s="6" t="s">
        <v>561</v>
      </c>
      <c r="E1168" s="6">
        <v>29</v>
      </c>
      <c r="F1168" s="6">
        <v>77.45</v>
      </c>
      <c r="G1168" s="6">
        <v>85.96</v>
      </c>
      <c r="H1168" s="6">
        <f t="shared" si="272"/>
        <v>0.90100046533271294</v>
      </c>
      <c r="I1168" s="6">
        <v>28.5</v>
      </c>
      <c r="J1168" s="6">
        <v>55.28</v>
      </c>
      <c r="K1168" s="6">
        <v>84.74</v>
      </c>
      <c r="L1168" s="6">
        <f t="shared" si="273"/>
        <v>0</v>
      </c>
      <c r="M1168" s="6">
        <f t="shared" si="274"/>
        <v>0</v>
      </c>
      <c r="N1168" s="6">
        <f t="shared" si="275"/>
        <v>1</v>
      </c>
      <c r="AA1168" t="s">
        <v>1235</v>
      </c>
      <c r="AB1168" t="s">
        <v>1216</v>
      </c>
      <c r="AC1168" t="s">
        <v>16</v>
      </c>
      <c r="AD1168" t="s">
        <v>562</v>
      </c>
      <c r="AE1168">
        <v>24</v>
      </c>
      <c r="AF1168">
        <v>83.68</v>
      </c>
      <c r="AG1168">
        <v>73.7</v>
      </c>
      <c r="AH1168">
        <f t="shared" si="276"/>
        <v>1.1354138398914519</v>
      </c>
      <c r="AI1168">
        <v>23.5</v>
      </c>
      <c r="AJ1168">
        <v>68.48</v>
      </c>
      <c r="AK1168">
        <v>72.459999999999994</v>
      </c>
      <c r="AL1168" s="3">
        <f t="shared" si="277"/>
        <v>0</v>
      </c>
      <c r="AM1168" s="3">
        <f t="shared" si="278"/>
        <v>1</v>
      </c>
      <c r="AN1168" s="3">
        <f t="shared" si="279"/>
        <v>0</v>
      </c>
    </row>
    <row r="1169" spans="1:40" x14ac:dyDescent="0.35">
      <c r="A1169" s="9" t="s">
        <v>1236</v>
      </c>
      <c r="B1169" t="s">
        <v>1216</v>
      </c>
      <c r="C1169" s="6" t="s">
        <v>16</v>
      </c>
      <c r="D1169" s="6" t="s">
        <v>561</v>
      </c>
      <c r="E1169" s="6">
        <v>24</v>
      </c>
      <c r="F1169" s="6">
        <v>67.69</v>
      </c>
      <c r="G1169" s="6">
        <v>73.7</v>
      </c>
      <c r="H1169" s="6">
        <f t="shared" si="272"/>
        <v>0.91845318860244229</v>
      </c>
      <c r="I1169" s="6">
        <v>23.5</v>
      </c>
      <c r="J1169" s="6">
        <v>48.56</v>
      </c>
      <c r="K1169" s="6">
        <v>72.459999999999994</v>
      </c>
      <c r="L1169" s="6">
        <f t="shared" si="273"/>
        <v>0</v>
      </c>
      <c r="M1169" s="6">
        <f t="shared" si="274"/>
        <v>0</v>
      </c>
      <c r="N1169" s="6">
        <f t="shared" si="275"/>
        <v>1</v>
      </c>
      <c r="AA1169" t="s">
        <v>1236</v>
      </c>
      <c r="AB1169" t="s">
        <v>1216</v>
      </c>
      <c r="AC1169" t="s">
        <v>16</v>
      </c>
      <c r="AD1169" t="s">
        <v>562</v>
      </c>
      <c r="AE1169">
        <v>24</v>
      </c>
      <c r="AF1169">
        <v>120.68</v>
      </c>
      <c r="AG1169">
        <v>73.7</v>
      </c>
      <c r="AH1169">
        <f t="shared" si="276"/>
        <v>1.637449118046133</v>
      </c>
      <c r="AI1169">
        <v>35</v>
      </c>
      <c r="AJ1169">
        <v>108.69</v>
      </c>
      <c r="AK1169">
        <v>100.44</v>
      </c>
      <c r="AL1169" s="3">
        <f t="shared" si="277"/>
        <v>1</v>
      </c>
      <c r="AM1169" s="3">
        <f t="shared" si="278"/>
        <v>0</v>
      </c>
      <c r="AN1169" s="3">
        <f t="shared" si="279"/>
        <v>0</v>
      </c>
    </row>
    <row r="1170" spans="1:40" x14ac:dyDescent="0.35">
      <c r="A1170" s="9" t="s">
        <v>1237</v>
      </c>
      <c r="B1170" t="s">
        <v>1216</v>
      </c>
      <c r="C1170" s="6" t="s">
        <v>16</v>
      </c>
      <c r="D1170" s="6" t="s">
        <v>561</v>
      </c>
      <c r="E1170" s="6">
        <v>21</v>
      </c>
      <c r="F1170" s="6">
        <v>62.64</v>
      </c>
      <c r="G1170" s="6">
        <v>66.22</v>
      </c>
      <c r="H1170" s="6">
        <f t="shared" si="272"/>
        <v>0.94593778314708554</v>
      </c>
      <c r="I1170" s="6">
        <v>20.5</v>
      </c>
      <c r="J1170" s="6">
        <v>29.3</v>
      </c>
      <c r="K1170" s="6">
        <v>64.97</v>
      </c>
      <c r="L1170" s="6">
        <f t="shared" si="273"/>
        <v>0</v>
      </c>
      <c r="M1170" s="6">
        <f t="shared" si="274"/>
        <v>0</v>
      </c>
      <c r="N1170" s="6">
        <f t="shared" si="275"/>
        <v>1</v>
      </c>
      <c r="AA1170" t="s">
        <v>1237</v>
      </c>
      <c r="AB1170" t="s">
        <v>1216</v>
      </c>
      <c r="AC1170" t="s">
        <v>16</v>
      </c>
      <c r="AD1170" t="s">
        <v>562</v>
      </c>
      <c r="AE1170">
        <v>24</v>
      </c>
      <c r="AF1170">
        <v>120.09</v>
      </c>
      <c r="AG1170">
        <v>73.7</v>
      </c>
      <c r="AH1170">
        <f t="shared" si="276"/>
        <v>1.6294436906377205</v>
      </c>
      <c r="AI1170">
        <v>22</v>
      </c>
      <c r="AJ1170">
        <v>43.53</v>
      </c>
      <c r="AK1170">
        <v>68.72</v>
      </c>
      <c r="AL1170" s="3">
        <f t="shared" si="277"/>
        <v>1</v>
      </c>
      <c r="AM1170" s="3">
        <f t="shared" si="278"/>
        <v>0</v>
      </c>
      <c r="AN1170" s="3">
        <f t="shared" si="279"/>
        <v>0</v>
      </c>
    </row>
    <row r="1171" spans="1:40" x14ac:dyDescent="0.35">
      <c r="A1171" s="9" t="s">
        <v>1238</v>
      </c>
      <c r="B1171" t="s">
        <v>1216</v>
      </c>
      <c r="C1171" s="6" t="s">
        <v>16</v>
      </c>
      <c r="D1171" s="6" t="s">
        <v>561</v>
      </c>
      <c r="E1171" s="6">
        <v>15.5</v>
      </c>
      <c r="F1171" s="6">
        <v>42.9</v>
      </c>
      <c r="G1171" s="6">
        <v>52.21</v>
      </c>
      <c r="H1171" s="6">
        <f t="shared" si="272"/>
        <v>0.82168167017812677</v>
      </c>
      <c r="I1171" s="6">
        <v>15</v>
      </c>
      <c r="J1171" s="6">
        <v>30.08</v>
      </c>
      <c r="K1171" s="6">
        <v>50.91</v>
      </c>
      <c r="L1171" s="6">
        <f t="shared" si="273"/>
        <v>0</v>
      </c>
      <c r="M1171" s="6">
        <f t="shared" si="274"/>
        <v>0</v>
      </c>
      <c r="N1171" s="6">
        <f t="shared" si="275"/>
        <v>1</v>
      </c>
      <c r="AA1171" t="s">
        <v>1238</v>
      </c>
      <c r="AB1171" t="s">
        <v>1216</v>
      </c>
      <c r="AC1171" t="s">
        <v>16</v>
      </c>
      <c r="AD1171" t="s">
        <v>562</v>
      </c>
      <c r="AE1171">
        <v>24</v>
      </c>
      <c r="AF1171">
        <v>80.739999999999995</v>
      </c>
      <c r="AG1171">
        <v>73.7</v>
      </c>
      <c r="AH1171">
        <f t="shared" si="276"/>
        <v>1.0955223880597014</v>
      </c>
      <c r="AI1171">
        <v>23.5</v>
      </c>
      <c r="AJ1171">
        <v>69.27</v>
      </c>
      <c r="AK1171">
        <v>72.459999999999994</v>
      </c>
      <c r="AL1171" s="3">
        <f t="shared" si="277"/>
        <v>0</v>
      </c>
      <c r="AM1171" s="3">
        <f t="shared" si="278"/>
        <v>1</v>
      </c>
      <c r="AN1171" s="3">
        <f t="shared" si="279"/>
        <v>0</v>
      </c>
    </row>
    <row r="1172" spans="1:40" x14ac:dyDescent="0.35">
      <c r="A1172" s="9" t="s">
        <v>1239</v>
      </c>
      <c r="B1172" t="s">
        <v>1216</v>
      </c>
      <c r="C1172" s="6" t="s">
        <v>16</v>
      </c>
      <c r="D1172" s="6" t="s">
        <v>561</v>
      </c>
      <c r="E1172" s="6">
        <v>15.5</v>
      </c>
      <c r="F1172" s="6">
        <v>37.700000000000003</v>
      </c>
      <c r="G1172" s="6">
        <v>52.21</v>
      </c>
      <c r="H1172" s="6">
        <f t="shared" si="272"/>
        <v>0.72208389197471756</v>
      </c>
      <c r="I1172" s="6">
        <v>15</v>
      </c>
      <c r="J1172" s="6">
        <v>25.69</v>
      </c>
      <c r="K1172" s="6">
        <v>50.91</v>
      </c>
      <c r="L1172" s="6">
        <f t="shared" si="273"/>
        <v>0</v>
      </c>
      <c r="M1172" s="6">
        <f t="shared" si="274"/>
        <v>0</v>
      </c>
      <c r="N1172" s="6">
        <f t="shared" si="275"/>
        <v>1</v>
      </c>
      <c r="AA1172" t="s">
        <v>1239</v>
      </c>
      <c r="AB1172" t="s">
        <v>1216</v>
      </c>
      <c r="AC1172" t="s">
        <v>16</v>
      </c>
      <c r="AD1172" t="s">
        <v>562</v>
      </c>
      <c r="AE1172">
        <v>23</v>
      </c>
      <c r="AF1172">
        <v>101.16</v>
      </c>
      <c r="AG1172">
        <v>71.22</v>
      </c>
      <c r="AH1172">
        <f t="shared" si="276"/>
        <v>1.4203875315922494</v>
      </c>
      <c r="AI1172">
        <v>22</v>
      </c>
      <c r="AJ1172">
        <v>65.44</v>
      </c>
      <c r="AK1172">
        <v>68.72</v>
      </c>
      <c r="AL1172" s="3">
        <f t="shared" si="277"/>
        <v>0</v>
      </c>
      <c r="AM1172" s="3">
        <f t="shared" si="278"/>
        <v>1</v>
      </c>
      <c r="AN1172" s="3">
        <f t="shared" si="279"/>
        <v>0</v>
      </c>
    </row>
    <row r="1173" spans="1:40" x14ac:dyDescent="0.35">
      <c r="A1173" s="9" t="s">
        <v>1240</v>
      </c>
      <c r="B1173" t="s">
        <v>1216</v>
      </c>
      <c r="C1173" s="6" t="s">
        <v>16</v>
      </c>
      <c r="D1173" s="6" t="s">
        <v>561</v>
      </c>
      <c r="E1173" s="6">
        <v>18.5</v>
      </c>
      <c r="F1173" s="6">
        <v>46.93</v>
      </c>
      <c r="G1173" s="6">
        <v>59.91</v>
      </c>
      <c r="H1173" s="6">
        <f t="shared" si="272"/>
        <v>0.78334167918544484</v>
      </c>
      <c r="I1173" s="6">
        <v>18</v>
      </c>
      <c r="J1173" s="6">
        <v>37.22</v>
      </c>
      <c r="K1173" s="6">
        <v>58.64</v>
      </c>
      <c r="L1173" s="6">
        <f t="shared" si="273"/>
        <v>0</v>
      </c>
      <c r="M1173" s="6">
        <f t="shared" si="274"/>
        <v>0</v>
      </c>
      <c r="N1173" s="6">
        <f t="shared" si="275"/>
        <v>1</v>
      </c>
      <c r="AA1173" t="s">
        <v>1240</v>
      </c>
      <c r="AB1173" t="s">
        <v>1216</v>
      </c>
      <c r="AC1173" t="s">
        <v>16</v>
      </c>
      <c r="AD1173" t="s">
        <v>562</v>
      </c>
      <c r="AE1173">
        <v>24</v>
      </c>
      <c r="AF1173">
        <v>125.67</v>
      </c>
      <c r="AG1173">
        <v>73.7</v>
      </c>
      <c r="AH1173">
        <f t="shared" si="276"/>
        <v>1.7051560379918589</v>
      </c>
      <c r="AI1173">
        <v>22</v>
      </c>
      <c r="AJ1173">
        <v>57.53</v>
      </c>
      <c r="AK1173">
        <v>68.72</v>
      </c>
      <c r="AL1173" s="3">
        <f t="shared" si="277"/>
        <v>1</v>
      </c>
      <c r="AM1173" s="3">
        <f t="shared" si="278"/>
        <v>0</v>
      </c>
      <c r="AN1173" s="3">
        <f t="shared" si="279"/>
        <v>0</v>
      </c>
    </row>
    <row r="1174" spans="1:40" x14ac:dyDescent="0.35">
      <c r="A1174" s="9" t="s">
        <v>1241</v>
      </c>
      <c r="B1174" t="s">
        <v>1216</v>
      </c>
      <c r="C1174" s="6" t="s">
        <v>16</v>
      </c>
      <c r="D1174" s="6" t="s">
        <v>561</v>
      </c>
      <c r="E1174" s="6">
        <v>23.5</v>
      </c>
      <c r="F1174" s="6">
        <v>59.69</v>
      </c>
      <c r="G1174" s="6">
        <v>72.459999999999994</v>
      </c>
      <c r="H1174" s="6">
        <f t="shared" si="272"/>
        <v>0.8237648357714602</v>
      </c>
      <c r="I1174" s="6">
        <v>23</v>
      </c>
      <c r="J1174" s="6">
        <v>41.71</v>
      </c>
      <c r="K1174" s="6">
        <v>71.22</v>
      </c>
      <c r="L1174" s="6">
        <f t="shared" si="273"/>
        <v>0</v>
      </c>
      <c r="M1174" s="6">
        <f t="shared" si="274"/>
        <v>0</v>
      </c>
      <c r="N1174" s="6">
        <f t="shared" si="275"/>
        <v>1</v>
      </c>
      <c r="AA1174" t="s">
        <v>1241</v>
      </c>
      <c r="AB1174" t="s">
        <v>1216</v>
      </c>
      <c r="AC1174" t="s">
        <v>16</v>
      </c>
      <c r="AD1174" t="s">
        <v>562</v>
      </c>
      <c r="AE1174">
        <v>23.5</v>
      </c>
      <c r="AF1174">
        <v>131.59</v>
      </c>
      <c r="AG1174">
        <v>72.459999999999994</v>
      </c>
      <c r="AH1174">
        <f t="shared" si="276"/>
        <v>1.8160364338945627</v>
      </c>
      <c r="AI1174">
        <v>22.5</v>
      </c>
      <c r="AJ1174">
        <v>55.99</v>
      </c>
      <c r="AK1174">
        <v>69.97</v>
      </c>
      <c r="AL1174" s="3">
        <f t="shared" si="277"/>
        <v>1</v>
      </c>
      <c r="AM1174" s="3">
        <f t="shared" si="278"/>
        <v>0</v>
      </c>
      <c r="AN1174" s="3">
        <f t="shared" si="279"/>
        <v>0</v>
      </c>
    </row>
    <row r="1175" spans="1:40" x14ac:dyDescent="0.35">
      <c r="A1175" s="9" t="s">
        <v>1242</v>
      </c>
      <c r="B1175" t="s">
        <v>1216</v>
      </c>
      <c r="C1175" s="6" t="s">
        <v>16</v>
      </c>
      <c r="D1175" s="6" t="s">
        <v>561</v>
      </c>
      <c r="E1175" s="6">
        <v>22</v>
      </c>
      <c r="F1175" s="6">
        <v>62.26</v>
      </c>
      <c r="G1175" s="6">
        <v>68.72</v>
      </c>
      <c r="H1175" s="6">
        <f t="shared" si="272"/>
        <v>0.90599534342258436</v>
      </c>
      <c r="I1175" s="6">
        <v>21.5</v>
      </c>
      <c r="J1175" s="6">
        <v>35.99</v>
      </c>
      <c r="K1175" s="6">
        <v>67.47</v>
      </c>
      <c r="L1175" s="6">
        <f t="shared" si="273"/>
        <v>0</v>
      </c>
      <c r="M1175" s="6">
        <f t="shared" si="274"/>
        <v>0</v>
      </c>
      <c r="N1175" s="6">
        <f t="shared" si="275"/>
        <v>1</v>
      </c>
      <c r="AA1175" t="s">
        <v>1242</v>
      </c>
      <c r="AB1175" t="s">
        <v>1216</v>
      </c>
      <c r="AC1175" s="6" t="s">
        <v>16</v>
      </c>
      <c r="AD1175" s="6" t="s">
        <v>562</v>
      </c>
      <c r="AE1175" s="6">
        <v>24.5</v>
      </c>
      <c r="AF1175" s="6">
        <v>69.67</v>
      </c>
      <c r="AG1175" s="6">
        <v>74.930000000000007</v>
      </c>
      <c r="AH1175" s="6">
        <f t="shared" si="276"/>
        <v>0.92980114773788869</v>
      </c>
      <c r="AI1175" s="6">
        <v>24</v>
      </c>
      <c r="AJ1175" s="6">
        <v>43.99</v>
      </c>
      <c r="AK1175" s="6">
        <v>73.7</v>
      </c>
      <c r="AL1175" s="6">
        <f t="shared" si="277"/>
        <v>0</v>
      </c>
      <c r="AM1175" s="6">
        <f t="shared" si="278"/>
        <v>0</v>
      </c>
      <c r="AN1175" s="6">
        <f t="shared" si="279"/>
        <v>1</v>
      </c>
    </row>
    <row r="1176" spans="1:40" x14ac:dyDescent="0.35">
      <c r="A1176" s="9" t="s">
        <v>1243</v>
      </c>
      <c r="B1176" t="s">
        <v>1244</v>
      </c>
      <c r="C1176" s="6" t="s">
        <v>16</v>
      </c>
      <c r="D1176" s="6" t="s">
        <v>17</v>
      </c>
      <c r="E1176" s="6">
        <v>27.5</v>
      </c>
      <c r="F1176" s="6">
        <v>74.349999999999994</v>
      </c>
      <c r="G1176" s="6">
        <v>82.3</v>
      </c>
      <c r="H1176" s="6">
        <f t="shared" si="272"/>
        <v>0.90340218712029163</v>
      </c>
      <c r="I1176" s="6">
        <v>27</v>
      </c>
      <c r="J1176" s="6">
        <v>67.8</v>
      </c>
      <c r="K1176" s="6">
        <v>81.08</v>
      </c>
      <c r="L1176" s="6">
        <f t="shared" si="273"/>
        <v>0</v>
      </c>
      <c r="M1176" s="6">
        <f t="shared" si="274"/>
        <v>0</v>
      </c>
      <c r="N1176" s="6">
        <f t="shared" si="275"/>
        <v>1</v>
      </c>
      <c r="AA1176" t="s">
        <v>1243</v>
      </c>
      <c r="AB1176" t="s">
        <v>1244</v>
      </c>
      <c r="AC1176" t="s">
        <v>16</v>
      </c>
      <c r="AD1176" t="s">
        <v>18</v>
      </c>
      <c r="AE1176">
        <v>24</v>
      </c>
      <c r="AF1176">
        <v>124.69</v>
      </c>
      <c r="AG1176">
        <v>73.7</v>
      </c>
      <c r="AH1176">
        <f t="shared" si="276"/>
        <v>1.6918588873812754</v>
      </c>
      <c r="AI1176">
        <v>23</v>
      </c>
      <c r="AJ1176">
        <v>56.96</v>
      </c>
      <c r="AK1176">
        <v>71.22</v>
      </c>
      <c r="AL1176" s="3">
        <f t="shared" si="277"/>
        <v>1</v>
      </c>
      <c r="AM1176" s="3">
        <f t="shared" si="278"/>
        <v>0</v>
      </c>
      <c r="AN1176" s="3">
        <f t="shared" si="279"/>
        <v>0</v>
      </c>
    </row>
    <row r="1177" spans="1:40" x14ac:dyDescent="0.35">
      <c r="A1177" s="9" t="s">
        <v>1245</v>
      </c>
      <c r="B1177" t="s">
        <v>1244</v>
      </c>
      <c r="C1177" s="6" t="s">
        <v>16</v>
      </c>
      <c r="D1177" s="6" t="s">
        <v>17</v>
      </c>
      <c r="E1177" s="6">
        <v>29</v>
      </c>
      <c r="F1177" s="6">
        <v>80.81</v>
      </c>
      <c r="G1177" s="6">
        <v>85.96</v>
      </c>
      <c r="H1177" s="6">
        <f t="shared" si="272"/>
        <v>0.94008841321544911</v>
      </c>
      <c r="I1177" s="6">
        <v>28.5</v>
      </c>
      <c r="J1177" s="6">
        <v>47.4</v>
      </c>
      <c r="K1177" s="6">
        <v>84.74</v>
      </c>
      <c r="L1177" s="6">
        <f t="shared" si="273"/>
        <v>0</v>
      </c>
      <c r="M1177" s="6">
        <f t="shared" si="274"/>
        <v>0</v>
      </c>
      <c r="N1177" s="6">
        <f t="shared" si="275"/>
        <v>1</v>
      </c>
      <c r="AA1177" t="s">
        <v>1245</v>
      </c>
      <c r="AB1177" t="s">
        <v>1244</v>
      </c>
      <c r="AC1177" t="s">
        <v>16</v>
      </c>
      <c r="AD1177" t="s">
        <v>18</v>
      </c>
      <c r="AE1177">
        <v>24</v>
      </c>
      <c r="AF1177">
        <v>101.08</v>
      </c>
      <c r="AG1177">
        <v>73.7</v>
      </c>
      <c r="AH1177">
        <f t="shared" si="276"/>
        <v>1.371506105834464</v>
      </c>
      <c r="AI1177">
        <v>23.5</v>
      </c>
      <c r="AJ1177">
        <v>56.84</v>
      </c>
      <c r="AK1177">
        <v>72.459999999999994</v>
      </c>
      <c r="AL1177" s="3">
        <f t="shared" si="277"/>
        <v>0</v>
      </c>
      <c r="AM1177" s="3">
        <f t="shared" si="278"/>
        <v>1</v>
      </c>
      <c r="AN1177" s="3">
        <f t="shared" si="279"/>
        <v>0</v>
      </c>
    </row>
    <row r="1178" spans="1:40" x14ac:dyDescent="0.35">
      <c r="A1178" s="9" t="s">
        <v>1246</v>
      </c>
      <c r="B1178" t="s">
        <v>1244</v>
      </c>
      <c r="C1178" s="6" t="s">
        <v>16</v>
      </c>
      <c r="D1178" s="6" t="s">
        <v>17</v>
      </c>
      <c r="E1178" s="6">
        <v>31</v>
      </c>
      <c r="F1178" s="6">
        <v>72.17</v>
      </c>
      <c r="G1178" s="6">
        <v>90.81</v>
      </c>
      <c r="H1178" s="6">
        <f t="shared" si="272"/>
        <v>0.79473626252615348</v>
      </c>
      <c r="I1178" s="6">
        <v>30.5</v>
      </c>
      <c r="J1178" s="6">
        <v>54.53</v>
      </c>
      <c r="K1178" s="6">
        <v>89.6</v>
      </c>
      <c r="L1178" s="6">
        <f t="shared" si="273"/>
        <v>0</v>
      </c>
      <c r="M1178" s="6">
        <f t="shared" si="274"/>
        <v>0</v>
      </c>
      <c r="N1178" s="6">
        <f t="shared" si="275"/>
        <v>1</v>
      </c>
      <c r="AA1178" t="s">
        <v>1246</v>
      </c>
      <c r="AB1178" t="s">
        <v>1244</v>
      </c>
      <c r="AC1178" t="s">
        <v>16</v>
      </c>
      <c r="AD1178" t="s">
        <v>18</v>
      </c>
      <c r="AE1178">
        <v>24</v>
      </c>
      <c r="AF1178">
        <v>100.13</v>
      </c>
      <c r="AG1178">
        <v>73.7</v>
      </c>
      <c r="AH1178">
        <f t="shared" si="276"/>
        <v>1.3586160108548166</v>
      </c>
      <c r="AI1178">
        <v>23.5</v>
      </c>
      <c r="AJ1178">
        <v>71.03</v>
      </c>
      <c r="AK1178">
        <v>72.459999999999994</v>
      </c>
      <c r="AL1178" s="3">
        <f t="shared" si="277"/>
        <v>0</v>
      </c>
      <c r="AM1178" s="3">
        <f t="shared" si="278"/>
        <v>1</v>
      </c>
      <c r="AN1178" s="3">
        <f t="shared" si="279"/>
        <v>0</v>
      </c>
    </row>
    <row r="1179" spans="1:40" x14ac:dyDescent="0.35">
      <c r="A1179" s="9" t="s">
        <v>1247</v>
      </c>
      <c r="B1179" t="s">
        <v>1244</v>
      </c>
      <c r="C1179" s="6" t="s">
        <v>16</v>
      </c>
      <c r="D1179" s="6" t="s">
        <v>17</v>
      </c>
      <c r="E1179" s="6">
        <v>35</v>
      </c>
      <c r="F1179" s="6">
        <v>91.35</v>
      </c>
      <c r="G1179" s="6">
        <v>100.44</v>
      </c>
      <c r="H1179" s="6">
        <f t="shared" si="272"/>
        <v>0.90949820788530467</v>
      </c>
      <c r="I1179" s="6">
        <v>34.5</v>
      </c>
      <c r="J1179" s="6">
        <v>73.28</v>
      </c>
      <c r="K1179" s="6">
        <v>99.24</v>
      </c>
      <c r="L1179" s="6">
        <f t="shared" si="273"/>
        <v>0</v>
      </c>
      <c r="M1179" s="6">
        <f t="shared" si="274"/>
        <v>0</v>
      </c>
      <c r="N1179" s="6">
        <f t="shared" si="275"/>
        <v>1</v>
      </c>
      <c r="AA1179" t="s">
        <v>1247</v>
      </c>
      <c r="AB1179" t="s">
        <v>1244</v>
      </c>
      <c r="AC1179" s="6" t="s">
        <v>16</v>
      </c>
      <c r="AD1179" s="6" t="s">
        <v>18</v>
      </c>
      <c r="AE1179" s="6">
        <v>19.5</v>
      </c>
      <c r="AF1179" s="6">
        <v>61.02</v>
      </c>
      <c r="AG1179" s="6">
        <v>62.44</v>
      </c>
      <c r="AH1179" s="6">
        <f t="shared" si="276"/>
        <v>0.97725816784112762</v>
      </c>
      <c r="AI1179" s="6">
        <v>19</v>
      </c>
      <c r="AJ1179" s="6">
        <v>42.66</v>
      </c>
      <c r="AK1179" s="6">
        <v>61.18</v>
      </c>
      <c r="AL1179" s="6">
        <f t="shared" si="277"/>
        <v>0</v>
      </c>
      <c r="AM1179" s="6">
        <f t="shared" si="278"/>
        <v>0</v>
      </c>
      <c r="AN1179" s="6">
        <f t="shared" si="279"/>
        <v>1</v>
      </c>
    </row>
    <row r="1180" spans="1:40" x14ac:dyDescent="0.35">
      <c r="A1180" s="9" t="s">
        <v>1248</v>
      </c>
      <c r="B1180" t="s">
        <v>1244</v>
      </c>
      <c r="C1180" s="6" t="s">
        <v>16</v>
      </c>
      <c r="D1180" s="6" t="s">
        <v>17</v>
      </c>
      <c r="E1180" s="6">
        <v>19</v>
      </c>
      <c r="F1180" s="6">
        <v>52.69</v>
      </c>
      <c r="G1180" s="6">
        <v>61.18</v>
      </c>
      <c r="H1180" s="6">
        <f t="shared" si="272"/>
        <v>0.86122915985616211</v>
      </c>
      <c r="I1180" s="6">
        <v>18.5</v>
      </c>
      <c r="J1180" s="6">
        <v>26.94</v>
      </c>
      <c r="K1180" s="6">
        <v>59.91</v>
      </c>
      <c r="L1180" s="6">
        <f t="shared" si="273"/>
        <v>0</v>
      </c>
      <c r="M1180" s="6">
        <f t="shared" si="274"/>
        <v>0</v>
      </c>
      <c r="N1180" s="6">
        <f t="shared" si="275"/>
        <v>1</v>
      </c>
      <c r="AA1180" t="s">
        <v>1248</v>
      </c>
      <c r="AB1180" t="s">
        <v>1244</v>
      </c>
      <c r="AC1180" t="s">
        <v>16</v>
      </c>
      <c r="AD1180" t="s">
        <v>18</v>
      </c>
      <c r="AE1180">
        <v>24</v>
      </c>
      <c r="AF1180">
        <v>102.67</v>
      </c>
      <c r="AG1180">
        <v>73.7</v>
      </c>
      <c r="AH1180">
        <f t="shared" si="276"/>
        <v>1.393080054274084</v>
      </c>
      <c r="AI1180">
        <v>23</v>
      </c>
      <c r="AJ1180">
        <v>70.48</v>
      </c>
      <c r="AK1180">
        <v>71.22</v>
      </c>
      <c r="AL1180" s="3">
        <f t="shared" si="277"/>
        <v>0</v>
      </c>
      <c r="AM1180" s="3">
        <f t="shared" si="278"/>
        <v>1</v>
      </c>
      <c r="AN1180" s="3">
        <f t="shared" si="279"/>
        <v>0</v>
      </c>
    </row>
    <row r="1181" spans="1:40" x14ac:dyDescent="0.35">
      <c r="A1181" s="9" t="s">
        <v>1249</v>
      </c>
      <c r="B1181" t="s">
        <v>1244</v>
      </c>
      <c r="C1181" s="6" t="s">
        <v>16</v>
      </c>
      <c r="D1181" s="6" t="s">
        <v>17</v>
      </c>
      <c r="E1181" s="6">
        <v>16.5</v>
      </c>
      <c r="F1181" s="6">
        <v>49.93</v>
      </c>
      <c r="G1181" s="6">
        <v>54.79</v>
      </c>
      <c r="H1181" s="6">
        <f t="shared" si="272"/>
        <v>0.91129768205876982</v>
      </c>
      <c r="I1181" s="6">
        <v>16</v>
      </c>
      <c r="J1181" s="6">
        <v>38.21</v>
      </c>
      <c r="K1181" s="6">
        <v>53.5</v>
      </c>
      <c r="L1181" s="6">
        <f t="shared" si="273"/>
        <v>0</v>
      </c>
      <c r="M1181" s="6">
        <f t="shared" si="274"/>
        <v>0</v>
      </c>
      <c r="N1181" s="6">
        <f t="shared" si="275"/>
        <v>1</v>
      </c>
      <c r="AA1181" t="s">
        <v>1249</v>
      </c>
      <c r="AB1181" t="s">
        <v>1244</v>
      </c>
      <c r="AC1181" t="s">
        <v>16</v>
      </c>
      <c r="AD1181" t="s">
        <v>18</v>
      </c>
      <c r="AE1181">
        <v>24</v>
      </c>
      <c r="AF1181">
        <v>101.81</v>
      </c>
      <c r="AG1181">
        <v>73.7</v>
      </c>
      <c r="AH1181">
        <f t="shared" si="276"/>
        <v>1.3814111261872455</v>
      </c>
      <c r="AI1181">
        <v>23.5</v>
      </c>
      <c r="AJ1181">
        <v>61.25</v>
      </c>
      <c r="AK1181">
        <v>72.459999999999994</v>
      </c>
      <c r="AL1181" s="3">
        <f t="shared" si="277"/>
        <v>0</v>
      </c>
      <c r="AM1181" s="3">
        <f t="shared" si="278"/>
        <v>1</v>
      </c>
      <c r="AN1181" s="3">
        <f t="shared" si="279"/>
        <v>0</v>
      </c>
    </row>
    <row r="1182" spans="1:40" x14ac:dyDescent="0.35">
      <c r="A1182" s="9" t="s">
        <v>1250</v>
      </c>
      <c r="B1182" t="s">
        <v>1244</v>
      </c>
      <c r="C1182" s="6" t="s">
        <v>16</v>
      </c>
      <c r="D1182" s="6" t="s">
        <v>17</v>
      </c>
      <c r="E1182" s="6">
        <v>31.5</v>
      </c>
      <c r="F1182" s="6">
        <v>80.52</v>
      </c>
      <c r="G1182" s="6">
        <v>92.02</v>
      </c>
      <c r="H1182" s="6">
        <f t="shared" si="272"/>
        <v>0.87502716800695501</v>
      </c>
      <c r="I1182" s="6">
        <v>31</v>
      </c>
      <c r="J1182" s="6">
        <v>69.900000000000006</v>
      </c>
      <c r="K1182" s="6">
        <v>90.81</v>
      </c>
      <c r="L1182" s="6">
        <f t="shared" si="273"/>
        <v>0</v>
      </c>
      <c r="M1182" s="6">
        <f t="shared" si="274"/>
        <v>0</v>
      </c>
      <c r="N1182" s="6">
        <f t="shared" si="275"/>
        <v>1</v>
      </c>
      <c r="AA1182" t="s">
        <v>1250</v>
      </c>
      <c r="AB1182" t="s">
        <v>1244</v>
      </c>
      <c r="AC1182" t="s">
        <v>16</v>
      </c>
      <c r="AD1182" t="s">
        <v>18</v>
      </c>
      <c r="AE1182">
        <v>24</v>
      </c>
      <c r="AF1182">
        <v>140.32</v>
      </c>
      <c r="AG1182">
        <v>73.7</v>
      </c>
      <c r="AH1182">
        <f t="shared" si="276"/>
        <v>1.90393487109905</v>
      </c>
      <c r="AI1182">
        <v>23</v>
      </c>
      <c r="AJ1182">
        <v>37.119999999999997</v>
      </c>
      <c r="AK1182">
        <v>71.22</v>
      </c>
      <c r="AL1182" s="3">
        <f t="shared" si="277"/>
        <v>1</v>
      </c>
      <c r="AM1182" s="3">
        <f t="shared" si="278"/>
        <v>0</v>
      </c>
      <c r="AN1182" s="3">
        <f t="shared" si="279"/>
        <v>0</v>
      </c>
    </row>
    <row r="1183" spans="1:40" x14ac:dyDescent="0.35">
      <c r="A1183" s="9" t="s">
        <v>1251</v>
      </c>
      <c r="B1183" t="s">
        <v>1244</v>
      </c>
      <c r="C1183" s="6" t="s">
        <v>16</v>
      </c>
      <c r="D1183" s="6" t="s">
        <v>17</v>
      </c>
      <c r="E1183" s="6">
        <v>25</v>
      </c>
      <c r="F1183" s="6">
        <v>68.52</v>
      </c>
      <c r="G1183" s="6">
        <v>76.17</v>
      </c>
      <c r="H1183" s="6">
        <f t="shared" si="272"/>
        <v>0.89956675856636459</v>
      </c>
      <c r="I1183" s="6">
        <v>24.5</v>
      </c>
      <c r="J1183" s="6">
        <v>63.6</v>
      </c>
      <c r="K1183" s="6">
        <v>74.930000000000007</v>
      </c>
      <c r="L1183" s="6">
        <f t="shared" si="273"/>
        <v>0</v>
      </c>
      <c r="M1183" s="6">
        <f t="shared" si="274"/>
        <v>0</v>
      </c>
      <c r="N1183" s="6">
        <f t="shared" si="275"/>
        <v>1</v>
      </c>
      <c r="AA1183" t="s">
        <v>1251</v>
      </c>
      <c r="AB1183" t="s">
        <v>1244</v>
      </c>
      <c r="AC1183" t="s">
        <v>16</v>
      </c>
      <c r="AD1183" t="s">
        <v>18</v>
      </c>
      <c r="AE1183">
        <v>24</v>
      </c>
      <c r="AF1183">
        <v>94.69</v>
      </c>
      <c r="AG1183">
        <v>73.7</v>
      </c>
      <c r="AH1183">
        <f t="shared" si="276"/>
        <v>1.2848032564450473</v>
      </c>
      <c r="AI1183">
        <v>23.5</v>
      </c>
      <c r="AJ1183">
        <v>63.49</v>
      </c>
      <c r="AK1183">
        <v>72.459999999999994</v>
      </c>
      <c r="AL1183" s="3">
        <f t="shared" si="277"/>
        <v>0</v>
      </c>
      <c r="AM1183" s="3">
        <f t="shared" si="278"/>
        <v>1</v>
      </c>
      <c r="AN1183" s="3">
        <f t="shared" si="279"/>
        <v>0</v>
      </c>
    </row>
    <row r="1184" spans="1:40" x14ac:dyDescent="0.35">
      <c r="A1184" s="9" t="s">
        <v>1252</v>
      </c>
      <c r="B1184" t="s">
        <v>1244</v>
      </c>
      <c r="C1184" s="6" t="s">
        <v>16</v>
      </c>
      <c r="D1184" s="6" t="s">
        <v>17</v>
      </c>
      <c r="E1184" s="6">
        <v>20</v>
      </c>
      <c r="F1184" s="6">
        <v>62.54</v>
      </c>
      <c r="G1184" s="6">
        <v>63.71</v>
      </c>
      <c r="H1184" s="6">
        <f t="shared" si="272"/>
        <v>0.98163553602260234</v>
      </c>
      <c r="I1184" s="6">
        <v>19.5</v>
      </c>
      <c r="J1184" s="6">
        <v>43.57</v>
      </c>
      <c r="K1184" s="6">
        <v>62.44</v>
      </c>
      <c r="L1184" s="6">
        <f t="shared" si="273"/>
        <v>0</v>
      </c>
      <c r="M1184" s="6">
        <f t="shared" si="274"/>
        <v>0</v>
      </c>
      <c r="N1184" s="6">
        <f t="shared" si="275"/>
        <v>1</v>
      </c>
      <c r="AA1184" t="s">
        <v>1252</v>
      </c>
      <c r="AB1184" t="s">
        <v>1244</v>
      </c>
      <c r="AC1184" t="s">
        <v>16</v>
      </c>
      <c r="AD1184" t="s">
        <v>18</v>
      </c>
      <c r="AE1184">
        <v>24</v>
      </c>
      <c r="AF1184">
        <v>87.79</v>
      </c>
      <c r="AG1184">
        <v>73.7</v>
      </c>
      <c r="AH1184">
        <f t="shared" si="276"/>
        <v>1.191180461329715</v>
      </c>
      <c r="AI1184">
        <v>23.5</v>
      </c>
      <c r="AJ1184">
        <v>53.92</v>
      </c>
      <c r="AK1184">
        <v>72.459999999999994</v>
      </c>
      <c r="AL1184" s="3">
        <f t="shared" si="277"/>
        <v>0</v>
      </c>
      <c r="AM1184" s="3">
        <f t="shared" si="278"/>
        <v>1</v>
      </c>
      <c r="AN1184" s="3">
        <f t="shared" si="279"/>
        <v>0</v>
      </c>
    </row>
    <row r="1185" spans="1:40" x14ac:dyDescent="0.35">
      <c r="A1185" s="9" t="s">
        <v>1253</v>
      </c>
      <c r="B1185" t="s">
        <v>1244</v>
      </c>
      <c r="C1185" s="6" t="s">
        <v>16</v>
      </c>
      <c r="D1185" s="6" t="s">
        <v>17</v>
      </c>
      <c r="E1185" s="6">
        <v>19.5</v>
      </c>
      <c r="F1185" s="6">
        <v>39.700000000000003</v>
      </c>
      <c r="G1185" s="6">
        <v>62.44</v>
      </c>
      <c r="H1185" s="6">
        <f t="shared" si="272"/>
        <v>0.63581037796284445</v>
      </c>
      <c r="I1185" s="6">
        <v>19</v>
      </c>
      <c r="J1185" s="6">
        <v>24.27</v>
      </c>
      <c r="K1185" s="6">
        <v>61.18</v>
      </c>
      <c r="L1185" s="6">
        <f t="shared" si="273"/>
        <v>0</v>
      </c>
      <c r="M1185" s="6">
        <f t="shared" si="274"/>
        <v>0</v>
      </c>
      <c r="N1185" s="6">
        <f t="shared" si="275"/>
        <v>1</v>
      </c>
      <c r="AA1185" t="s">
        <v>1253</v>
      </c>
      <c r="AB1185" t="s">
        <v>1244</v>
      </c>
      <c r="AC1185" t="s">
        <v>16</v>
      </c>
      <c r="AD1185" t="s">
        <v>18</v>
      </c>
      <c r="AE1185">
        <v>24</v>
      </c>
      <c r="AF1185">
        <v>98.66</v>
      </c>
      <c r="AG1185">
        <v>73.7</v>
      </c>
      <c r="AH1185">
        <f t="shared" si="276"/>
        <v>1.3386702849389416</v>
      </c>
      <c r="AI1185">
        <v>23</v>
      </c>
      <c r="AJ1185">
        <v>56.75</v>
      </c>
      <c r="AK1185">
        <v>71.22</v>
      </c>
      <c r="AL1185" s="3">
        <f t="shared" si="277"/>
        <v>0</v>
      </c>
      <c r="AM1185" s="3">
        <f t="shared" si="278"/>
        <v>1</v>
      </c>
      <c r="AN1185" s="3">
        <f t="shared" si="279"/>
        <v>0</v>
      </c>
    </row>
    <row r="1186" spans="1:40" x14ac:dyDescent="0.35">
      <c r="A1186" s="9" t="s">
        <v>1254</v>
      </c>
      <c r="B1186" t="s">
        <v>1244</v>
      </c>
      <c r="C1186" s="6" t="s">
        <v>16</v>
      </c>
      <c r="D1186" s="6" t="s">
        <v>17</v>
      </c>
      <c r="E1186" s="6">
        <v>16</v>
      </c>
      <c r="F1186" s="6">
        <v>34.24</v>
      </c>
      <c r="G1186" s="6">
        <v>53.5</v>
      </c>
      <c r="H1186" s="6">
        <f t="shared" si="272"/>
        <v>0.64</v>
      </c>
      <c r="I1186" s="6">
        <v>15.5</v>
      </c>
      <c r="J1186" s="6">
        <v>20.92</v>
      </c>
      <c r="K1186" s="6">
        <v>52.21</v>
      </c>
      <c r="L1186" s="6">
        <f t="shared" si="273"/>
        <v>0</v>
      </c>
      <c r="M1186" s="6">
        <f t="shared" si="274"/>
        <v>0</v>
      </c>
      <c r="N1186" s="6">
        <f t="shared" si="275"/>
        <v>1</v>
      </c>
      <c r="AA1186" t="s">
        <v>1254</v>
      </c>
      <c r="AB1186" t="s">
        <v>1244</v>
      </c>
      <c r="AC1186" t="s">
        <v>16</v>
      </c>
      <c r="AD1186" t="s">
        <v>18</v>
      </c>
      <c r="AE1186">
        <v>24</v>
      </c>
      <c r="AF1186">
        <v>131.05000000000001</v>
      </c>
      <c r="AG1186">
        <v>73.7</v>
      </c>
      <c r="AH1186">
        <f t="shared" si="276"/>
        <v>1.7781546811397559</v>
      </c>
      <c r="AI1186">
        <v>23.5</v>
      </c>
      <c r="AJ1186">
        <v>62.34</v>
      </c>
      <c r="AK1186">
        <v>72.459999999999994</v>
      </c>
      <c r="AL1186" s="3">
        <f t="shared" si="277"/>
        <v>1</v>
      </c>
      <c r="AM1186" s="3">
        <f t="shared" si="278"/>
        <v>0</v>
      </c>
      <c r="AN1186" s="3">
        <f t="shared" si="279"/>
        <v>0</v>
      </c>
    </row>
    <row r="1187" spans="1:40" x14ac:dyDescent="0.35">
      <c r="A1187" s="9" t="s">
        <v>1255</v>
      </c>
      <c r="B1187" t="s">
        <v>1244</v>
      </c>
      <c r="C1187" s="6" t="s">
        <v>16</v>
      </c>
      <c r="D1187" s="6" t="s">
        <v>17</v>
      </c>
      <c r="E1187" s="6">
        <v>22.5</v>
      </c>
      <c r="F1187" s="6">
        <v>55.55</v>
      </c>
      <c r="G1187" s="6">
        <v>69.97</v>
      </c>
      <c r="H1187" s="6">
        <f t="shared" si="272"/>
        <v>0.79391167643275684</v>
      </c>
      <c r="I1187" s="6">
        <v>22</v>
      </c>
      <c r="J1187" s="6">
        <v>35.69</v>
      </c>
      <c r="K1187" s="6">
        <v>68.72</v>
      </c>
      <c r="L1187" s="6">
        <f t="shared" si="273"/>
        <v>0</v>
      </c>
      <c r="M1187" s="6">
        <f t="shared" si="274"/>
        <v>0</v>
      </c>
      <c r="N1187" s="6">
        <f t="shared" si="275"/>
        <v>1</v>
      </c>
      <c r="AA1187" t="s">
        <v>1255</v>
      </c>
      <c r="AB1187" t="s">
        <v>1244</v>
      </c>
      <c r="AC1187" t="s">
        <v>16</v>
      </c>
      <c r="AD1187" t="s">
        <v>18</v>
      </c>
      <c r="AE1187">
        <v>24</v>
      </c>
      <c r="AF1187">
        <v>104.66</v>
      </c>
      <c r="AG1187">
        <v>73.7</v>
      </c>
      <c r="AH1187">
        <f t="shared" si="276"/>
        <v>1.4200814111261872</v>
      </c>
      <c r="AI1187">
        <v>23</v>
      </c>
      <c r="AJ1187">
        <v>46.35</v>
      </c>
      <c r="AK1187">
        <v>71.22</v>
      </c>
      <c r="AL1187" s="3">
        <f t="shared" si="277"/>
        <v>0</v>
      </c>
      <c r="AM1187" s="3">
        <f t="shared" si="278"/>
        <v>1</v>
      </c>
      <c r="AN1187" s="3">
        <f t="shared" si="279"/>
        <v>0</v>
      </c>
    </row>
    <row r="1188" spans="1:40" x14ac:dyDescent="0.35">
      <c r="A1188" s="9" t="s">
        <v>1256</v>
      </c>
      <c r="B1188" t="s">
        <v>1244</v>
      </c>
      <c r="C1188" s="6" t="s">
        <v>16</v>
      </c>
      <c r="D1188" s="6" t="s">
        <v>17</v>
      </c>
      <c r="E1188" s="6">
        <v>21.5</v>
      </c>
      <c r="F1188" s="6">
        <v>54.79</v>
      </c>
      <c r="G1188" s="6">
        <v>67.47</v>
      </c>
      <c r="H1188" s="6">
        <f t="shared" si="272"/>
        <v>0.81206462131317625</v>
      </c>
      <c r="I1188" s="6">
        <v>21</v>
      </c>
      <c r="J1188" s="6">
        <v>36.58</v>
      </c>
      <c r="K1188" s="6">
        <v>66.22</v>
      </c>
      <c r="L1188" s="6">
        <f t="shared" si="273"/>
        <v>0</v>
      </c>
      <c r="M1188" s="6">
        <f t="shared" si="274"/>
        <v>0</v>
      </c>
      <c r="N1188" s="6">
        <f t="shared" si="275"/>
        <v>1</v>
      </c>
      <c r="AA1188" t="s">
        <v>1256</v>
      </c>
      <c r="AB1188" t="s">
        <v>1244</v>
      </c>
      <c r="AC1188" t="s">
        <v>16</v>
      </c>
      <c r="AD1188" t="s">
        <v>18</v>
      </c>
      <c r="AE1188">
        <v>24</v>
      </c>
      <c r="AF1188">
        <v>129.62</v>
      </c>
      <c r="AG1188">
        <v>73.7</v>
      </c>
      <c r="AH1188">
        <f t="shared" si="276"/>
        <v>1.7587516960651288</v>
      </c>
      <c r="AI1188">
        <v>23</v>
      </c>
      <c r="AJ1188">
        <v>42.77</v>
      </c>
      <c r="AK1188">
        <v>71.22</v>
      </c>
      <c r="AL1188" s="3">
        <f t="shared" si="277"/>
        <v>1</v>
      </c>
      <c r="AM1188" s="3">
        <f t="shared" si="278"/>
        <v>0</v>
      </c>
      <c r="AN1188" s="3">
        <f t="shared" si="279"/>
        <v>0</v>
      </c>
    </row>
    <row r="1189" spans="1:40" x14ac:dyDescent="0.35">
      <c r="A1189" s="9" t="s">
        <v>1257</v>
      </c>
      <c r="B1189" t="s">
        <v>1244</v>
      </c>
      <c r="C1189" s="6" t="s">
        <v>16</v>
      </c>
      <c r="D1189" s="6" t="s">
        <v>134</v>
      </c>
      <c r="E1189" s="6">
        <v>15.5</v>
      </c>
      <c r="F1189" s="6">
        <v>46.47</v>
      </c>
      <c r="G1189" s="6">
        <v>52.21</v>
      </c>
      <c r="H1189" s="6">
        <f t="shared" si="272"/>
        <v>0.89005937559854431</v>
      </c>
      <c r="I1189" s="6">
        <v>15</v>
      </c>
      <c r="J1189" s="6">
        <v>35.200000000000003</v>
      </c>
      <c r="K1189" s="6">
        <v>50.91</v>
      </c>
      <c r="L1189" s="6">
        <f t="shared" si="273"/>
        <v>0</v>
      </c>
      <c r="M1189" s="6">
        <f t="shared" si="274"/>
        <v>0</v>
      </c>
      <c r="N1189" s="6">
        <f t="shared" si="275"/>
        <v>1</v>
      </c>
      <c r="AA1189" t="s">
        <v>1257</v>
      </c>
      <c r="AB1189" t="s">
        <v>1244</v>
      </c>
      <c r="AC1189" s="6" t="s">
        <v>16</v>
      </c>
      <c r="AD1189" s="6" t="s">
        <v>135</v>
      </c>
      <c r="AE1189" s="6">
        <v>24.5</v>
      </c>
      <c r="AF1189" s="6">
        <v>71.489999999999995</v>
      </c>
      <c r="AG1189" s="6">
        <v>74.930000000000007</v>
      </c>
      <c r="AH1189" s="6">
        <f t="shared" si="276"/>
        <v>0.95409048445215516</v>
      </c>
      <c r="AI1189" s="6">
        <v>24</v>
      </c>
      <c r="AJ1189" s="6">
        <v>55.7</v>
      </c>
      <c r="AK1189" s="6">
        <v>73.7</v>
      </c>
      <c r="AL1189" s="6">
        <f t="shared" si="277"/>
        <v>0</v>
      </c>
      <c r="AM1189" s="6">
        <f t="shared" si="278"/>
        <v>0</v>
      </c>
      <c r="AN1189" s="6">
        <f t="shared" si="279"/>
        <v>1</v>
      </c>
    </row>
    <row r="1190" spans="1:40" x14ac:dyDescent="0.35">
      <c r="A1190" s="9" t="s">
        <v>1258</v>
      </c>
      <c r="B1190" t="s">
        <v>1244</v>
      </c>
      <c r="C1190" t="s">
        <v>16</v>
      </c>
      <c r="D1190" t="s">
        <v>134</v>
      </c>
      <c r="E1190">
        <v>32.5</v>
      </c>
      <c r="F1190">
        <v>106.21</v>
      </c>
      <c r="G1190">
        <v>94.43</v>
      </c>
      <c r="H1190">
        <f t="shared" si="272"/>
        <v>1.124748490945674</v>
      </c>
      <c r="I1190">
        <v>32</v>
      </c>
      <c r="J1190">
        <v>75.86</v>
      </c>
      <c r="K1190">
        <v>93.23</v>
      </c>
      <c r="L1190" s="3">
        <f t="shared" si="273"/>
        <v>0</v>
      </c>
      <c r="M1190" s="3">
        <f t="shared" si="274"/>
        <v>1</v>
      </c>
      <c r="N1190" s="3">
        <f t="shared" si="275"/>
        <v>0</v>
      </c>
      <c r="AA1190" t="s">
        <v>1258</v>
      </c>
      <c r="AB1190" t="s">
        <v>1244</v>
      </c>
      <c r="AC1190" s="6" t="s">
        <v>16</v>
      </c>
      <c r="AD1190" s="6" t="s">
        <v>135</v>
      </c>
      <c r="AE1190" s="6">
        <v>16</v>
      </c>
      <c r="AF1190" s="6">
        <v>40.28</v>
      </c>
      <c r="AG1190" s="6">
        <v>53.5</v>
      </c>
      <c r="AH1190" s="6">
        <f t="shared" si="276"/>
        <v>0.75289719626168228</v>
      </c>
      <c r="AI1190" s="6">
        <v>15.5</v>
      </c>
      <c r="AJ1190" s="6">
        <v>26.43</v>
      </c>
      <c r="AK1190" s="6">
        <v>52.21</v>
      </c>
      <c r="AL1190" s="6">
        <f t="shared" si="277"/>
        <v>0</v>
      </c>
      <c r="AM1190" s="6">
        <f t="shared" si="278"/>
        <v>0</v>
      </c>
      <c r="AN1190" s="6">
        <f t="shared" si="279"/>
        <v>1</v>
      </c>
    </row>
    <row r="1191" spans="1:40" x14ac:dyDescent="0.35">
      <c r="A1191" s="9" t="s">
        <v>1259</v>
      </c>
      <c r="B1191" t="s">
        <v>1244</v>
      </c>
      <c r="C1191" t="s">
        <v>16</v>
      </c>
      <c r="D1191" t="s">
        <v>134</v>
      </c>
      <c r="E1191">
        <v>25.5</v>
      </c>
      <c r="F1191">
        <v>89.83</v>
      </c>
      <c r="G1191">
        <v>77.400000000000006</v>
      </c>
      <c r="H1191">
        <f t="shared" si="272"/>
        <v>1.1605943152454778</v>
      </c>
      <c r="I1191">
        <v>32</v>
      </c>
      <c r="J1191">
        <v>94.21</v>
      </c>
      <c r="K1191">
        <v>93.23</v>
      </c>
      <c r="L1191" s="3">
        <f t="shared" si="273"/>
        <v>0</v>
      </c>
      <c r="M1191" s="3">
        <f t="shared" si="274"/>
        <v>1</v>
      </c>
      <c r="N1191" s="3">
        <f t="shared" si="275"/>
        <v>0</v>
      </c>
      <c r="AA1191" t="s">
        <v>1259</v>
      </c>
      <c r="AB1191" t="s">
        <v>1244</v>
      </c>
      <c r="AC1191" s="6" t="s">
        <v>16</v>
      </c>
      <c r="AD1191" s="6" t="s">
        <v>135</v>
      </c>
      <c r="AE1191" s="6">
        <v>21.5</v>
      </c>
      <c r="AF1191" s="6">
        <v>61.47</v>
      </c>
      <c r="AG1191" s="6">
        <v>67.47</v>
      </c>
      <c r="AH1191" s="6">
        <f t="shared" si="276"/>
        <v>0.91107158737216543</v>
      </c>
      <c r="AI1191" s="6">
        <v>21</v>
      </c>
      <c r="AJ1191" s="6">
        <v>59.5</v>
      </c>
      <c r="AK1191" s="6">
        <v>66.22</v>
      </c>
      <c r="AL1191" s="6">
        <f t="shared" si="277"/>
        <v>0</v>
      </c>
      <c r="AM1191" s="6">
        <f t="shared" si="278"/>
        <v>0</v>
      </c>
      <c r="AN1191" s="6">
        <f t="shared" si="279"/>
        <v>1</v>
      </c>
    </row>
    <row r="1192" spans="1:40" x14ac:dyDescent="0.35">
      <c r="A1192" s="9" t="s">
        <v>1260</v>
      </c>
      <c r="B1192" t="s">
        <v>1244</v>
      </c>
      <c r="C1192" t="s">
        <v>16</v>
      </c>
      <c r="D1192" t="s">
        <v>134</v>
      </c>
      <c r="E1192">
        <v>25</v>
      </c>
      <c r="F1192">
        <v>82.04</v>
      </c>
      <c r="G1192">
        <v>76.17</v>
      </c>
      <c r="H1192">
        <f t="shared" si="272"/>
        <v>1.0770644610739137</v>
      </c>
      <c r="I1192">
        <v>24.5</v>
      </c>
      <c r="J1192">
        <v>73.63</v>
      </c>
      <c r="K1192">
        <v>74.930000000000007</v>
      </c>
      <c r="L1192" s="3">
        <f t="shared" si="273"/>
        <v>0</v>
      </c>
      <c r="M1192" s="3">
        <f t="shared" si="274"/>
        <v>1</v>
      </c>
      <c r="N1192" s="3">
        <f t="shared" si="275"/>
        <v>0</v>
      </c>
      <c r="AA1192" t="s">
        <v>1260</v>
      </c>
      <c r="AB1192" t="s">
        <v>1244</v>
      </c>
      <c r="AC1192" s="6" t="s">
        <v>16</v>
      </c>
      <c r="AD1192" s="6" t="s">
        <v>135</v>
      </c>
      <c r="AE1192" s="6">
        <v>27</v>
      </c>
      <c r="AF1192" s="6">
        <v>75.92</v>
      </c>
      <c r="AG1192" s="6">
        <v>81.08</v>
      </c>
      <c r="AH1192" s="6">
        <f t="shared" si="276"/>
        <v>0.93635915145535276</v>
      </c>
      <c r="AI1192" s="6">
        <v>26.5</v>
      </c>
      <c r="AJ1192" s="6">
        <v>74.16</v>
      </c>
      <c r="AK1192" s="6">
        <v>79.86</v>
      </c>
      <c r="AL1192" s="6">
        <f t="shared" si="277"/>
        <v>0</v>
      </c>
      <c r="AM1192" s="6">
        <f t="shared" si="278"/>
        <v>0</v>
      </c>
      <c r="AN1192" s="6">
        <f t="shared" si="279"/>
        <v>1</v>
      </c>
    </row>
    <row r="1193" spans="1:40" x14ac:dyDescent="0.35">
      <c r="A1193" s="9" t="s">
        <v>1261</v>
      </c>
      <c r="B1193" t="s">
        <v>1244</v>
      </c>
      <c r="C1193" t="s">
        <v>16</v>
      </c>
      <c r="D1193" t="s">
        <v>134</v>
      </c>
      <c r="E1193">
        <v>26</v>
      </c>
      <c r="F1193">
        <v>102.77</v>
      </c>
      <c r="G1193">
        <v>78.63</v>
      </c>
      <c r="H1193">
        <f t="shared" si="272"/>
        <v>1.3070075034973929</v>
      </c>
      <c r="I1193">
        <v>24.5</v>
      </c>
      <c r="J1193">
        <v>65.27</v>
      </c>
      <c r="K1193">
        <v>74.930000000000007</v>
      </c>
      <c r="L1193" s="3">
        <f t="shared" si="273"/>
        <v>0</v>
      </c>
      <c r="M1193" s="3">
        <f t="shared" si="274"/>
        <v>1</v>
      </c>
      <c r="N1193" s="3">
        <f t="shared" si="275"/>
        <v>0</v>
      </c>
      <c r="AA1193" t="s">
        <v>1261</v>
      </c>
      <c r="AB1193" t="s">
        <v>1244</v>
      </c>
      <c r="AC1193" s="6" t="s">
        <v>16</v>
      </c>
      <c r="AD1193" s="6" t="s">
        <v>135</v>
      </c>
      <c r="AE1193" s="6">
        <v>21.5</v>
      </c>
      <c r="AF1193" s="6">
        <v>57.23</v>
      </c>
      <c r="AG1193" s="6">
        <v>67.47</v>
      </c>
      <c r="AH1193" s="6">
        <f t="shared" si="276"/>
        <v>0.84822884244849561</v>
      </c>
      <c r="AI1193" s="6">
        <v>21</v>
      </c>
      <c r="AJ1193" s="6">
        <v>43.56</v>
      </c>
      <c r="AK1193" s="6">
        <v>66.22</v>
      </c>
      <c r="AL1193" s="6">
        <f t="shared" si="277"/>
        <v>0</v>
      </c>
      <c r="AM1193" s="6">
        <f t="shared" si="278"/>
        <v>0</v>
      </c>
      <c r="AN1193" s="6">
        <f t="shared" si="279"/>
        <v>1</v>
      </c>
    </row>
    <row r="1194" spans="1:40" x14ac:dyDescent="0.35">
      <c r="A1194" s="9" t="s">
        <v>1262</v>
      </c>
      <c r="B1194" t="s">
        <v>1244</v>
      </c>
      <c r="C1194" t="s">
        <v>16</v>
      </c>
      <c r="D1194" t="s">
        <v>134</v>
      </c>
      <c r="E1194">
        <v>17</v>
      </c>
      <c r="F1194">
        <v>64.52</v>
      </c>
      <c r="G1194">
        <v>56.08</v>
      </c>
      <c r="H1194">
        <f t="shared" si="272"/>
        <v>1.1504992867332382</v>
      </c>
      <c r="I1194">
        <v>25.5</v>
      </c>
      <c r="J1194">
        <v>80.400000000000006</v>
      </c>
      <c r="K1194">
        <v>77.400000000000006</v>
      </c>
      <c r="L1194" s="3">
        <f t="shared" si="273"/>
        <v>0</v>
      </c>
      <c r="M1194" s="3">
        <f t="shared" si="274"/>
        <v>1</v>
      </c>
      <c r="N1194" s="3">
        <f t="shared" si="275"/>
        <v>0</v>
      </c>
      <c r="AA1194" t="s">
        <v>1262</v>
      </c>
      <c r="AB1194" t="s">
        <v>1244</v>
      </c>
      <c r="AC1194" s="6" t="s">
        <v>16</v>
      </c>
      <c r="AD1194" s="6" t="s">
        <v>135</v>
      </c>
      <c r="AE1194" s="6">
        <v>17</v>
      </c>
      <c r="AF1194" s="6">
        <v>49.08</v>
      </c>
      <c r="AG1194" s="6">
        <v>56.08</v>
      </c>
      <c r="AH1194" s="6">
        <f t="shared" si="276"/>
        <v>0.87517831669044222</v>
      </c>
      <c r="AI1194" s="6">
        <v>16.5</v>
      </c>
      <c r="AJ1194" s="6">
        <v>34.43</v>
      </c>
      <c r="AK1194" s="6">
        <v>54.79</v>
      </c>
      <c r="AL1194" s="6">
        <f t="shared" si="277"/>
        <v>0</v>
      </c>
      <c r="AM1194" s="6">
        <f t="shared" si="278"/>
        <v>0</v>
      </c>
      <c r="AN1194" s="6">
        <f t="shared" si="279"/>
        <v>1</v>
      </c>
    </row>
    <row r="1195" spans="1:40" x14ac:dyDescent="0.35">
      <c r="A1195" s="9" t="s">
        <v>1263</v>
      </c>
      <c r="B1195" t="s">
        <v>1244</v>
      </c>
      <c r="C1195" s="6" t="s">
        <v>16</v>
      </c>
      <c r="D1195" s="6" t="s">
        <v>134</v>
      </c>
      <c r="E1195" s="6">
        <v>27.5</v>
      </c>
      <c r="F1195" s="6">
        <v>74.67</v>
      </c>
      <c r="G1195" s="6">
        <v>82.3</v>
      </c>
      <c r="H1195" s="6">
        <f t="shared" si="272"/>
        <v>0.90729040097205349</v>
      </c>
      <c r="I1195" s="6">
        <v>27</v>
      </c>
      <c r="J1195" s="6">
        <v>59.64</v>
      </c>
      <c r="K1195" s="6">
        <v>81.08</v>
      </c>
      <c r="L1195" s="6">
        <f t="shared" si="273"/>
        <v>0</v>
      </c>
      <c r="M1195" s="6">
        <f t="shared" si="274"/>
        <v>0</v>
      </c>
      <c r="N1195" s="6">
        <f t="shared" si="275"/>
        <v>1</v>
      </c>
      <c r="AA1195" t="s">
        <v>1263</v>
      </c>
      <c r="AB1195" t="s">
        <v>1244</v>
      </c>
      <c r="AC1195" s="6" t="s">
        <v>16</v>
      </c>
      <c r="AD1195" s="6" t="s">
        <v>135</v>
      </c>
      <c r="AE1195" s="6">
        <v>16.5</v>
      </c>
      <c r="AF1195" s="6">
        <v>33.130000000000003</v>
      </c>
      <c r="AG1195" s="6">
        <v>54.79</v>
      </c>
      <c r="AH1195" s="6">
        <f t="shared" si="276"/>
        <v>0.60467238547180147</v>
      </c>
      <c r="AI1195" s="6">
        <v>16</v>
      </c>
      <c r="AJ1195" s="6">
        <v>23.43</v>
      </c>
      <c r="AK1195" s="6">
        <v>53.5</v>
      </c>
      <c r="AL1195" s="6">
        <f t="shared" si="277"/>
        <v>0</v>
      </c>
      <c r="AM1195" s="6">
        <f t="shared" si="278"/>
        <v>0</v>
      </c>
      <c r="AN1195" s="6">
        <f t="shared" si="279"/>
        <v>1</v>
      </c>
    </row>
    <row r="1196" spans="1:40" x14ac:dyDescent="0.35">
      <c r="A1196" s="9" t="s">
        <v>1264</v>
      </c>
      <c r="B1196" t="s">
        <v>1244</v>
      </c>
      <c r="C1196" s="6" t="s">
        <v>16</v>
      </c>
      <c r="D1196" s="6" t="s">
        <v>134</v>
      </c>
      <c r="E1196" s="6">
        <v>35</v>
      </c>
      <c r="F1196" s="6">
        <v>86.81</v>
      </c>
      <c r="G1196" s="6">
        <v>100.44</v>
      </c>
      <c r="H1196" s="6">
        <f t="shared" si="272"/>
        <v>0.86429709279171651</v>
      </c>
      <c r="I1196" s="6">
        <v>34.5</v>
      </c>
      <c r="J1196" s="6">
        <v>74.569999999999993</v>
      </c>
      <c r="K1196" s="6">
        <v>99.24</v>
      </c>
      <c r="L1196" s="6">
        <f t="shared" si="273"/>
        <v>0</v>
      </c>
      <c r="M1196" s="6">
        <f t="shared" si="274"/>
        <v>0</v>
      </c>
      <c r="N1196" s="6">
        <f t="shared" si="275"/>
        <v>1</v>
      </c>
      <c r="AA1196" t="s">
        <v>1264</v>
      </c>
      <c r="AB1196" t="s">
        <v>1244</v>
      </c>
      <c r="AC1196" s="6" t="s">
        <v>16</v>
      </c>
      <c r="AD1196" s="6" t="s">
        <v>135</v>
      </c>
      <c r="AE1196" s="6">
        <v>16.5</v>
      </c>
      <c r="AF1196" s="6">
        <v>49.61</v>
      </c>
      <c r="AG1196" s="6">
        <v>54.79</v>
      </c>
      <c r="AH1196" s="6">
        <f t="shared" si="276"/>
        <v>0.9054572002190181</v>
      </c>
      <c r="AI1196" s="6">
        <v>16</v>
      </c>
      <c r="AJ1196" s="6">
        <v>29.99</v>
      </c>
      <c r="AK1196" s="6">
        <v>53.5</v>
      </c>
      <c r="AL1196" s="6">
        <f t="shared" si="277"/>
        <v>0</v>
      </c>
      <c r="AM1196" s="6">
        <f t="shared" si="278"/>
        <v>0</v>
      </c>
      <c r="AN1196" s="6">
        <f t="shared" si="279"/>
        <v>1</v>
      </c>
    </row>
    <row r="1197" spans="1:40" x14ac:dyDescent="0.35">
      <c r="A1197" s="9" t="s">
        <v>1265</v>
      </c>
      <c r="B1197" t="s">
        <v>1244</v>
      </c>
      <c r="C1197" s="6" t="s">
        <v>16</v>
      </c>
      <c r="D1197" s="6" t="s">
        <v>134</v>
      </c>
      <c r="E1197" s="6">
        <v>18.5</v>
      </c>
      <c r="F1197" s="6">
        <v>52.87</v>
      </c>
      <c r="G1197" s="6">
        <v>59.91</v>
      </c>
      <c r="H1197" s="6">
        <f t="shared" si="272"/>
        <v>0.88249040227007181</v>
      </c>
      <c r="I1197" s="6">
        <v>18</v>
      </c>
      <c r="J1197" s="6">
        <v>47.66</v>
      </c>
      <c r="K1197" s="6">
        <v>58.64</v>
      </c>
      <c r="L1197" s="6">
        <f t="shared" si="273"/>
        <v>0</v>
      </c>
      <c r="M1197" s="6">
        <f t="shared" si="274"/>
        <v>0</v>
      </c>
      <c r="N1197" s="6">
        <f t="shared" si="275"/>
        <v>1</v>
      </c>
      <c r="AA1197" t="s">
        <v>1265</v>
      </c>
      <c r="AB1197" t="s">
        <v>1244</v>
      </c>
      <c r="AC1197" s="6" t="s">
        <v>16</v>
      </c>
      <c r="AD1197" s="6" t="s">
        <v>135</v>
      </c>
      <c r="AE1197" s="6">
        <v>17</v>
      </c>
      <c r="AF1197" s="6">
        <v>53.55</v>
      </c>
      <c r="AG1197" s="6">
        <v>56.08</v>
      </c>
      <c r="AH1197" s="6">
        <f t="shared" si="276"/>
        <v>0.95488587731811692</v>
      </c>
      <c r="AI1197" s="6">
        <v>16.5</v>
      </c>
      <c r="AJ1197" s="6">
        <v>30.45</v>
      </c>
      <c r="AK1197" s="6">
        <v>54.79</v>
      </c>
      <c r="AL1197" s="6">
        <f t="shared" si="277"/>
        <v>0</v>
      </c>
      <c r="AM1197" s="6">
        <f t="shared" si="278"/>
        <v>0</v>
      </c>
      <c r="AN1197" s="6">
        <f t="shared" si="279"/>
        <v>1</v>
      </c>
    </row>
    <row r="1198" spans="1:40" x14ac:dyDescent="0.35">
      <c r="A1198" s="9" t="s">
        <v>1266</v>
      </c>
      <c r="B1198" t="s">
        <v>1244</v>
      </c>
      <c r="C1198" t="s">
        <v>16</v>
      </c>
      <c r="D1198" t="s">
        <v>134</v>
      </c>
      <c r="E1198">
        <v>22.5</v>
      </c>
      <c r="F1198">
        <v>70.5</v>
      </c>
      <c r="G1198">
        <v>69.97</v>
      </c>
      <c r="H1198">
        <f t="shared" si="272"/>
        <v>1.0075746748606547</v>
      </c>
      <c r="I1198">
        <v>22</v>
      </c>
      <c r="J1198">
        <v>56.29</v>
      </c>
      <c r="K1198">
        <v>68.72</v>
      </c>
      <c r="L1198" s="3">
        <f t="shared" si="273"/>
        <v>0</v>
      </c>
      <c r="M1198" s="3">
        <f t="shared" si="274"/>
        <v>1</v>
      </c>
      <c r="N1198" s="3">
        <f t="shared" si="275"/>
        <v>0</v>
      </c>
      <c r="AA1198" t="s">
        <v>1266</v>
      </c>
      <c r="AB1198" t="s">
        <v>1244</v>
      </c>
      <c r="AC1198" s="6" t="s">
        <v>16</v>
      </c>
      <c r="AD1198" s="6" t="s">
        <v>135</v>
      </c>
      <c r="AE1198" s="6">
        <v>27</v>
      </c>
      <c r="AF1198" s="6">
        <v>76.92</v>
      </c>
      <c r="AG1198" s="6">
        <v>81.08</v>
      </c>
      <c r="AH1198" s="6">
        <f t="shared" si="276"/>
        <v>0.94869264923532315</v>
      </c>
      <c r="AI1198" s="6">
        <v>26.5</v>
      </c>
      <c r="AJ1198" s="6">
        <v>75.47</v>
      </c>
      <c r="AK1198" s="6">
        <v>79.86</v>
      </c>
      <c r="AL1198" s="6">
        <f t="shared" si="277"/>
        <v>0</v>
      </c>
      <c r="AM1198" s="6">
        <f t="shared" si="278"/>
        <v>0</v>
      </c>
      <c r="AN1198" s="6">
        <f t="shared" si="279"/>
        <v>1</v>
      </c>
    </row>
    <row r="1199" spans="1:40" x14ac:dyDescent="0.35">
      <c r="A1199" s="9" t="s">
        <v>1267</v>
      </c>
      <c r="B1199" t="s">
        <v>1244</v>
      </c>
      <c r="C1199" t="s">
        <v>16</v>
      </c>
      <c r="D1199" t="s">
        <v>134</v>
      </c>
      <c r="E1199">
        <v>18</v>
      </c>
      <c r="F1199">
        <v>64.400000000000006</v>
      </c>
      <c r="G1199">
        <v>58.64</v>
      </c>
      <c r="H1199">
        <f t="shared" si="272"/>
        <v>1.0982264665757164</v>
      </c>
      <c r="I1199">
        <v>17.5</v>
      </c>
      <c r="J1199">
        <v>56.21</v>
      </c>
      <c r="K1199">
        <v>57.36</v>
      </c>
      <c r="L1199" s="3">
        <f t="shared" si="273"/>
        <v>0</v>
      </c>
      <c r="M1199" s="3">
        <f t="shared" si="274"/>
        <v>1</v>
      </c>
      <c r="N1199" s="3">
        <f t="shared" si="275"/>
        <v>0</v>
      </c>
      <c r="AA1199" t="s">
        <v>1267</v>
      </c>
      <c r="AB1199" t="s">
        <v>1244</v>
      </c>
      <c r="AC1199" s="6" t="s">
        <v>16</v>
      </c>
      <c r="AD1199" s="6" t="s">
        <v>135</v>
      </c>
      <c r="AE1199" s="6">
        <v>23</v>
      </c>
      <c r="AF1199" s="6">
        <v>67.900000000000006</v>
      </c>
      <c r="AG1199" s="6">
        <v>71.22</v>
      </c>
      <c r="AH1199" s="6">
        <f t="shared" si="276"/>
        <v>0.95338388093232251</v>
      </c>
      <c r="AI1199" s="6">
        <v>22.5</v>
      </c>
      <c r="AJ1199" s="6">
        <v>41.61</v>
      </c>
      <c r="AK1199" s="6">
        <v>69.97</v>
      </c>
      <c r="AL1199" s="6">
        <f t="shared" si="277"/>
        <v>0</v>
      </c>
      <c r="AM1199" s="6">
        <f t="shared" si="278"/>
        <v>0</v>
      </c>
      <c r="AN1199" s="6">
        <f t="shared" si="279"/>
        <v>1</v>
      </c>
    </row>
    <row r="1200" spans="1:40" x14ac:dyDescent="0.35">
      <c r="A1200" s="9" t="s">
        <v>1268</v>
      </c>
      <c r="B1200" t="s">
        <v>1244</v>
      </c>
      <c r="C1200" s="6" t="s">
        <v>16</v>
      </c>
      <c r="D1200" s="6" t="s">
        <v>134</v>
      </c>
      <c r="E1200" s="6">
        <v>23.5</v>
      </c>
      <c r="F1200" s="6">
        <v>68.95</v>
      </c>
      <c r="G1200" s="6">
        <v>72.459999999999994</v>
      </c>
      <c r="H1200" s="6">
        <f t="shared" si="272"/>
        <v>0.95155948109301691</v>
      </c>
      <c r="I1200" s="6">
        <v>23</v>
      </c>
      <c r="J1200" s="6">
        <v>46.82</v>
      </c>
      <c r="K1200" s="6">
        <v>71.22</v>
      </c>
      <c r="L1200" s="6">
        <f t="shared" si="273"/>
        <v>0</v>
      </c>
      <c r="M1200" s="6">
        <f t="shared" si="274"/>
        <v>0</v>
      </c>
      <c r="N1200" s="6">
        <f t="shared" si="275"/>
        <v>1</v>
      </c>
      <c r="AA1200" t="s">
        <v>1268</v>
      </c>
      <c r="AB1200" t="s">
        <v>1244</v>
      </c>
      <c r="AC1200" t="s">
        <v>16</v>
      </c>
      <c r="AD1200" t="s">
        <v>135</v>
      </c>
      <c r="AE1200">
        <v>20.5</v>
      </c>
      <c r="AF1200">
        <v>74.06</v>
      </c>
      <c r="AG1200">
        <v>64.97</v>
      </c>
      <c r="AH1200">
        <f t="shared" si="276"/>
        <v>1.1399107280283207</v>
      </c>
      <c r="AI1200">
        <v>20</v>
      </c>
      <c r="AJ1200">
        <v>37.11</v>
      </c>
      <c r="AK1200">
        <v>63.71</v>
      </c>
      <c r="AL1200" s="3">
        <f t="shared" si="277"/>
        <v>0</v>
      </c>
      <c r="AM1200" s="3">
        <f t="shared" si="278"/>
        <v>1</v>
      </c>
      <c r="AN1200" s="3">
        <f t="shared" si="279"/>
        <v>0</v>
      </c>
    </row>
    <row r="1201" spans="1:40" x14ac:dyDescent="0.35">
      <c r="A1201" s="9" t="s">
        <v>1269</v>
      </c>
      <c r="B1201" t="s">
        <v>1270</v>
      </c>
      <c r="C1201" s="6" t="s">
        <v>16</v>
      </c>
      <c r="D1201" s="6" t="s">
        <v>547</v>
      </c>
      <c r="E1201" s="6">
        <v>25.5</v>
      </c>
      <c r="F1201" s="6">
        <v>65</v>
      </c>
      <c r="G1201" s="6">
        <v>77.400000000000006</v>
      </c>
      <c r="H1201" s="6">
        <f t="shared" si="272"/>
        <v>0.83979328165374667</v>
      </c>
      <c r="I1201" s="6">
        <v>25</v>
      </c>
      <c r="J1201" s="6">
        <v>48.25</v>
      </c>
      <c r="K1201" s="6">
        <v>76.17</v>
      </c>
      <c r="L1201" s="6">
        <f t="shared" si="273"/>
        <v>0</v>
      </c>
      <c r="M1201" s="6">
        <f t="shared" si="274"/>
        <v>0</v>
      </c>
      <c r="N1201" s="6">
        <f t="shared" si="275"/>
        <v>1</v>
      </c>
      <c r="AA1201" t="s">
        <v>1269</v>
      </c>
      <c r="AB1201" t="s">
        <v>1270</v>
      </c>
      <c r="AC1201" t="s">
        <v>16</v>
      </c>
      <c r="AD1201" t="s">
        <v>548</v>
      </c>
      <c r="AE1201">
        <v>24</v>
      </c>
      <c r="AF1201">
        <v>91.98</v>
      </c>
      <c r="AG1201">
        <v>73.7</v>
      </c>
      <c r="AH1201">
        <f t="shared" si="276"/>
        <v>1.2480325644504748</v>
      </c>
      <c r="AI1201">
        <v>23.5</v>
      </c>
      <c r="AJ1201">
        <v>68.97</v>
      </c>
      <c r="AK1201">
        <v>72.459999999999994</v>
      </c>
      <c r="AL1201" s="3">
        <f t="shared" si="277"/>
        <v>0</v>
      </c>
      <c r="AM1201" s="3">
        <f t="shared" si="278"/>
        <v>1</v>
      </c>
      <c r="AN1201" s="3">
        <f t="shared" si="279"/>
        <v>0</v>
      </c>
    </row>
    <row r="1202" spans="1:40" x14ac:dyDescent="0.35">
      <c r="A1202" s="9" t="s">
        <v>1271</v>
      </c>
      <c r="B1202" t="s">
        <v>1270</v>
      </c>
      <c r="C1202" s="6" t="s">
        <v>16</v>
      </c>
      <c r="D1202" s="6" t="s">
        <v>547</v>
      </c>
      <c r="E1202" s="6">
        <v>18.5</v>
      </c>
      <c r="F1202" s="6">
        <v>49.32</v>
      </c>
      <c r="G1202" s="6">
        <v>59.91</v>
      </c>
      <c r="H1202" s="6">
        <f t="shared" si="272"/>
        <v>0.82323485227841764</v>
      </c>
      <c r="I1202" s="6">
        <v>18</v>
      </c>
      <c r="J1202" s="6">
        <v>37.11</v>
      </c>
      <c r="K1202" s="6">
        <v>58.64</v>
      </c>
      <c r="L1202" s="6">
        <f t="shared" si="273"/>
        <v>0</v>
      </c>
      <c r="M1202" s="6">
        <f t="shared" si="274"/>
        <v>0</v>
      </c>
      <c r="N1202" s="6">
        <f t="shared" si="275"/>
        <v>1</v>
      </c>
      <c r="AA1202" t="s">
        <v>1271</v>
      </c>
      <c r="AB1202" t="s">
        <v>1270</v>
      </c>
      <c r="AC1202" t="s">
        <v>16</v>
      </c>
      <c r="AD1202" t="s">
        <v>548</v>
      </c>
      <c r="AE1202">
        <v>24</v>
      </c>
      <c r="AF1202">
        <v>131.35</v>
      </c>
      <c r="AG1202">
        <v>73.7</v>
      </c>
      <c r="AH1202">
        <f t="shared" si="276"/>
        <v>1.7822252374491179</v>
      </c>
      <c r="AI1202">
        <v>18</v>
      </c>
      <c r="AJ1202">
        <v>58.94</v>
      </c>
      <c r="AK1202">
        <v>58.64</v>
      </c>
      <c r="AL1202" s="3">
        <f t="shared" si="277"/>
        <v>1</v>
      </c>
      <c r="AM1202" s="3">
        <f t="shared" si="278"/>
        <v>0</v>
      </c>
      <c r="AN1202" s="3">
        <f t="shared" si="279"/>
        <v>0</v>
      </c>
    </row>
    <row r="1203" spans="1:40" x14ac:dyDescent="0.35">
      <c r="A1203" s="9" t="s">
        <v>1272</v>
      </c>
      <c r="B1203" t="s">
        <v>1270</v>
      </c>
      <c r="C1203" s="6" t="s">
        <v>16</v>
      </c>
      <c r="D1203" s="6" t="s">
        <v>547</v>
      </c>
      <c r="E1203" s="6">
        <v>30.5</v>
      </c>
      <c r="F1203" s="6">
        <v>88.56</v>
      </c>
      <c r="G1203" s="6">
        <v>89.6</v>
      </c>
      <c r="H1203" s="6">
        <f t="shared" si="272"/>
        <v>0.98839285714285718</v>
      </c>
      <c r="I1203" s="6">
        <v>30</v>
      </c>
      <c r="J1203" s="6">
        <v>61.23</v>
      </c>
      <c r="K1203" s="6">
        <v>88.39</v>
      </c>
      <c r="L1203" s="6">
        <f t="shared" si="273"/>
        <v>0</v>
      </c>
      <c r="M1203" s="6">
        <f t="shared" si="274"/>
        <v>0</v>
      </c>
      <c r="N1203" s="6">
        <f t="shared" si="275"/>
        <v>1</v>
      </c>
      <c r="AA1203" t="s">
        <v>1272</v>
      </c>
      <c r="AB1203" t="s">
        <v>1270</v>
      </c>
      <c r="AC1203" t="s">
        <v>16</v>
      </c>
      <c r="AD1203" t="s">
        <v>548</v>
      </c>
      <c r="AE1203">
        <v>24</v>
      </c>
      <c r="AF1203">
        <v>118.67</v>
      </c>
      <c r="AG1203">
        <v>73.7</v>
      </c>
      <c r="AH1203">
        <f t="shared" si="276"/>
        <v>1.6101763907734057</v>
      </c>
      <c r="AI1203">
        <v>23</v>
      </c>
      <c r="AJ1203">
        <v>53.78</v>
      </c>
      <c r="AK1203">
        <v>71.22</v>
      </c>
      <c r="AL1203" s="3">
        <f t="shared" si="277"/>
        <v>1</v>
      </c>
      <c r="AM1203" s="3">
        <f t="shared" si="278"/>
        <v>0</v>
      </c>
      <c r="AN1203" s="3">
        <f t="shared" si="279"/>
        <v>0</v>
      </c>
    </row>
    <row r="1204" spans="1:40" x14ac:dyDescent="0.35">
      <c r="A1204" s="9" t="s">
        <v>1273</v>
      </c>
      <c r="B1204" t="s">
        <v>1270</v>
      </c>
      <c r="C1204" s="6" t="s">
        <v>16</v>
      </c>
      <c r="D1204" s="6" t="s">
        <v>547</v>
      </c>
      <c r="E1204" s="6">
        <v>33.5</v>
      </c>
      <c r="F1204" s="6">
        <v>92.07</v>
      </c>
      <c r="G1204" s="6">
        <v>96.84</v>
      </c>
      <c r="H1204" s="6">
        <f t="shared" si="272"/>
        <v>0.95074349442379169</v>
      </c>
      <c r="I1204" s="6">
        <v>33</v>
      </c>
      <c r="J1204" s="6">
        <v>56.43</v>
      </c>
      <c r="K1204" s="6">
        <v>95.64</v>
      </c>
      <c r="L1204" s="6">
        <f t="shared" si="273"/>
        <v>0</v>
      </c>
      <c r="M1204" s="6">
        <f t="shared" si="274"/>
        <v>0</v>
      </c>
      <c r="N1204" s="6">
        <f t="shared" si="275"/>
        <v>1</v>
      </c>
      <c r="AA1204" t="s">
        <v>1273</v>
      </c>
      <c r="AB1204" t="s">
        <v>1270</v>
      </c>
      <c r="AC1204" t="s">
        <v>16</v>
      </c>
      <c r="AD1204" t="s">
        <v>548</v>
      </c>
      <c r="AE1204">
        <v>24</v>
      </c>
      <c r="AF1204">
        <v>121.73</v>
      </c>
      <c r="AG1204">
        <v>73.7</v>
      </c>
      <c r="AH1204">
        <f t="shared" si="276"/>
        <v>1.651696065128901</v>
      </c>
      <c r="AI1204">
        <v>23.5</v>
      </c>
      <c r="AJ1204">
        <v>68.05</v>
      </c>
      <c r="AK1204">
        <v>72.459999999999994</v>
      </c>
      <c r="AL1204" s="3">
        <f t="shared" si="277"/>
        <v>1</v>
      </c>
      <c r="AM1204" s="3">
        <f t="shared" si="278"/>
        <v>0</v>
      </c>
      <c r="AN1204" s="3">
        <f t="shared" si="279"/>
        <v>0</v>
      </c>
    </row>
    <row r="1205" spans="1:40" x14ac:dyDescent="0.35">
      <c r="A1205" s="9" t="s">
        <v>1274</v>
      </c>
      <c r="B1205" t="s">
        <v>1270</v>
      </c>
      <c r="C1205" s="6" t="s">
        <v>16</v>
      </c>
      <c r="D1205" s="6" t="s">
        <v>547</v>
      </c>
      <c r="E1205" s="6">
        <v>20</v>
      </c>
      <c r="F1205" s="6">
        <v>49.8</v>
      </c>
      <c r="G1205" s="6">
        <v>63.71</v>
      </c>
      <c r="H1205" s="6">
        <f t="shared" si="272"/>
        <v>0.78166692826871753</v>
      </c>
      <c r="I1205" s="6">
        <v>19.5</v>
      </c>
      <c r="J1205" s="6">
        <v>35.89</v>
      </c>
      <c r="K1205" s="6">
        <v>62.44</v>
      </c>
      <c r="L1205" s="6">
        <f t="shared" si="273"/>
        <v>0</v>
      </c>
      <c r="M1205" s="6">
        <f t="shared" si="274"/>
        <v>0</v>
      </c>
      <c r="N1205" s="6">
        <f t="shared" si="275"/>
        <v>1</v>
      </c>
      <c r="AA1205" t="s">
        <v>1274</v>
      </c>
      <c r="AB1205" t="s">
        <v>1270</v>
      </c>
      <c r="AC1205" t="s">
        <v>16</v>
      </c>
      <c r="AD1205" t="s">
        <v>548</v>
      </c>
      <c r="AE1205">
        <v>24</v>
      </c>
      <c r="AF1205">
        <v>88.18</v>
      </c>
      <c r="AG1205">
        <v>73.7</v>
      </c>
      <c r="AH1205">
        <f t="shared" si="276"/>
        <v>1.196472184531886</v>
      </c>
      <c r="AI1205">
        <v>23.5</v>
      </c>
      <c r="AJ1205">
        <v>51.52</v>
      </c>
      <c r="AK1205">
        <v>72.459999999999994</v>
      </c>
      <c r="AL1205" s="3">
        <f t="shared" si="277"/>
        <v>0</v>
      </c>
      <c r="AM1205" s="3">
        <f t="shared" si="278"/>
        <v>1</v>
      </c>
      <c r="AN1205" s="3">
        <f t="shared" si="279"/>
        <v>0</v>
      </c>
    </row>
    <row r="1206" spans="1:40" x14ac:dyDescent="0.35">
      <c r="A1206" s="9" t="s">
        <v>1275</v>
      </c>
      <c r="B1206" t="s">
        <v>1270</v>
      </c>
      <c r="C1206" s="6" t="s">
        <v>16</v>
      </c>
      <c r="D1206" s="6" t="s">
        <v>547</v>
      </c>
      <c r="E1206" s="6">
        <v>21.5</v>
      </c>
      <c r="F1206" s="6">
        <v>58.39</v>
      </c>
      <c r="G1206" s="6">
        <v>67.47</v>
      </c>
      <c r="H1206" s="6">
        <f t="shared" si="272"/>
        <v>0.86542166888987704</v>
      </c>
      <c r="I1206" s="6">
        <v>21</v>
      </c>
      <c r="J1206" s="6">
        <v>44.36</v>
      </c>
      <c r="K1206" s="6">
        <v>66.22</v>
      </c>
      <c r="L1206" s="6">
        <f t="shared" si="273"/>
        <v>0</v>
      </c>
      <c r="M1206" s="6">
        <f t="shared" si="274"/>
        <v>0</v>
      </c>
      <c r="N1206" s="6">
        <f t="shared" si="275"/>
        <v>1</v>
      </c>
      <c r="AA1206" t="s">
        <v>1275</v>
      </c>
      <c r="AB1206" t="s">
        <v>1270</v>
      </c>
      <c r="AC1206" t="s">
        <v>16</v>
      </c>
      <c r="AD1206" t="s">
        <v>548</v>
      </c>
      <c r="AE1206">
        <v>24</v>
      </c>
      <c r="AF1206">
        <v>135.46</v>
      </c>
      <c r="AG1206">
        <v>73.7</v>
      </c>
      <c r="AH1206">
        <f t="shared" si="276"/>
        <v>1.8379918588873814</v>
      </c>
      <c r="AI1206">
        <v>23.5</v>
      </c>
      <c r="AJ1206">
        <v>68.44</v>
      </c>
      <c r="AK1206">
        <v>72.459999999999994</v>
      </c>
      <c r="AL1206" s="3">
        <f t="shared" si="277"/>
        <v>1</v>
      </c>
      <c r="AM1206" s="3">
        <f t="shared" si="278"/>
        <v>0</v>
      </c>
      <c r="AN1206" s="3">
        <f t="shared" si="279"/>
        <v>0</v>
      </c>
    </row>
    <row r="1207" spans="1:40" x14ac:dyDescent="0.35">
      <c r="A1207" s="9" t="s">
        <v>1276</v>
      </c>
      <c r="B1207" t="s">
        <v>1270</v>
      </c>
      <c r="C1207" s="6" t="s">
        <v>16</v>
      </c>
      <c r="D1207" s="6" t="s">
        <v>547</v>
      </c>
      <c r="E1207" s="6">
        <v>17</v>
      </c>
      <c r="F1207" s="6">
        <v>26.05</v>
      </c>
      <c r="G1207" s="6">
        <v>56.08</v>
      </c>
      <c r="H1207" s="6">
        <f t="shared" si="272"/>
        <v>0.4645149786019972</v>
      </c>
      <c r="I1207" s="6">
        <v>16.5</v>
      </c>
      <c r="J1207" s="6">
        <v>21.68</v>
      </c>
      <c r="K1207" s="6">
        <v>54.79</v>
      </c>
      <c r="L1207" s="6">
        <f t="shared" si="273"/>
        <v>0</v>
      </c>
      <c r="M1207" s="6">
        <f t="shared" si="274"/>
        <v>0</v>
      </c>
      <c r="N1207" s="6">
        <f t="shared" si="275"/>
        <v>1</v>
      </c>
      <c r="AA1207" t="s">
        <v>1276</v>
      </c>
      <c r="AB1207" t="s">
        <v>1270</v>
      </c>
      <c r="AC1207" t="s">
        <v>16</v>
      </c>
      <c r="AD1207" t="s">
        <v>548</v>
      </c>
      <c r="AE1207">
        <v>24</v>
      </c>
      <c r="AF1207">
        <v>133.82</v>
      </c>
      <c r="AG1207">
        <v>73.7</v>
      </c>
      <c r="AH1207">
        <f t="shared" si="276"/>
        <v>1.8157394843962007</v>
      </c>
      <c r="AI1207">
        <v>23</v>
      </c>
      <c r="AJ1207">
        <v>65.98</v>
      </c>
      <c r="AK1207">
        <v>71.22</v>
      </c>
      <c r="AL1207" s="3">
        <f t="shared" si="277"/>
        <v>1</v>
      </c>
      <c r="AM1207" s="3">
        <f t="shared" si="278"/>
        <v>0</v>
      </c>
      <c r="AN1207" s="3">
        <f t="shared" si="279"/>
        <v>0</v>
      </c>
    </row>
    <row r="1208" spans="1:40" x14ac:dyDescent="0.35">
      <c r="A1208" s="9" t="s">
        <v>1277</v>
      </c>
      <c r="B1208" t="s">
        <v>1270</v>
      </c>
      <c r="C1208" s="6" t="s">
        <v>16</v>
      </c>
      <c r="D1208" s="6" t="s">
        <v>547</v>
      </c>
      <c r="E1208" s="6">
        <v>30.5</v>
      </c>
      <c r="F1208" s="6">
        <v>71.510000000000005</v>
      </c>
      <c r="G1208" s="6">
        <v>89.6</v>
      </c>
      <c r="H1208" s="6">
        <f t="shared" si="272"/>
        <v>0.79810267857142869</v>
      </c>
      <c r="I1208" s="6">
        <v>30</v>
      </c>
      <c r="J1208" s="6">
        <v>53.65</v>
      </c>
      <c r="K1208" s="6">
        <v>88.39</v>
      </c>
      <c r="L1208" s="6">
        <f t="shared" si="273"/>
        <v>0</v>
      </c>
      <c r="M1208" s="6">
        <f t="shared" si="274"/>
        <v>0</v>
      </c>
      <c r="N1208" s="6">
        <f t="shared" si="275"/>
        <v>1</v>
      </c>
      <c r="AA1208" t="s">
        <v>1277</v>
      </c>
      <c r="AB1208" t="s">
        <v>1270</v>
      </c>
      <c r="AC1208" t="s">
        <v>16</v>
      </c>
      <c r="AD1208" t="s">
        <v>548</v>
      </c>
      <c r="AE1208">
        <v>24</v>
      </c>
      <c r="AF1208">
        <v>83.94</v>
      </c>
      <c r="AG1208">
        <v>73.7</v>
      </c>
      <c r="AH1208">
        <f t="shared" si="276"/>
        <v>1.1389416553595657</v>
      </c>
      <c r="AI1208">
        <v>23.5</v>
      </c>
      <c r="AJ1208">
        <v>45.81</v>
      </c>
      <c r="AK1208">
        <v>72.459999999999994</v>
      </c>
      <c r="AL1208" s="3">
        <f t="shared" si="277"/>
        <v>0</v>
      </c>
      <c r="AM1208" s="3">
        <f t="shared" si="278"/>
        <v>1</v>
      </c>
      <c r="AN1208" s="3">
        <f t="shared" si="279"/>
        <v>0</v>
      </c>
    </row>
    <row r="1209" spans="1:40" x14ac:dyDescent="0.35">
      <c r="A1209" s="9" t="s">
        <v>1278</v>
      </c>
      <c r="B1209" t="s">
        <v>1270</v>
      </c>
      <c r="C1209" s="6" t="s">
        <v>16</v>
      </c>
      <c r="D1209" s="6" t="s">
        <v>547</v>
      </c>
      <c r="E1209" s="6">
        <v>17.5</v>
      </c>
      <c r="F1209" s="6">
        <v>49.05</v>
      </c>
      <c r="G1209" s="6">
        <v>57.36</v>
      </c>
      <c r="H1209" s="6">
        <f t="shared" si="272"/>
        <v>0.85512552301255229</v>
      </c>
      <c r="I1209" s="6">
        <v>17</v>
      </c>
      <c r="J1209" s="6">
        <v>29.86</v>
      </c>
      <c r="K1209" s="6">
        <v>56.08</v>
      </c>
      <c r="L1209" s="6">
        <f t="shared" si="273"/>
        <v>0</v>
      </c>
      <c r="M1209" s="6">
        <f t="shared" si="274"/>
        <v>0</v>
      </c>
      <c r="N1209" s="6">
        <f t="shared" si="275"/>
        <v>1</v>
      </c>
      <c r="AA1209" t="s">
        <v>1278</v>
      </c>
      <c r="AB1209" t="s">
        <v>1270</v>
      </c>
      <c r="AC1209" t="s">
        <v>16</v>
      </c>
      <c r="AD1209" t="s">
        <v>548</v>
      </c>
      <c r="AE1209">
        <v>24</v>
      </c>
      <c r="AF1209">
        <v>112.02</v>
      </c>
      <c r="AG1209">
        <v>73.7</v>
      </c>
      <c r="AH1209">
        <f t="shared" si="276"/>
        <v>1.5199457259158751</v>
      </c>
      <c r="AI1209">
        <v>23.5</v>
      </c>
      <c r="AJ1209">
        <v>42.9</v>
      </c>
      <c r="AK1209">
        <v>72.459999999999994</v>
      </c>
      <c r="AL1209" s="3">
        <f t="shared" si="277"/>
        <v>1</v>
      </c>
      <c r="AM1209" s="3">
        <f t="shared" si="278"/>
        <v>0</v>
      </c>
      <c r="AN1209" s="3">
        <f t="shared" si="279"/>
        <v>0</v>
      </c>
    </row>
    <row r="1210" spans="1:40" x14ac:dyDescent="0.35">
      <c r="A1210" s="9" t="s">
        <v>1279</v>
      </c>
      <c r="B1210" t="s">
        <v>1270</v>
      </c>
      <c r="C1210" s="6" t="s">
        <v>16</v>
      </c>
      <c r="D1210" s="6" t="s">
        <v>547</v>
      </c>
      <c r="E1210" s="6">
        <v>15</v>
      </c>
      <c r="F1210" s="6">
        <v>39.22</v>
      </c>
      <c r="G1210" s="6">
        <v>50.91</v>
      </c>
      <c r="H1210" s="6">
        <f t="shared" si="272"/>
        <v>0.77037910037320767</v>
      </c>
      <c r="I1210" s="6">
        <v>15</v>
      </c>
      <c r="J1210" s="6">
        <v>39.22</v>
      </c>
      <c r="K1210" s="6">
        <v>50.91</v>
      </c>
      <c r="L1210" s="6">
        <f t="shared" si="273"/>
        <v>0</v>
      </c>
      <c r="M1210" s="6">
        <f t="shared" si="274"/>
        <v>0</v>
      </c>
      <c r="N1210" s="6">
        <f t="shared" si="275"/>
        <v>1</v>
      </c>
      <c r="AA1210" t="s">
        <v>1279</v>
      </c>
      <c r="AB1210" t="s">
        <v>1270</v>
      </c>
      <c r="AC1210" t="s">
        <v>16</v>
      </c>
      <c r="AD1210" t="s">
        <v>548</v>
      </c>
      <c r="AE1210">
        <v>24</v>
      </c>
      <c r="AF1210">
        <v>108.06</v>
      </c>
      <c r="AG1210">
        <v>73.7</v>
      </c>
      <c r="AH1210">
        <f t="shared" si="276"/>
        <v>1.4662143826322931</v>
      </c>
      <c r="AI1210">
        <v>23.5</v>
      </c>
      <c r="AJ1210">
        <v>69.3</v>
      </c>
      <c r="AK1210">
        <v>72.459999999999994</v>
      </c>
      <c r="AL1210" s="3">
        <f t="shared" si="277"/>
        <v>0</v>
      </c>
      <c r="AM1210" s="3">
        <f t="shared" si="278"/>
        <v>1</v>
      </c>
      <c r="AN1210" s="3">
        <f t="shared" si="279"/>
        <v>0</v>
      </c>
    </row>
    <row r="1211" spans="1:40" x14ac:dyDescent="0.35">
      <c r="A1211" s="9" t="s">
        <v>1280</v>
      </c>
      <c r="B1211" t="s">
        <v>1270</v>
      </c>
      <c r="C1211" s="6" t="s">
        <v>16</v>
      </c>
      <c r="D1211" s="6" t="s">
        <v>547</v>
      </c>
      <c r="E1211" s="6">
        <v>27</v>
      </c>
      <c r="F1211" s="6">
        <v>77.59</v>
      </c>
      <c r="G1211" s="6">
        <v>81.08</v>
      </c>
      <c r="H1211" s="6">
        <f t="shared" si="272"/>
        <v>0.95695609274790339</v>
      </c>
      <c r="I1211" s="6">
        <v>26.5</v>
      </c>
      <c r="J1211" s="6">
        <v>74.02</v>
      </c>
      <c r="K1211" s="6">
        <v>79.86</v>
      </c>
      <c r="L1211" s="6">
        <f t="shared" si="273"/>
        <v>0</v>
      </c>
      <c r="M1211" s="6">
        <f t="shared" si="274"/>
        <v>0</v>
      </c>
      <c r="N1211" s="6">
        <f t="shared" si="275"/>
        <v>1</v>
      </c>
      <c r="AA1211" t="s">
        <v>1280</v>
      </c>
      <c r="AB1211" t="s">
        <v>1270</v>
      </c>
      <c r="AC1211" t="s">
        <v>16</v>
      </c>
      <c r="AD1211" t="s">
        <v>548</v>
      </c>
      <c r="AE1211">
        <v>24</v>
      </c>
      <c r="AF1211">
        <v>115.04</v>
      </c>
      <c r="AG1211">
        <v>73.7</v>
      </c>
      <c r="AH1211">
        <f t="shared" si="276"/>
        <v>1.5609226594301222</v>
      </c>
      <c r="AI1211">
        <v>23.5</v>
      </c>
      <c r="AJ1211">
        <v>69.959999999999994</v>
      </c>
      <c r="AK1211">
        <v>72.459999999999994</v>
      </c>
      <c r="AL1211" s="3">
        <f t="shared" si="277"/>
        <v>1</v>
      </c>
      <c r="AM1211" s="3">
        <f t="shared" si="278"/>
        <v>0</v>
      </c>
      <c r="AN1211" s="3">
        <f t="shared" si="279"/>
        <v>0</v>
      </c>
    </row>
    <row r="1212" spans="1:40" x14ac:dyDescent="0.35">
      <c r="A1212" s="9" t="s">
        <v>1281</v>
      </c>
      <c r="B1212" t="s">
        <v>1270</v>
      </c>
      <c r="C1212" s="6" t="s">
        <v>16</v>
      </c>
      <c r="D1212" s="6" t="s">
        <v>547</v>
      </c>
      <c r="E1212" s="6">
        <v>18.5</v>
      </c>
      <c r="F1212" s="6">
        <v>56.97</v>
      </c>
      <c r="G1212" s="6">
        <v>59.91</v>
      </c>
      <c r="H1212" s="6">
        <f t="shared" ref="H1212:H1275" si="280">F1212/G1212</f>
        <v>0.95092638958437659</v>
      </c>
      <c r="I1212" s="6">
        <v>18</v>
      </c>
      <c r="J1212" s="6">
        <v>28.91</v>
      </c>
      <c r="K1212" s="6">
        <v>58.64</v>
      </c>
      <c r="L1212" s="6">
        <f t="shared" ref="L1212:L1275" si="281">IF(H1212&gt;1.5,1,0)</f>
        <v>0</v>
      </c>
      <c r="M1212" s="6">
        <f t="shared" ref="M1212:M1275" si="282">IF((AND(H1212&gt;1,H1212&lt;1.5)),1,0)</f>
        <v>0</v>
      </c>
      <c r="N1212" s="6">
        <f t="shared" ref="N1212:N1275" si="283">IF(H1212&lt;1,1,0)</f>
        <v>1</v>
      </c>
      <c r="AA1212" t="s">
        <v>1281</v>
      </c>
      <c r="AB1212" t="s">
        <v>1270</v>
      </c>
      <c r="AC1212" s="6" t="s">
        <v>16</v>
      </c>
      <c r="AD1212" s="6" t="s">
        <v>548</v>
      </c>
      <c r="AE1212" s="6">
        <v>24</v>
      </c>
      <c r="AF1212" s="6">
        <v>71.61</v>
      </c>
      <c r="AG1212" s="6">
        <v>73.7</v>
      </c>
      <c r="AH1212" s="6">
        <f t="shared" ref="AH1212:AH1275" si="284">AF1212/AG1212</f>
        <v>0.9716417910447761</v>
      </c>
      <c r="AI1212" s="6">
        <v>23.5</v>
      </c>
      <c r="AJ1212" s="6">
        <v>58.47</v>
      </c>
      <c r="AK1212" s="6">
        <v>72.459999999999994</v>
      </c>
      <c r="AL1212" s="6">
        <f t="shared" ref="AL1212:AL1275" si="285">IF(AH1212&gt;1.5,1,0)</f>
        <v>0</v>
      </c>
      <c r="AM1212" s="6">
        <f t="shared" ref="AM1212:AM1275" si="286">IF((AND(AH1212&gt;1,AH1212&lt;1.5)),1,0)</f>
        <v>0</v>
      </c>
      <c r="AN1212" s="6">
        <f t="shared" ref="AN1212:AN1275" si="287">IF(AH1212&lt;1,1,0)</f>
        <v>1</v>
      </c>
    </row>
    <row r="1213" spans="1:40" x14ac:dyDescent="0.35">
      <c r="A1213" s="9" t="s">
        <v>1282</v>
      </c>
      <c r="B1213" t="s">
        <v>1270</v>
      </c>
      <c r="C1213" t="s">
        <v>16</v>
      </c>
      <c r="D1213" t="s">
        <v>134</v>
      </c>
      <c r="E1213">
        <v>16.5</v>
      </c>
      <c r="F1213">
        <v>58.14</v>
      </c>
      <c r="G1213">
        <v>54.79</v>
      </c>
      <c r="H1213">
        <f t="shared" si="280"/>
        <v>1.0611425442599014</v>
      </c>
      <c r="I1213">
        <v>15.5</v>
      </c>
      <c r="J1213">
        <v>54.38</v>
      </c>
      <c r="K1213">
        <v>52.21</v>
      </c>
      <c r="L1213" s="3">
        <f t="shared" si="281"/>
        <v>0</v>
      </c>
      <c r="M1213" s="3">
        <f t="shared" si="282"/>
        <v>1</v>
      </c>
      <c r="N1213" s="3">
        <f t="shared" si="283"/>
        <v>0</v>
      </c>
      <c r="AA1213" t="s">
        <v>1282</v>
      </c>
      <c r="AB1213" t="s">
        <v>1270</v>
      </c>
      <c r="AC1213" s="6" t="s">
        <v>16</v>
      </c>
      <c r="AD1213" s="6" t="s">
        <v>135</v>
      </c>
      <c r="AE1213" s="6">
        <v>33</v>
      </c>
      <c r="AF1213" s="6">
        <v>85.95</v>
      </c>
      <c r="AG1213" s="6">
        <v>95.64</v>
      </c>
      <c r="AH1213" s="6">
        <f t="shared" si="284"/>
        <v>0.89868255959849441</v>
      </c>
      <c r="AI1213" s="6">
        <v>32.5</v>
      </c>
      <c r="AJ1213" s="6">
        <v>69.11</v>
      </c>
      <c r="AK1213" s="6">
        <v>94.43</v>
      </c>
      <c r="AL1213" s="6">
        <f t="shared" si="285"/>
        <v>0</v>
      </c>
      <c r="AM1213" s="6">
        <f t="shared" si="286"/>
        <v>0</v>
      </c>
      <c r="AN1213" s="6">
        <f t="shared" si="287"/>
        <v>1</v>
      </c>
    </row>
    <row r="1214" spans="1:40" x14ac:dyDescent="0.35">
      <c r="A1214" s="9" t="s">
        <v>1283</v>
      </c>
      <c r="B1214" t="s">
        <v>1270</v>
      </c>
      <c r="C1214" s="6" t="s">
        <v>16</v>
      </c>
      <c r="D1214" s="6" t="s">
        <v>134</v>
      </c>
      <c r="E1214" s="6">
        <v>15</v>
      </c>
      <c r="F1214" s="6">
        <v>33.76</v>
      </c>
      <c r="G1214" s="6">
        <v>50.91</v>
      </c>
      <c r="H1214" s="6">
        <f t="shared" si="280"/>
        <v>0.66313101551758002</v>
      </c>
      <c r="I1214" s="6">
        <v>15</v>
      </c>
      <c r="J1214" s="6">
        <v>33.76</v>
      </c>
      <c r="K1214" s="6">
        <v>50.91</v>
      </c>
      <c r="L1214" s="6">
        <f t="shared" si="281"/>
        <v>0</v>
      </c>
      <c r="M1214" s="6">
        <f t="shared" si="282"/>
        <v>0</v>
      </c>
      <c r="N1214" s="6">
        <f t="shared" si="283"/>
        <v>1</v>
      </c>
      <c r="AA1214" t="s">
        <v>1283</v>
      </c>
      <c r="AB1214" t="s">
        <v>1270</v>
      </c>
      <c r="AC1214" s="6" t="s">
        <v>16</v>
      </c>
      <c r="AD1214" s="6" t="s">
        <v>135</v>
      </c>
      <c r="AE1214" s="6">
        <v>18.5</v>
      </c>
      <c r="AF1214" s="6">
        <v>44.17</v>
      </c>
      <c r="AG1214" s="6">
        <v>59.91</v>
      </c>
      <c r="AH1214" s="6">
        <f t="shared" si="284"/>
        <v>0.73727257552996173</v>
      </c>
      <c r="AI1214" s="6">
        <v>18</v>
      </c>
      <c r="AJ1214" s="6">
        <v>34.479999999999997</v>
      </c>
      <c r="AK1214" s="6">
        <v>58.64</v>
      </c>
      <c r="AL1214" s="6">
        <f t="shared" si="285"/>
        <v>0</v>
      </c>
      <c r="AM1214" s="6">
        <f t="shared" si="286"/>
        <v>0</v>
      </c>
      <c r="AN1214" s="6">
        <f t="shared" si="287"/>
        <v>1</v>
      </c>
    </row>
    <row r="1215" spans="1:40" x14ac:dyDescent="0.35">
      <c r="A1215" s="9" t="s">
        <v>1284</v>
      </c>
      <c r="B1215" t="s">
        <v>1270</v>
      </c>
      <c r="C1215" s="6" t="s">
        <v>16</v>
      </c>
      <c r="D1215" s="6" t="s">
        <v>134</v>
      </c>
      <c r="E1215" s="6">
        <v>25.5</v>
      </c>
      <c r="F1215" s="6">
        <v>54.25</v>
      </c>
      <c r="G1215" s="6">
        <v>77.400000000000006</v>
      </c>
      <c r="H1215" s="6">
        <f t="shared" si="280"/>
        <v>0.70090439276485783</v>
      </c>
      <c r="I1215" s="6">
        <v>25</v>
      </c>
      <c r="J1215" s="6">
        <v>46.72</v>
      </c>
      <c r="K1215" s="6">
        <v>76.17</v>
      </c>
      <c r="L1215" s="6">
        <f t="shared" si="281"/>
        <v>0</v>
      </c>
      <c r="M1215" s="6">
        <f t="shared" si="282"/>
        <v>0</v>
      </c>
      <c r="N1215" s="6">
        <f t="shared" si="283"/>
        <v>1</v>
      </c>
      <c r="AA1215" t="s">
        <v>1284</v>
      </c>
      <c r="AB1215" t="s">
        <v>1270</v>
      </c>
      <c r="AC1215" s="6" t="s">
        <v>16</v>
      </c>
      <c r="AD1215" s="6" t="s">
        <v>135</v>
      </c>
      <c r="AE1215" s="6">
        <v>24.5</v>
      </c>
      <c r="AF1215" s="6">
        <v>71.34</v>
      </c>
      <c r="AG1215" s="6">
        <v>74.930000000000007</v>
      </c>
      <c r="AH1215" s="6">
        <f t="shared" si="284"/>
        <v>0.95208861604163886</v>
      </c>
      <c r="AI1215" s="6">
        <v>24</v>
      </c>
      <c r="AJ1215" s="6">
        <v>44.63</v>
      </c>
      <c r="AK1215" s="6">
        <v>73.7</v>
      </c>
      <c r="AL1215" s="6">
        <f t="shared" si="285"/>
        <v>0</v>
      </c>
      <c r="AM1215" s="6">
        <f t="shared" si="286"/>
        <v>0</v>
      </c>
      <c r="AN1215" s="6">
        <f t="shared" si="287"/>
        <v>1</v>
      </c>
    </row>
    <row r="1216" spans="1:40" x14ac:dyDescent="0.35">
      <c r="A1216" s="9" t="s">
        <v>1285</v>
      </c>
      <c r="B1216" t="s">
        <v>1270</v>
      </c>
      <c r="C1216" t="s">
        <v>16</v>
      </c>
      <c r="D1216" t="s">
        <v>134</v>
      </c>
      <c r="E1216">
        <v>22</v>
      </c>
      <c r="F1216">
        <v>70.7</v>
      </c>
      <c r="G1216">
        <v>68.72</v>
      </c>
      <c r="H1216">
        <f t="shared" si="280"/>
        <v>1.0288125727590223</v>
      </c>
      <c r="I1216">
        <v>21.5</v>
      </c>
      <c r="J1216">
        <v>38.89</v>
      </c>
      <c r="K1216">
        <v>67.47</v>
      </c>
      <c r="L1216" s="3">
        <f t="shared" si="281"/>
        <v>0</v>
      </c>
      <c r="M1216" s="3">
        <f t="shared" si="282"/>
        <v>1</v>
      </c>
      <c r="N1216" s="3">
        <f t="shared" si="283"/>
        <v>0</v>
      </c>
      <c r="AA1216" t="s">
        <v>1285</v>
      </c>
      <c r="AB1216" t="s">
        <v>1270</v>
      </c>
      <c r="AC1216" s="6" t="s">
        <v>16</v>
      </c>
      <c r="AD1216" s="6" t="s">
        <v>135</v>
      </c>
      <c r="AE1216" s="6">
        <v>24</v>
      </c>
      <c r="AF1216" s="6">
        <v>66.09</v>
      </c>
      <c r="AG1216" s="6">
        <v>73.7</v>
      </c>
      <c r="AH1216" s="6">
        <f t="shared" si="284"/>
        <v>0.89674355495251024</v>
      </c>
      <c r="AI1216" s="6">
        <v>23.5</v>
      </c>
      <c r="AJ1216" s="6">
        <v>61.1</v>
      </c>
      <c r="AK1216" s="6">
        <v>72.459999999999994</v>
      </c>
      <c r="AL1216" s="6">
        <f t="shared" si="285"/>
        <v>0</v>
      </c>
      <c r="AM1216" s="6">
        <f t="shared" si="286"/>
        <v>0</v>
      </c>
      <c r="AN1216" s="6">
        <f t="shared" si="287"/>
        <v>1</v>
      </c>
    </row>
    <row r="1217" spans="1:40" x14ac:dyDescent="0.35">
      <c r="A1217" s="9" t="s">
        <v>1286</v>
      </c>
      <c r="B1217" t="s">
        <v>1270</v>
      </c>
      <c r="C1217" s="6" t="s">
        <v>16</v>
      </c>
      <c r="D1217" s="6" t="s">
        <v>134</v>
      </c>
      <c r="E1217" s="6">
        <v>24.5</v>
      </c>
      <c r="F1217" s="6">
        <v>72.52</v>
      </c>
      <c r="G1217" s="6">
        <v>74.930000000000007</v>
      </c>
      <c r="H1217" s="6">
        <f t="shared" si="280"/>
        <v>0.96783664753770171</v>
      </c>
      <c r="I1217" s="6">
        <v>24</v>
      </c>
      <c r="J1217" s="6">
        <v>55.77</v>
      </c>
      <c r="K1217" s="6">
        <v>73.7</v>
      </c>
      <c r="L1217" s="6">
        <f t="shared" si="281"/>
        <v>0</v>
      </c>
      <c r="M1217" s="6">
        <f t="shared" si="282"/>
        <v>0</v>
      </c>
      <c r="N1217" s="6">
        <f t="shared" si="283"/>
        <v>1</v>
      </c>
      <c r="AA1217" t="s">
        <v>1286</v>
      </c>
      <c r="AB1217" t="s">
        <v>1270</v>
      </c>
      <c r="AC1217" s="6" t="s">
        <v>16</v>
      </c>
      <c r="AD1217" s="6" t="s">
        <v>135</v>
      </c>
      <c r="AE1217" s="6">
        <v>25</v>
      </c>
      <c r="AF1217" s="6">
        <v>69.38</v>
      </c>
      <c r="AG1217" s="6">
        <v>76.17</v>
      </c>
      <c r="AH1217" s="6">
        <f t="shared" si="284"/>
        <v>0.91085729289746609</v>
      </c>
      <c r="AI1217" s="6">
        <v>24.5</v>
      </c>
      <c r="AJ1217" s="6">
        <v>63.24</v>
      </c>
      <c r="AK1217" s="6">
        <v>74.930000000000007</v>
      </c>
      <c r="AL1217" s="6">
        <f t="shared" si="285"/>
        <v>0</v>
      </c>
      <c r="AM1217" s="6">
        <f t="shared" si="286"/>
        <v>0</v>
      </c>
      <c r="AN1217" s="6">
        <f t="shared" si="287"/>
        <v>1</v>
      </c>
    </row>
    <row r="1218" spans="1:40" x14ac:dyDescent="0.35">
      <c r="A1218" s="9" t="s">
        <v>1287</v>
      </c>
      <c r="B1218" t="s">
        <v>1270</v>
      </c>
      <c r="C1218" s="6" t="s">
        <v>16</v>
      </c>
      <c r="D1218" s="6" t="s">
        <v>134</v>
      </c>
      <c r="E1218" s="6">
        <v>20.5</v>
      </c>
      <c r="F1218" s="6">
        <v>55.41</v>
      </c>
      <c r="G1218" s="6">
        <v>64.97</v>
      </c>
      <c r="H1218" s="6">
        <f t="shared" si="280"/>
        <v>0.85285516392181004</v>
      </c>
      <c r="I1218" s="6">
        <v>20</v>
      </c>
      <c r="J1218" s="6">
        <v>34.53</v>
      </c>
      <c r="K1218" s="6">
        <v>63.71</v>
      </c>
      <c r="L1218" s="6">
        <f t="shared" si="281"/>
        <v>0</v>
      </c>
      <c r="M1218" s="6">
        <f t="shared" si="282"/>
        <v>0</v>
      </c>
      <c r="N1218" s="6">
        <f t="shared" si="283"/>
        <v>1</v>
      </c>
      <c r="AA1218" t="s">
        <v>1287</v>
      </c>
      <c r="AB1218" t="s">
        <v>1270</v>
      </c>
      <c r="AC1218" s="6" t="s">
        <v>16</v>
      </c>
      <c r="AD1218" s="6" t="s">
        <v>135</v>
      </c>
      <c r="AE1218" s="6">
        <v>25</v>
      </c>
      <c r="AF1218" s="6">
        <v>70.67</v>
      </c>
      <c r="AG1218" s="6">
        <v>76.17</v>
      </c>
      <c r="AH1218" s="6">
        <f t="shared" si="284"/>
        <v>0.92779309439411839</v>
      </c>
      <c r="AI1218" s="6">
        <v>24.5</v>
      </c>
      <c r="AJ1218" s="6">
        <v>66.7</v>
      </c>
      <c r="AK1218" s="6">
        <v>74.930000000000007</v>
      </c>
      <c r="AL1218" s="6">
        <f t="shared" si="285"/>
        <v>0</v>
      </c>
      <c r="AM1218" s="6">
        <f t="shared" si="286"/>
        <v>0</v>
      </c>
      <c r="AN1218" s="6">
        <f t="shared" si="287"/>
        <v>1</v>
      </c>
    </row>
    <row r="1219" spans="1:40" x14ac:dyDescent="0.35">
      <c r="A1219" s="9" t="s">
        <v>1288</v>
      </c>
      <c r="B1219" t="s">
        <v>1270</v>
      </c>
      <c r="C1219" t="s">
        <v>16</v>
      </c>
      <c r="D1219" t="s">
        <v>134</v>
      </c>
      <c r="E1219">
        <v>32</v>
      </c>
      <c r="F1219">
        <v>100.89</v>
      </c>
      <c r="G1219">
        <v>93.23</v>
      </c>
      <c r="H1219">
        <f t="shared" si="280"/>
        <v>1.0821623940791589</v>
      </c>
      <c r="I1219">
        <v>26</v>
      </c>
      <c r="J1219">
        <v>80.33</v>
      </c>
      <c r="K1219">
        <v>78.63</v>
      </c>
      <c r="L1219" s="3">
        <f t="shared" si="281"/>
        <v>0</v>
      </c>
      <c r="M1219" s="3">
        <f t="shared" si="282"/>
        <v>1</v>
      </c>
      <c r="N1219" s="3">
        <f t="shared" si="283"/>
        <v>0</v>
      </c>
      <c r="AA1219" t="s">
        <v>1288</v>
      </c>
      <c r="AB1219" t="s">
        <v>1270</v>
      </c>
      <c r="AC1219" s="6" t="s">
        <v>16</v>
      </c>
      <c r="AD1219" s="6" t="s">
        <v>135</v>
      </c>
      <c r="AE1219" s="6">
        <v>16.5</v>
      </c>
      <c r="AF1219" s="6">
        <v>52.94</v>
      </c>
      <c r="AG1219" s="6">
        <v>54.79</v>
      </c>
      <c r="AH1219" s="6">
        <f t="shared" si="284"/>
        <v>0.96623471436393504</v>
      </c>
      <c r="AI1219" s="6">
        <v>16</v>
      </c>
      <c r="AJ1219" s="6">
        <v>45.78</v>
      </c>
      <c r="AK1219" s="6">
        <v>53.5</v>
      </c>
      <c r="AL1219" s="6">
        <f t="shared" si="285"/>
        <v>0</v>
      </c>
      <c r="AM1219" s="6">
        <f t="shared" si="286"/>
        <v>0</v>
      </c>
      <c r="AN1219" s="6">
        <f t="shared" si="287"/>
        <v>1</v>
      </c>
    </row>
    <row r="1220" spans="1:40" x14ac:dyDescent="0.35">
      <c r="A1220" s="9" t="s">
        <v>1289</v>
      </c>
      <c r="B1220" t="s">
        <v>1270</v>
      </c>
      <c r="C1220" s="6" t="s">
        <v>16</v>
      </c>
      <c r="D1220" s="6" t="s">
        <v>134</v>
      </c>
      <c r="E1220" s="6">
        <v>26</v>
      </c>
      <c r="F1220" s="6">
        <v>75.88</v>
      </c>
      <c r="G1220" s="6">
        <v>78.63</v>
      </c>
      <c r="H1220" s="6">
        <f t="shared" si="280"/>
        <v>0.96502607147399211</v>
      </c>
      <c r="I1220" s="6">
        <v>25.5</v>
      </c>
      <c r="J1220" s="6">
        <v>72.349999999999994</v>
      </c>
      <c r="K1220" s="6">
        <v>77.400000000000006</v>
      </c>
      <c r="L1220" s="6">
        <f t="shared" si="281"/>
        <v>0</v>
      </c>
      <c r="M1220" s="6">
        <f t="shared" si="282"/>
        <v>0</v>
      </c>
      <c r="N1220" s="6">
        <f t="shared" si="283"/>
        <v>1</v>
      </c>
      <c r="AA1220" t="s">
        <v>1289</v>
      </c>
      <c r="AB1220" t="s">
        <v>1270</v>
      </c>
      <c r="AC1220" t="s">
        <v>16</v>
      </c>
      <c r="AD1220" t="s">
        <v>135</v>
      </c>
      <c r="AE1220">
        <v>34</v>
      </c>
      <c r="AF1220">
        <v>101.05</v>
      </c>
      <c r="AG1220">
        <v>98.04</v>
      </c>
      <c r="AH1220">
        <f t="shared" si="284"/>
        <v>1.0307017543859649</v>
      </c>
      <c r="AI1220">
        <v>33.5</v>
      </c>
      <c r="AJ1220">
        <v>76.849999999999994</v>
      </c>
      <c r="AK1220">
        <v>96.84</v>
      </c>
      <c r="AL1220" s="3">
        <f t="shared" si="285"/>
        <v>0</v>
      </c>
      <c r="AM1220" s="3">
        <f t="shared" si="286"/>
        <v>1</v>
      </c>
      <c r="AN1220" s="3">
        <f t="shared" si="287"/>
        <v>0</v>
      </c>
    </row>
    <row r="1221" spans="1:40" x14ac:dyDescent="0.35">
      <c r="A1221" s="9" t="s">
        <v>1290</v>
      </c>
      <c r="B1221" t="s">
        <v>1270</v>
      </c>
      <c r="C1221" s="6" t="s">
        <v>16</v>
      </c>
      <c r="D1221" s="6" t="s">
        <v>134</v>
      </c>
      <c r="E1221" s="6">
        <v>28</v>
      </c>
      <c r="F1221" s="6">
        <v>78.25</v>
      </c>
      <c r="G1221" s="6">
        <v>83.53</v>
      </c>
      <c r="H1221" s="6">
        <f t="shared" si="280"/>
        <v>0.93678917754100322</v>
      </c>
      <c r="I1221" s="6">
        <v>27.5</v>
      </c>
      <c r="J1221" s="6">
        <v>73.319999999999993</v>
      </c>
      <c r="K1221" s="6">
        <v>82.3</v>
      </c>
      <c r="L1221" s="6">
        <f t="shared" si="281"/>
        <v>0</v>
      </c>
      <c r="M1221" s="6">
        <f t="shared" si="282"/>
        <v>0</v>
      </c>
      <c r="N1221" s="6">
        <f t="shared" si="283"/>
        <v>1</v>
      </c>
      <c r="AA1221" t="s">
        <v>1290</v>
      </c>
      <c r="AB1221" t="s">
        <v>1270</v>
      </c>
      <c r="AC1221" s="6" t="s">
        <v>16</v>
      </c>
      <c r="AD1221" s="6" t="s">
        <v>135</v>
      </c>
      <c r="AE1221" s="6">
        <v>23.5</v>
      </c>
      <c r="AF1221" s="6">
        <v>71.709999999999994</v>
      </c>
      <c r="AG1221" s="6">
        <v>72.459999999999994</v>
      </c>
      <c r="AH1221" s="6">
        <f t="shared" si="284"/>
        <v>0.98964946177201218</v>
      </c>
      <c r="AI1221" s="6">
        <v>23</v>
      </c>
      <c r="AJ1221" s="6">
        <v>44.65</v>
      </c>
      <c r="AK1221" s="6">
        <v>71.22</v>
      </c>
      <c r="AL1221" s="6">
        <f t="shared" si="285"/>
        <v>0</v>
      </c>
      <c r="AM1221" s="6">
        <f t="shared" si="286"/>
        <v>0</v>
      </c>
      <c r="AN1221" s="6">
        <f t="shared" si="287"/>
        <v>1</v>
      </c>
    </row>
    <row r="1222" spans="1:40" x14ac:dyDescent="0.35">
      <c r="A1222" s="9" t="s">
        <v>1291</v>
      </c>
      <c r="B1222" t="s">
        <v>1270</v>
      </c>
      <c r="C1222" s="6" t="s">
        <v>16</v>
      </c>
      <c r="D1222" s="6" t="s">
        <v>134</v>
      </c>
      <c r="E1222" s="6">
        <v>30</v>
      </c>
      <c r="F1222" s="6">
        <v>86.64</v>
      </c>
      <c r="G1222" s="6">
        <v>88.39</v>
      </c>
      <c r="H1222" s="6">
        <f t="shared" si="280"/>
        <v>0.98020138024663428</v>
      </c>
      <c r="I1222" s="6">
        <v>29.5</v>
      </c>
      <c r="J1222" s="6">
        <v>47.94</v>
      </c>
      <c r="K1222" s="6">
        <v>87.18</v>
      </c>
      <c r="L1222" s="6">
        <f t="shared" si="281"/>
        <v>0</v>
      </c>
      <c r="M1222" s="6">
        <f t="shared" si="282"/>
        <v>0</v>
      </c>
      <c r="N1222" s="6">
        <f t="shared" si="283"/>
        <v>1</v>
      </c>
      <c r="AA1222" t="s">
        <v>1291</v>
      </c>
      <c r="AB1222" t="s">
        <v>1270</v>
      </c>
      <c r="AC1222" s="6" t="s">
        <v>16</v>
      </c>
      <c r="AD1222" s="6" t="s">
        <v>135</v>
      </c>
      <c r="AE1222" s="6">
        <v>22</v>
      </c>
      <c r="AF1222" s="6">
        <v>56.24</v>
      </c>
      <c r="AG1222" s="6">
        <v>68.72</v>
      </c>
      <c r="AH1222" s="6">
        <f t="shared" si="284"/>
        <v>0.81839348079161822</v>
      </c>
      <c r="AI1222" s="6">
        <v>21.5</v>
      </c>
      <c r="AJ1222" s="6">
        <v>33.39</v>
      </c>
      <c r="AK1222" s="6">
        <v>67.47</v>
      </c>
      <c r="AL1222" s="6">
        <f t="shared" si="285"/>
        <v>0</v>
      </c>
      <c r="AM1222" s="6">
        <f t="shared" si="286"/>
        <v>0</v>
      </c>
      <c r="AN1222" s="6">
        <f t="shared" si="287"/>
        <v>1</v>
      </c>
    </row>
    <row r="1223" spans="1:40" x14ac:dyDescent="0.35">
      <c r="A1223" s="9" t="s">
        <v>1292</v>
      </c>
      <c r="B1223" t="s">
        <v>1270</v>
      </c>
      <c r="C1223" t="s">
        <v>16</v>
      </c>
      <c r="D1223" t="s">
        <v>134</v>
      </c>
      <c r="E1223">
        <v>26.5</v>
      </c>
      <c r="F1223">
        <v>92.38</v>
      </c>
      <c r="G1223">
        <v>79.86</v>
      </c>
      <c r="H1223">
        <f t="shared" si="280"/>
        <v>1.1567743551214624</v>
      </c>
      <c r="I1223">
        <v>25.5</v>
      </c>
      <c r="J1223">
        <v>68.92</v>
      </c>
      <c r="K1223">
        <v>77.400000000000006</v>
      </c>
      <c r="L1223" s="3">
        <f t="shared" si="281"/>
        <v>0</v>
      </c>
      <c r="M1223" s="3">
        <f t="shared" si="282"/>
        <v>1</v>
      </c>
      <c r="N1223" s="3">
        <f t="shared" si="283"/>
        <v>0</v>
      </c>
      <c r="AA1223" t="s">
        <v>1292</v>
      </c>
      <c r="AB1223" t="s">
        <v>1270</v>
      </c>
      <c r="AC1223" t="s">
        <v>16</v>
      </c>
      <c r="AD1223" t="s">
        <v>135</v>
      </c>
      <c r="AE1223">
        <v>24.5</v>
      </c>
      <c r="AF1223">
        <v>81.2</v>
      </c>
      <c r="AG1223">
        <v>74.930000000000007</v>
      </c>
      <c r="AH1223">
        <f t="shared" si="284"/>
        <v>1.0836780995595889</v>
      </c>
      <c r="AI1223">
        <v>24</v>
      </c>
      <c r="AJ1223">
        <v>69.25</v>
      </c>
      <c r="AK1223">
        <v>73.7</v>
      </c>
      <c r="AL1223" s="3">
        <f t="shared" si="285"/>
        <v>0</v>
      </c>
      <c r="AM1223" s="3">
        <f t="shared" si="286"/>
        <v>1</v>
      </c>
      <c r="AN1223" s="3">
        <f t="shared" si="287"/>
        <v>0</v>
      </c>
    </row>
    <row r="1224" spans="1:40" x14ac:dyDescent="0.35">
      <c r="A1224" s="9" t="s">
        <v>1293</v>
      </c>
      <c r="B1224" t="s">
        <v>1270</v>
      </c>
      <c r="C1224" s="6" t="s">
        <v>16</v>
      </c>
      <c r="D1224" s="6" t="s">
        <v>134</v>
      </c>
      <c r="E1224" s="6">
        <v>24</v>
      </c>
      <c r="F1224" s="6">
        <v>59.78</v>
      </c>
      <c r="G1224" s="6">
        <v>73.7</v>
      </c>
      <c r="H1224" s="6">
        <f t="shared" si="280"/>
        <v>0.81112618724559027</v>
      </c>
      <c r="I1224" s="6">
        <v>23.5</v>
      </c>
      <c r="J1224" s="6">
        <v>51.28</v>
      </c>
      <c r="K1224" s="6">
        <v>72.459999999999994</v>
      </c>
      <c r="L1224" s="6">
        <f t="shared" si="281"/>
        <v>0</v>
      </c>
      <c r="M1224" s="6">
        <f t="shared" si="282"/>
        <v>0</v>
      </c>
      <c r="N1224" s="6">
        <f t="shared" si="283"/>
        <v>1</v>
      </c>
      <c r="AA1224" t="s">
        <v>1293</v>
      </c>
      <c r="AB1224" t="s">
        <v>1270</v>
      </c>
      <c r="AC1224" s="6" t="s">
        <v>16</v>
      </c>
      <c r="AD1224" s="6" t="s">
        <v>135</v>
      </c>
      <c r="AE1224" s="6">
        <v>30.5</v>
      </c>
      <c r="AF1224" s="6">
        <v>77.53</v>
      </c>
      <c r="AG1224" s="6">
        <v>89.6</v>
      </c>
      <c r="AH1224" s="6">
        <f t="shared" si="284"/>
        <v>0.86529017857142865</v>
      </c>
      <c r="AI1224" s="6">
        <v>30</v>
      </c>
      <c r="AJ1224" s="6">
        <v>49.28</v>
      </c>
      <c r="AK1224" s="6">
        <v>88.39</v>
      </c>
      <c r="AL1224" s="6">
        <f t="shared" si="285"/>
        <v>0</v>
      </c>
      <c r="AM1224" s="6">
        <f t="shared" si="286"/>
        <v>0</v>
      </c>
      <c r="AN1224" s="6">
        <f t="shared" si="287"/>
        <v>1</v>
      </c>
    </row>
    <row r="1225" spans="1:40" x14ac:dyDescent="0.35">
      <c r="A1225" s="9" t="s">
        <v>1294</v>
      </c>
      <c r="B1225" t="s">
        <v>1270</v>
      </c>
      <c r="C1225" s="6" t="s">
        <v>16</v>
      </c>
      <c r="D1225" s="6" t="s">
        <v>134</v>
      </c>
      <c r="E1225" s="6">
        <v>17</v>
      </c>
      <c r="F1225" s="6">
        <v>45.08</v>
      </c>
      <c r="G1225" s="6">
        <v>56.08</v>
      </c>
      <c r="H1225" s="6">
        <f t="shared" si="280"/>
        <v>0.80385164051355207</v>
      </c>
      <c r="I1225" s="6">
        <v>16.5</v>
      </c>
      <c r="J1225" s="6">
        <v>30.89</v>
      </c>
      <c r="K1225" s="6">
        <v>54.79</v>
      </c>
      <c r="L1225" s="6">
        <f t="shared" si="281"/>
        <v>0</v>
      </c>
      <c r="M1225" s="6">
        <f t="shared" si="282"/>
        <v>0</v>
      </c>
      <c r="N1225" s="6">
        <f t="shared" si="283"/>
        <v>1</v>
      </c>
      <c r="AA1225" t="s">
        <v>1294</v>
      </c>
      <c r="AB1225" t="s">
        <v>1270</v>
      </c>
      <c r="AC1225" s="6" t="s">
        <v>16</v>
      </c>
      <c r="AD1225" s="6" t="s">
        <v>135</v>
      </c>
      <c r="AE1225" s="6">
        <v>19</v>
      </c>
      <c r="AF1225" s="6">
        <v>49.05</v>
      </c>
      <c r="AG1225" s="6">
        <v>61.18</v>
      </c>
      <c r="AH1225" s="6">
        <f t="shared" si="284"/>
        <v>0.80173259235044125</v>
      </c>
      <c r="AI1225" s="6">
        <v>18.5</v>
      </c>
      <c r="AJ1225" s="6">
        <v>40.799999999999997</v>
      </c>
      <c r="AK1225" s="6">
        <v>59.91</v>
      </c>
      <c r="AL1225" s="6">
        <f t="shared" si="285"/>
        <v>0</v>
      </c>
      <c r="AM1225" s="6">
        <f t="shared" si="286"/>
        <v>0</v>
      </c>
      <c r="AN1225" s="6">
        <f t="shared" si="287"/>
        <v>1</v>
      </c>
    </row>
    <row r="1226" spans="1:40" x14ac:dyDescent="0.35">
      <c r="A1226" s="9" t="s">
        <v>1295</v>
      </c>
      <c r="B1226" t="s">
        <v>1296</v>
      </c>
      <c r="C1226" s="6" t="s">
        <v>16</v>
      </c>
      <c r="D1226" s="6" t="s">
        <v>17</v>
      </c>
      <c r="E1226" s="6">
        <v>19</v>
      </c>
      <c r="F1226" s="6">
        <v>44.3</v>
      </c>
      <c r="G1226" s="6">
        <v>61.18</v>
      </c>
      <c r="H1226" s="6">
        <f t="shared" si="280"/>
        <v>0.72409284079764624</v>
      </c>
      <c r="I1226" s="6">
        <v>18.5</v>
      </c>
      <c r="J1226" s="6">
        <v>28.86</v>
      </c>
      <c r="K1226" s="6">
        <v>59.91</v>
      </c>
      <c r="L1226" s="6">
        <f t="shared" si="281"/>
        <v>0</v>
      </c>
      <c r="M1226" s="6">
        <f t="shared" si="282"/>
        <v>0</v>
      </c>
      <c r="N1226" s="6">
        <f t="shared" si="283"/>
        <v>1</v>
      </c>
      <c r="AA1226" t="s">
        <v>1295</v>
      </c>
      <c r="AB1226" t="s">
        <v>1296</v>
      </c>
      <c r="AC1226" t="s">
        <v>16</v>
      </c>
      <c r="AD1226" t="s">
        <v>18</v>
      </c>
      <c r="AE1226">
        <v>24</v>
      </c>
      <c r="AF1226">
        <v>85.42</v>
      </c>
      <c r="AG1226">
        <v>73.7</v>
      </c>
      <c r="AH1226">
        <f t="shared" si="284"/>
        <v>1.159023066485753</v>
      </c>
      <c r="AI1226">
        <v>23.5</v>
      </c>
      <c r="AJ1226">
        <v>67.95</v>
      </c>
      <c r="AK1226">
        <v>72.459999999999994</v>
      </c>
      <c r="AL1226" s="3">
        <f t="shared" si="285"/>
        <v>0</v>
      </c>
      <c r="AM1226" s="3">
        <f t="shared" si="286"/>
        <v>1</v>
      </c>
      <c r="AN1226" s="3">
        <f t="shared" si="287"/>
        <v>0</v>
      </c>
    </row>
    <row r="1227" spans="1:40" x14ac:dyDescent="0.35">
      <c r="A1227" s="9" t="s">
        <v>1297</v>
      </c>
      <c r="B1227" t="s">
        <v>1296</v>
      </c>
      <c r="C1227" s="6" t="s">
        <v>16</v>
      </c>
      <c r="D1227" s="6" t="s">
        <v>17</v>
      </c>
      <c r="E1227" s="6">
        <v>30.5</v>
      </c>
      <c r="F1227" s="6">
        <v>85.78</v>
      </c>
      <c r="G1227" s="6">
        <v>89.6</v>
      </c>
      <c r="H1227" s="6">
        <f t="shared" si="280"/>
        <v>0.95736607142857155</v>
      </c>
      <c r="I1227" s="6">
        <v>30</v>
      </c>
      <c r="J1227" s="6">
        <v>58.5</v>
      </c>
      <c r="K1227" s="6">
        <v>88.39</v>
      </c>
      <c r="L1227" s="6">
        <f t="shared" si="281"/>
        <v>0</v>
      </c>
      <c r="M1227" s="6">
        <f t="shared" si="282"/>
        <v>0</v>
      </c>
      <c r="N1227" s="6">
        <f t="shared" si="283"/>
        <v>1</v>
      </c>
      <c r="AA1227" t="s">
        <v>1297</v>
      </c>
      <c r="AB1227" t="s">
        <v>1296</v>
      </c>
      <c r="AC1227" t="s">
        <v>16</v>
      </c>
      <c r="AD1227" t="s">
        <v>18</v>
      </c>
      <c r="AE1227">
        <v>24</v>
      </c>
      <c r="AF1227">
        <v>89.1</v>
      </c>
      <c r="AG1227">
        <v>73.7</v>
      </c>
      <c r="AH1227">
        <f t="shared" si="284"/>
        <v>1.208955223880597</v>
      </c>
      <c r="AI1227">
        <v>23.5</v>
      </c>
      <c r="AJ1227">
        <v>70.25</v>
      </c>
      <c r="AK1227">
        <v>72.459999999999994</v>
      </c>
      <c r="AL1227" s="3">
        <f t="shared" si="285"/>
        <v>0</v>
      </c>
      <c r="AM1227" s="3">
        <f t="shared" si="286"/>
        <v>1</v>
      </c>
      <c r="AN1227" s="3">
        <f t="shared" si="287"/>
        <v>0</v>
      </c>
    </row>
    <row r="1228" spans="1:40" x14ac:dyDescent="0.35">
      <c r="A1228" s="9" t="s">
        <v>1298</v>
      </c>
      <c r="B1228" t="s">
        <v>1296</v>
      </c>
      <c r="C1228" s="6" t="s">
        <v>16</v>
      </c>
      <c r="D1228" s="6" t="s">
        <v>17</v>
      </c>
      <c r="E1228" s="6">
        <v>19.5</v>
      </c>
      <c r="F1228" s="6">
        <v>48.32</v>
      </c>
      <c r="G1228" s="6">
        <v>62.44</v>
      </c>
      <c r="H1228" s="6">
        <f t="shared" si="280"/>
        <v>0.7738629083920564</v>
      </c>
      <c r="I1228" s="6">
        <v>19</v>
      </c>
      <c r="J1228" s="6">
        <v>37.950000000000003</v>
      </c>
      <c r="K1228" s="6">
        <v>61.18</v>
      </c>
      <c r="L1228" s="6">
        <f t="shared" si="281"/>
        <v>0</v>
      </c>
      <c r="M1228" s="6">
        <f t="shared" si="282"/>
        <v>0</v>
      </c>
      <c r="N1228" s="6">
        <f t="shared" si="283"/>
        <v>1</v>
      </c>
      <c r="AA1228" t="s">
        <v>1298</v>
      </c>
      <c r="AB1228" t="s">
        <v>1296</v>
      </c>
      <c r="AC1228" t="s">
        <v>16</v>
      </c>
      <c r="AD1228" t="s">
        <v>18</v>
      </c>
      <c r="AE1228">
        <v>24</v>
      </c>
      <c r="AF1228">
        <v>84.15</v>
      </c>
      <c r="AG1228">
        <v>73.7</v>
      </c>
      <c r="AH1228">
        <f t="shared" si="284"/>
        <v>1.1417910447761195</v>
      </c>
      <c r="AI1228">
        <v>23.5</v>
      </c>
      <c r="AJ1228">
        <v>70.52</v>
      </c>
      <c r="AK1228">
        <v>72.459999999999994</v>
      </c>
      <c r="AL1228" s="3">
        <f t="shared" si="285"/>
        <v>0</v>
      </c>
      <c r="AM1228" s="3">
        <f t="shared" si="286"/>
        <v>1</v>
      </c>
      <c r="AN1228" s="3">
        <f t="shared" si="287"/>
        <v>0</v>
      </c>
    </row>
    <row r="1229" spans="1:40" x14ac:dyDescent="0.35">
      <c r="A1229" s="9" t="s">
        <v>1299</v>
      </c>
      <c r="B1229" t="s">
        <v>1296</v>
      </c>
      <c r="C1229" s="6" t="s">
        <v>16</v>
      </c>
      <c r="D1229" s="6" t="s">
        <v>17</v>
      </c>
      <c r="E1229" s="6">
        <v>22</v>
      </c>
      <c r="F1229" s="6">
        <v>66.8</v>
      </c>
      <c r="G1229" s="6">
        <v>68.72</v>
      </c>
      <c r="H1229" s="6">
        <f t="shared" si="280"/>
        <v>0.97206053550640281</v>
      </c>
      <c r="I1229" s="6">
        <v>21.5</v>
      </c>
      <c r="J1229" s="6">
        <v>35.020000000000003</v>
      </c>
      <c r="K1229" s="6">
        <v>67.47</v>
      </c>
      <c r="L1229" s="6">
        <f t="shared" si="281"/>
        <v>0</v>
      </c>
      <c r="M1229" s="6">
        <f t="shared" si="282"/>
        <v>0</v>
      </c>
      <c r="N1229" s="6">
        <f t="shared" si="283"/>
        <v>1</v>
      </c>
      <c r="AA1229" t="s">
        <v>1299</v>
      </c>
      <c r="AB1229" t="s">
        <v>1296</v>
      </c>
      <c r="AC1229" t="s">
        <v>16</v>
      </c>
      <c r="AD1229" t="s">
        <v>18</v>
      </c>
      <c r="AE1229">
        <v>24</v>
      </c>
      <c r="AF1229">
        <v>96.84</v>
      </c>
      <c r="AG1229">
        <v>73.7</v>
      </c>
      <c r="AH1229">
        <f t="shared" si="284"/>
        <v>1.3139755766621439</v>
      </c>
      <c r="AI1229">
        <v>23.5</v>
      </c>
      <c r="AJ1229">
        <v>71.959999999999994</v>
      </c>
      <c r="AK1229">
        <v>72.459999999999994</v>
      </c>
      <c r="AL1229" s="3">
        <f t="shared" si="285"/>
        <v>0</v>
      </c>
      <c r="AM1229" s="3">
        <f t="shared" si="286"/>
        <v>1</v>
      </c>
      <c r="AN1229" s="3">
        <f t="shared" si="287"/>
        <v>0</v>
      </c>
    </row>
    <row r="1230" spans="1:40" x14ac:dyDescent="0.35">
      <c r="A1230" s="9" t="s">
        <v>1300</v>
      </c>
      <c r="B1230" t="s">
        <v>1296</v>
      </c>
      <c r="C1230" s="6" t="s">
        <v>16</v>
      </c>
      <c r="D1230" s="6" t="s">
        <v>17</v>
      </c>
      <c r="E1230" s="6">
        <v>31.5</v>
      </c>
      <c r="F1230" s="6">
        <v>81.09</v>
      </c>
      <c r="G1230" s="6">
        <v>92.02</v>
      </c>
      <c r="H1230" s="6">
        <f t="shared" si="280"/>
        <v>0.88122147359269731</v>
      </c>
      <c r="I1230" s="6">
        <v>31</v>
      </c>
      <c r="J1230" s="6">
        <v>44.76</v>
      </c>
      <c r="K1230" s="6">
        <v>90.81</v>
      </c>
      <c r="L1230" s="6">
        <f t="shared" si="281"/>
        <v>0</v>
      </c>
      <c r="M1230" s="6">
        <f t="shared" si="282"/>
        <v>0</v>
      </c>
      <c r="N1230" s="6">
        <f t="shared" si="283"/>
        <v>1</v>
      </c>
      <c r="AA1230" t="s">
        <v>1300</v>
      </c>
      <c r="AB1230" t="s">
        <v>1296</v>
      </c>
      <c r="AC1230" s="6" t="s">
        <v>16</v>
      </c>
      <c r="AD1230" s="6" t="s">
        <v>18</v>
      </c>
      <c r="AE1230" s="6">
        <v>20</v>
      </c>
      <c r="AF1230" s="6">
        <v>57.87</v>
      </c>
      <c r="AG1230" s="6">
        <v>63.71</v>
      </c>
      <c r="AH1230" s="6">
        <f t="shared" si="284"/>
        <v>0.9083346413435881</v>
      </c>
      <c r="AI1230" s="6">
        <v>19.5</v>
      </c>
      <c r="AJ1230" s="6">
        <v>32.119999999999997</v>
      </c>
      <c r="AK1230" s="6">
        <v>62.44</v>
      </c>
      <c r="AL1230" s="6">
        <f t="shared" si="285"/>
        <v>0</v>
      </c>
      <c r="AM1230" s="6">
        <f t="shared" si="286"/>
        <v>0</v>
      </c>
      <c r="AN1230" s="6">
        <f t="shared" si="287"/>
        <v>1</v>
      </c>
    </row>
    <row r="1231" spans="1:40" x14ac:dyDescent="0.35">
      <c r="A1231" s="9" t="s">
        <v>1301</v>
      </c>
      <c r="B1231" t="s">
        <v>1296</v>
      </c>
      <c r="C1231" s="6" t="s">
        <v>16</v>
      </c>
      <c r="D1231" s="6" t="s">
        <v>17</v>
      </c>
      <c r="E1231" s="6">
        <v>21</v>
      </c>
      <c r="F1231" s="6">
        <v>55.63</v>
      </c>
      <c r="G1231" s="6">
        <v>66.22</v>
      </c>
      <c r="H1231" s="6">
        <f t="shared" si="280"/>
        <v>0.84007852612503786</v>
      </c>
      <c r="I1231" s="6">
        <v>20.5</v>
      </c>
      <c r="J1231" s="6">
        <v>48.42</v>
      </c>
      <c r="K1231" s="6">
        <v>64.97</v>
      </c>
      <c r="L1231" s="6">
        <f t="shared" si="281"/>
        <v>0</v>
      </c>
      <c r="M1231" s="6">
        <f t="shared" si="282"/>
        <v>0</v>
      </c>
      <c r="N1231" s="6">
        <f t="shared" si="283"/>
        <v>1</v>
      </c>
      <c r="AA1231" t="s">
        <v>1301</v>
      </c>
      <c r="AB1231" t="s">
        <v>1296</v>
      </c>
      <c r="AC1231" t="s">
        <v>16</v>
      </c>
      <c r="AD1231" t="s">
        <v>18</v>
      </c>
      <c r="AE1231">
        <v>24</v>
      </c>
      <c r="AF1231">
        <v>78.33</v>
      </c>
      <c r="AG1231">
        <v>73.7</v>
      </c>
      <c r="AH1231">
        <f t="shared" si="284"/>
        <v>1.062822252374491</v>
      </c>
      <c r="AI1231">
        <v>23.5</v>
      </c>
      <c r="AJ1231">
        <v>48.17</v>
      </c>
      <c r="AK1231">
        <v>72.459999999999994</v>
      </c>
      <c r="AL1231" s="3">
        <f t="shared" si="285"/>
        <v>0</v>
      </c>
      <c r="AM1231" s="3">
        <f t="shared" si="286"/>
        <v>1</v>
      </c>
      <c r="AN1231" s="3">
        <f t="shared" si="287"/>
        <v>0</v>
      </c>
    </row>
    <row r="1232" spans="1:40" x14ac:dyDescent="0.35">
      <c r="A1232" s="9" t="s">
        <v>1302</v>
      </c>
      <c r="B1232" t="s">
        <v>1296</v>
      </c>
      <c r="C1232" s="6" t="s">
        <v>16</v>
      </c>
      <c r="D1232" s="6" t="s">
        <v>17</v>
      </c>
      <c r="E1232" s="6">
        <v>32</v>
      </c>
      <c r="F1232" s="6">
        <v>89.29</v>
      </c>
      <c r="G1232" s="6">
        <v>93.23</v>
      </c>
      <c r="H1232" s="6">
        <f t="shared" si="280"/>
        <v>0.95773892523865711</v>
      </c>
      <c r="I1232" s="6">
        <v>31.5</v>
      </c>
      <c r="J1232" s="6">
        <v>52.19</v>
      </c>
      <c r="K1232" s="6">
        <v>92.02</v>
      </c>
      <c r="L1232" s="6">
        <f t="shared" si="281"/>
        <v>0</v>
      </c>
      <c r="M1232" s="6">
        <f t="shared" si="282"/>
        <v>0</v>
      </c>
      <c r="N1232" s="6">
        <f t="shared" si="283"/>
        <v>1</v>
      </c>
      <c r="AA1232" t="s">
        <v>1302</v>
      </c>
      <c r="AB1232" t="s">
        <v>1296</v>
      </c>
      <c r="AC1232" s="6" t="s">
        <v>16</v>
      </c>
      <c r="AD1232" s="6" t="s">
        <v>18</v>
      </c>
      <c r="AE1232" s="6">
        <v>24</v>
      </c>
      <c r="AF1232" s="6">
        <v>62.32</v>
      </c>
      <c r="AG1232" s="6">
        <v>73.7</v>
      </c>
      <c r="AH1232" s="6">
        <f t="shared" si="284"/>
        <v>0.8455902306648575</v>
      </c>
      <c r="AI1232" s="6">
        <v>23.5</v>
      </c>
      <c r="AJ1232" s="6">
        <v>57.07</v>
      </c>
      <c r="AK1232" s="6">
        <v>72.459999999999994</v>
      </c>
      <c r="AL1232" s="6">
        <f t="shared" si="285"/>
        <v>0</v>
      </c>
      <c r="AM1232" s="6">
        <f t="shared" si="286"/>
        <v>0</v>
      </c>
      <c r="AN1232" s="6">
        <f t="shared" si="287"/>
        <v>1</v>
      </c>
    </row>
    <row r="1233" spans="1:40" x14ac:dyDescent="0.35">
      <c r="A1233" s="9" t="s">
        <v>1303</v>
      </c>
      <c r="B1233" t="s">
        <v>1296</v>
      </c>
      <c r="C1233" s="6" t="s">
        <v>16</v>
      </c>
      <c r="D1233" s="6" t="s">
        <v>17</v>
      </c>
      <c r="E1233" s="6">
        <v>16.5</v>
      </c>
      <c r="F1233" s="6">
        <v>53.96</v>
      </c>
      <c r="G1233" s="6">
        <v>54.79</v>
      </c>
      <c r="H1233" s="6">
        <f t="shared" si="280"/>
        <v>0.9848512502281439</v>
      </c>
      <c r="I1233" s="6">
        <v>16</v>
      </c>
      <c r="J1233" s="6">
        <v>32.07</v>
      </c>
      <c r="K1233" s="6">
        <v>53.5</v>
      </c>
      <c r="L1233" s="6">
        <f t="shared" si="281"/>
        <v>0</v>
      </c>
      <c r="M1233" s="6">
        <f t="shared" si="282"/>
        <v>0</v>
      </c>
      <c r="N1233" s="6">
        <f t="shared" si="283"/>
        <v>1</v>
      </c>
      <c r="AA1233" t="s">
        <v>1303</v>
      </c>
      <c r="AB1233" t="s">
        <v>1296</v>
      </c>
      <c r="AC1233" t="s">
        <v>16</v>
      </c>
      <c r="AD1233" t="s">
        <v>18</v>
      </c>
      <c r="AE1233">
        <v>24</v>
      </c>
      <c r="AF1233">
        <v>104.05</v>
      </c>
      <c r="AG1233">
        <v>73.7</v>
      </c>
      <c r="AH1233">
        <f t="shared" si="284"/>
        <v>1.4118046132971505</v>
      </c>
      <c r="AI1233">
        <v>23.5</v>
      </c>
      <c r="AJ1233">
        <v>67.150000000000006</v>
      </c>
      <c r="AK1233">
        <v>72.459999999999994</v>
      </c>
      <c r="AL1233" s="3">
        <f t="shared" si="285"/>
        <v>0</v>
      </c>
      <c r="AM1233" s="3">
        <f t="shared" si="286"/>
        <v>1</v>
      </c>
      <c r="AN1233" s="3">
        <f t="shared" si="287"/>
        <v>0</v>
      </c>
    </row>
    <row r="1234" spans="1:40" x14ac:dyDescent="0.35">
      <c r="A1234" s="9" t="s">
        <v>1304</v>
      </c>
      <c r="B1234" t="s">
        <v>1296</v>
      </c>
      <c r="C1234" s="6" t="s">
        <v>16</v>
      </c>
      <c r="D1234" s="6" t="s">
        <v>17</v>
      </c>
      <c r="E1234" s="6">
        <v>19</v>
      </c>
      <c r="F1234" s="6">
        <v>57.22</v>
      </c>
      <c r="G1234" s="6">
        <v>61.18</v>
      </c>
      <c r="H1234" s="6">
        <f t="shared" si="280"/>
        <v>0.93527296502124879</v>
      </c>
      <c r="I1234" s="6">
        <v>18.5</v>
      </c>
      <c r="J1234" s="6">
        <v>31.57</v>
      </c>
      <c r="K1234" s="6">
        <v>59.91</v>
      </c>
      <c r="L1234" s="6">
        <f t="shared" si="281"/>
        <v>0</v>
      </c>
      <c r="M1234" s="6">
        <f t="shared" si="282"/>
        <v>0</v>
      </c>
      <c r="N1234" s="6">
        <f t="shared" si="283"/>
        <v>1</v>
      </c>
      <c r="AA1234" t="s">
        <v>1304</v>
      </c>
      <c r="AB1234" t="s">
        <v>1296</v>
      </c>
      <c r="AC1234" t="s">
        <v>16</v>
      </c>
      <c r="AD1234" t="s">
        <v>18</v>
      </c>
      <c r="AE1234">
        <v>24</v>
      </c>
      <c r="AF1234">
        <v>101.71</v>
      </c>
      <c r="AG1234">
        <v>73.7</v>
      </c>
      <c r="AH1234">
        <f t="shared" si="284"/>
        <v>1.3800542740841246</v>
      </c>
      <c r="AI1234">
        <v>23.5</v>
      </c>
      <c r="AJ1234">
        <v>56.22</v>
      </c>
      <c r="AK1234">
        <v>72.459999999999994</v>
      </c>
      <c r="AL1234" s="3">
        <f t="shared" si="285"/>
        <v>0</v>
      </c>
      <c r="AM1234" s="3">
        <f t="shared" si="286"/>
        <v>1</v>
      </c>
      <c r="AN1234" s="3">
        <f t="shared" si="287"/>
        <v>0</v>
      </c>
    </row>
    <row r="1235" spans="1:40" x14ac:dyDescent="0.35">
      <c r="A1235" s="9" t="s">
        <v>1305</v>
      </c>
      <c r="B1235" t="s">
        <v>1296</v>
      </c>
      <c r="C1235" s="6" t="s">
        <v>16</v>
      </c>
      <c r="D1235" s="6" t="s">
        <v>17</v>
      </c>
      <c r="E1235" s="6">
        <v>18.5</v>
      </c>
      <c r="F1235" s="6">
        <v>45.81</v>
      </c>
      <c r="G1235" s="6">
        <v>59.91</v>
      </c>
      <c r="H1235" s="6">
        <f t="shared" si="280"/>
        <v>0.76464697045568364</v>
      </c>
      <c r="I1235" s="6">
        <v>18</v>
      </c>
      <c r="J1235" s="6">
        <v>26.59</v>
      </c>
      <c r="K1235" s="6">
        <v>58.64</v>
      </c>
      <c r="L1235" s="6">
        <f t="shared" si="281"/>
        <v>0</v>
      </c>
      <c r="M1235" s="6">
        <f t="shared" si="282"/>
        <v>0</v>
      </c>
      <c r="N1235" s="6">
        <f t="shared" si="283"/>
        <v>1</v>
      </c>
      <c r="AA1235" t="s">
        <v>1305</v>
      </c>
      <c r="AB1235" t="s">
        <v>1296</v>
      </c>
      <c r="AC1235" t="s">
        <v>16</v>
      </c>
      <c r="AD1235" t="s">
        <v>18</v>
      </c>
      <c r="AE1235">
        <v>24</v>
      </c>
      <c r="AF1235">
        <v>101.28</v>
      </c>
      <c r="AG1235">
        <v>73.7</v>
      </c>
      <c r="AH1235">
        <f t="shared" si="284"/>
        <v>1.3742198100407055</v>
      </c>
      <c r="AI1235">
        <v>23.5</v>
      </c>
      <c r="AJ1235">
        <v>69.400000000000006</v>
      </c>
      <c r="AK1235">
        <v>72.459999999999994</v>
      </c>
      <c r="AL1235" s="3">
        <f t="shared" si="285"/>
        <v>0</v>
      </c>
      <c r="AM1235" s="3">
        <f t="shared" si="286"/>
        <v>1</v>
      </c>
      <c r="AN1235" s="3">
        <f t="shared" si="287"/>
        <v>0</v>
      </c>
    </row>
    <row r="1236" spans="1:40" x14ac:dyDescent="0.35">
      <c r="A1236" s="9" t="s">
        <v>1306</v>
      </c>
      <c r="B1236" t="s">
        <v>1296</v>
      </c>
      <c r="C1236" s="6" t="s">
        <v>16</v>
      </c>
      <c r="D1236" s="6" t="s">
        <v>17</v>
      </c>
      <c r="E1236" s="6">
        <v>16</v>
      </c>
      <c r="F1236" s="6">
        <v>39.26</v>
      </c>
      <c r="G1236" s="6">
        <v>53.5</v>
      </c>
      <c r="H1236" s="6">
        <f t="shared" si="280"/>
        <v>0.7338317757009345</v>
      </c>
      <c r="I1236" s="6">
        <v>15.5</v>
      </c>
      <c r="J1236" s="6">
        <v>35.47</v>
      </c>
      <c r="K1236" s="6">
        <v>52.21</v>
      </c>
      <c r="L1236" s="6">
        <f t="shared" si="281"/>
        <v>0</v>
      </c>
      <c r="M1236" s="6">
        <f t="shared" si="282"/>
        <v>0</v>
      </c>
      <c r="N1236" s="6">
        <f t="shared" si="283"/>
        <v>1</v>
      </c>
      <c r="AA1236" t="s">
        <v>1306</v>
      </c>
      <c r="AB1236" t="s">
        <v>1296</v>
      </c>
      <c r="AC1236" t="s">
        <v>16</v>
      </c>
      <c r="AD1236" t="s">
        <v>18</v>
      </c>
      <c r="AE1236">
        <v>24</v>
      </c>
      <c r="AF1236">
        <v>141.02000000000001</v>
      </c>
      <c r="AG1236">
        <v>73.7</v>
      </c>
      <c r="AH1236">
        <f t="shared" si="284"/>
        <v>1.9134328358208956</v>
      </c>
      <c r="AI1236">
        <v>26</v>
      </c>
      <c r="AJ1236">
        <v>80.89</v>
      </c>
      <c r="AK1236">
        <v>78.63</v>
      </c>
      <c r="AL1236" s="3">
        <f t="shared" si="285"/>
        <v>1</v>
      </c>
      <c r="AM1236" s="3">
        <f t="shared" si="286"/>
        <v>0</v>
      </c>
      <c r="AN1236" s="3">
        <f t="shared" si="287"/>
        <v>0</v>
      </c>
    </row>
    <row r="1237" spans="1:40" x14ac:dyDescent="0.35">
      <c r="A1237" s="9" t="s">
        <v>1307</v>
      </c>
      <c r="B1237" t="s">
        <v>1296</v>
      </c>
      <c r="C1237" s="6" t="s">
        <v>16</v>
      </c>
      <c r="D1237" s="6" t="s">
        <v>17</v>
      </c>
      <c r="E1237" s="6">
        <v>21</v>
      </c>
      <c r="F1237" s="6">
        <v>59.18</v>
      </c>
      <c r="G1237" s="6">
        <v>66.22</v>
      </c>
      <c r="H1237" s="6">
        <f t="shared" si="280"/>
        <v>0.89368770764119598</v>
      </c>
      <c r="I1237" s="6">
        <v>20.5</v>
      </c>
      <c r="J1237" s="6">
        <v>40.049999999999997</v>
      </c>
      <c r="K1237" s="6">
        <v>64.97</v>
      </c>
      <c r="L1237" s="6">
        <f t="shared" si="281"/>
        <v>0</v>
      </c>
      <c r="M1237" s="6">
        <f t="shared" si="282"/>
        <v>0</v>
      </c>
      <c r="N1237" s="6">
        <f t="shared" si="283"/>
        <v>1</v>
      </c>
      <c r="AA1237" t="s">
        <v>1307</v>
      </c>
      <c r="AB1237" t="s">
        <v>1296</v>
      </c>
      <c r="AC1237" t="s">
        <v>16</v>
      </c>
      <c r="AD1237" t="s">
        <v>18</v>
      </c>
      <c r="AE1237">
        <v>24</v>
      </c>
      <c r="AF1237">
        <v>81.12</v>
      </c>
      <c r="AG1237">
        <v>73.7</v>
      </c>
      <c r="AH1237">
        <f t="shared" si="284"/>
        <v>1.1006784260515603</v>
      </c>
      <c r="AI1237">
        <v>23.5</v>
      </c>
      <c r="AJ1237">
        <v>59.53</v>
      </c>
      <c r="AK1237">
        <v>72.459999999999994</v>
      </c>
      <c r="AL1237" s="3">
        <f t="shared" si="285"/>
        <v>0</v>
      </c>
      <c r="AM1237" s="3">
        <f t="shared" si="286"/>
        <v>1</v>
      </c>
      <c r="AN1237" s="3">
        <f t="shared" si="287"/>
        <v>0</v>
      </c>
    </row>
    <row r="1238" spans="1:40" x14ac:dyDescent="0.35">
      <c r="A1238" s="9" t="s">
        <v>1308</v>
      </c>
      <c r="B1238" t="s">
        <v>1296</v>
      </c>
      <c r="C1238" s="6" t="s">
        <v>16</v>
      </c>
      <c r="D1238" s="6" t="s">
        <v>17</v>
      </c>
      <c r="E1238" s="6">
        <v>18.5</v>
      </c>
      <c r="F1238" s="6">
        <v>41.52</v>
      </c>
      <c r="G1238" s="6">
        <v>59.91</v>
      </c>
      <c r="H1238" s="6">
        <f t="shared" si="280"/>
        <v>0.69303955933900863</v>
      </c>
      <c r="I1238" s="6">
        <v>18</v>
      </c>
      <c r="J1238" s="6">
        <v>25.44</v>
      </c>
      <c r="K1238" s="6">
        <v>58.64</v>
      </c>
      <c r="L1238" s="6">
        <f t="shared" si="281"/>
        <v>0</v>
      </c>
      <c r="M1238" s="6">
        <f t="shared" si="282"/>
        <v>0</v>
      </c>
      <c r="N1238" s="6">
        <f t="shared" si="283"/>
        <v>1</v>
      </c>
      <c r="AA1238" t="s">
        <v>1308</v>
      </c>
      <c r="AB1238" t="s">
        <v>1296</v>
      </c>
      <c r="AC1238" t="s">
        <v>16</v>
      </c>
      <c r="AD1238" t="s">
        <v>18</v>
      </c>
      <c r="AE1238">
        <v>24</v>
      </c>
      <c r="AF1238">
        <v>100.01</v>
      </c>
      <c r="AG1238">
        <v>73.7</v>
      </c>
      <c r="AH1238">
        <f t="shared" si="284"/>
        <v>1.3569877883310719</v>
      </c>
      <c r="AI1238">
        <v>23.5</v>
      </c>
      <c r="AJ1238">
        <v>60.49</v>
      </c>
      <c r="AK1238">
        <v>72.459999999999994</v>
      </c>
      <c r="AL1238" s="3">
        <f t="shared" si="285"/>
        <v>0</v>
      </c>
      <c r="AM1238" s="3">
        <f t="shared" si="286"/>
        <v>1</v>
      </c>
      <c r="AN1238" s="3">
        <f t="shared" si="287"/>
        <v>0</v>
      </c>
    </row>
    <row r="1239" spans="1:40" x14ac:dyDescent="0.35">
      <c r="A1239" s="9" t="s">
        <v>1309</v>
      </c>
      <c r="B1239" t="s">
        <v>1296</v>
      </c>
      <c r="C1239" s="6" t="s">
        <v>16</v>
      </c>
      <c r="D1239" s="6" t="s">
        <v>17</v>
      </c>
      <c r="E1239" s="6">
        <v>15</v>
      </c>
      <c r="F1239" s="6">
        <v>22.45</v>
      </c>
      <c r="G1239" s="6">
        <v>50.91</v>
      </c>
      <c r="H1239" s="6">
        <f t="shared" si="280"/>
        <v>0.44097426831663722</v>
      </c>
      <c r="I1239" s="6">
        <v>15</v>
      </c>
      <c r="J1239" s="6">
        <v>22.45</v>
      </c>
      <c r="K1239" s="6">
        <v>50.91</v>
      </c>
      <c r="L1239" s="6">
        <f t="shared" si="281"/>
        <v>0</v>
      </c>
      <c r="M1239" s="6">
        <f t="shared" si="282"/>
        <v>0</v>
      </c>
      <c r="N1239" s="6">
        <f t="shared" si="283"/>
        <v>1</v>
      </c>
      <c r="AA1239" t="s">
        <v>1309</v>
      </c>
      <c r="AB1239" t="s">
        <v>1296</v>
      </c>
      <c r="AC1239" t="s">
        <v>16</v>
      </c>
      <c r="AD1239" t="s">
        <v>18</v>
      </c>
      <c r="AE1239">
        <v>24</v>
      </c>
      <c r="AF1239">
        <v>96.66</v>
      </c>
      <c r="AG1239">
        <v>73.7</v>
      </c>
      <c r="AH1239">
        <f t="shared" si="284"/>
        <v>1.3115332428765263</v>
      </c>
      <c r="AI1239">
        <v>23.5</v>
      </c>
      <c r="AJ1239">
        <v>65.09</v>
      </c>
      <c r="AK1239">
        <v>72.459999999999994</v>
      </c>
      <c r="AL1239" s="3">
        <f t="shared" si="285"/>
        <v>0</v>
      </c>
      <c r="AM1239" s="3">
        <f t="shared" si="286"/>
        <v>1</v>
      </c>
      <c r="AN1239" s="3">
        <f t="shared" si="287"/>
        <v>0</v>
      </c>
    </row>
    <row r="1240" spans="1:40" x14ac:dyDescent="0.35">
      <c r="A1240" s="9" t="s">
        <v>1310</v>
      </c>
      <c r="B1240" t="s">
        <v>1296</v>
      </c>
      <c r="C1240" s="6" t="s">
        <v>16</v>
      </c>
      <c r="D1240" s="6" t="s">
        <v>17</v>
      </c>
      <c r="E1240" s="6">
        <v>21.5</v>
      </c>
      <c r="F1240" s="6">
        <v>54.9</v>
      </c>
      <c r="G1240" s="6">
        <v>67.47</v>
      </c>
      <c r="H1240" s="6">
        <f t="shared" si="280"/>
        <v>0.81369497554468651</v>
      </c>
      <c r="I1240" s="6">
        <v>21</v>
      </c>
      <c r="J1240" s="6">
        <v>52.2</v>
      </c>
      <c r="K1240" s="6">
        <v>66.22</v>
      </c>
      <c r="L1240" s="6">
        <f t="shared" si="281"/>
        <v>0</v>
      </c>
      <c r="M1240" s="6">
        <f t="shared" si="282"/>
        <v>0</v>
      </c>
      <c r="N1240" s="6">
        <f t="shared" si="283"/>
        <v>1</v>
      </c>
      <c r="AA1240" t="s">
        <v>1310</v>
      </c>
      <c r="AB1240" t="s">
        <v>1296</v>
      </c>
      <c r="AC1240" s="6" t="s">
        <v>16</v>
      </c>
      <c r="AD1240" s="6" t="s">
        <v>18</v>
      </c>
      <c r="AE1240" s="6">
        <v>17</v>
      </c>
      <c r="AF1240" s="6">
        <v>42.85</v>
      </c>
      <c r="AG1240" s="6">
        <v>56.08</v>
      </c>
      <c r="AH1240" s="6">
        <f t="shared" si="284"/>
        <v>0.76408701854493588</v>
      </c>
      <c r="AI1240" s="6">
        <v>16.5</v>
      </c>
      <c r="AJ1240" s="6">
        <v>21.45</v>
      </c>
      <c r="AK1240" s="6">
        <v>54.79</v>
      </c>
      <c r="AL1240" s="6">
        <f t="shared" si="285"/>
        <v>0</v>
      </c>
      <c r="AM1240" s="6">
        <f t="shared" si="286"/>
        <v>0</v>
      </c>
      <c r="AN1240" s="6">
        <f t="shared" si="287"/>
        <v>1</v>
      </c>
    </row>
    <row r="1241" spans="1:40" x14ac:dyDescent="0.35">
      <c r="A1241" s="9" t="s">
        <v>1311</v>
      </c>
      <c r="B1241" t="s">
        <v>1296</v>
      </c>
      <c r="C1241" s="6" t="s">
        <v>16</v>
      </c>
      <c r="D1241" s="6" t="s">
        <v>17</v>
      </c>
      <c r="E1241" s="6">
        <v>21.5</v>
      </c>
      <c r="F1241" s="6">
        <v>54</v>
      </c>
      <c r="G1241" s="6">
        <v>67.47</v>
      </c>
      <c r="H1241" s="6">
        <f t="shared" si="280"/>
        <v>0.80035571365051139</v>
      </c>
      <c r="I1241" s="6">
        <v>21</v>
      </c>
      <c r="J1241" s="6">
        <v>35.11</v>
      </c>
      <c r="K1241" s="6">
        <v>66.22</v>
      </c>
      <c r="L1241" s="6">
        <f t="shared" si="281"/>
        <v>0</v>
      </c>
      <c r="M1241" s="6">
        <f t="shared" si="282"/>
        <v>0</v>
      </c>
      <c r="N1241" s="6">
        <f t="shared" si="283"/>
        <v>1</v>
      </c>
      <c r="AA1241" t="s">
        <v>1311</v>
      </c>
      <c r="AB1241" t="s">
        <v>1296</v>
      </c>
      <c r="AC1241" t="s">
        <v>16</v>
      </c>
      <c r="AD1241" t="s">
        <v>18</v>
      </c>
      <c r="AE1241">
        <v>24</v>
      </c>
      <c r="AF1241">
        <v>95.95</v>
      </c>
      <c r="AG1241">
        <v>73.7</v>
      </c>
      <c r="AH1241">
        <f t="shared" si="284"/>
        <v>1.3018995929443691</v>
      </c>
      <c r="AI1241">
        <v>23.5</v>
      </c>
      <c r="AJ1241">
        <v>44.61</v>
      </c>
      <c r="AK1241">
        <v>72.459999999999994</v>
      </c>
      <c r="AL1241" s="3">
        <f t="shared" si="285"/>
        <v>0</v>
      </c>
      <c r="AM1241" s="3">
        <f t="shared" si="286"/>
        <v>1</v>
      </c>
      <c r="AN1241" s="3">
        <f t="shared" si="287"/>
        <v>0</v>
      </c>
    </row>
    <row r="1242" spans="1:40" x14ac:dyDescent="0.35">
      <c r="A1242" s="9" t="s">
        <v>1312</v>
      </c>
      <c r="B1242" t="s">
        <v>1296</v>
      </c>
      <c r="C1242" s="6" t="s">
        <v>16</v>
      </c>
      <c r="D1242" s="6" t="s">
        <v>17</v>
      </c>
      <c r="E1242" s="6">
        <v>28</v>
      </c>
      <c r="F1242" s="6">
        <v>71.89</v>
      </c>
      <c r="G1242" s="6">
        <v>83.53</v>
      </c>
      <c r="H1242" s="6">
        <f t="shared" si="280"/>
        <v>0.86064886866993895</v>
      </c>
      <c r="I1242" s="6">
        <v>27.5</v>
      </c>
      <c r="J1242" s="6">
        <v>56.33</v>
      </c>
      <c r="K1242" s="6">
        <v>82.3</v>
      </c>
      <c r="L1242" s="6">
        <f t="shared" si="281"/>
        <v>0</v>
      </c>
      <c r="M1242" s="6">
        <f t="shared" si="282"/>
        <v>0</v>
      </c>
      <c r="N1242" s="6">
        <f t="shared" si="283"/>
        <v>1</v>
      </c>
      <c r="AA1242" t="s">
        <v>1312</v>
      </c>
      <c r="AB1242" t="s">
        <v>1296</v>
      </c>
      <c r="AC1242" t="s">
        <v>16</v>
      </c>
      <c r="AD1242" t="s">
        <v>18</v>
      </c>
      <c r="AE1242">
        <v>24.5</v>
      </c>
      <c r="AF1242">
        <v>94.43</v>
      </c>
      <c r="AG1242">
        <v>74.930000000000007</v>
      </c>
      <c r="AH1242">
        <f t="shared" si="284"/>
        <v>1.2602428933671426</v>
      </c>
      <c r="AI1242">
        <v>23.5</v>
      </c>
      <c r="AJ1242">
        <v>68.489999999999995</v>
      </c>
      <c r="AK1242">
        <v>72.459999999999994</v>
      </c>
      <c r="AL1242" s="3">
        <f t="shared" si="285"/>
        <v>0</v>
      </c>
      <c r="AM1242" s="3">
        <f t="shared" si="286"/>
        <v>1</v>
      </c>
      <c r="AN1242" s="3">
        <f t="shared" si="287"/>
        <v>0</v>
      </c>
    </row>
    <row r="1243" spans="1:40" x14ac:dyDescent="0.35">
      <c r="A1243" s="9" t="s">
        <v>1313</v>
      </c>
      <c r="B1243" t="s">
        <v>1296</v>
      </c>
      <c r="C1243" s="6" t="s">
        <v>16</v>
      </c>
      <c r="D1243" s="6" t="s">
        <v>17</v>
      </c>
      <c r="E1243" s="6">
        <v>25</v>
      </c>
      <c r="F1243" s="6">
        <v>75.75</v>
      </c>
      <c r="G1243" s="6">
        <v>76.17</v>
      </c>
      <c r="H1243" s="6">
        <f t="shared" si="280"/>
        <v>0.99448601811736903</v>
      </c>
      <c r="I1243" s="6">
        <v>24.5</v>
      </c>
      <c r="J1243" s="6">
        <v>34.43</v>
      </c>
      <c r="K1243" s="6">
        <v>74.930000000000007</v>
      </c>
      <c r="L1243" s="6">
        <f t="shared" si="281"/>
        <v>0</v>
      </c>
      <c r="M1243" s="6">
        <f t="shared" si="282"/>
        <v>0</v>
      </c>
      <c r="N1243" s="6">
        <f t="shared" si="283"/>
        <v>1</v>
      </c>
      <c r="AA1243" t="s">
        <v>1313</v>
      </c>
      <c r="AB1243" t="s">
        <v>1296</v>
      </c>
      <c r="AC1243" t="s">
        <v>16</v>
      </c>
      <c r="AD1243" t="s">
        <v>18</v>
      </c>
      <c r="AE1243">
        <v>24</v>
      </c>
      <c r="AF1243">
        <v>91.35</v>
      </c>
      <c r="AG1243">
        <v>73.7</v>
      </c>
      <c r="AH1243">
        <f t="shared" si="284"/>
        <v>1.239484396200814</v>
      </c>
      <c r="AI1243">
        <v>23.5</v>
      </c>
      <c r="AJ1243">
        <v>59.9</v>
      </c>
      <c r="AK1243">
        <v>72.459999999999994</v>
      </c>
      <c r="AL1243" s="3">
        <f t="shared" si="285"/>
        <v>0</v>
      </c>
      <c r="AM1243" s="3">
        <f t="shared" si="286"/>
        <v>1</v>
      </c>
      <c r="AN1243" s="3">
        <f t="shared" si="287"/>
        <v>0</v>
      </c>
    </row>
    <row r="1244" spans="1:40" x14ac:dyDescent="0.35">
      <c r="A1244" s="9" t="s">
        <v>1314</v>
      </c>
      <c r="B1244" t="s">
        <v>1296</v>
      </c>
      <c r="C1244" s="6" t="s">
        <v>16</v>
      </c>
      <c r="D1244" s="6" t="s">
        <v>134</v>
      </c>
      <c r="E1244" s="6">
        <v>30.5</v>
      </c>
      <c r="F1244" s="6">
        <v>89.43</v>
      </c>
      <c r="G1244" s="6">
        <v>89.6</v>
      </c>
      <c r="H1244" s="6">
        <f t="shared" si="280"/>
        <v>0.99810267857142876</v>
      </c>
      <c r="I1244" s="6">
        <v>30</v>
      </c>
      <c r="J1244" s="6">
        <v>56.2</v>
      </c>
      <c r="K1244" s="6">
        <v>88.39</v>
      </c>
      <c r="L1244" s="6">
        <f t="shared" si="281"/>
        <v>0</v>
      </c>
      <c r="M1244" s="6">
        <f t="shared" si="282"/>
        <v>0</v>
      </c>
      <c r="N1244" s="6">
        <f t="shared" si="283"/>
        <v>1</v>
      </c>
      <c r="AA1244" t="s">
        <v>1314</v>
      </c>
      <c r="AB1244" t="s">
        <v>1296</v>
      </c>
      <c r="AC1244" s="6" t="s">
        <v>16</v>
      </c>
      <c r="AD1244" s="6" t="s">
        <v>135</v>
      </c>
      <c r="AE1244" s="6">
        <v>28.5</v>
      </c>
      <c r="AF1244" s="6">
        <v>82.1</v>
      </c>
      <c r="AG1244" s="6">
        <v>84.74</v>
      </c>
      <c r="AH1244" s="6">
        <f t="shared" si="284"/>
        <v>0.96884588151994333</v>
      </c>
      <c r="AI1244" s="6">
        <v>28</v>
      </c>
      <c r="AJ1244" s="6">
        <v>80.42</v>
      </c>
      <c r="AK1244" s="6">
        <v>83.53</v>
      </c>
      <c r="AL1244" s="6">
        <f t="shared" si="285"/>
        <v>0</v>
      </c>
      <c r="AM1244" s="6">
        <f t="shared" si="286"/>
        <v>0</v>
      </c>
      <c r="AN1244" s="6">
        <f t="shared" si="287"/>
        <v>1</v>
      </c>
    </row>
    <row r="1245" spans="1:40" x14ac:dyDescent="0.35">
      <c r="A1245" s="9" t="s">
        <v>1315</v>
      </c>
      <c r="B1245" t="s">
        <v>1296</v>
      </c>
      <c r="C1245" s="6" t="s">
        <v>16</v>
      </c>
      <c r="D1245" s="6" t="s">
        <v>134</v>
      </c>
      <c r="E1245" s="6">
        <v>23.5</v>
      </c>
      <c r="F1245" s="6">
        <v>55.06</v>
      </c>
      <c r="G1245" s="6">
        <v>72.459999999999994</v>
      </c>
      <c r="H1245" s="6">
        <f t="shared" si="280"/>
        <v>0.7598675131106819</v>
      </c>
      <c r="I1245" s="6">
        <v>23</v>
      </c>
      <c r="J1245" s="6">
        <v>46.32</v>
      </c>
      <c r="K1245" s="6">
        <v>71.22</v>
      </c>
      <c r="L1245" s="6">
        <f t="shared" si="281"/>
        <v>0</v>
      </c>
      <c r="M1245" s="6">
        <f t="shared" si="282"/>
        <v>0</v>
      </c>
      <c r="N1245" s="6">
        <f t="shared" si="283"/>
        <v>1</v>
      </c>
      <c r="AA1245" t="s">
        <v>1315</v>
      </c>
      <c r="AB1245" t="s">
        <v>1296</v>
      </c>
      <c r="AC1245" s="6" t="s">
        <v>16</v>
      </c>
      <c r="AD1245" s="6" t="s">
        <v>135</v>
      </c>
      <c r="AE1245" s="6">
        <v>25</v>
      </c>
      <c r="AF1245" s="6">
        <v>63.74</v>
      </c>
      <c r="AG1245" s="6">
        <v>76.17</v>
      </c>
      <c r="AH1245" s="6">
        <f t="shared" si="284"/>
        <v>0.83681239333070767</v>
      </c>
      <c r="AI1245" s="6">
        <v>24.5</v>
      </c>
      <c r="AJ1245" s="6">
        <v>47.66</v>
      </c>
      <c r="AK1245" s="6">
        <v>74.930000000000007</v>
      </c>
      <c r="AL1245" s="6">
        <f t="shared" si="285"/>
        <v>0</v>
      </c>
      <c r="AM1245" s="6">
        <f t="shared" si="286"/>
        <v>0</v>
      </c>
      <c r="AN1245" s="6">
        <f t="shared" si="287"/>
        <v>1</v>
      </c>
    </row>
    <row r="1246" spans="1:40" x14ac:dyDescent="0.35">
      <c r="A1246" s="9" t="s">
        <v>1316</v>
      </c>
      <c r="B1246" t="s">
        <v>1296</v>
      </c>
      <c r="C1246" s="6" t="s">
        <v>16</v>
      </c>
      <c r="D1246" s="6" t="s">
        <v>134</v>
      </c>
      <c r="E1246" s="6">
        <v>26.5</v>
      </c>
      <c r="F1246" s="6">
        <v>71.05</v>
      </c>
      <c r="G1246" s="6">
        <v>79.86</v>
      </c>
      <c r="H1246" s="6">
        <f t="shared" si="280"/>
        <v>0.88968194340095164</v>
      </c>
      <c r="I1246" s="6">
        <v>26</v>
      </c>
      <c r="J1246" s="6">
        <v>41.46</v>
      </c>
      <c r="K1246" s="6">
        <v>78.63</v>
      </c>
      <c r="L1246" s="6">
        <f t="shared" si="281"/>
        <v>0</v>
      </c>
      <c r="M1246" s="6">
        <f t="shared" si="282"/>
        <v>0</v>
      </c>
      <c r="N1246" s="6">
        <f t="shared" si="283"/>
        <v>1</v>
      </c>
      <c r="AA1246" t="s">
        <v>1316</v>
      </c>
      <c r="AB1246" t="s">
        <v>1296</v>
      </c>
      <c r="AC1246" s="6" t="s">
        <v>16</v>
      </c>
      <c r="AD1246" s="6" t="s">
        <v>135</v>
      </c>
      <c r="AE1246" s="6">
        <v>28.5</v>
      </c>
      <c r="AF1246" s="6">
        <v>77.31</v>
      </c>
      <c r="AG1246" s="6">
        <v>84.74</v>
      </c>
      <c r="AH1246" s="6">
        <f t="shared" si="284"/>
        <v>0.91232003776256798</v>
      </c>
      <c r="AI1246" s="6">
        <v>28</v>
      </c>
      <c r="AJ1246" s="6">
        <v>63.05</v>
      </c>
      <c r="AK1246" s="6">
        <v>83.53</v>
      </c>
      <c r="AL1246" s="6">
        <f t="shared" si="285"/>
        <v>0</v>
      </c>
      <c r="AM1246" s="6">
        <f t="shared" si="286"/>
        <v>0</v>
      </c>
      <c r="AN1246" s="6">
        <f t="shared" si="287"/>
        <v>1</v>
      </c>
    </row>
    <row r="1247" spans="1:40" x14ac:dyDescent="0.35">
      <c r="A1247" s="9" t="s">
        <v>1317</v>
      </c>
      <c r="B1247" t="s">
        <v>1296</v>
      </c>
      <c r="C1247" s="6" t="s">
        <v>16</v>
      </c>
      <c r="D1247" s="6" t="s">
        <v>134</v>
      </c>
      <c r="E1247" s="6">
        <v>21.5</v>
      </c>
      <c r="F1247" s="6">
        <v>51.25</v>
      </c>
      <c r="G1247" s="6">
        <v>67.47</v>
      </c>
      <c r="H1247" s="6">
        <f t="shared" si="280"/>
        <v>0.75959685786275388</v>
      </c>
      <c r="I1247" s="6">
        <v>21</v>
      </c>
      <c r="J1247" s="6">
        <v>27.27</v>
      </c>
      <c r="K1247" s="6">
        <v>66.22</v>
      </c>
      <c r="L1247" s="6">
        <f t="shared" si="281"/>
        <v>0</v>
      </c>
      <c r="M1247" s="6">
        <f t="shared" si="282"/>
        <v>0</v>
      </c>
      <c r="N1247" s="6">
        <f t="shared" si="283"/>
        <v>1</v>
      </c>
      <c r="AA1247" t="s">
        <v>1317</v>
      </c>
      <c r="AB1247" t="s">
        <v>1296</v>
      </c>
      <c r="AC1247" s="6" t="s">
        <v>16</v>
      </c>
      <c r="AD1247" s="6" t="s">
        <v>135</v>
      </c>
      <c r="AE1247" s="6">
        <v>19</v>
      </c>
      <c r="AF1247" s="6">
        <v>48.71</v>
      </c>
      <c r="AG1247" s="6">
        <v>61.18</v>
      </c>
      <c r="AH1247" s="6">
        <f t="shared" si="284"/>
        <v>0.79617522066034652</v>
      </c>
      <c r="AI1247" s="6">
        <v>18.5</v>
      </c>
      <c r="AJ1247" s="6">
        <v>31.13</v>
      </c>
      <c r="AK1247" s="6">
        <v>59.91</v>
      </c>
      <c r="AL1247" s="6">
        <f t="shared" si="285"/>
        <v>0</v>
      </c>
      <c r="AM1247" s="6">
        <f t="shared" si="286"/>
        <v>0</v>
      </c>
      <c r="AN1247" s="6">
        <f t="shared" si="287"/>
        <v>1</v>
      </c>
    </row>
    <row r="1248" spans="1:40" x14ac:dyDescent="0.35">
      <c r="A1248" s="9" t="s">
        <v>1318</v>
      </c>
      <c r="B1248" t="s">
        <v>1296</v>
      </c>
      <c r="C1248" t="s">
        <v>16</v>
      </c>
      <c r="D1248" t="s">
        <v>134</v>
      </c>
      <c r="E1248">
        <v>24.5</v>
      </c>
      <c r="F1248">
        <v>84.05</v>
      </c>
      <c r="G1248">
        <v>74.930000000000007</v>
      </c>
      <c r="H1248">
        <f t="shared" si="280"/>
        <v>1.1217135993594021</v>
      </c>
      <c r="I1248">
        <v>24</v>
      </c>
      <c r="J1248">
        <v>60.09</v>
      </c>
      <c r="K1248">
        <v>73.7</v>
      </c>
      <c r="L1248" s="3">
        <f t="shared" si="281"/>
        <v>0</v>
      </c>
      <c r="M1248" s="3">
        <f t="shared" si="282"/>
        <v>1</v>
      </c>
      <c r="N1248" s="3">
        <f t="shared" si="283"/>
        <v>0</v>
      </c>
      <c r="AA1248" t="s">
        <v>1318</v>
      </c>
      <c r="AB1248" t="s">
        <v>1296</v>
      </c>
      <c r="AC1248" t="s">
        <v>16</v>
      </c>
      <c r="AD1248" t="s">
        <v>135</v>
      </c>
      <c r="AE1248">
        <v>21</v>
      </c>
      <c r="AF1248">
        <v>68.98</v>
      </c>
      <c r="AG1248">
        <v>66.22</v>
      </c>
      <c r="AH1248">
        <f t="shared" si="284"/>
        <v>1.0416792509815767</v>
      </c>
      <c r="AI1248">
        <v>20.5</v>
      </c>
      <c r="AJ1248">
        <v>40.700000000000003</v>
      </c>
      <c r="AK1248">
        <v>64.97</v>
      </c>
      <c r="AL1248" s="3">
        <f t="shared" si="285"/>
        <v>0</v>
      </c>
      <c r="AM1248" s="3">
        <f t="shared" si="286"/>
        <v>1</v>
      </c>
      <c r="AN1248" s="3">
        <f t="shared" si="287"/>
        <v>0</v>
      </c>
    </row>
    <row r="1249" spans="1:40" x14ac:dyDescent="0.35">
      <c r="A1249" s="9" t="s">
        <v>1319</v>
      </c>
      <c r="B1249" t="s">
        <v>1296</v>
      </c>
      <c r="C1249" t="s">
        <v>16</v>
      </c>
      <c r="D1249" t="s">
        <v>134</v>
      </c>
      <c r="E1249">
        <v>20.5</v>
      </c>
      <c r="F1249">
        <v>71.930000000000007</v>
      </c>
      <c r="G1249">
        <v>64.97</v>
      </c>
      <c r="H1249">
        <f t="shared" si="280"/>
        <v>1.1071263660150841</v>
      </c>
      <c r="I1249">
        <v>20</v>
      </c>
      <c r="J1249">
        <v>49.58</v>
      </c>
      <c r="K1249">
        <v>63.71</v>
      </c>
      <c r="L1249" s="3">
        <f t="shared" si="281"/>
        <v>0</v>
      </c>
      <c r="M1249" s="3">
        <f t="shared" si="282"/>
        <v>1</v>
      </c>
      <c r="N1249" s="3">
        <f t="shared" si="283"/>
        <v>0</v>
      </c>
      <c r="AA1249" t="s">
        <v>1319</v>
      </c>
      <c r="AB1249" t="s">
        <v>1296</v>
      </c>
      <c r="AC1249" s="6" t="s">
        <v>16</v>
      </c>
      <c r="AD1249" s="6" t="s">
        <v>135</v>
      </c>
      <c r="AE1249" s="6">
        <v>20</v>
      </c>
      <c r="AF1249" s="6">
        <v>46.56</v>
      </c>
      <c r="AG1249" s="6">
        <v>63.71</v>
      </c>
      <c r="AH1249" s="6">
        <f t="shared" si="284"/>
        <v>0.7308114895620782</v>
      </c>
      <c r="AI1249" s="6">
        <v>19.5</v>
      </c>
      <c r="AJ1249" s="6">
        <v>39.75</v>
      </c>
      <c r="AK1249" s="6">
        <v>62.44</v>
      </c>
      <c r="AL1249" s="6">
        <f t="shared" si="285"/>
        <v>0</v>
      </c>
      <c r="AM1249" s="6">
        <f t="shared" si="286"/>
        <v>0</v>
      </c>
      <c r="AN1249" s="6">
        <f t="shared" si="287"/>
        <v>1</v>
      </c>
    </row>
    <row r="1250" spans="1:40" x14ac:dyDescent="0.35">
      <c r="A1250" s="9" t="s">
        <v>1320</v>
      </c>
      <c r="B1250" t="s">
        <v>1296</v>
      </c>
      <c r="C1250" s="6" t="s">
        <v>16</v>
      </c>
      <c r="D1250" s="6" t="s">
        <v>134</v>
      </c>
      <c r="E1250" s="6">
        <v>15</v>
      </c>
      <c r="F1250" s="6">
        <v>42.6</v>
      </c>
      <c r="G1250" s="6">
        <v>50.91</v>
      </c>
      <c r="H1250" s="6">
        <f t="shared" si="280"/>
        <v>0.83677077195050098</v>
      </c>
      <c r="I1250" s="6">
        <v>15</v>
      </c>
      <c r="J1250" s="6">
        <v>42.6</v>
      </c>
      <c r="K1250" s="6">
        <v>50.91</v>
      </c>
      <c r="L1250" s="6">
        <f t="shared" si="281"/>
        <v>0</v>
      </c>
      <c r="M1250" s="6">
        <f t="shared" si="282"/>
        <v>0</v>
      </c>
      <c r="N1250" s="6">
        <f t="shared" si="283"/>
        <v>1</v>
      </c>
      <c r="AA1250" t="s">
        <v>1320</v>
      </c>
      <c r="AB1250" t="s">
        <v>1296</v>
      </c>
      <c r="AC1250" s="6" t="s">
        <v>16</v>
      </c>
      <c r="AD1250" s="6" t="s">
        <v>135</v>
      </c>
      <c r="AE1250" s="6">
        <v>30.5</v>
      </c>
      <c r="AF1250" s="6">
        <v>75.23</v>
      </c>
      <c r="AG1250" s="6">
        <v>89.6</v>
      </c>
      <c r="AH1250" s="6">
        <f t="shared" si="284"/>
        <v>0.83962053571428585</v>
      </c>
      <c r="AI1250" s="6">
        <v>30</v>
      </c>
      <c r="AJ1250" s="6">
        <v>51.76</v>
      </c>
      <c r="AK1250" s="6">
        <v>88.39</v>
      </c>
      <c r="AL1250" s="6">
        <f t="shared" si="285"/>
        <v>0</v>
      </c>
      <c r="AM1250" s="6">
        <f t="shared" si="286"/>
        <v>0</v>
      </c>
      <c r="AN1250" s="6">
        <f t="shared" si="287"/>
        <v>1</v>
      </c>
    </row>
    <row r="1251" spans="1:40" x14ac:dyDescent="0.35">
      <c r="A1251" s="9" t="s">
        <v>1321</v>
      </c>
      <c r="B1251" t="s">
        <v>1296</v>
      </c>
      <c r="C1251" s="6" t="s">
        <v>16</v>
      </c>
      <c r="D1251" s="6" t="s">
        <v>134</v>
      </c>
      <c r="E1251" s="6">
        <v>17.5</v>
      </c>
      <c r="F1251" s="6">
        <v>52.56</v>
      </c>
      <c r="G1251" s="6">
        <v>57.36</v>
      </c>
      <c r="H1251" s="6">
        <f t="shared" si="280"/>
        <v>0.91631799163179917</v>
      </c>
      <c r="I1251" s="6">
        <v>17</v>
      </c>
      <c r="J1251" s="6">
        <v>32.79</v>
      </c>
      <c r="K1251" s="6">
        <v>56.08</v>
      </c>
      <c r="L1251" s="6">
        <f t="shared" si="281"/>
        <v>0</v>
      </c>
      <c r="M1251" s="6">
        <f t="shared" si="282"/>
        <v>0</v>
      </c>
      <c r="N1251" s="6">
        <f t="shared" si="283"/>
        <v>1</v>
      </c>
      <c r="AA1251" t="s">
        <v>1321</v>
      </c>
      <c r="AB1251" t="s">
        <v>1296</v>
      </c>
      <c r="AC1251" s="6" t="s">
        <v>16</v>
      </c>
      <c r="AD1251" s="6" t="s">
        <v>135</v>
      </c>
      <c r="AE1251" s="6">
        <v>35</v>
      </c>
      <c r="AF1251" s="6">
        <v>88.42</v>
      </c>
      <c r="AG1251" s="6">
        <v>100.44</v>
      </c>
      <c r="AH1251" s="6">
        <f t="shared" si="284"/>
        <v>0.8803265631222621</v>
      </c>
      <c r="AI1251" s="6">
        <v>34.5</v>
      </c>
      <c r="AJ1251" s="6">
        <v>67.34</v>
      </c>
      <c r="AK1251" s="6">
        <v>99.24</v>
      </c>
      <c r="AL1251" s="6">
        <f t="shared" si="285"/>
        <v>0</v>
      </c>
      <c r="AM1251" s="6">
        <f t="shared" si="286"/>
        <v>0</v>
      </c>
      <c r="AN1251" s="6">
        <f t="shared" si="287"/>
        <v>1</v>
      </c>
    </row>
    <row r="1252" spans="1:40" x14ac:dyDescent="0.35">
      <c r="A1252" s="9" t="s">
        <v>1322</v>
      </c>
      <c r="B1252" t="s">
        <v>1296</v>
      </c>
      <c r="C1252" s="6" t="s">
        <v>16</v>
      </c>
      <c r="D1252" s="6" t="s">
        <v>134</v>
      </c>
      <c r="E1252" s="6">
        <v>19.5</v>
      </c>
      <c r="F1252" s="6">
        <v>51.14</v>
      </c>
      <c r="G1252" s="6">
        <v>62.44</v>
      </c>
      <c r="H1252" s="6">
        <f t="shared" si="280"/>
        <v>0.81902626521460609</v>
      </c>
      <c r="I1252" s="6">
        <v>19</v>
      </c>
      <c r="J1252" s="6">
        <v>46.05</v>
      </c>
      <c r="K1252" s="6">
        <v>61.18</v>
      </c>
      <c r="L1252" s="6">
        <f t="shared" si="281"/>
        <v>0</v>
      </c>
      <c r="M1252" s="6">
        <f t="shared" si="282"/>
        <v>0</v>
      </c>
      <c r="N1252" s="6">
        <f t="shared" si="283"/>
        <v>1</v>
      </c>
      <c r="AA1252" t="s">
        <v>1322</v>
      </c>
      <c r="AB1252" t="s">
        <v>1296</v>
      </c>
      <c r="AC1252" s="6" t="s">
        <v>16</v>
      </c>
      <c r="AD1252" s="6" t="s">
        <v>135</v>
      </c>
      <c r="AE1252" s="6">
        <v>25</v>
      </c>
      <c r="AF1252" s="6">
        <v>65.88</v>
      </c>
      <c r="AG1252" s="6">
        <v>76.17</v>
      </c>
      <c r="AH1252" s="6">
        <f t="shared" si="284"/>
        <v>0.86490744387554153</v>
      </c>
      <c r="AI1252" s="6">
        <v>24.5</v>
      </c>
      <c r="AJ1252" s="6">
        <v>39.89</v>
      </c>
      <c r="AK1252" s="6">
        <v>74.930000000000007</v>
      </c>
      <c r="AL1252" s="6">
        <f t="shared" si="285"/>
        <v>0</v>
      </c>
      <c r="AM1252" s="6">
        <f t="shared" si="286"/>
        <v>0</v>
      </c>
      <c r="AN1252" s="6">
        <f t="shared" si="287"/>
        <v>1</v>
      </c>
    </row>
    <row r="1253" spans="1:40" x14ac:dyDescent="0.35">
      <c r="A1253" s="9" t="s">
        <v>1323</v>
      </c>
      <c r="B1253" t="s">
        <v>1296</v>
      </c>
      <c r="C1253" t="s">
        <v>16</v>
      </c>
      <c r="D1253" t="s">
        <v>134</v>
      </c>
      <c r="E1253">
        <v>29.5</v>
      </c>
      <c r="F1253">
        <v>87.53</v>
      </c>
      <c r="G1253">
        <v>87.18</v>
      </c>
      <c r="H1253">
        <f t="shared" si="280"/>
        <v>1.0040146822665748</v>
      </c>
      <c r="I1253">
        <v>29</v>
      </c>
      <c r="J1253">
        <v>74.260000000000005</v>
      </c>
      <c r="K1253">
        <v>85.96</v>
      </c>
      <c r="L1253" s="3">
        <f t="shared" si="281"/>
        <v>0</v>
      </c>
      <c r="M1253" s="3">
        <f t="shared" si="282"/>
        <v>1</v>
      </c>
      <c r="N1253" s="3">
        <f t="shared" si="283"/>
        <v>0</v>
      </c>
      <c r="AA1253" t="s">
        <v>1323</v>
      </c>
      <c r="AB1253" t="s">
        <v>1296</v>
      </c>
      <c r="AC1253" s="6" t="s">
        <v>16</v>
      </c>
      <c r="AD1253" s="6" t="s">
        <v>135</v>
      </c>
      <c r="AE1253" s="6">
        <v>22</v>
      </c>
      <c r="AF1253" s="6">
        <v>60.33</v>
      </c>
      <c r="AG1253" s="6">
        <v>68.72</v>
      </c>
      <c r="AH1253" s="6">
        <f t="shared" si="284"/>
        <v>0.87791036088474972</v>
      </c>
      <c r="AI1253" s="6">
        <v>21.5</v>
      </c>
      <c r="AJ1253" s="6">
        <v>50.37</v>
      </c>
      <c r="AK1253" s="6">
        <v>67.47</v>
      </c>
      <c r="AL1253" s="6">
        <f t="shared" si="285"/>
        <v>0</v>
      </c>
      <c r="AM1253" s="6">
        <f t="shared" si="286"/>
        <v>0</v>
      </c>
      <c r="AN1253" s="6">
        <f t="shared" si="287"/>
        <v>1</v>
      </c>
    </row>
    <row r="1254" spans="1:40" x14ac:dyDescent="0.35">
      <c r="A1254" s="9" t="s">
        <v>1324</v>
      </c>
      <c r="B1254" t="s">
        <v>1296</v>
      </c>
      <c r="C1254" s="6" t="s">
        <v>16</v>
      </c>
      <c r="D1254" s="6" t="s">
        <v>134</v>
      </c>
      <c r="E1254" s="6">
        <v>17</v>
      </c>
      <c r="F1254" s="6">
        <v>54.79</v>
      </c>
      <c r="G1254" s="6">
        <v>56.08</v>
      </c>
      <c r="H1254" s="6">
        <f t="shared" si="280"/>
        <v>0.97699714693295292</v>
      </c>
      <c r="I1254" s="6">
        <v>16.5</v>
      </c>
      <c r="J1254" s="6">
        <v>36.18</v>
      </c>
      <c r="K1254" s="6">
        <v>54.79</v>
      </c>
      <c r="L1254" s="6">
        <f t="shared" si="281"/>
        <v>0</v>
      </c>
      <c r="M1254" s="6">
        <f t="shared" si="282"/>
        <v>0</v>
      </c>
      <c r="N1254" s="6">
        <f t="shared" si="283"/>
        <v>1</v>
      </c>
      <c r="AA1254" t="s">
        <v>1324</v>
      </c>
      <c r="AB1254" t="s">
        <v>1296</v>
      </c>
      <c r="AC1254" s="6" t="s">
        <v>16</v>
      </c>
      <c r="AD1254" s="6" t="s">
        <v>135</v>
      </c>
      <c r="AE1254" s="6">
        <v>26.5</v>
      </c>
      <c r="AF1254" s="6">
        <v>70.09</v>
      </c>
      <c r="AG1254" s="6">
        <v>79.86</v>
      </c>
      <c r="AH1254" s="6">
        <f t="shared" si="284"/>
        <v>0.87766090658652651</v>
      </c>
      <c r="AI1254" s="6">
        <v>26</v>
      </c>
      <c r="AJ1254" s="6">
        <v>48.95</v>
      </c>
      <c r="AK1254" s="6">
        <v>78.63</v>
      </c>
      <c r="AL1254" s="6">
        <f t="shared" si="285"/>
        <v>0</v>
      </c>
      <c r="AM1254" s="6">
        <f t="shared" si="286"/>
        <v>0</v>
      </c>
      <c r="AN1254" s="6">
        <f t="shared" si="287"/>
        <v>1</v>
      </c>
    </row>
    <row r="1255" spans="1:40" x14ac:dyDescent="0.35">
      <c r="A1255" s="9" t="s">
        <v>1325</v>
      </c>
      <c r="B1255" t="s">
        <v>1296</v>
      </c>
      <c r="C1255" s="6" t="s">
        <v>16</v>
      </c>
      <c r="D1255" s="6" t="s">
        <v>134</v>
      </c>
      <c r="E1255" s="6">
        <v>34.5</v>
      </c>
      <c r="F1255" s="6">
        <v>90.65</v>
      </c>
      <c r="G1255" s="6">
        <v>99.24</v>
      </c>
      <c r="H1255" s="6">
        <f t="shared" si="280"/>
        <v>0.91344216041918591</v>
      </c>
      <c r="I1255" s="6">
        <v>34</v>
      </c>
      <c r="J1255" s="6">
        <v>70.72</v>
      </c>
      <c r="K1255" s="6">
        <v>98.04</v>
      </c>
      <c r="L1255" s="6">
        <f t="shared" si="281"/>
        <v>0</v>
      </c>
      <c r="M1255" s="6">
        <f t="shared" si="282"/>
        <v>0</v>
      </c>
      <c r="N1255" s="6">
        <f t="shared" si="283"/>
        <v>1</v>
      </c>
      <c r="AA1255" t="s">
        <v>1325</v>
      </c>
      <c r="AB1255" t="s">
        <v>1296</v>
      </c>
      <c r="AC1255" s="6" t="s">
        <v>16</v>
      </c>
      <c r="AD1255" s="6" t="s">
        <v>135</v>
      </c>
      <c r="AE1255" s="6">
        <v>22.5</v>
      </c>
      <c r="AF1255" s="6">
        <v>56.09</v>
      </c>
      <c r="AG1255" s="6">
        <v>69.97</v>
      </c>
      <c r="AH1255" s="6">
        <f t="shared" si="284"/>
        <v>0.80162926968700876</v>
      </c>
      <c r="AI1255" s="6">
        <v>22</v>
      </c>
      <c r="AJ1255" s="6">
        <v>44.85</v>
      </c>
      <c r="AK1255" s="6">
        <v>68.72</v>
      </c>
      <c r="AL1255" s="6">
        <f t="shared" si="285"/>
        <v>0</v>
      </c>
      <c r="AM1255" s="6">
        <f t="shared" si="286"/>
        <v>0</v>
      </c>
      <c r="AN1255" s="6">
        <f t="shared" si="287"/>
        <v>1</v>
      </c>
    </row>
    <row r="1256" spans="1:40" x14ac:dyDescent="0.35">
      <c r="A1256" s="9" t="s">
        <v>1326</v>
      </c>
      <c r="B1256" t="s">
        <v>1296</v>
      </c>
      <c r="C1256" s="6" t="s">
        <v>16</v>
      </c>
      <c r="D1256" s="6" t="s">
        <v>134</v>
      </c>
      <c r="E1256" s="6">
        <v>15</v>
      </c>
      <c r="F1256" s="6">
        <v>34.94</v>
      </c>
      <c r="G1256" s="6">
        <v>50.91</v>
      </c>
      <c r="H1256" s="6">
        <f t="shared" si="280"/>
        <v>0.68630917305048122</v>
      </c>
      <c r="I1256" s="6">
        <v>15</v>
      </c>
      <c r="J1256" s="6">
        <v>34.94</v>
      </c>
      <c r="K1256" s="6">
        <v>50.91</v>
      </c>
      <c r="L1256" s="6">
        <f t="shared" si="281"/>
        <v>0</v>
      </c>
      <c r="M1256" s="6">
        <f t="shared" si="282"/>
        <v>0</v>
      </c>
      <c r="N1256" s="6">
        <f t="shared" si="283"/>
        <v>1</v>
      </c>
      <c r="AA1256" t="s">
        <v>1326</v>
      </c>
      <c r="AB1256" t="s">
        <v>1296</v>
      </c>
      <c r="AC1256" t="s">
        <v>16</v>
      </c>
      <c r="AD1256" t="s">
        <v>135</v>
      </c>
      <c r="AE1256">
        <v>15</v>
      </c>
      <c r="AF1256">
        <v>52.73</v>
      </c>
      <c r="AG1256">
        <v>50.91</v>
      </c>
      <c r="AH1256">
        <f t="shared" si="284"/>
        <v>1.0357493616185425</v>
      </c>
      <c r="AI1256">
        <v>15</v>
      </c>
      <c r="AJ1256">
        <v>52.73</v>
      </c>
      <c r="AK1256">
        <v>50.91</v>
      </c>
      <c r="AL1256" s="3">
        <f t="shared" si="285"/>
        <v>0</v>
      </c>
      <c r="AM1256" s="3">
        <f t="shared" si="286"/>
        <v>1</v>
      </c>
      <c r="AN1256" s="3">
        <f t="shared" si="287"/>
        <v>0</v>
      </c>
    </row>
    <row r="1257" spans="1:40" x14ac:dyDescent="0.35">
      <c r="A1257" s="9" t="s">
        <v>1327</v>
      </c>
      <c r="B1257" t="s">
        <v>1296</v>
      </c>
      <c r="C1257" s="6" t="s">
        <v>16</v>
      </c>
      <c r="D1257" s="6" t="s">
        <v>134</v>
      </c>
      <c r="E1257" s="6">
        <v>35</v>
      </c>
      <c r="F1257" s="6">
        <v>94.46</v>
      </c>
      <c r="G1257" s="6">
        <v>100.44</v>
      </c>
      <c r="H1257" s="6">
        <f t="shared" si="280"/>
        <v>0.9404619673436877</v>
      </c>
      <c r="I1257" s="6">
        <v>34.5</v>
      </c>
      <c r="J1257" s="6">
        <v>77.03</v>
      </c>
      <c r="K1257" s="6">
        <v>99.24</v>
      </c>
      <c r="L1257" s="6">
        <f t="shared" si="281"/>
        <v>0</v>
      </c>
      <c r="M1257" s="6">
        <f t="shared" si="282"/>
        <v>0</v>
      </c>
      <c r="N1257" s="6">
        <f t="shared" si="283"/>
        <v>1</v>
      </c>
      <c r="AA1257" t="s">
        <v>1327</v>
      </c>
      <c r="AB1257" t="s">
        <v>1296</v>
      </c>
      <c r="AC1257" s="6" t="s">
        <v>16</v>
      </c>
      <c r="AD1257" s="6" t="s">
        <v>135</v>
      </c>
      <c r="AE1257" s="6">
        <v>15.5</v>
      </c>
      <c r="AF1257" s="6">
        <v>46.88</v>
      </c>
      <c r="AG1257" s="6">
        <v>52.21</v>
      </c>
      <c r="AH1257" s="6">
        <f t="shared" si="284"/>
        <v>0.89791227734150547</v>
      </c>
      <c r="AI1257" s="6">
        <v>15</v>
      </c>
      <c r="AJ1257" s="6">
        <v>16.690000000000001</v>
      </c>
      <c r="AK1257" s="6">
        <v>50.91</v>
      </c>
      <c r="AL1257" s="6">
        <f t="shared" si="285"/>
        <v>0</v>
      </c>
      <c r="AM1257" s="6">
        <f t="shared" si="286"/>
        <v>0</v>
      </c>
      <c r="AN1257" s="6">
        <f t="shared" si="287"/>
        <v>1</v>
      </c>
    </row>
    <row r="1258" spans="1:40" x14ac:dyDescent="0.35">
      <c r="A1258" s="9" t="s">
        <v>1328</v>
      </c>
      <c r="B1258" t="s">
        <v>1296</v>
      </c>
      <c r="C1258" t="s">
        <v>16</v>
      </c>
      <c r="D1258" t="s">
        <v>134</v>
      </c>
      <c r="E1258">
        <v>32</v>
      </c>
      <c r="F1258">
        <v>99.2</v>
      </c>
      <c r="G1258">
        <v>93.23</v>
      </c>
      <c r="H1258">
        <f t="shared" si="280"/>
        <v>1.0640351818084308</v>
      </c>
      <c r="I1258">
        <v>16</v>
      </c>
      <c r="J1258">
        <v>54.63</v>
      </c>
      <c r="K1258">
        <v>53.5</v>
      </c>
      <c r="L1258" s="3">
        <f t="shared" si="281"/>
        <v>0</v>
      </c>
      <c r="M1258" s="3">
        <f t="shared" si="282"/>
        <v>1</v>
      </c>
      <c r="N1258" s="3">
        <f t="shared" si="283"/>
        <v>0</v>
      </c>
      <c r="AA1258" t="s">
        <v>1328</v>
      </c>
      <c r="AB1258" t="s">
        <v>1296</v>
      </c>
      <c r="AC1258" s="6" t="s">
        <v>16</v>
      </c>
      <c r="AD1258" s="6" t="s">
        <v>135</v>
      </c>
      <c r="AE1258" s="6">
        <v>18.5</v>
      </c>
      <c r="AF1258" s="6">
        <v>48.49</v>
      </c>
      <c r="AG1258" s="6">
        <v>59.91</v>
      </c>
      <c r="AH1258" s="6">
        <f t="shared" si="284"/>
        <v>0.80938073777332675</v>
      </c>
      <c r="AI1258" s="6">
        <v>18</v>
      </c>
      <c r="AJ1258" s="6">
        <v>27.67</v>
      </c>
      <c r="AK1258" s="6">
        <v>58.64</v>
      </c>
      <c r="AL1258" s="6">
        <f t="shared" si="285"/>
        <v>0</v>
      </c>
      <c r="AM1258" s="6">
        <f t="shared" si="286"/>
        <v>0</v>
      </c>
      <c r="AN1258" s="6">
        <f t="shared" si="287"/>
        <v>1</v>
      </c>
    </row>
    <row r="1259" spans="1:40" x14ac:dyDescent="0.35">
      <c r="A1259" s="9" t="s">
        <v>1329</v>
      </c>
      <c r="B1259" t="s">
        <v>1296</v>
      </c>
      <c r="C1259" s="6" t="s">
        <v>16</v>
      </c>
      <c r="D1259" s="6" t="s">
        <v>134</v>
      </c>
      <c r="E1259" s="6">
        <v>25.5</v>
      </c>
      <c r="F1259" s="6">
        <v>66.23</v>
      </c>
      <c r="G1259" s="6">
        <v>77.400000000000006</v>
      </c>
      <c r="H1259" s="6">
        <f t="shared" si="280"/>
        <v>0.8556847545219638</v>
      </c>
      <c r="I1259" s="6">
        <v>25</v>
      </c>
      <c r="J1259" s="6">
        <v>58.01</v>
      </c>
      <c r="K1259" s="6">
        <v>76.17</v>
      </c>
      <c r="L1259" s="6">
        <f t="shared" si="281"/>
        <v>0</v>
      </c>
      <c r="M1259" s="6">
        <f t="shared" si="282"/>
        <v>0</v>
      </c>
      <c r="N1259" s="6">
        <f t="shared" si="283"/>
        <v>1</v>
      </c>
      <c r="AA1259" t="s">
        <v>1329</v>
      </c>
      <c r="AB1259" t="s">
        <v>1296</v>
      </c>
      <c r="AC1259" s="6" t="s">
        <v>16</v>
      </c>
      <c r="AD1259" s="6" t="s">
        <v>135</v>
      </c>
      <c r="AE1259" s="6">
        <v>23</v>
      </c>
      <c r="AF1259" s="6">
        <v>62.06</v>
      </c>
      <c r="AG1259" s="6">
        <v>71.22</v>
      </c>
      <c r="AH1259" s="6">
        <f t="shared" si="284"/>
        <v>0.87138444257231118</v>
      </c>
      <c r="AI1259" s="6">
        <v>22.5</v>
      </c>
      <c r="AJ1259" s="6">
        <v>43.61</v>
      </c>
      <c r="AK1259" s="6">
        <v>69.97</v>
      </c>
      <c r="AL1259" s="6">
        <f t="shared" si="285"/>
        <v>0</v>
      </c>
      <c r="AM1259" s="6">
        <f t="shared" si="286"/>
        <v>0</v>
      </c>
      <c r="AN1259" s="6">
        <f t="shared" si="287"/>
        <v>1</v>
      </c>
    </row>
    <row r="1260" spans="1:40" x14ac:dyDescent="0.35">
      <c r="A1260" s="9" t="s">
        <v>1330</v>
      </c>
      <c r="B1260" t="s">
        <v>1296</v>
      </c>
      <c r="C1260" s="6" t="s">
        <v>16</v>
      </c>
      <c r="D1260" s="6" t="s">
        <v>134</v>
      </c>
      <c r="E1260" s="6">
        <v>31</v>
      </c>
      <c r="F1260" s="6">
        <v>68.11</v>
      </c>
      <c r="G1260" s="6">
        <v>90.81</v>
      </c>
      <c r="H1260" s="6">
        <f t="shared" si="280"/>
        <v>0.75002753000770839</v>
      </c>
      <c r="I1260" s="6">
        <v>30.5</v>
      </c>
      <c r="J1260" s="6">
        <v>59.97</v>
      </c>
      <c r="K1260" s="6">
        <v>89.6</v>
      </c>
      <c r="L1260" s="6">
        <f t="shared" si="281"/>
        <v>0</v>
      </c>
      <c r="M1260" s="6">
        <f t="shared" si="282"/>
        <v>0</v>
      </c>
      <c r="N1260" s="6">
        <f t="shared" si="283"/>
        <v>1</v>
      </c>
      <c r="AA1260" t="s">
        <v>1330</v>
      </c>
      <c r="AB1260" t="s">
        <v>1296</v>
      </c>
      <c r="AC1260" s="6" t="s">
        <v>16</v>
      </c>
      <c r="AD1260" s="6" t="s">
        <v>135</v>
      </c>
      <c r="AE1260" s="6">
        <v>20.5</v>
      </c>
      <c r="AF1260" s="6">
        <v>60.23</v>
      </c>
      <c r="AG1260" s="6">
        <v>64.97</v>
      </c>
      <c r="AH1260" s="6">
        <f t="shared" si="284"/>
        <v>0.92704325073110661</v>
      </c>
      <c r="AI1260" s="6">
        <v>20</v>
      </c>
      <c r="AJ1260" s="6">
        <v>35.74</v>
      </c>
      <c r="AK1260" s="6">
        <v>63.71</v>
      </c>
      <c r="AL1260" s="6">
        <f t="shared" si="285"/>
        <v>0</v>
      </c>
      <c r="AM1260" s="6">
        <f t="shared" si="286"/>
        <v>0</v>
      </c>
      <c r="AN1260" s="6">
        <f t="shared" si="287"/>
        <v>1</v>
      </c>
    </row>
    <row r="1261" spans="1:40" x14ac:dyDescent="0.35">
      <c r="A1261" s="9" t="s">
        <v>1331</v>
      </c>
      <c r="B1261" t="s">
        <v>1296</v>
      </c>
      <c r="C1261" s="6" t="s">
        <v>16</v>
      </c>
      <c r="D1261" s="6" t="s">
        <v>134</v>
      </c>
      <c r="E1261" s="6">
        <v>35</v>
      </c>
      <c r="F1261" s="6">
        <v>79.64</v>
      </c>
      <c r="G1261" s="6">
        <v>100.44</v>
      </c>
      <c r="H1261" s="6">
        <f t="shared" si="280"/>
        <v>0.7929111907606532</v>
      </c>
      <c r="I1261" s="6">
        <v>34.5</v>
      </c>
      <c r="J1261" s="6">
        <v>62.21</v>
      </c>
      <c r="K1261" s="6">
        <v>99.24</v>
      </c>
      <c r="L1261" s="6">
        <f t="shared" si="281"/>
        <v>0</v>
      </c>
      <c r="M1261" s="6">
        <f t="shared" si="282"/>
        <v>0</v>
      </c>
      <c r="N1261" s="6">
        <f t="shared" si="283"/>
        <v>1</v>
      </c>
      <c r="AA1261" t="s">
        <v>1331</v>
      </c>
      <c r="AB1261" t="s">
        <v>1296</v>
      </c>
      <c r="AC1261" s="6" t="s">
        <v>16</v>
      </c>
      <c r="AD1261" s="6" t="s">
        <v>135</v>
      </c>
      <c r="AE1261" s="6">
        <v>24.5</v>
      </c>
      <c r="AF1261" s="6">
        <v>62.07</v>
      </c>
      <c r="AG1261" s="6">
        <v>74.930000000000007</v>
      </c>
      <c r="AH1261" s="6">
        <f t="shared" si="284"/>
        <v>0.82837314827172015</v>
      </c>
      <c r="AI1261" s="6">
        <v>24</v>
      </c>
      <c r="AJ1261" s="6">
        <v>45.51</v>
      </c>
      <c r="AK1261" s="6">
        <v>73.7</v>
      </c>
      <c r="AL1261" s="6">
        <f t="shared" si="285"/>
        <v>0</v>
      </c>
      <c r="AM1261" s="6">
        <f t="shared" si="286"/>
        <v>0</v>
      </c>
      <c r="AN1261" s="6">
        <f t="shared" si="287"/>
        <v>1</v>
      </c>
    </row>
    <row r="1262" spans="1:40" x14ac:dyDescent="0.35">
      <c r="A1262" s="9" t="s">
        <v>1332</v>
      </c>
      <c r="B1262" t="s">
        <v>1333</v>
      </c>
      <c r="C1262" t="s">
        <v>16</v>
      </c>
      <c r="D1262" t="s">
        <v>17</v>
      </c>
      <c r="E1262">
        <v>25</v>
      </c>
      <c r="F1262">
        <v>80.45</v>
      </c>
      <c r="G1262">
        <v>76.17</v>
      </c>
      <c r="H1262">
        <f t="shared" si="280"/>
        <v>1.0561901010896679</v>
      </c>
      <c r="I1262">
        <v>24.5</v>
      </c>
      <c r="J1262">
        <v>70.63</v>
      </c>
      <c r="K1262">
        <v>74.930000000000007</v>
      </c>
      <c r="L1262" s="3">
        <f t="shared" si="281"/>
        <v>0</v>
      </c>
      <c r="M1262" s="3">
        <f t="shared" si="282"/>
        <v>1</v>
      </c>
      <c r="N1262" s="3">
        <f t="shared" si="283"/>
        <v>0</v>
      </c>
      <c r="AA1262" t="s">
        <v>1332</v>
      </c>
      <c r="AB1262" t="s">
        <v>1333</v>
      </c>
      <c r="AC1262" t="s">
        <v>16</v>
      </c>
      <c r="AD1262" t="s">
        <v>18</v>
      </c>
      <c r="AE1262">
        <v>24</v>
      </c>
      <c r="AF1262">
        <v>120.98</v>
      </c>
      <c r="AG1262">
        <v>73.7</v>
      </c>
      <c r="AH1262">
        <f t="shared" si="284"/>
        <v>1.6415196743554952</v>
      </c>
      <c r="AI1262">
        <v>25</v>
      </c>
      <c r="AJ1262">
        <v>77.569999999999993</v>
      </c>
      <c r="AK1262">
        <v>76.17</v>
      </c>
      <c r="AL1262" s="3">
        <f t="shared" si="285"/>
        <v>1</v>
      </c>
      <c r="AM1262" s="3">
        <f t="shared" si="286"/>
        <v>0</v>
      </c>
      <c r="AN1262" s="3">
        <f t="shared" si="287"/>
        <v>0</v>
      </c>
    </row>
    <row r="1263" spans="1:40" x14ac:dyDescent="0.35">
      <c r="A1263" s="9" t="s">
        <v>1334</v>
      </c>
      <c r="B1263" t="s">
        <v>1333</v>
      </c>
      <c r="C1263" s="6" t="s">
        <v>16</v>
      </c>
      <c r="D1263" s="6" t="s">
        <v>17</v>
      </c>
      <c r="E1263" s="6">
        <v>29</v>
      </c>
      <c r="F1263" s="6">
        <v>77.150000000000006</v>
      </c>
      <c r="G1263" s="6">
        <v>85.96</v>
      </c>
      <c r="H1263" s="6">
        <f t="shared" si="280"/>
        <v>0.89751046998604012</v>
      </c>
      <c r="I1263" s="6">
        <v>28.5</v>
      </c>
      <c r="J1263" s="6">
        <v>56.18</v>
      </c>
      <c r="K1263" s="6">
        <v>84.74</v>
      </c>
      <c r="L1263" s="6">
        <f t="shared" si="281"/>
        <v>0</v>
      </c>
      <c r="M1263" s="6">
        <f t="shared" si="282"/>
        <v>0</v>
      </c>
      <c r="N1263" s="6">
        <f t="shared" si="283"/>
        <v>1</v>
      </c>
      <c r="AA1263" t="s">
        <v>1334</v>
      </c>
      <c r="AB1263" t="s">
        <v>1333</v>
      </c>
      <c r="AC1263" t="s">
        <v>16</v>
      </c>
      <c r="AD1263" t="s">
        <v>18</v>
      </c>
      <c r="AE1263">
        <v>24</v>
      </c>
      <c r="AF1263">
        <v>105.36</v>
      </c>
      <c r="AG1263">
        <v>73.7</v>
      </c>
      <c r="AH1263">
        <f t="shared" si="284"/>
        <v>1.4295793758480324</v>
      </c>
      <c r="AI1263">
        <v>23</v>
      </c>
      <c r="AJ1263">
        <v>50.55</v>
      </c>
      <c r="AK1263">
        <v>71.22</v>
      </c>
      <c r="AL1263" s="3">
        <f t="shared" si="285"/>
        <v>0</v>
      </c>
      <c r="AM1263" s="3">
        <f t="shared" si="286"/>
        <v>1</v>
      </c>
      <c r="AN1263" s="3">
        <f t="shared" si="287"/>
        <v>0</v>
      </c>
    </row>
    <row r="1264" spans="1:40" x14ac:dyDescent="0.35">
      <c r="A1264" s="9" t="s">
        <v>1335</v>
      </c>
      <c r="B1264" t="s">
        <v>1333</v>
      </c>
      <c r="C1264" s="6" t="s">
        <v>16</v>
      </c>
      <c r="D1264" s="6" t="s">
        <v>17</v>
      </c>
      <c r="E1264" s="6">
        <v>16.5</v>
      </c>
      <c r="F1264" s="6">
        <v>36.11</v>
      </c>
      <c r="G1264" s="6">
        <v>54.79</v>
      </c>
      <c r="H1264" s="6">
        <f t="shared" si="280"/>
        <v>0.6590618726044899</v>
      </c>
      <c r="I1264" s="6">
        <v>16</v>
      </c>
      <c r="J1264" s="6">
        <v>22.68</v>
      </c>
      <c r="K1264" s="6">
        <v>53.5</v>
      </c>
      <c r="L1264" s="6">
        <f t="shared" si="281"/>
        <v>0</v>
      </c>
      <c r="M1264" s="6">
        <f t="shared" si="282"/>
        <v>0</v>
      </c>
      <c r="N1264" s="6">
        <f t="shared" si="283"/>
        <v>1</v>
      </c>
      <c r="AA1264" t="s">
        <v>1335</v>
      </c>
      <c r="AB1264" t="s">
        <v>1333</v>
      </c>
      <c r="AC1264" s="6" t="s">
        <v>16</v>
      </c>
      <c r="AD1264" s="6" t="s">
        <v>18</v>
      </c>
      <c r="AE1264" s="6">
        <v>24</v>
      </c>
      <c r="AF1264" s="6">
        <v>69.08</v>
      </c>
      <c r="AG1264" s="6">
        <v>73.7</v>
      </c>
      <c r="AH1264" s="6">
        <f t="shared" si="284"/>
        <v>0.9373134328358208</v>
      </c>
      <c r="AI1264" s="6">
        <v>23.5</v>
      </c>
      <c r="AJ1264" s="6">
        <v>59.18</v>
      </c>
      <c r="AK1264" s="6">
        <v>72.459999999999994</v>
      </c>
      <c r="AL1264" s="6">
        <f t="shared" si="285"/>
        <v>0</v>
      </c>
      <c r="AM1264" s="6">
        <f t="shared" si="286"/>
        <v>0</v>
      </c>
      <c r="AN1264" s="6">
        <f t="shared" si="287"/>
        <v>1</v>
      </c>
    </row>
    <row r="1265" spans="1:40" x14ac:dyDescent="0.35">
      <c r="A1265" s="9" t="s">
        <v>1336</v>
      </c>
      <c r="B1265" t="s">
        <v>1333</v>
      </c>
      <c r="C1265" s="6" t="s">
        <v>16</v>
      </c>
      <c r="D1265" s="6" t="s">
        <v>17</v>
      </c>
      <c r="E1265" s="6">
        <v>30</v>
      </c>
      <c r="F1265" s="6">
        <v>72.569999999999993</v>
      </c>
      <c r="G1265" s="6">
        <v>88.39</v>
      </c>
      <c r="H1265" s="6">
        <f t="shared" si="280"/>
        <v>0.8210204774295734</v>
      </c>
      <c r="I1265" s="6">
        <v>29.5</v>
      </c>
      <c r="J1265" s="6">
        <v>52.78</v>
      </c>
      <c r="K1265" s="6">
        <v>87.18</v>
      </c>
      <c r="L1265" s="6">
        <f t="shared" si="281"/>
        <v>0</v>
      </c>
      <c r="M1265" s="6">
        <f t="shared" si="282"/>
        <v>0</v>
      </c>
      <c r="N1265" s="6">
        <f t="shared" si="283"/>
        <v>1</v>
      </c>
      <c r="AA1265" t="s">
        <v>1336</v>
      </c>
      <c r="AB1265" t="s">
        <v>1333</v>
      </c>
      <c r="AC1265" s="6" t="s">
        <v>16</v>
      </c>
      <c r="AD1265" s="6" t="s">
        <v>18</v>
      </c>
      <c r="AE1265" s="6">
        <v>24</v>
      </c>
      <c r="AF1265" s="6">
        <v>68.83</v>
      </c>
      <c r="AG1265" s="6">
        <v>73.7</v>
      </c>
      <c r="AH1265" s="6">
        <f t="shared" si="284"/>
        <v>0.93392130257801897</v>
      </c>
      <c r="AI1265" s="6">
        <v>23.5</v>
      </c>
      <c r="AJ1265" s="6">
        <v>67.55</v>
      </c>
      <c r="AK1265" s="6">
        <v>72.459999999999994</v>
      </c>
      <c r="AL1265" s="6">
        <f t="shared" si="285"/>
        <v>0</v>
      </c>
      <c r="AM1265" s="6">
        <f t="shared" si="286"/>
        <v>0</v>
      </c>
      <c r="AN1265" s="6">
        <f t="shared" si="287"/>
        <v>1</v>
      </c>
    </row>
    <row r="1266" spans="1:40" x14ac:dyDescent="0.35">
      <c r="A1266" s="9" t="s">
        <v>1337</v>
      </c>
      <c r="B1266" t="s">
        <v>1333</v>
      </c>
      <c r="C1266" s="6" t="s">
        <v>16</v>
      </c>
      <c r="D1266" s="6" t="s">
        <v>17</v>
      </c>
      <c r="E1266" s="6">
        <v>17</v>
      </c>
      <c r="F1266" s="6">
        <v>45.14</v>
      </c>
      <c r="G1266" s="6">
        <v>56.08</v>
      </c>
      <c r="H1266" s="6">
        <f t="shared" si="280"/>
        <v>0.80492154065620547</v>
      </c>
      <c r="I1266" s="6">
        <v>16.5</v>
      </c>
      <c r="J1266" s="6">
        <v>31.12</v>
      </c>
      <c r="K1266" s="6">
        <v>54.79</v>
      </c>
      <c r="L1266" s="6">
        <f t="shared" si="281"/>
        <v>0</v>
      </c>
      <c r="M1266" s="6">
        <f t="shared" si="282"/>
        <v>0</v>
      </c>
      <c r="N1266" s="6">
        <f t="shared" si="283"/>
        <v>1</v>
      </c>
      <c r="AA1266" t="s">
        <v>1337</v>
      </c>
      <c r="AB1266" t="s">
        <v>1333</v>
      </c>
      <c r="AC1266" t="s">
        <v>16</v>
      </c>
      <c r="AD1266" t="s">
        <v>18</v>
      </c>
      <c r="AE1266">
        <v>24</v>
      </c>
      <c r="AF1266">
        <v>115.1</v>
      </c>
      <c r="AG1266">
        <v>73.7</v>
      </c>
      <c r="AH1266">
        <f t="shared" si="284"/>
        <v>1.5617367706919945</v>
      </c>
      <c r="AI1266">
        <v>22.5</v>
      </c>
      <c r="AJ1266">
        <v>54.49</v>
      </c>
      <c r="AK1266">
        <v>69.97</v>
      </c>
      <c r="AL1266" s="3">
        <f t="shared" si="285"/>
        <v>1</v>
      </c>
      <c r="AM1266" s="3">
        <f t="shared" si="286"/>
        <v>0</v>
      </c>
      <c r="AN1266" s="3">
        <f t="shared" si="287"/>
        <v>0</v>
      </c>
    </row>
    <row r="1267" spans="1:40" x14ac:dyDescent="0.35">
      <c r="A1267" s="9" t="s">
        <v>1338</v>
      </c>
      <c r="B1267" t="s">
        <v>1333</v>
      </c>
      <c r="C1267" s="6" t="s">
        <v>16</v>
      </c>
      <c r="D1267" s="6" t="s">
        <v>17</v>
      </c>
      <c r="E1267" s="6">
        <v>27</v>
      </c>
      <c r="F1267" s="6">
        <v>68.53</v>
      </c>
      <c r="G1267" s="6">
        <v>81.08</v>
      </c>
      <c r="H1267" s="6">
        <f t="shared" si="280"/>
        <v>0.84521460286137151</v>
      </c>
      <c r="I1267" s="6">
        <v>26.5</v>
      </c>
      <c r="J1267" s="6">
        <v>32.56</v>
      </c>
      <c r="K1267" s="6">
        <v>79.86</v>
      </c>
      <c r="L1267" s="6">
        <f t="shared" si="281"/>
        <v>0</v>
      </c>
      <c r="M1267" s="6">
        <f t="shared" si="282"/>
        <v>0</v>
      </c>
      <c r="N1267" s="6">
        <f t="shared" si="283"/>
        <v>1</v>
      </c>
      <c r="AA1267" t="s">
        <v>1338</v>
      </c>
      <c r="AB1267" t="s">
        <v>1333</v>
      </c>
      <c r="AC1267" s="6" t="s">
        <v>16</v>
      </c>
      <c r="AD1267" s="6" t="s">
        <v>18</v>
      </c>
      <c r="AE1267" s="6">
        <v>24</v>
      </c>
      <c r="AF1267" s="6">
        <v>72.3</v>
      </c>
      <c r="AG1267" s="6">
        <v>73.7</v>
      </c>
      <c r="AH1267" s="6">
        <f t="shared" si="284"/>
        <v>0.98100407055630934</v>
      </c>
      <c r="AI1267" s="6">
        <v>23.5</v>
      </c>
      <c r="AJ1267" s="6">
        <v>70.819999999999993</v>
      </c>
      <c r="AK1267" s="6">
        <v>72.459999999999994</v>
      </c>
      <c r="AL1267" s="6">
        <f t="shared" si="285"/>
        <v>0</v>
      </c>
      <c r="AM1267" s="6">
        <f t="shared" si="286"/>
        <v>0</v>
      </c>
      <c r="AN1267" s="6">
        <f t="shared" si="287"/>
        <v>1</v>
      </c>
    </row>
    <row r="1268" spans="1:40" x14ac:dyDescent="0.35">
      <c r="A1268" s="9" t="s">
        <v>1339</v>
      </c>
      <c r="B1268" t="s">
        <v>1333</v>
      </c>
      <c r="C1268" s="6" t="s">
        <v>16</v>
      </c>
      <c r="D1268" s="6" t="s">
        <v>17</v>
      </c>
      <c r="E1268" s="6">
        <v>24.5</v>
      </c>
      <c r="F1268" s="6">
        <v>64.73</v>
      </c>
      <c r="G1268" s="6">
        <v>74.930000000000007</v>
      </c>
      <c r="H1268" s="6">
        <f t="shared" si="280"/>
        <v>0.86387294808487924</v>
      </c>
      <c r="I1268" s="6">
        <v>24</v>
      </c>
      <c r="J1268" s="6">
        <v>50.7</v>
      </c>
      <c r="K1268" s="6">
        <v>73.7</v>
      </c>
      <c r="L1268" s="6">
        <f t="shared" si="281"/>
        <v>0</v>
      </c>
      <c r="M1268" s="6">
        <f t="shared" si="282"/>
        <v>0</v>
      </c>
      <c r="N1268" s="6">
        <f t="shared" si="283"/>
        <v>1</v>
      </c>
      <c r="AA1268" t="s">
        <v>1339</v>
      </c>
      <c r="AB1268" t="s">
        <v>1333</v>
      </c>
      <c r="AC1268" t="s">
        <v>16</v>
      </c>
      <c r="AD1268" t="s">
        <v>18</v>
      </c>
      <c r="AE1268">
        <v>24</v>
      </c>
      <c r="AF1268">
        <v>80.84</v>
      </c>
      <c r="AG1268">
        <v>73.7</v>
      </c>
      <c r="AH1268">
        <f t="shared" si="284"/>
        <v>1.0968792401628222</v>
      </c>
      <c r="AI1268">
        <v>23.5</v>
      </c>
      <c r="AJ1268">
        <v>70.349999999999994</v>
      </c>
      <c r="AK1268">
        <v>72.459999999999994</v>
      </c>
      <c r="AL1268" s="3">
        <f t="shared" si="285"/>
        <v>0</v>
      </c>
      <c r="AM1268" s="3">
        <f t="shared" si="286"/>
        <v>1</v>
      </c>
      <c r="AN1268" s="3">
        <f t="shared" si="287"/>
        <v>0</v>
      </c>
    </row>
    <row r="1269" spans="1:40" x14ac:dyDescent="0.35">
      <c r="A1269" s="9" t="s">
        <v>1340</v>
      </c>
      <c r="B1269" t="s">
        <v>1333</v>
      </c>
      <c r="C1269" s="6" t="s">
        <v>16</v>
      </c>
      <c r="D1269" s="6" t="s">
        <v>17</v>
      </c>
      <c r="E1269" s="6">
        <v>15.5</v>
      </c>
      <c r="F1269" s="6">
        <v>40.14</v>
      </c>
      <c r="G1269" s="6">
        <v>52.21</v>
      </c>
      <c r="H1269" s="6">
        <f t="shared" si="280"/>
        <v>0.76881823405477878</v>
      </c>
      <c r="I1269" s="6">
        <v>15</v>
      </c>
      <c r="J1269" s="6">
        <v>36.299999999999997</v>
      </c>
      <c r="K1269" s="6">
        <v>50.91</v>
      </c>
      <c r="L1269" s="6">
        <f t="shared" si="281"/>
        <v>0</v>
      </c>
      <c r="M1269" s="6">
        <f t="shared" si="282"/>
        <v>0</v>
      </c>
      <c r="N1269" s="6">
        <f t="shared" si="283"/>
        <v>1</v>
      </c>
      <c r="AA1269" t="s">
        <v>1340</v>
      </c>
      <c r="AB1269" t="s">
        <v>1333</v>
      </c>
      <c r="AC1269" t="s">
        <v>16</v>
      </c>
      <c r="AD1269" t="s">
        <v>18</v>
      </c>
      <c r="AE1269">
        <v>24</v>
      </c>
      <c r="AF1269">
        <v>118.47</v>
      </c>
      <c r="AG1269">
        <v>73.7</v>
      </c>
      <c r="AH1269">
        <f t="shared" si="284"/>
        <v>1.6074626865671642</v>
      </c>
      <c r="AI1269">
        <v>23</v>
      </c>
      <c r="AJ1269">
        <v>69.569999999999993</v>
      </c>
      <c r="AK1269">
        <v>71.22</v>
      </c>
      <c r="AL1269" s="3">
        <f t="shared" si="285"/>
        <v>1</v>
      </c>
      <c r="AM1269" s="3">
        <f t="shared" si="286"/>
        <v>0</v>
      </c>
      <c r="AN1269" s="3">
        <f t="shared" si="287"/>
        <v>0</v>
      </c>
    </row>
    <row r="1270" spans="1:40" x14ac:dyDescent="0.35">
      <c r="A1270" s="9" t="s">
        <v>1341</v>
      </c>
      <c r="B1270" t="s">
        <v>1333</v>
      </c>
      <c r="C1270" s="6" t="s">
        <v>16</v>
      </c>
      <c r="D1270" s="6" t="s">
        <v>17</v>
      </c>
      <c r="E1270" s="6">
        <v>24</v>
      </c>
      <c r="F1270" s="6">
        <v>66.010000000000005</v>
      </c>
      <c r="G1270" s="6">
        <v>73.7</v>
      </c>
      <c r="H1270" s="6">
        <f t="shared" si="280"/>
        <v>0.89565807327001357</v>
      </c>
      <c r="I1270" s="6">
        <v>23.5</v>
      </c>
      <c r="J1270" s="6">
        <v>61.37</v>
      </c>
      <c r="K1270" s="6">
        <v>72.459999999999994</v>
      </c>
      <c r="L1270" s="6">
        <f t="shared" si="281"/>
        <v>0</v>
      </c>
      <c r="M1270" s="6">
        <f t="shared" si="282"/>
        <v>0</v>
      </c>
      <c r="N1270" s="6">
        <f t="shared" si="283"/>
        <v>1</v>
      </c>
      <c r="AA1270" t="s">
        <v>1341</v>
      </c>
      <c r="AB1270" t="s">
        <v>1333</v>
      </c>
      <c r="AC1270" t="s">
        <v>16</v>
      </c>
      <c r="AD1270" t="s">
        <v>18</v>
      </c>
      <c r="AE1270">
        <v>24</v>
      </c>
      <c r="AF1270">
        <v>82.82</v>
      </c>
      <c r="AG1270">
        <v>73.7</v>
      </c>
      <c r="AH1270">
        <f t="shared" si="284"/>
        <v>1.1237449118046132</v>
      </c>
      <c r="AI1270">
        <v>23.5</v>
      </c>
      <c r="AJ1270">
        <v>69.77</v>
      </c>
      <c r="AK1270">
        <v>72.459999999999994</v>
      </c>
      <c r="AL1270" s="3">
        <f t="shared" si="285"/>
        <v>0</v>
      </c>
      <c r="AM1270" s="3">
        <f t="shared" si="286"/>
        <v>1</v>
      </c>
      <c r="AN1270" s="3">
        <f t="shared" si="287"/>
        <v>0</v>
      </c>
    </row>
    <row r="1271" spans="1:40" x14ac:dyDescent="0.35">
      <c r="A1271" s="9" t="s">
        <v>1342</v>
      </c>
      <c r="B1271" t="s">
        <v>1333</v>
      </c>
      <c r="C1271" s="6" t="s">
        <v>16</v>
      </c>
      <c r="D1271" s="6" t="s">
        <v>17</v>
      </c>
      <c r="E1271" s="6">
        <v>17</v>
      </c>
      <c r="F1271" s="6">
        <v>50.9</v>
      </c>
      <c r="G1271" s="6">
        <v>56.08</v>
      </c>
      <c r="H1271" s="6">
        <f t="shared" si="280"/>
        <v>0.90763195435092725</v>
      </c>
      <c r="I1271" s="6">
        <v>16.5</v>
      </c>
      <c r="J1271" s="6">
        <v>38.39</v>
      </c>
      <c r="K1271" s="6">
        <v>54.79</v>
      </c>
      <c r="L1271" s="6">
        <f t="shared" si="281"/>
        <v>0</v>
      </c>
      <c r="M1271" s="6">
        <f t="shared" si="282"/>
        <v>0</v>
      </c>
      <c r="N1271" s="6">
        <f t="shared" si="283"/>
        <v>1</v>
      </c>
      <c r="AA1271" t="s">
        <v>1342</v>
      </c>
      <c r="AB1271" t="s">
        <v>1333</v>
      </c>
      <c r="AC1271" t="s">
        <v>16</v>
      </c>
      <c r="AD1271" t="s">
        <v>18</v>
      </c>
      <c r="AE1271">
        <v>24</v>
      </c>
      <c r="AF1271">
        <v>97.77</v>
      </c>
      <c r="AG1271">
        <v>73.7</v>
      </c>
      <c r="AH1271">
        <f t="shared" si="284"/>
        <v>1.3265943012211667</v>
      </c>
      <c r="AI1271">
        <v>23.5</v>
      </c>
      <c r="AJ1271">
        <v>71.599999999999994</v>
      </c>
      <c r="AK1271">
        <v>72.459999999999994</v>
      </c>
      <c r="AL1271" s="3">
        <f t="shared" si="285"/>
        <v>0</v>
      </c>
      <c r="AM1271" s="3">
        <f t="shared" si="286"/>
        <v>1</v>
      </c>
      <c r="AN1271" s="3">
        <f t="shared" si="287"/>
        <v>0</v>
      </c>
    </row>
    <row r="1272" spans="1:40" x14ac:dyDescent="0.35">
      <c r="A1272" s="9" t="s">
        <v>1343</v>
      </c>
      <c r="B1272" t="s">
        <v>1333</v>
      </c>
      <c r="C1272" s="6" t="s">
        <v>16</v>
      </c>
      <c r="D1272" s="6" t="s">
        <v>17</v>
      </c>
      <c r="E1272" s="6">
        <v>33</v>
      </c>
      <c r="F1272" s="6">
        <v>79.16</v>
      </c>
      <c r="G1272" s="6">
        <v>95.64</v>
      </c>
      <c r="H1272" s="6">
        <f t="shared" si="280"/>
        <v>0.82768716018402333</v>
      </c>
      <c r="I1272" s="6">
        <v>32.5</v>
      </c>
      <c r="J1272" s="6">
        <v>61.7</v>
      </c>
      <c r="K1272" s="6">
        <v>94.43</v>
      </c>
      <c r="L1272" s="6">
        <f t="shared" si="281"/>
        <v>0</v>
      </c>
      <c r="M1272" s="6">
        <f t="shared" si="282"/>
        <v>0</v>
      </c>
      <c r="N1272" s="6">
        <f t="shared" si="283"/>
        <v>1</v>
      </c>
      <c r="AA1272" t="s">
        <v>1343</v>
      </c>
      <c r="AB1272" t="s">
        <v>1333</v>
      </c>
      <c r="AC1272" t="s">
        <v>16</v>
      </c>
      <c r="AD1272" t="s">
        <v>18</v>
      </c>
      <c r="AE1272">
        <v>24</v>
      </c>
      <c r="AF1272">
        <v>135.97999999999999</v>
      </c>
      <c r="AG1272">
        <v>73.7</v>
      </c>
      <c r="AH1272">
        <f t="shared" si="284"/>
        <v>1.8450474898236091</v>
      </c>
      <c r="AI1272">
        <v>22.5</v>
      </c>
      <c r="AJ1272">
        <v>55.74</v>
      </c>
      <c r="AK1272">
        <v>69.97</v>
      </c>
      <c r="AL1272" s="3">
        <f t="shared" si="285"/>
        <v>1</v>
      </c>
      <c r="AM1272" s="3">
        <f t="shared" si="286"/>
        <v>0</v>
      </c>
      <c r="AN1272" s="3">
        <f t="shared" si="287"/>
        <v>0</v>
      </c>
    </row>
    <row r="1273" spans="1:40" x14ac:dyDescent="0.35">
      <c r="A1273" s="9" t="s">
        <v>1344</v>
      </c>
      <c r="B1273" t="s">
        <v>1333</v>
      </c>
      <c r="C1273" s="6" t="s">
        <v>16</v>
      </c>
      <c r="D1273" s="6" t="s">
        <v>17</v>
      </c>
      <c r="E1273" s="6">
        <v>25</v>
      </c>
      <c r="F1273" s="6">
        <v>64.599999999999994</v>
      </c>
      <c r="G1273" s="6">
        <v>76.17</v>
      </c>
      <c r="H1273" s="6">
        <f t="shared" si="280"/>
        <v>0.84810292766180906</v>
      </c>
      <c r="I1273" s="6">
        <v>24.5</v>
      </c>
      <c r="J1273" s="6">
        <v>58.66</v>
      </c>
      <c r="K1273" s="6">
        <v>74.930000000000007</v>
      </c>
      <c r="L1273" s="6">
        <f t="shared" si="281"/>
        <v>0</v>
      </c>
      <c r="M1273" s="6">
        <f t="shared" si="282"/>
        <v>0</v>
      </c>
      <c r="N1273" s="6">
        <f t="shared" si="283"/>
        <v>1</v>
      </c>
      <c r="AA1273" t="s">
        <v>1344</v>
      </c>
      <c r="AB1273" t="s">
        <v>1333</v>
      </c>
      <c r="AC1273" s="6" t="s">
        <v>16</v>
      </c>
      <c r="AD1273" s="6" t="s">
        <v>18</v>
      </c>
      <c r="AE1273" s="6">
        <v>25.5</v>
      </c>
      <c r="AF1273" s="6">
        <v>59.49</v>
      </c>
      <c r="AG1273" s="6">
        <v>77.400000000000006</v>
      </c>
      <c r="AH1273" s="6">
        <f t="shared" si="284"/>
        <v>0.76860465116279064</v>
      </c>
      <c r="AI1273" s="6">
        <v>25</v>
      </c>
      <c r="AJ1273" s="6">
        <v>53.19</v>
      </c>
      <c r="AK1273" s="6">
        <v>76.17</v>
      </c>
      <c r="AL1273" s="6">
        <f t="shared" si="285"/>
        <v>0</v>
      </c>
      <c r="AM1273" s="6">
        <f t="shared" si="286"/>
        <v>0</v>
      </c>
      <c r="AN1273" s="6">
        <f t="shared" si="287"/>
        <v>1</v>
      </c>
    </row>
    <row r="1274" spans="1:40" x14ac:dyDescent="0.35">
      <c r="A1274" s="9" t="s">
        <v>1345</v>
      </c>
      <c r="B1274" t="s">
        <v>1333</v>
      </c>
      <c r="C1274" s="6" t="s">
        <v>16</v>
      </c>
      <c r="D1274" s="6" t="s">
        <v>17</v>
      </c>
      <c r="E1274" s="6">
        <v>23.5</v>
      </c>
      <c r="F1274" s="6">
        <v>67.489999999999995</v>
      </c>
      <c r="G1274" s="6">
        <v>72.459999999999994</v>
      </c>
      <c r="H1274" s="6">
        <f t="shared" si="280"/>
        <v>0.93141043334253382</v>
      </c>
      <c r="I1274" s="6">
        <v>23</v>
      </c>
      <c r="J1274" s="6">
        <v>47.09</v>
      </c>
      <c r="K1274" s="6">
        <v>71.22</v>
      </c>
      <c r="L1274" s="6">
        <f t="shared" si="281"/>
        <v>0</v>
      </c>
      <c r="M1274" s="6">
        <f t="shared" si="282"/>
        <v>0</v>
      </c>
      <c r="N1274" s="6">
        <f t="shared" si="283"/>
        <v>1</v>
      </c>
      <c r="AA1274" t="s">
        <v>1345</v>
      </c>
      <c r="AB1274" t="s">
        <v>1333</v>
      </c>
      <c r="AC1274" t="s">
        <v>16</v>
      </c>
      <c r="AD1274" t="s">
        <v>18</v>
      </c>
      <c r="AE1274">
        <v>24</v>
      </c>
      <c r="AF1274">
        <v>103.83</v>
      </c>
      <c r="AG1274">
        <v>73.7</v>
      </c>
      <c r="AH1274">
        <f t="shared" si="284"/>
        <v>1.4088195386702849</v>
      </c>
      <c r="AI1274">
        <v>23</v>
      </c>
      <c r="AJ1274">
        <v>52.51</v>
      </c>
      <c r="AK1274">
        <v>71.22</v>
      </c>
      <c r="AL1274" s="3">
        <f t="shared" si="285"/>
        <v>0</v>
      </c>
      <c r="AM1274" s="3">
        <f t="shared" si="286"/>
        <v>1</v>
      </c>
      <c r="AN1274" s="3">
        <f t="shared" si="287"/>
        <v>0</v>
      </c>
    </row>
    <row r="1275" spans="1:40" x14ac:dyDescent="0.35">
      <c r="A1275" s="9" t="s">
        <v>1346</v>
      </c>
      <c r="B1275" t="s">
        <v>1333</v>
      </c>
      <c r="C1275" s="6" t="s">
        <v>16</v>
      </c>
      <c r="D1275" s="6" t="s">
        <v>17</v>
      </c>
      <c r="E1275" s="6">
        <v>23</v>
      </c>
      <c r="F1275" s="6">
        <v>64.36</v>
      </c>
      <c r="G1275" s="6">
        <v>71.22</v>
      </c>
      <c r="H1275" s="6">
        <f t="shared" si="280"/>
        <v>0.90367874192642517</v>
      </c>
      <c r="I1275" s="6">
        <v>22.5</v>
      </c>
      <c r="J1275" s="6">
        <v>54.87</v>
      </c>
      <c r="K1275" s="6">
        <v>69.97</v>
      </c>
      <c r="L1275" s="6">
        <f t="shared" si="281"/>
        <v>0</v>
      </c>
      <c r="M1275" s="6">
        <f t="shared" si="282"/>
        <v>0</v>
      </c>
      <c r="N1275" s="6">
        <f t="shared" si="283"/>
        <v>1</v>
      </c>
      <c r="AA1275" t="s">
        <v>1346</v>
      </c>
      <c r="AB1275" t="s">
        <v>1333</v>
      </c>
      <c r="AC1275" t="s">
        <v>16</v>
      </c>
      <c r="AD1275" t="s">
        <v>18</v>
      </c>
      <c r="AE1275">
        <v>24</v>
      </c>
      <c r="AF1275">
        <v>118.54</v>
      </c>
      <c r="AG1275">
        <v>73.7</v>
      </c>
      <c r="AH1275">
        <f t="shared" si="284"/>
        <v>1.6084124830393487</v>
      </c>
      <c r="AI1275">
        <v>23</v>
      </c>
      <c r="AJ1275">
        <v>70.23</v>
      </c>
      <c r="AK1275">
        <v>71.22</v>
      </c>
      <c r="AL1275" s="3">
        <f t="shared" si="285"/>
        <v>1</v>
      </c>
      <c r="AM1275" s="3">
        <f t="shared" si="286"/>
        <v>0</v>
      </c>
      <c r="AN1275" s="3">
        <f t="shared" si="287"/>
        <v>0</v>
      </c>
    </row>
    <row r="1276" spans="1:40" x14ac:dyDescent="0.35">
      <c r="A1276" s="9" t="s">
        <v>1347</v>
      </c>
      <c r="B1276" t="s">
        <v>1333</v>
      </c>
      <c r="C1276" s="6" t="s">
        <v>16</v>
      </c>
      <c r="D1276" s="6" t="s">
        <v>17</v>
      </c>
      <c r="E1276" s="6">
        <v>19.5</v>
      </c>
      <c r="F1276" s="6">
        <v>52.32</v>
      </c>
      <c r="G1276" s="6">
        <v>62.44</v>
      </c>
      <c r="H1276" s="6">
        <f t="shared" ref="H1276:H1339" si="288">F1276/G1276</f>
        <v>0.83792440743113394</v>
      </c>
      <c r="I1276" s="6">
        <v>19</v>
      </c>
      <c r="J1276" s="6">
        <v>32.869999999999997</v>
      </c>
      <c r="K1276" s="6">
        <v>61.18</v>
      </c>
      <c r="L1276" s="6">
        <f t="shared" ref="L1276:L1339" si="289">IF(H1276&gt;1.5,1,0)</f>
        <v>0</v>
      </c>
      <c r="M1276" s="6">
        <f t="shared" ref="M1276:M1339" si="290">IF((AND(H1276&gt;1,H1276&lt;1.5)),1,0)</f>
        <v>0</v>
      </c>
      <c r="N1276" s="6">
        <f t="shared" ref="N1276:N1339" si="291">IF(H1276&lt;1,1,0)</f>
        <v>1</v>
      </c>
      <c r="AA1276" t="s">
        <v>1347</v>
      </c>
      <c r="AB1276" t="s">
        <v>1333</v>
      </c>
      <c r="AC1276" t="s">
        <v>16</v>
      </c>
      <c r="AD1276" t="s">
        <v>18</v>
      </c>
      <c r="AE1276">
        <v>24</v>
      </c>
      <c r="AF1276">
        <v>102.73</v>
      </c>
      <c r="AG1276">
        <v>73.7</v>
      </c>
      <c r="AH1276">
        <f t="shared" ref="AH1276:AH1339" si="292">AF1276/AG1276</f>
        <v>1.3938941655359567</v>
      </c>
      <c r="AI1276">
        <v>23.5</v>
      </c>
      <c r="AJ1276">
        <v>64.12</v>
      </c>
      <c r="AK1276">
        <v>72.459999999999994</v>
      </c>
      <c r="AL1276" s="3">
        <f t="shared" ref="AL1276:AL1339" si="293">IF(AH1276&gt;1.5,1,0)</f>
        <v>0</v>
      </c>
      <c r="AM1276" s="3">
        <f t="shared" ref="AM1276:AM1339" si="294">IF((AND(AH1276&gt;1,AH1276&lt;1.5)),1,0)</f>
        <v>1</v>
      </c>
      <c r="AN1276" s="3">
        <f t="shared" ref="AN1276:AN1339" si="295">IF(AH1276&lt;1,1,0)</f>
        <v>0</v>
      </c>
    </row>
    <row r="1277" spans="1:40" x14ac:dyDescent="0.35">
      <c r="A1277" s="9" t="s">
        <v>1348</v>
      </c>
      <c r="B1277" t="s">
        <v>1333</v>
      </c>
      <c r="C1277" s="6" t="s">
        <v>16</v>
      </c>
      <c r="D1277" s="6" t="s">
        <v>17</v>
      </c>
      <c r="E1277" s="6">
        <v>25.5</v>
      </c>
      <c r="F1277" s="6">
        <v>71.22</v>
      </c>
      <c r="G1277" s="6">
        <v>77.400000000000006</v>
      </c>
      <c r="H1277" s="6">
        <f t="shared" si="288"/>
        <v>0.92015503875968985</v>
      </c>
      <c r="I1277" s="6">
        <v>25</v>
      </c>
      <c r="J1277" s="6">
        <v>69.41</v>
      </c>
      <c r="K1277" s="6">
        <v>76.17</v>
      </c>
      <c r="L1277" s="6">
        <f t="shared" si="289"/>
        <v>0</v>
      </c>
      <c r="M1277" s="6">
        <f t="shared" si="290"/>
        <v>0</v>
      </c>
      <c r="N1277" s="6">
        <f t="shared" si="291"/>
        <v>1</v>
      </c>
      <c r="AA1277" t="s">
        <v>1348</v>
      </c>
      <c r="AB1277" t="s">
        <v>1333</v>
      </c>
      <c r="AC1277" t="s">
        <v>16</v>
      </c>
      <c r="AD1277" t="s">
        <v>18</v>
      </c>
      <c r="AE1277">
        <v>24</v>
      </c>
      <c r="AF1277">
        <v>80.44</v>
      </c>
      <c r="AG1277">
        <v>73.7</v>
      </c>
      <c r="AH1277">
        <f t="shared" si="292"/>
        <v>1.0914518317503392</v>
      </c>
      <c r="AI1277">
        <v>23.5</v>
      </c>
      <c r="AJ1277">
        <v>56.88</v>
      </c>
      <c r="AK1277">
        <v>72.459999999999994</v>
      </c>
      <c r="AL1277" s="3">
        <f t="shared" si="293"/>
        <v>0</v>
      </c>
      <c r="AM1277" s="3">
        <f t="shared" si="294"/>
        <v>1</v>
      </c>
      <c r="AN1277" s="3">
        <f t="shared" si="295"/>
        <v>0</v>
      </c>
    </row>
    <row r="1278" spans="1:40" x14ac:dyDescent="0.35">
      <c r="A1278" s="9" t="s">
        <v>1349</v>
      </c>
      <c r="B1278" t="s">
        <v>1333</v>
      </c>
      <c r="C1278" t="s">
        <v>16</v>
      </c>
      <c r="D1278" t="s">
        <v>134</v>
      </c>
      <c r="E1278">
        <v>17</v>
      </c>
      <c r="F1278">
        <v>59.08</v>
      </c>
      <c r="G1278">
        <v>56.08</v>
      </c>
      <c r="H1278">
        <f t="shared" si="288"/>
        <v>1.0534950071326676</v>
      </c>
      <c r="I1278">
        <v>20.5</v>
      </c>
      <c r="J1278">
        <v>65.47</v>
      </c>
      <c r="K1278">
        <v>64.97</v>
      </c>
      <c r="L1278" s="3">
        <f t="shared" si="289"/>
        <v>0</v>
      </c>
      <c r="M1278" s="3">
        <f t="shared" si="290"/>
        <v>1</v>
      </c>
      <c r="N1278" s="3">
        <f t="shared" si="291"/>
        <v>0</v>
      </c>
      <c r="AA1278" t="s">
        <v>1349</v>
      </c>
      <c r="AB1278" t="s">
        <v>1333</v>
      </c>
      <c r="AC1278" s="6" t="s">
        <v>16</v>
      </c>
      <c r="AD1278" s="6" t="s">
        <v>135</v>
      </c>
      <c r="AE1278" s="6">
        <v>16</v>
      </c>
      <c r="AF1278" s="6">
        <v>41.89</v>
      </c>
      <c r="AG1278" s="6">
        <v>53.5</v>
      </c>
      <c r="AH1278" s="6">
        <f t="shared" si="292"/>
        <v>0.78299065420560754</v>
      </c>
      <c r="AI1278" s="6">
        <v>15.5</v>
      </c>
      <c r="AJ1278" s="6">
        <v>15.94</v>
      </c>
      <c r="AK1278" s="6">
        <v>52.21</v>
      </c>
      <c r="AL1278" s="6">
        <f t="shared" si="293"/>
        <v>0</v>
      </c>
      <c r="AM1278" s="6">
        <f t="shared" si="294"/>
        <v>0</v>
      </c>
      <c r="AN1278" s="6">
        <f t="shared" si="295"/>
        <v>1</v>
      </c>
    </row>
    <row r="1279" spans="1:40" x14ac:dyDescent="0.35">
      <c r="A1279" s="9" t="s">
        <v>1350</v>
      </c>
      <c r="B1279" t="s">
        <v>1333</v>
      </c>
      <c r="C1279" s="6" t="s">
        <v>16</v>
      </c>
      <c r="D1279" s="6" t="s">
        <v>134</v>
      </c>
      <c r="E1279" s="6">
        <v>24.5</v>
      </c>
      <c r="F1279" s="6">
        <v>59.06</v>
      </c>
      <c r="G1279" s="6">
        <v>74.930000000000007</v>
      </c>
      <c r="H1279" s="6">
        <f t="shared" si="288"/>
        <v>0.7882023221673562</v>
      </c>
      <c r="I1279" s="6">
        <v>24</v>
      </c>
      <c r="J1279" s="6">
        <v>34.08</v>
      </c>
      <c r="K1279" s="6">
        <v>73.7</v>
      </c>
      <c r="L1279" s="6">
        <f t="shared" si="289"/>
        <v>0</v>
      </c>
      <c r="M1279" s="6">
        <f t="shared" si="290"/>
        <v>0</v>
      </c>
      <c r="N1279" s="6">
        <f t="shared" si="291"/>
        <v>1</v>
      </c>
      <c r="AA1279" t="s">
        <v>1350</v>
      </c>
      <c r="AB1279" t="s">
        <v>1333</v>
      </c>
      <c r="AC1279" s="6" t="s">
        <v>16</v>
      </c>
      <c r="AD1279" s="6" t="s">
        <v>135</v>
      </c>
      <c r="AE1279" s="6">
        <v>19.5</v>
      </c>
      <c r="AF1279" s="6">
        <v>38.96</v>
      </c>
      <c r="AG1279" s="6">
        <v>62.44</v>
      </c>
      <c r="AH1279" s="6">
        <f t="shared" si="292"/>
        <v>0.62395900064061505</v>
      </c>
      <c r="AI1279" s="6">
        <v>19</v>
      </c>
      <c r="AJ1279" s="6">
        <v>32.22</v>
      </c>
      <c r="AK1279" s="6">
        <v>61.18</v>
      </c>
      <c r="AL1279" s="6">
        <f t="shared" si="293"/>
        <v>0</v>
      </c>
      <c r="AM1279" s="6">
        <f t="shared" si="294"/>
        <v>0</v>
      </c>
      <c r="AN1279" s="6">
        <f t="shared" si="295"/>
        <v>1</v>
      </c>
    </row>
    <row r="1280" spans="1:40" x14ac:dyDescent="0.35">
      <c r="A1280" s="9" t="s">
        <v>1351</v>
      </c>
      <c r="B1280" t="s">
        <v>1333</v>
      </c>
      <c r="C1280" s="6" t="s">
        <v>16</v>
      </c>
      <c r="D1280" s="6" t="s">
        <v>134</v>
      </c>
      <c r="E1280" s="6">
        <v>19.5</v>
      </c>
      <c r="F1280" s="6">
        <v>57.17</v>
      </c>
      <c r="G1280" s="6">
        <v>62.44</v>
      </c>
      <c r="H1280" s="6">
        <f t="shared" si="288"/>
        <v>0.91559897501601539</v>
      </c>
      <c r="I1280" s="6">
        <v>19</v>
      </c>
      <c r="J1280" s="6">
        <v>41.18</v>
      </c>
      <c r="K1280" s="6">
        <v>61.18</v>
      </c>
      <c r="L1280" s="6">
        <f t="shared" si="289"/>
        <v>0</v>
      </c>
      <c r="M1280" s="6">
        <f t="shared" si="290"/>
        <v>0</v>
      </c>
      <c r="N1280" s="6">
        <f t="shared" si="291"/>
        <v>1</v>
      </c>
      <c r="AA1280" t="s">
        <v>1351</v>
      </c>
      <c r="AB1280" t="s">
        <v>1333</v>
      </c>
      <c r="AC1280" s="6" t="s">
        <v>16</v>
      </c>
      <c r="AD1280" s="6" t="s">
        <v>135</v>
      </c>
      <c r="AE1280" s="6">
        <v>30</v>
      </c>
      <c r="AF1280" s="6">
        <v>67.86</v>
      </c>
      <c r="AG1280" s="6">
        <v>88.39</v>
      </c>
      <c r="AH1280" s="6">
        <f t="shared" si="292"/>
        <v>0.76773390655051477</v>
      </c>
      <c r="AI1280" s="6">
        <v>29.5</v>
      </c>
      <c r="AJ1280" s="6">
        <v>64.27</v>
      </c>
      <c r="AK1280" s="6">
        <v>87.18</v>
      </c>
      <c r="AL1280" s="6">
        <f t="shared" si="293"/>
        <v>0</v>
      </c>
      <c r="AM1280" s="6">
        <f t="shared" si="294"/>
        <v>0</v>
      </c>
      <c r="AN1280" s="6">
        <f t="shared" si="295"/>
        <v>1</v>
      </c>
    </row>
    <row r="1281" spans="1:40" x14ac:dyDescent="0.35">
      <c r="A1281" s="9" t="s">
        <v>1352</v>
      </c>
      <c r="B1281" t="s">
        <v>1333</v>
      </c>
      <c r="C1281" t="s">
        <v>16</v>
      </c>
      <c r="D1281" t="s">
        <v>134</v>
      </c>
      <c r="E1281">
        <v>15</v>
      </c>
      <c r="F1281">
        <v>56.48</v>
      </c>
      <c r="G1281">
        <v>50.91</v>
      </c>
      <c r="H1281">
        <f t="shared" si="288"/>
        <v>1.1094087605578471</v>
      </c>
      <c r="I1281">
        <v>30</v>
      </c>
      <c r="J1281">
        <v>92.67</v>
      </c>
      <c r="K1281">
        <v>88.39</v>
      </c>
      <c r="L1281" s="3">
        <f t="shared" si="289"/>
        <v>0</v>
      </c>
      <c r="M1281" s="3">
        <f t="shared" si="290"/>
        <v>1</v>
      </c>
      <c r="N1281" s="3">
        <f t="shared" si="291"/>
        <v>0</v>
      </c>
      <c r="AA1281" t="s">
        <v>1352</v>
      </c>
      <c r="AB1281" t="s">
        <v>1333</v>
      </c>
      <c r="AC1281" s="6" t="s">
        <v>16</v>
      </c>
      <c r="AD1281" s="6" t="s">
        <v>135</v>
      </c>
      <c r="AE1281" s="6">
        <v>22</v>
      </c>
      <c r="AF1281" s="6">
        <v>58.53</v>
      </c>
      <c r="AG1281" s="6">
        <v>68.72</v>
      </c>
      <c r="AH1281" s="6">
        <f t="shared" si="292"/>
        <v>0.85171711292200236</v>
      </c>
      <c r="AI1281" s="6">
        <v>21.5</v>
      </c>
      <c r="AJ1281" s="6">
        <v>35.53</v>
      </c>
      <c r="AK1281" s="6">
        <v>67.47</v>
      </c>
      <c r="AL1281" s="6">
        <f t="shared" si="293"/>
        <v>0</v>
      </c>
      <c r="AM1281" s="6">
        <f t="shared" si="294"/>
        <v>0</v>
      </c>
      <c r="AN1281" s="6">
        <f t="shared" si="295"/>
        <v>1</v>
      </c>
    </row>
    <row r="1282" spans="1:40" x14ac:dyDescent="0.35">
      <c r="A1282" s="9" t="s">
        <v>1353</v>
      </c>
      <c r="B1282" t="s">
        <v>1333</v>
      </c>
      <c r="C1282" s="6" t="s">
        <v>16</v>
      </c>
      <c r="D1282" s="6" t="s">
        <v>134</v>
      </c>
      <c r="E1282" s="6">
        <v>17</v>
      </c>
      <c r="F1282" s="6">
        <v>47.39</v>
      </c>
      <c r="G1282" s="6">
        <v>56.08</v>
      </c>
      <c r="H1282" s="6">
        <f t="shared" si="288"/>
        <v>0.8450427960057062</v>
      </c>
      <c r="I1282" s="6">
        <v>16.5</v>
      </c>
      <c r="J1282" s="6">
        <v>33.86</v>
      </c>
      <c r="K1282" s="6">
        <v>54.79</v>
      </c>
      <c r="L1282" s="6">
        <f t="shared" si="289"/>
        <v>0</v>
      </c>
      <c r="M1282" s="6">
        <f t="shared" si="290"/>
        <v>0</v>
      </c>
      <c r="N1282" s="6">
        <f t="shared" si="291"/>
        <v>1</v>
      </c>
      <c r="AA1282" t="s">
        <v>1353</v>
      </c>
      <c r="AB1282" t="s">
        <v>1333</v>
      </c>
      <c r="AC1282" s="6" t="s">
        <v>16</v>
      </c>
      <c r="AD1282" s="6" t="s">
        <v>135</v>
      </c>
      <c r="AE1282" s="6">
        <v>23.5</v>
      </c>
      <c r="AF1282" s="6">
        <v>54.87</v>
      </c>
      <c r="AG1282" s="6">
        <v>72.459999999999994</v>
      </c>
      <c r="AH1282" s="6">
        <f t="shared" si="292"/>
        <v>0.75724537675959158</v>
      </c>
      <c r="AI1282" s="6">
        <v>23</v>
      </c>
      <c r="AJ1282" s="6">
        <v>52.84</v>
      </c>
      <c r="AK1282" s="6">
        <v>71.22</v>
      </c>
      <c r="AL1282" s="6">
        <f t="shared" si="293"/>
        <v>0</v>
      </c>
      <c r="AM1282" s="6">
        <f t="shared" si="294"/>
        <v>0</v>
      </c>
      <c r="AN1282" s="6">
        <f t="shared" si="295"/>
        <v>1</v>
      </c>
    </row>
    <row r="1283" spans="1:40" x14ac:dyDescent="0.35">
      <c r="A1283" s="9" t="s">
        <v>1354</v>
      </c>
      <c r="B1283" t="s">
        <v>1333</v>
      </c>
      <c r="C1283" t="s">
        <v>16</v>
      </c>
      <c r="D1283" t="s">
        <v>134</v>
      </c>
      <c r="E1283">
        <v>27.5</v>
      </c>
      <c r="F1283">
        <v>83.53</v>
      </c>
      <c r="G1283">
        <v>82.3</v>
      </c>
      <c r="H1283">
        <f t="shared" si="288"/>
        <v>1.0149453219927096</v>
      </c>
      <c r="I1283">
        <v>27</v>
      </c>
      <c r="J1283">
        <v>76.86</v>
      </c>
      <c r="K1283">
        <v>81.08</v>
      </c>
      <c r="L1283" s="3">
        <f t="shared" si="289"/>
        <v>0</v>
      </c>
      <c r="M1283" s="3">
        <f t="shared" si="290"/>
        <v>1</v>
      </c>
      <c r="N1283" s="3">
        <f t="shared" si="291"/>
        <v>0</v>
      </c>
      <c r="AA1283" t="s">
        <v>1354</v>
      </c>
      <c r="AB1283" t="s">
        <v>1333</v>
      </c>
      <c r="AC1283" s="6" t="s">
        <v>16</v>
      </c>
      <c r="AD1283" s="6" t="s">
        <v>135</v>
      </c>
      <c r="AE1283" s="6">
        <v>19</v>
      </c>
      <c r="AF1283" s="6">
        <v>45.57</v>
      </c>
      <c r="AG1283" s="6">
        <v>61.18</v>
      </c>
      <c r="AH1283" s="6">
        <f t="shared" si="292"/>
        <v>0.74485125858123569</v>
      </c>
      <c r="AI1283" s="6">
        <v>18.5</v>
      </c>
      <c r="AJ1283" s="6">
        <v>40.54</v>
      </c>
      <c r="AK1283" s="6">
        <v>59.91</v>
      </c>
      <c r="AL1283" s="6">
        <f t="shared" si="293"/>
        <v>0</v>
      </c>
      <c r="AM1283" s="6">
        <f t="shared" si="294"/>
        <v>0</v>
      </c>
      <c r="AN1283" s="6">
        <f t="shared" si="295"/>
        <v>1</v>
      </c>
    </row>
    <row r="1284" spans="1:40" x14ac:dyDescent="0.35">
      <c r="A1284" s="9" t="s">
        <v>1355</v>
      </c>
      <c r="B1284" t="s">
        <v>1333</v>
      </c>
      <c r="C1284" s="6" t="s">
        <v>16</v>
      </c>
      <c r="D1284" s="6" t="s">
        <v>134</v>
      </c>
      <c r="E1284" s="6">
        <v>17</v>
      </c>
      <c r="F1284" s="6">
        <v>48.11</v>
      </c>
      <c r="G1284" s="6">
        <v>56.08</v>
      </c>
      <c r="H1284" s="6">
        <f t="shared" si="288"/>
        <v>0.85788159771754635</v>
      </c>
      <c r="I1284" s="6">
        <v>16.5</v>
      </c>
      <c r="J1284" s="6">
        <v>33.08</v>
      </c>
      <c r="K1284" s="6">
        <v>54.79</v>
      </c>
      <c r="L1284" s="6">
        <f t="shared" si="289"/>
        <v>0</v>
      </c>
      <c r="M1284" s="6">
        <f t="shared" si="290"/>
        <v>0</v>
      </c>
      <c r="N1284" s="6">
        <f t="shared" si="291"/>
        <v>1</v>
      </c>
      <c r="AA1284" t="s">
        <v>1355</v>
      </c>
      <c r="AB1284" t="s">
        <v>1333</v>
      </c>
      <c r="AC1284" s="6" t="s">
        <v>16</v>
      </c>
      <c r="AD1284" s="6" t="s">
        <v>135</v>
      </c>
      <c r="AE1284" s="6">
        <v>17</v>
      </c>
      <c r="AF1284" s="6">
        <v>40.07</v>
      </c>
      <c r="AG1284" s="6">
        <v>56.08</v>
      </c>
      <c r="AH1284" s="6">
        <f t="shared" si="292"/>
        <v>0.7145149786019972</v>
      </c>
      <c r="AI1284" s="6">
        <v>16.5</v>
      </c>
      <c r="AJ1284" s="6">
        <v>29.5</v>
      </c>
      <c r="AK1284" s="6">
        <v>54.79</v>
      </c>
      <c r="AL1284" s="6">
        <f t="shared" si="293"/>
        <v>0</v>
      </c>
      <c r="AM1284" s="6">
        <f t="shared" si="294"/>
        <v>0</v>
      </c>
      <c r="AN1284" s="6">
        <f t="shared" si="295"/>
        <v>1</v>
      </c>
    </row>
    <row r="1285" spans="1:40" x14ac:dyDescent="0.35">
      <c r="A1285" s="9" t="s">
        <v>1356</v>
      </c>
      <c r="B1285" t="s">
        <v>1333</v>
      </c>
      <c r="C1285" s="6" t="s">
        <v>16</v>
      </c>
      <c r="D1285" s="6" t="s">
        <v>134</v>
      </c>
      <c r="E1285" s="6">
        <v>24</v>
      </c>
      <c r="F1285" s="6">
        <v>62.65</v>
      </c>
      <c r="G1285" s="6">
        <v>73.7</v>
      </c>
      <c r="H1285" s="6">
        <f t="shared" si="288"/>
        <v>0.850067842605156</v>
      </c>
      <c r="I1285" s="6">
        <v>23.5</v>
      </c>
      <c r="J1285" s="6">
        <v>55.05</v>
      </c>
      <c r="K1285" s="6">
        <v>72.459999999999994</v>
      </c>
      <c r="L1285" s="6">
        <f t="shared" si="289"/>
        <v>0</v>
      </c>
      <c r="M1285" s="6">
        <f t="shared" si="290"/>
        <v>0</v>
      </c>
      <c r="N1285" s="6">
        <f t="shared" si="291"/>
        <v>1</v>
      </c>
      <c r="AA1285" t="s">
        <v>1356</v>
      </c>
      <c r="AB1285" t="s">
        <v>1333</v>
      </c>
      <c r="AC1285" s="6" t="s">
        <v>16</v>
      </c>
      <c r="AD1285" s="6" t="s">
        <v>135</v>
      </c>
      <c r="AE1285" s="6">
        <v>30.5</v>
      </c>
      <c r="AF1285" s="6">
        <v>78.33</v>
      </c>
      <c r="AG1285" s="6">
        <v>89.6</v>
      </c>
      <c r="AH1285" s="6">
        <f t="shared" si="292"/>
        <v>0.87421875000000004</v>
      </c>
      <c r="AI1285" s="6">
        <v>30</v>
      </c>
      <c r="AJ1285" s="6">
        <v>76.53</v>
      </c>
      <c r="AK1285" s="6">
        <v>88.39</v>
      </c>
      <c r="AL1285" s="6">
        <f t="shared" si="293"/>
        <v>0</v>
      </c>
      <c r="AM1285" s="6">
        <f t="shared" si="294"/>
        <v>0</v>
      </c>
      <c r="AN1285" s="6">
        <f t="shared" si="295"/>
        <v>1</v>
      </c>
    </row>
    <row r="1286" spans="1:40" x14ac:dyDescent="0.35">
      <c r="A1286" s="9" t="s">
        <v>1357</v>
      </c>
      <c r="B1286" t="s">
        <v>1333</v>
      </c>
      <c r="C1286" s="6" t="s">
        <v>16</v>
      </c>
      <c r="D1286" s="6" t="s">
        <v>134</v>
      </c>
      <c r="E1286" s="6">
        <v>27.5</v>
      </c>
      <c r="F1286" s="6">
        <v>69.83</v>
      </c>
      <c r="G1286" s="6">
        <v>82.3</v>
      </c>
      <c r="H1286" s="6">
        <f t="shared" si="288"/>
        <v>0.8484811664641555</v>
      </c>
      <c r="I1286" s="6">
        <v>27</v>
      </c>
      <c r="J1286" s="6">
        <v>65.87</v>
      </c>
      <c r="K1286" s="6">
        <v>81.08</v>
      </c>
      <c r="L1286" s="6">
        <f t="shared" si="289"/>
        <v>0</v>
      </c>
      <c r="M1286" s="6">
        <f t="shared" si="290"/>
        <v>0</v>
      </c>
      <c r="N1286" s="6">
        <f t="shared" si="291"/>
        <v>1</v>
      </c>
      <c r="AA1286" t="s">
        <v>1357</v>
      </c>
      <c r="AB1286" t="s">
        <v>1333</v>
      </c>
      <c r="AC1286" s="6" t="s">
        <v>16</v>
      </c>
      <c r="AD1286" s="6" t="s">
        <v>135</v>
      </c>
      <c r="AE1286" s="6">
        <v>34.5</v>
      </c>
      <c r="AF1286" s="6">
        <v>91.81</v>
      </c>
      <c r="AG1286" s="6">
        <v>99.24</v>
      </c>
      <c r="AH1286" s="6">
        <f t="shared" si="292"/>
        <v>0.92513099556630396</v>
      </c>
      <c r="AI1286" s="6">
        <v>34</v>
      </c>
      <c r="AJ1286" s="6">
        <v>71.239999999999995</v>
      </c>
      <c r="AK1286" s="6">
        <v>98.04</v>
      </c>
      <c r="AL1286" s="6">
        <f t="shared" si="293"/>
        <v>0</v>
      </c>
      <c r="AM1286" s="6">
        <f t="shared" si="294"/>
        <v>0</v>
      </c>
      <c r="AN1286" s="6">
        <f t="shared" si="295"/>
        <v>1</v>
      </c>
    </row>
    <row r="1287" spans="1:40" x14ac:dyDescent="0.35">
      <c r="A1287" s="9" t="s">
        <v>1358</v>
      </c>
      <c r="B1287" t="s">
        <v>1333</v>
      </c>
      <c r="C1287" s="6" t="s">
        <v>16</v>
      </c>
      <c r="D1287" s="6" t="s">
        <v>134</v>
      </c>
      <c r="E1287" s="6">
        <v>25</v>
      </c>
      <c r="F1287" s="6">
        <v>75.69</v>
      </c>
      <c r="G1287" s="6">
        <v>76.17</v>
      </c>
      <c r="H1287" s="6">
        <f t="shared" si="288"/>
        <v>0.99369830641985024</v>
      </c>
      <c r="I1287" s="6">
        <v>24.5</v>
      </c>
      <c r="J1287" s="6">
        <v>59.4</v>
      </c>
      <c r="K1287" s="6">
        <v>74.930000000000007</v>
      </c>
      <c r="L1287" s="6">
        <f t="shared" si="289"/>
        <v>0</v>
      </c>
      <c r="M1287" s="6">
        <f t="shared" si="290"/>
        <v>0</v>
      </c>
      <c r="N1287" s="6">
        <f t="shared" si="291"/>
        <v>1</v>
      </c>
      <c r="AA1287" t="s">
        <v>1358</v>
      </c>
      <c r="AB1287" t="s">
        <v>1333</v>
      </c>
      <c r="AC1287" s="6" t="s">
        <v>16</v>
      </c>
      <c r="AD1287" s="6" t="s">
        <v>135</v>
      </c>
      <c r="AE1287" s="6">
        <v>20</v>
      </c>
      <c r="AF1287" s="6">
        <v>48.73</v>
      </c>
      <c r="AG1287" s="6">
        <v>63.71</v>
      </c>
      <c r="AH1287" s="6">
        <f t="shared" si="292"/>
        <v>0.76487207659708045</v>
      </c>
      <c r="AI1287" s="6">
        <v>19.5</v>
      </c>
      <c r="AJ1287" s="6">
        <v>33.68</v>
      </c>
      <c r="AK1287" s="6">
        <v>62.44</v>
      </c>
      <c r="AL1287" s="6">
        <f t="shared" si="293"/>
        <v>0</v>
      </c>
      <c r="AM1287" s="6">
        <f t="shared" si="294"/>
        <v>0</v>
      </c>
      <c r="AN1287" s="6">
        <f t="shared" si="295"/>
        <v>1</v>
      </c>
    </row>
    <row r="1288" spans="1:40" x14ac:dyDescent="0.35">
      <c r="A1288" s="9" t="s">
        <v>1359</v>
      </c>
      <c r="B1288" t="s">
        <v>1333</v>
      </c>
      <c r="C1288" s="6" t="s">
        <v>16</v>
      </c>
      <c r="D1288" s="6" t="s">
        <v>134</v>
      </c>
      <c r="E1288" s="6">
        <v>15.5</v>
      </c>
      <c r="F1288" s="6">
        <v>48.17</v>
      </c>
      <c r="G1288" s="6">
        <v>52.21</v>
      </c>
      <c r="H1288" s="6">
        <f t="shared" si="288"/>
        <v>0.92262018770350507</v>
      </c>
      <c r="I1288" s="6">
        <v>15</v>
      </c>
      <c r="J1288" s="6">
        <v>33.9</v>
      </c>
      <c r="K1288" s="6">
        <v>50.91</v>
      </c>
      <c r="L1288" s="6">
        <f t="shared" si="289"/>
        <v>0</v>
      </c>
      <c r="M1288" s="6">
        <f t="shared" si="290"/>
        <v>0</v>
      </c>
      <c r="N1288" s="6">
        <f t="shared" si="291"/>
        <v>1</v>
      </c>
      <c r="AA1288" t="s">
        <v>1359</v>
      </c>
      <c r="AB1288" t="s">
        <v>1333</v>
      </c>
      <c r="AC1288" s="6" t="s">
        <v>16</v>
      </c>
      <c r="AD1288" s="6" t="s">
        <v>135</v>
      </c>
      <c r="AE1288" s="6">
        <v>15.5</v>
      </c>
      <c r="AF1288" s="6">
        <v>42.2</v>
      </c>
      <c r="AG1288" s="6">
        <v>52.21</v>
      </c>
      <c r="AH1288" s="6">
        <f t="shared" si="292"/>
        <v>0.80827427695843712</v>
      </c>
      <c r="AI1288" s="6">
        <v>15</v>
      </c>
      <c r="AJ1288" s="6">
        <v>31.59</v>
      </c>
      <c r="AK1288" s="6">
        <v>50.91</v>
      </c>
      <c r="AL1288" s="6">
        <f t="shared" si="293"/>
        <v>0</v>
      </c>
      <c r="AM1288" s="6">
        <f t="shared" si="294"/>
        <v>0</v>
      </c>
      <c r="AN1288" s="6">
        <f t="shared" si="295"/>
        <v>1</v>
      </c>
    </row>
    <row r="1289" spans="1:40" x14ac:dyDescent="0.35">
      <c r="A1289" s="9" t="s">
        <v>1360</v>
      </c>
      <c r="B1289" t="s">
        <v>1333</v>
      </c>
      <c r="C1289" s="6" t="s">
        <v>16</v>
      </c>
      <c r="D1289" s="6" t="s">
        <v>134</v>
      </c>
      <c r="E1289" s="6">
        <v>17</v>
      </c>
      <c r="F1289" s="6">
        <v>41.22</v>
      </c>
      <c r="G1289" s="6">
        <v>56.08</v>
      </c>
      <c r="H1289" s="6">
        <f t="shared" si="288"/>
        <v>0.73502139800285304</v>
      </c>
      <c r="I1289" s="6">
        <v>16.5</v>
      </c>
      <c r="J1289" s="6">
        <v>35.18</v>
      </c>
      <c r="K1289" s="6">
        <v>54.79</v>
      </c>
      <c r="L1289" s="6">
        <f t="shared" si="289"/>
        <v>0</v>
      </c>
      <c r="M1289" s="6">
        <f t="shared" si="290"/>
        <v>0</v>
      </c>
      <c r="N1289" s="6">
        <f t="shared" si="291"/>
        <v>1</v>
      </c>
      <c r="AA1289" t="s">
        <v>1360</v>
      </c>
      <c r="AB1289" t="s">
        <v>1333</v>
      </c>
      <c r="AC1289" s="6" t="s">
        <v>16</v>
      </c>
      <c r="AD1289" s="6" t="s">
        <v>135</v>
      </c>
      <c r="AE1289" s="6">
        <v>16</v>
      </c>
      <c r="AF1289" s="6">
        <v>51.38</v>
      </c>
      <c r="AG1289" s="6">
        <v>53.5</v>
      </c>
      <c r="AH1289" s="6">
        <f t="shared" si="292"/>
        <v>0.96037383177570101</v>
      </c>
      <c r="AI1289" s="6">
        <v>15.5</v>
      </c>
      <c r="AJ1289" s="6">
        <v>47.99</v>
      </c>
      <c r="AK1289" s="6">
        <v>52.21</v>
      </c>
      <c r="AL1289" s="6">
        <f t="shared" si="293"/>
        <v>0</v>
      </c>
      <c r="AM1289" s="6">
        <f t="shared" si="294"/>
        <v>0</v>
      </c>
      <c r="AN1289" s="6">
        <f t="shared" si="295"/>
        <v>1</v>
      </c>
    </row>
    <row r="1290" spans="1:40" x14ac:dyDescent="0.35">
      <c r="A1290" s="9" t="s">
        <v>1361</v>
      </c>
      <c r="B1290" t="s">
        <v>1333</v>
      </c>
      <c r="C1290" s="6" t="s">
        <v>16</v>
      </c>
      <c r="D1290" s="6" t="s">
        <v>134</v>
      </c>
      <c r="E1290" s="6">
        <v>34</v>
      </c>
      <c r="F1290" s="6">
        <v>95.09</v>
      </c>
      <c r="G1290" s="6">
        <v>98.04</v>
      </c>
      <c r="H1290" s="6">
        <f t="shared" si="288"/>
        <v>0.96991024071807419</v>
      </c>
      <c r="I1290" s="6">
        <v>33.5</v>
      </c>
      <c r="J1290" s="6">
        <v>55.28</v>
      </c>
      <c r="K1290" s="6">
        <v>96.84</v>
      </c>
      <c r="L1290" s="6">
        <f t="shared" si="289"/>
        <v>0</v>
      </c>
      <c r="M1290" s="6">
        <f t="shared" si="290"/>
        <v>0</v>
      </c>
      <c r="N1290" s="6">
        <f t="shared" si="291"/>
        <v>1</v>
      </c>
      <c r="AA1290" t="s">
        <v>1361</v>
      </c>
      <c r="AB1290" t="s">
        <v>1333</v>
      </c>
      <c r="AC1290" t="s">
        <v>16</v>
      </c>
      <c r="AD1290" t="s">
        <v>135</v>
      </c>
      <c r="AE1290">
        <v>18.5</v>
      </c>
      <c r="AF1290">
        <v>60.02</v>
      </c>
      <c r="AG1290">
        <v>59.91</v>
      </c>
      <c r="AH1290">
        <f t="shared" si="292"/>
        <v>1.0018360874645302</v>
      </c>
      <c r="AI1290">
        <v>18</v>
      </c>
      <c r="AJ1290">
        <v>36.880000000000003</v>
      </c>
      <c r="AK1290">
        <v>58.64</v>
      </c>
      <c r="AL1290" s="3">
        <f t="shared" si="293"/>
        <v>0</v>
      </c>
      <c r="AM1290" s="3">
        <f t="shared" si="294"/>
        <v>1</v>
      </c>
      <c r="AN1290" s="3">
        <f t="shared" si="295"/>
        <v>0</v>
      </c>
    </row>
    <row r="1291" spans="1:40" x14ac:dyDescent="0.35">
      <c r="A1291" s="9" t="s">
        <v>1362</v>
      </c>
      <c r="B1291" t="s">
        <v>1333</v>
      </c>
      <c r="C1291" s="6" t="s">
        <v>16</v>
      </c>
      <c r="D1291" s="6" t="s">
        <v>134</v>
      </c>
      <c r="E1291" s="6">
        <v>20</v>
      </c>
      <c r="F1291" s="6">
        <v>60.46</v>
      </c>
      <c r="G1291" s="6">
        <v>63.71</v>
      </c>
      <c r="H1291" s="6">
        <f t="shared" si="288"/>
        <v>0.94898760006278449</v>
      </c>
      <c r="I1291" s="6">
        <v>19.5</v>
      </c>
      <c r="J1291" s="6">
        <v>46.28</v>
      </c>
      <c r="K1291" s="6">
        <v>62.44</v>
      </c>
      <c r="L1291" s="6">
        <f t="shared" si="289"/>
        <v>0</v>
      </c>
      <c r="M1291" s="6">
        <f t="shared" si="290"/>
        <v>0</v>
      </c>
      <c r="N1291" s="6">
        <f t="shared" si="291"/>
        <v>1</v>
      </c>
      <c r="AA1291" t="s">
        <v>1362</v>
      </c>
      <c r="AB1291" t="s">
        <v>1333</v>
      </c>
      <c r="AC1291" s="6" t="s">
        <v>16</v>
      </c>
      <c r="AD1291" s="6" t="s">
        <v>135</v>
      </c>
      <c r="AE1291" s="6">
        <v>18</v>
      </c>
      <c r="AF1291" s="6">
        <v>33.51</v>
      </c>
      <c r="AG1291" s="6">
        <v>58.64</v>
      </c>
      <c r="AH1291" s="6">
        <f t="shared" si="292"/>
        <v>0.57145293315143242</v>
      </c>
      <c r="AI1291" s="6">
        <v>17.5</v>
      </c>
      <c r="AJ1291" s="6">
        <v>27.81</v>
      </c>
      <c r="AK1291" s="6">
        <v>57.36</v>
      </c>
      <c r="AL1291" s="6">
        <f t="shared" si="293"/>
        <v>0</v>
      </c>
      <c r="AM1291" s="6">
        <f t="shared" si="294"/>
        <v>0</v>
      </c>
      <c r="AN1291" s="6">
        <f t="shared" si="295"/>
        <v>1</v>
      </c>
    </row>
    <row r="1292" spans="1:40" x14ac:dyDescent="0.35">
      <c r="A1292" s="9" t="s">
        <v>1363</v>
      </c>
      <c r="B1292" t="s">
        <v>1364</v>
      </c>
      <c r="C1292" s="6" t="s">
        <v>16</v>
      </c>
      <c r="D1292" s="6" t="s">
        <v>949</v>
      </c>
      <c r="E1292" s="6">
        <v>26.5</v>
      </c>
      <c r="F1292" s="6">
        <v>74.19</v>
      </c>
      <c r="G1292" s="6">
        <v>79.86</v>
      </c>
      <c r="H1292" s="6">
        <f t="shared" si="288"/>
        <v>0.92900075131480087</v>
      </c>
      <c r="I1292" s="6">
        <v>26</v>
      </c>
      <c r="J1292" s="6">
        <v>48.74</v>
      </c>
      <c r="K1292" s="6">
        <v>78.63</v>
      </c>
      <c r="L1292" s="6">
        <f t="shared" si="289"/>
        <v>0</v>
      </c>
      <c r="M1292" s="6">
        <f t="shared" si="290"/>
        <v>0</v>
      </c>
      <c r="N1292" s="6">
        <f t="shared" si="291"/>
        <v>1</v>
      </c>
      <c r="AA1292" t="s">
        <v>1363</v>
      </c>
      <c r="AB1292" t="s">
        <v>1364</v>
      </c>
      <c r="AC1292" s="6" t="s">
        <v>16</v>
      </c>
      <c r="AD1292" s="6" t="s">
        <v>951</v>
      </c>
      <c r="AE1292" s="6">
        <v>27</v>
      </c>
      <c r="AF1292" s="6">
        <v>75.8</v>
      </c>
      <c r="AG1292" s="6">
        <v>81.08</v>
      </c>
      <c r="AH1292" s="6">
        <f t="shared" si="292"/>
        <v>0.9348791317217563</v>
      </c>
      <c r="AI1292" s="6">
        <v>26.5</v>
      </c>
      <c r="AJ1292" s="6">
        <v>60.6</v>
      </c>
      <c r="AK1292" s="6">
        <v>79.86</v>
      </c>
      <c r="AL1292" s="6">
        <f t="shared" si="293"/>
        <v>0</v>
      </c>
      <c r="AM1292" s="6">
        <f t="shared" si="294"/>
        <v>0</v>
      </c>
      <c r="AN1292" s="6">
        <f t="shared" si="295"/>
        <v>1</v>
      </c>
    </row>
    <row r="1293" spans="1:40" x14ac:dyDescent="0.35">
      <c r="A1293" s="9" t="s">
        <v>1365</v>
      </c>
      <c r="B1293" t="s">
        <v>1364</v>
      </c>
      <c r="C1293" s="6" t="s">
        <v>16</v>
      </c>
      <c r="D1293" s="6" t="s">
        <v>949</v>
      </c>
      <c r="E1293" s="6">
        <v>27.5</v>
      </c>
      <c r="F1293" s="6">
        <v>77.73</v>
      </c>
      <c r="G1293" s="6">
        <v>82.3</v>
      </c>
      <c r="H1293" s="6">
        <f t="shared" si="288"/>
        <v>0.94447144592952625</v>
      </c>
      <c r="I1293" s="6">
        <v>27</v>
      </c>
      <c r="J1293" s="6">
        <v>55.45</v>
      </c>
      <c r="K1293" s="6">
        <v>81.08</v>
      </c>
      <c r="L1293" s="6">
        <f t="shared" si="289"/>
        <v>0</v>
      </c>
      <c r="M1293" s="6">
        <f t="shared" si="290"/>
        <v>0</v>
      </c>
      <c r="N1293" s="6">
        <f t="shared" si="291"/>
        <v>1</v>
      </c>
      <c r="AA1293" t="s">
        <v>1365</v>
      </c>
      <c r="AB1293" t="s">
        <v>1364</v>
      </c>
      <c r="AC1293" t="s">
        <v>16</v>
      </c>
      <c r="AD1293" t="s">
        <v>951</v>
      </c>
      <c r="AE1293">
        <v>24</v>
      </c>
      <c r="AF1293">
        <v>90.34</v>
      </c>
      <c r="AG1293">
        <v>73.7</v>
      </c>
      <c r="AH1293">
        <f t="shared" si="292"/>
        <v>1.2257801899592944</v>
      </c>
      <c r="AI1293">
        <v>23.5</v>
      </c>
      <c r="AJ1293">
        <v>65.92</v>
      </c>
      <c r="AK1293">
        <v>72.459999999999994</v>
      </c>
      <c r="AL1293" s="3">
        <f t="shared" si="293"/>
        <v>0</v>
      </c>
      <c r="AM1293" s="3">
        <f t="shared" si="294"/>
        <v>1</v>
      </c>
      <c r="AN1293" s="3">
        <f t="shared" si="295"/>
        <v>0</v>
      </c>
    </row>
    <row r="1294" spans="1:40" x14ac:dyDescent="0.35">
      <c r="A1294" s="9" t="s">
        <v>1366</v>
      </c>
      <c r="B1294" t="s">
        <v>1364</v>
      </c>
      <c r="C1294" s="6" t="s">
        <v>16</v>
      </c>
      <c r="D1294" s="6" t="s">
        <v>949</v>
      </c>
      <c r="E1294" s="6">
        <v>20</v>
      </c>
      <c r="F1294" s="6">
        <v>58.71</v>
      </c>
      <c r="G1294" s="6">
        <v>63.71</v>
      </c>
      <c r="H1294" s="6">
        <f t="shared" si="288"/>
        <v>0.92151938471197614</v>
      </c>
      <c r="I1294" s="6">
        <v>19.5</v>
      </c>
      <c r="J1294" s="6">
        <v>47.59</v>
      </c>
      <c r="K1294" s="6">
        <v>62.44</v>
      </c>
      <c r="L1294" s="6">
        <f t="shared" si="289"/>
        <v>0</v>
      </c>
      <c r="M1294" s="6">
        <f t="shared" si="290"/>
        <v>0</v>
      </c>
      <c r="N1294" s="6">
        <f t="shared" si="291"/>
        <v>1</v>
      </c>
      <c r="AA1294" t="s">
        <v>1366</v>
      </c>
      <c r="AB1294" t="s">
        <v>1364</v>
      </c>
      <c r="AC1294" t="s">
        <v>16</v>
      </c>
      <c r="AD1294" t="s">
        <v>951</v>
      </c>
      <c r="AE1294">
        <v>24</v>
      </c>
      <c r="AF1294">
        <v>104.26</v>
      </c>
      <c r="AG1294">
        <v>73.7</v>
      </c>
      <c r="AH1294">
        <f t="shared" si="292"/>
        <v>1.4146540027137042</v>
      </c>
      <c r="AI1294">
        <v>23</v>
      </c>
      <c r="AJ1294">
        <v>49.14</v>
      </c>
      <c r="AK1294">
        <v>71.22</v>
      </c>
      <c r="AL1294" s="3">
        <f t="shared" si="293"/>
        <v>0</v>
      </c>
      <c r="AM1294" s="3">
        <f t="shared" si="294"/>
        <v>1</v>
      </c>
      <c r="AN1294" s="3">
        <f t="shared" si="295"/>
        <v>0</v>
      </c>
    </row>
    <row r="1295" spans="1:40" x14ac:dyDescent="0.35">
      <c r="A1295" s="9" t="s">
        <v>1367</v>
      </c>
      <c r="B1295" t="s">
        <v>1364</v>
      </c>
      <c r="C1295" s="6" t="s">
        <v>16</v>
      </c>
      <c r="D1295" s="6" t="s">
        <v>949</v>
      </c>
      <c r="E1295" s="6">
        <v>25</v>
      </c>
      <c r="F1295" s="6">
        <v>74.48</v>
      </c>
      <c r="G1295" s="6">
        <v>76.17</v>
      </c>
      <c r="H1295" s="6">
        <f t="shared" si="288"/>
        <v>0.9778127871865564</v>
      </c>
      <c r="I1295" s="6">
        <v>24.5</v>
      </c>
      <c r="J1295" s="6">
        <v>48.76</v>
      </c>
      <c r="K1295" s="6">
        <v>74.930000000000007</v>
      </c>
      <c r="L1295" s="6">
        <f t="shared" si="289"/>
        <v>0</v>
      </c>
      <c r="M1295" s="6">
        <f t="shared" si="290"/>
        <v>0</v>
      </c>
      <c r="N1295" s="6">
        <f t="shared" si="291"/>
        <v>1</v>
      </c>
      <c r="AA1295" t="s">
        <v>1367</v>
      </c>
      <c r="AB1295" t="s">
        <v>1364</v>
      </c>
      <c r="AC1295" t="s">
        <v>16</v>
      </c>
      <c r="AD1295" t="s">
        <v>951</v>
      </c>
      <c r="AE1295">
        <v>24</v>
      </c>
      <c r="AF1295">
        <v>74.760000000000005</v>
      </c>
      <c r="AG1295">
        <v>73.7</v>
      </c>
      <c r="AH1295">
        <f t="shared" si="292"/>
        <v>1.01438263229308</v>
      </c>
      <c r="AI1295">
        <v>23.5</v>
      </c>
      <c r="AJ1295">
        <v>61.57</v>
      </c>
      <c r="AK1295">
        <v>72.459999999999994</v>
      </c>
      <c r="AL1295" s="3">
        <f t="shared" si="293"/>
        <v>0</v>
      </c>
      <c r="AM1295" s="3">
        <f t="shared" si="294"/>
        <v>1</v>
      </c>
      <c r="AN1295" s="3">
        <f t="shared" si="295"/>
        <v>0</v>
      </c>
    </row>
    <row r="1296" spans="1:40" x14ac:dyDescent="0.35">
      <c r="A1296" s="9" t="s">
        <v>1368</v>
      </c>
      <c r="B1296" t="s">
        <v>1364</v>
      </c>
      <c r="C1296" s="6" t="s">
        <v>16</v>
      </c>
      <c r="D1296" s="6" t="s">
        <v>949</v>
      </c>
      <c r="E1296" s="6">
        <v>21.5</v>
      </c>
      <c r="F1296" s="6">
        <v>64.06</v>
      </c>
      <c r="G1296" s="6">
        <v>67.47</v>
      </c>
      <c r="H1296" s="6">
        <f t="shared" si="288"/>
        <v>0.94945901882318073</v>
      </c>
      <c r="I1296" s="6">
        <v>21</v>
      </c>
      <c r="J1296" s="6">
        <v>45.78</v>
      </c>
      <c r="K1296" s="6">
        <v>66.22</v>
      </c>
      <c r="L1296" s="6">
        <f t="shared" si="289"/>
        <v>0</v>
      </c>
      <c r="M1296" s="6">
        <f t="shared" si="290"/>
        <v>0</v>
      </c>
      <c r="N1296" s="6">
        <f t="shared" si="291"/>
        <v>1</v>
      </c>
      <c r="AA1296" t="s">
        <v>1368</v>
      </c>
      <c r="AB1296" t="s">
        <v>1364</v>
      </c>
      <c r="AC1296" t="s">
        <v>16</v>
      </c>
      <c r="AD1296" t="s">
        <v>951</v>
      </c>
      <c r="AE1296">
        <v>24</v>
      </c>
      <c r="AF1296">
        <v>92.43</v>
      </c>
      <c r="AG1296">
        <v>73.7</v>
      </c>
      <c r="AH1296">
        <f t="shared" si="292"/>
        <v>1.2541383989145183</v>
      </c>
      <c r="AI1296">
        <v>25</v>
      </c>
      <c r="AJ1296">
        <v>77.849999999999994</v>
      </c>
      <c r="AK1296">
        <v>76.17</v>
      </c>
      <c r="AL1296" s="3">
        <f t="shared" si="293"/>
        <v>0</v>
      </c>
      <c r="AM1296" s="3">
        <f t="shared" si="294"/>
        <v>1</v>
      </c>
      <c r="AN1296" s="3">
        <f t="shared" si="295"/>
        <v>0</v>
      </c>
    </row>
    <row r="1297" spans="1:40" x14ac:dyDescent="0.35">
      <c r="A1297" s="9" t="s">
        <v>1369</v>
      </c>
      <c r="B1297" t="s">
        <v>1364</v>
      </c>
      <c r="C1297" s="6" t="s">
        <v>16</v>
      </c>
      <c r="D1297" s="6" t="s">
        <v>949</v>
      </c>
      <c r="E1297" s="6">
        <v>29.5</v>
      </c>
      <c r="F1297" s="6">
        <v>79.98</v>
      </c>
      <c r="G1297" s="6">
        <v>87.18</v>
      </c>
      <c r="H1297" s="6">
        <f t="shared" si="288"/>
        <v>0.91741225051617337</v>
      </c>
      <c r="I1297" s="6">
        <v>29</v>
      </c>
      <c r="J1297" s="6">
        <v>72.819999999999993</v>
      </c>
      <c r="K1297" s="6">
        <v>85.96</v>
      </c>
      <c r="L1297" s="6">
        <f t="shared" si="289"/>
        <v>0</v>
      </c>
      <c r="M1297" s="6">
        <f t="shared" si="290"/>
        <v>0</v>
      </c>
      <c r="N1297" s="6">
        <f t="shared" si="291"/>
        <v>1</v>
      </c>
      <c r="AA1297" t="s">
        <v>1369</v>
      </c>
      <c r="AB1297" t="s">
        <v>1364</v>
      </c>
      <c r="AC1297" t="s">
        <v>16</v>
      </c>
      <c r="AD1297" t="s">
        <v>951</v>
      </c>
      <c r="AE1297">
        <v>24</v>
      </c>
      <c r="AF1297">
        <v>102.45</v>
      </c>
      <c r="AG1297">
        <v>73.7</v>
      </c>
      <c r="AH1297">
        <f t="shared" si="292"/>
        <v>1.3900949796472184</v>
      </c>
      <c r="AI1297">
        <v>23.5</v>
      </c>
      <c r="AJ1297">
        <v>61.92</v>
      </c>
      <c r="AK1297">
        <v>72.459999999999994</v>
      </c>
      <c r="AL1297" s="3">
        <f t="shared" si="293"/>
        <v>0</v>
      </c>
      <c r="AM1297" s="3">
        <f t="shared" si="294"/>
        <v>1</v>
      </c>
      <c r="AN1297" s="3">
        <f t="shared" si="295"/>
        <v>0</v>
      </c>
    </row>
    <row r="1298" spans="1:40" x14ac:dyDescent="0.35">
      <c r="A1298" s="9" t="s">
        <v>1370</v>
      </c>
      <c r="B1298" t="s">
        <v>1364</v>
      </c>
      <c r="C1298" s="6" t="s">
        <v>16</v>
      </c>
      <c r="D1298" s="6" t="s">
        <v>949</v>
      </c>
      <c r="E1298" s="6">
        <v>15.5</v>
      </c>
      <c r="F1298" s="6">
        <v>44.54</v>
      </c>
      <c r="G1298" s="6">
        <v>52.21</v>
      </c>
      <c r="H1298" s="6">
        <f t="shared" si="288"/>
        <v>0.85309327714997119</v>
      </c>
      <c r="I1298" s="6">
        <v>15</v>
      </c>
      <c r="J1298" s="6">
        <v>24.21</v>
      </c>
      <c r="K1298" s="6">
        <v>50.91</v>
      </c>
      <c r="L1298" s="6">
        <f t="shared" si="289"/>
        <v>0</v>
      </c>
      <c r="M1298" s="6">
        <f t="shared" si="290"/>
        <v>0</v>
      </c>
      <c r="N1298" s="6">
        <f t="shared" si="291"/>
        <v>1</v>
      </c>
      <c r="AA1298" t="s">
        <v>1370</v>
      </c>
      <c r="AB1298" t="s">
        <v>1364</v>
      </c>
      <c r="AC1298" t="s">
        <v>16</v>
      </c>
      <c r="AD1298" t="s">
        <v>951</v>
      </c>
      <c r="AE1298">
        <v>24</v>
      </c>
      <c r="AF1298">
        <v>95.56</v>
      </c>
      <c r="AG1298">
        <v>73.7</v>
      </c>
      <c r="AH1298">
        <f t="shared" si="292"/>
        <v>1.2966078697421981</v>
      </c>
      <c r="AI1298">
        <v>23.5</v>
      </c>
      <c r="AJ1298">
        <v>71.61</v>
      </c>
      <c r="AK1298">
        <v>72.459999999999994</v>
      </c>
      <c r="AL1298" s="3">
        <f t="shared" si="293"/>
        <v>0</v>
      </c>
      <c r="AM1298" s="3">
        <f t="shared" si="294"/>
        <v>1</v>
      </c>
      <c r="AN1298" s="3">
        <f t="shared" si="295"/>
        <v>0</v>
      </c>
    </row>
    <row r="1299" spans="1:40" x14ac:dyDescent="0.35">
      <c r="A1299" s="9" t="s">
        <v>1371</v>
      </c>
      <c r="B1299" t="s">
        <v>1364</v>
      </c>
      <c r="C1299" s="6" t="s">
        <v>16</v>
      </c>
      <c r="D1299" s="6" t="s">
        <v>949</v>
      </c>
      <c r="E1299" s="6">
        <v>22.5</v>
      </c>
      <c r="F1299" s="6">
        <v>59.49</v>
      </c>
      <c r="G1299" s="6">
        <v>69.97</v>
      </c>
      <c r="H1299" s="6">
        <f t="shared" si="288"/>
        <v>0.85022152351007574</v>
      </c>
      <c r="I1299" s="6">
        <v>22</v>
      </c>
      <c r="J1299" s="6">
        <v>34.57</v>
      </c>
      <c r="K1299" s="6">
        <v>68.72</v>
      </c>
      <c r="L1299" s="6">
        <f t="shared" si="289"/>
        <v>0</v>
      </c>
      <c r="M1299" s="6">
        <f t="shared" si="290"/>
        <v>0</v>
      </c>
      <c r="N1299" s="6">
        <f t="shared" si="291"/>
        <v>1</v>
      </c>
      <c r="AA1299" t="s">
        <v>1371</v>
      </c>
      <c r="AB1299" t="s">
        <v>1364</v>
      </c>
      <c r="AC1299" t="s">
        <v>16</v>
      </c>
      <c r="AD1299" t="s">
        <v>951</v>
      </c>
      <c r="AE1299">
        <v>24</v>
      </c>
      <c r="AF1299">
        <v>101.61</v>
      </c>
      <c r="AG1299">
        <v>73.7</v>
      </c>
      <c r="AH1299">
        <f t="shared" si="292"/>
        <v>1.378697421981004</v>
      </c>
      <c r="AI1299">
        <v>23.5</v>
      </c>
      <c r="AJ1299">
        <v>69.73</v>
      </c>
      <c r="AK1299">
        <v>72.459999999999994</v>
      </c>
      <c r="AL1299" s="3">
        <f t="shared" si="293"/>
        <v>0</v>
      </c>
      <c r="AM1299" s="3">
        <f t="shared" si="294"/>
        <v>1</v>
      </c>
      <c r="AN1299" s="3">
        <f t="shared" si="295"/>
        <v>0</v>
      </c>
    </row>
    <row r="1300" spans="1:40" x14ac:dyDescent="0.35">
      <c r="A1300" s="9" t="s">
        <v>1372</v>
      </c>
      <c r="B1300" t="s">
        <v>1364</v>
      </c>
      <c r="C1300" s="6" t="s">
        <v>16</v>
      </c>
      <c r="D1300" s="6" t="s">
        <v>949</v>
      </c>
      <c r="E1300" s="6">
        <v>19</v>
      </c>
      <c r="F1300" s="6">
        <v>54.39</v>
      </c>
      <c r="G1300" s="6">
        <v>61.18</v>
      </c>
      <c r="H1300" s="6">
        <f t="shared" si="288"/>
        <v>0.88901601830663612</v>
      </c>
      <c r="I1300" s="6">
        <v>18.5</v>
      </c>
      <c r="J1300" s="6">
        <v>28.95</v>
      </c>
      <c r="K1300" s="6">
        <v>59.91</v>
      </c>
      <c r="L1300" s="6">
        <f t="shared" si="289"/>
        <v>0</v>
      </c>
      <c r="M1300" s="6">
        <f t="shared" si="290"/>
        <v>0</v>
      </c>
      <c r="N1300" s="6">
        <f t="shared" si="291"/>
        <v>1</v>
      </c>
      <c r="AA1300" t="s">
        <v>1372</v>
      </c>
      <c r="AB1300" t="s">
        <v>1364</v>
      </c>
      <c r="AC1300" t="s">
        <v>16</v>
      </c>
      <c r="AD1300" t="s">
        <v>951</v>
      </c>
      <c r="AE1300">
        <v>24</v>
      </c>
      <c r="AF1300">
        <v>79.709999999999994</v>
      </c>
      <c r="AG1300">
        <v>73.7</v>
      </c>
      <c r="AH1300">
        <f t="shared" si="292"/>
        <v>1.0815468113975575</v>
      </c>
      <c r="AI1300">
        <v>23.5</v>
      </c>
      <c r="AJ1300">
        <v>48.33</v>
      </c>
      <c r="AK1300">
        <v>72.459999999999994</v>
      </c>
      <c r="AL1300" s="3">
        <f t="shared" si="293"/>
        <v>0</v>
      </c>
      <c r="AM1300" s="3">
        <f t="shared" si="294"/>
        <v>1</v>
      </c>
      <c r="AN1300" s="3">
        <f t="shared" si="295"/>
        <v>0</v>
      </c>
    </row>
    <row r="1301" spans="1:40" x14ac:dyDescent="0.35">
      <c r="A1301" s="9" t="s">
        <v>1373</v>
      </c>
      <c r="B1301" t="s">
        <v>1364</v>
      </c>
      <c r="C1301" s="6" t="s">
        <v>16</v>
      </c>
      <c r="D1301" s="6" t="s">
        <v>949</v>
      </c>
      <c r="E1301" s="6">
        <v>24</v>
      </c>
      <c r="F1301" s="6">
        <v>72.62</v>
      </c>
      <c r="G1301" s="6">
        <v>73.7</v>
      </c>
      <c r="H1301" s="6">
        <f t="shared" si="288"/>
        <v>0.98534599728629579</v>
      </c>
      <c r="I1301" s="6">
        <v>23.5</v>
      </c>
      <c r="J1301" s="6">
        <v>52.35</v>
      </c>
      <c r="K1301" s="6">
        <v>72.459999999999994</v>
      </c>
      <c r="L1301" s="6">
        <f t="shared" si="289"/>
        <v>0</v>
      </c>
      <c r="M1301" s="6">
        <f t="shared" si="290"/>
        <v>0</v>
      </c>
      <c r="N1301" s="6">
        <f t="shared" si="291"/>
        <v>1</v>
      </c>
      <c r="AA1301" t="s">
        <v>1373</v>
      </c>
      <c r="AB1301" t="s">
        <v>1364</v>
      </c>
      <c r="AC1301" t="s">
        <v>16</v>
      </c>
      <c r="AD1301" t="s">
        <v>951</v>
      </c>
      <c r="AE1301">
        <v>24</v>
      </c>
      <c r="AF1301">
        <v>82.84</v>
      </c>
      <c r="AG1301">
        <v>73.7</v>
      </c>
      <c r="AH1301">
        <f t="shared" si="292"/>
        <v>1.1240162822252375</v>
      </c>
      <c r="AI1301">
        <v>23.5</v>
      </c>
      <c r="AJ1301">
        <v>68.459999999999994</v>
      </c>
      <c r="AK1301">
        <v>72.459999999999994</v>
      </c>
      <c r="AL1301" s="3">
        <f t="shared" si="293"/>
        <v>0</v>
      </c>
      <c r="AM1301" s="3">
        <f t="shared" si="294"/>
        <v>1</v>
      </c>
      <c r="AN1301" s="3">
        <f t="shared" si="295"/>
        <v>0</v>
      </c>
    </row>
    <row r="1302" spans="1:40" x14ac:dyDescent="0.35">
      <c r="A1302" s="9" t="s">
        <v>1374</v>
      </c>
      <c r="B1302" t="s">
        <v>1364</v>
      </c>
      <c r="C1302" t="s">
        <v>16</v>
      </c>
      <c r="D1302" t="s">
        <v>949</v>
      </c>
      <c r="E1302">
        <v>16</v>
      </c>
      <c r="F1302">
        <v>55.11</v>
      </c>
      <c r="G1302">
        <v>53.5</v>
      </c>
      <c r="H1302">
        <f t="shared" si="288"/>
        <v>1.0300934579439252</v>
      </c>
      <c r="I1302">
        <v>15.5</v>
      </c>
      <c r="J1302">
        <v>44.93</v>
      </c>
      <c r="K1302">
        <v>52.21</v>
      </c>
      <c r="L1302" s="3">
        <f t="shared" si="289"/>
        <v>0</v>
      </c>
      <c r="M1302" s="3">
        <f t="shared" si="290"/>
        <v>1</v>
      </c>
      <c r="N1302" s="3">
        <f t="shared" si="291"/>
        <v>0</v>
      </c>
      <c r="AA1302" t="s">
        <v>1374</v>
      </c>
      <c r="AB1302" t="s">
        <v>1364</v>
      </c>
      <c r="AC1302" t="s">
        <v>16</v>
      </c>
      <c r="AD1302" t="s">
        <v>951</v>
      </c>
      <c r="AE1302">
        <v>24</v>
      </c>
      <c r="AF1302">
        <v>93.63</v>
      </c>
      <c r="AG1302">
        <v>73.7</v>
      </c>
      <c r="AH1302">
        <f t="shared" si="292"/>
        <v>1.2704206241519673</v>
      </c>
      <c r="AI1302">
        <v>23</v>
      </c>
      <c r="AJ1302">
        <v>47.66</v>
      </c>
      <c r="AK1302">
        <v>71.22</v>
      </c>
      <c r="AL1302" s="3">
        <f t="shared" si="293"/>
        <v>0</v>
      </c>
      <c r="AM1302" s="3">
        <f t="shared" si="294"/>
        <v>1</v>
      </c>
      <c r="AN1302" s="3">
        <f t="shared" si="295"/>
        <v>0</v>
      </c>
    </row>
    <row r="1303" spans="1:40" x14ac:dyDescent="0.35">
      <c r="A1303" s="9" t="s">
        <v>1375</v>
      </c>
      <c r="B1303" t="s">
        <v>1364</v>
      </c>
      <c r="C1303" s="6" t="s">
        <v>16</v>
      </c>
      <c r="D1303" s="6" t="s">
        <v>949</v>
      </c>
      <c r="E1303" s="6">
        <v>17.5</v>
      </c>
      <c r="F1303" s="6">
        <v>52.19</v>
      </c>
      <c r="G1303" s="6">
        <v>57.36</v>
      </c>
      <c r="H1303" s="6">
        <f t="shared" si="288"/>
        <v>0.90986750348675027</v>
      </c>
      <c r="I1303" s="6">
        <v>17</v>
      </c>
      <c r="J1303" s="6">
        <v>40.729999999999997</v>
      </c>
      <c r="K1303" s="6">
        <v>56.08</v>
      </c>
      <c r="L1303" s="6">
        <f t="shared" si="289"/>
        <v>0</v>
      </c>
      <c r="M1303" s="6">
        <f t="shared" si="290"/>
        <v>0</v>
      </c>
      <c r="N1303" s="6">
        <f t="shared" si="291"/>
        <v>1</v>
      </c>
      <c r="AA1303" t="s">
        <v>1375</v>
      </c>
      <c r="AB1303" t="s">
        <v>1364</v>
      </c>
      <c r="AC1303" t="s">
        <v>16</v>
      </c>
      <c r="AD1303" t="s">
        <v>951</v>
      </c>
      <c r="AE1303">
        <v>24</v>
      </c>
      <c r="AF1303">
        <v>84.13</v>
      </c>
      <c r="AG1303">
        <v>73.7</v>
      </c>
      <c r="AH1303">
        <f t="shared" si="292"/>
        <v>1.1415196743554952</v>
      </c>
      <c r="AI1303">
        <v>23.5</v>
      </c>
      <c r="AJ1303">
        <v>58.7</v>
      </c>
      <c r="AK1303">
        <v>72.459999999999994</v>
      </c>
      <c r="AL1303" s="3">
        <f t="shared" si="293"/>
        <v>0</v>
      </c>
      <c r="AM1303" s="3">
        <f t="shared" si="294"/>
        <v>1</v>
      </c>
      <c r="AN1303" s="3">
        <f t="shared" si="295"/>
        <v>0</v>
      </c>
    </row>
    <row r="1304" spans="1:40" x14ac:dyDescent="0.35">
      <c r="A1304" s="9" t="s">
        <v>1376</v>
      </c>
      <c r="B1304" t="s">
        <v>1364</v>
      </c>
      <c r="C1304" s="6" t="s">
        <v>16</v>
      </c>
      <c r="D1304" s="6" t="s">
        <v>949</v>
      </c>
      <c r="E1304" s="6">
        <v>17</v>
      </c>
      <c r="F1304" s="6">
        <v>55.96</v>
      </c>
      <c r="G1304" s="6">
        <v>56.08</v>
      </c>
      <c r="H1304" s="6">
        <f t="shared" si="288"/>
        <v>0.99786019971469331</v>
      </c>
      <c r="I1304" s="6">
        <v>16.5</v>
      </c>
      <c r="J1304" s="6">
        <v>30.98</v>
      </c>
      <c r="K1304" s="6">
        <v>54.79</v>
      </c>
      <c r="L1304" s="6">
        <f t="shared" si="289"/>
        <v>0</v>
      </c>
      <c r="M1304" s="6">
        <f t="shared" si="290"/>
        <v>0</v>
      </c>
      <c r="N1304" s="6">
        <f t="shared" si="291"/>
        <v>1</v>
      </c>
      <c r="AA1304" t="s">
        <v>1376</v>
      </c>
      <c r="AB1304" t="s">
        <v>1364</v>
      </c>
      <c r="AC1304" s="6" t="s">
        <v>16</v>
      </c>
      <c r="AD1304" s="6" t="s">
        <v>951</v>
      </c>
      <c r="AE1304" s="6">
        <v>18.5</v>
      </c>
      <c r="AF1304" s="6">
        <v>49.09</v>
      </c>
      <c r="AG1304" s="6">
        <v>59.91</v>
      </c>
      <c r="AH1304" s="6">
        <f t="shared" si="292"/>
        <v>0.81939576030712746</v>
      </c>
      <c r="AI1304" s="6">
        <v>18</v>
      </c>
      <c r="AJ1304" s="6">
        <v>30.37</v>
      </c>
      <c r="AK1304" s="6">
        <v>58.64</v>
      </c>
      <c r="AL1304" s="6">
        <f t="shared" si="293"/>
        <v>0</v>
      </c>
      <c r="AM1304" s="6">
        <f t="shared" si="294"/>
        <v>0</v>
      </c>
      <c r="AN1304" s="6">
        <f t="shared" si="295"/>
        <v>1</v>
      </c>
    </row>
    <row r="1305" spans="1:40" x14ac:dyDescent="0.35">
      <c r="A1305" s="9" t="s">
        <v>1377</v>
      </c>
      <c r="B1305" t="s">
        <v>1364</v>
      </c>
      <c r="C1305" s="6" t="s">
        <v>16</v>
      </c>
      <c r="D1305" s="6" t="s">
        <v>949</v>
      </c>
      <c r="E1305" s="6">
        <v>23</v>
      </c>
      <c r="F1305" s="6">
        <v>65.47</v>
      </c>
      <c r="G1305" s="6">
        <v>71.22</v>
      </c>
      <c r="H1305" s="6">
        <f t="shared" si="288"/>
        <v>0.91926425161471492</v>
      </c>
      <c r="I1305" s="6">
        <v>22.5</v>
      </c>
      <c r="J1305" s="6">
        <v>49.27</v>
      </c>
      <c r="K1305" s="6">
        <v>69.97</v>
      </c>
      <c r="L1305" s="6">
        <f t="shared" si="289"/>
        <v>0</v>
      </c>
      <c r="M1305" s="6">
        <f t="shared" si="290"/>
        <v>0</v>
      </c>
      <c r="N1305" s="6">
        <f t="shared" si="291"/>
        <v>1</v>
      </c>
      <c r="AA1305" t="s">
        <v>1377</v>
      </c>
      <c r="AB1305" t="s">
        <v>1364</v>
      </c>
      <c r="AC1305" t="s">
        <v>16</v>
      </c>
      <c r="AD1305" t="s">
        <v>951</v>
      </c>
      <c r="AE1305">
        <v>18.5</v>
      </c>
      <c r="AF1305">
        <v>61.33</v>
      </c>
      <c r="AG1305">
        <v>59.91</v>
      </c>
      <c r="AH1305">
        <f t="shared" si="292"/>
        <v>1.0237022199966617</v>
      </c>
      <c r="AI1305">
        <v>18</v>
      </c>
      <c r="AJ1305">
        <v>36.200000000000003</v>
      </c>
      <c r="AK1305">
        <v>58.64</v>
      </c>
      <c r="AL1305" s="3">
        <f t="shared" si="293"/>
        <v>0</v>
      </c>
      <c r="AM1305" s="3">
        <f t="shared" si="294"/>
        <v>1</v>
      </c>
      <c r="AN1305" s="3">
        <f t="shared" si="295"/>
        <v>0</v>
      </c>
    </row>
    <row r="1306" spans="1:40" x14ac:dyDescent="0.35">
      <c r="A1306" s="9" t="s">
        <v>1378</v>
      </c>
      <c r="B1306" t="s">
        <v>1364</v>
      </c>
      <c r="C1306" t="s">
        <v>16</v>
      </c>
      <c r="D1306" t="s">
        <v>134</v>
      </c>
      <c r="E1306">
        <v>29</v>
      </c>
      <c r="F1306">
        <v>91.69</v>
      </c>
      <c r="G1306">
        <v>85.96</v>
      </c>
      <c r="H1306">
        <f t="shared" si="288"/>
        <v>1.0666589111214519</v>
      </c>
      <c r="I1306">
        <v>15</v>
      </c>
      <c r="J1306">
        <v>55.95</v>
      </c>
      <c r="K1306">
        <v>50.91</v>
      </c>
      <c r="L1306" s="3">
        <f t="shared" si="289"/>
        <v>0</v>
      </c>
      <c r="M1306" s="3">
        <f t="shared" si="290"/>
        <v>1</v>
      </c>
      <c r="N1306" s="3">
        <f t="shared" si="291"/>
        <v>0</v>
      </c>
      <c r="AA1306" t="s">
        <v>1378</v>
      </c>
      <c r="AB1306" t="s">
        <v>1364</v>
      </c>
      <c r="AC1306" t="s">
        <v>16</v>
      </c>
      <c r="AD1306" t="s">
        <v>135</v>
      </c>
      <c r="AE1306">
        <v>17.5</v>
      </c>
      <c r="AF1306">
        <v>57.37</v>
      </c>
      <c r="AG1306">
        <v>57.36</v>
      </c>
      <c r="AH1306">
        <f t="shared" si="292"/>
        <v>1.0001743375174337</v>
      </c>
      <c r="AI1306">
        <v>17</v>
      </c>
      <c r="AJ1306">
        <v>39.96</v>
      </c>
      <c r="AK1306">
        <v>56.08</v>
      </c>
      <c r="AL1306" s="3">
        <f t="shared" si="293"/>
        <v>0</v>
      </c>
      <c r="AM1306" s="3">
        <f t="shared" si="294"/>
        <v>1</v>
      </c>
      <c r="AN1306" s="3">
        <f t="shared" si="295"/>
        <v>0</v>
      </c>
    </row>
    <row r="1307" spans="1:40" x14ac:dyDescent="0.35">
      <c r="A1307" s="9" t="s">
        <v>1379</v>
      </c>
      <c r="B1307" t="s">
        <v>1364</v>
      </c>
      <c r="C1307" t="s">
        <v>16</v>
      </c>
      <c r="D1307" t="s">
        <v>134</v>
      </c>
      <c r="E1307">
        <v>26</v>
      </c>
      <c r="F1307">
        <v>90.91</v>
      </c>
      <c r="G1307">
        <v>78.63</v>
      </c>
      <c r="H1307">
        <f t="shared" si="288"/>
        <v>1.1561744881088643</v>
      </c>
      <c r="I1307">
        <v>24.5</v>
      </c>
      <c r="J1307">
        <v>59.82</v>
      </c>
      <c r="K1307">
        <v>74.930000000000007</v>
      </c>
      <c r="L1307" s="3">
        <f t="shared" si="289"/>
        <v>0</v>
      </c>
      <c r="M1307" s="3">
        <f t="shared" si="290"/>
        <v>1</v>
      </c>
      <c r="N1307" s="3">
        <f t="shared" si="291"/>
        <v>0</v>
      </c>
      <c r="AA1307" t="s">
        <v>1379</v>
      </c>
      <c r="AB1307" t="s">
        <v>1364</v>
      </c>
      <c r="AC1307" s="6" t="s">
        <v>16</v>
      </c>
      <c r="AD1307" s="6" t="s">
        <v>135</v>
      </c>
      <c r="AE1307" s="6">
        <v>16.5</v>
      </c>
      <c r="AF1307" s="6">
        <v>51.57</v>
      </c>
      <c r="AG1307" s="6">
        <v>54.79</v>
      </c>
      <c r="AH1307" s="6">
        <f t="shared" si="292"/>
        <v>0.94123015148749778</v>
      </c>
      <c r="AI1307" s="6">
        <v>16</v>
      </c>
      <c r="AJ1307" s="6">
        <v>35.26</v>
      </c>
      <c r="AK1307" s="6">
        <v>53.5</v>
      </c>
      <c r="AL1307" s="6">
        <f t="shared" si="293"/>
        <v>0</v>
      </c>
      <c r="AM1307" s="6">
        <f t="shared" si="294"/>
        <v>0</v>
      </c>
      <c r="AN1307" s="6">
        <f t="shared" si="295"/>
        <v>1</v>
      </c>
    </row>
    <row r="1308" spans="1:40" x14ac:dyDescent="0.35">
      <c r="A1308" s="9" t="s">
        <v>1380</v>
      </c>
      <c r="B1308" t="s">
        <v>1364</v>
      </c>
      <c r="C1308" t="s">
        <v>16</v>
      </c>
      <c r="D1308" t="s">
        <v>134</v>
      </c>
      <c r="E1308">
        <v>22.5</v>
      </c>
      <c r="F1308">
        <v>72.61</v>
      </c>
      <c r="G1308">
        <v>69.97</v>
      </c>
      <c r="H1308">
        <f t="shared" si="288"/>
        <v>1.0377304559096756</v>
      </c>
      <c r="I1308">
        <v>22</v>
      </c>
      <c r="J1308">
        <v>35.119999999999997</v>
      </c>
      <c r="K1308">
        <v>68.72</v>
      </c>
      <c r="L1308" s="3">
        <f t="shared" si="289"/>
        <v>0</v>
      </c>
      <c r="M1308" s="3">
        <f t="shared" si="290"/>
        <v>1</v>
      </c>
      <c r="N1308" s="3">
        <f t="shared" si="291"/>
        <v>0</v>
      </c>
      <c r="AA1308" t="s">
        <v>1380</v>
      </c>
      <c r="AB1308" t="s">
        <v>1364</v>
      </c>
      <c r="AC1308" s="6" t="s">
        <v>16</v>
      </c>
      <c r="AD1308" s="6" t="s">
        <v>135</v>
      </c>
      <c r="AE1308" s="6">
        <v>20</v>
      </c>
      <c r="AF1308" s="6">
        <v>58.72</v>
      </c>
      <c r="AG1308" s="6">
        <v>63.71</v>
      </c>
      <c r="AH1308" s="6">
        <f t="shared" si="292"/>
        <v>0.92167634594255221</v>
      </c>
      <c r="AI1308" s="6">
        <v>19.5</v>
      </c>
      <c r="AJ1308" s="6">
        <v>42.04</v>
      </c>
      <c r="AK1308" s="6">
        <v>62.44</v>
      </c>
      <c r="AL1308" s="6">
        <f t="shared" si="293"/>
        <v>0</v>
      </c>
      <c r="AM1308" s="6">
        <f t="shared" si="294"/>
        <v>0</v>
      </c>
      <c r="AN1308" s="6">
        <f t="shared" si="295"/>
        <v>1</v>
      </c>
    </row>
    <row r="1309" spans="1:40" x14ac:dyDescent="0.35">
      <c r="A1309" s="9" t="s">
        <v>1381</v>
      </c>
      <c r="B1309" t="s">
        <v>1364</v>
      </c>
      <c r="C1309" t="s">
        <v>16</v>
      </c>
      <c r="D1309" t="s">
        <v>134</v>
      </c>
      <c r="E1309">
        <v>25</v>
      </c>
      <c r="F1309">
        <v>80.66</v>
      </c>
      <c r="G1309">
        <v>76.17</v>
      </c>
      <c r="H1309">
        <f t="shared" si="288"/>
        <v>1.0589470920309834</v>
      </c>
      <c r="I1309">
        <v>24.5</v>
      </c>
      <c r="J1309">
        <v>62.3</v>
      </c>
      <c r="K1309">
        <v>74.930000000000007</v>
      </c>
      <c r="L1309" s="3">
        <f t="shared" si="289"/>
        <v>0</v>
      </c>
      <c r="M1309" s="3">
        <f t="shared" si="290"/>
        <v>1</v>
      </c>
      <c r="N1309" s="3">
        <f t="shared" si="291"/>
        <v>0</v>
      </c>
      <c r="AA1309" t="s">
        <v>1381</v>
      </c>
      <c r="AB1309" t="s">
        <v>1364</v>
      </c>
      <c r="AC1309" s="6" t="s">
        <v>16</v>
      </c>
      <c r="AD1309" s="6" t="s">
        <v>135</v>
      </c>
      <c r="AE1309" s="6">
        <v>18</v>
      </c>
      <c r="AF1309" s="6">
        <v>46.34</v>
      </c>
      <c r="AG1309" s="6">
        <v>58.64</v>
      </c>
      <c r="AH1309" s="6">
        <f t="shared" si="292"/>
        <v>0.79024556616643937</v>
      </c>
      <c r="AI1309" s="6">
        <v>17.5</v>
      </c>
      <c r="AJ1309" s="6">
        <v>37.58</v>
      </c>
      <c r="AK1309" s="6">
        <v>57.36</v>
      </c>
      <c r="AL1309" s="6">
        <f t="shared" si="293"/>
        <v>0</v>
      </c>
      <c r="AM1309" s="6">
        <f t="shared" si="294"/>
        <v>0</v>
      </c>
      <c r="AN1309" s="6">
        <f t="shared" si="295"/>
        <v>1</v>
      </c>
    </row>
    <row r="1310" spans="1:40" x14ac:dyDescent="0.35">
      <c r="A1310" s="9" t="s">
        <v>1382</v>
      </c>
      <c r="B1310" t="s">
        <v>1364</v>
      </c>
      <c r="C1310" s="6" t="s">
        <v>16</v>
      </c>
      <c r="D1310" s="6" t="s">
        <v>134</v>
      </c>
      <c r="E1310" s="6">
        <v>28</v>
      </c>
      <c r="F1310" s="6">
        <v>81.97</v>
      </c>
      <c r="G1310" s="6">
        <v>83.53</v>
      </c>
      <c r="H1310" s="6">
        <f t="shared" si="288"/>
        <v>0.98132407518256914</v>
      </c>
      <c r="I1310" s="6">
        <v>27.5</v>
      </c>
      <c r="J1310" s="6">
        <v>64.84</v>
      </c>
      <c r="K1310" s="6">
        <v>82.3</v>
      </c>
      <c r="L1310" s="6">
        <f t="shared" si="289"/>
        <v>0</v>
      </c>
      <c r="M1310" s="6">
        <f t="shared" si="290"/>
        <v>0</v>
      </c>
      <c r="N1310" s="6">
        <f t="shared" si="291"/>
        <v>1</v>
      </c>
      <c r="AA1310" t="s">
        <v>1382</v>
      </c>
      <c r="AB1310" t="s">
        <v>1364</v>
      </c>
      <c r="AC1310" s="6" t="s">
        <v>16</v>
      </c>
      <c r="AD1310" s="6" t="s">
        <v>135</v>
      </c>
      <c r="AE1310" s="6">
        <v>20.5</v>
      </c>
      <c r="AF1310" s="6">
        <v>47.6</v>
      </c>
      <c r="AG1310" s="6">
        <v>64.97</v>
      </c>
      <c r="AH1310" s="6">
        <f t="shared" si="292"/>
        <v>0.73264583653994153</v>
      </c>
      <c r="AI1310" s="6">
        <v>20</v>
      </c>
      <c r="AJ1310" s="6">
        <v>28.73</v>
      </c>
      <c r="AK1310" s="6">
        <v>63.71</v>
      </c>
      <c r="AL1310" s="6">
        <f t="shared" si="293"/>
        <v>0</v>
      </c>
      <c r="AM1310" s="6">
        <f t="shared" si="294"/>
        <v>0</v>
      </c>
      <c r="AN1310" s="6">
        <f t="shared" si="295"/>
        <v>1</v>
      </c>
    </row>
    <row r="1311" spans="1:40" x14ac:dyDescent="0.35">
      <c r="A1311" s="9" t="s">
        <v>1383</v>
      </c>
      <c r="B1311" t="s">
        <v>1364</v>
      </c>
      <c r="C1311" t="s">
        <v>16</v>
      </c>
      <c r="D1311" t="s">
        <v>134</v>
      </c>
      <c r="E1311">
        <v>25</v>
      </c>
      <c r="F1311">
        <v>78.31</v>
      </c>
      <c r="G1311">
        <v>76.17</v>
      </c>
      <c r="H1311">
        <f t="shared" si="288"/>
        <v>1.0280950505448339</v>
      </c>
      <c r="I1311">
        <v>24.5</v>
      </c>
      <c r="J1311">
        <v>64.94</v>
      </c>
      <c r="K1311">
        <v>74.930000000000007</v>
      </c>
      <c r="L1311" s="3">
        <f t="shared" si="289"/>
        <v>0</v>
      </c>
      <c r="M1311" s="3">
        <f t="shared" si="290"/>
        <v>1</v>
      </c>
      <c r="N1311" s="3">
        <f t="shared" si="291"/>
        <v>0</v>
      </c>
      <c r="AA1311" t="s">
        <v>1383</v>
      </c>
      <c r="AB1311" t="s">
        <v>1364</v>
      </c>
      <c r="AC1311" s="6" t="s">
        <v>16</v>
      </c>
      <c r="AD1311" s="6" t="s">
        <v>135</v>
      </c>
      <c r="AE1311" s="6">
        <v>16.5</v>
      </c>
      <c r="AF1311" s="6">
        <v>50.91</v>
      </c>
      <c r="AG1311" s="6">
        <v>54.79</v>
      </c>
      <c r="AH1311" s="6">
        <f t="shared" si="292"/>
        <v>0.92918415769300966</v>
      </c>
      <c r="AI1311" s="6">
        <v>16</v>
      </c>
      <c r="AJ1311" s="6">
        <v>24.75</v>
      </c>
      <c r="AK1311" s="6">
        <v>53.5</v>
      </c>
      <c r="AL1311" s="6">
        <f t="shared" si="293"/>
        <v>0</v>
      </c>
      <c r="AM1311" s="6">
        <f t="shared" si="294"/>
        <v>0</v>
      </c>
      <c r="AN1311" s="6">
        <f t="shared" si="295"/>
        <v>1</v>
      </c>
    </row>
    <row r="1312" spans="1:40" x14ac:dyDescent="0.35">
      <c r="A1312" s="9" t="s">
        <v>1384</v>
      </c>
      <c r="B1312" t="s">
        <v>1364</v>
      </c>
      <c r="C1312" t="s">
        <v>16</v>
      </c>
      <c r="D1312" t="s">
        <v>134</v>
      </c>
      <c r="E1312">
        <v>35</v>
      </c>
      <c r="F1312">
        <v>103.63</v>
      </c>
      <c r="G1312">
        <v>100.44</v>
      </c>
      <c r="H1312">
        <f t="shared" si="288"/>
        <v>1.0317602548785345</v>
      </c>
      <c r="I1312">
        <v>34.5</v>
      </c>
      <c r="J1312">
        <v>85.39</v>
      </c>
      <c r="K1312">
        <v>99.24</v>
      </c>
      <c r="L1312" s="3">
        <f t="shared" si="289"/>
        <v>0</v>
      </c>
      <c r="M1312" s="3">
        <f t="shared" si="290"/>
        <v>1</v>
      </c>
      <c r="N1312" s="3">
        <f t="shared" si="291"/>
        <v>0</v>
      </c>
      <c r="AA1312" t="s">
        <v>1384</v>
      </c>
      <c r="AB1312" t="s">
        <v>1364</v>
      </c>
      <c r="AC1312" s="6" t="s">
        <v>16</v>
      </c>
      <c r="AD1312" s="6" t="s">
        <v>135</v>
      </c>
      <c r="AE1312" s="6">
        <v>30.5</v>
      </c>
      <c r="AF1312" s="6">
        <v>82.81</v>
      </c>
      <c r="AG1312" s="6">
        <v>89.6</v>
      </c>
      <c r="AH1312" s="6">
        <f t="shared" si="292"/>
        <v>0.92421875000000009</v>
      </c>
      <c r="AI1312" s="6">
        <v>30</v>
      </c>
      <c r="AJ1312" s="6">
        <v>46.1</v>
      </c>
      <c r="AK1312" s="6">
        <v>88.39</v>
      </c>
      <c r="AL1312" s="6">
        <f t="shared" si="293"/>
        <v>0</v>
      </c>
      <c r="AM1312" s="6">
        <f t="shared" si="294"/>
        <v>0</v>
      </c>
      <c r="AN1312" s="6">
        <f t="shared" si="295"/>
        <v>1</v>
      </c>
    </row>
    <row r="1313" spans="1:40" x14ac:dyDescent="0.35">
      <c r="A1313" s="9" t="s">
        <v>1385</v>
      </c>
      <c r="B1313" t="s">
        <v>1364</v>
      </c>
      <c r="C1313" t="s">
        <v>16</v>
      </c>
      <c r="D1313" t="s">
        <v>134</v>
      </c>
      <c r="E1313">
        <v>25.5</v>
      </c>
      <c r="F1313">
        <v>119.28</v>
      </c>
      <c r="G1313">
        <v>77.400000000000006</v>
      </c>
      <c r="H1313">
        <f t="shared" si="288"/>
        <v>1.5410852713178294</v>
      </c>
      <c r="I1313">
        <v>22.5</v>
      </c>
      <c r="J1313">
        <v>82</v>
      </c>
      <c r="K1313">
        <v>69.97</v>
      </c>
      <c r="L1313" s="3">
        <f t="shared" si="289"/>
        <v>1</v>
      </c>
      <c r="M1313" s="3">
        <f t="shared" si="290"/>
        <v>0</v>
      </c>
      <c r="N1313" s="3">
        <f t="shared" si="291"/>
        <v>0</v>
      </c>
      <c r="AA1313" t="s">
        <v>1385</v>
      </c>
      <c r="AB1313" t="s">
        <v>1364</v>
      </c>
      <c r="AC1313" s="6" t="s">
        <v>16</v>
      </c>
      <c r="AD1313" s="6" t="s">
        <v>135</v>
      </c>
      <c r="AE1313" s="6">
        <v>16.5</v>
      </c>
      <c r="AF1313" s="6">
        <v>46.59</v>
      </c>
      <c r="AG1313" s="6">
        <v>54.79</v>
      </c>
      <c r="AH1313" s="6">
        <f t="shared" si="292"/>
        <v>0.85033765285636076</v>
      </c>
      <c r="AI1313" s="6">
        <v>16</v>
      </c>
      <c r="AJ1313" s="6">
        <v>23.34</v>
      </c>
      <c r="AK1313" s="6">
        <v>53.5</v>
      </c>
      <c r="AL1313" s="6">
        <f t="shared" si="293"/>
        <v>0</v>
      </c>
      <c r="AM1313" s="6">
        <f t="shared" si="294"/>
        <v>0</v>
      </c>
      <c r="AN1313" s="6">
        <f t="shared" si="295"/>
        <v>1</v>
      </c>
    </row>
    <row r="1314" spans="1:40" x14ac:dyDescent="0.35">
      <c r="A1314" s="9" t="s">
        <v>1386</v>
      </c>
      <c r="B1314" t="s">
        <v>1364</v>
      </c>
      <c r="C1314" s="6" t="s">
        <v>16</v>
      </c>
      <c r="D1314" s="6" t="s">
        <v>134</v>
      </c>
      <c r="E1314" s="6">
        <v>21</v>
      </c>
      <c r="F1314" s="6">
        <v>54.29</v>
      </c>
      <c r="G1314" s="6">
        <v>66.22</v>
      </c>
      <c r="H1314" s="6">
        <f t="shared" si="288"/>
        <v>0.8198429477499245</v>
      </c>
      <c r="I1314" s="6">
        <v>20.5</v>
      </c>
      <c r="J1314" s="6">
        <v>34.17</v>
      </c>
      <c r="K1314" s="6">
        <v>64.97</v>
      </c>
      <c r="L1314" s="6">
        <f t="shared" si="289"/>
        <v>0</v>
      </c>
      <c r="M1314" s="6">
        <f t="shared" si="290"/>
        <v>0</v>
      </c>
      <c r="N1314" s="6">
        <f t="shared" si="291"/>
        <v>1</v>
      </c>
      <c r="AA1314" t="s">
        <v>1386</v>
      </c>
      <c r="AB1314" t="s">
        <v>1364</v>
      </c>
      <c r="AC1314" t="s">
        <v>16</v>
      </c>
      <c r="AD1314" t="s">
        <v>135</v>
      </c>
      <c r="AE1314">
        <v>15</v>
      </c>
      <c r="AF1314">
        <v>67.28</v>
      </c>
      <c r="AG1314">
        <v>50.91</v>
      </c>
      <c r="AH1314">
        <f t="shared" si="292"/>
        <v>1.3215478295030447</v>
      </c>
      <c r="AI1314">
        <v>30</v>
      </c>
      <c r="AJ1314">
        <v>101.64</v>
      </c>
      <c r="AK1314">
        <v>88.39</v>
      </c>
      <c r="AL1314" s="3">
        <f t="shared" si="293"/>
        <v>0</v>
      </c>
      <c r="AM1314" s="3">
        <f t="shared" si="294"/>
        <v>1</v>
      </c>
      <c r="AN1314" s="3">
        <f t="shared" si="295"/>
        <v>0</v>
      </c>
    </row>
    <row r="1315" spans="1:40" x14ac:dyDescent="0.35">
      <c r="A1315" s="9" t="s">
        <v>1387</v>
      </c>
      <c r="B1315" t="s">
        <v>1364</v>
      </c>
      <c r="C1315" t="s">
        <v>16</v>
      </c>
      <c r="D1315" t="s">
        <v>134</v>
      </c>
      <c r="E1315">
        <v>22.5</v>
      </c>
      <c r="F1315">
        <v>71.34</v>
      </c>
      <c r="G1315">
        <v>69.97</v>
      </c>
      <c r="H1315">
        <f t="shared" si="288"/>
        <v>1.0195798199228241</v>
      </c>
      <c r="I1315">
        <v>22</v>
      </c>
      <c r="J1315">
        <v>58.3</v>
      </c>
      <c r="K1315">
        <v>68.72</v>
      </c>
      <c r="L1315" s="3">
        <f t="shared" si="289"/>
        <v>0</v>
      </c>
      <c r="M1315" s="3">
        <f t="shared" si="290"/>
        <v>1</v>
      </c>
      <c r="N1315" s="3">
        <f t="shared" si="291"/>
        <v>0</v>
      </c>
      <c r="AA1315" t="s">
        <v>1387</v>
      </c>
      <c r="AB1315" t="s">
        <v>1364</v>
      </c>
      <c r="AC1315" s="6" t="s">
        <v>16</v>
      </c>
      <c r="AD1315" s="6" t="s">
        <v>135</v>
      </c>
      <c r="AE1315" s="6">
        <v>17</v>
      </c>
      <c r="AF1315" s="6">
        <v>53.74</v>
      </c>
      <c r="AG1315" s="6">
        <v>56.08</v>
      </c>
      <c r="AH1315" s="6">
        <f t="shared" si="292"/>
        <v>0.95827389443651934</v>
      </c>
      <c r="AI1315" s="6">
        <v>16.5</v>
      </c>
      <c r="AJ1315" s="6">
        <v>44.37</v>
      </c>
      <c r="AK1315" s="6">
        <v>54.79</v>
      </c>
      <c r="AL1315" s="6">
        <f t="shared" si="293"/>
        <v>0</v>
      </c>
      <c r="AM1315" s="6">
        <f t="shared" si="294"/>
        <v>0</v>
      </c>
      <c r="AN1315" s="6">
        <f t="shared" si="295"/>
        <v>1</v>
      </c>
    </row>
    <row r="1316" spans="1:40" x14ac:dyDescent="0.35">
      <c r="A1316" s="9" t="s">
        <v>1388</v>
      </c>
      <c r="B1316" t="s">
        <v>1364</v>
      </c>
      <c r="C1316" s="6" t="s">
        <v>16</v>
      </c>
      <c r="D1316" s="6" t="s">
        <v>134</v>
      </c>
      <c r="E1316" s="6">
        <v>19.5</v>
      </c>
      <c r="F1316" s="6">
        <v>58.72</v>
      </c>
      <c r="G1316" s="6">
        <v>62.44</v>
      </c>
      <c r="H1316" s="6">
        <f t="shared" si="288"/>
        <v>0.9404228058936579</v>
      </c>
      <c r="I1316" s="6">
        <v>19</v>
      </c>
      <c r="J1316" s="6">
        <v>38.56</v>
      </c>
      <c r="K1316" s="6">
        <v>61.18</v>
      </c>
      <c r="L1316" s="6">
        <f t="shared" si="289"/>
        <v>0</v>
      </c>
      <c r="M1316" s="6">
        <f t="shared" si="290"/>
        <v>0</v>
      </c>
      <c r="N1316" s="6">
        <f t="shared" si="291"/>
        <v>1</v>
      </c>
      <c r="AA1316" t="s">
        <v>1388</v>
      </c>
      <c r="AB1316" t="s">
        <v>1364</v>
      </c>
      <c r="AC1316" s="6" t="s">
        <v>16</v>
      </c>
      <c r="AD1316" s="6" t="s">
        <v>135</v>
      </c>
      <c r="AE1316" s="6">
        <v>16</v>
      </c>
      <c r="AF1316" s="6">
        <v>40.07</v>
      </c>
      <c r="AG1316" s="6">
        <v>53.5</v>
      </c>
      <c r="AH1316" s="6">
        <f t="shared" si="292"/>
        <v>0.74897196261682242</v>
      </c>
      <c r="AI1316" s="6">
        <v>15.5</v>
      </c>
      <c r="AJ1316" s="6">
        <v>29.04</v>
      </c>
      <c r="AK1316" s="6">
        <v>52.21</v>
      </c>
      <c r="AL1316" s="6">
        <f t="shared" si="293"/>
        <v>0</v>
      </c>
      <c r="AM1316" s="6">
        <f t="shared" si="294"/>
        <v>0</v>
      </c>
      <c r="AN1316" s="6">
        <f t="shared" si="295"/>
        <v>1</v>
      </c>
    </row>
    <row r="1317" spans="1:40" x14ac:dyDescent="0.35">
      <c r="A1317" s="9" t="s">
        <v>1389</v>
      </c>
      <c r="B1317" t="s">
        <v>1364</v>
      </c>
      <c r="C1317" t="s">
        <v>16</v>
      </c>
      <c r="D1317" t="s">
        <v>134</v>
      </c>
      <c r="E1317">
        <v>23.5</v>
      </c>
      <c r="F1317">
        <v>83.28</v>
      </c>
      <c r="G1317">
        <v>72.459999999999994</v>
      </c>
      <c r="H1317">
        <f t="shared" si="288"/>
        <v>1.1493237648357715</v>
      </c>
      <c r="I1317">
        <v>23</v>
      </c>
      <c r="J1317">
        <v>50.54</v>
      </c>
      <c r="K1317">
        <v>71.22</v>
      </c>
      <c r="L1317" s="3">
        <f t="shared" si="289"/>
        <v>0</v>
      </c>
      <c r="M1317" s="3">
        <f t="shared" si="290"/>
        <v>1</v>
      </c>
      <c r="N1317" s="3">
        <f t="shared" si="291"/>
        <v>0</v>
      </c>
      <c r="AA1317" t="s">
        <v>1389</v>
      </c>
      <c r="AB1317" t="s">
        <v>1364</v>
      </c>
      <c r="AC1317" s="6" t="s">
        <v>16</v>
      </c>
      <c r="AD1317" s="6" t="s">
        <v>135</v>
      </c>
      <c r="AE1317" s="6">
        <v>30.5</v>
      </c>
      <c r="AF1317" s="6">
        <v>82.28</v>
      </c>
      <c r="AG1317" s="6">
        <v>89.6</v>
      </c>
      <c r="AH1317" s="6">
        <f t="shared" si="292"/>
        <v>0.91830357142857155</v>
      </c>
      <c r="AI1317" s="6">
        <v>30</v>
      </c>
      <c r="AJ1317" s="6">
        <v>58.77</v>
      </c>
      <c r="AK1317" s="6">
        <v>88.39</v>
      </c>
      <c r="AL1317" s="6">
        <f t="shared" si="293"/>
        <v>0</v>
      </c>
      <c r="AM1317" s="6">
        <f t="shared" si="294"/>
        <v>0</v>
      </c>
      <c r="AN1317" s="6">
        <f t="shared" si="295"/>
        <v>1</v>
      </c>
    </row>
    <row r="1318" spans="1:40" x14ac:dyDescent="0.35">
      <c r="A1318" s="9" t="s">
        <v>1390</v>
      </c>
      <c r="B1318" t="s">
        <v>1364</v>
      </c>
      <c r="C1318" s="6" t="s">
        <v>16</v>
      </c>
      <c r="D1318" s="6" t="s">
        <v>134</v>
      </c>
      <c r="E1318" s="6">
        <v>24.5</v>
      </c>
      <c r="F1318" s="6">
        <v>66.680000000000007</v>
      </c>
      <c r="G1318" s="6">
        <v>74.930000000000007</v>
      </c>
      <c r="H1318" s="6">
        <f t="shared" si="288"/>
        <v>0.88989723742159355</v>
      </c>
      <c r="I1318" s="6">
        <v>24</v>
      </c>
      <c r="J1318" s="6">
        <v>57.22</v>
      </c>
      <c r="K1318" s="6">
        <v>73.7</v>
      </c>
      <c r="L1318" s="6">
        <f t="shared" si="289"/>
        <v>0</v>
      </c>
      <c r="M1318" s="6">
        <f t="shared" si="290"/>
        <v>0</v>
      </c>
      <c r="N1318" s="6">
        <f t="shared" si="291"/>
        <v>1</v>
      </c>
      <c r="AA1318" t="s">
        <v>1390</v>
      </c>
      <c r="AB1318" t="s">
        <v>1364</v>
      </c>
      <c r="AC1318" s="6" t="s">
        <v>16</v>
      </c>
      <c r="AD1318" s="6" t="s">
        <v>135</v>
      </c>
      <c r="AE1318" s="6">
        <v>35</v>
      </c>
      <c r="AF1318" s="6">
        <v>94.57</v>
      </c>
      <c r="AG1318" s="6">
        <v>100.44</v>
      </c>
      <c r="AH1318" s="6">
        <f t="shared" si="292"/>
        <v>0.94155714854639583</v>
      </c>
      <c r="AI1318" s="6">
        <v>34.5</v>
      </c>
      <c r="AJ1318" s="6">
        <v>67.5</v>
      </c>
      <c r="AK1318" s="6">
        <v>99.24</v>
      </c>
      <c r="AL1318" s="6">
        <f t="shared" si="293"/>
        <v>0</v>
      </c>
      <c r="AM1318" s="6">
        <f t="shared" si="294"/>
        <v>0</v>
      </c>
      <c r="AN1318" s="6">
        <f t="shared" si="295"/>
        <v>1</v>
      </c>
    </row>
    <row r="1319" spans="1:40" x14ac:dyDescent="0.35">
      <c r="A1319" s="9" t="s">
        <v>1391</v>
      </c>
      <c r="B1319" t="s">
        <v>1364</v>
      </c>
      <c r="C1319" s="6" t="s">
        <v>16</v>
      </c>
      <c r="D1319" s="6" t="s">
        <v>134</v>
      </c>
      <c r="E1319" s="6">
        <v>15.5</v>
      </c>
      <c r="F1319" s="6">
        <v>51.39</v>
      </c>
      <c r="G1319" s="6">
        <v>52.21</v>
      </c>
      <c r="H1319" s="6">
        <f t="shared" si="288"/>
        <v>0.98429419651407779</v>
      </c>
      <c r="I1319" s="6">
        <v>15</v>
      </c>
      <c r="J1319" s="6">
        <v>31.96</v>
      </c>
      <c r="K1319" s="6">
        <v>50.91</v>
      </c>
      <c r="L1319" s="6">
        <f t="shared" si="289"/>
        <v>0</v>
      </c>
      <c r="M1319" s="6">
        <f t="shared" si="290"/>
        <v>0</v>
      </c>
      <c r="N1319" s="6">
        <f t="shared" si="291"/>
        <v>1</v>
      </c>
      <c r="AA1319" t="s">
        <v>1391</v>
      </c>
      <c r="AB1319" t="s">
        <v>1364</v>
      </c>
      <c r="AC1319" s="6" t="s">
        <v>16</v>
      </c>
      <c r="AD1319" s="6" t="s">
        <v>135</v>
      </c>
      <c r="AE1319" s="6">
        <v>16</v>
      </c>
      <c r="AF1319" s="6">
        <v>36.82</v>
      </c>
      <c r="AG1319" s="6">
        <v>53.5</v>
      </c>
      <c r="AH1319" s="6">
        <f t="shared" si="292"/>
        <v>0.6882242990654206</v>
      </c>
      <c r="AI1319" s="6">
        <v>15.5</v>
      </c>
      <c r="AJ1319" s="6">
        <v>33.01</v>
      </c>
      <c r="AK1319" s="6">
        <v>52.21</v>
      </c>
      <c r="AL1319" s="6">
        <f t="shared" si="293"/>
        <v>0</v>
      </c>
      <c r="AM1319" s="6">
        <f t="shared" si="294"/>
        <v>0</v>
      </c>
      <c r="AN1319" s="6">
        <f t="shared" si="295"/>
        <v>1</v>
      </c>
    </row>
    <row r="1320" spans="1:40" x14ac:dyDescent="0.35">
      <c r="A1320" s="9" t="s">
        <v>1392</v>
      </c>
      <c r="B1320" t="s">
        <v>1364</v>
      </c>
      <c r="C1320" s="6" t="s">
        <v>16</v>
      </c>
      <c r="D1320" s="6" t="s">
        <v>134</v>
      </c>
      <c r="E1320" s="6">
        <v>23.5</v>
      </c>
      <c r="F1320" s="6">
        <v>62.67</v>
      </c>
      <c r="G1320" s="6">
        <v>72.459999999999994</v>
      </c>
      <c r="H1320" s="6">
        <f t="shared" si="288"/>
        <v>0.86489097433066531</v>
      </c>
      <c r="I1320" s="6">
        <v>23</v>
      </c>
      <c r="J1320" s="6">
        <v>42.76</v>
      </c>
      <c r="K1320" s="6">
        <v>71.22</v>
      </c>
      <c r="L1320" s="6">
        <f t="shared" si="289"/>
        <v>0</v>
      </c>
      <c r="M1320" s="6">
        <f t="shared" si="290"/>
        <v>0</v>
      </c>
      <c r="N1320" s="6">
        <f t="shared" si="291"/>
        <v>1</v>
      </c>
      <c r="AA1320" t="s">
        <v>1392</v>
      </c>
      <c r="AB1320" t="s">
        <v>1364</v>
      </c>
      <c r="AC1320" s="6" t="s">
        <v>16</v>
      </c>
      <c r="AD1320" s="6" t="s">
        <v>135</v>
      </c>
      <c r="AE1320" s="6">
        <v>25</v>
      </c>
      <c r="AF1320" s="6">
        <v>62.9</v>
      </c>
      <c r="AG1320" s="6">
        <v>76.17</v>
      </c>
      <c r="AH1320" s="6">
        <f t="shared" si="292"/>
        <v>0.82578442956544562</v>
      </c>
      <c r="AI1320" s="6">
        <v>24.5</v>
      </c>
      <c r="AJ1320" s="6">
        <v>47.69</v>
      </c>
      <c r="AK1320" s="6">
        <v>74.930000000000007</v>
      </c>
      <c r="AL1320" s="6">
        <f t="shared" si="293"/>
        <v>0</v>
      </c>
      <c r="AM1320" s="6">
        <f t="shared" si="294"/>
        <v>0</v>
      </c>
      <c r="AN1320" s="6">
        <f t="shared" si="295"/>
        <v>1</v>
      </c>
    </row>
    <row r="1321" spans="1:40" x14ac:dyDescent="0.35">
      <c r="A1321" s="9" t="s">
        <v>1393</v>
      </c>
      <c r="B1321" t="s">
        <v>1394</v>
      </c>
      <c r="C1321" s="6" t="s">
        <v>16</v>
      </c>
      <c r="D1321" s="6" t="s">
        <v>949</v>
      </c>
      <c r="E1321" s="6">
        <v>24</v>
      </c>
      <c r="F1321" s="6">
        <v>68.98</v>
      </c>
      <c r="G1321" s="6">
        <v>73.7</v>
      </c>
      <c r="H1321" s="6">
        <f t="shared" si="288"/>
        <v>0.93595658073270016</v>
      </c>
      <c r="I1321" s="6">
        <v>23.5</v>
      </c>
      <c r="J1321" s="6">
        <v>51.48</v>
      </c>
      <c r="K1321" s="6">
        <v>72.459999999999994</v>
      </c>
      <c r="L1321" s="6">
        <f t="shared" si="289"/>
        <v>0</v>
      </c>
      <c r="M1321" s="6">
        <f t="shared" si="290"/>
        <v>0</v>
      </c>
      <c r="N1321" s="6">
        <f t="shared" si="291"/>
        <v>1</v>
      </c>
      <c r="AA1321" t="s">
        <v>1393</v>
      </c>
      <c r="AB1321" t="s">
        <v>1394</v>
      </c>
      <c r="AC1321" t="s">
        <v>16</v>
      </c>
      <c r="AD1321" t="s">
        <v>951</v>
      </c>
      <c r="AE1321">
        <v>24</v>
      </c>
      <c r="AF1321">
        <v>136.36000000000001</v>
      </c>
      <c r="AG1321">
        <v>73.7</v>
      </c>
      <c r="AH1321">
        <f t="shared" si="292"/>
        <v>1.8502035278154683</v>
      </c>
      <c r="AI1321">
        <v>35</v>
      </c>
      <c r="AJ1321">
        <v>102.52</v>
      </c>
      <c r="AK1321">
        <v>100.44</v>
      </c>
      <c r="AL1321" s="3">
        <f t="shared" si="293"/>
        <v>1</v>
      </c>
      <c r="AM1321" s="3">
        <f t="shared" si="294"/>
        <v>0</v>
      </c>
      <c r="AN1321" s="3">
        <f t="shared" si="295"/>
        <v>0</v>
      </c>
    </row>
    <row r="1322" spans="1:40" x14ac:dyDescent="0.35">
      <c r="A1322" s="9" t="s">
        <v>1395</v>
      </c>
      <c r="B1322" t="s">
        <v>1394</v>
      </c>
      <c r="C1322" s="6" t="s">
        <v>16</v>
      </c>
      <c r="D1322" s="6" t="s">
        <v>949</v>
      </c>
      <c r="E1322" s="6">
        <v>33.5</v>
      </c>
      <c r="F1322" s="6">
        <v>86</v>
      </c>
      <c r="G1322" s="6">
        <v>96.84</v>
      </c>
      <c r="H1322" s="6">
        <f t="shared" si="288"/>
        <v>0.88806278397356464</v>
      </c>
      <c r="I1322" s="6">
        <v>33</v>
      </c>
      <c r="J1322" s="6">
        <v>63.02</v>
      </c>
      <c r="K1322" s="6">
        <v>95.64</v>
      </c>
      <c r="L1322" s="6">
        <f t="shared" si="289"/>
        <v>0</v>
      </c>
      <c r="M1322" s="6">
        <f t="shared" si="290"/>
        <v>0</v>
      </c>
      <c r="N1322" s="6">
        <f t="shared" si="291"/>
        <v>1</v>
      </c>
      <c r="AA1322" t="s">
        <v>1395</v>
      </c>
      <c r="AB1322" t="s">
        <v>1394</v>
      </c>
      <c r="AC1322" t="s">
        <v>16</v>
      </c>
      <c r="AD1322" t="s">
        <v>951</v>
      </c>
      <c r="AE1322">
        <v>24</v>
      </c>
      <c r="AF1322">
        <v>86.17</v>
      </c>
      <c r="AG1322">
        <v>73.7</v>
      </c>
      <c r="AH1322">
        <f t="shared" si="292"/>
        <v>1.1691994572591586</v>
      </c>
      <c r="AI1322">
        <v>23.5</v>
      </c>
      <c r="AJ1322">
        <v>60.9</v>
      </c>
      <c r="AK1322">
        <v>72.459999999999994</v>
      </c>
      <c r="AL1322" s="3">
        <f t="shared" si="293"/>
        <v>0</v>
      </c>
      <c r="AM1322" s="3">
        <f t="shared" si="294"/>
        <v>1</v>
      </c>
      <c r="AN1322" s="3">
        <f t="shared" si="295"/>
        <v>0</v>
      </c>
    </row>
    <row r="1323" spans="1:40" x14ac:dyDescent="0.35">
      <c r="A1323" s="9" t="s">
        <v>1396</v>
      </c>
      <c r="B1323" t="s">
        <v>1394</v>
      </c>
      <c r="C1323" s="6" t="s">
        <v>16</v>
      </c>
      <c r="D1323" s="6" t="s">
        <v>949</v>
      </c>
      <c r="E1323" s="6">
        <v>30</v>
      </c>
      <c r="F1323" s="6">
        <v>84.32</v>
      </c>
      <c r="G1323" s="6">
        <v>88.39</v>
      </c>
      <c r="H1323" s="6">
        <f t="shared" si="288"/>
        <v>0.95395406720217213</v>
      </c>
      <c r="I1323" s="6">
        <v>29.5</v>
      </c>
      <c r="J1323" s="6">
        <v>65.25</v>
      </c>
      <c r="K1323" s="6">
        <v>87.18</v>
      </c>
      <c r="L1323" s="6">
        <f t="shared" si="289"/>
        <v>0</v>
      </c>
      <c r="M1323" s="6">
        <f t="shared" si="290"/>
        <v>0</v>
      </c>
      <c r="N1323" s="6">
        <f t="shared" si="291"/>
        <v>1</v>
      </c>
      <c r="AA1323" t="s">
        <v>1396</v>
      </c>
      <c r="AB1323" t="s">
        <v>1394</v>
      </c>
      <c r="AC1323" t="s">
        <v>16</v>
      </c>
      <c r="AD1323" t="s">
        <v>951</v>
      </c>
      <c r="AE1323">
        <v>24</v>
      </c>
      <c r="AF1323">
        <v>141.44999999999999</v>
      </c>
      <c r="AG1323">
        <v>73.7</v>
      </c>
      <c r="AH1323">
        <f t="shared" si="292"/>
        <v>1.9192672998643145</v>
      </c>
      <c r="AI1323">
        <v>23.5</v>
      </c>
      <c r="AJ1323">
        <v>65.72</v>
      </c>
      <c r="AK1323">
        <v>72.459999999999994</v>
      </c>
      <c r="AL1323" s="3">
        <f t="shared" si="293"/>
        <v>1</v>
      </c>
      <c r="AM1323" s="3">
        <f t="shared" si="294"/>
        <v>0</v>
      </c>
      <c r="AN1323" s="3">
        <f t="shared" si="295"/>
        <v>0</v>
      </c>
    </row>
    <row r="1324" spans="1:40" x14ac:dyDescent="0.35">
      <c r="A1324" s="9" t="s">
        <v>1397</v>
      </c>
      <c r="B1324" t="s">
        <v>1394</v>
      </c>
      <c r="C1324" s="6" t="s">
        <v>16</v>
      </c>
      <c r="D1324" s="6" t="s">
        <v>949</v>
      </c>
      <c r="E1324" s="6">
        <v>21.5</v>
      </c>
      <c r="F1324" s="6">
        <v>56.43</v>
      </c>
      <c r="G1324" s="6">
        <v>67.47</v>
      </c>
      <c r="H1324" s="6">
        <f t="shared" si="288"/>
        <v>0.83637172076478439</v>
      </c>
      <c r="I1324" s="6">
        <v>21</v>
      </c>
      <c r="J1324" s="6">
        <v>44.71</v>
      </c>
      <c r="K1324" s="6">
        <v>66.22</v>
      </c>
      <c r="L1324" s="6">
        <f t="shared" si="289"/>
        <v>0</v>
      </c>
      <c r="M1324" s="6">
        <f t="shared" si="290"/>
        <v>0</v>
      </c>
      <c r="N1324" s="6">
        <f t="shared" si="291"/>
        <v>1</v>
      </c>
      <c r="AA1324" t="s">
        <v>1397</v>
      </c>
      <c r="AB1324" t="s">
        <v>1394</v>
      </c>
      <c r="AC1324" t="s">
        <v>16</v>
      </c>
      <c r="AD1324" t="s">
        <v>951</v>
      </c>
      <c r="AE1324">
        <v>24</v>
      </c>
      <c r="AF1324">
        <v>108.02</v>
      </c>
      <c r="AG1324">
        <v>73.7</v>
      </c>
      <c r="AH1324">
        <f t="shared" si="292"/>
        <v>1.4656716417910447</v>
      </c>
      <c r="AI1324">
        <v>23</v>
      </c>
      <c r="AJ1324">
        <v>49.3</v>
      </c>
      <c r="AK1324">
        <v>71.22</v>
      </c>
      <c r="AL1324" s="3">
        <f t="shared" si="293"/>
        <v>0</v>
      </c>
      <c r="AM1324" s="3">
        <f t="shared" si="294"/>
        <v>1</v>
      </c>
      <c r="AN1324" s="3">
        <f t="shared" si="295"/>
        <v>0</v>
      </c>
    </row>
    <row r="1325" spans="1:40" x14ac:dyDescent="0.35">
      <c r="A1325" s="9" t="s">
        <v>1398</v>
      </c>
      <c r="B1325" t="s">
        <v>1394</v>
      </c>
      <c r="C1325" s="6" t="s">
        <v>16</v>
      </c>
      <c r="D1325" s="6" t="s">
        <v>949</v>
      </c>
      <c r="E1325" s="6">
        <v>28</v>
      </c>
      <c r="F1325" s="6">
        <v>77.66</v>
      </c>
      <c r="G1325" s="6">
        <v>83.53</v>
      </c>
      <c r="H1325" s="6">
        <f t="shared" si="288"/>
        <v>0.92972584700107741</v>
      </c>
      <c r="I1325" s="6">
        <v>27.5</v>
      </c>
      <c r="J1325" s="6">
        <v>47.32</v>
      </c>
      <c r="K1325" s="6">
        <v>82.3</v>
      </c>
      <c r="L1325" s="6">
        <f t="shared" si="289"/>
        <v>0</v>
      </c>
      <c r="M1325" s="6">
        <f t="shared" si="290"/>
        <v>0</v>
      </c>
      <c r="N1325" s="6">
        <f t="shared" si="291"/>
        <v>1</v>
      </c>
      <c r="AA1325" t="s">
        <v>1398</v>
      </c>
      <c r="AB1325" t="s">
        <v>1394</v>
      </c>
      <c r="AC1325" t="s">
        <v>16</v>
      </c>
      <c r="AD1325" t="s">
        <v>951</v>
      </c>
      <c r="AE1325">
        <v>24</v>
      </c>
      <c r="AF1325">
        <v>151.87</v>
      </c>
      <c r="AG1325">
        <v>73.7</v>
      </c>
      <c r="AH1325">
        <f t="shared" si="292"/>
        <v>2.0606512890094981</v>
      </c>
      <c r="AI1325">
        <v>23</v>
      </c>
      <c r="AJ1325">
        <v>40.25</v>
      </c>
      <c r="AK1325">
        <v>71.22</v>
      </c>
      <c r="AL1325" s="3">
        <f t="shared" si="293"/>
        <v>1</v>
      </c>
      <c r="AM1325" s="3">
        <f t="shared" si="294"/>
        <v>0</v>
      </c>
      <c r="AN1325" s="3">
        <f t="shared" si="295"/>
        <v>0</v>
      </c>
    </row>
    <row r="1326" spans="1:40" x14ac:dyDescent="0.35">
      <c r="A1326" s="9" t="s">
        <v>1399</v>
      </c>
      <c r="B1326" t="s">
        <v>1394</v>
      </c>
      <c r="C1326" t="s">
        <v>16</v>
      </c>
      <c r="D1326" t="s">
        <v>949</v>
      </c>
      <c r="E1326">
        <v>16.5</v>
      </c>
      <c r="F1326">
        <v>56.44</v>
      </c>
      <c r="G1326">
        <v>54.79</v>
      </c>
      <c r="H1326">
        <f t="shared" si="288"/>
        <v>1.0301149844862201</v>
      </c>
      <c r="I1326">
        <v>16</v>
      </c>
      <c r="J1326">
        <v>48.22</v>
      </c>
      <c r="K1326">
        <v>53.5</v>
      </c>
      <c r="L1326" s="3">
        <f t="shared" si="289"/>
        <v>0</v>
      </c>
      <c r="M1326" s="3">
        <f t="shared" si="290"/>
        <v>1</v>
      </c>
      <c r="N1326" s="3">
        <f t="shared" si="291"/>
        <v>0</v>
      </c>
      <c r="AA1326" t="s">
        <v>1399</v>
      </c>
      <c r="AB1326" t="s">
        <v>1394</v>
      </c>
      <c r="AC1326" t="s">
        <v>16</v>
      </c>
      <c r="AD1326" t="s">
        <v>951</v>
      </c>
      <c r="AE1326">
        <v>24</v>
      </c>
      <c r="AF1326">
        <v>109.17</v>
      </c>
      <c r="AG1326">
        <v>73.7</v>
      </c>
      <c r="AH1326">
        <f t="shared" si="292"/>
        <v>1.4812754409769335</v>
      </c>
      <c r="AI1326">
        <v>23</v>
      </c>
      <c r="AJ1326">
        <v>41.82</v>
      </c>
      <c r="AK1326">
        <v>71.22</v>
      </c>
      <c r="AL1326" s="3">
        <f t="shared" si="293"/>
        <v>0</v>
      </c>
      <c r="AM1326" s="3">
        <f t="shared" si="294"/>
        <v>1</v>
      </c>
      <c r="AN1326" s="3">
        <f t="shared" si="295"/>
        <v>0</v>
      </c>
    </row>
    <row r="1327" spans="1:40" x14ac:dyDescent="0.35">
      <c r="A1327" s="9" t="s">
        <v>1400</v>
      </c>
      <c r="B1327" t="s">
        <v>1394</v>
      </c>
      <c r="C1327" s="6" t="s">
        <v>16</v>
      </c>
      <c r="D1327" s="6" t="s">
        <v>949</v>
      </c>
      <c r="E1327" s="6">
        <v>18</v>
      </c>
      <c r="F1327" s="6">
        <v>41.24</v>
      </c>
      <c r="G1327" s="6">
        <v>58.64</v>
      </c>
      <c r="H1327" s="6">
        <f t="shared" si="288"/>
        <v>0.7032742155525239</v>
      </c>
      <c r="I1327" s="6">
        <v>17.5</v>
      </c>
      <c r="J1327" s="6">
        <v>36.08</v>
      </c>
      <c r="K1327" s="6">
        <v>57.36</v>
      </c>
      <c r="L1327" s="6">
        <f t="shared" si="289"/>
        <v>0</v>
      </c>
      <c r="M1327" s="6">
        <f t="shared" si="290"/>
        <v>0</v>
      </c>
      <c r="N1327" s="6">
        <f t="shared" si="291"/>
        <v>1</v>
      </c>
      <c r="AA1327" t="s">
        <v>1400</v>
      </c>
      <c r="AB1327" t="s">
        <v>1394</v>
      </c>
      <c r="AC1327" t="s">
        <v>16</v>
      </c>
      <c r="AD1327" t="s">
        <v>951</v>
      </c>
      <c r="AE1327">
        <v>24</v>
      </c>
      <c r="AF1327">
        <v>104.61</v>
      </c>
      <c r="AG1327">
        <v>73.7</v>
      </c>
      <c r="AH1327">
        <f t="shared" si="292"/>
        <v>1.4194029850746268</v>
      </c>
      <c r="AI1327">
        <v>23.5</v>
      </c>
      <c r="AJ1327">
        <v>54.92</v>
      </c>
      <c r="AK1327">
        <v>72.459999999999994</v>
      </c>
      <c r="AL1327" s="3">
        <f t="shared" si="293"/>
        <v>0</v>
      </c>
      <c r="AM1327" s="3">
        <f t="shared" si="294"/>
        <v>1</v>
      </c>
      <c r="AN1327" s="3">
        <f t="shared" si="295"/>
        <v>0</v>
      </c>
    </row>
    <row r="1328" spans="1:40" x14ac:dyDescent="0.35">
      <c r="A1328" s="9" t="s">
        <v>1401</v>
      </c>
      <c r="B1328" t="s">
        <v>1394</v>
      </c>
      <c r="C1328" s="6" t="s">
        <v>16</v>
      </c>
      <c r="D1328" s="6" t="s">
        <v>949</v>
      </c>
      <c r="E1328" s="6">
        <v>18</v>
      </c>
      <c r="F1328" s="6">
        <v>46.88</v>
      </c>
      <c r="G1328" s="6">
        <v>58.64</v>
      </c>
      <c r="H1328" s="6">
        <f t="shared" si="288"/>
        <v>0.79945429740791274</v>
      </c>
      <c r="I1328" s="6">
        <v>17.5</v>
      </c>
      <c r="J1328" s="6">
        <v>38.22</v>
      </c>
      <c r="K1328" s="6">
        <v>57.36</v>
      </c>
      <c r="L1328" s="6">
        <f t="shared" si="289"/>
        <v>0</v>
      </c>
      <c r="M1328" s="6">
        <f t="shared" si="290"/>
        <v>0</v>
      </c>
      <c r="N1328" s="6">
        <f t="shared" si="291"/>
        <v>1</v>
      </c>
      <c r="AA1328" t="s">
        <v>1401</v>
      </c>
      <c r="AB1328" t="s">
        <v>1394</v>
      </c>
      <c r="AC1328" t="s">
        <v>16</v>
      </c>
      <c r="AD1328" t="s">
        <v>951</v>
      </c>
      <c r="AE1328">
        <v>24</v>
      </c>
      <c r="AF1328">
        <v>99.22</v>
      </c>
      <c r="AG1328">
        <v>73.7</v>
      </c>
      <c r="AH1328">
        <f t="shared" si="292"/>
        <v>1.3462686567164179</v>
      </c>
      <c r="AI1328">
        <v>23</v>
      </c>
      <c r="AJ1328">
        <v>55.75</v>
      </c>
      <c r="AK1328">
        <v>71.22</v>
      </c>
      <c r="AL1328" s="3">
        <f t="shared" si="293"/>
        <v>0</v>
      </c>
      <c r="AM1328" s="3">
        <f t="shared" si="294"/>
        <v>1</v>
      </c>
      <c r="AN1328" s="3">
        <f t="shared" si="295"/>
        <v>0</v>
      </c>
    </row>
    <row r="1329" spans="1:40" x14ac:dyDescent="0.35">
      <c r="A1329" s="9" t="s">
        <v>1402</v>
      </c>
      <c r="B1329" t="s">
        <v>1394</v>
      </c>
      <c r="C1329" s="6" t="s">
        <v>16</v>
      </c>
      <c r="D1329" s="6" t="s">
        <v>949</v>
      </c>
      <c r="E1329" s="6">
        <v>20.5</v>
      </c>
      <c r="F1329" s="6">
        <v>54.5</v>
      </c>
      <c r="G1329" s="6">
        <v>64.97</v>
      </c>
      <c r="H1329" s="6">
        <f t="shared" si="288"/>
        <v>0.83884869939972295</v>
      </c>
      <c r="I1329" s="6">
        <v>20</v>
      </c>
      <c r="J1329" s="6">
        <v>41.41</v>
      </c>
      <c r="K1329" s="6">
        <v>63.71</v>
      </c>
      <c r="L1329" s="6">
        <f t="shared" si="289"/>
        <v>0</v>
      </c>
      <c r="M1329" s="6">
        <f t="shared" si="290"/>
        <v>0</v>
      </c>
      <c r="N1329" s="6">
        <f t="shared" si="291"/>
        <v>1</v>
      </c>
      <c r="AA1329" t="s">
        <v>1402</v>
      </c>
      <c r="AB1329" t="s">
        <v>1394</v>
      </c>
      <c r="AC1329" t="s">
        <v>16</v>
      </c>
      <c r="AD1329" t="s">
        <v>951</v>
      </c>
      <c r="AE1329">
        <v>24</v>
      </c>
      <c r="AF1329">
        <v>74.69</v>
      </c>
      <c r="AG1329">
        <v>73.7</v>
      </c>
      <c r="AH1329">
        <f t="shared" si="292"/>
        <v>1.0134328358208955</v>
      </c>
      <c r="AI1329">
        <v>23.5</v>
      </c>
      <c r="AJ1329">
        <v>64.72</v>
      </c>
      <c r="AK1329">
        <v>72.459999999999994</v>
      </c>
      <c r="AL1329" s="3">
        <f t="shared" si="293"/>
        <v>0</v>
      </c>
      <c r="AM1329" s="3">
        <f t="shared" si="294"/>
        <v>1</v>
      </c>
      <c r="AN1329" s="3">
        <f t="shared" si="295"/>
        <v>0</v>
      </c>
    </row>
    <row r="1330" spans="1:40" x14ac:dyDescent="0.35">
      <c r="A1330" s="9" t="s">
        <v>1403</v>
      </c>
      <c r="B1330" t="s">
        <v>1394</v>
      </c>
      <c r="C1330" s="6" t="s">
        <v>16</v>
      </c>
      <c r="D1330" s="6" t="s">
        <v>949</v>
      </c>
      <c r="E1330" s="6">
        <v>28</v>
      </c>
      <c r="F1330" s="6">
        <v>75.61</v>
      </c>
      <c r="G1330" s="6">
        <v>83.53</v>
      </c>
      <c r="H1330" s="6">
        <f t="shared" si="288"/>
        <v>0.90518376631150488</v>
      </c>
      <c r="I1330" s="6">
        <v>27.5</v>
      </c>
      <c r="J1330" s="6">
        <v>42.19</v>
      </c>
      <c r="K1330" s="6">
        <v>82.3</v>
      </c>
      <c r="L1330" s="6">
        <f t="shared" si="289"/>
        <v>0</v>
      </c>
      <c r="M1330" s="6">
        <f t="shared" si="290"/>
        <v>0</v>
      </c>
      <c r="N1330" s="6">
        <f t="shared" si="291"/>
        <v>1</v>
      </c>
      <c r="AA1330" t="s">
        <v>1403</v>
      </c>
      <c r="AB1330" t="s">
        <v>1394</v>
      </c>
      <c r="AC1330" t="s">
        <v>16</v>
      </c>
      <c r="AD1330" t="s">
        <v>951</v>
      </c>
      <c r="AE1330">
        <v>24</v>
      </c>
      <c r="AF1330">
        <v>134.25</v>
      </c>
      <c r="AG1330">
        <v>73.7</v>
      </c>
      <c r="AH1330">
        <f t="shared" si="292"/>
        <v>1.8215739484396201</v>
      </c>
      <c r="AI1330">
        <v>16</v>
      </c>
      <c r="AJ1330">
        <v>54.34</v>
      </c>
      <c r="AK1330">
        <v>53.5</v>
      </c>
      <c r="AL1330" s="3">
        <f t="shared" si="293"/>
        <v>1</v>
      </c>
      <c r="AM1330" s="3">
        <f t="shared" si="294"/>
        <v>0</v>
      </c>
      <c r="AN1330" s="3">
        <f t="shared" si="295"/>
        <v>0</v>
      </c>
    </row>
    <row r="1331" spans="1:40" x14ac:dyDescent="0.35">
      <c r="A1331" s="9" t="s">
        <v>1404</v>
      </c>
      <c r="B1331" t="s">
        <v>1394</v>
      </c>
      <c r="C1331" s="6" t="s">
        <v>16</v>
      </c>
      <c r="D1331" s="6" t="s">
        <v>949</v>
      </c>
      <c r="E1331" s="6">
        <v>22</v>
      </c>
      <c r="F1331" s="6">
        <v>63.89</v>
      </c>
      <c r="G1331" s="6">
        <v>68.72</v>
      </c>
      <c r="H1331" s="6">
        <f t="shared" si="288"/>
        <v>0.9297147846332946</v>
      </c>
      <c r="I1331" s="6">
        <v>21.5</v>
      </c>
      <c r="J1331" s="6">
        <v>36.94</v>
      </c>
      <c r="K1331" s="6">
        <v>67.47</v>
      </c>
      <c r="L1331" s="6">
        <f t="shared" si="289"/>
        <v>0</v>
      </c>
      <c r="M1331" s="6">
        <f t="shared" si="290"/>
        <v>0</v>
      </c>
      <c r="N1331" s="6">
        <f t="shared" si="291"/>
        <v>1</v>
      </c>
      <c r="AA1331" t="s">
        <v>1404</v>
      </c>
      <c r="AB1331" t="s">
        <v>1394</v>
      </c>
      <c r="AC1331" t="s">
        <v>16</v>
      </c>
      <c r="AD1331" t="s">
        <v>951</v>
      </c>
      <c r="AE1331">
        <v>24</v>
      </c>
      <c r="AF1331">
        <v>116.64</v>
      </c>
      <c r="AG1331">
        <v>73.7</v>
      </c>
      <c r="AH1331">
        <f t="shared" si="292"/>
        <v>1.5826322930800543</v>
      </c>
      <c r="AI1331">
        <v>23</v>
      </c>
      <c r="AJ1331">
        <v>68.459999999999994</v>
      </c>
      <c r="AK1331">
        <v>71.22</v>
      </c>
      <c r="AL1331" s="3">
        <f t="shared" si="293"/>
        <v>1</v>
      </c>
      <c r="AM1331" s="3">
        <f t="shared" si="294"/>
        <v>0</v>
      </c>
      <c r="AN1331" s="3">
        <f t="shared" si="295"/>
        <v>0</v>
      </c>
    </row>
    <row r="1332" spans="1:40" x14ac:dyDescent="0.35">
      <c r="A1332" s="9" t="s">
        <v>1405</v>
      </c>
      <c r="B1332" t="s">
        <v>1394</v>
      </c>
      <c r="C1332" s="6" t="s">
        <v>16</v>
      </c>
      <c r="D1332" s="6" t="s">
        <v>949</v>
      </c>
      <c r="E1332" s="6">
        <v>16.5</v>
      </c>
      <c r="F1332" s="6">
        <v>33.4</v>
      </c>
      <c r="G1332" s="6">
        <v>54.79</v>
      </c>
      <c r="H1332" s="6">
        <f t="shared" si="288"/>
        <v>0.60960029202409194</v>
      </c>
      <c r="I1332" s="6">
        <v>16</v>
      </c>
      <c r="J1332" s="6">
        <v>22.05</v>
      </c>
      <c r="K1332" s="6">
        <v>53.5</v>
      </c>
      <c r="L1332" s="6">
        <f t="shared" si="289"/>
        <v>0</v>
      </c>
      <c r="M1332" s="6">
        <f t="shared" si="290"/>
        <v>0</v>
      </c>
      <c r="N1332" s="6">
        <f t="shared" si="291"/>
        <v>1</v>
      </c>
      <c r="AA1332" t="s">
        <v>1405</v>
      </c>
      <c r="AB1332" t="s">
        <v>1394</v>
      </c>
      <c r="AC1332" t="s">
        <v>16</v>
      </c>
      <c r="AD1332" t="s">
        <v>951</v>
      </c>
      <c r="AE1332">
        <v>24</v>
      </c>
      <c r="AF1332">
        <v>102.02</v>
      </c>
      <c r="AG1332">
        <v>73.7</v>
      </c>
      <c r="AH1332">
        <f t="shared" si="292"/>
        <v>1.384260515603799</v>
      </c>
      <c r="AI1332">
        <v>23.5</v>
      </c>
      <c r="AJ1332">
        <v>63.74</v>
      </c>
      <c r="AK1332">
        <v>72.459999999999994</v>
      </c>
      <c r="AL1332" s="3">
        <f t="shared" si="293"/>
        <v>0</v>
      </c>
      <c r="AM1332" s="3">
        <f t="shared" si="294"/>
        <v>1</v>
      </c>
      <c r="AN1332" s="3">
        <f t="shared" si="295"/>
        <v>0</v>
      </c>
    </row>
    <row r="1333" spans="1:40" x14ac:dyDescent="0.35">
      <c r="A1333" s="9" t="s">
        <v>1406</v>
      </c>
      <c r="B1333" t="s">
        <v>1394</v>
      </c>
      <c r="C1333" t="s">
        <v>16</v>
      </c>
      <c r="D1333" t="s">
        <v>949</v>
      </c>
      <c r="E1333">
        <v>23.5</v>
      </c>
      <c r="F1333">
        <v>72.84</v>
      </c>
      <c r="G1333">
        <v>72.459999999999994</v>
      </c>
      <c r="H1333">
        <f t="shared" si="288"/>
        <v>1.0052442727021806</v>
      </c>
      <c r="I1333">
        <v>23</v>
      </c>
      <c r="J1333">
        <v>46.11</v>
      </c>
      <c r="K1333">
        <v>71.22</v>
      </c>
      <c r="L1333" s="3">
        <f t="shared" si="289"/>
        <v>0</v>
      </c>
      <c r="M1333" s="3">
        <f t="shared" si="290"/>
        <v>1</v>
      </c>
      <c r="N1333" s="3">
        <f t="shared" si="291"/>
        <v>0</v>
      </c>
      <c r="AA1333" t="s">
        <v>1406</v>
      </c>
      <c r="AB1333" t="s">
        <v>1394</v>
      </c>
      <c r="AC1333" t="s">
        <v>16</v>
      </c>
      <c r="AD1333" t="s">
        <v>951</v>
      </c>
      <c r="AE1333">
        <v>24</v>
      </c>
      <c r="AF1333">
        <v>79.599999999999994</v>
      </c>
      <c r="AG1333">
        <v>73.7</v>
      </c>
      <c r="AH1333">
        <f t="shared" si="292"/>
        <v>1.0800542740841248</v>
      </c>
      <c r="AI1333">
        <v>23.5</v>
      </c>
      <c r="AJ1333">
        <v>49.95</v>
      </c>
      <c r="AK1333">
        <v>72.459999999999994</v>
      </c>
      <c r="AL1333" s="3">
        <f t="shared" si="293"/>
        <v>0</v>
      </c>
      <c r="AM1333" s="3">
        <f t="shared" si="294"/>
        <v>1</v>
      </c>
      <c r="AN1333" s="3">
        <f t="shared" si="295"/>
        <v>0</v>
      </c>
    </row>
    <row r="1334" spans="1:40" x14ac:dyDescent="0.35">
      <c r="A1334" s="9" t="s">
        <v>1407</v>
      </c>
      <c r="B1334" t="s">
        <v>1394</v>
      </c>
      <c r="C1334" s="6" t="s">
        <v>16</v>
      </c>
      <c r="D1334" s="6" t="s">
        <v>949</v>
      </c>
      <c r="E1334" s="6">
        <v>22.5</v>
      </c>
      <c r="F1334" s="6">
        <v>59.69</v>
      </c>
      <c r="G1334" s="6">
        <v>69.97</v>
      </c>
      <c r="H1334" s="6">
        <f t="shared" si="288"/>
        <v>0.85307989138202089</v>
      </c>
      <c r="I1334" s="6">
        <v>22</v>
      </c>
      <c r="J1334" s="6">
        <v>42.59</v>
      </c>
      <c r="K1334" s="6">
        <v>68.72</v>
      </c>
      <c r="L1334" s="6">
        <f t="shared" si="289"/>
        <v>0</v>
      </c>
      <c r="M1334" s="6">
        <f t="shared" si="290"/>
        <v>0</v>
      </c>
      <c r="N1334" s="6">
        <f t="shared" si="291"/>
        <v>1</v>
      </c>
      <c r="AA1334" t="s">
        <v>1407</v>
      </c>
      <c r="AB1334" t="s">
        <v>1394</v>
      </c>
      <c r="AC1334" t="s">
        <v>16</v>
      </c>
      <c r="AD1334" t="s">
        <v>951</v>
      </c>
      <c r="AE1334">
        <v>24</v>
      </c>
      <c r="AF1334">
        <v>98.27</v>
      </c>
      <c r="AG1334">
        <v>73.7</v>
      </c>
      <c r="AH1334">
        <f t="shared" si="292"/>
        <v>1.3333785617367706</v>
      </c>
      <c r="AI1334">
        <v>23.5</v>
      </c>
      <c r="AJ1334">
        <v>69.069999999999993</v>
      </c>
      <c r="AK1334">
        <v>72.459999999999994</v>
      </c>
      <c r="AL1334" s="3">
        <f t="shared" si="293"/>
        <v>0</v>
      </c>
      <c r="AM1334" s="3">
        <f t="shared" si="294"/>
        <v>1</v>
      </c>
      <c r="AN1334" s="3">
        <f t="shared" si="295"/>
        <v>0</v>
      </c>
    </row>
    <row r="1335" spans="1:40" x14ac:dyDescent="0.35">
      <c r="A1335" s="9" t="s">
        <v>1408</v>
      </c>
      <c r="B1335" t="s">
        <v>1394</v>
      </c>
      <c r="C1335" s="6" t="s">
        <v>16</v>
      </c>
      <c r="D1335" s="6" t="s">
        <v>949</v>
      </c>
      <c r="E1335" s="6">
        <v>22.5</v>
      </c>
      <c r="F1335" s="6">
        <v>61.56</v>
      </c>
      <c r="G1335" s="6">
        <v>69.97</v>
      </c>
      <c r="H1335" s="6">
        <f t="shared" si="288"/>
        <v>0.87980563098470776</v>
      </c>
      <c r="I1335" s="6">
        <v>22</v>
      </c>
      <c r="J1335" s="6">
        <v>37.479999999999997</v>
      </c>
      <c r="K1335" s="6">
        <v>68.72</v>
      </c>
      <c r="L1335" s="6">
        <f t="shared" si="289"/>
        <v>0</v>
      </c>
      <c r="M1335" s="6">
        <f t="shared" si="290"/>
        <v>0</v>
      </c>
      <c r="N1335" s="6">
        <f t="shared" si="291"/>
        <v>1</v>
      </c>
      <c r="AA1335" t="s">
        <v>1408</v>
      </c>
      <c r="AB1335" t="s">
        <v>1394</v>
      </c>
      <c r="AC1335" t="s">
        <v>16</v>
      </c>
      <c r="AD1335" t="s">
        <v>951</v>
      </c>
      <c r="AE1335">
        <v>24</v>
      </c>
      <c r="AF1335">
        <v>113.19</v>
      </c>
      <c r="AG1335">
        <v>73.7</v>
      </c>
      <c r="AH1335">
        <f t="shared" si="292"/>
        <v>1.535820895522388</v>
      </c>
      <c r="AI1335">
        <v>23</v>
      </c>
      <c r="AJ1335">
        <v>40.89</v>
      </c>
      <c r="AK1335">
        <v>71.22</v>
      </c>
      <c r="AL1335" s="3">
        <f t="shared" si="293"/>
        <v>1</v>
      </c>
      <c r="AM1335" s="3">
        <f t="shared" si="294"/>
        <v>0</v>
      </c>
      <c r="AN1335" s="3">
        <f t="shared" si="295"/>
        <v>0</v>
      </c>
    </row>
    <row r="1336" spans="1:40" x14ac:dyDescent="0.35">
      <c r="A1336" s="9" t="s">
        <v>1409</v>
      </c>
      <c r="B1336" t="s">
        <v>1394</v>
      </c>
      <c r="C1336" s="6" t="s">
        <v>16</v>
      </c>
      <c r="D1336" s="6" t="s">
        <v>949</v>
      </c>
      <c r="E1336" s="6">
        <v>24</v>
      </c>
      <c r="F1336" s="6">
        <v>62.93</v>
      </c>
      <c r="G1336" s="6">
        <v>73.7</v>
      </c>
      <c r="H1336" s="6">
        <f t="shared" si="288"/>
        <v>0.85386702849389418</v>
      </c>
      <c r="I1336" s="6">
        <v>23.5</v>
      </c>
      <c r="J1336" s="6">
        <v>56.34</v>
      </c>
      <c r="K1336" s="6">
        <v>72.459999999999994</v>
      </c>
      <c r="L1336" s="6">
        <f t="shared" si="289"/>
        <v>0</v>
      </c>
      <c r="M1336" s="6">
        <f t="shared" si="290"/>
        <v>0</v>
      </c>
      <c r="N1336" s="6">
        <f t="shared" si="291"/>
        <v>1</v>
      </c>
      <c r="AA1336" t="s">
        <v>1409</v>
      </c>
      <c r="AB1336" t="s">
        <v>1394</v>
      </c>
      <c r="AC1336" s="6" t="s">
        <v>16</v>
      </c>
      <c r="AD1336" s="6" t="s">
        <v>951</v>
      </c>
      <c r="AE1336" s="6">
        <v>24</v>
      </c>
      <c r="AF1336" s="6">
        <v>70.819999999999993</v>
      </c>
      <c r="AG1336" s="6">
        <v>73.7</v>
      </c>
      <c r="AH1336" s="6">
        <f t="shared" si="292"/>
        <v>0.96092265943012201</v>
      </c>
      <c r="AI1336" s="6">
        <v>23.5</v>
      </c>
      <c r="AJ1336" s="6">
        <v>62.4</v>
      </c>
      <c r="AK1336" s="6">
        <v>72.459999999999994</v>
      </c>
      <c r="AL1336" s="6">
        <f t="shared" si="293"/>
        <v>0</v>
      </c>
      <c r="AM1336" s="6">
        <f t="shared" si="294"/>
        <v>0</v>
      </c>
      <c r="AN1336" s="6">
        <f t="shared" si="295"/>
        <v>1</v>
      </c>
    </row>
    <row r="1337" spans="1:40" x14ac:dyDescent="0.35">
      <c r="A1337" s="9" t="s">
        <v>1410</v>
      </c>
      <c r="B1337" t="s">
        <v>1394</v>
      </c>
      <c r="C1337" s="6" t="s">
        <v>16</v>
      </c>
      <c r="D1337" s="6" t="s">
        <v>134</v>
      </c>
      <c r="E1337" s="6">
        <v>23</v>
      </c>
      <c r="F1337" s="6">
        <v>63.09</v>
      </c>
      <c r="G1337" s="6">
        <v>71.22</v>
      </c>
      <c r="H1337" s="6">
        <f t="shared" si="288"/>
        <v>0.88584667228306657</v>
      </c>
      <c r="I1337" s="6">
        <v>22.5</v>
      </c>
      <c r="J1337" s="6">
        <v>57.09</v>
      </c>
      <c r="K1337" s="6">
        <v>69.97</v>
      </c>
      <c r="L1337" s="6">
        <f t="shared" si="289"/>
        <v>0</v>
      </c>
      <c r="M1337" s="6">
        <f t="shared" si="290"/>
        <v>0</v>
      </c>
      <c r="N1337" s="6">
        <f t="shared" si="291"/>
        <v>1</v>
      </c>
      <c r="AA1337" t="s">
        <v>1410</v>
      </c>
      <c r="AB1337" t="s">
        <v>1394</v>
      </c>
      <c r="AC1337" s="6" t="s">
        <v>16</v>
      </c>
      <c r="AD1337" s="6" t="s">
        <v>135</v>
      </c>
      <c r="AE1337" s="6">
        <v>34.5</v>
      </c>
      <c r="AF1337" s="6">
        <v>84.99</v>
      </c>
      <c r="AG1337" s="6">
        <v>99.24</v>
      </c>
      <c r="AH1337" s="6">
        <f t="shared" si="292"/>
        <v>0.85640870616686815</v>
      </c>
      <c r="AI1337" s="6">
        <v>34</v>
      </c>
      <c r="AJ1337" s="6">
        <v>77.33</v>
      </c>
      <c r="AK1337" s="6">
        <v>98.04</v>
      </c>
      <c r="AL1337" s="6">
        <f t="shared" si="293"/>
        <v>0</v>
      </c>
      <c r="AM1337" s="6">
        <f t="shared" si="294"/>
        <v>0</v>
      </c>
      <c r="AN1337" s="6">
        <f t="shared" si="295"/>
        <v>1</v>
      </c>
    </row>
    <row r="1338" spans="1:40" x14ac:dyDescent="0.35">
      <c r="A1338" s="9" t="s">
        <v>1411</v>
      </c>
      <c r="B1338" t="s">
        <v>1394</v>
      </c>
      <c r="C1338" t="s">
        <v>16</v>
      </c>
      <c r="D1338" t="s">
        <v>134</v>
      </c>
      <c r="E1338">
        <v>19</v>
      </c>
      <c r="F1338">
        <v>67.349999999999994</v>
      </c>
      <c r="G1338">
        <v>61.18</v>
      </c>
      <c r="H1338">
        <f t="shared" si="288"/>
        <v>1.1008499509643674</v>
      </c>
      <c r="I1338">
        <v>18.5</v>
      </c>
      <c r="J1338">
        <v>36.18</v>
      </c>
      <c r="K1338">
        <v>59.91</v>
      </c>
      <c r="L1338" s="3">
        <f t="shared" si="289"/>
        <v>0</v>
      </c>
      <c r="M1338" s="3">
        <f t="shared" si="290"/>
        <v>1</v>
      </c>
      <c r="N1338" s="3">
        <f t="shared" si="291"/>
        <v>0</v>
      </c>
      <c r="AA1338" t="s">
        <v>1411</v>
      </c>
      <c r="AB1338" t="s">
        <v>1394</v>
      </c>
      <c r="AC1338" s="6" t="s">
        <v>16</v>
      </c>
      <c r="AD1338" s="6" t="s">
        <v>135</v>
      </c>
      <c r="AE1338" s="6">
        <v>15.5</v>
      </c>
      <c r="AF1338" s="6">
        <v>39.72</v>
      </c>
      <c r="AG1338" s="6">
        <v>52.21</v>
      </c>
      <c r="AH1338" s="6">
        <f t="shared" si="292"/>
        <v>0.76077379812296486</v>
      </c>
      <c r="AI1338" s="6">
        <v>15</v>
      </c>
      <c r="AJ1338" s="6">
        <v>34.409999999999997</v>
      </c>
      <c r="AK1338" s="6">
        <v>50.91</v>
      </c>
      <c r="AL1338" s="6">
        <f t="shared" si="293"/>
        <v>0</v>
      </c>
      <c r="AM1338" s="6">
        <f t="shared" si="294"/>
        <v>0</v>
      </c>
      <c r="AN1338" s="6">
        <f t="shared" si="295"/>
        <v>1</v>
      </c>
    </row>
    <row r="1339" spans="1:40" x14ac:dyDescent="0.35">
      <c r="A1339" s="9" t="s">
        <v>1412</v>
      </c>
      <c r="B1339" t="s">
        <v>1394</v>
      </c>
      <c r="C1339" t="s">
        <v>16</v>
      </c>
      <c r="D1339" t="s">
        <v>134</v>
      </c>
      <c r="E1339">
        <v>15.5</v>
      </c>
      <c r="F1339">
        <v>74.06</v>
      </c>
      <c r="G1339">
        <v>52.21</v>
      </c>
      <c r="H1339">
        <f t="shared" si="288"/>
        <v>1.4185022026431717</v>
      </c>
      <c r="I1339">
        <v>30</v>
      </c>
      <c r="J1339">
        <v>92.19</v>
      </c>
      <c r="K1339">
        <v>88.39</v>
      </c>
      <c r="L1339" s="3">
        <f t="shared" si="289"/>
        <v>0</v>
      </c>
      <c r="M1339" s="3">
        <f t="shared" si="290"/>
        <v>1</v>
      </c>
      <c r="N1339" s="3">
        <f t="shared" si="291"/>
        <v>0</v>
      </c>
      <c r="AA1339" t="s">
        <v>1412</v>
      </c>
      <c r="AB1339" t="s">
        <v>1394</v>
      </c>
      <c r="AC1339" s="6" t="s">
        <v>16</v>
      </c>
      <c r="AD1339" s="6" t="s">
        <v>135</v>
      </c>
      <c r="AE1339" s="6">
        <v>32</v>
      </c>
      <c r="AF1339" s="6">
        <v>79.86</v>
      </c>
      <c r="AG1339" s="6">
        <v>93.23</v>
      </c>
      <c r="AH1339" s="6">
        <f t="shared" si="292"/>
        <v>0.85659122600021453</v>
      </c>
      <c r="AI1339" s="6">
        <v>31.5</v>
      </c>
      <c r="AJ1339" s="6">
        <v>61.79</v>
      </c>
      <c r="AK1339" s="6">
        <v>92.02</v>
      </c>
      <c r="AL1339" s="6">
        <f t="shared" si="293"/>
        <v>0</v>
      </c>
      <c r="AM1339" s="6">
        <f t="shared" si="294"/>
        <v>0</v>
      </c>
      <c r="AN1339" s="6">
        <f t="shared" si="295"/>
        <v>1</v>
      </c>
    </row>
    <row r="1340" spans="1:40" x14ac:dyDescent="0.35">
      <c r="A1340" s="9" t="s">
        <v>1413</v>
      </c>
      <c r="B1340" t="s">
        <v>1394</v>
      </c>
      <c r="C1340" t="s">
        <v>16</v>
      </c>
      <c r="D1340" t="s">
        <v>134</v>
      </c>
      <c r="E1340">
        <v>15</v>
      </c>
      <c r="F1340">
        <v>56.52</v>
      </c>
      <c r="G1340">
        <v>50.91</v>
      </c>
      <c r="H1340">
        <f t="shared" ref="H1340:H1403" si="296">F1340/G1340</f>
        <v>1.1101944608131999</v>
      </c>
      <c r="I1340">
        <v>15</v>
      </c>
      <c r="J1340">
        <v>56.52</v>
      </c>
      <c r="K1340">
        <v>50.91</v>
      </c>
      <c r="L1340" s="3">
        <f t="shared" ref="L1340:L1403" si="297">IF(H1340&gt;1.5,1,0)</f>
        <v>0</v>
      </c>
      <c r="M1340" s="3">
        <f t="shared" ref="M1340:M1403" si="298">IF((AND(H1340&gt;1,H1340&lt;1.5)),1,0)</f>
        <v>1</v>
      </c>
      <c r="N1340" s="3">
        <f t="shared" ref="N1340:N1403" si="299">IF(H1340&lt;1,1,0)</f>
        <v>0</v>
      </c>
      <c r="AA1340" t="s">
        <v>1413</v>
      </c>
      <c r="AB1340" t="s">
        <v>1394</v>
      </c>
      <c r="AC1340" t="s">
        <v>16</v>
      </c>
      <c r="AD1340" t="s">
        <v>135</v>
      </c>
      <c r="AE1340">
        <v>17</v>
      </c>
      <c r="AF1340">
        <v>57.26</v>
      </c>
      <c r="AG1340">
        <v>56.08</v>
      </c>
      <c r="AH1340">
        <f t="shared" ref="AH1340:AH1403" si="300">AF1340/AG1340</f>
        <v>1.0210413694721825</v>
      </c>
      <c r="AI1340">
        <v>16.5</v>
      </c>
      <c r="AJ1340">
        <v>50.46</v>
      </c>
      <c r="AK1340">
        <v>54.79</v>
      </c>
      <c r="AL1340" s="3">
        <f t="shared" ref="AL1340:AL1403" si="301">IF(AH1340&gt;1.5,1,0)</f>
        <v>0</v>
      </c>
      <c r="AM1340" s="3">
        <f t="shared" ref="AM1340:AM1403" si="302">IF((AND(AH1340&gt;1,AH1340&lt;1.5)),1,0)</f>
        <v>1</v>
      </c>
      <c r="AN1340" s="3">
        <f t="shared" ref="AN1340:AN1403" si="303">IF(AH1340&lt;1,1,0)</f>
        <v>0</v>
      </c>
    </row>
    <row r="1341" spans="1:40" x14ac:dyDescent="0.35">
      <c r="A1341" s="9" t="s">
        <v>1414</v>
      </c>
      <c r="B1341" t="s">
        <v>1394</v>
      </c>
      <c r="C1341" s="6" t="s">
        <v>16</v>
      </c>
      <c r="D1341" s="6" t="s">
        <v>134</v>
      </c>
      <c r="E1341" s="6">
        <v>26.5</v>
      </c>
      <c r="F1341" s="6">
        <v>76.23</v>
      </c>
      <c r="G1341" s="6">
        <v>79.86</v>
      </c>
      <c r="H1341" s="6">
        <f t="shared" si="296"/>
        <v>0.95454545454545459</v>
      </c>
      <c r="I1341" s="6">
        <v>26</v>
      </c>
      <c r="J1341" s="6">
        <v>69.3</v>
      </c>
      <c r="K1341" s="6">
        <v>78.63</v>
      </c>
      <c r="L1341" s="6">
        <f t="shared" si="297"/>
        <v>0</v>
      </c>
      <c r="M1341" s="6">
        <f t="shared" si="298"/>
        <v>0</v>
      </c>
      <c r="N1341" s="6">
        <f t="shared" si="299"/>
        <v>1</v>
      </c>
      <c r="AA1341" t="s">
        <v>1414</v>
      </c>
      <c r="AB1341" t="s">
        <v>1394</v>
      </c>
      <c r="AC1341" s="6" t="s">
        <v>16</v>
      </c>
      <c r="AD1341" s="6" t="s">
        <v>135</v>
      </c>
      <c r="AE1341" s="6">
        <v>23</v>
      </c>
      <c r="AF1341" s="6">
        <v>61.29</v>
      </c>
      <c r="AG1341" s="6">
        <v>71.22</v>
      </c>
      <c r="AH1341" s="6">
        <f t="shared" si="300"/>
        <v>0.86057287278854255</v>
      </c>
      <c r="AI1341" s="6">
        <v>22.5</v>
      </c>
      <c r="AJ1341" s="6">
        <v>47.55</v>
      </c>
      <c r="AK1341" s="6">
        <v>69.97</v>
      </c>
      <c r="AL1341" s="6">
        <f t="shared" si="301"/>
        <v>0</v>
      </c>
      <c r="AM1341" s="6">
        <f t="shared" si="302"/>
        <v>0</v>
      </c>
      <c r="AN1341" s="6">
        <f t="shared" si="303"/>
        <v>1</v>
      </c>
    </row>
    <row r="1342" spans="1:40" x14ac:dyDescent="0.35">
      <c r="A1342" s="9" t="s">
        <v>1415</v>
      </c>
      <c r="B1342" t="s">
        <v>1394</v>
      </c>
      <c r="C1342" t="s">
        <v>16</v>
      </c>
      <c r="D1342" t="s">
        <v>134</v>
      </c>
      <c r="E1342">
        <v>15.5</v>
      </c>
      <c r="F1342">
        <v>118.8</v>
      </c>
      <c r="G1342">
        <v>52.21</v>
      </c>
      <c r="H1342">
        <f t="shared" si="296"/>
        <v>2.2754261635701973</v>
      </c>
      <c r="I1342">
        <v>31.5</v>
      </c>
      <c r="J1342">
        <v>141.28</v>
      </c>
      <c r="K1342">
        <v>92.02</v>
      </c>
      <c r="L1342" s="3">
        <f t="shared" si="297"/>
        <v>1</v>
      </c>
      <c r="M1342" s="3">
        <f t="shared" si="298"/>
        <v>0</v>
      </c>
      <c r="N1342" s="3">
        <f t="shared" si="299"/>
        <v>0</v>
      </c>
      <c r="AA1342" t="s">
        <v>1415</v>
      </c>
      <c r="AB1342" t="s">
        <v>1394</v>
      </c>
      <c r="AC1342" t="s">
        <v>16</v>
      </c>
      <c r="AD1342" t="s">
        <v>135</v>
      </c>
      <c r="AE1342">
        <v>15</v>
      </c>
      <c r="AF1342">
        <v>54.01</v>
      </c>
      <c r="AG1342">
        <v>50.91</v>
      </c>
      <c r="AH1342">
        <f t="shared" si="300"/>
        <v>1.0608917697898252</v>
      </c>
      <c r="AI1342">
        <v>15</v>
      </c>
      <c r="AJ1342">
        <v>54.01</v>
      </c>
      <c r="AK1342">
        <v>50.91</v>
      </c>
      <c r="AL1342" s="3">
        <f t="shared" si="301"/>
        <v>0</v>
      </c>
      <c r="AM1342" s="3">
        <f t="shared" si="302"/>
        <v>1</v>
      </c>
      <c r="AN1342" s="3">
        <f t="shared" si="303"/>
        <v>0</v>
      </c>
    </row>
    <row r="1343" spans="1:40" x14ac:dyDescent="0.35">
      <c r="A1343" s="9" t="s">
        <v>1416</v>
      </c>
      <c r="B1343" t="s">
        <v>1394</v>
      </c>
      <c r="C1343" s="6" t="s">
        <v>16</v>
      </c>
      <c r="D1343" s="6" t="s">
        <v>134</v>
      </c>
      <c r="E1343" s="6">
        <v>18.5</v>
      </c>
      <c r="F1343" s="6">
        <v>57.65</v>
      </c>
      <c r="G1343" s="6">
        <v>59.91</v>
      </c>
      <c r="H1343" s="6">
        <f t="shared" si="296"/>
        <v>0.96227674845601741</v>
      </c>
      <c r="I1343" s="6">
        <v>18</v>
      </c>
      <c r="J1343" s="6">
        <v>23.59</v>
      </c>
      <c r="K1343" s="6">
        <v>58.64</v>
      </c>
      <c r="L1343" s="6">
        <f t="shared" si="297"/>
        <v>0</v>
      </c>
      <c r="M1343" s="6">
        <f t="shared" si="298"/>
        <v>0</v>
      </c>
      <c r="N1343" s="6">
        <f t="shared" si="299"/>
        <v>1</v>
      </c>
      <c r="AA1343" t="s">
        <v>1416</v>
      </c>
      <c r="AB1343" t="s">
        <v>1394</v>
      </c>
      <c r="AC1343" s="6" t="s">
        <v>16</v>
      </c>
      <c r="AD1343" s="6" t="s">
        <v>135</v>
      </c>
      <c r="AE1343" s="6">
        <v>35</v>
      </c>
      <c r="AF1343" s="6">
        <v>95.72</v>
      </c>
      <c r="AG1343" s="6">
        <v>100.44</v>
      </c>
      <c r="AH1343" s="6">
        <f t="shared" si="300"/>
        <v>0.95300677021107127</v>
      </c>
      <c r="AI1343" s="6">
        <v>34.5</v>
      </c>
      <c r="AJ1343" s="6">
        <v>69.36</v>
      </c>
      <c r="AK1343" s="6">
        <v>99.24</v>
      </c>
      <c r="AL1343" s="6">
        <f t="shared" si="301"/>
        <v>0</v>
      </c>
      <c r="AM1343" s="6">
        <f t="shared" si="302"/>
        <v>0</v>
      </c>
      <c r="AN1343" s="6">
        <f t="shared" si="303"/>
        <v>1</v>
      </c>
    </row>
    <row r="1344" spans="1:40" x14ac:dyDescent="0.35">
      <c r="A1344" s="9" t="s">
        <v>1417</v>
      </c>
      <c r="B1344" t="s">
        <v>1394</v>
      </c>
      <c r="C1344" s="6" t="s">
        <v>16</v>
      </c>
      <c r="D1344" s="6" t="s">
        <v>134</v>
      </c>
      <c r="E1344" s="6">
        <v>22.5</v>
      </c>
      <c r="F1344" s="6">
        <v>58.06</v>
      </c>
      <c r="G1344" s="6">
        <v>69.97</v>
      </c>
      <c r="H1344" s="6">
        <f t="shared" si="296"/>
        <v>0.82978419322566821</v>
      </c>
      <c r="I1344" s="6">
        <v>22</v>
      </c>
      <c r="J1344" s="6">
        <v>37.880000000000003</v>
      </c>
      <c r="K1344" s="6">
        <v>68.72</v>
      </c>
      <c r="L1344" s="6">
        <f t="shared" si="297"/>
        <v>0</v>
      </c>
      <c r="M1344" s="6">
        <f t="shared" si="298"/>
        <v>0</v>
      </c>
      <c r="N1344" s="6">
        <f t="shared" si="299"/>
        <v>1</v>
      </c>
      <c r="AA1344" t="s">
        <v>1417</v>
      </c>
      <c r="AB1344" t="s">
        <v>1394</v>
      </c>
      <c r="AC1344" s="6" t="s">
        <v>16</v>
      </c>
      <c r="AD1344" s="6" t="s">
        <v>135</v>
      </c>
      <c r="AE1344" s="6">
        <v>22</v>
      </c>
      <c r="AF1344" s="6">
        <v>58.75</v>
      </c>
      <c r="AG1344" s="6">
        <v>68.72</v>
      </c>
      <c r="AH1344" s="6">
        <f t="shared" si="300"/>
        <v>0.854918509895227</v>
      </c>
      <c r="AI1344" s="6">
        <v>21.5</v>
      </c>
      <c r="AJ1344" s="6">
        <v>31.29</v>
      </c>
      <c r="AK1344" s="6">
        <v>67.47</v>
      </c>
      <c r="AL1344" s="6">
        <f t="shared" si="301"/>
        <v>0</v>
      </c>
      <c r="AM1344" s="6">
        <f t="shared" si="302"/>
        <v>0</v>
      </c>
      <c r="AN1344" s="6">
        <f t="shared" si="303"/>
        <v>1</v>
      </c>
    </row>
    <row r="1345" spans="1:40" x14ac:dyDescent="0.35">
      <c r="A1345" s="9" t="s">
        <v>1418</v>
      </c>
      <c r="B1345" t="s">
        <v>1394</v>
      </c>
      <c r="C1345" s="6" t="s">
        <v>16</v>
      </c>
      <c r="D1345" s="6" t="s">
        <v>134</v>
      </c>
      <c r="E1345" s="6">
        <v>26</v>
      </c>
      <c r="F1345" s="6">
        <v>75.52</v>
      </c>
      <c r="G1345" s="6">
        <v>78.63</v>
      </c>
      <c r="H1345" s="6">
        <f t="shared" si="296"/>
        <v>0.96044766628513289</v>
      </c>
      <c r="I1345" s="6">
        <v>25.5</v>
      </c>
      <c r="J1345" s="6">
        <v>54.24</v>
      </c>
      <c r="K1345" s="6">
        <v>77.400000000000006</v>
      </c>
      <c r="L1345" s="6">
        <f t="shared" si="297"/>
        <v>0</v>
      </c>
      <c r="M1345" s="6">
        <f t="shared" si="298"/>
        <v>0</v>
      </c>
      <c r="N1345" s="6">
        <f t="shared" si="299"/>
        <v>1</v>
      </c>
      <c r="AA1345" t="s">
        <v>1418</v>
      </c>
      <c r="AB1345" t="s">
        <v>1394</v>
      </c>
      <c r="AC1345" s="6" t="s">
        <v>16</v>
      </c>
      <c r="AD1345" s="6" t="s">
        <v>135</v>
      </c>
      <c r="AE1345" s="6">
        <v>18</v>
      </c>
      <c r="AF1345" s="6">
        <v>47.39</v>
      </c>
      <c r="AG1345" s="6">
        <v>58.64</v>
      </c>
      <c r="AH1345" s="6">
        <f t="shared" si="300"/>
        <v>0.80815143246930421</v>
      </c>
      <c r="AI1345" s="6">
        <v>17.5</v>
      </c>
      <c r="AJ1345" s="6">
        <v>43.05</v>
      </c>
      <c r="AK1345" s="6">
        <v>57.36</v>
      </c>
      <c r="AL1345" s="6">
        <f t="shared" si="301"/>
        <v>0</v>
      </c>
      <c r="AM1345" s="6">
        <f t="shared" si="302"/>
        <v>0</v>
      </c>
      <c r="AN1345" s="6">
        <f t="shared" si="303"/>
        <v>1</v>
      </c>
    </row>
    <row r="1346" spans="1:40" x14ac:dyDescent="0.35">
      <c r="A1346" s="9" t="s">
        <v>1419</v>
      </c>
      <c r="B1346" t="s">
        <v>1394</v>
      </c>
      <c r="C1346" t="s">
        <v>16</v>
      </c>
      <c r="D1346" t="s">
        <v>134</v>
      </c>
      <c r="E1346">
        <v>28</v>
      </c>
      <c r="F1346">
        <v>101.64</v>
      </c>
      <c r="G1346">
        <v>83.53</v>
      </c>
      <c r="H1346">
        <f t="shared" si="296"/>
        <v>1.2168083323356877</v>
      </c>
      <c r="I1346">
        <v>27</v>
      </c>
      <c r="J1346">
        <v>76.540000000000006</v>
      </c>
      <c r="K1346">
        <v>81.08</v>
      </c>
      <c r="L1346" s="3">
        <f t="shared" si="297"/>
        <v>0</v>
      </c>
      <c r="M1346" s="3">
        <f t="shared" si="298"/>
        <v>1</v>
      </c>
      <c r="N1346" s="3">
        <f t="shared" si="299"/>
        <v>0</v>
      </c>
      <c r="AA1346" t="s">
        <v>1419</v>
      </c>
      <c r="AB1346" t="s">
        <v>1394</v>
      </c>
      <c r="AC1346" s="6" t="s">
        <v>16</v>
      </c>
      <c r="AD1346" s="6" t="s">
        <v>135</v>
      </c>
      <c r="AE1346" s="6">
        <v>18.5</v>
      </c>
      <c r="AF1346" s="6">
        <v>50.26</v>
      </c>
      <c r="AG1346" s="6">
        <v>59.91</v>
      </c>
      <c r="AH1346" s="6">
        <f t="shared" si="300"/>
        <v>0.83892505424803876</v>
      </c>
      <c r="AI1346" s="6">
        <v>18</v>
      </c>
      <c r="AJ1346" s="6">
        <v>44.04</v>
      </c>
      <c r="AK1346" s="6">
        <v>58.64</v>
      </c>
      <c r="AL1346" s="6">
        <f t="shared" si="301"/>
        <v>0</v>
      </c>
      <c r="AM1346" s="6">
        <f t="shared" si="302"/>
        <v>0</v>
      </c>
      <c r="AN1346" s="6">
        <f t="shared" si="303"/>
        <v>1</v>
      </c>
    </row>
    <row r="1347" spans="1:40" x14ac:dyDescent="0.35">
      <c r="A1347" s="9" t="s">
        <v>1420</v>
      </c>
      <c r="B1347" t="s">
        <v>1394</v>
      </c>
      <c r="C1347" s="6" t="s">
        <v>16</v>
      </c>
      <c r="D1347" s="6" t="s">
        <v>134</v>
      </c>
      <c r="E1347" s="6">
        <v>30.5</v>
      </c>
      <c r="F1347" s="6">
        <v>89.02</v>
      </c>
      <c r="G1347" s="6">
        <v>89.6</v>
      </c>
      <c r="H1347" s="6">
        <f t="shared" si="296"/>
        <v>0.99352678571428577</v>
      </c>
      <c r="I1347" s="6">
        <v>30</v>
      </c>
      <c r="J1347" s="6">
        <v>76.61</v>
      </c>
      <c r="K1347" s="6">
        <v>88.39</v>
      </c>
      <c r="L1347" s="6">
        <f t="shared" si="297"/>
        <v>0</v>
      </c>
      <c r="M1347" s="6">
        <f t="shared" si="298"/>
        <v>0</v>
      </c>
      <c r="N1347" s="6">
        <f t="shared" si="299"/>
        <v>1</v>
      </c>
      <c r="AA1347" t="s">
        <v>1420</v>
      </c>
      <c r="AB1347" t="s">
        <v>1394</v>
      </c>
      <c r="AC1347" s="6" t="s">
        <v>16</v>
      </c>
      <c r="AD1347" s="6" t="s">
        <v>135</v>
      </c>
      <c r="AE1347" s="6">
        <v>17.5</v>
      </c>
      <c r="AF1347" s="6">
        <v>39.96</v>
      </c>
      <c r="AG1347" s="6">
        <v>57.36</v>
      </c>
      <c r="AH1347" s="6">
        <f t="shared" si="300"/>
        <v>0.69665271966527198</v>
      </c>
      <c r="AI1347" s="6">
        <v>17</v>
      </c>
      <c r="AJ1347" s="6">
        <v>24.93</v>
      </c>
      <c r="AK1347" s="6">
        <v>56.08</v>
      </c>
      <c r="AL1347" s="6">
        <f t="shared" si="301"/>
        <v>0</v>
      </c>
      <c r="AM1347" s="6">
        <f t="shared" si="302"/>
        <v>0</v>
      </c>
      <c r="AN1347" s="6">
        <f t="shared" si="303"/>
        <v>1</v>
      </c>
    </row>
    <row r="1348" spans="1:40" x14ac:dyDescent="0.35">
      <c r="A1348" s="9" t="s">
        <v>1421</v>
      </c>
      <c r="B1348" t="s">
        <v>1394</v>
      </c>
      <c r="C1348" t="s">
        <v>16</v>
      </c>
      <c r="D1348" t="s">
        <v>134</v>
      </c>
      <c r="E1348">
        <v>30.5</v>
      </c>
      <c r="F1348">
        <v>102.51</v>
      </c>
      <c r="G1348">
        <v>89.6</v>
      </c>
      <c r="H1348">
        <f t="shared" si="296"/>
        <v>1.1440848214285715</v>
      </c>
      <c r="I1348">
        <v>15.5</v>
      </c>
      <c r="J1348">
        <v>64.66</v>
      </c>
      <c r="K1348">
        <v>52.21</v>
      </c>
      <c r="L1348" s="3">
        <f t="shared" si="297"/>
        <v>0</v>
      </c>
      <c r="M1348" s="3">
        <f t="shared" si="298"/>
        <v>1</v>
      </c>
      <c r="N1348" s="3">
        <f t="shared" si="299"/>
        <v>0</v>
      </c>
      <c r="AA1348" t="s">
        <v>1421</v>
      </c>
      <c r="AB1348" t="s">
        <v>1394</v>
      </c>
      <c r="AC1348" t="s">
        <v>16</v>
      </c>
      <c r="AD1348" t="s">
        <v>135</v>
      </c>
      <c r="AE1348">
        <v>29</v>
      </c>
      <c r="AF1348">
        <v>89.8</v>
      </c>
      <c r="AG1348">
        <v>85.96</v>
      </c>
      <c r="AH1348">
        <f t="shared" si="300"/>
        <v>1.0446719404374127</v>
      </c>
      <c r="AI1348">
        <v>28.5</v>
      </c>
      <c r="AJ1348">
        <v>77.319999999999993</v>
      </c>
      <c r="AK1348">
        <v>84.74</v>
      </c>
      <c r="AL1348" s="3">
        <f t="shared" si="301"/>
        <v>0</v>
      </c>
      <c r="AM1348" s="3">
        <f t="shared" si="302"/>
        <v>1</v>
      </c>
      <c r="AN1348" s="3">
        <f t="shared" si="303"/>
        <v>0</v>
      </c>
    </row>
    <row r="1349" spans="1:40" x14ac:dyDescent="0.35">
      <c r="A1349" s="9" t="s">
        <v>1422</v>
      </c>
      <c r="B1349" t="s">
        <v>1394</v>
      </c>
      <c r="C1349" s="6" t="s">
        <v>16</v>
      </c>
      <c r="D1349" s="6" t="s">
        <v>134</v>
      </c>
      <c r="E1349" s="6">
        <v>17.5</v>
      </c>
      <c r="F1349" s="6">
        <v>54.84</v>
      </c>
      <c r="G1349" s="6">
        <v>57.36</v>
      </c>
      <c r="H1349" s="6">
        <f t="shared" si="296"/>
        <v>0.95606694560669458</v>
      </c>
      <c r="I1349" s="6">
        <v>17</v>
      </c>
      <c r="J1349" s="6">
        <v>39.799999999999997</v>
      </c>
      <c r="K1349" s="6">
        <v>56.08</v>
      </c>
      <c r="L1349" s="6">
        <f t="shared" si="297"/>
        <v>0</v>
      </c>
      <c r="M1349" s="6">
        <f t="shared" si="298"/>
        <v>0</v>
      </c>
      <c r="N1349" s="6">
        <f t="shared" si="299"/>
        <v>1</v>
      </c>
      <c r="AA1349" t="s">
        <v>1422</v>
      </c>
      <c r="AB1349" t="s">
        <v>1394</v>
      </c>
      <c r="AC1349" t="s">
        <v>16</v>
      </c>
      <c r="AD1349" t="s">
        <v>135</v>
      </c>
      <c r="AE1349">
        <v>29</v>
      </c>
      <c r="AF1349">
        <v>90.09</v>
      </c>
      <c r="AG1349">
        <v>85.96</v>
      </c>
      <c r="AH1349">
        <f t="shared" si="300"/>
        <v>1.0480456026058633</v>
      </c>
      <c r="AI1349">
        <v>28.5</v>
      </c>
      <c r="AJ1349">
        <v>72.75</v>
      </c>
      <c r="AK1349">
        <v>84.74</v>
      </c>
      <c r="AL1349" s="3">
        <f t="shared" si="301"/>
        <v>0</v>
      </c>
      <c r="AM1349" s="3">
        <f t="shared" si="302"/>
        <v>1</v>
      </c>
      <c r="AN1349" s="3">
        <f t="shared" si="303"/>
        <v>0</v>
      </c>
    </row>
    <row r="1350" spans="1:40" x14ac:dyDescent="0.35">
      <c r="A1350" s="9" t="s">
        <v>1423</v>
      </c>
      <c r="B1350" t="s">
        <v>1394</v>
      </c>
      <c r="C1350" t="s">
        <v>16</v>
      </c>
      <c r="D1350" t="s">
        <v>134</v>
      </c>
      <c r="E1350">
        <v>16.5</v>
      </c>
      <c r="F1350">
        <v>100.2</v>
      </c>
      <c r="G1350">
        <v>54.79</v>
      </c>
      <c r="H1350">
        <f t="shared" si="296"/>
        <v>1.828800876072276</v>
      </c>
      <c r="I1350">
        <v>33.5</v>
      </c>
      <c r="J1350">
        <v>125.15</v>
      </c>
      <c r="K1350">
        <v>96.84</v>
      </c>
      <c r="L1350" s="3">
        <f t="shared" si="297"/>
        <v>1</v>
      </c>
      <c r="M1350" s="3">
        <f t="shared" si="298"/>
        <v>0</v>
      </c>
      <c r="N1350" s="3">
        <f t="shared" si="299"/>
        <v>0</v>
      </c>
      <c r="AA1350" t="s">
        <v>1423</v>
      </c>
      <c r="AB1350" t="s">
        <v>1394</v>
      </c>
      <c r="AC1350" t="s">
        <v>16</v>
      </c>
      <c r="AD1350" t="s">
        <v>135</v>
      </c>
      <c r="AE1350">
        <v>23</v>
      </c>
      <c r="AF1350">
        <v>89.01</v>
      </c>
      <c r="AG1350">
        <v>71.22</v>
      </c>
      <c r="AH1350">
        <f t="shared" si="300"/>
        <v>1.2497893850042123</v>
      </c>
      <c r="AI1350">
        <v>22.5</v>
      </c>
      <c r="AJ1350">
        <v>61.7</v>
      </c>
      <c r="AK1350">
        <v>69.97</v>
      </c>
      <c r="AL1350" s="3">
        <f t="shared" si="301"/>
        <v>0</v>
      </c>
      <c r="AM1350" s="3">
        <f t="shared" si="302"/>
        <v>1</v>
      </c>
      <c r="AN1350" s="3">
        <f t="shared" si="303"/>
        <v>0</v>
      </c>
    </row>
    <row r="1351" spans="1:40" x14ac:dyDescent="0.35">
      <c r="A1351" s="9" t="s">
        <v>1424</v>
      </c>
      <c r="B1351" t="s">
        <v>1394</v>
      </c>
      <c r="C1351" s="6" t="s">
        <v>16</v>
      </c>
      <c r="D1351" s="6" t="s">
        <v>134</v>
      </c>
      <c r="E1351" s="6">
        <v>15</v>
      </c>
      <c r="F1351" s="6">
        <v>37.82</v>
      </c>
      <c r="G1351" s="6">
        <v>50.91</v>
      </c>
      <c r="H1351" s="6">
        <f t="shared" si="296"/>
        <v>0.74287959143586724</v>
      </c>
      <c r="I1351" s="6">
        <v>15</v>
      </c>
      <c r="J1351" s="6">
        <v>37.82</v>
      </c>
      <c r="K1351" s="6">
        <v>50.91</v>
      </c>
      <c r="L1351" s="6">
        <f t="shared" si="297"/>
        <v>0</v>
      </c>
      <c r="M1351" s="6">
        <f t="shared" si="298"/>
        <v>0</v>
      </c>
      <c r="N1351" s="6">
        <f t="shared" si="299"/>
        <v>1</v>
      </c>
      <c r="AA1351" t="s">
        <v>1424</v>
      </c>
      <c r="AB1351" t="s">
        <v>1394</v>
      </c>
      <c r="AC1351" s="6" t="s">
        <v>16</v>
      </c>
      <c r="AD1351" s="6" t="s">
        <v>135</v>
      </c>
      <c r="AE1351" s="6">
        <v>23.5</v>
      </c>
      <c r="AF1351" s="6">
        <v>67.12</v>
      </c>
      <c r="AG1351" s="6">
        <v>72.459999999999994</v>
      </c>
      <c r="AH1351" s="6">
        <f t="shared" si="300"/>
        <v>0.92630416781672664</v>
      </c>
      <c r="AI1351" s="6">
        <v>23</v>
      </c>
      <c r="AJ1351" s="6">
        <v>62.11</v>
      </c>
      <c r="AK1351" s="6">
        <v>71.22</v>
      </c>
      <c r="AL1351" s="6">
        <f t="shared" si="301"/>
        <v>0</v>
      </c>
      <c r="AM1351" s="6">
        <f t="shared" si="302"/>
        <v>0</v>
      </c>
      <c r="AN1351" s="6">
        <f t="shared" si="303"/>
        <v>1</v>
      </c>
    </row>
    <row r="1352" spans="1:40" x14ac:dyDescent="0.35">
      <c r="A1352" s="9" t="s">
        <v>1425</v>
      </c>
      <c r="B1352" t="s">
        <v>1394</v>
      </c>
      <c r="C1352" s="6" t="s">
        <v>16</v>
      </c>
      <c r="D1352" s="6" t="s">
        <v>134</v>
      </c>
      <c r="E1352" s="6">
        <v>33.5</v>
      </c>
      <c r="F1352" s="6">
        <v>96.74</v>
      </c>
      <c r="G1352" s="6">
        <v>96.84</v>
      </c>
      <c r="H1352" s="6">
        <f t="shared" si="296"/>
        <v>0.99896736885584458</v>
      </c>
      <c r="I1352" s="6">
        <v>33</v>
      </c>
      <c r="J1352" s="6">
        <v>71.55</v>
      </c>
      <c r="K1352" s="6">
        <v>95.64</v>
      </c>
      <c r="L1352" s="6">
        <f t="shared" si="297"/>
        <v>0</v>
      </c>
      <c r="M1352" s="6">
        <f t="shared" si="298"/>
        <v>0</v>
      </c>
      <c r="N1352" s="6">
        <f t="shared" si="299"/>
        <v>1</v>
      </c>
      <c r="AA1352" t="s">
        <v>1425</v>
      </c>
      <c r="AB1352" t="s">
        <v>1394</v>
      </c>
      <c r="AC1352" s="6" t="s">
        <v>16</v>
      </c>
      <c r="AD1352" s="6" t="s">
        <v>135</v>
      </c>
      <c r="AE1352" s="6">
        <v>15</v>
      </c>
      <c r="AF1352" s="6">
        <v>36.950000000000003</v>
      </c>
      <c r="AG1352" s="6">
        <v>50.91</v>
      </c>
      <c r="AH1352" s="6">
        <f t="shared" si="300"/>
        <v>0.72579061088194863</v>
      </c>
      <c r="AI1352" s="6">
        <v>15</v>
      </c>
      <c r="AJ1352" s="6">
        <v>36.950000000000003</v>
      </c>
      <c r="AK1352" s="6">
        <v>50.91</v>
      </c>
      <c r="AL1352" s="6">
        <f t="shared" si="301"/>
        <v>0</v>
      </c>
      <c r="AM1352" s="6">
        <f t="shared" si="302"/>
        <v>0</v>
      </c>
      <c r="AN1352" s="6">
        <f t="shared" si="303"/>
        <v>1</v>
      </c>
    </row>
    <row r="1353" spans="1:40" x14ac:dyDescent="0.35">
      <c r="A1353" s="9" t="s">
        <v>1426</v>
      </c>
      <c r="B1353" t="s">
        <v>1427</v>
      </c>
      <c r="C1353" s="6" t="s">
        <v>16</v>
      </c>
      <c r="D1353" s="6" t="s">
        <v>949</v>
      </c>
      <c r="E1353" s="6">
        <v>29.5</v>
      </c>
      <c r="F1353" s="6">
        <v>84.37</v>
      </c>
      <c r="G1353" s="6">
        <v>87.18</v>
      </c>
      <c r="H1353" s="6">
        <f t="shared" si="296"/>
        <v>0.96776783665978428</v>
      </c>
      <c r="I1353" s="6">
        <v>29</v>
      </c>
      <c r="J1353" s="6">
        <v>39.64</v>
      </c>
      <c r="K1353" s="6">
        <v>85.96</v>
      </c>
      <c r="L1353" s="6">
        <f t="shared" si="297"/>
        <v>0</v>
      </c>
      <c r="M1353" s="6">
        <f t="shared" si="298"/>
        <v>0</v>
      </c>
      <c r="N1353" s="6">
        <f t="shared" si="299"/>
        <v>1</v>
      </c>
      <c r="AA1353" t="s">
        <v>1426</v>
      </c>
      <c r="AB1353" t="s">
        <v>1427</v>
      </c>
      <c r="AC1353" t="s">
        <v>16</v>
      </c>
      <c r="AD1353" t="s">
        <v>951</v>
      </c>
      <c r="AE1353">
        <v>24</v>
      </c>
      <c r="AF1353">
        <v>171.9</v>
      </c>
      <c r="AG1353">
        <v>73.7</v>
      </c>
      <c r="AH1353">
        <f t="shared" si="300"/>
        <v>2.3324287652645861</v>
      </c>
      <c r="AI1353">
        <v>23</v>
      </c>
      <c r="AJ1353">
        <v>63.83</v>
      </c>
      <c r="AK1353">
        <v>71.22</v>
      </c>
      <c r="AL1353" s="3">
        <f t="shared" si="301"/>
        <v>1</v>
      </c>
      <c r="AM1353" s="3">
        <f t="shared" si="302"/>
        <v>0</v>
      </c>
      <c r="AN1353" s="3">
        <f t="shared" si="303"/>
        <v>0</v>
      </c>
    </row>
    <row r="1354" spans="1:40" x14ac:dyDescent="0.35">
      <c r="A1354" s="9" t="s">
        <v>1428</v>
      </c>
      <c r="B1354" t="s">
        <v>1427</v>
      </c>
      <c r="C1354" s="6" t="s">
        <v>16</v>
      </c>
      <c r="D1354" s="6" t="s">
        <v>949</v>
      </c>
      <c r="E1354" s="6">
        <v>23</v>
      </c>
      <c r="F1354" s="6">
        <v>60.32</v>
      </c>
      <c r="G1354" s="6">
        <v>71.22</v>
      </c>
      <c r="H1354" s="6">
        <f t="shared" si="296"/>
        <v>0.84695310306093796</v>
      </c>
      <c r="I1354" s="6">
        <v>22.5</v>
      </c>
      <c r="J1354" s="6">
        <v>44.59</v>
      </c>
      <c r="K1354" s="6">
        <v>69.97</v>
      </c>
      <c r="L1354" s="6">
        <f t="shared" si="297"/>
        <v>0</v>
      </c>
      <c r="M1354" s="6">
        <f t="shared" si="298"/>
        <v>0</v>
      </c>
      <c r="N1354" s="6">
        <f t="shared" si="299"/>
        <v>1</v>
      </c>
      <c r="AA1354" t="s">
        <v>1428</v>
      </c>
      <c r="AB1354" t="s">
        <v>1427</v>
      </c>
      <c r="AC1354" t="s">
        <v>16</v>
      </c>
      <c r="AD1354" t="s">
        <v>951</v>
      </c>
      <c r="AE1354">
        <v>24</v>
      </c>
      <c r="AF1354">
        <v>124.1</v>
      </c>
      <c r="AG1354">
        <v>73.7</v>
      </c>
      <c r="AH1354">
        <f t="shared" si="300"/>
        <v>1.6838534599728627</v>
      </c>
      <c r="AI1354">
        <v>18</v>
      </c>
      <c r="AJ1354">
        <v>68.430000000000007</v>
      </c>
      <c r="AK1354">
        <v>58.64</v>
      </c>
      <c r="AL1354" s="3">
        <f t="shared" si="301"/>
        <v>1</v>
      </c>
      <c r="AM1354" s="3">
        <f t="shared" si="302"/>
        <v>0</v>
      </c>
      <c r="AN1354" s="3">
        <f t="shared" si="303"/>
        <v>0</v>
      </c>
    </row>
    <row r="1355" spans="1:40" x14ac:dyDescent="0.35">
      <c r="A1355" s="9" t="s">
        <v>1429</v>
      </c>
      <c r="B1355" t="s">
        <v>1427</v>
      </c>
      <c r="C1355" s="6" t="s">
        <v>16</v>
      </c>
      <c r="D1355" s="6" t="s">
        <v>949</v>
      </c>
      <c r="E1355" s="6">
        <v>32</v>
      </c>
      <c r="F1355" s="6">
        <v>92.5</v>
      </c>
      <c r="G1355" s="6">
        <v>93.23</v>
      </c>
      <c r="H1355" s="6">
        <f t="shared" si="296"/>
        <v>0.99216990239193392</v>
      </c>
      <c r="I1355" s="6">
        <v>31.5</v>
      </c>
      <c r="J1355" s="6">
        <v>65.11</v>
      </c>
      <c r="K1355" s="6">
        <v>92.02</v>
      </c>
      <c r="L1355" s="6">
        <f t="shared" si="297"/>
        <v>0</v>
      </c>
      <c r="M1355" s="6">
        <f t="shared" si="298"/>
        <v>0</v>
      </c>
      <c r="N1355" s="6">
        <f t="shared" si="299"/>
        <v>1</v>
      </c>
      <c r="AA1355" t="s">
        <v>1429</v>
      </c>
      <c r="AB1355" t="s">
        <v>1427</v>
      </c>
      <c r="AC1355" t="s">
        <v>16</v>
      </c>
      <c r="AD1355" t="s">
        <v>951</v>
      </c>
      <c r="AE1355">
        <v>24</v>
      </c>
      <c r="AF1355">
        <v>104.7</v>
      </c>
      <c r="AG1355">
        <v>73.7</v>
      </c>
      <c r="AH1355">
        <f t="shared" si="300"/>
        <v>1.4206241519674356</v>
      </c>
      <c r="AI1355">
        <v>16</v>
      </c>
      <c r="AJ1355">
        <v>57.98</v>
      </c>
      <c r="AK1355">
        <v>53.5</v>
      </c>
      <c r="AL1355" s="3">
        <f t="shared" si="301"/>
        <v>0</v>
      </c>
      <c r="AM1355" s="3">
        <f t="shared" si="302"/>
        <v>1</v>
      </c>
      <c r="AN1355" s="3">
        <f t="shared" si="303"/>
        <v>0</v>
      </c>
    </row>
    <row r="1356" spans="1:40" x14ac:dyDescent="0.35">
      <c r="A1356" s="9" t="s">
        <v>1430</v>
      </c>
      <c r="B1356" t="s">
        <v>1427</v>
      </c>
      <c r="C1356" s="6" t="s">
        <v>16</v>
      </c>
      <c r="D1356" s="6" t="s">
        <v>949</v>
      </c>
      <c r="E1356" s="6">
        <v>16</v>
      </c>
      <c r="F1356" s="6">
        <v>36.36</v>
      </c>
      <c r="G1356" s="6">
        <v>53.5</v>
      </c>
      <c r="H1356" s="6">
        <f t="shared" si="296"/>
        <v>0.67962616822429911</v>
      </c>
      <c r="I1356" s="6">
        <v>15.5</v>
      </c>
      <c r="J1356" s="6">
        <v>29.11</v>
      </c>
      <c r="K1356" s="6">
        <v>52.21</v>
      </c>
      <c r="L1356" s="6">
        <f t="shared" si="297"/>
        <v>0</v>
      </c>
      <c r="M1356" s="6">
        <f t="shared" si="298"/>
        <v>0</v>
      </c>
      <c r="N1356" s="6">
        <f t="shared" si="299"/>
        <v>1</v>
      </c>
      <c r="AA1356" t="s">
        <v>1430</v>
      </c>
      <c r="AB1356" t="s">
        <v>1427</v>
      </c>
      <c r="AC1356" t="s">
        <v>16</v>
      </c>
      <c r="AD1356" t="s">
        <v>951</v>
      </c>
      <c r="AE1356">
        <v>24</v>
      </c>
      <c r="AF1356">
        <v>158.59</v>
      </c>
      <c r="AG1356">
        <v>73.7</v>
      </c>
      <c r="AH1356">
        <f t="shared" si="300"/>
        <v>2.151831750339213</v>
      </c>
      <c r="AI1356">
        <v>23.5</v>
      </c>
      <c r="AJ1356">
        <v>61.89</v>
      </c>
      <c r="AK1356">
        <v>72.459999999999994</v>
      </c>
      <c r="AL1356" s="3">
        <f t="shared" si="301"/>
        <v>1</v>
      </c>
      <c r="AM1356" s="3">
        <f t="shared" si="302"/>
        <v>0</v>
      </c>
      <c r="AN1356" s="3">
        <f t="shared" si="303"/>
        <v>0</v>
      </c>
    </row>
    <row r="1357" spans="1:40" x14ac:dyDescent="0.35">
      <c r="A1357" s="9" t="s">
        <v>1431</v>
      </c>
      <c r="B1357" t="s">
        <v>1427</v>
      </c>
      <c r="C1357" s="6" t="s">
        <v>16</v>
      </c>
      <c r="D1357" s="6" t="s">
        <v>949</v>
      </c>
      <c r="E1357" s="6">
        <v>21.5</v>
      </c>
      <c r="F1357" s="6">
        <v>54.21</v>
      </c>
      <c r="G1357" s="6">
        <v>67.47</v>
      </c>
      <c r="H1357" s="6">
        <f t="shared" si="296"/>
        <v>0.80346820809248554</v>
      </c>
      <c r="I1357" s="6">
        <v>21</v>
      </c>
      <c r="J1357" s="6">
        <v>43.09</v>
      </c>
      <c r="K1357" s="6">
        <v>66.22</v>
      </c>
      <c r="L1357" s="6">
        <f t="shared" si="297"/>
        <v>0</v>
      </c>
      <c r="M1357" s="6">
        <f t="shared" si="298"/>
        <v>0</v>
      </c>
      <c r="N1357" s="6">
        <f t="shared" si="299"/>
        <v>1</v>
      </c>
      <c r="AA1357" t="s">
        <v>1431</v>
      </c>
      <c r="AB1357" t="s">
        <v>1427</v>
      </c>
      <c r="AC1357" t="s">
        <v>16</v>
      </c>
      <c r="AD1357" t="s">
        <v>951</v>
      </c>
      <c r="AE1357">
        <v>24</v>
      </c>
      <c r="AF1357">
        <v>163.22</v>
      </c>
      <c r="AG1357">
        <v>73.7</v>
      </c>
      <c r="AH1357">
        <f t="shared" si="300"/>
        <v>2.2146540027137043</v>
      </c>
      <c r="AI1357">
        <v>16</v>
      </c>
      <c r="AJ1357">
        <v>55.58</v>
      </c>
      <c r="AK1357">
        <v>53.5</v>
      </c>
      <c r="AL1357" s="3">
        <f t="shared" si="301"/>
        <v>1</v>
      </c>
      <c r="AM1357" s="3">
        <f t="shared" si="302"/>
        <v>0</v>
      </c>
      <c r="AN1357" s="3">
        <f t="shared" si="303"/>
        <v>0</v>
      </c>
    </row>
    <row r="1358" spans="1:40" x14ac:dyDescent="0.35">
      <c r="A1358" s="9" t="s">
        <v>1432</v>
      </c>
      <c r="B1358" t="s">
        <v>1427</v>
      </c>
      <c r="C1358" s="6" t="s">
        <v>16</v>
      </c>
      <c r="D1358" s="6" t="s">
        <v>949</v>
      </c>
      <c r="E1358" s="6">
        <v>20</v>
      </c>
      <c r="F1358" s="6">
        <v>61.39</v>
      </c>
      <c r="G1358" s="6">
        <v>63.71</v>
      </c>
      <c r="H1358" s="6">
        <f t="shared" si="296"/>
        <v>0.96358499450635693</v>
      </c>
      <c r="I1358" s="6">
        <v>19.5</v>
      </c>
      <c r="J1358" s="6">
        <v>44.16</v>
      </c>
      <c r="K1358" s="6">
        <v>62.44</v>
      </c>
      <c r="L1358" s="6">
        <f t="shared" si="297"/>
        <v>0</v>
      </c>
      <c r="M1358" s="6">
        <f t="shared" si="298"/>
        <v>0</v>
      </c>
      <c r="N1358" s="6">
        <f t="shared" si="299"/>
        <v>1</v>
      </c>
      <c r="AA1358" t="s">
        <v>1432</v>
      </c>
      <c r="AB1358" t="s">
        <v>1427</v>
      </c>
      <c r="AC1358" t="s">
        <v>16</v>
      </c>
      <c r="AD1358" t="s">
        <v>951</v>
      </c>
      <c r="AE1358">
        <v>24</v>
      </c>
      <c r="AF1358">
        <v>191.12</v>
      </c>
      <c r="AG1358">
        <v>73.7</v>
      </c>
      <c r="AH1358">
        <f t="shared" si="300"/>
        <v>2.5932157394843962</v>
      </c>
      <c r="AI1358">
        <v>16</v>
      </c>
      <c r="AJ1358">
        <v>65.98</v>
      </c>
      <c r="AK1358">
        <v>53.5</v>
      </c>
      <c r="AL1358" s="3">
        <f t="shared" si="301"/>
        <v>1</v>
      </c>
      <c r="AM1358" s="3">
        <f t="shared" si="302"/>
        <v>0</v>
      </c>
      <c r="AN1358" s="3">
        <f t="shared" si="303"/>
        <v>0</v>
      </c>
    </row>
    <row r="1359" spans="1:40" x14ac:dyDescent="0.35">
      <c r="A1359" s="9" t="s">
        <v>1433</v>
      </c>
      <c r="B1359" t="s">
        <v>1427</v>
      </c>
      <c r="C1359" s="6" t="s">
        <v>16</v>
      </c>
      <c r="D1359" s="6" t="s">
        <v>134</v>
      </c>
      <c r="E1359" s="6">
        <v>15.5</v>
      </c>
      <c r="F1359" s="6">
        <v>51.95</v>
      </c>
      <c r="G1359" s="6">
        <v>52.21</v>
      </c>
      <c r="H1359" s="6">
        <f t="shared" si="296"/>
        <v>0.99502011108982957</v>
      </c>
      <c r="I1359" s="6">
        <v>15</v>
      </c>
      <c r="J1359" s="6">
        <v>41.76</v>
      </c>
      <c r="K1359" s="6">
        <v>50.91</v>
      </c>
      <c r="L1359" s="6">
        <f t="shared" si="297"/>
        <v>0</v>
      </c>
      <c r="M1359" s="6">
        <f t="shared" si="298"/>
        <v>0</v>
      </c>
      <c r="N1359" s="6">
        <f t="shared" si="299"/>
        <v>1</v>
      </c>
      <c r="AA1359" t="s">
        <v>1433</v>
      </c>
      <c r="AB1359" t="s">
        <v>1427</v>
      </c>
      <c r="AC1359" s="6" t="s">
        <v>16</v>
      </c>
      <c r="AD1359" s="6" t="s">
        <v>135</v>
      </c>
      <c r="AE1359" s="6">
        <v>15</v>
      </c>
      <c r="AF1359" s="6">
        <v>43.06</v>
      </c>
      <c r="AG1359" s="6">
        <v>50.91</v>
      </c>
      <c r="AH1359" s="6">
        <f t="shared" si="300"/>
        <v>0.84580632488705565</v>
      </c>
      <c r="AI1359" s="6">
        <v>15</v>
      </c>
      <c r="AJ1359" s="6">
        <v>43.06</v>
      </c>
      <c r="AK1359" s="6">
        <v>50.91</v>
      </c>
      <c r="AL1359" s="6">
        <f t="shared" si="301"/>
        <v>0</v>
      </c>
      <c r="AM1359" s="6">
        <f t="shared" si="302"/>
        <v>0</v>
      </c>
      <c r="AN1359" s="6">
        <f t="shared" si="303"/>
        <v>1</v>
      </c>
    </row>
    <row r="1360" spans="1:40" x14ac:dyDescent="0.35">
      <c r="A1360" s="9" t="s">
        <v>1434</v>
      </c>
      <c r="B1360" t="s">
        <v>1427</v>
      </c>
      <c r="C1360" s="6" t="s">
        <v>16</v>
      </c>
      <c r="D1360" s="6" t="s">
        <v>134</v>
      </c>
      <c r="E1360" s="6">
        <v>16</v>
      </c>
      <c r="F1360" s="6">
        <v>50.2</v>
      </c>
      <c r="G1360" s="6">
        <v>53.5</v>
      </c>
      <c r="H1360" s="6">
        <f t="shared" si="296"/>
        <v>0.93831775700934583</v>
      </c>
      <c r="I1360" s="6">
        <v>15.5</v>
      </c>
      <c r="J1360" s="6">
        <v>30.52</v>
      </c>
      <c r="K1360" s="6">
        <v>52.21</v>
      </c>
      <c r="L1360" s="6">
        <f t="shared" si="297"/>
        <v>0</v>
      </c>
      <c r="M1360" s="6">
        <f t="shared" si="298"/>
        <v>0</v>
      </c>
      <c r="N1360" s="6">
        <f t="shared" si="299"/>
        <v>1</v>
      </c>
      <c r="AA1360" t="s">
        <v>1434</v>
      </c>
      <c r="AB1360" t="s">
        <v>1427</v>
      </c>
      <c r="AC1360" s="6" t="s">
        <v>16</v>
      </c>
      <c r="AD1360" s="6" t="s">
        <v>135</v>
      </c>
      <c r="AE1360" s="6">
        <v>28.5</v>
      </c>
      <c r="AF1360" s="6">
        <v>78.739999999999995</v>
      </c>
      <c r="AG1360" s="6">
        <v>84.74</v>
      </c>
      <c r="AH1360" s="6">
        <f t="shared" si="300"/>
        <v>0.92919518527259848</v>
      </c>
      <c r="AI1360" s="6">
        <v>28</v>
      </c>
      <c r="AJ1360" s="6">
        <v>52.77</v>
      </c>
      <c r="AK1360" s="6">
        <v>83.53</v>
      </c>
      <c r="AL1360" s="6">
        <f t="shared" si="301"/>
        <v>0</v>
      </c>
      <c r="AM1360" s="6">
        <f t="shared" si="302"/>
        <v>0</v>
      </c>
      <c r="AN1360" s="6">
        <f t="shared" si="303"/>
        <v>1</v>
      </c>
    </row>
    <row r="1361" spans="1:40" x14ac:dyDescent="0.35">
      <c r="A1361" s="9" t="s">
        <v>1435</v>
      </c>
      <c r="B1361" t="s">
        <v>1427</v>
      </c>
      <c r="C1361" t="s">
        <v>16</v>
      </c>
      <c r="D1361" t="s">
        <v>134</v>
      </c>
      <c r="E1361">
        <v>15</v>
      </c>
      <c r="F1361">
        <v>67.3</v>
      </c>
      <c r="G1361">
        <v>50.91</v>
      </c>
      <c r="H1361">
        <f t="shared" si="296"/>
        <v>1.3219406796307209</v>
      </c>
      <c r="I1361">
        <v>30</v>
      </c>
      <c r="J1361">
        <v>101.29</v>
      </c>
      <c r="K1361">
        <v>88.39</v>
      </c>
      <c r="L1361" s="3">
        <f t="shared" si="297"/>
        <v>0</v>
      </c>
      <c r="M1361" s="3">
        <f t="shared" si="298"/>
        <v>1</v>
      </c>
      <c r="N1361" s="3">
        <f t="shared" si="299"/>
        <v>0</v>
      </c>
      <c r="AA1361" t="s">
        <v>1435</v>
      </c>
      <c r="AB1361" t="s">
        <v>1427</v>
      </c>
      <c r="AC1361" s="6" t="s">
        <v>16</v>
      </c>
      <c r="AD1361" s="6" t="s">
        <v>135</v>
      </c>
      <c r="AE1361" s="6">
        <v>22.5</v>
      </c>
      <c r="AF1361" s="6">
        <v>56.25</v>
      </c>
      <c r="AG1361" s="6">
        <v>69.97</v>
      </c>
      <c r="AH1361" s="6">
        <f t="shared" si="300"/>
        <v>0.80391596398456477</v>
      </c>
      <c r="AI1361" s="6">
        <v>22</v>
      </c>
      <c r="AJ1361" s="6">
        <v>54.96</v>
      </c>
      <c r="AK1361" s="6">
        <v>68.72</v>
      </c>
      <c r="AL1361" s="6">
        <f t="shared" si="301"/>
        <v>0</v>
      </c>
      <c r="AM1361" s="6">
        <f t="shared" si="302"/>
        <v>0</v>
      </c>
      <c r="AN1361" s="6">
        <f t="shared" si="303"/>
        <v>1</v>
      </c>
    </row>
    <row r="1362" spans="1:40" x14ac:dyDescent="0.35">
      <c r="A1362" s="9" t="s">
        <v>1436</v>
      </c>
      <c r="B1362" t="s">
        <v>1427</v>
      </c>
      <c r="C1362" t="s">
        <v>16</v>
      </c>
      <c r="D1362" t="s">
        <v>134</v>
      </c>
      <c r="E1362">
        <v>16.5</v>
      </c>
      <c r="F1362">
        <v>55.1</v>
      </c>
      <c r="G1362">
        <v>54.79</v>
      </c>
      <c r="H1362">
        <f t="shared" si="296"/>
        <v>1.0056579667822596</v>
      </c>
      <c r="I1362">
        <v>16</v>
      </c>
      <c r="J1362">
        <v>37.85</v>
      </c>
      <c r="K1362">
        <v>53.5</v>
      </c>
      <c r="L1362" s="3">
        <f t="shared" si="297"/>
        <v>0</v>
      </c>
      <c r="M1362" s="3">
        <f t="shared" si="298"/>
        <v>1</v>
      </c>
      <c r="N1362" s="3">
        <f t="shared" si="299"/>
        <v>0</v>
      </c>
      <c r="AA1362" t="s">
        <v>1436</v>
      </c>
      <c r="AB1362" t="s">
        <v>1427</v>
      </c>
      <c r="AC1362" s="6" t="s">
        <v>16</v>
      </c>
      <c r="AD1362" s="6" t="s">
        <v>135</v>
      </c>
      <c r="AE1362" s="6">
        <v>27</v>
      </c>
      <c r="AF1362" s="6">
        <v>77.37</v>
      </c>
      <c r="AG1362" s="6">
        <v>81.08</v>
      </c>
      <c r="AH1362" s="6">
        <f t="shared" si="300"/>
        <v>0.95424272323630988</v>
      </c>
      <c r="AI1362" s="6">
        <v>26.5</v>
      </c>
      <c r="AJ1362" s="6">
        <v>47.64</v>
      </c>
      <c r="AK1362" s="6">
        <v>79.86</v>
      </c>
      <c r="AL1362" s="6">
        <f t="shared" si="301"/>
        <v>0</v>
      </c>
      <c r="AM1362" s="6">
        <f t="shared" si="302"/>
        <v>0</v>
      </c>
      <c r="AN1362" s="6">
        <f t="shared" si="303"/>
        <v>1</v>
      </c>
    </row>
    <row r="1363" spans="1:40" x14ac:dyDescent="0.35">
      <c r="A1363" s="9" t="s">
        <v>1437</v>
      </c>
      <c r="B1363" t="s">
        <v>1427</v>
      </c>
      <c r="C1363" t="s">
        <v>16</v>
      </c>
      <c r="D1363" t="s">
        <v>134</v>
      </c>
      <c r="E1363">
        <v>15.5</v>
      </c>
      <c r="F1363">
        <v>54.05</v>
      </c>
      <c r="G1363">
        <v>52.21</v>
      </c>
      <c r="H1363">
        <f t="shared" si="296"/>
        <v>1.0352422907488985</v>
      </c>
      <c r="I1363">
        <v>15</v>
      </c>
      <c r="J1363">
        <v>35.32</v>
      </c>
      <c r="K1363">
        <v>50.91</v>
      </c>
      <c r="L1363" s="3">
        <f t="shared" si="297"/>
        <v>0</v>
      </c>
      <c r="M1363" s="3">
        <f t="shared" si="298"/>
        <v>1</v>
      </c>
      <c r="N1363" s="3">
        <f t="shared" si="299"/>
        <v>0</v>
      </c>
      <c r="AA1363" t="s">
        <v>1437</v>
      </c>
      <c r="AB1363" t="s">
        <v>1427</v>
      </c>
      <c r="AC1363" t="s">
        <v>16</v>
      </c>
      <c r="AD1363" t="s">
        <v>135</v>
      </c>
      <c r="AE1363">
        <v>20</v>
      </c>
      <c r="AF1363">
        <v>66.22</v>
      </c>
      <c r="AG1363">
        <v>63.71</v>
      </c>
      <c r="AH1363">
        <f t="shared" si="300"/>
        <v>1.0393972688745881</v>
      </c>
      <c r="AI1363">
        <v>19.5</v>
      </c>
      <c r="AJ1363">
        <v>50.45</v>
      </c>
      <c r="AK1363">
        <v>62.44</v>
      </c>
      <c r="AL1363" s="3">
        <f t="shared" si="301"/>
        <v>0</v>
      </c>
      <c r="AM1363" s="3">
        <f t="shared" si="302"/>
        <v>1</v>
      </c>
      <c r="AN1363" s="3">
        <f t="shared" si="303"/>
        <v>0</v>
      </c>
    </row>
    <row r="1364" spans="1:40" x14ac:dyDescent="0.35">
      <c r="A1364" s="9" t="s">
        <v>1438</v>
      </c>
      <c r="B1364" t="s">
        <v>1427</v>
      </c>
      <c r="C1364" t="s">
        <v>16</v>
      </c>
      <c r="D1364" t="s">
        <v>134</v>
      </c>
      <c r="E1364">
        <v>18</v>
      </c>
      <c r="F1364">
        <v>60.62</v>
      </c>
      <c r="G1364">
        <v>58.64</v>
      </c>
      <c r="H1364">
        <f t="shared" si="296"/>
        <v>1.0337653478854023</v>
      </c>
      <c r="I1364">
        <v>17.5</v>
      </c>
      <c r="J1364">
        <v>36.1</v>
      </c>
      <c r="K1364">
        <v>57.36</v>
      </c>
      <c r="L1364" s="3">
        <f t="shared" si="297"/>
        <v>0</v>
      </c>
      <c r="M1364" s="3">
        <f t="shared" si="298"/>
        <v>1</v>
      </c>
      <c r="N1364" s="3">
        <f t="shared" si="299"/>
        <v>0</v>
      </c>
      <c r="AA1364" t="s">
        <v>1438</v>
      </c>
      <c r="AB1364" t="s">
        <v>1427</v>
      </c>
      <c r="AC1364" s="6" t="s">
        <v>16</v>
      </c>
      <c r="AD1364" s="6" t="s">
        <v>135</v>
      </c>
      <c r="AE1364" s="6">
        <v>16</v>
      </c>
      <c r="AF1364" s="6">
        <v>42.47</v>
      </c>
      <c r="AG1364" s="6">
        <v>53.5</v>
      </c>
      <c r="AH1364" s="6">
        <f t="shared" si="300"/>
        <v>0.79383177570093455</v>
      </c>
      <c r="AI1364" s="6">
        <v>15.5</v>
      </c>
      <c r="AJ1364" s="6">
        <v>38.08</v>
      </c>
      <c r="AK1364" s="6">
        <v>52.21</v>
      </c>
      <c r="AL1364" s="6">
        <f t="shared" si="301"/>
        <v>0</v>
      </c>
      <c r="AM1364" s="6">
        <f t="shared" si="302"/>
        <v>0</v>
      </c>
      <c r="AN1364" s="6">
        <f t="shared" si="303"/>
        <v>1</v>
      </c>
    </row>
    <row r="1365" spans="1:40" x14ac:dyDescent="0.35">
      <c r="A1365" s="9" t="s">
        <v>1439</v>
      </c>
      <c r="B1365" t="s">
        <v>1427</v>
      </c>
      <c r="C1365" s="6" t="s">
        <v>16</v>
      </c>
      <c r="D1365" s="6" t="s">
        <v>134</v>
      </c>
      <c r="E1365" s="6">
        <v>24</v>
      </c>
      <c r="F1365" s="6">
        <v>70.02</v>
      </c>
      <c r="G1365" s="6">
        <v>73.7</v>
      </c>
      <c r="H1365" s="6">
        <f t="shared" si="296"/>
        <v>0.95006784260515598</v>
      </c>
      <c r="I1365" s="6">
        <v>23.5</v>
      </c>
      <c r="J1365" s="6">
        <v>62.17</v>
      </c>
      <c r="K1365" s="6">
        <v>72.459999999999994</v>
      </c>
      <c r="L1365" s="6">
        <f t="shared" si="297"/>
        <v>0</v>
      </c>
      <c r="M1365" s="6">
        <f t="shared" si="298"/>
        <v>0</v>
      </c>
      <c r="N1365" s="6">
        <f t="shared" si="299"/>
        <v>1</v>
      </c>
      <c r="AA1365" t="s">
        <v>1439</v>
      </c>
      <c r="AB1365" t="s">
        <v>1427</v>
      </c>
      <c r="AC1365" s="6" t="s">
        <v>16</v>
      </c>
      <c r="AD1365" s="6" t="s">
        <v>135</v>
      </c>
      <c r="AE1365" s="6">
        <v>27.5</v>
      </c>
      <c r="AF1365" s="6">
        <v>67.89</v>
      </c>
      <c r="AG1365" s="6">
        <v>82.3</v>
      </c>
      <c r="AH1365" s="6">
        <f t="shared" si="300"/>
        <v>0.8249088699878494</v>
      </c>
      <c r="AI1365" s="6">
        <v>27</v>
      </c>
      <c r="AJ1365" s="6">
        <v>48.71</v>
      </c>
      <c r="AK1365" s="6">
        <v>81.08</v>
      </c>
      <c r="AL1365" s="6">
        <f t="shared" si="301"/>
        <v>0</v>
      </c>
      <c r="AM1365" s="6">
        <f t="shared" si="302"/>
        <v>0</v>
      </c>
      <c r="AN1365" s="6">
        <f t="shared" si="303"/>
        <v>1</v>
      </c>
    </row>
    <row r="1366" spans="1:40" x14ac:dyDescent="0.35">
      <c r="A1366" s="9" t="s">
        <v>1440</v>
      </c>
      <c r="B1366" t="s">
        <v>1427</v>
      </c>
      <c r="C1366" s="6" t="s">
        <v>16</v>
      </c>
      <c r="D1366" s="6" t="s">
        <v>134</v>
      </c>
      <c r="E1366" s="6">
        <v>22</v>
      </c>
      <c r="F1366" s="6">
        <v>60.19</v>
      </c>
      <c r="G1366" s="6">
        <v>68.72</v>
      </c>
      <c r="H1366" s="6">
        <f t="shared" si="296"/>
        <v>0.87587310826542486</v>
      </c>
      <c r="I1366" s="6">
        <v>21.5</v>
      </c>
      <c r="J1366" s="6">
        <v>47.38</v>
      </c>
      <c r="K1366" s="6">
        <v>67.47</v>
      </c>
      <c r="L1366" s="6">
        <f t="shared" si="297"/>
        <v>0</v>
      </c>
      <c r="M1366" s="6">
        <f t="shared" si="298"/>
        <v>0</v>
      </c>
      <c r="N1366" s="6">
        <f t="shared" si="299"/>
        <v>1</v>
      </c>
      <c r="AA1366" t="s">
        <v>1440</v>
      </c>
      <c r="AB1366" t="s">
        <v>1427</v>
      </c>
      <c r="AC1366" t="s">
        <v>16</v>
      </c>
      <c r="AD1366" t="s">
        <v>135</v>
      </c>
      <c r="AE1366">
        <v>23.5</v>
      </c>
      <c r="AF1366">
        <v>79.97</v>
      </c>
      <c r="AG1366">
        <v>72.459999999999994</v>
      </c>
      <c r="AH1366">
        <f t="shared" si="300"/>
        <v>1.1036433894562518</v>
      </c>
      <c r="AI1366">
        <v>23</v>
      </c>
      <c r="AJ1366">
        <v>64.41</v>
      </c>
      <c r="AK1366">
        <v>71.22</v>
      </c>
      <c r="AL1366" s="3">
        <f t="shared" si="301"/>
        <v>0</v>
      </c>
      <c r="AM1366" s="3">
        <f t="shared" si="302"/>
        <v>1</v>
      </c>
      <c r="AN1366" s="3">
        <f t="shared" si="303"/>
        <v>0</v>
      </c>
    </row>
    <row r="1367" spans="1:40" x14ac:dyDescent="0.35">
      <c r="A1367" s="9" t="s">
        <v>1441</v>
      </c>
      <c r="B1367" t="s">
        <v>1442</v>
      </c>
      <c r="C1367" s="6" t="s">
        <v>16</v>
      </c>
      <c r="D1367" s="6" t="s">
        <v>949</v>
      </c>
      <c r="E1367" s="6">
        <v>20</v>
      </c>
      <c r="F1367" s="6">
        <v>62.87</v>
      </c>
      <c r="G1367" s="6">
        <v>63.71</v>
      </c>
      <c r="H1367" s="6">
        <f t="shared" si="296"/>
        <v>0.98681525663161196</v>
      </c>
      <c r="I1367" s="6">
        <v>19.5</v>
      </c>
      <c r="J1367" s="6">
        <v>49.87</v>
      </c>
      <c r="K1367" s="6">
        <v>62.44</v>
      </c>
      <c r="L1367" s="6">
        <f t="shared" si="297"/>
        <v>0</v>
      </c>
      <c r="M1367" s="6">
        <f t="shared" si="298"/>
        <v>0</v>
      </c>
      <c r="N1367" s="6">
        <f t="shared" si="299"/>
        <v>1</v>
      </c>
      <c r="AA1367" t="s">
        <v>1441</v>
      </c>
      <c r="AB1367" t="s">
        <v>1442</v>
      </c>
      <c r="AC1367" t="s">
        <v>16</v>
      </c>
      <c r="AD1367" t="s">
        <v>951</v>
      </c>
      <c r="AE1367">
        <v>24</v>
      </c>
      <c r="AF1367">
        <v>95.71</v>
      </c>
      <c r="AG1367">
        <v>73.7</v>
      </c>
      <c r="AH1367">
        <f t="shared" si="300"/>
        <v>1.2986431478968792</v>
      </c>
      <c r="AI1367">
        <v>23</v>
      </c>
      <c r="AJ1367">
        <v>37.46</v>
      </c>
      <c r="AK1367">
        <v>71.22</v>
      </c>
      <c r="AL1367" s="3">
        <f t="shared" si="301"/>
        <v>0</v>
      </c>
      <c r="AM1367" s="3">
        <f t="shared" si="302"/>
        <v>1</v>
      </c>
      <c r="AN1367" s="3">
        <f t="shared" si="303"/>
        <v>0</v>
      </c>
    </row>
    <row r="1368" spans="1:40" x14ac:dyDescent="0.35">
      <c r="A1368" s="9" t="s">
        <v>1443</v>
      </c>
      <c r="B1368" t="s">
        <v>1442</v>
      </c>
      <c r="C1368" s="6" t="s">
        <v>16</v>
      </c>
      <c r="D1368" s="6" t="s">
        <v>949</v>
      </c>
      <c r="E1368" s="6">
        <v>15</v>
      </c>
      <c r="F1368" s="6">
        <v>46.68</v>
      </c>
      <c r="G1368" s="6">
        <v>50.91</v>
      </c>
      <c r="H1368" s="6">
        <f t="shared" si="296"/>
        <v>0.9169121979964644</v>
      </c>
      <c r="I1368" s="6">
        <v>15</v>
      </c>
      <c r="J1368" s="6">
        <v>46.68</v>
      </c>
      <c r="K1368" s="6">
        <v>50.91</v>
      </c>
      <c r="L1368" s="6">
        <f t="shared" si="297"/>
        <v>0</v>
      </c>
      <c r="M1368" s="6">
        <f t="shared" si="298"/>
        <v>0</v>
      </c>
      <c r="N1368" s="6">
        <f t="shared" si="299"/>
        <v>1</v>
      </c>
      <c r="AA1368" t="s">
        <v>1443</v>
      </c>
      <c r="AB1368" t="s">
        <v>1442</v>
      </c>
      <c r="AC1368" t="s">
        <v>16</v>
      </c>
      <c r="AD1368" t="s">
        <v>951</v>
      </c>
      <c r="AE1368">
        <v>24</v>
      </c>
      <c r="AF1368">
        <v>131.65</v>
      </c>
      <c r="AG1368">
        <v>73.7</v>
      </c>
      <c r="AH1368">
        <f t="shared" si="300"/>
        <v>1.7862957937584802</v>
      </c>
      <c r="AI1368">
        <v>16</v>
      </c>
      <c r="AJ1368">
        <v>53.78</v>
      </c>
      <c r="AK1368">
        <v>53.5</v>
      </c>
      <c r="AL1368" s="3">
        <f t="shared" si="301"/>
        <v>1</v>
      </c>
      <c r="AM1368" s="3">
        <f t="shared" si="302"/>
        <v>0</v>
      </c>
      <c r="AN1368" s="3">
        <f t="shared" si="303"/>
        <v>0</v>
      </c>
    </row>
    <row r="1369" spans="1:40" x14ac:dyDescent="0.35">
      <c r="A1369" s="9" t="s">
        <v>1444</v>
      </c>
      <c r="B1369" t="s">
        <v>1442</v>
      </c>
      <c r="C1369" t="s">
        <v>16</v>
      </c>
      <c r="D1369" t="s">
        <v>949</v>
      </c>
      <c r="E1369">
        <v>21.5</v>
      </c>
      <c r="F1369">
        <v>73.87</v>
      </c>
      <c r="G1369">
        <v>67.47</v>
      </c>
      <c r="H1369">
        <f t="shared" si="296"/>
        <v>1.0948569734696902</v>
      </c>
      <c r="I1369">
        <v>35</v>
      </c>
      <c r="J1369">
        <v>101.77</v>
      </c>
      <c r="K1369">
        <v>100.44</v>
      </c>
      <c r="L1369" s="3">
        <f t="shared" si="297"/>
        <v>0</v>
      </c>
      <c r="M1369" s="3">
        <f t="shared" si="298"/>
        <v>1</v>
      </c>
      <c r="N1369" s="3">
        <f t="shared" si="299"/>
        <v>0</v>
      </c>
      <c r="AA1369" t="s">
        <v>1444</v>
      </c>
      <c r="AB1369" t="s">
        <v>1442</v>
      </c>
      <c r="AC1369" s="6" t="s">
        <v>16</v>
      </c>
      <c r="AD1369" s="6" t="s">
        <v>951</v>
      </c>
      <c r="AE1369" s="6">
        <v>35</v>
      </c>
      <c r="AF1369" s="6">
        <v>100.24</v>
      </c>
      <c r="AG1369" s="6">
        <v>100.44</v>
      </c>
      <c r="AH1369" s="6">
        <f t="shared" si="300"/>
        <v>0.99800876144962158</v>
      </c>
      <c r="AI1369" s="6">
        <v>34.5</v>
      </c>
      <c r="AJ1369" s="6">
        <v>63.44</v>
      </c>
      <c r="AK1369" s="6">
        <v>99.24</v>
      </c>
      <c r="AL1369" s="6">
        <f t="shared" si="301"/>
        <v>0</v>
      </c>
      <c r="AM1369" s="6">
        <f t="shared" si="302"/>
        <v>0</v>
      </c>
      <c r="AN1369" s="6">
        <f t="shared" si="303"/>
        <v>1</v>
      </c>
    </row>
    <row r="1370" spans="1:40" x14ac:dyDescent="0.35">
      <c r="A1370" s="9" t="s">
        <v>1445</v>
      </c>
      <c r="B1370" t="s">
        <v>1442</v>
      </c>
      <c r="C1370" s="6" t="s">
        <v>16</v>
      </c>
      <c r="D1370" s="6" t="s">
        <v>134</v>
      </c>
      <c r="E1370" s="6">
        <v>20.5</v>
      </c>
      <c r="F1370" s="6">
        <v>52.43</v>
      </c>
      <c r="G1370" s="6">
        <v>64.97</v>
      </c>
      <c r="H1370" s="6">
        <f t="shared" si="296"/>
        <v>0.80698784054178851</v>
      </c>
      <c r="I1370" s="6">
        <v>20</v>
      </c>
      <c r="J1370" s="6">
        <v>30.71</v>
      </c>
      <c r="K1370" s="6">
        <v>63.71</v>
      </c>
      <c r="L1370" s="6">
        <f t="shared" si="297"/>
        <v>0</v>
      </c>
      <c r="M1370" s="6">
        <f t="shared" si="298"/>
        <v>0</v>
      </c>
      <c r="N1370" s="6">
        <f t="shared" si="299"/>
        <v>1</v>
      </c>
      <c r="AA1370" t="s">
        <v>1445</v>
      </c>
      <c r="AB1370" t="s">
        <v>1442</v>
      </c>
      <c r="AC1370" s="6" t="s">
        <v>16</v>
      </c>
      <c r="AD1370" s="6" t="s">
        <v>135</v>
      </c>
      <c r="AE1370" s="6">
        <v>21.5</v>
      </c>
      <c r="AF1370" s="6">
        <v>52.95</v>
      </c>
      <c r="AG1370" s="6">
        <v>67.47</v>
      </c>
      <c r="AH1370" s="6">
        <f t="shared" si="300"/>
        <v>0.78479324144064033</v>
      </c>
      <c r="AI1370" s="6">
        <v>21</v>
      </c>
      <c r="AJ1370" s="6">
        <v>42.42</v>
      </c>
      <c r="AK1370" s="6">
        <v>66.22</v>
      </c>
      <c r="AL1370" s="6">
        <f t="shared" si="301"/>
        <v>0</v>
      </c>
      <c r="AM1370" s="6">
        <f t="shared" si="302"/>
        <v>0</v>
      </c>
      <c r="AN1370" s="6">
        <f t="shared" si="303"/>
        <v>1</v>
      </c>
    </row>
    <row r="1371" spans="1:40" x14ac:dyDescent="0.35">
      <c r="A1371" s="9" t="s">
        <v>1446</v>
      </c>
      <c r="B1371" t="s">
        <v>1442</v>
      </c>
      <c r="C1371" s="6" t="s">
        <v>16</v>
      </c>
      <c r="D1371" s="6" t="s">
        <v>134</v>
      </c>
      <c r="E1371" s="6">
        <v>17</v>
      </c>
      <c r="F1371" s="6">
        <v>41.04</v>
      </c>
      <c r="G1371" s="6">
        <v>56.08</v>
      </c>
      <c r="H1371" s="6">
        <f t="shared" si="296"/>
        <v>0.73181169757489306</v>
      </c>
      <c r="I1371" s="6">
        <v>16.5</v>
      </c>
      <c r="J1371" s="6">
        <v>32.090000000000003</v>
      </c>
      <c r="K1371" s="6">
        <v>54.79</v>
      </c>
      <c r="L1371" s="6">
        <f t="shared" si="297"/>
        <v>0</v>
      </c>
      <c r="M1371" s="6">
        <f t="shared" si="298"/>
        <v>0</v>
      </c>
      <c r="N1371" s="6">
        <f t="shared" si="299"/>
        <v>1</v>
      </c>
      <c r="AA1371" t="s">
        <v>1446</v>
      </c>
      <c r="AB1371" t="s">
        <v>1442</v>
      </c>
      <c r="AC1371" s="6" t="s">
        <v>16</v>
      </c>
      <c r="AD1371" s="6" t="s">
        <v>135</v>
      </c>
      <c r="AE1371" s="6">
        <v>16</v>
      </c>
      <c r="AF1371" s="6">
        <v>36.85</v>
      </c>
      <c r="AG1371" s="6">
        <v>53.5</v>
      </c>
      <c r="AH1371" s="6">
        <f t="shared" si="300"/>
        <v>0.68878504672897201</v>
      </c>
      <c r="AI1371" s="6">
        <v>15.5</v>
      </c>
      <c r="AJ1371" s="6">
        <v>23.81</v>
      </c>
      <c r="AK1371" s="6">
        <v>52.21</v>
      </c>
      <c r="AL1371" s="6">
        <f t="shared" si="301"/>
        <v>0</v>
      </c>
      <c r="AM1371" s="6">
        <f t="shared" si="302"/>
        <v>0</v>
      </c>
      <c r="AN1371" s="6">
        <f t="shared" si="303"/>
        <v>1</v>
      </c>
    </row>
    <row r="1372" spans="1:40" x14ac:dyDescent="0.35">
      <c r="A1372" s="9" t="s">
        <v>1447</v>
      </c>
      <c r="B1372" t="s">
        <v>1442</v>
      </c>
      <c r="C1372" s="6" t="s">
        <v>16</v>
      </c>
      <c r="D1372" s="6" t="s">
        <v>134</v>
      </c>
      <c r="E1372" s="6">
        <v>20</v>
      </c>
      <c r="F1372" s="6">
        <v>48.53</v>
      </c>
      <c r="G1372" s="6">
        <v>63.71</v>
      </c>
      <c r="H1372" s="6">
        <f t="shared" si="296"/>
        <v>0.76173285198555962</v>
      </c>
      <c r="I1372" s="6">
        <v>19.5</v>
      </c>
      <c r="J1372" s="6">
        <v>32.14</v>
      </c>
      <c r="K1372" s="6">
        <v>62.44</v>
      </c>
      <c r="L1372" s="6">
        <f t="shared" si="297"/>
        <v>0</v>
      </c>
      <c r="M1372" s="6">
        <f t="shared" si="298"/>
        <v>0</v>
      </c>
      <c r="N1372" s="6">
        <f t="shared" si="299"/>
        <v>1</v>
      </c>
      <c r="AA1372" t="s">
        <v>1447</v>
      </c>
      <c r="AB1372" t="s">
        <v>1442</v>
      </c>
      <c r="AC1372" t="s">
        <v>16</v>
      </c>
      <c r="AD1372" t="s">
        <v>135</v>
      </c>
      <c r="AE1372">
        <v>18</v>
      </c>
      <c r="AF1372">
        <v>61.47</v>
      </c>
      <c r="AG1372">
        <v>58.64</v>
      </c>
      <c r="AH1372">
        <f t="shared" si="300"/>
        <v>1.0482605729877217</v>
      </c>
      <c r="AI1372">
        <v>17.5</v>
      </c>
      <c r="AJ1372">
        <v>32.76</v>
      </c>
      <c r="AK1372">
        <v>57.36</v>
      </c>
      <c r="AL1372" s="3">
        <f t="shared" si="301"/>
        <v>0</v>
      </c>
      <c r="AM1372" s="3">
        <f t="shared" si="302"/>
        <v>1</v>
      </c>
      <c r="AN1372" s="3">
        <f t="shared" si="303"/>
        <v>0</v>
      </c>
    </row>
    <row r="1373" spans="1:40" x14ac:dyDescent="0.35">
      <c r="A1373" s="9" t="s">
        <v>1448</v>
      </c>
      <c r="B1373" t="s">
        <v>1449</v>
      </c>
      <c r="C1373" t="s">
        <v>16</v>
      </c>
      <c r="D1373" t="s">
        <v>17</v>
      </c>
      <c r="E1373">
        <v>22</v>
      </c>
      <c r="F1373">
        <v>83.28</v>
      </c>
      <c r="G1373">
        <v>68.72</v>
      </c>
      <c r="H1373">
        <f t="shared" si="296"/>
        <v>1.2118742724097789</v>
      </c>
      <c r="I1373">
        <v>21.5</v>
      </c>
      <c r="J1373">
        <v>46.11</v>
      </c>
      <c r="K1373">
        <v>67.47</v>
      </c>
      <c r="L1373" s="3">
        <f t="shared" si="297"/>
        <v>0</v>
      </c>
      <c r="M1373" s="3">
        <f t="shared" si="298"/>
        <v>1</v>
      </c>
      <c r="N1373" s="3">
        <f t="shared" si="299"/>
        <v>0</v>
      </c>
      <c r="AA1373" t="s">
        <v>1448</v>
      </c>
      <c r="AB1373" t="s">
        <v>1449</v>
      </c>
      <c r="AC1373" s="6" t="s">
        <v>16</v>
      </c>
      <c r="AD1373" s="6" t="s">
        <v>18</v>
      </c>
      <c r="AE1373" s="6">
        <v>25.5</v>
      </c>
      <c r="AF1373" s="6">
        <v>69.81</v>
      </c>
      <c r="AG1373" s="6">
        <v>77.400000000000006</v>
      </c>
      <c r="AH1373" s="6">
        <f t="shared" si="300"/>
        <v>0.90193798449612395</v>
      </c>
      <c r="AI1373" s="6">
        <v>25</v>
      </c>
      <c r="AJ1373" s="6">
        <v>56.15</v>
      </c>
      <c r="AK1373" s="6">
        <v>76.17</v>
      </c>
      <c r="AL1373" s="6">
        <f t="shared" si="301"/>
        <v>0</v>
      </c>
      <c r="AM1373" s="6">
        <f t="shared" si="302"/>
        <v>0</v>
      </c>
      <c r="AN1373" s="6">
        <f t="shared" si="303"/>
        <v>1</v>
      </c>
    </row>
    <row r="1374" spans="1:40" x14ac:dyDescent="0.35">
      <c r="A1374" s="9" t="s">
        <v>1450</v>
      </c>
      <c r="B1374" t="s">
        <v>1449</v>
      </c>
      <c r="C1374" s="6" t="s">
        <v>16</v>
      </c>
      <c r="D1374" s="6" t="s">
        <v>17</v>
      </c>
      <c r="E1374" s="6">
        <v>16.5</v>
      </c>
      <c r="F1374" s="6">
        <v>41.43</v>
      </c>
      <c r="G1374" s="6">
        <v>54.79</v>
      </c>
      <c r="H1374" s="6">
        <f t="shared" si="296"/>
        <v>0.7561598831903632</v>
      </c>
      <c r="I1374" s="6">
        <v>16</v>
      </c>
      <c r="J1374" s="6">
        <v>36.32</v>
      </c>
      <c r="K1374" s="6">
        <v>53.5</v>
      </c>
      <c r="L1374" s="6">
        <f t="shared" si="297"/>
        <v>0</v>
      </c>
      <c r="M1374" s="6">
        <f t="shared" si="298"/>
        <v>0</v>
      </c>
      <c r="N1374" s="6">
        <f t="shared" si="299"/>
        <v>1</v>
      </c>
      <c r="O1374" s="4"/>
      <c r="AA1374" t="s">
        <v>1450</v>
      </c>
      <c r="AB1374" t="s">
        <v>1449</v>
      </c>
      <c r="AC1374" t="s">
        <v>16</v>
      </c>
      <c r="AD1374" t="s">
        <v>18</v>
      </c>
      <c r="AE1374">
        <v>24</v>
      </c>
      <c r="AF1374">
        <v>120.48</v>
      </c>
      <c r="AG1374">
        <v>73.7</v>
      </c>
      <c r="AH1374">
        <f t="shared" si="300"/>
        <v>1.6347354138398915</v>
      </c>
      <c r="AI1374">
        <v>16</v>
      </c>
      <c r="AJ1374">
        <v>62.68</v>
      </c>
      <c r="AK1374">
        <v>53.5</v>
      </c>
      <c r="AL1374" s="3">
        <f t="shared" si="301"/>
        <v>1</v>
      </c>
      <c r="AM1374" s="3">
        <f t="shared" si="302"/>
        <v>0</v>
      </c>
      <c r="AN1374" s="3">
        <f t="shared" si="303"/>
        <v>0</v>
      </c>
    </row>
    <row r="1375" spans="1:40" x14ac:dyDescent="0.35">
      <c r="A1375" s="9" t="s">
        <v>1451</v>
      </c>
      <c r="B1375" t="s">
        <v>1449</v>
      </c>
      <c r="C1375" s="6" t="s">
        <v>16</v>
      </c>
      <c r="D1375" s="6" t="s">
        <v>17</v>
      </c>
      <c r="E1375" s="6">
        <v>30.5</v>
      </c>
      <c r="F1375" s="6">
        <v>79.150000000000006</v>
      </c>
      <c r="G1375" s="6">
        <v>89.6</v>
      </c>
      <c r="H1375" s="6">
        <f t="shared" si="296"/>
        <v>0.88337053571428581</v>
      </c>
      <c r="I1375" s="6">
        <v>30</v>
      </c>
      <c r="J1375" s="6">
        <v>50.72</v>
      </c>
      <c r="K1375" s="6">
        <v>88.39</v>
      </c>
      <c r="L1375" s="6">
        <f t="shared" si="297"/>
        <v>0</v>
      </c>
      <c r="M1375" s="6">
        <f t="shared" si="298"/>
        <v>0</v>
      </c>
      <c r="N1375" s="6">
        <f t="shared" si="299"/>
        <v>1</v>
      </c>
      <c r="AA1375" t="s">
        <v>1451</v>
      </c>
      <c r="AB1375" t="s">
        <v>1449</v>
      </c>
      <c r="AC1375" s="6" t="s">
        <v>16</v>
      </c>
      <c r="AD1375" s="6" t="s">
        <v>18</v>
      </c>
      <c r="AE1375" s="6">
        <v>23</v>
      </c>
      <c r="AF1375" s="6">
        <v>55.76</v>
      </c>
      <c r="AG1375" s="6">
        <v>71.22</v>
      </c>
      <c r="AH1375" s="6">
        <f t="shared" si="300"/>
        <v>0.78292614434147711</v>
      </c>
      <c r="AI1375" s="6">
        <v>22.5</v>
      </c>
      <c r="AJ1375" s="6">
        <v>53.28</v>
      </c>
      <c r="AK1375" s="6">
        <v>69.97</v>
      </c>
      <c r="AL1375" s="6">
        <f t="shared" si="301"/>
        <v>0</v>
      </c>
      <c r="AM1375" s="6">
        <f t="shared" si="302"/>
        <v>0</v>
      </c>
      <c r="AN1375" s="6">
        <f t="shared" si="303"/>
        <v>1</v>
      </c>
    </row>
    <row r="1376" spans="1:40" x14ac:dyDescent="0.35">
      <c r="A1376" s="9" t="s">
        <v>1452</v>
      </c>
      <c r="B1376" t="s">
        <v>1449</v>
      </c>
      <c r="C1376" s="6" t="s">
        <v>16</v>
      </c>
      <c r="D1376" s="6" t="s">
        <v>17</v>
      </c>
      <c r="E1376" s="6">
        <v>33.5</v>
      </c>
      <c r="F1376" s="6">
        <v>86.51</v>
      </c>
      <c r="G1376" s="6">
        <v>96.84</v>
      </c>
      <c r="H1376" s="6">
        <f t="shared" si="296"/>
        <v>0.89332920280875672</v>
      </c>
      <c r="I1376" s="6">
        <v>33</v>
      </c>
      <c r="J1376" s="6">
        <v>66.98</v>
      </c>
      <c r="K1376" s="6">
        <v>95.64</v>
      </c>
      <c r="L1376" s="6">
        <f t="shared" si="297"/>
        <v>0</v>
      </c>
      <c r="M1376" s="6">
        <f t="shared" si="298"/>
        <v>0</v>
      </c>
      <c r="N1376" s="6">
        <f t="shared" si="299"/>
        <v>1</v>
      </c>
      <c r="AA1376" t="s">
        <v>1452</v>
      </c>
      <c r="AB1376" t="s">
        <v>1449</v>
      </c>
      <c r="AC1376" t="s">
        <v>16</v>
      </c>
      <c r="AD1376" t="s">
        <v>18</v>
      </c>
      <c r="AE1376">
        <v>24</v>
      </c>
      <c r="AF1376">
        <v>78.44</v>
      </c>
      <c r="AG1376">
        <v>73.7</v>
      </c>
      <c r="AH1376">
        <f t="shared" si="300"/>
        <v>1.0643147896879239</v>
      </c>
      <c r="AI1376">
        <v>23.5</v>
      </c>
      <c r="AJ1376">
        <v>61.42</v>
      </c>
      <c r="AK1376">
        <v>72.459999999999994</v>
      </c>
      <c r="AL1376" s="3">
        <f t="shared" si="301"/>
        <v>0</v>
      </c>
      <c r="AM1376" s="3">
        <f t="shared" si="302"/>
        <v>1</v>
      </c>
      <c r="AN1376" s="3">
        <f t="shared" si="303"/>
        <v>0</v>
      </c>
    </row>
    <row r="1377" spans="1:40" x14ac:dyDescent="0.35">
      <c r="A1377" s="9" t="s">
        <v>1453</v>
      </c>
      <c r="B1377" t="s">
        <v>1449</v>
      </c>
      <c r="C1377" s="6" t="s">
        <v>16</v>
      </c>
      <c r="D1377" s="6" t="s">
        <v>17</v>
      </c>
      <c r="E1377" s="6">
        <v>21</v>
      </c>
      <c r="F1377" s="6">
        <v>51.33</v>
      </c>
      <c r="G1377" s="6">
        <v>66.22</v>
      </c>
      <c r="H1377" s="6">
        <f t="shared" si="296"/>
        <v>0.77514346118997279</v>
      </c>
      <c r="I1377" s="6">
        <v>20.5</v>
      </c>
      <c r="J1377" s="6">
        <v>43.25</v>
      </c>
      <c r="K1377" s="6">
        <v>64.97</v>
      </c>
      <c r="L1377" s="6">
        <f t="shared" si="297"/>
        <v>0</v>
      </c>
      <c r="M1377" s="6">
        <f t="shared" si="298"/>
        <v>0</v>
      </c>
      <c r="N1377" s="6">
        <f t="shared" si="299"/>
        <v>1</v>
      </c>
      <c r="AA1377" t="s">
        <v>1453</v>
      </c>
      <c r="AB1377" t="s">
        <v>1449</v>
      </c>
      <c r="AC1377" t="s">
        <v>16</v>
      </c>
      <c r="AD1377" t="s">
        <v>18</v>
      </c>
      <c r="AE1377">
        <v>24</v>
      </c>
      <c r="AF1377">
        <v>99.97</v>
      </c>
      <c r="AG1377">
        <v>73.7</v>
      </c>
      <c r="AH1377">
        <f t="shared" si="300"/>
        <v>1.3564450474898235</v>
      </c>
      <c r="AI1377">
        <v>22.5</v>
      </c>
      <c r="AJ1377">
        <v>57.77</v>
      </c>
      <c r="AK1377">
        <v>69.97</v>
      </c>
      <c r="AL1377" s="3">
        <f t="shared" si="301"/>
        <v>0</v>
      </c>
      <c r="AM1377" s="3">
        <f t="shared" si="302"/>
        <v>1</v>
      </c>
      <c r="AN1377" s="3">
        <f t="shared" si="303"/>
        <v>0</v>
      </c>
    </row>
    <row r="1378" spans="1:40" x14ac:dyDescent="0.35">
      <c r="A1378" s="9" t="s">
        <v>1454</v>
      </c>
      <c r="B1378" t="s">
        <v>1449</v>
      </c>
      <c r="C1378" s="6" t="s">
        <v>16</v>
      </c>
      <c r="D1378" s="6" t="s">
        <v>17</v>
      </c>
      <c r="E1378" s="6">
        <v>16</v>
      </c>
      <c r="F1378" s="6">
        <v>46.84</v>
      </c>
      <c r="G1378" s="6">
        <v>53.5</v>
      </c>
      <c r="H1378" s="6">
        <f t="shared" si="296"/>
        <v>0.87551401869158885</v>
      </c>
      <c r="I1378" s="6">
        <v>15.5</v>
      </c>
      <c r="J1378" s="6">
        <v>22.6</v>
      </c>
      <c r="K1378" s="6">
        <v>52.21</v>
      </c>
      <c r="L1378" s="6">
        <f t="shared" si="297"/>
        <v>0</v>
      </c>
      <c r="M1378" s="6">
        <f t="shared" si="298"/>
        <v>0</v>
      </c>
      <c r="N1378" s="6">
        <f t="shared" si="299"/>
        <v>1</v>
      </c>
      <c r="AA1378" t="s">
        <v>1454</v>
      </c>
      <c r="AB1378" t="s">
        <v>1449</v>
      </c>
      <c r="AC1378" t="s">
        <v>16</v>
      </c>
      <c r="AD1378" t="s">
        <v>18</v>
      </c>
      <c r="AE1378">
        <v>23.5</v>
      </c>
      <c r="AF1378">
        <v>94.21</v>
      </c>
      <c r="AG1378">
        <v>72.459999999999994</v>
      </c>
      <c r="AH1378">
        <f t="shared" si="300"/>
        <v>1.3001656086116478</v>
      </c>
      <c r="AI1378">
        <v>22.5</v>
      </c>
      <c r="AJ1378">
        <v>57.53</v>
      </c>
      <c r="AK1378">
        <v>69.97</v>
      </c>
      <c r="AL1378" s="3">
        <f t="shared" si="301"/>
        <v>0</v>
      </c>
      <c r="AM1378" s="3">
        <f t="shared" si="302"/>
        <v>1</v>
      </c>
      <c r="AN1378" s="3">
        <f t="shared" si="303"/>
        <v>0</v>
      </c>
    </row>
    <row r="1379" spans="1:40" x14ac:dyDescent="0.35">
      <c r="A1379" s="9" t="s">
        <v>1455</v>
      </c>
      <c r="B1379" t="s">
        <v>1449</v>
      </c>
      <c r="C1379" s="6" t="s">
        <v>16</v>
      </c>
      <c r="D1379" s="6" t="s">
        <v>17</v>
      </c>
      <c r="E1379" s="6">
        <v>34</v>
      </c>
      <c r="F1379" s="6">
        <v>86.48</v>
      </c>
      <c r="G1379" s="6">
        <v>98.04</v>
      </c>
      <c r="H1379" s="6">
        <f t="shared" si="296"/>
        <v>0.88208894328845366</v>
      </c>
      <c r="I1379" s="6">
        <v>33.5</v>
      </c>
      <c r="J1379" s="6">
        <v>56.6</v>
      </c>
      <c r="K1379" s="6">
        <v>96.84</v>
      </c>
      <c r="L1379" s="6">
        <f t="shared" si="297"/>
        <v>0</v>
      </c>
      <c r="M1379" s="6">
        <f t="shared" si="298"/>
        <v>0</v>
      </c>
      <c r="N1379" s="6">
        <f t="shared" si="299"/>
        <v>1</v>
      </c>
      <c r="AA1379" t="s">
        <v>1455</v>
      </c>
      <c r="AB1379" t="s">
        <v>1449</v>
      </c>
      <c r="AC1379" t="s">
        <v>16</v>
      </c>
      <c r="AD1379" t="s">
        <v>18</v>
      </c>
      <c r="AE1379">
        <v>24</v>
      </c>
      <c r="AF1379">
        <v>114.96</v>
      </c>
      <c r="AG1379">
        <v>73.7</v>
      </c>
      <c r="AH1379">
        <f t="shared" si="300"/>
        <v>1.5598371777476254</v>
      </c>
      <c r="AI1379">
        <v>23</v>
      </c>
      <c r="AJ1379">
        <v>43.31</v>
      </c>
      <c r="AK1379">
        <v>71.22</v>
      </c>
      <c r="AL1379" s="3">
        <f t="shared" si="301"/>
        <v>1</v>
      </c>
      <c r="AM1379" s="3">
        <f t="shared" si="302"/>
        <v>0</v>
      </c>
      <c r="AN1379" s="3">
        <f t="shared" si="303"/>
        <v>0</v>
      </c>
    </row>
    <row r="1380" spans="1:40" x14ac:dyDescent="0.35">
      <c r="A1380" s="9" t="s">
        <v>1456</v>
      </c>
      <c r="B1380" t="s">
        <v>1449</v>
      </c>
      <c r="C1380" s="6" t="s">
        <v>16</v>
      </c>
      <c r="D1380" s="6" t="s">
        <v>17</v>
      </c>
      <c r="E1380" s="6">
        <v>30</v>
      </c>
      <c r="F1380" s="6">
        <v>75.680000000000007</v>
      </c>
      <c r="G1380" s="6">
        <v>88.39</v>
      </c>
      <c r="H1380" s="6">
        <f t="shared" si="296"/>
        <v>0.85620545310555496</v>
      </c>
      <c r="I1380" s="6">
        <v>29.5</v>
      </c>
      <c r="J1380" s="6">
        <v>46.73</v>
      </c>
      <c r="K1380" s="6">
        <v>87.18</v>
      </c>
      <c r="L1380" s="6">
        <f t="shared" si="297"/>
        <v>0</v>
      </c>
      <c r="M1380" s="6">
        <f t="shared" si="298"/>
        <v>0</v>
      </c>
      <c r="N1380" s="6">
        <f t="shared" si="299"/>
        <v>1</v>
      </c>
      <c r="AA1380" t="s">
        <v>1456</v>
      </c>
      <c r="AB1380" t="s">
        <v>1449</v>
      </c>
      <c r="AC1380" t="s">
        <v>16</v>
      </c>
      <c r="AD1380" t="s">
        <v>18</v>
      </c>
      <c r="AE1380">
        <v>34.5</v>
      </c>
      <c r="AF1380">
        <v>112.78</v>
      </c>
      <c r="AG1380">
        <v>99.24</v>
      </c>
      <c r="AH1380">
        <f t="shared" si="300"/>
        <v>1.1364369205965337</v>
      </c>
      <c r="AI1380">
        <v>24</v>
      </c>
      <c r="AJ1380">
        <v>82</v>
      </c>
      <c r="AK1380">
        <v>73.7</v>
      </c>
      <c r="AL1380" s="3">
        <f t="shared" si="301"/>
        <v>0</v>
      </c>
      <c r="AM1380" s="3">
        <f t="shared" si="302"/>
        <v>1</v>
      </c>
      <c r="AN1380" s="3">
        <f t="shared" si="303"/>
        <v>0</v>
      </c>
    </row>
    <row r="1381" spans="1:40" x14ac:dyDescent="0.35">
      <c r="A1381" s="9" t="s">
        <v>1457</v>
      </c>
      <c r="B1381" t="s">
        <v>1449</v>
      </c>
      <c r="C1381" s="6" t="s">
        <v>16</v>
      </c>
      <c r="D1381" s="6" t="s">
        <v>17</v>
      </c>
      <c r="E1381" s="6">
        <v>18.5</v>
      </c>
      <c r="F1381" s="6">
        <v>46.22</v>
      </c>
      <c r="G1381" s="6">
        <v>59.91</v>
      </c>
      <c r="H1381" s="6">
        <f t="shared" si="296"/>
        <v>0.77149056918711401</v>
      </c>
      <c r="I1381" s="6">
        <v>18</v>
      </c>
      <c r="J1381" s="6">
        <v>39.61</v>
      </c>
      <c r="K1381" s="6">
        <v>58.64</v>
      </c>
      <c r="L1381" s="6">
        <f t="shared" si="297"/>
        <v>0</v>
      </c>
      <c r="M1381" s="6">
        <f t="shared" si="298"/>
        <v>0</v>
      </c>
      <c r="N1381" s="6">
        <f t="shared" si="299"/>
        <v>1</v>
      </c>
      <c r="AA1381" t="s">
        <v>1457</v>
      </c>
      <c r="AB1381" t="s">
        <v>1449</v>
      </c>
      <c r="AC1381" t="s">
        <v>16</v>
      </c>
      <c r="AD1381" t="s">
        <v>18</v>
      </c>
      <c r="AE1381">
        <v>24</v>
      </c>
      <c r="AF1381">
        <v>155.47</v>
      </c>
      <c r="AG1381">
        <v>73.7</v>
      </c>
      <c r="AH1381">
        <f t="shared" si="300"/>
        <v>2.1094979647218453</v>
      </c>
      <c r="AI1381">
        <v>23</v>
      </c>
      <c r="AJ1381">
        <v>49.26</v>
      </c>
      <c r="AK1381">
        <v>71.22</v>
      </c>
      <c r="AL1381" s="3">
        <f t="shared" si="301"/>
        <v>1</v>
      </c>
      <c r="AM1381" s="3">
        <f t="shared" si="302"/>
        <v>0</v>
      </c>
      <c r="AN1381" s="3">
        <f t="shared" si="303"/>
        <v>0</v>
      </c>
    </row>
    <row r="1382" spans="1:40" x14ac:dyDescent="0.35">
      <c r="A1382" s="9" t="s">
        <v>1458</v>
      </c>
      <c r="B1382" t="s">
        <v>1449</v>
      </c>
      <c r="C1382" s="6" t="s">
        <v>16</v>
      </c>
      <c r="D1382" s="6" t="s">
        <v>17</v>
      </c>
      <c r="E1382" s="6">
        <v>20.5</v>
      </c>
      <c r="F1382" s="6">
        <v>55.59</v>
      </c>
      <c r="G1382" s="6">
        <v>64.97</v>
      </c>
      <c r="H1382" s="6">
        <f t="shared" si="296"/>
        <v>0.85562567338771744</v>
      </c>
      <c r="I1382" s="6">
        <v>20</v>
      </c>
      <c r="J1382" s="6">
        <v>42.01</v>
      </c>
      <c r="K1382" s="6">
        <v>63.71</v>
      </c>
      <c r="L1382" s="6">
        <f t="shared" si="297"/>
        <v>0</v>
      </c>
      <c r="M1382" s="6">
        <f t="shared" si="298"/>
        <v>0</v>
      </c>
      <c r="N1382" s="6">
        <f t="shared" si="299"/>
        <v>1</v>
      </c>
      <c r="AA1382" t="s">
        <v>1458</v>
      </c>
      <c r="AB1382" t="s">
        <v>1449</v>
      </c>
      <c r="AC1382" s="6" t="s">
        <v>16</v>
      </c>
      <c r="AD1382" s="6" t="s">
        <v>18</v>
      </c>
      <c r="AE1382" s="6">
        <v>24</v>
      </c>
      <c r="AF1382" s="6">
        <v>72.3</v>
      </c>
      <c r="AG1382" s="6">
        <v>73.7</v>
      </c>
      <c r="AH1382" s="6">
        <f t="shared" si="300"/>
        <v>0.98100407055630934</v>
      </c>
      <c r="AI1382" s="6">
        <v>23.5</v>
      </c>
      <c r="AJ1382" s="6">
        <v>67.37</v>
      </c>
      <c r="AK1382" s="6">
        <v>72.459999999999994</v>
      </c>
      <c r="AL1382" s="6">
        <f t="shared" si="301"/>
        <v>0</v>
      </c>
      <c r="AM1382" s="6">
        <f t="shared" si="302"/>
        <v>0</v>
      </c>
      <c r="AN1382" s="6">
        <f t="shared" si="303"/>
        <v>1</v>
      </c>
    </row>
    <row r="1383" spans="1:40" x14ac:dyDescent="0.35">
      <c r="A1383" s="9" t="s">
        <v>1459</v>
      </c>
      <c r="B1383" t="s">
        <v>1449</v>
      </c>
      <c r="C1383" s="6" t="s">
        <v>16</v>
      </c>
      <c r="D1383" s="6" t="s">
        <v>134</v>
      </c>
      <c r="E1383" s="6">
        <v>35</v>
      </c>
      <c r="F1383" s="6">
        <v>99.1</v>
      </c>
      <c r="G1383" s="6">
        <v>100.44</v>
      </c>
      <c r="H1383" s="6">
        <f t="shared" si="296"/>
        <v>0.98665870171246517</v>
      </c>
      <c r="I1383" s="6">
        <v>34.5</v>
      </c>
      <c r="J1383" s="6">
        <v>88.31</v>
      </c>
      <c r="K1383" s="6">
        <v>99.24</v>
      </c>
      <c r="L1383" s="6">
        <f t="shared" si="297"/>
        <v>0</v>
      </c>
      <c r="M1383" s="6">
        <f t="shared" si="298"/>
        <v>0</v>
      </c>
      <c r="N1383" s="6">
        <f t="shared" si="299"/>
        <v>1</v>
      </c>
      <c r="AA1383" t="s">
        <v>1459</v>
      </c>
      <c r="AB1383" t="s">
        <v>1449</v>
      </c>
      <c r="AC1383" s="6" t="s">
        <v>16</v>
      </c>
      <c r="AD1383" s="6" t="s">
        <v>135</v>
      </c>
      <c r="AE1383" s="6">
        <v>28.5</v>
      </c>
      <c r="AF1383" s="6">
        <v>80.62</v>
      </c>
      <c r="AG1383" s="6">
        <v>84.74</v>
      </c>
      <c r="AH1383" s="6">
        <f t="shared" si="300"/>
        <v>0.95138069388718449</v>
      </c>
      <c r="AI1383" s="6">
        <v>28</v>
      </c>
      <c r="AJ1383" s="6">
        <v>69.900000000000006</v>
      </c>
      <c r="AK1383" s="6">
        <v>83.53</v>
      </c>
      <c r="AL1383" s="6">
        <f t="shared" si="301"/>
        <v>0</v>
      </c>
      <c r="AM1383" s="6">
        <f t="shared" si="302"/>
        <v>0</v>
      </c>
      <c r="AN1383" s="6">
        <f t="shared" si="303"/>
        <v>1</v>
      </c>
    </row>
    <row r="1384" spans="1:40" x14ac:dyDescent="0.35">
      <c r="A1384" s="9" t="s">
        <v>1460</v>
      </c>
      <c r="B1384" t="s">
        <v>1449</v>
      </c>
      <c r="C1384" t="s">
        <v>16</v>
      </c>
      <c r="D1384" t="s">
        <v>134</v>
      </c>
      <c r="E1384">
        <v>17</v>
      </c>
      <c r="F1384">
        <v>75.63</v>
      </c>
      <c r="G1384">
        <v>56.08</v>
      </c>
      <c r="H1384">
        <f t="shared" si="296"/>
        <v>1.3486091298145506</v>
      </c>
      <c r="I1384">
        <v>33.5</v>
      </c>
      <c r="J1384">
        <v>106.39</v>
      </c>
      <c r="K1384">
        <v>96.84</v>
      </c>
      <c r="L1384" s="3">
        <f t="shared" si="297"/>
        <v>0</v>
      </c>
      <c r="M1384" s="3">
        <f t="shared" si="298"/>
        <v>1</v>
      </c>
      <c r="N1384" s="3">
        <f t="shared" si="299"/>
        <v>0</v>
      </c>
      <c r="AA1384" t="s">
        <v>1460</v>
      </c>
      <c r="AB1384" t="s">
        <v>1449</v>
      </c>
      <c r="AC1384" t="s">
        <v>16</v>
      </c>
      <c r="AD1384" t="s">
        <v>135</v>
      </c>
      <c r="AE1384">
        <v>17.5</v>
      </c>
      <c r="AF1384">
        <v>58.2</v>
      </c>
      <c r="AG1384">
        <v>57.36</v>
      </c>
      <c r="AH1384">
        <f t="shared" si="300"/>
        <v>1.0146443514644352</v>
      </c>
      <c r="AI1384">
        <v>17</v>
      </c>
      <c r="AJ1384">
        <v>48.63</v>
      </c>
      <c r="AK1384">
        <v>56.08</v>
      </c>
      <c r="AL1384" s="3">
        <f t="shared" si="301"/>
        <v>0</v>
      </c>
      <c r="AM1384" s="3">
        <f t="shared" si="302"/>
        <v>1</v>
      </c>
      <c r="AN1384" s="3">
        <f t="shared" si="303"/>
        <v>0</v>
      </c>
    </row>
    <row r="1385" spans="1:40" x14ac:dyDescent="0.35">
      <c r="A1385" s="9" t="s">
        <v>1461</v>
      </c>
      <c r="B1385" t="s">
        <v>1449</v>
      </c>
      <c r="C1385" s="6" t="s">
        <v>16</v>
      </c>
      <c r="D1385" s="6" t="s">
        <v>134</v>
      </c>
      <c r="E1385" s="6">
        <v>26.5</v>
      </c>
      <c r="F1385" s="6">
        <v>74.05</v>
      </c>
      <c r="G1385" s="6">
        <v>79.86</v>
      </c>
      <c r="H1385" s="6">
        <f t="shared" si="296"/>
        <v>0.92724768344603048</v>
      </c>
      <c r="I1385" s="6">
        <v>26</v>
      </c>
      <c r="J1385" s="6">
        <v>66</v>
      </c>
      <c r="K1385" s="6">
        <v>78.63</v>
      </c>
      <c r="L1385" s="6">
        <f t="shared" si="297"/>
        <v>0</v>
      </c>
      <c r="M1385" s="6">
        <f t="shared" si="298"/>
        <v>0</v>
      </c>
      <c r="N1385" s="6">
        <f t="shared" si="299"/>
        <v>1</v>
      </c>
      <c r="AA1385" t="s">
        <v>1461</v>
      </c>
      <c r="AB1385" t="s">
        <v>1449</v>
      </c>
      <c r="AC1385" s="6" t="s">
        <v>16</v>
      </c>
      <c r="AD1385" s="6" t="s">
        <v>135</v>
      </c>
      <c r="AE1385" s="6">
        <v>26</v>
      </c>
      <c r="AF1385" s="6">
        <v>77.06</v>
      </c>
      <c r="AG1385" s="6">
        <v>78.63</v>
      </c>
      <c r="AH1385" s="6">
        <f t="shared" si="300"/>
        <v>0.98003306625969744</v>
      </c>
      <c r="AI1385" s="6">
        <v>25.5</v>
      </c>
      <c r="AJ1385" s="6">
        <v>73.27</v>
      </c>
      <c r="AK1385" s="6">
        <v>77.400000000000006</v>
      </c>
      <c r="AL1385" s="6">
        <f t="shared" si="301"/>
        <v>0</v>
      </c>
      <c r="AM1385" s="6">
        <f t="shared" si="302"/>
        <v>0</v>
      </c>
      <c r="AN1385" s="6">
        <f t="shared" si="303"/>
        <v>1</v>
      </c>
    </row>
    <row r="1386" spans="1:40" x14ac:dyDescent="0.35">
      <c r="A1386" s="9" t="s">
        <v>1462</v>
      </c>
      <c r="B1386" t="s">
        <v>1449</v>
      </c>
      <c r="C1386" s="6" t="s">
        <v>16</v>
      </c>
      <c r="D1386" s="6" t="s">
        <v>134</v>
      </c>
      <c r="E1386" s="6">
        <v>19</v>
      </c>
      <c r="F1386" s="6">
        <v>53.54</v>
      </c>
      <c r="G1386" s="6">
        <v>61.18</v>
      </c>
      <c r="H1386" s="6">
        <f t="shared" si="296"/>
        <v>0.87512258908139917</v>
      </c>
      <c r="I1386" s="6">
        <v>18.5</v>
      </c>
      <c r="J1386" s="6">
        <v>44.4</v>
      </c>
      <c r="K1386" s="6">
        <v>59.91</v>
      </c>
      <c r="L1386" s="6">
        <f t="shared" si="297"/>
        <v>0</v>
      </c>
      <c r="M1386" s="6">
        <f t="shared" si="298"/>
        <v>0</v>
      </c>
      <c r="N1386" s="6">
        <f t="shared" si="299"/>
        <v>1</v>
      </c>
      <c r="AA1386" t="s">
        <v>1462</v>
      </c>
      <c r="AB1386" t="s">
        <v>1449</v>
      </c>
      <c r="AC1386" s="6" t="s">
        <v>16</v>
      </c>
      <c r="AD1386" s="6" t="s">
        <v>135</v>
      </c>
      <c r="AE1386" s="6">
        <v>15</v>
      </c>
      <c r="AF1386" s="6">
        <v>50.55</v>
      </c>
      <c r="AG1386" s="6">
        <v>50.91</v>
      </c>
      <c r="AH1386" s="6">
        <f t="shared" si="300"/>
        <v>0.99292869770182679</v>
      </c>
      <c r="AI1386" s="6">
        <v>15</v>
      </c>
      <c r="AJ1386" s="6">
        <v>50.55</v>
      </c>
      <c r="AK1386" s="6">
        <v>50.91</v>
      </c>
      <c r="AL1386" s="6">
        <f t="shared" si="301"/>
        <v>0</v>
      </c>
      <c r="AM1386" s="6">
        <f t="shared" si="302"/>
        <v>0</v>
      </c>
      <c r="AN1386" s="6">
        <f t="shared" si="303"/>
        <v>1</v>
      </c>
    </row>
    <row r="1387" spans="1:40" x14ac:dyDescent="0.35">
      <c r="A1387" s="9" t="s">
        <v>1463</v>
      </c>
      <c r="B1387" t="s">
        <v>1449</v>
      </c>
      <c r="C1387" s="6" t="s">
        <v>16</v>
      </c>
      <c r="D1387" s="6" t="s">
        <v>134</v>
      </c>
      <c r="E1387" s="6">
        <v>26</v>
      </c>
      <c r="F1387" s="6">
        <v>71.599999999999994</v>
      </c>
      <c r="G1387" s="6">
        <v>78.63</v>
      </c>
      <c r="H1387" s="6">
        <f t="shared" si="296"/>
        <v>0.91059392089533253</v>
      </c>
      <c r="I1387" s="6">
        <v>25.5</v>
      </c>
      <c r="J1387" s="6">
        <v>47.95</v>
      </c>
      <c r="K1387" s="6">
        <v>77.400000000000006</v>
      </c>
      <c r="L1387" s="6">
        <f t="shared" si="297"/>
        <v>0</v>
      </c>
      <c r="M1387" s="6">
        <f t="shared" si="298"/>
        <v>0</v>
      </c>
      <c r="N1387" s="6">
        <f t="shared" si="299"/>
        <v>1</v>
      </c>
      <c r="AA1387" t="s">
        <v>1463</v>
      </c>
      <c r="AB1387" t="s">
        <v>1449</v>
      </c>
      <c r="AC1387" s="6" t="s">
        <v>16</v>
      </c>
      <c r="AD1387" s="6" t="s">
        <v>135</v>
      </c>
      <c r="AE1387" s="6">
        <v>17</v>
      </c>
      <c r="AF1387" s="6">
        <v>46.97</v>
      </c>
      <c r="AG1387" s="6">
        <v>56.08</v>
      </c>
      <c r="AH1387" s="6">
        <f t="shared" si="300"/>
        <v>0.83755349500713272</v>
      </c>
      <c r="AI1387" s="6">
        <v>16.5</v>
      </c>
      <c r="AJ1387" s="6">
        <v>34.96</v>
      </c>
      <c r="AK1387" s="6">
        <v>54.79</v>
      </c>
      <c r="AL1387" s="6">
        <f t="shared" si="301"/>
        <v>0</v>
      </c>
      <c r="AM1387" s="6">
        <f t="shared" si="302"/>
        <v>0</v>
      </c>
      <c r="AN1387" s="6">
        <f t="shared" si="303"/>
        <v>1</v>
      </c>
    </row>
    <row r="1388" spans="1:40" x14ac:dyDescent="0.35">
      <c r="A1388" s="9" t="s">
        <v>1464</v>
      </c>
      <c r="B1388" t="s">
        <v>1449</v>
      </c>
      <c r="C1388" s="6" t="s">
        <v>16</v>
      </c>
      <c r="D1388" s="6" t="s">
        <v>134</v>
      </c>
      <c r="E1388" s="6">
        <v>15.5</v>
      </c>
      <c r="F1388" s="6">
        <v>49.97</v>
      </c>
      <c r="G1388" s="6">
        <v>52.21</v>
      </c>
      <c r="H1388" s="6">
        <f t="shared" si="296"/>
        <v>0.95709634169699287</v>
      </c>
      <c r="I1388" s="6">
        <v>15</v>
      </c>
      <c r="J1388" s="6">
        <v>37.69</v>
      </c>
      <c r="K1388" s="6">
        <v>50.91</v>
      </c>
      <c r="L1388" s="6">
        <f t="shared" si="297"/>
        <v>0</v>
      </c>
      <c r="M1388" s="6">
        <f t="shared" si="298"/>
        <v>0</v>
      </c>
      <c r="N1388" s="6">
        <f t="shared" si="299"/>
        <v>1</v>
      </c>
      <c r="AA1388" t="s">
        <v>1464</v>
      </c>
      <c r="AB1388" t="s">
        <v>1449</v>
      </c>
      <c r="AC1388" s="6" t="s">
        <v>16</v>
      </c>
      <c r="AD1388" s="6" t="s">
        <v>135</v>
      </c>
      <c r="AE1388" s="6">
        <v>33</v>
      </c>
      <c r="AF1388" s="6">
        <v>86.25</v>
      </c>
      <c r="AG1388" s="6">
        <v>95.64</v>
      </c>
      <c r="AH1388" s="6">
        <f t="shared" si="300"/>
        <v>0.90181932245922203</v>
      </c>
      <c r="AI1388" s="6">
        <v>32.5</v>
      </c>
      <c r="AJ1388" s="6">
        <v>74.36</v>
      </c>
      <c r="AK1388" s="6">
        <v>94.43</v>
      </c>
      <c r="AL1388" s="6">
        <f t="shared" si="301"/>
        <v>0</v>
      </c>
      <c r="AM1388" s="6">
        <f t="shared" si="302"/>
        <v>0</v>
      </c>
      <c r="AN1388" s="6">
        <f t="shared" si="303"/>
        <v>1</v>
      </c>
    </row>
    <row r="1389" spans="1:40" x14ac:dyDescent="0.35">
      <c r="A1389" s="9" t="s">
        <v>1465</v>
      </c>
      <c r="B1389" t="s">
        <v>1466</v>
      </c>
      <c r="C1389" s="6" t="s">
        <v>16</v>
      </c>
      <c r="D1389" s="6" t="s">
        <v>17</v>
      </c>
      <c r="E1389" s="6">
        <v>24</v>
      </c>
      <c r="F1389" s="6">
        <v>71.2</v>
      </c>
      <c r="G1389" s="6">
        <v>73.7</v>
      </c>
      <c r="H1389" s="6">
        <f t="shared" si="296"/>
        <v>0.96607869742198105</v>
      </c>
      <c r="I1389" s="6">
        <v>23.5</v>
      </c>
      <c r="J1389" s="6">
        <v>54.92</v>
      </c>
      <c r="K1389" s="6">
        <v>72.459999999999994</v>
      </c>
      <c r="L1389" s="6">
        <f t="shared" si="297"/>
        <v>0</v>
      </c>
      <c r="M1389" s="6">
        <f t="shared" si="298"/>
        <v>0</v>
      </c>
      <c r="N1389" s="6">
        <f t="shared" si="299"/>
        <v>1</v>
      </c>
      <c r="AA1389" t="s">
        <v>1465</v>
      </c>
      <c r="AB1389" t="s">
        <v>1466</v>
      </c>
      <c r="AC1389" t="s">
        <v>16</v>
      </c>
      <c r="AD1389" t="s">
        <v>18</v>
      </c>
      <c r="AE1389">
        <v>24</v>
      </c>
      <c r="AF1389">
        <v>117.9</v>
      </c>
      <c r="AG1389">
        <v>73.7</v>
      </c>
      <c r="AH1389">
        <f t="shared" si="300"/>
        <v>1.5997286295793758</v>
      </c>
      <c r="AI1389">
        <v>23.5</v>
      </c>
      <c r="AJ1389">
        <v>64.3</v>
      </c>
      <c r="AK1389">
        <v>72.459999999999994</v>
      </c>
      <c r="AL1389" s="3">
        <f t="shared" si="301"/>
        <v>1</v>
      </c>
      <c r="AM1389" s="3">
        <f t="shared" si="302"/>
        <v>0</v>
      </c>
      <c r="AN1389" s="3">
        <f t="shared" si="303"/>
        <v>0</v>
      </c>
    </row>
    <row r="1390" spans="1:40" x14ac:dyDescent="0.35">
      <c r="A1390" s="9" t="s">
        <v>1467</v>
      </c>
      <c r="B1390" t="s">
        <v>1466</v>
      </c>
      <c r="C1390" s="6" t="s">
        <v>16</v>
      </c>
      <c r="D1390" s="6" t="s">
        <v>17</v>
      </c>
      <c r="E1390" s="6">
        <v>29.5</v>
      </c>
      <c r="F1390" s="6">
        <v>82.96</v>
      </c>
      <c r="G1390" s="6">
        <v>87.18</v>
      </c>
      <c r="H1390" s="6">
        <f t="shared" si="296"/>
        <v>0.95159440238586812</v>
      </c>
      <c r="I1390" s="6">
        <v>29</v>
      </c>
      <c r="J1390" s="6">
        <v>67.44</v>
      </c>
      <c r="K1390" s="6">
        <v>85.96</v>
      </c>
      <c r="L1390" s="6">
        <f t="shared" si="297"/>
        <v>0</v>
      </c>
      <c r="M1390" s="6">
        <f t="shared" si="298"/>
        <v>0</v>
      </c>
      <c r="N1390" s="6">
        <f t="shared" si="299"/>
        <v>1</v>
      </c>
      <c r="AA1390" t="s">
        <v>1467</v>
      </c>
      <c r="AB1390" t="s">
        <v>1466</v>
      </c>
      <c r="AC1390" t="s">
        <v>16</v>
      </c>
      <c r="AD1390" t="s">
        <v>18</v>
      </c>
      <c r="AE1390">
        <v>24</v>
      </c>
      <c r="AF1390">
        <v>130.94999999999999</v>
      </c>
      <c r="AG1390">
        <v>73.7</v>
      </c>
      <c r="AH1390">
        <f t="shared" si="300"/>
        <v>1.7767978290366349</v>
      </c>
      <c r="AI1390">
        <v>23.5</v>
      </c>
      <c r="AJ1390">
        <v>57.08</v>
      </c>
      <c r="AK1390">
        <v>72.459999999999994</v>
      </c>
      <c r="AL1390" s="3">
        <f t="shared" si="301"/>
        <v>1</v>
      </c>
      <c r="AM1390" s="3">
        <f t="shared" si="302"/>
        <v>0</v>
      </c>
      <c r="AN1390" s="3">
        <f t="shared" si="303"/>
        <v>0</v>
      </c>
    </row>
    <row r="1391" spans="1:40" x14ac:dyDescent="0.35">
      <c r="A1391" s="9" t="s">
        <v>1468</v>
      </c>
      <c r="B1391" t="s">
        <v>1466</v>
      </c>
      <c r="C1391" t="s">
        <v>16</v>
      </c>
      <c r="D1391" t="s">
        <v>17</v>
      </c>
      <c r="E1391">
        <v>32.5</v>
      </c>
      <c r="F1391">
        <v>104.37</v>
      </c>
      <c r="G1391">
        <v>94.43</v>
      </c>
      <c r="H1391">
        <f t="shared" si="296"/>
        <v>1.1052631578947367</v>
      </c>
      <c r="I1391">
        <v>32</v>
      </c>
      <c r="J1391">
        <v>68.17</v>
      </c>
      <c r="K1391">
        <v>93.23</v>
      </c>
      <c r="L1391" s="3">
        <f t="shared" si="297"/>
        <v>0</v>
      </c>
      <c r="M1391" s="3">
        <f t="shared" si="298"/>
        <v>1</v>
      </c>
      <c r="N1391" s="3">
        <f t="shared" si="299"/>
        <v>0</v>
      </c>
      <c r="AA1391" t="s">
        <v>1468</v>
      </c>
      <c r="AB1391" t="s">
        <v>1466</v>
      </c>
      <c r="AC1391" t="s">
        <v>16</v>
      </c>
      <c r="AD1391" t="s">
        <v>18</v>
      </c>
      <c r="AE1391">
        <v>24</v>
      </c>
      <c r="AF1391">
        <v>144.85</v>
      </c>
      <c r="AG1391">
        <v>73.7</v>
      </c>
      <c r="AH1391">
        <f t="shared" si="300"/>
        <v>1.9654002713704204</v>
      </c>
      <c r="AI1391">
        <v>23.5</v>
      </c>
      <c r="AJ1391">
        <v>61.43</v>
      </c>
      <c r="AK1391">
        <v>72.459999999999994</v>
      </c>
      <c r="AL1391" s="3">
        <f t="shared" si="301"/>
        <v>1</v>
      </c>
      <c r="AM1391" s="3">
        <f t="shared" si="302"/>
        <v>0</v>
      </c>
      <c r="AN1391" s="3">
        <f t="shared" si="303"/>
        <v>0</v>
      </c>
    </row>
    <row r="1392" spans="1:40" x14ac:dyDescent="0.35">
      <c r="A1392" s="9" t="s">
        <v>1469</v>
      </c>
      <c r="B1392" t="s">
        <v>1466</v>
      </c>
      <c r="C1392" s="6" t="s">
        <v>16</v>
      </c>
      <c r="D1392" s="6" t="s">
        <v>17</v>
      </c>
      <c r="E1392" s="6">
        <v>17</v>
      </c>
      <c r="F1392" s="6">
        <v>38.619999999999997</v>
      </c>
      <c r="G1392" s="6">
        <v>56.08</v>
      </c>
      <c r="H1392" s="6">
        <f t="shared" si="296"/>
        <v>0.68865905848787445</v>
      </c>
      <c r="I1392" s="6">
        <v>16.5</v>
      </c>
      <c r="J1392" s="6">
        <v>34.32</v>
      </c>
      <c r="K1392" s="6">
        <v>54.79</v>
      </c>
      <c r="L1392" s="6">
        <f t="shared" si="297"/>
        <v>0</v>
      </c>
      <c r="M1392" s="6">
        <f t="shared" si="298"/>
        <v>0</v>
      </c>
      <c r="N1392" s="6">
        <f t="shared" si="299"/>
        <v>1</v>
      </c>
      <c r="AA1392" t="s">
        <v>1469</v>
      </c>
      <c r="AB1392" t="s">
        <v>1466</v>
      </c>
      <c r="AC1392" t="s">
        <v>16</v>
      </c>
      <c r="AD1392" t="s">
        <v>18</v>
      </c>
      <c r="AE1392">
        <v>24</v>
      </c>
      <c r="AF1392">
        <v>81.3</v>
      </c>
      <c r="AG1392">
        <v>73.7</v>
      </c>
      <c r="AH1392">
        <f t="shared" si="300"/>
        <v>1.1031207598371777</v>
      </c>
      <c r="AI1392">
        <v>34</v>
      </c>
      <c r="AJ1392">
        <v>103.42</v>
      </c>
      <c r="AK1392">
        <v>98.04</v>
      </c>
      <c r="AL1392" s="3">
        <f t="shared" si="301"/>
        <v>0</v>
      </c>
      <c r="AM1392" s="3">
        <f t="shared" si="302"/>
        <v>1</v>
      </c>
      <c r="AN1392" s="3">
        <f t="shared" si="303"/>
        <v>0</v>
      </c>
    </row>
    <row r="1393" spans="1:40" x14ac:dyDescent="0.35">
      <c r="A1393" s="9" t="s">
        <v>1470</v>
      </c>
      <c r="B1393" t="s">
        <v>1466</v>
      </c>
      <c r="C1393" s="6" t="s">
        <v>16</v>
      </c>
      <c r="D1393" s="6" t="s">
        <v>17</v>
      </c>
      <c r="E1393" s="6">
        <v>15.5</v>
      </c>
      <c r="F1393" s="6">
        <v>41.85</v>
      </c>
      <c r="G1393" s="6">
        <v>52.21</v>
      </c>
      <c r="H1393" s="6">
        <f t="shared" si="296"/>
        <v>0.80157058034859219</v>
      </c>
      <c r="I1393" s="6">
        <v>15</v>
      </c>
      <c r="J1393" s="6">
        <v>24.69</v>
      </c>
      <c r="K1393" s="6">
        <v>50.91</v>
      </c>
      <c r="L1393" s="6">
        <f t="shared" si="297"/>
        <v>0</v>
      </c>
      <c r="M1393" s="6">
        <f t="shared" si="298"/>
        <v>0</v>
      </c>
      <c r="N1393" s="6">
        <f t="shared" si="299"/>
        <v>1</v>
      </c>
      <c r="AA1393" t="s">
        <v>1470</v>
      </c>
      <c r="AB1393" t="s">
        <v>1466</v>
      </c>
      <c r="AC1393" t="s">
        <v>16</v>
      </c>
      <c r="AD1393" t="s">
        <v>18</v>
      </c>
      <c r="AE1393">
        <v>24</v>
      </c>
      <c r="AF1393">
        <v>93.06</v>
      </c>
      <c r="AG1393">
        <v>73.7</v>
      </c>
      <c r="AH1393">
        <f t="shared" si="300"/>
        <v>1.2626865671641792</v>
      </c>
      <c r="AI1393">
        <v>23.5</v>
      </c>
      <c r="AJ1393">
        <v>53.87</v>
      </c>
      <c r="AK1393">
        <v>72.459999999999994</v>
      </c>
      <c r="AL1393" s="3">
        <f t="shared" si="301"/>
        <v>0</v>
      </c>
      <c r="AM1393" s="3">
        <f t="shared" si="302"/>
        <v>1</v>
      </c>
      <c r="AN1393" s="3">
        <f t="shared" si="303"/>
        <v>0</v>
      </c>
    </row>
    <row r="1394" spans="1:40" x14ac:dyDescent="0.35">
      <c r="A1394" s="9" t="s">
        <v>1471</v>
      </c>
      <c r="B1394" t="s">
        <v>1466</v>
      </c>
      <c r="C1394" s="6" t="s">
        <v>16</v>
      </c>
      <c r="D1394" s="6" t="s">
        <v>17</v>
      </c>
      <c r="E1394" s="6">
        <v>17.5</v>
      </c>
      <c r="F1394" s="6">
        <v>36.04</v>
      </c>
      <c r="G1394" s="6">
        <v>57.36</v>
      </c>
      <c r="H1394" s="6">
        <f t="shared" si="296"/>
        <v>0.62831241283124128</v>
      </c>
      <c r="I1394" s="6">
        <v>17</v>
      </c>
      <c r="J1394" s="6">
        <v>32.78</v>
      </c>
      <c r="K1394" s="6">
        <v>56.08</v>
      </c>
      <c r="L1394" s="6">
        <f t="shared" si="297"/>
        <v>0</v>
      </c>
      <c r="M1394" s="6">
        <f t="shared" si="298"/>
        <v>0</v>
      </c>
      <c r="N1394" s="6">
        <f t="shared" si="299"/>
        <v>1</v>
      </c>
      <c r="AA1394" t="s">
        <v>1471</v>
      </c>
      <c r="AB1394" t="s">
        <v>1466</v>
      </c>
      <c r="AC1394" t="s">
        <v>16</v>
      </c>
      <c r="AD1394" t="s">
        <v>18</v>
      </c>
      <c r="AE1394">
        <v>24</v>
      </c>
      <c r="AF1394">
        <v>157.24</v>
      </c>
      <c r="AG1394">
        <v>73.7</v>
      </c>
      <c r="AH1394">
        <f t="shared" si="300"/>
        <v>2.1335142469470827</v>
      </c>
      <c r="AI1394">
        <v>16</v>
      </c>
      <c r="AJ1394">
        <v>62.12</v>
      </c>
      <c r="AK1394">
        <v>53.5</v>
      </c>
      <c r="AL1394" s="3">
        <f t="shared" si="301"/>
        <v>1</v>
      </c>
      <c r="AM1394" s="3">
        <f t="shared" si="302"/>
        <v>0</v>
      </c>
      <c r="AN1394" s="3">
        <f t="shared" si="303"/>
        <v>0</v>
      </c>
    </row>
    <row r="1395" spans="1:40" x14ac:dyDescent="0.35">
      <c r="A1395" s="9" t="s">
        <v>1472</v>
      </c>
      <c r="B1395" t="s">
        <v>1466</v>
      </c>
      <c r="C1395" s="6" t="s">
        <v>16</v>
      </c>
      <c r="D1395" s="6" t="s">
        <v>17</v>
      </c>
      <c r="E1395" s="6">
        <v>27.5</v>
      </c>
      <c r="F1395" s="6">
        <v>73.25</v>
      </c>
      <c r="G1395" s="6">
        <v>82.3</v>
      </c>
      <c r="H1395" s="6">
        <f t="shared" si="296"/>
        <v>0.89003645200486026</v>
      </c>
      <c r="I1395" s="6">
        <v>27</v>
      </c>
      <c r="J1395" s="6">
        <v>62.64</v>
      </c>
      <c r="K1395" s="6">
        <v>81.08</v>
      </c>
      <c r="L1395" s="6">
        <f t="shared" si="297"/>
        <v>0</v>
      </c>
      <c r="M1395" s="6">
        <f t="shared" si="298"/>
        <v>0</v>
      </c>
      <c r="N1395" s="6">
        <f t="shared" si="299"/>
        <v>1</v>
      </c>
      <c r="AA1395" t="s">
        <v>1472</v>
      </c>
      <c r="AB1395" t="s">
        <v>1466</v>
      </c>
      <c r="AC1395" t="s">
        <v>16</v>
      </c>
      <c r="AD1395" t="s">
        <v>18</v>
      </c>
      <c r="AE1395">
        <v>24</v>
      </c>
      <c r="AF1395">
        <v>164.47</v>
      </c>
      <c r="AG1395">
        <v>73.7</v>
      </c>
      <c r="AH1395">
        <f t="shared" si="300"/>
        <v>2.2316146540027137</v>
      </c>
      <c r="AI1395">
        <v>16</v>
      </c>
      <c r="AJ1395">
        <v>66.099999999999994</v>
      </c>
      <c r="AK1395">
        <v>53.5</v>
      </c>
      <c r="AL1395" s="3">
        <f t="shared" si="301"/>
        <v>1</v>
      </c>
      <c r="AM1395" s="3">
        <f t="shared" si="302"/>
        <v>0</v>
      </c>
      <c r="AN1395" s="3">
        <f t="shared" si="303"/>
        <v>0</v>
      </c>
    </row>
    <row r="1396" spans="1:40" x14ac:dyDescent="0.35">
      <c r="A1396" s="9" t="s">
        <v>1473</v>
      </c>
      <c r="B1396" t="s">
        <v>1466</v>
      </c>
      <c r="C1396" s="6" t="s">
        <v>16</v>
      </c>
      <c r="D1396" s="6" t="s">
        <v>17</v>
      </c>
      <c r="E1396" s="6">
        <v>29</v>
      </c>
      <c r="F1396" s="6">
        <v>75.84</v>
      </c>
      <c r="G1396" s="6">
        <v>85.96</v>
      </c>
      <c r="H1396" s="6">
        <f t="shared" si="296"/>
        <v>0.88227082363890197</v>
      </c>
      <c r="I1396" s="6">
        <v>28.5</v>
      </c>
      <c r="J1396" s="6">
        <v>56.54</v>
      </c>
      <c r="K1396" s="6">
        <v>84.74</v>
      </c>
      <c r="L1396" s="6">
        <f t="shared" si="297"/>
        <v>0</v>
      </c>
      <c r="M1396" s="6">
        <f t="shared" si="298"/>
        <v>0</v>
      </c>
      <c r="N1396" s="6">
        <f t="shared" si="299"/>
        <v>1</v>
      </c>
      <c r="AA1396" t="s">
        <v>1473</v>
      </c>
      <c r="AB1396" t="s">
        <v>1466</v>
      </c>
      <c r="AC1396" t="s">
        <v>16</v>
      </c>
      <c r="AD1396" t="s">
        <v>18</v>
      </c>
      <c r="AE1396">
        <v>24</v>
      </c>
      <c r="AF1396">
        <v>171.47</v>
      </c>
      <c r="AG1396">
        <v>73.7</v>
      </c>
      <c r="AH1396">
        <f t="shared" si="300"/>
        <v>2.3265943012211667</v>
      </c>
      <c r="AI1396">
        <v>16</v>
      </c>
      <c r="AJ1396">
        <v>61.12</v>
      </c>
      <c r="AK1396">
        <v>53.5</v>
      </c>
      <c r="AL1396" s="3">
        <f t="shared" si="301"/>
        <v>1</v>
      </c>
      <c r="AM1396" s="3">
        <f t="shared" si="302"/>
        <v>0</v>
      </c>
      <c r="AN1396" s="3">
        <f t="shared" si="303"/>
        <v>0</v>
      </c>
    </row>
    <row r="1397" spans="1:40" x14ac:dyDescent="0.35">
      <c r="A1397" s="9" t="s">
        <v>1474</v>
      </c>
      <c r="B1397" t="s">
        <v>1466</v>
      </c>
      <c r="C1397" t="s">
        <v>16</v>
      </c>
      <c r="D1397" t="s">
        <v>17</v>
      </c>
      <c r="E1397">
        <v>18.5</v>
      </c>
      <c r="F1397">
        <v>62.92</v>
      </c>
      <c r="G1397">
        <v>59.91</v>
      </c>
      <c r="H1397">
        <f t="shared" si="296"/>
        <v>1.0502420297112336</v>
      </c>
      <c r="I1397">
        <v>18</v>
      </c>
      <c r="J1397">
        <v>38.64</v>
      </c>
      <c r="K1397">
        <v>58.64</v>
      </c>
      <c r="L1397" s="3">
        <f t="shared" si="297"/>
        <v>0</v>
      </c>
      <c r="M1397" s="3">
        <f t="shared" si="298"/>
        <v>1</v>
      </c>
      <c r="N1397" s="3">
        <f t="shared" si="299"/>
        <v>0</v>
      </c>
      <c r="AA1397" t="s">
        <v>1474</v>
      </c>
      <c r="AB1397" t="s">
        <v>1466</v>
      </c>
      <c r="AC1397" t="s">
        <v>16</v>
      </c>
      <c r="AD1397" t="s">
        <v>18</v>
      </c>
      <c r="AE1397">
        <v>24</v>
      </c>
      <c r="AF1397">
        <v>121.72</v>
      </c>
      <c r="AG1397">
        <v>73.7</v>
      </c>
      <c r="AH1397">
        <f t="shared" si="300"/>
        <v>1.6515603799185887</v>
      </c>
      <c r="AI1397">
        <v>23.5</v>
      </c>
      <c r="AJ1397">
        <v>48.29</v>
      </c>
      <c r="AK1397">
        <v>72.459999999999994</v>
      </c>
      <c r="AL1397" s="3">
        <f t="shared" si="301"/>
        <v>1</v>
      </c>
      <c r="AM1397" s="3">
        <f t="shared" si="302"/>
        <v>0</v>
      </c>
      <c r="AN1397" s="3">
        <f t="shared" si="303"/>
        <v>0</v>
      </c>
    </row>
    <row r="1398" spans="1:40" x14ac:dyDescent="0.35">
      <c r="A1398" s="9" t="s">
        <v>1475</v>
      </c>
      <c r="B1398" t="s">
        <v>1466</v>
      </c>
      <c r="C1398" s="6" t="s">
        <v>16</v>
      </c>
      <c r="D1398" s="6" t="s">
        <v>17</v>
      </c>
      <c r="E1398" s="6">
        <v>34.5</v>
      </c>
      <c r="F1398" s="6">
        <v>92.02</v>
      </c>
      <c r="G1398" s="6">
        <v>99.24</v>
      </c>
      <c r="H1398" s="6">
        <f t="shared" si="296"/>
        <v>0.92724707779121318</v>
      </c>
      <c r="I1398" s="6">
        <v>34</v>
      </c>
      <c r="J1398" s="6">
        <v>79.27</v>
      </c>
      <c r="K1398" s="6">
        <v>98.04</v>
      </c>
      <c r="L1398" s="6">
        <f t="shared" si="297"/>
        <v>0</v>
      </c>
      <c r="M1398" s="6">
        <f t="shared" si="298"/>
        <v>0</v>
      </c>
      <c r="N1398" s="6">
        <f t="shared" si="299"/>
        <v>1</v>
      </c>
      <c r="AA1398" t="s">
        <v>1475</v>
      </c>
      <c r="AB1398" t="s">
        <v>1466</v>
      </c>
      <c r="AC1398" t="s">
        <v>16</v>
      </c>
      <c r="AD1398" t="s">
        <v>18</v>
      </c>
      <c r="AE1398">
        <v>24</v>
      </c>
      <c r="AF1398">
        <v>141.25</v>
      </c>
      <c r="AG1398">
        <v>73.7</v>
      </c>
      <c r="AH1398">
        <f t="shared" si="300"/>
        <v>1.9165535956580733</v>
      </c>
      <c r="AI1398">
        <v>23.5</v>
      </c>
      <c r="AJ1398">
        <v>59.21</v>
      </c>
      <c r="AK1398">
        <v>72.459999999999994</v>
      </c>
      <c r="AL1398" s="3">
        <f t="shared" si="301"/>
        <v>1</v>
      </c>
      <c r="AM1398" s="3">
        <f t="shared" si="302"/>
        <v>0</v>
      </c>
      <c r="AN1398" s="3">
        <f t="shared" si="303"/>
        <v>0</v>
      </c>
    </row>
    <row r="1399" spans="1:40" x14ac:dyDescent="0.35">
      <c r="A1399" s="9" t="s">
        <v>1476</v>
      </c>
      <c r="B1399" t="s">
        <v>1466</v>
      </c>
      <c r="C1399" s="6" t="s">
        <v>16</v>
      </c>
      <c r="D1399" s="6" t="s">
        <v>17</v>
      </c>
      <c r="E1399" s="6">
        <v>34</v>
      </c>
      <c r="F1399" s="6">
        <v>85.74</v>
      </c>
      <c r="G1399" s="6">
        <v>98.04</v>
      </c>
      <c r="H1399" s="6">
        <f t="shared" si="296"/>
        <v>0.87454100367197052</v>
      </c>
      <c r="I1399" s="6">
        <v>33.5</v>
      </c>
      <c r="J1399" s="6">
        <v>64.459999999999994</v>
      </c>
      <c r="K1399" s="6">
        <v>96.84</v>
      </c>
      <c r="L1399" s="6">
        <f t="shared" si="297"/>
        <v>0</v>
      </c>
      <c r="M1399" s="6">
        <f t="shared" si="298"/>
        <v>0</v>
      </c>
      <c r="N1399" s="6">
        <f t="shared" si="299"/>
        <v>1</v>
      </c>
      <c r="AA1399" t="s">
        <v>1476</v>
      </c>
      <c r="AB1399" t="s">
        <v>1466</v>
      </c>
      <c r="AC1399" s="6" t="s">
        <v>16</v>
      </c>
      <c r="AD1399" s="6" t="s">
        <v>18</v>
      </c>
      <c r="AE1399" s="6">
        <v>28.5</v>
      </c>
      <c r="AF1399" s="6">
        <v>77.27</v>
      </c>
      <c r="AG1399" s="6">
        <v>84.74</v>
      </c>
      <c r="AH1399" s="6">
        <f t="shared" si="300"/>
        <v>0.91184800566438517</v>
      </c>
      <c r="AI1399" s="6">
        <v>28</v>
      </c>
      <c r="AJ1399" s="6">
        <v>55.7</v>
      </c>
      <c r="AK1399" s="6">
        <v>83.53</v>
      </c>
      <c r="AL1399" s="6">
        <f t="shared" si="301"/>
        <v>0</v>
      </c>
      <c r="AM1399" s="6">
        <f t="shared" si="302"/>
        <v>0</v>
      </c>
      <c r="AN1399" s="6">
        <f t="shared" si="303"/>
        <v>1</v>
      </c>
    </row>
    <row r="1400" spans="1:40" x14ac:dyDescent="0.35">
      <c r="A1400" s="9" t="s">
        <v>1477</v>
      </c>
      <c r="B1400" t="s">
        <v>1466</v>
      </c>
      <c r="C1400" s="6" t="s">
        <v>16</v>
      </c>
      <c r="D1400" s="6" t="s">
        <v>17</v>
      </c>
      <c r="E1400" s="6">
        <v>16</v>
      </c>
      <c r="F1400" s="6">
        <v>45.09</v>
      </c>
      <c r="G1400" s="6">
        <v>53.5</v>
      </c>
      <c r="H1400" s="6">
        <f t="shared" si="296"/>
        <v>0.84280373831775712</v>
      </c>
      <c r="I1400" s="6">
        <v>15.5</v>
      </c>
      <c r="J1400" s="6">
        <v>32.43</v>
      </c>
      <c r="K1400" s="6">
        <v>52.21</v>
      </c>
      <c r="L1400" s="6">
        <f t="shared" si="297"/>
        <v>0</v>
      </c>
      <c r="M1400" s="6">
        <f t="shared" si="298"/>
        <v>0</v>
      </c>
      <c r="N1400" s="6">
        <f t="shared" si="299"/>
        <v>1</v>
      </c>
      <c r="AA1400" t="s">
        <v>1477</v>
      </c>
      <c r="AB1400" t="s">
        <v>1466</v>
      </c>
      <c r="AC1400" t="s">
        <v>16</v>
      </c>
      <c r="AD1400" t="s">
        <v>18</v>
      </c>
      <c r="AE1400">
        <v>24</v>
      </c>
      <c r="AF1400">
        <v>140.85</v>
      </c>
      <c r="AG1400">
        <v>73.7</v>
      </c>
      <c r="AH1400">
        <f t="shared" si="300"/>
        <v>1.91112618724559</v>
      </c>
      <c r="AI1400">
        <v>23.5</v>
      </c>
      <c r="AJ1400">
        <v>63.86</v>
      </c>
      <c r="AK1400">
        <v>72.459999999999994</v>
      </c>
      <c r="AL1400" s="3">
        <f t="shared" si="301"/>
        <v>1</v>
      </c>
      <c r="AM1400" s="3">
        <f t="shared" si="302"/>
        <v>0</v>
      </c>
      <c r="AN1400" s="3">
        <f t="shared" si="303"/>
        <v>0</v>
      </c>
    </row>
    <row r="1401" spans="1:40" x14ac:dyDescent="0.35">
      <c r="A1401" s="9" t="s">
        <v>1478</v>
      </c>
      <c r="B1401" t="s">
        <v>1466</v>
      </c>
      <c r="C1401" s="6" t="s">
        <v>16</v>
      </c>
      <c r="D1401" s="6" t="s">
        <v>17</v>
      </c>
      <c r="E1401" s="6">
        <v>17</v>
      </c>
      <c r="F1401" s="6">
        <v>54.56</v>
      </c>
      <c r="G1401" s="6">
        <v>56.08</v>
      </c>
      <c r="H1401" s="6">
        <f t="shared" si="296"/>
        <v>0.97289586305278186</v>
      </c>
      <c r="I1401" s="6">
        <v>16.5</v>
      </c>
      <c r="J1401" s="6">
        <v>37.15</v>
      </c>
      <c r="K1401" s="6">
        <v>54.79</v>
      </c>
      <c r="L1401" s="6">
        <f t="shared" si="297"/>
        <v>0</v>
      </c>
      <c r="M1401" s="6">
        <f t="shared" si="298"/>
        <v>0</v>
      </c>
      <c r="N1401" s="6">
        <f t="shared" si="299"/>
        <v>1</v>
      </c>
      <c r="AA1401" t="s">
        <v>1478</v>
      </c>
      <c r="AB1401" t="s">
        <v>1466</v>
      </c>
      <c r="AC1401" t="s">
        <v>16</v>
      </c>
      <c r="AD1401" t="s">
        <v>18</v>
      </c>
      <c r="AE1401">
        <v>24</v>
      </c>
      <c r="AF1401">
        <v>112.68</v>
      </c>
      <c r="AG1401">
        <v>73.7</v>
      </c>
      <c r="AH1401">
        <f t="shared" si="300"/>
        <v>1.5289009497964723</v>
      </c>
      <c r="AI1401">
        <v>23.5</v>
      </c>
      <c r="AJ1401">
        <v>62.32</v>
      </c>
      <c r="AK1401">
        <v>72.459999999999994</v>
      </c>
      <c r="AL1401" s="3">
        <f t="shared" si="301"/>
        <v>1</v>
      </c>
      <c r="AM1401" s="3">
        <f t="shared" si="302"/>
        <v>0</v>
      </c>
      <c r="AN1401" s="3">
        <f t="shared" si="303"/>
        <v>0</v>
      </c>
    </row>
    <row r="1402" spans="1:40" x14ac:dyDescent="0.35">
      <c r="A1402" s="9" t="s">
        <v>1479</v>
      </c>
      <c r="B1402" t="s">
        <v>1466</v>
      </c>
      <c r="C1402" t="s">
        <v>16</v>
      </c>
      <c r="D1402" t="s">
        <v>134</v>
      </c>
      <c r="E1402">
        <v>28</v>
      </c>
      <c r="F1402">
        <v>84.68</v>
      </c>
      <c r="G1402">
        <v>83.53</v>
      </c>
      <c r="H1402">
        <f t="shared" si="296"/>
        <v>1.0137675086795164</v>
      </c>
      <c r="I1402">
        <v>27.5</v>
      </c>
      <c r="J1402">
        <v>74.14</v>
      </c>
      <c r="K1402">
        <v>82.3</v>
      </c>
      <c r="L1402" s="3">
        <f t="shared" si="297"/>
        <v>0</v>
      </c>
      <c r="M1402" s="3">
        <f t="shared" si="298"/>
        <v>1</v>
      </c>
      <c r="N1402" s="3">
        <f t="shared" si="299"/>
        <v>0</v>
      </c>
      <c r="AA1402" t="s">
        <v>1479</v>
      </c>
      <c r="AB1402" t="s">
        <v>1466</v>
      </c>
      <c r="AC1402" s="6" t="s">
        <v>16</v>
      </c>
      <c r="AD1402" s="6" t="s">
        <v>135</v>
      </c>
      <c r="AE1402" s="6">
        <v>26.5</v>
      </c>
      <c r="AF1402" s="6">
        <v>75.83</v>
      </c>
      <c r="AG1402" s="6">
        <v>79.86</v>
      </c>
      <c r="AH1402" s="6">
        <f t="shared" si="300"/>
        <v>0.94953668920611067</v>
      </c>
      <c r="AI1402" s="6">
        <v>26</v>
      </c>
      <c r="AJ1402" s="6">
        <v>70.14</v>
      </c>
      <c r="AK1402" s="6">
        <v>78.63</v>
      </c>
      <c r="AL1402" s="6">
        <f t="shared" si="301"/>
        <v>0</v>
      </c>
      <c r="AM1402" s="6">
        <f t="shared" si="302"/>
        <v>0</v>
      </c>
      <c r="AN1402" s="6">
        <f t="shared" si="303"/>
        <v>1</v>
      </c>
    </row>
    <row r="1403" spans="1:40" x14ac:dyDescent="0.35">
      <c r="A1403" s="9" t="s">
        <v>1480</v>
      </c>
      <c r="B1403" t="s">
        <v>1466</v>
      </c>
      <c r="C1403" s="6" t="s">
        <v>16</v>
      </c>
      <c r="D1403" s="6" t="s">
        <v>134</v>
      </c>
      <c r="E1403" s="6">
        <v>28.5</v>
      </c>
      <c r="F1403" s="6">
        <v>67.63</v>
      </c>
      <c r="G1403" s="6">
        <v>84.74</v>
      </c>
      <c r="H1403" s="6">
        <f t="shared" si="296"/>
        <v>0.79808827000236016</v>
      </c>
      <c r="I1403" s="6">
        <v>28</v>
      </c>
      <c r="J1403" s="6">
        <v>44.54</v>
      </c>
      <c r="K1403" s="6">
        <v>83.53</v>
      </c>
      <c r="L1403" s="6">
        <f t="shared" si="297"/>
        <v>0</v>
      </c>
      <c r="M1403" s="6">
        <f t="shared" si="298"/>
        <v>0</v>
      </c>
      <c r="N1403" s="6">
        <f t="shared" si="299"/>
        <v>1</v>
      </c>
      <c r="AA1403" t="s">
        <v>1480</v>
      </c>
      <c r="AB1403" t="s">
        <v>1466</v>
      </c>
      <c r="AC1403" s="6" t="s">
        <v>16</v>
      </c>
      <c r="AD1403" s="6" t="s">
        <v>135</v>
      </c>
      <c r="AE1403" s="6">
        <v>15.5</v>
      </c>
      <c r="AF1403" s="6">
        <v>44.59</v>
      </c>
      <c r="AG1403" s="6">
        <v>52.21</v>
      </c>
      <c r="AH1403" s="6">
        <f t="shared" si="300"/>
        <v>0.85405094809423487</v>
      </c>
      <c r="AI1403" s="6">
        <v>15</v>
      </c>
      <c r="AJ1403" s="6">
        <v>19.12</v>
      </c>
      <c r="AK1403" s="6">
        <v>50.91</v>
      </c>
      <c r="AL1403" s="6">
        <f t="shared" si="301"/>
        <v>0</v>
      </c>
      <c r="AM1403" s="6">
        <f t="shared" si="302"/>
        <v>0</v>
      </c>
      <c r="AN1403" s="6">
        <f t="shared" si="303"/>
        <v>1</v>
      </c>
    </row>
    <row r="1404" spans="1:40" x14ac:dyDescent="0.35">
      <c r="A1404" s="9" t="s">
        <v>1481</v>
      </c>
      <c r="B1404" t="s">
        <v>1466</v>
      </c>
      <c r="C1404" s="6" t="s">
        <v>16</v>
      </c>
      <c r="D1404" s="6" t="s">
        <v>134</v>
      </c>
      <c r="E1404" s="6">
        <v>22</v>
      </c>
      <c r="F1404" s="6">
        <v>51.89</v>
      </c>
      <c r="G1404" s="6">
        <v>68.72</v>
      </c>
      <c r="H1404" s="6">
        <f t="shared" ref="H1404:H1467" si="304">F1404/G1404</f>
        <v>0.75509313154831204</v>
      </c>
      <c r="I1404" s="6">
        <v>21.5</v>
      </c>
      <c r="J1404" s="6">
        <v>31.72</v>
      </c>
      <c r="K1404" s="6">
        <v>67.47</v>
      </c>
      <c r="L1404" s="6">
        <f t="shared" ref="L1404:L1467" si="305">IF(H1404&gt;1.5,1,0)</f>
        <v>0</v>
      </c>
      <c r="M1404" s="6">
        <f t="shared" ref="M1404:M1467" si="306">IF((AND(H1404&gt;1,H1404&lt;1.5)),1,0)</f>
        <v>0</v>
      </c>
      <c r="N1404" s="6">
        <f t="shared" ref="N1404:N1467" si="307">IF(H1404&lt;1,1,0)</f>
        <v>1</v>
      </c>
      <c r="AA1404" t="s">
        <v>1481</v>
      </c>
      <c r="AB1404" t="s">
        <v>1466</v>
      </c>
      <c r="AC1404" t="s">
        <v>16</v>
      </c>
      <c r="AD1404" t="s">
        <v>135</v>
      </c>
      <c r="AE1404">
        <v>15</v>
      </c>
      <c r="AF1404">
        <v>54.61</v>
      </c>
      <c r="AG1404">
        <v>50.91</v>
      </c>
      <c r="AH1404">
        <f t="shared" ref="AH1404:AH1467" si="308">AF1404/AG1404</f>
        <v>1.072677273620114</v>
      </c>
      <c r="AI1404">
        <v>15</v>
      </c>
      <c r="AJ1404">
        <v>54.61</v>
      </c>
      <c r="AK1404">
        <v>50.91</v>
      </c>
      <c r="AL1404" s="3">
        <f t="shared" ref="AL1404:AL1467" si="309">IF(AH1404&gt;1.5,1,0)</f>
        <v>0</v>
      </c>
      <c r="AM1404" s="3">
        <f t="shared" ref="AM1404:AM1467" si="310">IF((AND(AH1404&gt;1,AH1404&lt;1.5)),1,0)</f>
        <v>1</v>
      </c>
      <c r="AN1404" s="3">
        <f t="shared" ref="AN1404:AN1467" si="311">IF(AH1404&lt;1,1,0)</f>
        <v>0</v>
      </c>
    </row>
    <row r="1405" spans="1:40" x14ac:dyDescent="0.35">
      <c r="A1405" s="9" t="s">
        <v>1482</v>
      </c>
      <c r="B1405" t="s">
        <v>1466</v>
      </c>
      <c r="C1405" s="6" t="s">
        <v>16</v>
      </c>
      <c r="D1405" s="6" t="s">
        <v>134</v>
      </c>
      <c r="E1405" s="6">
        <v>18</v>
      </c>
      <c r="F1405" s="6">
        <v>46.6</v>
      </c>
      <c r="G1405" s="6">
        <v>58.64</v>
      </c>
      <c r="H1405" s="6">
        <f t="shared" si="304"/>
        <v>0.79467939972714874</v>
      </c>
      <c r="I1405" s="6">
        <v>17.5</v>
      </c>
      <c r="J1405" s="6">
        <v>24.24</v>
      </c>
      <c r="K1405" s="6">
        <v>57.36</v>
      </c>
      <c r="L1405" s="6">
        <f t="shared" si="305"/>
        <v>0</v>
      </c>
      <c r="M1405" s="6">
        <f t="shared" si="306"/>
        <v>0</v>
      </c>
      <c r="N1405" s="6">
        <f t="shared" si="307"/>
        <v>1</v>
      </c>
      <c r="AA1405" t="s">
        <v>1482</v>
      </c>
      <c r="AB1405" t="s">
        <v>1466</v>
      </c>
      <c r="AC1405" s="6" t="s">
        <v>16</v>
      </c>
      <c r="AD1405" s="6" t="s">
        <v>135</v>
      </c>
      <c r="AE1405" s="6">
        <v>17</v>
      </c>
      <c r="AF1405" s="6">
        <v>46.8</v>
      </c>
      <c r="AG1405" s="6">
        <v>56.08</v>
      </c>
      <c r="AH1405" s="6">
        <f t="shared" si="308"/>
        <v>0.83452211126961484</v>
      </c>
      <c r="AI1405" s="6">
        <v>16.5</v>
      </c>
      <c r="AJ1405" s="6">
        <v>35.54</v>
      </c>
      <c r="AK1405" s="6">
        <v>54.79</v>
      </c>
      <c r="AL1405" s="6">
        <f t="shared" si="309"/>
        <v>0</v>
      </c>
      <c r="AM1405" s="6">
        <f t="shared" si="310"/>
        <v>0</v>
      </c>
      <c r="AN1405" s="6">
        <f t="shared" si="311"/>
        <v>1</v>
      </c>
    </row>
    <row r="1406" spans="1:40" x14ac:dyDescent="0.35">
      <c r="A1406" s="9" t="s">
        <v>1483</v>
      </c>
      <c r="B1406" t="s">
        <v>1466</v>
      </c>
      <c r="C1406" s="6" t="s">
        <v>16</v>
      </c>
      <c r="D1406" s="6" t="s">
        <v>134</v>
      </c>
      <c r="E1406" s="6">
        <v>24</v>
      </c>
      <c r="F1406" s="6">
        <v>58.78</v>
      </c>
      <c r="G1406" s="6">
        <v>73.7</v>
      </c>
      <c r="H1406" s="6">
        <f t="shared" si="304"/>
        <v>0.79755766621438262</v>
      </c>
      <c r="I1406" s="6">
        <v>23.5</v>
      </c>
      <c r="J1406" s="6">
        <v>39.36</v>
      </c>
      <c r="K1406" s="6">
        <v>72.459999999999994</v>
      </c>
      <c r="L1406" s="6">
        <f t="shared" si="305"/>
        <v>0</v>
      </c>
      <c r="M1406" s="6">
        <f t="shared" si="306"/>
        <v>0</v>
      </c>
      <c r="N1406" s="6">
        <f t="shared" si="307"/>
        <v>1</v>
      </c>
      <c r="AA1406" t="s">
        <v>1483</v>
      </c>
      <c r="AB1406" t="s">
        <v>1466</v>
      </c>
      <c r="AC1406" s="6" t="s">
        <v>16</v>
      </c>
      <c r="AD1406" s="6" t="s">
        <v>135</v>
      </c>
      <c r="AE1406" s="6">
        <v>22.5</v>
      </c>
      <c r="AF1406" s="6">
        <v>50.41</v>
      </c>
      <c r="AG1406" s="6">
        <v>69.97</v>
      </c>
      <c r="AH1406" s="6">
        <f t="shared" si="308"/>
        <v>0.72045162212376734</v>
      </c>
      <c r="AI1406" s="6">
        <v>22</v>
      </c>
      <c r="AJ1406" s="6">
        <v>39.01</v>
      </c>
      <c r="AK1406" s="6">
        <v>68.72</v>
      </c>
      <c r="AL1406" s="6">
        <f t="shared" si="309"/>
        <v>0</v>
      </c>
      <c r="AM1406" s="6">
        <f t="shared" si="310"/>
        <v>0</v>
      </c>
      <c r="AN1406" s="6">
        <f t="shared" si="311"/>
        <v>1</v>
      </c>
    </row>
    <row r="1407" spans="1:40" x14ac:dyDescent="0.35">
      <c r="A1407" s="9" t="s">
        <v>1484</v>
      </c>
      <c r="B1407" t="s">
        <v>1466</v>
      </c>
      <c r="C1407" s="6" t="s">
        <v>16</v>
      </c>
      <c r="D1407" s="6" t="s">
        <v>134</v>
      </c>
      <c r="E1407" s="6">
        <v>22</v>
      </c>
      <c r="F1407" s="6">
        <v>68.09</v>
      </c>
      <c r="G1407" s="6">
        <v>68.72</v>
      </c>
      <c r="H1407" s="6">
        <f t="shared" si="304"/>
        <v>0.99083236321303847</v>
      </c>
      <c r="I1407" s="6">
        <v>21.5</v>
      </c>
      <c r="J1407" s="6">
        <v>56.94</v>
      </c>
      <c r="K1407" s="6">
        <v>67.47</v>
      </c>
      <c r="L1407" s="6">
        <f t="shared" si="305"/>
        <v>0</v>
      </c>
      <c r="M1407" s="6">
        <f t="shared" si="306"/>
        <v>0</v>
      </c>
      <c r="N1407" s="6">
        <f t="shared" si="307"/>
        <v>1</v>
      </c>
      <c r="AA1407" t="s">
        <v>1484</v>
      </c>
      <c r="AB1407" t="s">
        <v>1466</v>
      </c>
      <c r="AC1407" s="6" t="s">
        <v>16</v>
      </c>
      <c r="AD1407" s="6" t="s">
        <v>135</v>
      </c>
      <c r="AE1407" s="6">
        <v>20.5</v>
      </c>
      <c r="AF1407" s="6">
        <v>57.99</v>
      </c>
      <c r="AG1407" s="6">
        <v>64.97</v>
      </c>
      <c r="AH1407" s="6">
        <f t="shared" si="308"/>
        <v>0.8925657995998153</v>
      </c>
      <c r="AI1407" s="6">
        <v>20</v>
      </c>
      <c r="AJ1407" s="6">
        <v>30.41</v>
      </c>
      <c r="AK1407" s="6">
        <v>63.71</v>
      </c>
      <c r="AL1407" s="6">
        <f t="shared" si="309"/>
        <v>0</v>
      </c>
      <c r="AM1407" s="6">
        <f t="shared" si="310"/>
        <v>0</v>
      </c>
      <c r="AN1407" s="6">
        <f t="shared" si="311"/>
        <v>1</v>
      </c>
    </row>
    <row r="1408" spans="1:40" x14ac:dyDescent="0.35">
      <c r="A1408" s="9" t="s">
        <v>1485</v>
      </c>
      <c r="B1408" t="s">
        <v>1466</v>
      </c>
      <c r="C1408" s="6" t="s">
        <v>16</v>
      </c>
      <c r="D1408" s="6" t="s">
        <v>134</v>
      </c>
      <c r="E1408" s="6">
        <v>19</v>
      </c>
      <c r="F1408" s="6">
        <v>48.4</v>
      </c>
      <c r="G1408" s="6">
        <v>61.18</v>
      </c>
      <c r="H1408" s="6">
        <f t="shared" si="304"/>
        <v>0.79110820529584824</v>
      </c>
      <c r="I1408" s="6">
        <v>18.5</v>
      </c>
      <c r="J1408" s="6">
        <v>26.92</v>
      </c>
      <c r="K1408" s="6">
        <v>59.91</v>
      </c>
      <c r="L1408" s="6">
        <f t="shared" si="305"/>
        <v>0</v>
      </c>
      <c r="M1408" s="6">
        <f t="shared" si="306"/>
        <v>0</v>
      </c>
      <c r="N1408" s="6">
        <f t="shared" si="307"/>
        <v>1</v>
      </c>
      <c r="AA1408" t="s">
        <v>1485</v>
      </c>
      <c r="AB1408" t="s">
        <v>1466</v>
      </c>
      <c r="AC1408" s="6" t="s">
        <v>16</v>
      </c>
      <c r="AD1408" s="6" t="s">
        <v>135</v>
      </c>
      <c r="AE1408" s="6">
        <v>16.5</v>
      </c>
      <c r="AF1408" s="6">
        <v>45.45</v>
      </c>
      <c r="AG1408" s="6">
        <v>54.79</v>
      </c>
      <c r="AH1408" s="6">
        <f t="shared" si="308"/>
        <v>0.82953093630224495</v>
      </c>
      <c r="AI1408" s="6">
        <v>16</v>
      </c>
      <c r="AJ1408" s="6">
        <v>28.07</v>
      </c>
      <c r="AK1408" s="6">
        <v>53.5</v>
      </c>
      <c r="AL1408" s="6">
        <f t="shared" si="309"/>
        <v>0</v>
      </c>
      <c r="AM1408" s="6">
        <f t="shared" si="310"/>
        <v>0</v>
      </c>
      <c r="AN1408" s="6">
        <f t="shared" si="311"/>
        <v>1</v>
      </c>
    </row>
    <row r="1409" spans="1:40" x14ac:dyDescent="0.35">
      <c r="A1409" s="9" t="s">
        <v>1486</v>
      </c>
      <c r="B1409" t="s">
        <v>1466</v>
      </c>
      <c r="C1409" s="6" t="s">
        <v>16</v>
      </c>
      <c r="D1409" s="6" t="s">
        <v>134</v>
      </c>
      <c r="E1409" s="6">
        <v>15.5</v>
      </c>
      <c r="F1409" s="6">
        <v>39.130000000000003</v>
      </c>
      <c r="G1409" s="6">
        <v>52.21</v>
      </c>
      <c r="H1409" s="6">
        <f t="shared" si="304"/>
        <v>0.74947328098065513</v>
      </c>
      <c r="I1409" s="6">
        <v>15</v>
      </c>
      <c r="J1409" s="6">
        <v>16.12</v>
      </c>
      <c r="K1409" s="6">
        <v>50.91</v>
      </c>
      <c r="L1409" s="6">
        <f t="shared" si="305"/>
        <v>0</v>
      </c>
      <c r="M1409" s="6">
        <f t="shared" si="306"/>
        <v>0</v>
      </c>
      <c r="N1409" s="6">
        <f t="shared" si="307"/>
        <v>1</v>
      </c>
      <c r="AA1409" t="s">
        <v>1486</v>
      </c>
      <c r="AB1409" t="s">
        <v>1466</v>
      </c>
      <c r="AC1409" s="6" t="s">
        <v>16</v>
      </c>
      <c r="AD1409" s="6" t="s">
        <v>135</v>
      </c>
      <c r="AE1409" s="6">
        <v>18</v>
      </c>
      <c r="AF1409" s="6">
        <v>47.42</v>
      </c>
      <c r="AG1409" s="6">
        <v>58.64</v>
      </c>
      <c r="AH1409" s="6">
        <f t="shared" si="308"/>
        <v>0.80866302864938611</v>
      </c>
      <c r="AI1409" s="6">
        <v>17.5</v>
      </c>
      <c r="AJ1409" s="6">
        <v>33.909999999999997</v>
      </c>
      <c r="AK1409" s="6">
        <v>57.36</v>
      </c>
      <c r="AL1409" s="6">
        <f t="shared" si="309"/>
        <v>0</v>
      </c>
      <c r="AM1409" s="6">
        <f t="shared" si="310"/>
        <v>0</v>
      </c>
      <c r="AN1409" s="6">
        <f t="shared" si="311"/>
        <v>1</v>
      </c>
    </row>
    <row r="1410" spans="1:40" x14ac:dyDescent="0.35">
      <c r="A1410" s="9" t="s">
        <v>1487</v>
      </c>
      <c r="B1410" t="s">
        <v>1466</v>
      </c>
      <c r="C1410" s="6" t="s">
        <v>16</v>
      </c>
      <c r="D1410" s="6" t="s">
        <v>134</v>
      </c>
      <c r="E1410" s="6">
        <v>25.5</v>
      </c>
      <c r="F1410" s="6">
        <v>63.04</v>
      </c>
      <c r="G1410" s="6">
        <v>77.400000000000006</v>
      </c>
      <c r="H1410" s="6">
        <f t="shared" si="304"/>
        <v>0.81447028423772605</v>
      </c>
      <c r="I1410" s="6">
        <v>25</v>
      </c>
      <c r="J1410" s="6">
        <v>42.08</v>
      </c>
      <c r="K1410" s="6">
        <v>76.17</v>
      </c>
      <c r="L1410" s="6">
        <f t="shared" si="305"/>
        <v>0</v>
      </c>
      <c r="M1410" s="6">
        <f t="shared" si="306"/>
        <v>0</v>
      </c>
      <c r="N1410" s="6">
        <f t="shared" si="307"/>
        <v>1</v>
      </c>
      <c r="AA1410" t="s">
        <v>1487</v>
      </c>
      <c r="AB1410" t="s">
        <v>1466</v>
      </c>
      <c r="AC1410" s="6" t="s">
        <v>16</v>
      </c>
      <c r="AD1410" s="6" t="s">
        <v>135</v>
      </c>
      <c r="AE1410" s="6">
        <v>16.5</v>
      </c>
      <c r="AF1410" s="6">
        <v>36.619999999999997</v>
      </c>
      <c r="AG1410" s="6">
        <v>54.79</v>
      </c>
      <c r="AH1410" s="6">
        <f t="shared" si="308"/>
        <v>0.66837014053659427</v>
      </c>
      <c r="AI1410" s="6">
        <v>16</v>
      </c>
      <c r="AJ1410" s="6">
        <v>28.4</v>
      </c>
      <c r="AK1410" s="6">
        <v>53.5</v>
      </c>
      <c r="AL1410" s="6">
        <f t="shared" si="309"/>
        <v>0</v>
      </c>
      <c r="AM1410" s="6">
        <f t="shared" si="310"/>
        <v>0</v>
      </c>
      <c r="AN1410" s="6">
        <f t="shared" si="311"/>
        <v>1</v>
      </c>
    </row>
    <row r="1411" spans="1:40" x14ac:dyDescent="0.35">
      <c r="A1411" s="9" t="s">
        <v>1488</v>
      </c>
      <c r="B1411" t="s">
        <v>1466</v>
      </c>
      <c r="C1411" t="s">
        <v>16</v>
      </c>
      <c r="D1411" t="s">
        <v>134</v>
      </c>
      <c r="E1411">
        <v>16</v>
      </c>
      <c r="F1411">
        <v>59.18</v>
      </c>
      <c r="G1411">
        <v>53.5</v>
      </c>
      <c r="H1411">
        <f t="shared" si="304"/>
        <v>1.1061682242990654</v>
      </c>
      <c r="I1411">
        <v>15</v>
      </c>
      <c r="J1411">
        <v>26.15</v>
      </c>
      <c r="K1411">
        <v>50.91</v>
      </c>
      <c r="L1411" s="3">
        <f t="shared" si="305"/>
        <v>0</v>
      </c>
      <c r="M1411" s="3">
        <f t="shared" si="306"/>
        <v>1</v>
      </c>
      <c r="N1411" s="3">
        <f t="shared" si="307"/>
        <v>0</v>
      </c>
      <c r="AA1411" t="s">
        <v>1488</v>
      </c>
      <c r="AB1411" t="s">
        <v>1466</v>
      </c>
      <c r="AC1411" s="6" t="s">
        <v>16</v>
      </c>
      <c r="AD1411" s="6" t="s">
        <v>135</v>
      </c>
      <c r="AE1411" s="6">
        <v>16</v>
      </c>
      <c r="AF1411" s="6">
        <v>49.99</v>
      </c>
      <c r="AG1411" s="6">
        <v>53.5</v>
      </c>
      <c r="AH1411" s="6">
        <f t="shared" si="308"/>
        <v>0.93439252336448597</v>
      </c>
      <c r="AI1411" s="6">
        <v>15.5</v>
      </c>
      <c r="AJ1411" s="6">
        <v>42.82</v>
      </c>
      <c r="AK1411" s="6">
        <v>52.21</v>
      </c>
      <c r="AL1411" s="6">
        <f t="shared" si="309"/>
        <v>0</v>
      </c>
      <c r="AM1411" s="6">
        <f t="shared" si="310"/>
        <v>0</v>
      </c>
      <c r="AN1411" s="6">
        <f t="shared" si="311"/>
        <v>1</v>
      </c>
    </row>
    <row r="1412" spans="1:40" x14ac:dyDescent="0.35">
      <c r="A1412" s="9" t="s">
        <v>1489</v>
      </c>
      <c r="B1412" t="s">
        <v>1466</v>
      </c>
      <c r="C1412" s="6" t="s">
        <v>16</v>
      </c>
      <c r="D1412" s="6" t="s">
        <v>134</v>
      </c>
      <c r="E1412" s="6">
        <v>32.5</v>
      </c>
      <c r="F1412" s="6">
        <v>81.08</v>
      </c>
      <c r="G1412" s="6">
        <v>94.43</v>
      </c>
      <c r="H1412" s="6">
        <f t="shared" si="304"/>
        <v>0.85862543683151538</v>
      </c>
      <c r="I1412" s="6">
        <v>32</v>
      </c>
      <c r="J1412" s="6">
        <v>74.099999999999994</v>
      </c>
      <c r="K1412" s="6">
        <v>93.23</v>
      </c>
      <c r="L1412" s="6">
        <f t="shared" si="305"/>
        <v>0</v>
      </c>
      <c r="M1412" s="6">
        <f t="shared" si="306"/>
        <v>0</v>
      </c>
      <c r="N1412" s="6">
        <f t="shared" si="307"/>
        <v>1</v>
      </c>
      <c r="AA1412" t="s">
        <v>1489</v>
      </c>
      <c r="AB1412" t="s">
        <v>1466</v>
      </c>
      <c r="AC1412" s="6" t="s">
        <v>16</v>
      </c>
      <c r="AD1412" s="6" t="s">
        <v>135</v>
      </c>
      <c r="AE1412" s="6">
        <v>18.5</v>
      </c>
      <c r="AF1412" s="6">
        <v>45.03</v>
      </c>
      <c r="AG1412" s="6">
        <v>59.91</v>
      </c>
      <c r="AH1412" s="6">
        <f t="shared" si="308"/>
        <v>0.75162744116174263</v>
      </c>
      <c r="AI1412" s="6">
        <v>18</v>
      </c>
      <c r="AJ1412" s="6">
        <v>43.08</v>
      </c>
      <c r="AK1412" s="6">
        <v>58.64</v>
      </c>
      <c r="AL1412" s="6">
        <f t="shared" si="309"/>
        <v>0</v>
      </c>
      <c r="AM1412" s="6">
        <f t="shared" si="310"/>
        <v>0</v>
      </c>
      <c r="AN1412" s="6">
        <f t="shared" si="311"/>
        <v>1</v>
      </c>
    </row>
    <row r="1413" spans="1:40" x14ac:dyDescent="0.35">
      <c r="A1413" s="9" t="s">
        <v>1490</v>
      </c>
      <c r="B1413" t="s">
        <v>1466</v>
      </c>
      <c r="C1413" s="6" t="s">
        <v>16</v>
      </c>
      <c r="D1413" s="6" t="s">
        <v>134</v>
      </c>
      <c r="E1413" s="6">
        <v>26</v>
      </c>
      <c r="F1413" s="6">
        <v>70.67</v>
      </c>
      <c r="G1413" s="6">
        <v>78.63</v>
      </c>
      <c r="H1413" s="6">
        <f t="shared" si="304"/>
        <v>0.89876637415744631</v>
      </c>
      <c r="I1413" s="6">
        <v>25.5</v>
      </c>
      <c r="J1413" s="6">
        <v>42.06</v>
      </c>
      <c r="K1413" s="6">
        <v>77.400000000000006</v>
      </c>
      <c r="L1413" s="6">
        <f t="shared" si="305"/>
        <v>0</v>
      </c>
      <c r="M1413" s="6">
        <f t="shared" si="306"/>
        <v>0</v>
      </c>
      <c r="N1413" s="6">
        <f t="shared" si="307"/>
        <v>1</v>
      </c>
      <c r="AA1413" t="s">
        <v>1490</v>
      </c>
      <c r="AB1413" t="s">
        <v>1466</v>
      </c>
      <c r="AC1413" s="6" t="s">
        <v>16</v>
      </c>
      <c r="AD1413" s="6" t="s">
        <v>135</v>
      </c>
      <c r="AE1413" s="6">
        <v>23.5</v>
      </c>
      <c r="AF1413" s="6">
        <v>67.44</v>
      </c>
      <c r="AG1413" s="6">
        <v>72.459999999999994</v>
      </c>
      <c r="AH1413" s="6">
        <f t="shared" si="308"/>
        <v>0.93072039746066804</v>
      </c>
      <c r="AI1413" s="6">
        <v>23</v>
      </c>
      <c r="AJ1413" s="6">
        <v>36.549999999999997</v>
      </c>
      <c r="AK1413" s="6">
        <v>71.22</v>
      </c>
      <c r="AL1413" s="6">
        <f t="shared" si="309"/>
        <v>0</v>
      </c>
      <c r="AM1413" s="6">
        <f t="shared" si="310"/>
        <v>0</v>
      </c>
      <c r="AN1413" s="6">
        <f t="shared" si="311"/>
        <v>1</v>
      </c>
    </row>
    <row r="1414" spans="1:40" x14ac:dyDescent="0.35">
      <c r="A1414" s="9" t="s">
        <v>1491</v>
      </c>
      <c r="B1414" t="s">
        <v>1177</v>
      </c>
      <c r="C1414" t="s">
        <v>51</v>
      </c>
      <c r="D1414" t="s">
        <v>134</v>
      </c>
      <c r="E1414">
        <v>25.5</v>
      </c>
      <c r="F1414">
        <v>88.88</v>
      </c>
      <c r="G1414">
        <v>77.400000000000006</v>
      </c>
      <c r="H1414">
        <f t="shared" si="304"/>
        <v>1.1483204134366924</v>
      </c>
      <c r="I1414">
        <v>24</v>
      </c>
      <c r="J1414">
        <v>70.05</v>
      </c>
      <c r="K1414">
        <v>73.7</v>
      </c>
      <c r="L1414" s="3">
        <f t="shared" si="305"/>
        <v>0</v>
      </c>
      <c r="M1414" s="3">
        <f t="shared" si="306"/>
        <v>1</v>
      </c>
      <c r="N1414" s="3">
        <f t="shared" si="307"/>
        <v>0</v>
      </c>
      <c r="AA1414" t="s">
        <v>1491</v>
      </c>
      <c r="AB1414" t="s">
        <v>1177</v>
      </c>
      <c r="AC1414" t="s">
        <v>51</v>
      </c>
      <c r="AD1414" t="s">
        <v>135</v>
      </c>
      <c r="AE1414">
        <v>24</v>
      </c>
      <c r="AF1414">
        <v>169.93</v>
      </c>
      <c r="AG1414">
        <v>73.7</v>
      </c>
      <c r="AH1414">
        <f t="shared" si="308"/>
        <v>2.3056987788331074</v>
      </c>
      <c r="AI1414">
        <v>21.5</v>
      </c>
      <c r="AJ1414">
        <v>56.78</v>
      </c>
      <c r="AK1414">
        <v>67.47</v>
      </c>
      <c r="AL1414" s="3">
        <f t="shared" si="309"/>
        <v>1</v>
      </c>
      <c r="AM1414" s="3">
        <f t="shared" si="310"/>
        <v>0</v>
      </c>
      <c r="AN1414" s="3">
        <f t="shared" si="311"/>
        <v>0</v>
      </c>
    </row>
    <row r="1415" spans="1:40" x14ac:dyDescent="0.35">
      <c r="A1415" s="9" t="s">
        <v>1492</v>
      </c>
      <c r="B1415" t="s">
        <v>1177</v>
      </c>
      <c r="C1415" t="s">
        <v>51</v>
      </c>
      <c r="D1415" t="s">
        <v>134</v>
      </c>
      <c r="E1415">
        <v>25</v>
      </c>
      <c r="F1415">
        <v>134.03</v>
      </c>
      <c r="G1415">
        <v>76.17</v>
      </c>
      <c r="H1415">
        <f t="shared" si="304"/>
        <v>1.7596166469738741</v>
      </c>
      <c r="I1415">
        <v>22</v>
      </c>
      <c r="J1415">
        <v>66.08</v>
      </c>
      <c r="K1415">
        <v>68.72</v>
      </c>
      <c r="L1415" s="3">
        <f t="shared" si="305"/>
        <v>1</v>
      </c>
      <c r="M1415" s="3">
        <f t="shared" si="306"/>
        <v>0</v>
      </c>
      <c r="N1415" s="3">
        <f t="shared" si="307"/>
        <v>0</v>
      </c>
      <c r="AA1415" t="s">
        <v>1492</v>
      </c>
      <c r="AB1415" t="s">
        <v>1177</v>
      </c>
      <c r="AC1415" t="s">
        <v>51</v>
      </c>
      <c r="AD1415" t="s">
        <v>135</v>
      </c>
      <c r="AE1415">
        <v>24</v>
      </c>
      <c r="AF1415">
        <v>170.27</v>
      </c>
      <c r="AG1415">
        <v>73.7</v>
      </c>
      <c r="AH1415">
        <f t="shared" si="308"/>
        <v>2.3103120759837177</v>
      </c>
      <c r="AI1415">
        <v>16</v>
      </c>
      <c r="AJ1415">
        <v>53.72</v>
      </c>
      <c r="AK1415">
        <v>53.5</v>
      </c>
      <c r="AL1415" s="3">
        <f t="shared" si="309"/>
        <v>1</v>
      </c>
      <c r="AM1415" s="3">
        <f t="shared" si="310"/>
        <v>0</v>
      </c>
      <c r="AN1415" s="3">
        <f t="shared" si="311"/>
        <v>0</v>
      </c>
    </row>
    <row r="1416" spans="1:40" x14ac:dyDescent="0.35">
      <c r="A1416" s="9" t="s">
        <v>1493</v>
      </c>
      <c r="B1416" t="s">
        <v>1177</v>
      </c>
      <c r="C1416" t="s">
        <v>51</v>
      </c>
      <c r="D1416" t="s">
        <v>134</v>
      </c>
      <c r="E1416">
        <v>24</v>
      </c>
      <c r="F1416">
        <v>127.41</v>
      </c>
      <c r="G1416">
        <v>73.7</v>
      </c>
      <c r="H1416">
        <f t="shared" si="304"/>
        <v>1.72876526458616</v>
      </c>
      <c r="I1416">
        <v>22.5</v>
      </c>
      <c r="J1416">
        <v>44.22</v>
      </c>
      <c r="K1416">
        <v>69.97</v>
      </c>
      <c r="L1416" s="3">
        <f t="shared" si="305"/>
        <v>1</v>
      </c>
      <c r="M1416" s="3">
        <f t="shared" si="306"/>
        <v>0</v>
      </c>
      <c r="N1416" s="3">
        <f t="shared" si="307"/>
        <v>0</v>
      </c>
      <c r="AA1416" t="s">
        <v>1493</v>
      </c>
      <c r="AB1416" t="s">
        <v>1177</v>
      </c>
      <c r="AC1416" t="s">
        <v>51</v>
      </c>
      <c r="AD1416" t="s">
        <v>135</v>
      </c>
      <c r="AE1416">
        <v>24</v>
      </c>
      <c r="AF1416">
        <v>175.23</v>
      </c>
      <c r="AG1416">
        <v>73.7</v>
      </c>
      <c r="AH1416">
        <f t="shared" si="308"/>
        <v>2.3776119402985074</v>
      </c>
      <c r="AI1416">
        <v>21.5</v>
      </c>
      <c r="AJ1416">
        <v>63.67</v>
      </c>
      <c r="AK1416">
        <v>67.47</v>
      </c>
      <c r="AL1416" s="3">
        <f t="shared" si="309"/>
        <v>1</v>
      </c>
      <c r="AM1416" s="3">
        <f t="shared" si="310"/>
        <v>0</v>
      </c>
      <c r="AN1416" s="3">
        <f t="shared" si="311"/>
        <v>0</v>
      </c>
    </row>
    <row r="1417" spans="1:40" x14ac:dyDescent="0.35">
      <c r="A1417" s="9" t="s">
        <v>1494</v>
      </c>
      <c r="B1417" t="s">
        <v>1177</v>
      </c>
      <c r="C1417" t="s">
        <v>51</v>
      </c>
      <c r="D1417" t="s">
        <v>134</v>
      </c>
      <c r="E1417">
        <v>25</v>
      </c>
      <c r="F1417">
        <v>77.33</v>
      </c>
      <c r="G1417">
        <v>76.17</v>
      </c>
      <c r="H1417">
        <f t="shared" si="304"/>
        <v>1.0152290928186949</v>
      </c>
      <c r="I1417">
        <v>24.5</v>
      </c>
      <c r="J1417">
        <v>69.67</v>
      </c>
      <c r="K1417">
        <v>74.930000000000007</v>
      </c>
      <c r="L1417" s="3">
        <f t="shared" si="305"/>
        <v>0</v>
      </c>
      <c r="M1417" s="3">
        <f t="shared" si="306"/>
        <v>1</v>
      </c>
      <c r="N1417" s="3">
        <f t="shared" si="307"/>
        <v>0</v>
      </c>
      <c r="AA1417" t="s">
        <v>1494</v>
      </c>
      <c r="AB1417" t="s">
        <v>1177</v>
      </c>
      <c r="AC1417" t="s">
        <v>51</v>
      </c>
      <c r="AD1417" t="s">
        <v>135</v>
      </c>
      <c r="AE1417">
        <v>24</v>
      </c>
      <c r="AF1417">
        <v>114.33</v>
      </c>
      <c r="AG1417">
        <v>73.7</v>
      </c>
      <c r="AH1417">
        <f t="shared" si="308"/>
        <v>1.5512890094979646</v>
      </c>
      <c r="AI1417">
        <v>21.5</v>
      </c>
      <c r="AJ1417">
        <v>51.37</v>
      </c>
      <c r="AK1417">
        <v>67.47</v>
      </c>
      <c r="AL1417" s="3">
        <f t="shared" si="309"/>
        <v>1</v>
      </c>
      <c r="AM1417" s="3">
        <f t="shared" si="310"/>
        <v>0</v>
      </c>
      <c r="AN1417" s="3">
        <f t="shared" si="311"/>
        <v>0</v>
      </c>
    </row>
    <row r="1418" spans="1:40" x14ac:dyDescent="0.35">
      <c r="A1418" s="9" t="s">
        <v>1495</v>
      </c>
      <c r="B1418" t="s">
        <v>1177</v>
      </c>
      <c r="C1418" t="s">
        <v>51</v>
      </c>
      <c r="D1418" t="s">
        <v>134</v>
      </c>
      <c r="E1418">
        <v>25</v>
      </c>
      <c r="F1418">
        <v>81.14</v>
      </c>
      <c r="G1418">
        <v>76.17</v>
      </c>
      <c r="H1418">
        <f t="shared" si="304"/>
        <v>1.065248785611133</v>
      </c>
      <c r="I1418">
        <v>24</v>
      </c>
      <c r="J1418">
        <v>72.790000000000006</v>
      </c>
      <c r="K1418">
        <v>73.7</v>
      </c>
      <c r="L1418" s="3">
        <f t="shared" si="305"/>
        <v>0</v>
      </c>
      <c r="M1418" s="3">
        <f t="shared" si="306"/>
        <v>1</v>
      </c>
      <c r="N1418" s="3">
        <f t="shared" si="307"/>
        <v>0</v>
      </c>
      <c r="AA1418" t="s">
        <v>1495</v>
      </c>
      <c r="AB1418" t="s">
        <v>1177</v>
      </c>
      <c r="AC1418" t="s">
        <v>51</v>
      </c>
      <c r="AD1418" t="s">
        <v>135</v>
      </c>
      <c r="AE1418">
        <v>24</v>
      </c>
      <c r="AF1418">
        <v>143.26</v>
      </c>
      <c r="AG1418">
        <v>73.7</v>
      </c>
      <c r="AH1418">
        <f t="shared" si="308"/>
        <v>1.9438263229308004</v>
      </c>
      <c r="AI1418">
        <v>21.5</v>
      </c>
      <c r="AJ1418">
        <v>64.83</v>
      </c>
      <c r="AK1418">
        <v>67.47</v>
      </c>
      <c r="AL1418" s="3">
        <f t="shared" si="309"/>
        <v>1</v>
      </c>
      <c r="AM1418" s="3">
        <f t="shared" si="310"/>
        <v>0</v>
      </c>
      <c r="AN1418" s="3">
        <f t="shared" si="311"/>
        <v>0</v>
      </c>
    </row>
    <row r="1419" spans="1:40" x14ac:dyDescent="0.35">
      <c r="A1419" s="9" t="s">
        <v>1496</v>
      </c>
      <c r="B1419" t="s">
        <v>1177</v>
      </c>
      <c r="C1419" t="s">
        <v>51</v>
      </c>
      <c r="D1419" t="s">
        <v>134</v>
      </c>
      <c r="E1419">
        <v>25</v>
      </c>
      <c r="F1419">
        <v>83.5</v>
      </c>
      <c r="G1419">
        <v>76.17</v>
      </c>
      <c r="H1419">
        <f t="shared" si="304"/>
        <v>1.0962321123802021</v>
      </c>
      <c r="I1419">
        <v>24.5</v>
      </c>
      <c r="J1419">
        <v>71.39</v>
      </c>
      <c r="K1419">
        <v>74.930000000000007</v>
      </c>
      <c r="L1419" s="3">
        <f t="shared" si="305"/>
        <v>0</v>
      </c>
      <c r="M1419" s="3">
        <f t="shared" si="306"/>
        <v>1</v>
      </c>
      <c r="N1419" s="3">
        <f t="shared" si="307"/>
        <v>0</v>
      </c>
      <c r="AA1419" t="s">
        <v>1496</v>
      </c>
      <c r="AB1419" t="s">
        <v>1177</v>
      </c>
      <c r="AC1419" t="s">
        <v>51</v>
      </c>
      <c r="AD1419" t="s">
        <v>135</v>
      </c>
      <c r="AE1419">
        <v>24</v>
      </c>
      <c r="AF1419">
        <v>126.95</v>
      </c>
      <c r="AG1419">
        <v>73.7</v>
      </c>
      <c r="AH1419">
        <f t="shared" si="308"/>
        <v>1.7225237449118045</v>
      </c>
      <c r="AI1419">
        <v>22.5</v>
      </c>
      <c r="AJ1419">
        <v>57.72</v>
      </c>
      <c r="AK1419">
        <v>69.97</v>
      </c>
      <c r="AL1419" s="3">
        <f t="shared" si="309"/>
        <v>1</v>
      </c>
      <c r="AM1419" s="3">
        <f t="shared" si="310"/>
        <v>0</v>
      </c>
      <c r="AN1419" s="3">
        <f t="shared" si="311"/>
        <v>0</v>
      </c>
    </row>
    <row r="1420" spans="1:40" x14ac:dyDescent="0.35">
      <c r="A1420" s="9" t="s">
        <v>1497</v>
      </c>
      <c r="B1420" t="s">
        <v>1177</v>
      </c>
      <c r="C1420" t="s">
        <v>51</v>
      </c>
      <c r="D1420" t="s">
        <v>134</v>
      </c>
      <c r="E1420">
        <v>25</v>
      </c>
      <c r="F1420">
        <v>84.33</v>
      </c>
      <c r="G1420">
        <v>76.17</v>
      </c>
      <c r="H1420">
        <f t="shared" si="304"/>
        <v>1.1071287908625442</v>
      </c>
      <c r="I1420">
        <v>24.5</v>
      </c>
      <c r="J1420">
        <v>73.900000000000006</v>
      </c>
      <c r="K1420">
        <v>74.930000000000007</v>
      </c>
      <c r="L1420" s="3">
        <f t="shared" si="305"/>
        <v>0</v>
      </c>
      <c r="M1420" s="3">
        <f t="shared" si="306"/>
        <v>1</v>
      </c>
      <c r="N1420" s="3">
        <f t="shared" si="307"/>
        <v>0</v>
      </c>
      <c r="AA1420" t="s">
        <v>1497</v>
      </c>
      <c r="AB1420" t="s">
        <v>1177</v>
      </c>
      <c r="AC1420" t="s">
        <v>51</v>
      </c>
      <c r="AD1420" t="s">
        <v>135</v>
      </c>
      <c r="AE1420">
        <v>24</v>
      </c>
      <c r="AF1420">
        <v>149.74</v>
      </c>
      <c r="AG1420">
        <v>73.7</v>
      </c>
      <c r="AH1420">
        <f t="shared" si="308"/>
        <v>2.0317503392130258</v>
      </c>
      <c r="AI1420">
        <v>22.5</v>
      </c>
      <c r="AJ1420">
        <v>63.18</v>
      </c>
      <c r="AK1420">
        <v>69.97</v>
      </c>
      <c r="AL1420" s="3">
        <f t="shared" si="309"/>
        <v>1</v>
      </c>
      <c r="AM1420" s="3">
        <f t="shared" si="310"/>
        <v>0</v>
      </c>
      <c r="AN1420" s="3">
        <f t="shared" si="311"/>
        <v>0</v>
      </c>
    </row>
    <row r="1421" spans="1:40" x14ac:dyDescent="0.35">
      <c r="A1421" s="9" t="s">
        <v>1498</v>
      </c>
      <c r="B1421" t="s">
        <v>1177</v>
      </c>
      <c r="C1421" t="s">
        <v>51</v>
      </c>
      <c r="D1421" t="s">
        <v>134</v>
      </c>
      <c r="E1421">
        <v>25.5</v>
      </c>
      <c r="F1421">
        <v>110.03</v>
      </c>
      <c r="G1421">
        <v>77.400000000000006</v>
      </c>
      <c r="H1421">
        <f t="shared" si="304"/>
        <v>1.4215762273901809</v>
      </c>
      <c r="I1421">
        <v>24</v>
      </c>
      <c r="J1421">
        <v>63.8</v>
      </c>
      <c r="K1421">
        <v>73.7</v>
      </c>
      <c r="L1421" s="3">
        <f t="shared" si="305"/>
        <v>0</v>
      </c>
      <c r="M1421" s="3">
        <f t="shared" si="306"/>
        <v>1</v>
      </c>
      <c r="N1421" s="3">
        <f t="shared" si="307"/>
        <v>0</v>
      </c>
      <c r="AA1421" t="s">
        <v>1498</v>
      </c>
      <c r="AB1421" t="s">
        <v>1177</v>
      </c>
      <c r="AC1421" t="s">
        <v>51</v>
      </c>
      <c r="AD1421" t="s">
        <v>135</v>
      </c>
      <c r="AE1421">
        <v>24</v>
      </c>
      <c r="AF1421">
        <v>149.04</v>
      </c>
      <c r="AG1421">
        <v>73.7</v>
      </c>
      <c r="AH1421">
        <f t="shared" si="308"/>
        <v>2.0222523744911802</v>
      </c>
      <c r="AI1421">
        <v>22.5</v>
      </c>
      <c r="AJ1421">
        <v>56</v>
      </c>
      <c r="AK1421">
        <v>69.97</v>
      </c>
      <c r="AL1421" s="3">
        <f t="shared" si="309"/>
        <v>1</v>
      </c>
      <c r="AM1421" s="3">
        <f t="shared" si="310"/>
        <v>0</v>
      </c>
      <c r="AN1421" s="3">
        <f t="shared" si="311"/>
        <v>0</v>
      </c>
    </row>
    <row r="1422" spans="1:40" x14ac:dyDescent="0.35">
      <c r="A1422" s="9" t="s">
        <v>1499</v>
      </c>
      <c r="B1422" t="s">
        <v>1177</v>
      </c>
      <c r="C1422" t="s">
        <v>51</v>
      </c>
      <c r="D1422" t="s">
        <v>134</v>
      </c>
      <c r="E1422">
        <v>24.5</v>
      </c>
      <c r="F1422">
        <v>86.72</v>
      </c>
      <c r="G1422">
        <v>74.930000000000007</v>
      </c>
      <c r="H1422">
        <f t="shared" si="304"/>
        <v>1.1573468570665955</v>
      </c>
      <c r="I1422">
        <v>23.5</v>
      </c>
      <c r="J1422">
        <v>66.3</v>
      </c>
      <c r="K1422">
        <v>72.459999999999994</v>
      </c>
      <c r="L1422" s="3">
        <f t="shared" si="305"/>
        <v>0</v>
      </c>
      <c r="M1422" s="3">
        <f t="shared" si="306"/>
        <v>1</v>
      </c>
      <c r="N1422" s="3">
        <f t="shared" si="307"/>
        <v>0</v>
      </c>
      <c r="AA1422" t="s">
        <v>1499</v>
      </c>
      <c r="AB1422" t="s">
        <v>1177</v>
      </c>
      <c r="AC1422" t="s">
        <v>51</v>
      </c>
      <c r="AD1422" t="s">
        <v>135</v>
      </c>
      <c r="AE1422">
        <v>24</v>
      </c>
      <c r="AF1422">
        <v>164.94</v>
      </c>
      <c r="AG1422">
        <v>73.7</v>
      </c>
      <c r="AH1422">
        <f t="shared" si="308"/>
        <v>2.2379918588873813</v>
      </c>
      <c r="AI1422">
        <v>21.5</v>
      </c>
      <c r="AJ1422">
        <v>54.46</v>
      </c>
      <c r="AK1422">
        <v>67.47</v>
      </c>
      <c r="AL1422" s="3">
        <f t="shared" si="309"/>
        <v>1</v>
      </c>
      <c r="AM1422" s="3">
        <f t="shared" si="310"/>
        <v>0</v>
      </c>
      <c r="AN1422" s="3">
        <f t="shared" si="311"/>
        <v>0</v>
      </c>
    </row>
    <row r="1423" spans="1:40" x14ac:dyDescent="0.35">
      <c r="A1423" s="9" t="s">
        <v>1500</v>
      </c>
      <c r="B1423" t="s">
        <v>1177</v>
      </c>
      <c r="C1423" s="6" t="s">
        <v>51</v>
      </c>
      <c r="D1423" s="6" t="s">
        <v>134</v>
      </c>
      <c r="E1423" s="6">
        <v>24.5</v>
      </c>
      <c r="F1423" s="6">
        <v>64.59</v>
      </c>
      <c r="G1423" s="6">
        <v>74.930000000000007</v>
      </c>
      <c r="H1423" s="6">
        <f t="shared" si="304"/>
        <v>0.86200453756839712</v>
      </c>
      <c r="I1423" s="6">
        <v>24</v>
      </c>
      <c r="J1423" s="6">
        <v>63.09</v>
      </c>
      <c r="K1423" s="6">
        <v>73.7</v>
      </c>
      <c r="L1423" s="6">
        <f t="shared" si="305"/>
        <v>0</v>
      </c>
      <c r="M1423" s="6">
        <f t="shared" si="306"/>
        <v>0</v>
      </c>
      <c r="N1423" s="6">
        <f t="shared" si="307"/>
        <v>1</v>
      </c>
      <c r="AA1423" t="s">
        <v>1500</v>
      </c>
      <c r="AB1423" t="s">
        <v>1177</v>
      </c>
      <c r="AC1423" t="s">
        <v>51</v>
      </c>
      <c r="AD1423" t="s">
        <v>135</v>
      </c>
      <c r="AE1423">
        <v>24.5</v>
      </c>
      <c r="AF1423">
        <v>80.37</v>
      </c>
      <c r="AG1423">
        <v>74.930000000000007</v>
      </c>
      <c r="AH1423">
        <f t="shared" si="308"/>
        <v>1.0726010943547311</v>
      </c>
      <c r="AI1423">
        <v>23.5</v>
      </c>
      <c r="AJ1423">
        <v>67.92</v>
      </c>
      <c r="AK1423">
        <v>72.459999999999994</v>
      </c>
      <c r="AL1423" s="3">
        <f t="shared" si="309"/>
        <v>0</v>
      </c>
      <c r="AM1423" s="3">
        <f t="shared" si="310"/>
        <v>1</v>
      </c>
      <c r="AN1423" s="3">
        <f t="shared" si="311"/>
        <v>0</v>
      </c>
    </row>
    <row r="1424" spans="1:40" x14ac:dyDescent="0.35">
      <c r="A1424" s="9" t="s">
        <v>1501</v>
      </c>
      <c r="B1424" t="s">
        <v>1177</v>
      </c>
      <c r="C1424" s="6" t="s">
        <v>51</v>
      </c>
      <c r="D1424" s="6" t="s">
        <v>134</v>
      </c>
      <c r="E1424" s="6">
        <v>24.5</v>
      </c>
      <c r="F1424" s="6">
        <v>71.599999999999994</v>
      </c>
      <c r="G1424" s="6">
        <v>74.930000000000007</v>
      </c>
      <c r="H1424" s="6">
        <f t="shared" si="304"/>
        <v>0.95555852128653396</v>
      </c>
      <c r="I1424" s="6">
        <v>24</v>
      </c>
      <c r="J1424" s="6">
        <v>62.91</v>
      </c>
      <c r="K1424" s="6">
        <v>73.7</v>
      </c>
      <c r="L1424" s="6">
        <f t="shared" si="305"/>
        <v>0</v>
      </c>
      <c r="M1424" s="6">
        <f t="shared" si="306"/>
        <v>0</v>
      </c>
      <c r="N1424" s="6">
        <f t="shared" si="307"/>
        <v>1</v>
      </c>
      <c r="AA1424" t="s">
        <v>1501</v>
      </c>
      <c r="AB1424" t="s">
        <v>1177</v>
      </c>
      <c r="AC1424" t="s">
        <v>51</v>
      </c>
      <c r="AD1424" t="s">
        <v>135</v>
      </c>
      <c r="AE1424">
        <v>24</v>
      </c>
      <c r="AF1424">
        <v>103.02</v>
      </c>
      <c r="AG1424">
        <v>73.7</v>
      </c>
      <c r="AH1424">
        <f t="shared" si="308"/>
        <v>1.3978290366350066</v>
      </c>
      <c r="AI1424">
        <v>22.5</v>
      </c>
      <c r="AJ1424">
        <v>62.61</v>
      </c>
      <c r="AK1424">
        <v>69.97</v>
      </c>
      <c r="AL1424" s="3">
        <f t="shared" si="309"/>
        <v>0</v>
      </c>
      <c r="AM1424" s="3">
        <f t="shared" si="310"/>
        <v>1</v>
      </c>
      <c r="AN1424" s="3">
        <f t="shared" si="311"/>
        <v>0</v>
      </c>
    </row>
    <row r="1425" spans="1:40" x14ac:dyDescent="0.35">
      <c r="A1425" s="9" t="s">
        <v>1502</v>
      </c>
      <c r="B1425" t="s">
        <v>1177</v>
      </c>
      <c r="C1425" t="s">
        <v>51</v>
      </c>
      <c r="D1425" t="s">
        <v>134</v>
      </c>
      <c r="E1425">
        <v>26</v>
      </c>
      <c r="F1425">
        <v>99.35</v>
      </c>
      <c r="G1425">
        <v>78.63</v>
      </c>
      <c r="H1425">
        <f t="shared" si="304"/>
        <v>1.2635126542032302</v>
      </c>
      <c r="I1425">
        <v>24.5</v>
      </c>
      <c r="J1425">
        <v>70.28</v>
      </c>
      <c r="K1425">
        <v>74.930000000000007</v>
      </c>
      <c r="L1425" s="3">
        <f t="shared" si="305"/>
        <v>0</v>
      </c>
      <c r="M1425" s="3">
        <f t="shared" si="306"/>
        <v>1</v>
      </c>
      <c r="N1425" s="3">
        <f t="shared" si="307"/>
        <v>0</v>
      </c>
      <c r="AA1425" t="s">
        <v>1502</v>
      </c>
      <c r="AB1425" t="s">
        <v>1177</v>
      </c>
      <c r="AC1425" t="s">
        <v>51</v>
      </c>
      <c r="AD1425" t="s">
        <v>135</v>
      </c>
      <c r="AE1425">
        <v>24</v>
      </c>
      <c r="AF1425">
        <v>124.81</v>
      </c>
      <c r="AG1425">
        <v>73.7</v>
      </c>
      <c r="AH1425">
        <f t="shared" si="308"/>
        <v>1.6934871099050204</v>
      </c>
      <c r="AI1425">
        <v>22.5</v>
      </c>
      <c r="AJ1425">
        <v>66.41</v>
      </c>
      <c r="AK1425">
        <v>69.97</v>
      </c>
      <c r="AL1425" s="3">
        <f t="shared" si="309"/>
        <v>1</v>
      </c>
      <c r="AM1425" s="3">
        <f t="shared" si="310"/>
        <v>0</v>
      </c>
      <c r="AN1425" s="3">
        <f t="shared" si="311"/>
        <v>0</v>
      </c>
    </row>
    <row r="1426" spans="1:40" x14ac:dyDescent="0.35">
      <c r="A1426" s="9" t="s">
        <v>1503</v>
      </c>
      <c r="B1426" t="s">
        <v>1177</v>
      </c>
      <c r="C1426" s="6" t="s">
        <v>51</v>
      </c>
      <c r="D1426" s="6" t="s">
        <v>134</v>
      </c>
      <c r="E1426" s="6">
        <v>30.5</v>
      </c>
      <c r="F1426" s="6">
        <v>74.650000000000006</v>
      </c>
      <c r="G1426" s="6">
        <v>89.6</v>
      </c>
      <c r="H1426" s="6">
        <f t="shared" si="304"/>
        <v>0.83314732142857151</v>
      </c>
      <c r="I1426" s="6">
        <v>30</v>
      </c>
      <c r="J1426" s="6">
        <v>62.87</v>
      </c>
      <c r="K1426" s="6">
        <v>88.39</v>
      </c>
      <c r="L1426" s="6">
        <f t="shared" si="305"/>
        <v>0</v>
      </c>
      <c r="M1426" s="6">
        <f t="shared" si="306"/>
        <v>0</v>
      </c>
      <c r="N1426" s="6">
        <f t="shared" si="307"/>
        <v>1</v>
      </c>
      <c r="AA1426" t="s">
        <v>1503</v>
      </c>
      <c r="AB1426" t="s">
        <v>1177</v>
      </c>
      <c r="AC1426" t="s">
        <v>51</v>
      </c>
      <c r="AD1426" t="s">
        <v>135</v>
      </c>
      <c r="AE1426">
        <v>24</v>
      </c>
      <c r="AF1426">
        <v>122.2</v>
      </c>
      <c r="AG1426">
        <v>73.7</v>
      </c>
      <c r="AH1426">
        <f t="shared" si="308"/>
        <v>1.6580732700135685</v>
      </c>
      <c r="AI1426">
        <v>21.5</v>
      </c>
      <c r="AJ1426">
        <v>54.47</v>
      </c>
      <c r="AK1426">
        <v>67.47</v>
      </c>
      <c r="AL1426" s="3">
        <f t="shared" si="309"/>
        <v>1</v>
      </c>
      <c r="AM1426" s="3">
        <f t="shared" si="310"/>
        <v>0</v>
      </c>
      <c r="AN1426" s="3">
        <f t="shared" si="311"/>
        <v>0</v>
      </c>
    </row>
    <row r="1427" spans="1:40" x14ac:dyDescent="0.35">
      <c r="A1427" s="9" t="s">
        <v>1504</v>
      </c>
      <c r="B1427" t="s">
        <v>1177</v>
      </c>
      <c r="C1427" t="s">
        <v>51</v>
      </c>
      <c r="D1427" t="s">
        <v>134</v>
      </c>
      <c r="E1427">
        <v>22</v>
      </c>
      <c r="F1427">
        <v>73.37</v>
      </c>
      <c r="G1427">
        <v>68.72</v>
      </c>
      <c r="H1427">
        <f t="shared" si="304"/>
        <v>1.0676658905704308</v>
      </c>
      <c r="I1427">
        <v>21.5</v>
      </c>
      <c r="J1427">
        <v>40.72</v>
      </c>
      <c r="K1427">
        <v>67.47</v>
      </c>
      <c r="L1427" s="3">
        <f t="shared" si="305"/>
        <v>0</v>
      </c>
      <c r="M1427" s="3">
        <f t="shared" si="306"/>
        <v>1</v>
      </c>
      <c r="N1427" s="3">
        <f t="shared" si="307"/>
        <v>0</v>
      </c>
      <c r="AA1427" t="s">
        <v>1504</v>
      </c>
      <c r="AB1427" t="s">
        <v>1177</v>
      </c>
      <c r="AC1427" t="s">
        <v>51</v>
      </c>
      <c r="AD1427" t="s">
        <v>135</v>
      </c>
      <c r="AE1427">
        <v>24</v>
      </c>
      <c r="AF1427">
        <v>157.08000000000001</v>
      </c>
      <c r="AG1427">
        <v>73.7</v>
      </c>
      <c r="AH1427">
        <f t="shared" si="308"/>
        <v>2.1313432835820896</v>
      </c>
      <c r="AI1427">
        <v>21.5</v>
      </c>
      <c r="AJ1427">
        <v>55.46</v>
      </c>
      <c r="AK1427">
        <v>67.47</v>
      </c>
      <c r="AL1427" s="3">
        <f t="shared" si="309"/>
        <v>1</v>
      </c>
      <c r="AM1427" s="3">
        <f t="shared" si="310"/>
        <v>0</v>
      </c>
      <c r="AN1427" s="3">
        <f t="shared" si="311"/>
        <v>0</v>
      </c>
    </row>
    <row r="1428" spans="1:40" x14ac:dyDescent="0.35">
      <c r="A1428" s="9" t="s">
        <v>1505</v>
      </c>
      <c r="B1428" t="s">
        <v>1177</v>
      </c>
      <c r="C1428" t="s">
        <v>51</v>
      </c>
      <c r="D1428" t="s">
        <v>134</v>
      </c>
      <c r="E1428">
        <v>28.5</v>
      </c>
      <c r="F1428">
        <v>96.66</v>
      </c>
      <c r="G1428">
        <v>84.74</v>
      </c>
      <c r="H1428">
        <f t="shared" si="304"/>
        <v>1.1406655652584377</v>
      </c>
      <c r="I1428">
        <v>27.5</v>
      </c>
      <c r="J1428">
        <v>92.78</v>
      </c>
      <c r="K1428">
        <v>82.3</v>
      </c>
      <c r="L1428" s="3">
        <f t="shared" si="305"/>
        <v>0</v>
      </c>
      <c r="M1428" s="3">
        <f t="shared" si="306"/>
        <v>1</v>
      </c>
      <c r="N1428" s="3">
        <f t="shared" si="307"/>
        <v>0</v>
      </c>
      <c r="AA1428" t="s">
        <v>1505</v>
      </c>
      <c r="AB1428" t="s">
        <v>1177</v>
      </c>
      <c r="AC1428" t="s">
        <v>51</v>
      </c>
      <c r="AD1428" t="s">
        <v>135</v>
      </c>
      <c r="AE1428">
        <v>24</v>
      </c>
      <c r="AF1428">
        <v>159.47999999999999</v>
      </c>
      <c r="AG1428">
        <v>73.7</v>
      </c>
      <c r="AH1428">
        <f t="shared" si="308"/>
        <v>2.1639077340569877</v>
      </c>
      <c r="AI1428">
        <v>22</v>
      </c>
      <c r="AJ1428">
        <v>61.34</v>
      </c>
      <c r="AK1428">
        <v>68.72</v>
      </c>
      <c r="AL1428" s="3">
        <f t="shared" si="309"/>
        <v>1</v>
      </c>
      <c r="AM1428" s="3">
        <f t="shared" si="310"/>
        <v>0</v>
      </c>
      <c r="AN1428" s="3">
        <f t="shared" si="311"/>
        <v>0</v>
      </c>
    </row>
    <row r="1429" spans="1:40" x14ac:dyDescent="0.35">
      <c r="A1429" s="9" t="s">
        <v>1506</v>
      </c>
      <c r="B1429" t="s">
        <v>1191</v>
      </c>
      <c r="C1429" t="s">
        <v>51</v>
      </c>
      <c r="D1429" t="s">
        <v>949</v>
      </c>
      <c r="E1429">
        <v>25</v>
      </c>
      <c r="F1429">
        <v>128.61000000000001</v>
      </c>
      <c r="G1429">
        <v>76.17</v>
      </c>
      <c r="H1429">
        <f t="shared" si="304"/>
        <v>1.6884600236313512</v>
      </c>
      <c r="I1429">
        <v>23</v>
      </c>
      <c r="J1429">
        <v>61.3</v>
      </c>
      <c r="K1429">
        <v>71.22</v>
      </c>
      <c r="L1429" s="3">
        <f t="shared" si="305"/>
        <v>1</v>
      </c>
      <c r="M1429" s="3">
        <f t="shared" si="306"/>
        <v>0</v>
      </c>
      <c r="N1429" s="3">
        <f t="shared" si="307"/>
        <v>0</v>
      </c>
      <c r="AA1429" t="s">
        <v>1506</v>
      </c>
      <c r="AB1429" t="s">
        <v>1191</v>
      </c>
      <c r="AC1429" t="s">
        <v>51</v>
      </c>
      <c r="AD1429" t="s">
        <v>951</v>
      </c>
      <c r="AE1429">
        <v>24</v>
      </c>
      <c r="AF1429">
        <v>142.18</v>
      </c>
      <c r="AG1429">
        <v>73.7</v>
      </c>
      <c r="AH1429">
        <f t="shared" si="308"/>
        <v>1.9291723202170963</v>
      </c>
      <c r="AI1429">
        <v>23</v>
      </c>
      <c r="AJ1429">
        <v>56.58</v>
      </c>
      <c r="AK1429">
        <v>71.22</v>
      </c>
      <c r="AL1429" s="3">
        <f t="shared" si="309"/>
        <v>1</v>
      </c>
      <c r="AM1429" s="3">
        <f t="shared" si="310"/>
        <v>0</v>
      </c>
      <c r="AN1429" s="3">
        <f t="shared" si="311"/>
        <v>0</v>
      </c>
    </row>
    <row r="1430" spans="1:40" x14ac:dyDescent="0.35">
      <c r="A1430" s="9" t="s">
        <v>1507</v>
      </c>
      <c r="B1430" t="s">
        <v>1191</v>
      </c>
      <c r="C1430" t="s">
        <v>51</v>
      </c>
      <c r="D1430" t="s">
        <v>949</v>
      </c>
      <c r="E1430">
        <v>25</v>
      </c>
      <c r="F1430">
        <v>85.07</v>
      </c>
      <c r="G1430">
        <v>76.17</v>
      </c>
      <c r="H1430">
        <f t="shared" si="304"/>
        <v>1.1168439017986083</v>
      </c>
      <c r="I1430">
        <v>26.5</v>
      </c>
      <c r="J1430">
        <v>83.13</v>
      </c>
      <c r="K1430">
        <v>79.86</v>
      </c>
      <c r="L1430" s="3">
        <f t="shared" si="305"/>
        <v>0</v>
      </c>
      <c r="M1430" s="3">
        <f t="shared" si="306"/>
        <v>1</v>
      </c>
      <c r="N1430" s="3">
        <f t="shared" si="307"/>
        <v>0</v>
      </c>
      <c r="AA1430" t="s">
        <v>1507</v>
      </c>
      <c r="AB1430" t="s">
        <v>1191</v>
      </c>
      <c r="AC1430" t="s">
        <v>51</v>
      </c>
      <c r="AD1430" t="s">
        <v>951</v>
      </c>
      <c r="AE1430">
        <v>24</v>
      </c>
      <c r="AF1430">
        <v>114.1</v>
      </c>
      <c r="AG1430">
        <v>73.7</v>
      </c>
      <c r="AH1430">
        <f t="shared" si="308"/>
        <v>1.5481682496607869</v>
      </c>
      <c r="AI1430">
        <v>23</v>
      </c>
      <c r="AJ1430">
        <v>56.5</v>
      </c>
      <c r="AK1430">
        <v>71.22</v>
      </c>
      <c r="AL1430" s="3">
        <f t="shared" si="309"/>
        <v>1</v>
      </c>
      <c r="AM1430" s="3">
        <f t="shared" si="310"/>
        <v>0</v>
      </c>
      <c r="AN1430" s="3">
        <f t="shared" si="311"/>
        <v>0</v>
      </c>
    </row>
    <row r="1431" spans="1:40" x14ac:dyDescent="0.35">
      <c r="A1431" s="9" t="s">
        <v>1508</v>
      </c>
      <c r="B1431" t="s">
        <v>1191</v>
      </c>
      <c r="C1431" t="s">
        <v>51</v>
      </c>
      <c r="D1431" t="s">
        <v>949</v>
      </c>
      <c r="E1431">
        <v>24.5</v>
      </c>
      <c r="F1431">
        <v>100.14</v>
      </c>
      <c r="G1431">
        <v>74.930000000000007</v>
      </c>
      <c r="H1431">
        <f t="shared" si="304"/>
        <v>1.3364473508608032</v>
      </c>
      <c r="I1431">
        <v>24</v>
      </c>
      <c r="J1431">
        <v>58.78</v>
      </c>
      <c r="K1431">
        <v>73.7</v>
      </c>
      <c r="L1431" s="3">
        <f t="shared" si="305"/>
        <v>0</v>
      </c>
      <c r="M1431" s="3">
        <f t="shared" si="306"/>
        <v>1</v>
      </c>
      <c r="N1431" s="3">
        <f t="shared" si="307"/>
        <v>0</v>
      </c>
      <c r="AA1431" t="s">
        <v>1508</v>
      </c>
      <c r="AB1431" t="s">
        <v>1191</v>
      </c>
      <c r="AC1431" t="s">
        <v>51</v>
      </c>
      <c r="AD1431" t="s">
        <v>951</v>
      </c>
      <c r="AE1431">
        <v>24</v>
      </c>
      <c r="AF1431">
        <v>122.65</v>
      </c>
      <c r="AG1431">
        <v>73.7</v>
      </c>
      <c r="AH1431">
        <f t="shared" si="308"/>
        <v>1.664179104477612</v>
      </c>
      <c r="AI1431">
        <v>23</v>
      </c>
      <c r="AJ1431">
        <v>57.02</v>
      </c>
      <c r="AK1431">
        <v>71.22</v>
      </c>
      <c r="AL1431" s="3">
        <f t="shared" si="309"/>
        <v>1</v>
      </c>
      <c r="AM1431" s="3">
        <f t="shared" si="310"/>
        <v>0</v>
      </c>
      <c r="AN1431" s="3">
        <f t="shared" si="311"/>
        <v>0</v>
      </c>
    </row>
    <row r="1432" spans="1:40" x14ac:dyDescent="0.35">
      <c r="A1432" s="9" t="s">
        <v>1509</v>
      </c>
      <c r="B1432" t="s">
        <v>1191</v>
      </c>
      <c r="C1432" t="s">
        <v>51</v>
      </c>
      <c r="D1432" t="s">
        <v>949</v>
      </c>
      <c r="E1432">
        <v>25</v>
      </c>
      <c r="F1432">
        <v>145.04</v>
      </c>
      <c r="G1432">
        <v>76.17</v>
      </c>
      <c r="H1432">
        <f t="shared" si="304"/>
        <v>1.9041617434685569</v>
      </c>
      <c r="I1432">
        <v>23.5</v>
      </c>
      <c r="J1432">
        <v>52.35</v>
      </c>
      <c r="K1432">
        <v>72.459999999999994</v>
      </c>
      <c r="L1432" s="3">
        <f t="shared" si="305"/>
        <v>1</v>
      </c>
      <c r="M1432" s="3">
        <f t="shared" si="306"/>
        <v>0</v>
      </c>
      <c r="N1432" s="3">
        <f t="shared" si="307"/>
        <v>0</v>
      </c>
      <c r="AA1432" t="s">
        <v>1509</v>
      </c>
      <c r="AB1432" t="s">
        <v>1191</v>
      </c>
      <c r="AC1432" t="s">
        <v>51</v>
      </c>
      <c r="AD1432" t="s">
        <v>951</v>
      </c>
      <c r="AE1432">
        <v>24</v>
      </c>
      <c r="AF1432">
        <v>165.79</v>
      </c>
      <c r="AG1432">
        <v>73.7</v>
      </c>
      <c r="AH1432">
        <f t="shared" si="308"/>
        <v>2.2495251017639077</v>
      </c>
      <c r="AI1432">
        <v>22.5</v>
      </c>
      <c r="AJ1432">
        <v>55.3</v>
      </c>
      <c r="AK1432">
        <v>69.97</v>
      </c>
      <c r="AL1432" s="3">
        <f t="shared" si="309"/>
        <v>1</v>
      </c>
      <c r="AM1432" s="3">
        <f t="shared" si="310"/>
        <v>0</v>
      </c>
      <c r="AN1432" s="3">
        <f t="shared" si="311"/>
        <v>0</v>
      </c>
    </row>
    <row r="1433" spans="1:40" x14ac:dyDescent="0.35">
      <c r="A1433" s="9" t="s">
        <v>1510</v>
      </c>
      <c r="B1433" t="s">
        <v>1191</v>
      </c>
      <c r="C1433" t="s">
        <v>51</v>
      </c>
      <c r="D1433" t="s">
        <v>949</v>
      </c>
      <c r="E1433">
        <v>25.5</v>
      </c>
      <c r="F1433">
        <v>149.37</v>
      </c>
      <c r="G1433">
        <v>77.400000000000006</v>
      </c>
      <c r="H1433">
        <f t="shared" si="304"/>
        <v>1.9298449612403099</v>
      </c>
      <c r="I1433">
        <v>23.5</v>
      </c>
      <c r="J1433">
        <v>69.19</v>
      </c>
      <c r="K1433">
        <v>72.459999999999994</v>
      </c>
      <c r="L1433" s="3">
        <f t="shared" si="305"/>
        <v>1</v>
      </c>
      <c r="M1433" s="3">
        <f t="shared" si="306"/>
        <v>0</v>
      </c>
      <c r="N1433" s="3">
        <f t="shared" si="307"/>
        <v>0</v>
      </c>
      <c r="AA1433" t="s">
        <v>1510</v>
      </c>
      <c r="AB1433" t="s">
        <v>1191</v>
      </c>
      <c r="AC1433" t="s">
        <v>51</v>
      </c>
      <c r="AD1433" t="s">
        <v>951</v>
      </c>
      <c r="AE1433">
        <v>24</v>
      </c>
      <c r="AF1433">
        <v>113.75</v>
      </c>
      <c r="AG1433">
        <v>73.7</v>
      </c>
      <c r="AH1433">
        <f t="shared" si="308"/>
        <v>1.5434192672998643</v>
      </c>
      <c r="AI1433">
        <v>23</v>
      </c>
      <c r="AJ1433">
        <v>53.12</v>
      </c>
      <c r="AK1433">
        <v>71.22</v>
      </c>
      <c r="AL1433" s="3">
        <f t="shared" si="309"/>
        <v>1</v>
      </c>
      <c r="AM1433" s="3">
        <f t="shared" si="310"/>
        <v>0</v>
      </c>
      <c r="AN1433" s="3">
        <f t="shared" si="311"/>
        <v>0</v>
      </c>
    </row>
    <row r="1434" spans="1:40" x14ac:dyDescent="0.35">
      <c r="A1434" s="9" t="s">
        <v>1511</v>
      </c>
      <c r="B1434" t="s">
        <v>1191</v>
      </c>
      <c r="C1434" t="s">
        <v>51</v>
      </c>
      <c r="D1434" t="s">
        <v>949</v>
      </c>
      <c r="E1434">
        <v>25</v>
      </c>
      <c r="F1434">
        <v>204.19</v>
      </c>
      <c r="G1434">
        <v>76.17</v>
      </c>
      <c r="H1434">
        <f t="shared" si="304"/>
        <v>2.6807141919390833</v>
      </c>
      <c r="I1434">
        <v>23</v>
      </c>
      <c r="J1434">
        <v>66.87</v>
      </c>
      <c r="K1434">
        <v>71.22</v>
      </c>
      <c r="L1434" s="3">
        <f t="shared" si="305"/>
        <v>1</v>
      </c>
      <c r="M1434" s="3">
        <f t="shared" si="306"/>
        <v>0</v>
      </c>
      <c r="N1434" s="3">
        <f t="shared" si="307"/>
        <v>0</v>
      </c>
      <c r="AA1434" t="s">
        <v>1511</v>
      </c>
      <c r="AB1434" t="s">
        <v>1191</v>
      </c>
      <c r="AC1434" t="s">
        <v>51</v>
      </c>
      <c r="AD1434" t="s">
        <v>951</v>
      </c>
      <c r="AE1434">
        <v>24</v>
      </c>
      <c r="AF1434">
        <v>208.9</v>
      </c>
      <c r="AG1434">
        <v>73.7</v>
      </c>
      <c r="AH1434">
        <f t="shared" si="308"/>
        <v>2.8344640434192674</v>
      </c>
      <c r="AI1434">
        <v>22</v>
      </c>
      <c r="AJ1434">
        <v>46.93</v>
      </c>
      <c r="AK1434">
        <v>68.72</v>
      </c>
      <c r="AL1434" s="3">
        <f t="shared" si="309"/>
        <v>1</v>
      </c>
      <c r="AM1434" s="3">
        <f t="shared" si="310"/>
        <v>0</v>
      </c>
      <c r="AN1434" s="3">
        <f t="shared" si="311"/>
        <v>0</v>
      </c>
    </row>
    <row r="1435" spans="1:40" x14ac:dyDescent="0.35">
      <c r="A1435" s="9" t="s">
        <v>1512</v>
      </c>
      <c r="B1435" t="s">
        <v>1191</v>
      </c>
      <c r="C1435" t="s">
        <v>51</v>
      </c>
      <c r="D1435" t="s">
        <v>949</v>
      </c>
      <c r="E1435">
        <v>25.5</v>
      </c>
      <c r="F1435">
        <v>219.6</v>
      </c>
      <c r="G1435">
        <v>77.400000000000006</v>
      </c>
      <c r="H1435">
        <f t="shared" si="304"/>
        <v>2.8372093023255811</v>
      </c>
      <c r="I1435">
        <v>23.5</v>
      </c>
      <c r="J1435">
        <v>63.58</v>
      </c>
      <c r="K1435">
        <v>72.459999999999994</v>
      </c>
      <c r="L1435" s="3">
        <f t="shared" si="305"/>
        <v>1</v>
      </c>
      <c r="M1435" s="3">
        <f t="shared" si="306"/>
        <v>0</v>
      </c>
      <c r="N1435" s="3">
        <f t="shared" si="307"/>
        <v>0</v>
      </c>
      <c r="AA1435" t="s">
        <v>1512</v>
      </c>
      <c r="AB1435" t="s">
        <v>1191</v>
      </c>
      <c r="AC1435" t="s">
        <v>51</v>
      </c>
      <c r="AD1435" t="s">
        <v>951</v>
      </c>
      <c r="AE1435">
        <v>24</v>
      </c>
      <c r="AF1435">
        <v>193.72</v>
      </c>
      <c r="AG1435">
        <v>73.7</v>
      </c>
      <c r="AH1435">
        <f t="shared" si="308"/>
        <v>2.628493894165536</v>
      </c>
      <c r="AI1435">
        <v>22.5</v>
      </c>
      <c r="AJ1435">
        <v>48.45</v>
      </c>
      <c r="AK1435">
        <v>69.97</v>
      </c>
      <c r="AL1435" s="3">
        <f t="shared" si="309"/>
        <v>1</v>
      </c>
      <c r="AM1435" s="3">
        <f t="shared" si="310"/>
        <v>0</v>
      </c>
      <c r="AN1435" s="3">
        <f t="shared" si="311"/>
        <v>0</v>
      </c>
    </row>
    <row r="1436" spans="1:40" x14ac:dyDescent="0.35">
      <c r="A1436" s="9" t="s">
        <v>1513</v>
      </c>
      <c r="B1436" t="s">
        <v>1191</v>
      </c>
      <c r="C1436" t="s">
        <v>51</v>
      </c>
      <c r="D1436" t="s">
        <v>949</v>
      </c>
      <c r="E1436">
        <v>24</v>
      </c>
      <c r="F1436">
        <v>95.22</v>
      </c>
      <c r="G1436">
        <v>73.7</v>
      </c>
      <c r="H1436">
        <f t="shared" si="304"/>
        <v>1.2919945725915873</v>
      </c>
      <c r="I1436">
        <v>23.5</v>
      </c>
      <c r="J1436">
        <v>55.12</v>
      </c>
      <c r="K1436">
        <v>72.459999999999994</v>
      </c>
      <c r="L1436" s="3">
        <f t="shared" si="305"/>
        <v>0</v>
      </c>
      <c r="M1436" s="3">
        <f t="shared" si="306"/>
        <v>1</v>
      </c>
      <c r="N1436" s="3">
        <f t="shared" si="307"/>
        <v>0</v>
      </c>
      <c r="AA1436" t="s">
        <v>1513</v>
      </c>
      <c r="AB1436" t="s">
        <v>1191</v>
      </c>
      <c r="AC1436" t="s">
        <v>51</v>
      </c>
      <c r="AD1436" t="s">
        <v>951</v>
      </c>
      <c r="AE1436">
        <v>24</v>
      </c>
      <c r="AF1436">
        <v>134.65</v>
      </c>
      <c r="AG1436">
        <v>73.7</v>
      </c>
      <c r="AH1436">
        <f t="shared" si="308"/>
        <v>1.8270013568521031</v>
      </c>
      <c r="AI1436">
        <v>23</v>
      </c>
      <c r="AJ1436">
        <v>62.62</v>
      </c>
      <c r="AK1436">
        <v>71.22</v>
      </c>
      <c r="AL1436" s="3">
        <f t="shared" si="309"/>
        <v>1</v>
      </c>
      <c r="AM1436" s="3">
        <f t="shared" si="310"/>
        <v>0</v>
      </c>
      <c r="AN1436" s="3">
        <f t="shared" si="311"/>
        <v>0</v>
      </c>
    </row>
    <row r="1437" spans="1:40" x14ac:dyDescent="0.35">
      <c r="A1437" s="9" t="s">
        <v>1514</v>
      </c>
      <c r="B1437" t="s">
        <v>1191</v>
      </c>
      <c r="C1437" t="s">
        <v>51</v>
      </c>
      <c r="D1437" t="s">
        <v>134</v>
      </c>
      <c r="E1437">
        <v>26.5</v>
      </c>
      <c r="F1437">
        <v>84.26</v>
      </c>
      <c r="G1437">
        <v>79.86</v>
      </c>
      <c r="H1437">
        <f t="shared" si="304"/>
        <v>1.0550964187327825</v>
      </c>
      <c r="I1437">
        <v>26</v>
      </c>
      <c r="J1437">
        <v>76.760000000000005</v>
      </c>
      <c r="K1437">
        <v>78.63</v>
      </c>
      <c r="L1437" s="3">
        <f t="shared" si="305"/>
        <v>0</v>
      </c>
      <c r="M1437" s="3">
        <f t="shared" si="306"/>
        <v>1</v>
      </c>
      <c r="N1437" s="3">
        <f t="shared" si="307"/>
        <v>0</v>
      </c>
      <c r="AA1437" t="s">
        <v>1514</v>
      </c>
      <c r="AB1437" t="s">
        <v>1191</v>
      </c>
      <c r="AC1437" s="6" t="s">
        <v>51</v>
      </c>
      <c r="AD1437" s="6" t="s">
        <v>135</v>
      </c>
      <c r="AE1437" s="6">
        <v>24</v>
      </c>
      <c r="AF1437" s="6">
        <v>60.27</v>
      </c>
      <c r="AG1437" s="6">
        <v>73.7</v>
      </c>
      <c r="AH1437" s="6">
        <f t="shared" si="308"/>
        <v>0.817774762550882</v>
      </c>
      <c r="AI1437" s="6">
        <v>23.5</v>
      </c>
      <c r="AJ1437" s="6">
        <v>50.23</v>
      </c>
      <c r="AK1437" s="6">
        <v>72.459999999999994</v>
      </c>
      <c r="AL1437" s="6">
        <f t="shared" si="309"/>
        <v>0</v>
      </c>
      <c r="AM1437" s="6">
        <f t="shared" si="310"/>
        <v>0</v>
      </c>
      <c r="AN1437" s="6">
        <f t="shared" si="311"/>
        <v>1</v>
      </c>
    </row>
    <row r="1438" spans="1:40" x14ac:dyDescent="0.35">
      <c r="A1438" s="9" t="s">
        <v>1515</v>
      </c>
      <c r="B1438" t="s">
        <v>1191</v>
      </c>
      <c r="C1438" t="s">
        <v>51</v>
      </c>
      <c r="D1438" t="s">
        <v>134</v>
      </c>
      <c r="E1438">
        <v>22</v>
      </c>
      <c r="F1438">
        <v>78.13</v>
      </c>
      <c r="G1438">
        <v>68.72</v>
      </c>
      <c r="H1438">
        <f t="shared" si="304"/>
        <v>1.1369324796274738</v>
      </c>
      <c r="I1438">
        <v>21.5</v>
      </c>
      <c r="J1438">
        <v>37.01</v>
      </c>
      <c r="K1438">
        <v>67.47</v>
      </c>
      <c r="L1438" s="3">
        <f t="shared" si="305"/>
        <v>0</v>
      </c>
      <c r="M1438" s="3">
        <f t="shared" si="306"/>
        <v>1</v>
      </c>
      <c r="N1438" s="3">
        <f t="shared" si="307"/>
        <v>0</v>
      </c>
      <c r="AA1438" t="s">
        <v>1515</v>
      </c>
      <c r="AB1438" t="s">
        <v>1191</v>
      </c>
      <c r="AC1438" s="6" t="s">
        <v>51</v>
      </c>
      <c r="AD1438" s="6" t="s">
        <v>135</v>
      </c>
      <c r="AE1438" s="6">
        <v>32</v>
      </c>
      <c r="AF1438" s="6">
        <v>91.96</v>
      </c>
      <c r="AG1438" s="6">
        <v>93.23</v>
      </c>
      <c r="AH1438" s="6">
        <f t="shared" si="308"/>
        <v>0.98637777539418636</v>
      </c>
      <c r="AI1438" s="6">
        <v>31.5</v>
      </c>
      <c r="AJ1438" s="6">
        <v>66.900000000000006</v>
      </c>
      <c r="AK1438" s="6">
        <v>92.02</v>
      </c>
      <c r="AL1438" s="6">
        <f t="shared" si="309"/>
        <v>0</v>
      </c>
      <c r="AM1438" s="6">
        <f t="shared" si="310"/>
        <v>0</v>
      </c>
      <c r="AN1438" s="6">
        <f t="shared" si="311"/>
        <v>1</v>
      </c>
    </row>
    <row r="1439" spans="1:40" x14ac:dyDescent="0.35">
      <c r="A1439" s="9" t="s">
        <v>1516</v>
      </c>
      <c r="B1439" t="s">
        <v>1191</v>
      </c>
      <c r="C1439" t="s">
        <v>51</v>
      </c>
      <c r="D1439" t="s">
        <v>134</v>
      </c>
      <c r="E1439">
        <v>24</v>
      </c>
      <c r="F1439">
        <v>73.930000000000007</v>
      </c>
      <c r="G1439">
        <v>73.7</v>
      </c>
      <c r="H1439">
        <f t="shared" si="304"/>
        <v>1.0031207598371779</v>
      </c>
      <c r="I1439">
        <v>23.5</v>
      </c>
      <c r="J1439">
        <v>38.54</v>
      </c>
      <c r="K1439">
        <v>72.459999999999994</v>
      </c>
      <c r="L1439" s="3">
        <f t="shared" si="305"/>
        <v>0</v>
      </c>
      <c r="M1439" s="3">
        <f t="shared" si="306"/>
        <v>1</v>
      </c>
      <c r="N1439" s="3">
        <f t="shared" si="307"/>
        <v>0</v>
      </c>
      <c r="AA1439" t="s">
        <v>1516</v>
      </c>
      <c r="AB1439" t="s">
        <v>1191</v>
      </c>
      <c r="AC1439" s="6" t="s">
        <v>51</v>
      </c>
      <c r="AD1439" s="6" t="s">
        <v>135</v>
      </c>
      <c r="AE1439" s="6">
        <v>24</v>
      </c>
      <c r="AF1439" s="6">
        <v>70.08</v>
      </c>
      <c r="AG1439" s="6">
        <v>73.7</v>
      </c>
      <c r="AH1439" s="6">
        <f t="shared" si="308"/>
        <v>0.95088195386702845</v>
      </c>
      <c r="AI1439" s="6">
        <v>23.5</v>
      </c>
      <c r="AJ1439" s="6">
        <v>60.1</v>
      </c>
      <c r="AK1439" s="6">
        <v>72.459999999999994</v>
      </c>
      <c r="AL1439" s="6">
        <f t="shared" si="309"/>
        <v>0</v>
      </c>
      <c r="AM1439" s="6">
        <f t="shared" si="310"/>
        <v>0</v>
      </c>
      <c r="AN1439" s="6">
        <f t="shared" si="311"/>
        <v>1</v>
      </c>
    </row>
    <row r="1440" spans="1:40" x14ac:dyDescent="0.35">
      <c r="A1440" s="9" t="s">
        <v>1517</v>
      </c>
      <c r="B1440" t="s">
        <v>1191</v>
      </c>
      <c r="C1440" s="6" t="s">
        <v>51</v>
      </c>
      <c r="D1440" s="6" t="s">
        <v>134</v>
      </c>
      <c r="E1440" s="6">
        <v>30.5</v>
      </c>
      <c r="F1440" s="6">
        <v>75.59</v>
      </c>
      <c r="G1440" s="6">
        <v>89.6</v>
      </c>
      <c r="H1440" s="6">
        <f t="shared" si="304"/>
        <v>0.84363839285714293</v>
      </c>
      <c r="I1440" s="6">
        <v>30</v>
      </c>
      <c r="J1440" s="6">
        <v>59.72</v>
      </c>
      <c r="K1440" s="6">
        <v>88.39</v>
      </c>
      <c r="L1440" s="6">
        <f t="shared" si="305"/>
        <v>0</v>
      </c>
      <c r="M1440" s="6">
        <f t="shared" si="306"/>
        <v>0</v>
      </c>
      <c r="N1440" s="6">
        <f t="shared" si="307"/>
        <v>1</v>
      </c>
      <c r="AA1440" t="s">
        <v>1517</v>
      </c>
      <c r="AB1440" t="s">
        <v>1191</v>
      </c>
      <c r="AC1440" s="6" t="s">
        <v>51</v>
      </c>
      <c r="AD1440" s="6" t="s">
        <v>135</v>
      </c>
      <c r="AE1440" s="6">
        <v>25</v>
      </c>
      <c r="AF1440" s="6">
        <v>66.75</v>
      </c>
      <c r="AG1440" s="6">
        <v>76.17</v>
      </c>
      <c r="AH1440" s="6">
        <f t="shared" si="308"/>
        <v>0.87632926348956275</v>
      </c>
      <c r="AI1440" s="6">
        <v>24.5</v>
      </c>
      <c r="AJ1440" s="6">
        <v>53.74</v>
      </c>
      <c r="AK1440" s="6">
        <v>74.930000000000007</v>
      </c>
      <c r="AL1440" s="6">
        <f t="shared" si="309"/>
        <v>0</v>
      </c>
      <c r="AM1440" s="6">
        <f t="shared" si="310"/>
        <v>0</v>
      </c>
      <c r="AN1440" s="6">
        <f t="shared" si="311"/>
        <v>1</v>
      </c>
    </row>
    <row r="1441" spans="1:40" x14ac:dyDescent="0.35">
      <c r="A1441" s="9" t="s">
        <v>1518</v>
      </c>
      <c r="B1441" t="s">
        <v>1191</v>
      </c>
      <c r="C1441" t="s">
        <v>51</v>
      </c>
      <c r="D1441" t="s">
        <v>134</v>
      </c>
      <c r="E1441">
        <v>22</v>
      </c>
      <c r="F1441">
        <v>76.849999999999994</v>
      </c>
      <c r="G1441">
        <v>68.72</v>
      </c>
      <c r="H1441">
        <f t="shared" si="304"/>
        <v>1.1183061699650756</v>
      </c>
      <c r="I1441">
        <v>19.5</v>
      </c>
      <c r="J1441">
        <v>63.23</v>
      </c>
      <c r="K1441">
        <v>62.44</v>
      </c>
      <c r="L1441" s="3">
        <f t="shared" si="305"/>
        <v>0</v>
      </c>
      <c r="M1441" s="3">
        <f t="shared" si="306"/>
        <v>1</v>
      </c>
      <c r="N1441" s="3">
        <f t="shared" si="307"/>
        <v>0</v>
      </c>
      <c r="AA1441" t="s">
        <v>1518</v>
      </c>
      <c r="AB1441" t="s">
        <v>1191</v>
      </c>
      <c r="AC1441" t="s">
        <v>51</v>
      </c>
      <c r="AD1441" t="s">
        <v>135</v>
      </c>
      <c r="AE1441">
        <v>29.5</v>
      </c>
      <c r="AF1441">
        <v>98.84</v>
      </c>
      <c r="AG1441">
        <v>87.18</v>
      </c>
      <c r="AH1441">
        <f t="shared" si="308"/>
        <v>1.1337462720807525</v>
      </c>
      <c r="AI1441">
        <v>34.5</v>
      </c>
      <c r="AJ1441">
        <v>100.93</v>
      </c>
      <c r="AK1441">
        <v>99.24</v>
      </c>
      <c r="AL1441" s="3">
        <f t="shared" si="309"/>
        <v>0</v>
      </c>
      <c r="AM1441" s="3">
        <f t="shared" si="310"/>
        <v>1</v>
      </c>
      <c r="AN1441" s="3">
        <f t="shared" si="311"/>
        <v>0</v>
      </c>
    </row>
    <row r="1442" spans="1:40" x14ac:dyDescent="0.35">
      <c r="A1442" s="9" t="s">
        <v>1519</v>
      </c>
      <c r="B1442" t="s">
        <v>1191</v>
      </c>
      <c r="C1442" s="6" t="s">
        <v>51</v>
      </c>
      <c r="D1442" s="6" t="s">
        <v>134</v>
      </c>
      <c r="E1442" s="6">
        <v>23.5</v>
      </c>
      <c r="F1442" s="6">
        <v>62</v>
      </c>
      <c r="G1442" s="6">
        <v>72.459999999999994</v>
      </c>
      <c r="H1442" s="6">
        <f t="shared" si="304"/>
        <v>0.85564449351366278</v>
      </c>
      <c r="I1442" s="6">
        <v>23</v>
      </c>
      <c r="J1442" s="6">
        <v>54.26</v>
      </c>
      <c r="K1442" s="6">
        <v>71.22</v>
      </c>
      <c r="L1442" s="6">
        <f t="shared" si="305"/>
        <v>0</v>
      </c>
      <c r="M1442" s="6">
        <f t="shared" si="306"/>
        <v>0</v>
      </c>
      <c r="N1442" s="6">
        <f t="shared" si="307"/>
        <v>1</v>
      </c>
      <c r="AA1442" t="s">
        <v>1519</v>
      </c>
      <c r="AB1442" t="s">
        <v>1191</v>
      </c>
      <c r="AC1442" s="6" t="s">
        <v>51</v>
      </c>
      <c r="AD1442" s="6" t="s">
        <v>135</v>
      </c>
      <c r="AE1442" s="6">
        <v>28.5</v>
      </c>
      <c r="AF1442" s="6">
        <v>80.41</v>
      </c>
      <c r="AG1442" s="6">
        <v>84.74</v>
      </c>
      <c r="AH1442" s="6">
        <f t="shared" si="308"/>
        <v>0.94890252537172526</v>
      </c>
      <c r="AI1442" s="6">
        <v>28</v>
      </c>
      <c r="AJ1442" s="6">
        <v>39.950000000000003</v>
      </c>
      <c r="AK1442" s="6">
        <v>83.53</v>
      </c>
      <c r="AL1442" s="6">
        <f t="shared" si="309"/>
        <v>0</v>
      </c>
      <c r="AM1442" s="6">
        <f t="shared" si="310"/>
        <v>0</v>
      </c>
      <c r="AN1442" s="6">
        <f t="shared" si="311"/>
        <v>1</v>
      </c>
    </row>
    <row r="1443" spans="1:40" x14ac:dyDescent="0.35">
      <c r="A1443" s="9" t="s">
        <v>1520</v>
      </c>
      <c r="B1443" t="s">
        <v>1191</v>
      </c>
      <c r="C1443" s="6" t="s">
        <v>51</v>
      </c>
      <c r="D1443" s="6" t="s">
        <v>134</v>
      </c>
      <c r="E1443" s="6">
        <v>27.5</v>
      </c>
      <c r="F1443" s="6">
        <v>73.52</v>
      </c>
      <c r="G1443" s="6">
        <v>82.3</v>
      </c>
      <c r="H1443" s="6">
        <f t="shared" si="304"/>
        <v>0.89331713244228428</v>
      </c>
      <c r="I1443" s="6">
        <v>27</v>
      </c>
      <c r="J1443" s="6">
        <v>72.040000000000006</v>
      </c>
      <c r="K1443" s="6">
        <v>81.08</v>
      </c>
      <c r="L1443" s="6">
        <f t="shared" si="305"/>
        <v>0</v>
      </c>
      <c r="M1443" s="6">
        <f t="shared" si="306"/>
        <v>0</v>
      </c>
      <c r="N1443" s="6">
        <f t="shared" si="307"/>
        <v>1</v>
      </c>
      <c r="AA1443" t="s">
        <v>1520</v>
      </c>
      <c r="AB1443" t="s">
        <v>1191</v>
      </c>
      <c r="AC1443" s="6" t="s">
        <v>51</v>
      </c>
      <c r="AD1443" s="6" t="s">
        <v>135</v>
      </c>
      <c r="AE1443" s="6">
        <v>22.5</v>
      </c>
      <c r="AF1443" s="6">
        <v>58.18</v>
      </c>
      <c r="AG1443" s="6">
        <v>69.97</v>
      </c>
      <c r="AH1443" s="6">
        <f t="shared" si="308"/>
        <v>0.83149921394883519</v>
      </c>
      <c r="AI1443" s="6">
        <v>22</v>
      </c>
      <c r="AJ1443" s="6">
        <v>33.08</v>
      </c>
      <c r="AK1443" s="6">
        <v>68.72</v>
      </c>
      <c r="AL1443" s="6">
        <f t="shared" si="309"/>
        <v>0</v>
      </c>
      <c r="AM1443" s="6">
        <f t="shared" si="310"/>
        <v>0</v>
      </c>
      <c r="AN1443" s="6">
        <f t="shared" si="311"/>
        <v>1</v>
      </c>
    </row>
    <row r="1444" spans="1:40" x14ac:dyDescent="0.35">
      <c r="A1444" s="9" t="s">
        <v>1521</v>
      </c>
      <c r="B1444" t="s">
        <v>1191</v>
      </c>
      <c r="C1444" t="s">
        <v>51</v>
      </c>
      <c r="D1444" t="s">
        <v>134</v>
      </c>
      <c r="E1444">
        <v>26</v>
      </c>
      <c r="F1444">
        <v>159.33000000000001</v>
      </c>
      <c r="G1444">
        <v>78.63</v>
      </c>
      <c r="H1444">
        <f t="shared" si="304"/>
        <v>2.0263258298359408</v>
      </c>
      <c r="I1444">
        <v>21.5</v>
      </c>
      <c r="J1444">
        <v>78.36</v>
      </c>
      <c r="K1444">
        <v>67.47</v>
      </c>
      <c r="L1444" s="3">
        <f t="shared" si="305"/>
        <v>1</v>
      </c>
      <c r="M1444" s="3">
        <f t="shared" si="306"/>
        <v>0</v>
      </c>
      <c r="N1444" s="3">
        <f t="shared" si="307"/>
        <v>0</v>
      </c>
      <c r="AA1444" t="s">
        <v>1521</v>
      </c>
      <c r="AB1444" t="s">
        <v>1191</v>
      </c>
      <c r="AC1444" t="s">
        <v>51</v>
      </c>
      <c r="AD1444" t="s">
        <v>135</v>
      </c>
      <c r="AE1444">
        <v>35</v>
      </c>
      <c r="AF1444">
        <v>112.19</v>
      </c>
      <c r="AG1444">
        <v>100.44</v>
      </c>
      <c r="AH1444">
        <f t="shared" si="308"/>
        <v>1.1169852648347272</v>
      </c>
      <c r="AI1444">
        <v>34</v>
      </c>
      <c r="AJ1444">
        <v>103.9</v>
      </c>
      <c r="AK1444">
        <v>98.04</v>
      </c>
      <c r="AL1444" s="3">
        <f t="shared" si="309"/>
        <v>0</v>
      </c>
      <c r="AM1444" s="3">
        <f t="shared" si="310"/>
        <v>1</v>
      </c>
      <c r="AN1444" s="3">
        <f t="shared" si="311"/>
        <v>0</v>
      </c>
    </row>
    <row r="1445" spans="1:40" x14ac:dyDescent="0.35">
      <c r="A1445" s="9" t="s">
        <v>1522</v>
      </c>
      <c r="B1445" t="s">
        <v>1191</v>
      </c>
      <c r="C1445" t="s">
        <v>51</v>
      </c>
      <c r="D1445" t="s">
        <v>134</v>
      </c>
      <c r="E1445">
        <v>21.5</v>
      </c>
      <c r="F1445">
        <v>83.03</v>
      </c>
      <c r="G1445">
        <v>67.47</v>
      </c>
      <c r="H1445">
        <f t="shared" si="304"/>
        <v>1.2306210167481844</v>
      </c>
      <c r="I1445">
        <v>21</v>
      </c>
      <c r="J1445">
        <v>55.67</v>
      </c>
      <c r="K1445">
        <v>66.22</v>
      </c>
      <c r="L1445" s="3">
        <f t="shared" si="305"/>
        <v>0</v>
      </c>
      <c r="M1445" s="3">
        <f t="shared" si="306"/>
        <v>1</v>
      </c>
      <c r="N1445" s="3">
        <f t="shared" si="307"/>
        <v>0</v>
      </c>
      <c r="AA1445" t="s">
        <v>1522</v>
      </c>
      <c r="AB1445" t="s">
        <v>1191</v>
      </c>
      <c r="AC1445" s="6" t="s">
        <v>51</v>
      </c>
      <c r="AD1445" s="6" t="s">
        <v>135</v>
      </c>
      <c r="AE1445" s="6">
        <v>30</v>
      </c>
      <c r="AF1445" s="6">
        <v>83.66</v>
      </c>
      <c r="AG1445" s="6">
        <v>88.39</v>
      </c>
      <c r="AH1445" s="6">
        <f t="shared" si="308"/>
        <v>0.94648715918090276</v>
      </c>
      <c r="AI1445" s="6">
        <v>29.5</v>
      </c>
      <c r="AJ1445" s="6">
        <v>54.39</v>
      </c>
      <c r="AK1445" s="6">
        <v>87.18</v>
      </c>
      <c r="AL1445" s="6">
        <f t="shared" si="309"/>
        <v>0</v>
      </c>
      <c r="AM1445" s="6">
        <f t="shared" si="310"/>
        <v>0</v>
      </c>
      <c r="AN1445" s="6">
        <f t="shared" si="311"/>
        <v>1</v>
      </c>
    </row>
    <row r="1446" spans="1:40" x14ac:dyDescent="0.35">
      <c r="A1446" s="9" t="s">
        <v>1523</v>
      </c>
      <c r="B1446" t="s">
        <v>1191</v>
      </c>
      <c r="C1446" t="s">
        <v>51</v>
      </c>
      <c r="D1446" t="s">
        <v>134</v>
      </c>
      <c r="E1446">
        <v>26.5</v>
      </c>
      <c r="F1446">
        <v>115.23</v>
      </c>
      <c r="G1446">
        <v>79.86</v>
      </c>
      <c r="H1446">
        <f t="shared" si="304"/>
        <v>1.4429000751314802</v>
      </c>
      <c r="I1446">
        <v>25</v>
      </c>
      <c r="J1446">
        <v>67.349999999999994</v>
      </c>
      <c r="K1446">
        <v>76.17</v>
      </c>
      <c r="L1446" s="3">
        <f t="shared" si="305"/>
        <v>0</v>
      </c>
      <c r="M1446" s="3">
        <f t="shared" si="306"/>
        <v>1</v>
      </c>
      <c r="N1446" s="3">
        <f t="shared" si="307"/>
        <v>0</v>
      </c>
      <c r="AA1446" t="s">
        <v>1523</v>
      </c>
      <c r="AB1446" t="s">
        <v>1191</v>
      </c>
      <c r="AC1446" s="6" t="s">
        <v>51</v>
      </c>
      <c r="AD1446" s="6" t="s">
        <v>135</v>
      </c>
      <c r="AE1446" s="6">
        <v>25</v>
      </c>
      <c r="AF1446" s="6">
        <v>65.56</v>
      </c>
      <c r="AG1446" s="6">
        <v>76.17</v>
      </c>
      <c r="AH1446" s="6">
        <f t="shared" si="308"/>
        <v>0.86070631482210846</v>
      </c>
      <c r="AI1446" s="6">
        <v>24.5</v>
      </c>
      <c r="AJ1446" s="6">
        <v>56.2</v>
      </c>
      <c r="AK1446" s="6">
        <v>74.930000000000007</v>
      </c>
      <c r="AL1446" s="6">
        <f t="shared" si="309"/>
        <v>0</v>
      </c>
      <c r="AM1446" s="6">
        <f t="shared" si="310"/>
        <v>0</v>
      </c>
      <c r="AN1446" s="6">
        <f t="shared" si="311"/>
        <v>1</v>
      </c>
    </row>
    <row r="1447" spans="1:40" x14ac:dyDescent="0.35">
      <c r="A1447" s="9" t="s">
        <v>1524</v>
      </c>
      <c r="B1447" t="s">
        <v>1216</v>
      </c>
      <c r="C1447" t="s">
        <v>51</v>
      </c>
      <c r="D1447" t="s">
        <v>547</v>
      </c>
      <c r="E1447">
        <v>15.5</v>
      </c>
      <c r="F1447">
        <v>55.49</v>
      </c>
      <c r="G1447">
        <v>52.21</v>
      </c>
      <c r="H1447">
        <f t="shared" si="304"/>
        <v>1.0628232139436891</v>
      </c>
      <c r="I1447">
        <v>15</v>
      </c>
      <c r="J1447">
        <v>31.29</v>
      </c>
      <c r="K1447">
        <v>50.91</v>
      </c>
      <c r="L1447" s="3">
        <f t="shared" si="305"/>
        <v>0</v>
      </c>
      <c r="M1447" s="3">
        <f t="shared" si="306"/>
        <v>1</v>
      </c>
      <c r="N1447" s="3">
        <f t="shared" si="307"/>
        <v>0</v>
      </c>
      <c r="AA1447" t="s">
        <v>1524</v>
      </c>
      <c r="AB1447" t="s">
        <v>1216</v>
      </c>
      <c r="AC1447" t="s">
        <v>51</v>
      </c>
      <c r="AD1447" t="s">
        <v>548</v>
      </c>
      <c r="AE1447">
        <v>24</v>
      </c>
      <c r="AF1447">
        <v>74.989999999999995</v>
      </c>
      <c r="AG1447">
        <v>73.7</v>
      </c>
      <c r="AH1447">
        <f t="shared" si="308"/>
        <v>1.0175033921302576</v>
      </c>
      <c r="AI1447">
        <v>23.5</v>
      </c>
      <c r="AJ1447">
        <v>64.75</v>
      </c>
      <c r="AK1447">
        <v>72.459999999999994</v>
      </c>
      <c r="AL1447" s="3">
        <f t="shared" si="309"/>
        <v>0</v>
      </c>
      <c r="AM1447" s="3">
        <f t="shared" si="310"/>
        <v>1</v>
      </c>
      <c r="AN1447" s="3">
        <f t="shared" si="311"/>
        <v>0</v>
      </c>
    </row>
    <row r="1448" spans="1:40" x14ac:dyDescent="0.35">
      <c r="A1448" s="9" t="s">
        <v>1525</v>
      </c>
      <c r="B1448" t="s">
        <v>1216</v>
      </c>
      <c r="C1448" t="s">
        <v>51</v>
      </c>
      <c r="D1448" t="s">
        <v>547</v>
      </c>
      <c r="E1448">
        <v>25</v>
      </c>
      <c r="F1448">
        <v>77.67</v>
      </c>
      <c r="G1448">
        <v>76.17</v>
      </c>
      <c r="H1448">
        <f t="shared" si="304"/>
        <v>1.0196927924379677</v>
      </c>
      <c r="I1448">
        <v>24.5</v>
      </c>
      <c r="J1448">
        <v>73.760000000000005</v>
      </c>
      <c r="K1448">
        <v>74.930000000000007</v>
      </c>
      <c r="L1448" s="3">
        <f t="shared" si="305"/>
        <v>0</v>
      </c>
      <c r="M1448" s="3">
        <f t="shared" si="306"/>
        <v>1</v>
      </c>
      <c r="N1448" s="3">
        <f t="shared" si="307"/>
        <v>0</v>
      </c>
      <c r="AA1448" t="s">
        <v>1525</v>
      </c>
      <c r="AB1448" t="s">
        <v>1216</v>
      </c>
      <c r="AC1448" t="s">
        <v>51</v>
      </c>
      <c r="AD1448" t="s">
        <v>548</v>
      </c>
      <c r="AE1448">
        <v>24</v>
      </c>
      <c r="AF1448">
        <v>101.82</v>
      </c>
      <c r="AG1448">
        <v>73.7</v>
      </c>
      <c r="AH1448">
        <f t="shared" si="308"/>
        <v>1.3815468113975575</v>
      </c>
      <c r="AI1448">
        <v>22.5</v>
      </c>
      <c r="AJ1448">
        <v>73.97</v>
      </c>
      <c r="AK1448">
        <v>69.97</v>
      </c>
      <c r="AL1448" s="3">
        <f t="shared" si="309"/>
        <v>0</v>
      </c>
      <c r="AM1448" s="3">
        <f t="shared" si="310"/>
        <v>1</v>
      </c>
      <c r="AN1448" s="3">
        <f t="shared" si="311"/>
        <v>0</v>
      </c>
    </row>
    <row r="1449" spans="1:40" x14ac:dyDescent="0.35">
      <c r="A1449" s="9" t="s">
        <v>1526</v>
      </c>
      <c r="B1449" t="s">
        <v>1216</v>
      </c>
      <c r="C1449" s="6" t="s">
        <v>51</v>
      </c>
      <c r="D1449" s="6" t="s">
        <v>547</v>
      </c>
      <c r="E1449" s="6">
        <v>24.5</v>
      </c>
      <c r="F1449" s="6">
        <v>74.3</v>
      </c>
      <c r="G1449" s="6">
        <v>74.930000000000007</v>
      </c>
      <c r="H1449" s="6">
        <f t="shared" si="304"/>
        <v>0.99159215267583067</v>
      </c>
      <c r="I1449" s="6">
        <v>24</v>
      </c>
      <c r="J1449" s="6">
        <v>61.38</v>
      </c>
      <c r="K1449" s="6">
        <v>73.7</v>
      </c>
      <c r="L1449" s="6">
        <f t="shared" si="305"/>
        <v>0</v>
      </c>
      <c r="M1449" s="6">
        <f t="shared" si="306"/>
        <v>0</v>
      </c>
      <c r="N1449" s="6">
        <f t="shared" si="307"/>
        <v>1</v>
      </c>
      <c r="AA1449" t="s">
        <v>1526</v>
      </c>
      <c r="AB1449" t="s">
        <v>1216</v>
      </c>
      <c r="AC1449" t="s">
        <v>51</v>
      </c>
      <c r="AD1449" t="s">
        <v>548</v>
      </c>
      <c r="AE1449">
        <v>24</v>
      </c>
      <c r="AF1449">
        <v>112.91</v>
      </c>
      <c r="AG1449">
        <v>73.7</v>
      </c>
      <c r="AH1449">
        <f t="shared" si="308"/>
        <v>1.5320217096336499</v>
      </c>
      <c r="AI1449">
        <v>22</v>
      </c>
      <c r="AJ1449">
        <v>69.959999999999994</v>
      </c>
      <c r="AK1449">
        <v>68.72</v>
      </c>
      <c r="AL1449" s="3">
        <f t="shared" si="309"/>
        <v>1</v>
      </c>
      <c r="AM1449" s="3">
        <f t="shared" si="310"/>
        <v>0</v>
      </c>
      <c r="AN1449" s="3">
        <f t="shared" si="311"/>
        <v>0</v>
      </c>
    </row>
    <row r="1450" spans="1:40" x14ac:dyDescent="0.35">
      <c r="A1450" s="9" t="s">
        <v>1527</v>
      </c>
      <c r="B1450" t="s">
        <v>1216</v>
      </c>
      <c r="C1450" t="s">
        <v>51</v>
      </c>
      <c r="D1450" t="s">
        <v>547</v>
      </c>
      <c r="E1450">
        <v>24.5</v>
      </c>
      <c r="F1450">
        <v>104</v>
      </c>
      <c r="G1450">
        <v>74.930000000000007</v>
      </c>
      <c r="H1450">
        <f t="shared" si="304"/>
        <v>1.387962097958094</v>
      </c>
      <c r="I1450">
        <v>24</v>
      </c>
      <c r="J1450">
        <v>66.239999999999995</v>
      </c>
      <c r="K1450">
        <v>73.7</v>
      </c>
      <c r="L1450" s="3">
        <f t="shared" si="305"/>
        <v>0</v>
      </c>
      <c r="M1450" s="3">
        <f t="shared" si="306"/>
        <v>1</v>
      </c>
      <c r="N1450" s="3">
        <f t="shared" si="307"/>
        <v>0</v>
      </c>
      <c r="AA1450" t="s">
        <v>1527</v>
      </c>
      <c r="AB1450" t="s">
        <v>1216</v>
      </c>
      <c r="AC1450" t="s">
        <v>51</v>
      </c>
      <c r="AD1450" t="s">
        <v>548</v>
      </c>
      <c r="AE1450">
        <v>24</v>
      </c>
      <c r="AF1450">
        <v>86.15</v>
      </c>
      <c r="AG1450">
        <v>73.7</v>
      </c>
      <c r="AH1450">
        <f t="shared" si="308"/>
        <v>1.1689280868385346</v>
      </c>
      <c r="AI1450">
        <v>23.5</v>
      </c>
      <c r="AJ1450">
        <v>64.489999999999995</v>
      </c>
      <c r="AK1450">
        <v>72.459999999999994</v>
      </c>
      <c r="AL1450" s="3">
        <f t="shared" si="309"/>
        <v>0</v>
      </c>
      <c r="AM1450" s="3">
        <f t="shared" si="310"/>
        <v>1</v>
      </c>
      <c r="AN1450" s="3">
        <f t="shared" si="311"/>
        <v>0</v>
      </c>
    </row>
    <row r="1451" spans="1:40" x14ac:dyDescent="0.35">
      <c r="A1451" s="9" t="s">
        <v>1528</v>
      </c>
      <c r="B1451" t="s">
        <v>1216</v>
      </c>
      <c r="C1451" t="s">
        <v>51</v>
      </c>
      <c r="D1451" t="s">
        <v>547</v>
      </c>
      <c r="E1451">
        <v>25</v>
      </c>
      <c r="F1451">
        <v>164.93</v>
      </c>
      <c r="G1451">
        <v>76.17</v>
      </c>
      <c r="H1451">
        <f t="shared" si="304"/>
        <v>2.1652881711960088</v>
      </c>
      <c r="I1451">
        <v>23</v>
      </c>
      <c r="J1451">
        <v>49.23</v>
      </c>
      <c r="K1451">
        <v>71.22</v>
      </c>
      <c r="L1451" s="3">
        <f t="shared" si="305"/>
        <v>1</v>
      </c>
      <c r="M1451" s="3">
        <f t="shared" si="306"/>
        <v>0</v>
      </c>
      <c r="N1451" s="3">
        <f t="shared" si="307"/>
        <v>0</v>
      </c>
      <c r="AA1451" t="s">
        <v>1528</v>
      </c>
      <c r="AB1451" t="s">
        <v>1216</v>
      </c>
      <c r="AC1451" t="s">
        <v>51</v>
      </c>
      <c r="AD1451" t="s">
        <v>548</v>
      </c>
      <c r="AE1451">
        <v>24</v>
      </c>
      <c r="AF1451">
        <v>176.42</v>
      </c>
      <c r="AG1451">
        <v>73.7</v>
      </c>
      <c r="AH1451">
        <f t="shared" si="308"/>
        <v>2.3937584803256442</v>
      </c>
      <c r="AI1451">
        <v>22</v>
      </c>
      <c r="AJ1451">
        <v>51.28</v>
      </c>
      <c r="AK1451">
        <v>68.72</v>
      </c>
      <c r="AL1451" s="3">
        <f t="shared" si="309"/>
        <v>1</v>
      </c>
      <c r="AM1451" s="3">
        <f t="shared" si="310"/>
        <v>0</v>
      </c>
      <c r="AN1451" s="3">
        <f t="shared" si="311"/>
        <v>0</v>
      </c>
    </row>
    <row r="1452" spans="1:40" x14ac:dyDescent="0.35">
      <c r="A1452" s="9" t="s">
        <v>1529</v>
      </c>
      <c r="B1452" t="s">
        <v>1216</v>
      </c>
      <c r="C1452" s="6" t="s">
        <v>51</v>
      </c>
      <c r="D1452" s="6" t="s">
        <v>547</v>
      </c>
      <c r="E1452" s="6">
        <v>23</v>
      </c>
      <c r="F1452" s="6">
        <v>64.989999999999995</v>
      </c>
      <c r="G1452" s="6">
        <v>71.22</v>
      </c>
      <c r="H1452" s="6">
        <f t="shared" si="304"/>
        <v>0.91252457174950852</v>
      </c>
      <c r="I1452" s="6">
        <v>22.5</v>
      </c>
      <c r="J1452" s="6">
        <v>27.97</v>
      </c>
      <c r="K1452" s="6">
        <v>69.97</v>
      </c>
      <c r="L1452" s="6">
        <f t="shared" si="305"/>
        <v>0</v>
      </c>
      <c r="M1452" s="6">
        <f t="shared" si="306"/>
        <v>0</v>
      </c>
      <c r="N1452" s="6">
        <f t="shared" si="307"/>
        <v>1</v>
      </c>
      <c r="AA1452" t="s">
        <v>1529</v>
      </c>
      <c r="AB1452" t="s">
        <v>1216</v>
      </c>
      <c r="AC1452" t="s">
        <v>51</v>
      </c>
      <c r="AD1452" t="s">
        <v>548</v>
      </c>
      <c r="AE1452">
        <v>24</v>
      </c>
      <c r="AF1452">
        <v>104.69</v>
      </c>
      <c r="AG1452">
        <v>73.7</v>
      </c>
      <c r="AH1452">
        <f t="shared" si="308"/>
        <v>1.4204884667571234</v>
      </c>
      <c r="AI1452">
        <v>23.5</v>
      </c>
      <c r="AJ1452">
        <v>59.06</v>
      </c>
      <c r="AK1452">
        <v>72.459999999999994</v>
      </c>
      <c r="AL1452" s="3">
        <f t="shared" si="309"/>
        <v>0</v>
      </c>
      <c r="AM1452" s="3">
        <f t="shared" si="310"/>
        <v>1</v>
      </c>
      <c r="AN1452" s="3">
        <f t="shared" si="311"/>
        <v>0</v>
      </c>
    </row>
    <row r="1453" spans="1:40" x14ac:dyDescent="0.35">
      <c r="A1453" s="9" t="s">
        <v>1530</v>
      </c>
      <c r="B1453" t="s">
        <v>1216</v>
      </c>
      <c r="C1453" t="s">
        <v>51</v>
      </c>
      <c r="D1453" t="s">
        <v>547</v>
      </c>
      <c r="E1453">
        <v>25</v>
      </c>
      <c r="F1453">
        <v>129.87</v>
      </c>
      <c r="G1453">
        <v>76.17</v>
      </c>
      <c r="H1453">
        <f t="shared" si="304"/>
        <v>1.7050019692792437</v>
      </c>
      <c r="I1453">
        <v>24</v>
      </c>
      <c r="J1453">
        <v>56.98</v>
      </c>
      <c r="K1453">
        <v>73.7</v>
      </c>
      <c r="L1453" s="3">
        <f t="shared" si="305"/>
        <v>1</v>
      </c>
      <c r="M1453" s="3">
        <f t="shared" si="306"/>
        <v>0</v>
      </c>
      <c r="N1453" s="3">
        <f t="shared" si="307"/>
        <v>0</v>
      </c>
      <c r="AA1453" t="s">
        <v>1530</v>
      </c>
      <c r="AB1453" t="s">
        <v>1216</v>
      </c>
      <c r="AC1453" t="s">
        <v>51</v>
      </c>
      <c r="AD1453" t="s">
        <v>548</v>
      </c>
      <c r="AE1453">
        <v>24</v>
      </c>
      <c r="AF1453">
        <v>95.38</v>
      </c>
      <c r="AG1453">
        <v>73.7</v>
      </c>
      <c r="AH1453">
        <f t="shared" si="308"/>
        <v>1.2941655359565807</v>
      </c>
      <c r="AI1453">
        <v>23</v>
      </c>
      <c r="AJ1453">
        <v>57.46</v>
      </c>
      <c r="AK1453">
        <v>71.22</v>
      </c>
      <c r="AL1453" s="3">
        <f t="shared" si="309"/>
        <v>0</v>
      </c>
      <c r="AM1453" s="3">
        <f t="shared" si="310"/>
        <v>1</v>
      </c>
      <c r="AN1453" s="3">
        <f t="shared" si="311"/>
        <v>0</v>
      </c>
    </row>
    <row r="1454" spans="1:40" x14ac:dyDescent="0.35">
      <c r="A1454" s="9" t="s">
        <v>1531</v>
      </c>
      <c r="B1454" t="s">
        <v>1216</v>
      </c>
      <c r="C1454" t="s">
        <v>51</v>
      </c>
      <c r="D1454" t="s">
        <v>547</v>
      </c>
      <c r="E1454">
        <v>25</v>
      </c>
      <c r="F1454">
        <v>120.03</v>
      </c>
      <c r="G1454">
        <v>76.17</v>
      </c>
      <c r="H1454">
        <f t="shared" si="304"/>
        <v>1.5758172508861756</v>
      </c>
      <c r="I1454">
        <v>23.5</v>
      </c>
      <c r="J1454">
        <v>55.56</v>
      </c>
      <c r="K1454">
        <v>72.459999999999994</v>
      </c>
      <c r="L1454" s="3">
        <f t="shared" si="305"/>
        <v>1</v>
      </c>
      <c r="M1454" s="3">
        <f t="shared" si="306"/>
        <v>0</v>
      </c>
      <c r="N1454" s="3">
        <f t="shared" si="307"/>
        <v>0</v>
      </c>
      <c r="AA1454" t="s">
        <v>1531</v>
      </c>
      <c r="AB1454" t="s">
        <v>1216</v>
      </c>
      <c r="AC1454" t="s">
        <v>51</v>
      </c>
      <c r="AD1454" t="s">
        <v>548</v>
      </c>
      <c r="AE1454">
        <v>24</v>
      </c>
      <c r="AF1454">
        <v>113.38</v>
      </c>
      <c r="AG1454">
        <v>73.7</v>
      </c>
      <c r="AH1454">
        <f t="shared" si="308"/>
        <v>1.5383989145183175</v>
      </c>
      <c r="AI1454">
        <v>23</v>
      </c>
      <c r="AJ1454">
        <v>63.53</v>
      </c>
      <c r="AK1454">
        <v>71.22</v>
      </c>
      <c r="AL1454" s="3">
        <f t="shared" si="309"/>
        <v>1</v>
      </c>
      <c r="AM1454" s="3">
        <f t="shared" si="310"/>
        <v>0</v>
      </c>
      <c r="AN1454" s="3">
        <f t="shared" si="311"/>
        <v>0</v>
      </c>
    </row>
    <row r="1455" spans="1:40" x14ac:dyDescent="0.35">
      <c r="A1455" s="9" t="s">
        <v>1532</v>
      </c>
      <c r="B1455" t="s">
        <v>1216</v>
      </c>
      <c r="C1455" t="s">
        <v>51</v>
      </c>
      <c r="D1455" t="s">
        <v>547</v>
      </c>
      <c r="E1455">
        <v>28</v>
      </c>
      <c r="F1455">
        <v>86.25</v>
      </c>
      <c r="G1455">
        <v>83.53</v>
      </c>
      <c r="H1455">
        <f t="shared" si="304"/>
        <v>1.0325631509637256</v>
      </c>
      <c r="I1455">
        <v>27.5</v>
      </c>
      <c r="J1455">
        <v>45.35</v>
      </c>
      <c r="K1455">
        <v>82.3</v>
      </c>
      <c r="L1455" s="3">
        <f t="shared" si="305"/>
        <v>0</v>
      </c>
      <c r="M1455" s="3">
        <f t="shared" si="306"/>
        <v>1</v>
      </c>
      <c r="N1455" s="3">
        <f t="shared" si="307"/>
        <v>0</v>
      </c>
      <c r="AA1455" t="s">
        <v>1532</v>
      </c>
      <c r="AB1455" t="s">
        <v>1216</v>
      </c>
      <c r="AC1455" t="s">
        <v>51</v>
      </c>
      <c r="AD1455" t="s">
        <v>548</v>
      </c>
      <c r="AE1455">
        <v>24</v>
      </c>
      <c r="AF1455">
        <v>112.16</v>
      </c>
      <c r="AG1455">
        <v>73.7</v>
      </c>
      <c r="AH1455">
        <f t="shared" si="308"/>
        <v>1.5218453188602441</v>
      </c>
      <c r="AI1455">
        <v>23.5</v>
      </c>
      <c r="AJ1455">
        <v>70.78</v>
      </c>
      <c r="AK1455">
        <v>72.459999999999994</v>
      </c>
      <c r="AL1455" s="3">
        <f t="shared" si="309"/>
        <v>1</v>
      </c>
      <c r="AM1455" s="3">
        <f t="shared" si="310"/>
        <v>0</v>
      </c>
      <c r="AN1455" s="3">
        <f t="shared" si="311"/>
        <v>0</v>
      </c>
    </row>
    <row r="1456" spans="1:40" x14ac:dyDescent="0.35">
      <c r="A1456" s="9" t="s">
        <v>1533</v>
      </c>
      <c r="B1456" t="s">
        <v>1216</v>
      </c>
      <c r="C1456" s="6" t="s">
        <v>51</v>
      </c>
      <c r="D1456" s="6" t="s">
        <v>547</v>
      </c>
      <c r="E1456" s="6">
        <v>26.5</v>
      </c>
      <c r="F1456" s="6">
        <v>76.39</v>
      </c>
      <c r="G1456" s="6">
        <v>79.86</v>
      </c>
      <c r="H1456" s="6">
        <f t="shared" si="304"/>
        <v>0.95654896068119211</v>
      </c>
      <c r="I1456" s="6">
        <v>26</v>
      </c>
      <c r="J1456" s="6">
        <v>53.76</v>
      </c>
      <c r="K1456" s="6">
        <v>78.63</v>
      </c>
      <c r="L1456" s="6">
        <f t="shared" si="305"/>
        <v>0</v>
      </c>
      <c r="M1456" s="6">
        <f t="shared" si="306"/>
        <v>0</v>
      </c>
      <c r="N1456" s="6">
        <f t="shared" si="307"/>
        <v>1</v>
      </c>
      <c r="AA1456" t="s">
        <v>1533</v>
      </c>
      <c r="AB1456" t="s">
        <v>1216</v>
      </c>
      <c r="AC1456" t="s">
        <v>51</v>
      </c>
      <c r="AD1456" t="s">
        <v>548</v>
      </c>
      <c r="AE1456">
        <v>24</v>
      </c>
      <c r="AF1456">
        <v>80.48</v>
      </c>
      <c r="AG1456">
        <v>73.7</v>
      </c>
      <c r="AH1456">
        <f t="shared" si="308"/>
        <v>1.0919945725915876</v>
      </c>
      <c r="AI1456">
        <v>23.5</v>
      </c>
      <c r="AJ1456">
        <v>65.27</v>
      </c>
      <c r="AK1456">
        <v>72.459999999999994</v>
      </c>
      <c r="AL1456" s="3">
        <f t="shared" si="309"/>
        <v>0</v>
      </c>
      <c r="AM1456" s="3">
        <f t="shared" si="310"/>
        <v>1</v>
      </c>
      <c r="AN1456" s="3">
        <f t="shared" si="311"/>
        <v>0</v>
      </c>
    </row>
    <row r="1457" spans="1:40" x14ac:dyDescent="0.35">
      <c r="A1457" s="9" t="s">
        <v>1534</v>
      </c>
      <c r="B1457" t="s">
        <v>1216</v>
      </c>
      <c r="C1457" t="s">
        <v>51</v>
      </c>
      <c r="D1457" t="s">
        <v>547</v>
      </c>
      <c r="E1457">
        <v>25</v>
      </c>
      <c r="F1457">
        <v>78.67</v>
      </c>
      <c r="G1457">
        <v>76.17</v>
      </c>
      <c r="H1457">
        <f t="shared" si="304"/>
        <v>1.0328213207299461</v>
      </c>
      <c r="I1457">
        <v>24.5</v>
      </c>
      <c r="J1457">
        <v>52.79</v>
      </c>
      <c r="K1457">
        <v>74.930000000000007</v>
      </c>
      <c r="L1457" s="3">
        <f t="shared" si="305"/>
        <v>0</v>
      </c>
      <c r="M1457" s="3">
        <f t="shared" si="306"/>
        <v>1</v>
      </c>
      <c r="N1457" s="3">
        <f t="shared" si="307"/>
        <v>0</v>
      </c>
      <c r="AA1457" t="s">
        <v>1534</v>
      </c>
      <c r="AB1457" t="s">
        <v>1216</v>
      </c>
      <c r="AC1457" s="6" t="s">
        <v>51</v>
      </c>
      <c r="AD1457" s="6" t="s">
        <v>548</v>
      </c>
      <c r="AE1457" s="6">
        <v>24.5</v>
      </c>
      <c r="AF1457" s="6">
        <v>74.17</v>
      </c>
      <c r="AG1457" s="6">
        <v>74.930000000000007</v>
      </c>
      <c r="AH1457" s="6">
        <f t="shared" si="308"/>
        <v>0.98985720005338307</v>
      </c>
      <c r="AI1457" s="6">
        <v>24</v>
      </c>
      <c r="AJ1457" s="6">
        <v>57.09</v>
      </c>
      <c r="AK1457" s="6">
        <v>73.7</v>
      </c>
      <c r="AL1457" s="6">
        <f t="shared" si="309"/>
        <v>0</v>
      </c>
      <c r="AM1457" s="6">
        <f t="shared" si="310"/>
        <v>0</v>
      </c>
      <c r="AN1457" s="6">
        <f t="shared" si="311"/>
        <v>1</v>
      </c>
    </row>
    <row r="1458" spans="1:40" x14ac:dyDescent="0.35">
      <c r="A1458" s="9" t="s">
        <v>1535</v>
      </c>
      <c r="B1458" t="s">
        <v>1216</v>
      </c>
      <c r="C1458" t="s">
        <v>51</v>
      </c>
      <c r="D1458" t="s">
        <v>547</v>
      </c>
      <c r="E1458">
        <v>25.5</v>
      </c>
      <c r="F1458">
        <v>96.43</v>
      </c>
      <c r="G1458">
        <v>77.400000000000006</v>
      </c>
      <c r="H1458">
        <f t="shared" si="304"/>
        <v>1.2458656330749354</v>
      </c>
      <c r="I1458">
        <v>24</v>
      </c>
      <c r="J1458">
        <v>46.64</v>
      </c>
      <c r="K1458">
        <v>73.7</v>
      </c>
      <c r="L1458" s="3">
        <f t="shared" si="305"/>
        <v>0</v>
      </c>
      <c r="M1458" s="3">
        <f t="shared" si="306"/>
        <v>1</v>
      </c>
      <c r="N1458" s="3">
        <f t="shared" si="307"/>
        <v>0</v>
      </c>
      <c r="AA1458" t="s">
        <v>1535</v>
      </c>
      <c r="AB1458" t="s">
        <v>1216</v>
      </c>
      <c r="AC1458" t="s">
        <v>51</v>
      </c>
      <c r="AD1458" t="s">
        <v>548</v>
      </c>
      <c r="AE1458">
        <v>24</v>
      </c>
      <c r="AF1458">
        <v>145.66</v>
      </c>
      <c r="AG1458">
        <v>73.7</v>
      </c>
      <c r="AH1458">
        <f t="shared" si="308"/>
        <v>1.9763907734056987</v>
      </c>
      <c r="AI1458">
        <v>22.5</v>
      </c>
      <c r="AJ1458">
        <v>67.39</v>
      </c>
      <c r="AK1458">
        <v>69.97</v>
      </c>
      <c r="AL1458" s="3">
        <f t="shared" si="309"/>
        <v>1</v>
      </c>
      <c r="AM1458" s="3">
        <f t="shared" si="310"/>
        <v>0</v>
      </c>
      <c r="AN1458" s="3">
        <f t="shared" si="311"/>
        <v>0</v>
      </c>
    </row>
    <row r="1459" spans="1:40" x14ac:dyDescent="0.35">
      <c r="A1459" s="9" t="s">
        <v>1536</v>
      </c>
      <c r="B1459" t="s">
        <v>1216</v>
      </c>
      <c r="C1459" s="6" t="s">
        <v>51</v>
      </c>
      <c r="D1459" s="6" t="s">
        <v>547</v>
      </c>
      <c r="E1459" s="6">
        <v>25.5</v>
      </c>
      <c r="F1459" s="6">
        <v>62.93</v>
      </c>
      <c r="G1459" s="6">
        <v>77.400000000000006</v>
      </c>
      <c r="H1459" s="6">
        <f t="shared" si="304"/>
        <v>0.81304909560723504</v>
      </c>
      <c r="I1459" s="6">
        <v>25</v>
      </c>
      <c r="J1459" s="6">
        <v>48.31</v>
      </c>
      <c r="K1459" s="6">
        <v>76.17</v>
      </c>
      <c r="L1459" s="6">
        <f t="shared" si="305"/>
        <v>0</v>
      </c>
      <c r="M1459" s="6">
        <f t="shared" si="306"/>
        <v>0</v>
      </c>
      <c r="N1459" s="6">
        <f t="shared" si="307"/>
        <v>1</v>
      </c>
      <c r="AA1459" t="s">
        <v>1536</v>
      </c>
      <c r="AB1459" t="s">
        <v>1216</v>
      </c>
      <c r="AC1459" t="s">
        <v>51</v>
      </c>
      <c r="AD1459" t="s">
        <v>548</v>
      </c>
      <c r="AE1459">
        <v>24</v>
      </c>
      <c r="AF1459">
        <v>81.38</v>
      </c>
      <c r="AG1459">
        <v>73.7</v>
      </c>
      <c r="AH1459">
        <f t="shared" si="308"/>
        <v>1.1042062415196743</v>
      </c>
      <c r="AI1459">
        <v>23.5</v>
      </c>
      <c r="AJ1459">
        <v>62.96</v>
      </c>
      <c r="AK1459">
        <v>72.459999999999994</v>
      </c>
      <c r="AL1459" s="3">
        <f t="shared" si="309"/>
        <v>0</v>
      </c>
      <c r="AM1459" s="3">
        <f t="shared" si="310"/>
        <v>1</v>
      </c>
      <c r="AN1459" s="3">
        <f t="shared" si="311"/>
        <v>0</v>
      </c>
    </row>
    <row r="1460" spans="1:40" x14ac:dyDescent="0.35">
      <c r="A1460" s="9" t="s">
        <v>1537</v>
      </c>
      <c r="B1460" t="s">
        <v>1216</v>
      </c>
      <c r="C1460" t="s">
        <v>51</v>
      </c>
      <c r="D1460" t="s">
        <v>561</v>
      </c>
      <c r="E1460">
        <v>24</v>
      </c>
      <c r="F1460">
        <v>86.07</v>
      </c>
      <c r="G1460">
        <v>73.7</v>
      </c>
      <c r="H1460">
        <f t="shared" si="304"/>
        <v>1.1678426051560378</v>
      </c>
      <c r="I1460">
        <v>23.5</v>
      </c>
      <c r="J1460">
        <v>35.5</v>
      </c>
      <c r="K1460">
        <v>72.459999999999994</v>
      </c>
      <c r="L1460" s="3">
        <f t="shared" si="305"/>
        <v>0</v>
      </c>
      <c r="M1460" s="3">
        <f t="shared" si="306"/>
        <v>1</v>
      </c>
      <c r="N1460" s="3">
        <f t="shared" si="307"/>
        <v>0</v>
      </c>
      <c r="AA1460" t="s">
        <v>1537</v>
      </c>
      <c r="AB1460" t="s">
        <v>1216</v>
      </c>
      <c r="AC1460" t="s">
        <v>51</v>
      </c>
      <c r="AD1460" t="s">
        <v>562</v>
      </c>
      <c r="AE1460">
        <v>22.5</v>
      </c>
      <c r="AF1460">
        <v>76.459999999999994</v>
      </c>
      <c r="AG1460">
        <v>69.97</v>
      </c>
      <c r="AH1460">
        <f t="shared" si="308"/>
        <v>1.092754037444619</v>
      </c>
      <c r="AI1460">
        <v>24</v>
      </c>
      <c r="AJ1460">
        <v>78.040000000000006</v>
      </c>
      <c r="AK1460">
        <v>73.7</v>
      </c>
      <c r="AL1460" s="3">
        <f t="shared" si="309"/>
        <v>0</v>
      </c>
      <c r="AM1460" s="3">
        <f t="shared" si="310"/>
        <v>1</v>
      </c>
      <c r="AN1460" s="3">
        <f t="shared" si="311"/>
        <v>0</v>
      </c>
    </row>
    <row r="1461" spans="1:40" x14ac:dyDescent="0.35">
      <c r="A1461" s="9" t="s">
        <v>1538</v>
      </c>
      <c r="B1461" t="s">
        <v>1216</v>
      </c>
      <c r="C1461" t="s">
        <v>51</v>
      </c>
      <c r="D1461" t="s">
        <v>561</v>
      </c>
      <c r="E1461">
        <v>24.5</v>
      </c>
      <c r="F1461">
        <v>90.59</v>
      </c>
      <c r="G1461">
        <v>74.930000000000007</v>
      </c>
      <c r="H1461">
        <f t="shared" si="304"/>
        <v>1.2089950620579206</v>
      </c>
      <c r="I1461">
        <v>23</v>
      </c>
      <c r="J1461">
        <v>64.77</v>
      </c>
      <c r="K1461">
        <v>71.22</v>
      </c>
      <c r="L1461" s="3">
        <f t="shared" si="305"/>
        <v>0</v>
      </c>
      <c r="M1461" s="3">
        <f t="shared" si="306"/>
        <v>1</v>
      </c>
      <c r="N1461" s="3">
        <f t="shared" si="307"/>
        <v>0</v>
      </c>
      <c r="AA1461" t="s">
        <v>1538</v>
      </c>
      <c r="AB1461" t="s">
        <v>1216</v>
      </c>
      <c r="AC1461" t="s">
        <v>51</v>
      </c>
      <c r="AD1461" t="s">
        <v>562</v>
      </c>
      <c r="AE1461">
        <v>24</v>
      </c>
      <c r="AF1461">
        <v>76.010000000000005</v>
      </c>
      <c r="AG1461">
        <v>73.7</v>
      </c>
      <c r="AH1461">
        <f t="shared" si="308"/>
        <v>1.0313432835820895</v>
      </c>
      <c r="AI1461">
        <v>23.5</v>
      </c>
      <c r="AJ1461">
        <v>59.99</v>
      </c>
      <c r="AK1461">
        <v>72.459999999999994</v>
      </c>
      <c r="AL1461" s="3">
        <f t="shared" si="309"/>
        <v>0</v>
      </c>
      <c r="AM1461" s="3">
        <f t="shared" si="310"/>
        <v>1</v>
      </c>
      <c r="AN1461" s="3">
        <f t="shared" si="311"/>
        <v>0</v>
      </c>
    </row>
    <row r="1462" spans="1:40" x14ac:dyDescent="0.35">
      <c r="A1462" s="9" t="s">
        <v>1539</v>
      </c>
      <c r="B1462" t="s">
        <v>1216</v>
      </c>
      <c r="C1462" s="6" t="s">
        <v>51</v>
      </c>
      <c r="D1462" s="6" t="s">
        <v>561</v>
      </c>
      <c r="E1462" s="6">
        <v>25</v>
      </c>
      <c r="F1462" s="6">
        <v>75.28</v>
      </c>
      <c r="G1462" s="6">
        <v>76.17</v>
      </c>
      <c r="H1462" s="6">
        <f t="shared" si="304"/>
        <v>0.98831560982013911</v>
      </c>
      <c r="I1462" s="6">
        <v>24.5</v>
      </c>
      <c r="J1462" s="6">
        <v>71.28</v>
      </c>
      <c r="K1462" s="6">
        <v>74.930000000000007</v>
      </c>
      <c r="L1462" s="6">
        <f t="shared" si="305"/>
        <v>0</v>
      </c>
      <c r="M1462" s="6">
        <f t="shared" si="306"/>
        <v>0</v>
      </c>
      <c r="N1462" s="6">
        <f t="shared" si="307"/>
        <v>1</v>
      </c>
      <c r="AA1462" t="s">
        <v>1539</v>
      </c>
      <c r="AB1462" t="s">
        <v>1216</v>
      </c>
      <c r="AC1462" t="s">
        <v>51</v>
      </c>
      <c r="AD1462" t="s">
        <v>562</v>
      </c>
      <c r="AE1462">
        <v>24</v>
      </c>
      <c r="AF1462">
        <v>110.37</v>
      </c>
      <c r="AG1462">
        <v>73.7</v>
      </c>
      <c r="AH1462">
        <f t="shared" si="308"/>
        <v>1.4975576662143826</v>
      </c>
      <c r="AI1462">
        <v>23.5</v>
      </c>
      <c r="AJ1462">
        <v>67.17</v>
      </c>
      <c r="AK1462">
        <v>72.459999999999994</v>
      </c>
      <c r="AL1462" s="3">
        <f t="shared" si="309"/>
        <v>0</v>
      </c>
      <c r="AM1462" s="3">
        <f t="shared" si="310"/>
        <v>1</v>
      </c>
      <c r="AN1462" s="3">
        <f t="shared" si="311"/>
        <v>0</v>
      </c>
    </row>
    <row r="1463" spans="1:40" x14ac:dyDescent="0.35">
      <c r="A1463" s="9" t="s">
        <v>1540</v>
      </c>
      <c r="B1463" t="s">
        <v>1216</v>
      </c>
      <c r="C1463" s="6" t="s">
        <v>51</v>
      </c>
      <c r="D1463" s="6" t="s">
        <v>561</v>
      </c>
      <c r="E1463" s="6">
        <v>23</v>
      </c>
      <c r="F1463" s="6">
        <v>53.98</v>
      </c>
      <c r="G1463" s="6">
        <v>71.22</v>
      </c>
      <c r="H1463" s="6">
        <f t="shared" si="304"/>
        <v>0.75793316484133666</v>
      </c>
      <c r="I1463" s="6">
        <v>22.5</v>
      </c>
      <c r="J1463" s="6">
        <v>39.9</v>
      </c>
      <c r="K1463" s="6">
        <v>69.97</v>
      </c>
      <c r="L1463" s="6">
        <f t="shared" si="305"/>
        <v>0</v>
      </c>
      <c r="M1463" s="6">
        <f t="shared" si="306"/>
        <v>0</v>
      </c>
      <c r="N1463" s="6">
        <f t="shared" si="307"/>
        <v>1</v>
      </c>
      <c r="AA1463" t="s">
        <v>1540</v>
      </c>
      <c r="AB1463" t="s">
        <v>1216</v>
      </c>
      <c r="AC1463" s="6" t="s">
        <v>51</v>
      </c>
      <c r="AD1463" s="6" t="s">
        <v>562</v>
      </c>
      <c r="AE1463" s="6">
        <v>25.5</v>
      </c>
      <c r="AF1463" s="6">
        <v>76.16</v>
      </c>
      <c r="AG1463" s="6">
        <v>77.400000000000006</v>
      </c>
      <c r="AH1463" s="6">
        <f t="shared" si="308"/>
        <v>0.98397932816537459</v>
      </c>
      <c r="AI1463" s="6">
        <v>25</v>
      </c>
      <c r="AJ1463" s="6">
        <v>70.91</v>
      </c>
      <c r="AK1463" s="6">
        <v>76.17</v>
      </c>
      <c r="AL1463" s="6">
        <f t="shared" si="309"/>
        <v>0</v>
      </c>
      <c r="AM1463" s="6">
        <f t="shared" si="310"/>
        <v>0</v>
      </c>
      <c r="AN1463" s="6">
        <f t="shared" si="311"/>
        <v>1</v>
      </c>
    </row>
    <row r="1464" spans="1:40" x14ac:dyDescent="0.35">
      <c r="A1464" s="9" t="s">
        <v>1541</v>
      </c>
      <c r="B1464" t="s">
        <v>1216</v>
      </c>
      <c r="C1464" s="6" t="s">
        <v>51</v>
      </c>
      <c r="D1464" s="6" t="s">
        <v>561</v>
      </c>
      <c r="E1464" s="6">
        <v>25</v>
      </c>
      <c r="F1464" s="6">
        <v>65.73</v>
      </c>
      <c r="G1464" s="6">
        <v>76.17</v>
      </c>
      <c r="H1464" s="6">
        <f t="shared" si="304"/>
        <v>0.86293816463174478</v>
      </c>
      <c r="I1464" s="6">
        <v>24.5</v>
      </c>
      <c r="J1464" s="6">
        <v>32.26</v>
      </c>
      <c r="K1464" s="6">
        <v>74.930000000000007</v>
      </c>
      <c r="L1464" s="6">
        <f t="shared" si="305"/>
        <v>0</v>
      </c>
      <c r="M1464" s="6">
        <f t="shared" si="306"/>
        <v>0</v>
      </c>
      <c r="N1464" s="6">
        <f t="shared" si="307"/>
        <v>1</v>
      </c>
      <c r="AA1464" t="s">
        <v>1541</v>
      </c>
      <c r="AB1464" t="s">
        <v>1216</v>
      </c>
      <c r="AC1464" s="6" t="s">
        <v>51</v>
      </c>
      <c r="AD1464" s="6" t="s">
        <v>562</v>
      </c>
      <c r="AE1464" s="6">
        <v>24</v>
      </c>
      <c r="AF1464" s="6">
        <v>65.3</v>
      </c>
      <c r="AG1464" s="6">
        <v>73.7</v>
      </c>
      <c r="AH1464" s="6">
        <f t="shared" si="308"/>
        <v>0.88602442333785614</v>
      </c>
      <c r="AI1464" s="6">
        <v>23.5</v>
      </c>
      <c r="AJ1464" s="6">
        <v>42.02</v>
      </c>
      <c r="AK1464" s="6">
        <v>72.459999999999994</v>
      </c>
      <c r="AL1464" s="6">
        <f t="shared" si="309"/>
        <v>0</v>
      </c>
      <c r="AM1464" s="6">
        <f t="shared" si="310"/>
        <v>0</v>
      </c>
      <c r="AN1464" s="6">
        <f t="shared" si="311"/>
        <v>1</v>
      </c>
    </row>
    <row r="1465" spans="1:40" x14ac:dyDescent="0.35">
      <c r="A1465" s="9" t="s">
        <v>1542</v>
      </c>
      <c r="B1465" t="s">
        <v>1216</v>
      </c>
      <c r="C1465" s="6" t="s">
        <v>51</v>
      </c>
      <c r="D1465" s="6" t="s">
        <v>561</v>
      </c>
      <c r="E1465" s="6">
        <v>17</v>
      </c>
      <c r="F1465" s="6">
        <v>46.81</v>
      </c>
      <c r="G1465" s="6">
        <v>56.08</v>
      </c>
      <c r="H1465" s="6">
        <f t="shared" si="304"/>
        <v>0.83470042796005717</v>
      </c>
      <c r="I1465" s="6">
        <v>16.5</v>
      </c>
      <c r="J1465" s="6">
        <v>23.24</v>
      </c>
      <c r="K1465" s="6">
        <v>54.79</v>
      </c>
      <c r="L1465" s="6">
        <f t="shared" si="305"/>
        <v>0</v>
      </c>
      <c r="M1465" s="6">
        <f t="shared" si="306"/>
        <v>0</v>
      </c>
      <c r="N1465" s="6">
        <f t="shared" si="307"/>
        <v>1</v>
      </c>
      <c r="AA1465" t="s">
        <v>1542</v>
      </c>
      <c r="AB1465" t="s">
        <v>1216</v>
      </c>
      <c r="AC1465" t="s">
        <v>51</v>
      </c>
      <c r="AD1465" t="s">
        <v>562</v>
      </c>
      <c r="AE1465">
        <v>24</v>
      </c>
      <c r="AF1465">
        <v>99.58</v>
      </c>
      <c r="AG1465">
        <v>73.7</v>
      </c>
      <c r="AH1465">
        <f t="shared" si="308"/>
        <v>1.3511533242876526</v>
      </c>
      <c r="AI1465">
        <v>25</v>
      </c>
      <c r="AJ1465">
        <v>78.86</v>
      </c>
      <c r="AK1465">
        <v>76.17</v>
      </c>
      <c r="AL1465" s="3">
        <f t="shared" si="309"/>
        <v>0</v>
      </c>
      <c r="AM1465" s="3">
        <f t="shared" si="310"/>
        <v>1</v>
      </c>
      <c r="AN1465" s="3">
        <f t="shared" si="311"/>
        <v>0</v>
      </c>
    </row>
    <row r="1466" spans="1:40" x14ac:dyDescent="0.35">
      <c r="A1466" s="9" t="s">
        <v>1543</v>
      </c>
      <c r="B1466" t="s">
        <v>1216</v>
      </c>
      <c r="C1466" s="6" t="s">
        <v>51</v>
      </c>
      <c r="D1466" s="6" t="s">
        <v>561</v>
      </c>
      <c r="E1466" s="6">
        <v>24</v>
      </c>
      <c r="F1466" s="6">
        <v>70.55</v>
      </c>
      <c r="G1466" s="6">
        <v>73.7</v>
      </c>
      <c r="H1466" s="6">
        <f t="shared" si="304"/>
        <v>0.95725915875169598</v>
      </c>
      <c r="I1466" s="6">
        <v>23.5</v>
      </c>
      <c r="J1466" s="6">
        <v>67.069999999999993</v>
      </c>
      <c r="K1466" s="6">
        <v>72.459999999999994</v>
      </c>
      <c r="L1466" s="6">
        <f t="shared" si="305"/>
        <v>0</v>
      </c>
      <c r="M1466" s="6">
        <f t="shared" si="306"/>
        <v>0</v>
      </c>
      <c r="N1466" s="6">
        <f t="shared" si="307"/>
        <v>1</v>
      </c>
      <c r="AA1466" t="s">
        <v>1543</v>
      </c>
      <c r="AB1466" t="s">
        <v>1216</v>
      </c>
      <c r="AC1466" t="s">
        <v>51</v>
      </c>
      <c r="AD1466" t="s">
        <v>562</v>
      </c>
      <c r="AE1466">
        <v>24</v>
      </c>
      <c r="AF1466">
        <v>130.71</v>
      </c>
      <c r="AG1466">
        <v>73.7</v>
      </c>
      <c r="AH1466">
        <f t="shared" si="308"/>
        <v>1.7735413839891452</v>
      </c>
      <c r="AI1466">
        <v>22.5</v>
      </c>
      <c r="AJ1466">
        <v>59.12</v>
      </c>
      <c r="AK1466">
        <v>69.97</v>
      </c>
      <c r="AL1466" s="3">
        <f t="shared" si="309"/>
        <v>1</v>
      </c>
      <c r="AM1466" s="3">
        <f t="shared" si="310"/>
        <v>0</v>
      </c>
      <c r="AN1466" s="3">
        <f t="shared" si="311"/>
        <v>0</v>
      </c>
    </row>
    <row r="1467" spans="1:40" x14ac:dyDescent="0.35">
      <c r="A1467" s="9" t="s">
        <v>1544</v>
      </c>
      <c r="B1467" t="s">
        <v>1216</v>
      </c>
      <c r="C1467" t="s">
        <v>51</v>
      </c>
      <c r="D1467" t="s">
        <v>561</v>
      </c>
      <c r="E1467">
        <v>26.5</v>
      </c>
      <c r="F1467">
        <v>115.48</v>
      </c>
      <c r="G1467">
        <v>79.86</v>
      </c>
      <c r="H1467">
        <f t="shared" si="304"/>
        <v>1.44603055346857</v>
      </c>
      <c r="I1467">
        <v>25</v>
      </c>
      <c r="J1467">
        <v>70.27</v>
      </c>
      <c r="K1467">
        <v>76.17</v>
      </c>
      <c r="L1467" s="3">
        <f t="shared" si="305"/>
        <v>0</v>
      </c>
      <c r="M1467" s="3">
        <f t="shared" si="306"/>
        <v>1</v>
      </c>
      <c r="N1467" s="3">
        <f t="shared" si="307"/>
        <v>0</v>
      </c>
      <c r="AA1467" t="s">
        <v>1544</v>
      </c>
      <c r="AB1467" t="s">
        <v>1216</v>
      </c>
      <c r="AC1467" t="s">
        <v>51</v>
      </c>
      <c r="AD1467" t="s">
        <v>562</v>
      </c>
      <c r="AE1467">
        <v>24</v>
      </c>
      <c r="AF1467">
        <v>142.34</v>
      </c>
      <c r="AG1467">
        <v>73.7</v>
      </c>
      <c r="AH1467">
        <f t="shared" si="308"/>
        <v>1.9313432835820896</v>
      </c>
      <c r="AI1467">
        <v>22</v>
      </c>
      <c r="AJ1467">
        <v>56.17</v>
      </c>
      <c r="AK1467">
        <v>68.72</v>
      </c>
      <c r="AL1467" s="3">
        <f t="shared" si="309"/>
        <v>1</v>
      </c>
      <c r="AM1467" s="3">
        <f t="shared" si="310"/>
        <v>0</v>
      </c>
      <c r="AN1467" s="3">
        <f t="shared" si="311"/>
        <v>0</v>
      </c>
    </row>
    <row r="1468" spans="1:40" x14ac:dyDescent="0.35">
      <c r="A1468" s="9" t="s">
        <v>1545</v>
      </c>
      <c r="B1468" t="s">
        <v>1216</v>
      </c>
      <c r="C1468" s="6" t="s">
        <v>51</v>
      </c>
      <c r="D1468" s="6" t="s">
        <v>561</v>
      </c>
      <c r="E1468" s="6">
        <v>24.5</v>
      </c>
      <c r="F1468" s="6">
        <v>67.2</v>
      </c>
      <c r="G1468" s="6">
        <v>74.930000000000007</v>
      </c>
      <c r="H1468" s="6">
        <f t="shared" ref="H1468:H1531" si="312">F1468/G1468</f>
        <v>0.89683704791138397</v>
      </c>
      <c r="I1468" s="6">
        <v>24</v>
      </c>
      <c r="J1468" s="6">
        <v>57.7</v>
      </c>
      <c r="K1468" s="6">
        <v>73.7</v>
      </c>
      <c r="L1468" s="6">
        <f t="shared" ref="L1468:L1531" si="313">IF(H1468&gt;1.5,1,0)</f>
        <v>0</v>
      </c>
      <c r="M1468" s="6">
        <f t="shared" ref="M1468:M1531" si="314">IF((AND(H1468&gt;1,H1468&lt;1.5)),1,0)</f>
        <v>0</v>
      </c>
      <c r="N1468" s="6">
        <f t="shared" ref="N1468:N1531" si="315">IF(H1468&lt;1,1,0)</f>
        <v>1</v>
      </c>
      <c r="AA1468" t="s">
        <v>1545</v>
      </c>
      <c r="AB1468" t="s">
        <v>1216</v>
      </c>
      <c r="AC1468" t="s">
        <v>51</v>
      </c>
      <c r="AD1468" t="s">
        <v>562</v>
      </c>
      <c r="AE1468">
        <v>24</v>
      </c>
      <c r="AF1468">
        <v>105.16</v>
      </c>
      <c r="AG1468">
        <v>73.7</v>
      </c>
      <c r="AH1468">
        <f t="shared" ref="AH1468:AH1531" si="316">AF1468/AG1468</f>
        <v>1.4268656716417909</v>
      </c>
      <c r="AI1468">
        <v>23</v>
      </c>
      <c r="AJ1468">
        <v>61.01</v>
      </c>
      <c r="AK1468">
        <v>71.22</v>
      </c>
      <c r="AL1468" s="3">
        <f t="shared" ref="AL1468:AL1531" si="317">IF(AH1468&gt;1.5,1,0)</f>
        <v>0</v>
      </c>
      <c r="AM1468" s="3">
        <f t="shared" ref="AM1468:AM1531" si="318">IF((AND(AH1468&gt;1,AH1468&lt;1.5)),1,0)</f>
        <v>1</v>
      </c>
      <c r="AN1468" s="3">
        <f t="shared" ref="AN1468:AN1531" si="319">IF(AH1468&lt;1,1,0)</f>
        <v>0</v>
      </c>
    </row>
    <row r="1469" spans="1:40" x14ac:dyDescent="0.35">
      <c r="A1469" s="9" t="s">
        <v>1546</v>
      </c>
      <c r="B1469" t="s">
        <v>1216</v>
      </c>
      <c r="C1469" s="6" t="s">
        <v>51</v>
      </c>
      <c r="D1469" s="6" t="s">
        <v>561</v>
      </c>
      <c r="E1469" s="6">
        <v>23.5</v>
      </c>
      <c r="F1469" s="6">
        <v>61.53</v>
      </c>
      <c r="G1469" s="6">
        <v>72.459999999999994</v>
      </c>
      <c r="H1469" s="6">
        <f t="shared" si="312"/>
        <v>0.84915815622412372</v>
      </c>
      <c r="I1469" s="6">
        <v>23</v>
      </c>
      <c r="J1469" s="6">
        <v>36.380000000000003</v>
      </c>
      <c r="K1469" s="6">
        <v>71.22</v>
      </c>
      <c r="L1469" s="6">
        <f t="shared" si="313"/>
        <v>0</v>
      </c>
      <c r="M1469" s="6">
        <f t="shared" si="314"/>
        <v>0</v>
      </c>
      <c r="N1469" s="6">
        <f t="shared" si="315"/>
        <v>1</v>
      </c>
      <c r="AA1469" t="s">
        <v>1546</v>
      </c>
      <c r="AB1469" t="s">
        <v>1216</v>
      </c>
      <c r="AC1469" t="s">
        <v>51</v>
      </c>
      <c r="AD1469" t="s">
        <v>562</v>
      </c>
      <c r="AE1469">
        <v>24</v>
      </c>
      <c r="AF1469">
        <v>114.84</v>
      </c>
      <c r="AG1469">
        <v>73.7</v>
      </c>
      <c r="AH1469">
        <f t="shared" si="316"/>
        <v>1.5582089552238805</v>
      </c>
      <c r="AI1469">
        <v>22.5</v>
      </c>
      <c r="AJ1469">
        <v>64.739999999999995</v>
      </c>
      <c r="AK1469">
        <v>69.97</v>
      </c>
      <c r="AL1469" s="3">
        <f t="shared" si="317"/>
        <v>1</v>
      </c>
      <c r="AM1469" s="3">
        <f t="shared" si="318"/>
        <v>0</v>
      </c>
      <c r="AN1469" s="3">
        <f t="shared" si="319"/>
        <v>0</v>
      </c>
    </row>
    <row r="1470" spans="1:40" x14ac:dyDescent="0.35">
      <c r="A1470" s="9" t="s">
        <v>1547</v>
      </c>
      <c r="B1470" t="s">
        <v>1216</v>
      </c>
      <c r="C1470" s="6" t="s">
        <v>51</v>
      </c>
      <c r="D1470" s="6" t="s">
        <v>561</v>
      </c>
      <c r="E1470" s="6">
        <v>26.5</v>
      </c>
      <c r="F1470" s="6">
        <v>76.42</v>
      </c>
      <c r="G1470" s="6">
        <v>79.86</v>
      </c>
      <c r="H1470" s="6">
        <f t="shared" si="312"/>
        <v>0.95692461808164286</v>
      </c>
      <c r="I1470" s="6">
        <v>26</v>
      </c>
      <c r="J1470" s="6">
        <v>73.150000000000006</v>
      </c>
      <c r="K1470" s="6">
        <v>78.63</v>
      </c>
      <c r="L1470" s="6">
        <f t="shared" si="313"/>
        <v>0</v>
      </c>
      <c r="M1470" s="6">
        <f t="shared" si="314"/>
        <v>0</v>
      </c>
      <c r="N1470" s="6">
        <f t="shared" si="315"/>
        <v>1</v>
      </c>
      <c r="AA1470" t="s">
        <v>1547</v>
      </c>
      <c r="AB1470" t="s">
        <v>1216</v>
      </c>
      <c r="AC1470" t="s">
        <v>51</v>
      </c>
      <c r="AD1470" t="s">
        <v>562</v>
      </c>
      <c r="AE1470">
        <v>24</v>
      </c>
      <c r="AF1470">
        <v>170.62</v>
      </c>
      <c r="AG1470">
        <v>73.7</v>
      </c>
      <c r="AH1470">
        <f t="shared" si="316"/>
        <v>2.3150610583446403</v>
      </c>
      <c r="AI1470">
        <v>21.5</v>
      </c>
      <c r="AJ1470">
        <v>48.03</v>
      </c>
      <c r="AK1470">
        <v>67.47</v>
      </c>
      <c r="AL1470" s="3">
        <f t="shared" si="317"/>
        <v>1</v>
      </c>
      <c r="AM1470" s="3">
        <f t="shared" si="318"/>
        <v>0</v>
      </c>
      <c r="AN1470" s="3">
        <f t="shared" si="319"/>
        <v>0</v>
      </c>
    </row>
    <row r="1471" spans="1:40" x14ac:dyDescent="0.35">
      <c r="A1471" s="9" t="s">
        <v>1548</v>
      </c>
      <c r="B1471" t="s">
        <v>1216</v>
      </c>
      <c r="C1471" s="6" t="s">
        <v>51</v>
      </c>
      <c r="D1471" s="6" t="s">
        <v>561</v>
      </c>
      <c r="E1471" s="6">
        <v>20</v>
      </c>
      <c r="F1471" s="6">
        <v>56.42</v>
      </c>
      <c r="G1471" s="6">
        <v>63.71</v>
      </c>
      <c r="H1471" s="6">
        <f t="shared" si="312"/>
        <v>0.88557526291006128</v>
      </c>
      <c r="I1471" s="6">
        <v>19.5</v>
      </c>
      <c r="J1471" s="6">
        <v>47.12</v>
      </c>
      <c r="K1471" s="6">
        <v>62.44</v>
      </c>
      <c r="L1471" s="6">
        <f t="shared" si="313"/>
        <v>0</v>
      </c>
      <c r="M1471" s="6">
        <f t="shared" si="314"/>
        <v>0</v>
      </c>
      <c r="N1471" s="6">
        <f t="shared" si="315"/>
        <v>1</v>
      </c>
      <c r="AA1471" t="s">
        <v>1548</v>
      </c>
      <c r="AB1471" t="s">
        <v>1216</v>
      </c>
      <c r="AC1471" t="s">
        <v>51</v>
      </c>
      <c r="AD1471" t="s">
        <v>562</v>
      </c>
      <c r="AE1471">
        <v>24</v>
      </c>
      <c r="AF1471">
        <v>100.72</v>
      </c>
      <c r="AG1471">
        <v>73.7</v>
      </c>
      <c r="AH1471">
        <f t="shared" si="316"/>
        <v>1.3666214382632293</v>
      </c>
      <c r="AI1471">
        <v>22.5</v>
      </c>
      <c r="AJ1471">
        <v>62.85</v>
      </c>
      <c r="AK1471">
        <v>69.97</v>
      </c>
      <c r="AL1471" s="3">
        <f t="shared" si="317"/>
        <v>0</v>
      </c>
      <c r="AM1471" s="3">
        <f t="shared" si="318"/>
        <v>1</v>
      </c>
      <c r="AN1471" s="3">
        <f t="shared" si="319"/>
        <v>0</v>
      </c>
    </row>
    <row r="1472" spans="1:40" x14ac:dyDescent="0.35">
      <c r="A1472" s="9" t="s">
        <v>1549</v>
      </c>
      <c r="B1472" t="s">
        <v>1244</v>
      </c>
      <c r="C1472" t="s">
        <v>51</v>
      </c>
      <c r="D1472" t="s">
        <v>17</v>
      </c>
      <c r="E1472">
        <v>24.5</v>
      </c>
      <c r="F1472">
        <v>123.67</v>
      </c>
      <c r="G1472">
        <v>74.930000000000007</v>
      </c>
      <c r="H1472">
        <f t="shared" si="312"/>
        <v>1.6504737755238221</v>
      </c>
      <c r="I1472">
        <v>23.5</v>
      </c>
      <c r="J1472">
        <v>67.14</v>
      </c>
      <c r="K1472">
        <v>72.459999999999994</v>
      </c>
      <c r="L1472" s="3">
        <f t="shared" si="313"/>
        <v>1</v>
      </c>
      <c r="M1472" s="3">
        <f t="shared" si="314"/>
        <v>0</v>
      </c>
      <c r="N1472" s="3">
        <f t="shared" si="315"/>
        <v>0</v>
      </c>
      <c r="AA1472" t="s">
        <v>1549</v>
      </c>
      <c r="AB1472" t="s">
        <v>1244</v>
      </c>
      <c r="AC1472" t="s">
        <v>51</v>
      </c>
      <c r="AD1472" t="s">
        <v>18</v>
      </c>
      <c r="AE1472">
        <v>24</v>
      </c>
      <c r="AF1472">
        <v>171.88</v>
      </c>
      <c r="AG1472">
        <v>73.7</v>
      </c>
      <c r="AH1472">
        <f t="shared" si="316"/>
        <v>2.332157394843962</v>
      </c>
      <c r="AI1472">
        <v>21.5</v>
      </c>
      <c r="AJ1472">
        <v>46.75</v>
      </c>
      <c r="AK1472">
        <v>67.47</v>
      </c>
      <c r="AL1472" s="3">
        <f t="shared" si="317"/>
        <v>1</v>
      </c>
      <c r="AM1472" s="3">
        <f t="shared" si="318"/>
        <v>0</v>
      </c>
      <c r="AN1472" s="3">
        <f t="shared" si="319"/>
        <v>0</v>
      </c>
    </row>
    <row r="1473" spans="1:40" x14ac:dyDescent="0.35">
      <c r="A1473" s="9" t="s">
        <v>1550</v>
      </c>
      <c r="B1473" t="s">
        <v>1244</v>
      </c>
      <c r="C1473" t="s">
        <v>51</v>
      </c>
      <c r="D1473" t="s">
        <v>17</v>
      </c>
      <c r="E1473">
        <v>25</v>
      </c>
      <c r="F1473">
        <v>121.03</v>
      </c>
      <c r="G1473">
        <v>76.17</v>
      </c>
      <c r="H1473">
        <f t="shared" si="312"/>
        <v>1.588945779178154</v>
      </c>
      <c r="I1473">
        <v>23.5</v>
      </c>
      <c r="J1473">
        <v>54.48</v>
      </c>
      <c r="K1473">
        <v>72.459999999999994</v>
      </c>
      <c r="L1473" s="3">
        <f t="shared" si="313"/>
        <v>1</v>
      </c>
      <c r="M1473" s="3">
        <f t="shared" si="314"/>
        <v>0</v>
      </c>
      <c r="N1473" s="3">
        <f t="shared" si="315"/>
        <v>0</v>
      </c>
      <c r="AA1473" t="s">
        <v>1550</v>
      </c>
      <c r="AB1473" t="s">
        <v>1244</v>
      </c>
      <c r="AC1473" t="s">
        <v>51</v>
      </c>
      <c r="AD1473" t="s">
        <v>18</v>
      </c>
      <c r="AE1473">
        <v>24</v>
      </c>
      <c r="AF1473">
        <v>155.55000000000001</v>
      </c>
      <c r="AG1473">
        <v>73.7</v>
      </c>
      <c r="AH1473">
        <f t="shared" si="316"/>
        <v>2.110583446404342</v>
      </c>
      <c r="AI1473">
        <v>23</v>
      </c>
      <c r="AJ1473">
        <v>70.900000000000006</v>
      </c>
      <c r="AK1473">
        <v>71.22</v>
      </c>
      <c r="AL1473" s="3">
        <f t="shared" si="317"/>
        <v>1</v>
      </c>
      <c r="AM1473" s="3">
        <f t="shared" si="318"/>
        <v>0</v>
      </c>
      <c r="AN1473" s="3">
        <f t="shared" si="319"/>
        <v>0</v>
      </c>
    </row>
    <row r="1474" spans="1:40" x14ac:dyDescent="0.35">
      <c r="A1474" s="9" t="s">
        <v>1551</v>
      </c>
      <c r="B1474" t="s">
        <v>1244</v>
      </c>
      <c r="C1474" t="s">
        <v>51</v>
      </c>
      <c r="D1474" t="s">
        <v>17</v>
      </c>
      <c r="E1474">
        <v>26</v>
      </c>
      <c r="F1474">
        <v>89.8</v>
      </c>
      <c r="G1474">
        <v>78.63</v>
      </c>
      <c r="H1474">
        <f t="shared" si="312"/>
        <v>1.1420577387765485</v>
      </c>
      <c r="I1474">
        <v>24.5</v>
      </c>
      <c r="J1474">
        <v>71.41</v>
      </c>
      <c r="K1474">
        <v>74.930000000000007</v>
      </c>
      <c r="L1474" s="3">
        <f t="shared" si="313"/>
        <v>0</v>
      </c>
      <c r="M1474" s="3">
        <f t="shared" si="314"/>
        <v>1</v>
      </c>
      <c r="N1474" s="3">
        <f t="shared" si="315"/>
        <v>0</v>
      </c>
      <c r="AA1474" t="s">
        <v>1551</v>
      </c>
      <c r="AB1474" t="s">
        <v>1244</v>
      </c>
      <c r="AC1474" t="s">
        <v>51</v>
      </c>
      <c r="AD1474" t="s">
        <v>18</v>
      </c>
      <c r="AE1474">
        <v>24</v>
      </c>
      <c r="AF1474">
        <v>157.01</v>
      </c>
      <c r="AG1474">
        <v>73.7</v>
      </c>
      <c r="AH1474">
        <f t="shared" si="316"/>
        <v>2.1303934871099046</v>
      </c>
      <c r="AI1474">
        <v>23</v>
      </c>
      <c r="AJ1474">
        <v>66.34</v>
      </c>
      <c r="AK1474">
        <v>71.22</v>
      </c>
      <c r="AL1474" s="3">
        <f t="shared" si="317"/>
        <v>1</v>
      </c>
      <c r="AM1474" s="3">
        <f t="shared" si="318"/>
        <v>0</v>
      </c>
      <c r="AN1474" s="3">
        <f t="shared" si="319"/>
        <v>0</v>
      </c>
    </row>
    <row r="1475" spans="1:40" x14ac:dyDescent="0.35">
      <c r="A1475" s="9" t="s">
        <v>1552</v>
      </c>
      <c r="B1475" t="s">
        <v>1244</v>
      </c>
      <c r="C1475" t="s">
        <v>51</v>
      </c>
      <c r="D1475" t="s">
        <v>17</v>
      </c>
      <c r="E1475">
        <v>25.5</v>
      </c>
      <c r="F1475">
        <v>104.55</v>
      </c>
      <c r="G1475">
        <v>77.400000000000006</v>
      </c>
      <c r="H1475">
        <f t="shared" si="312"/>
        <v>1.3507751937984496</v>
      </c>
      <c r="I1475">
        <v>24.5</v>
      </c>
      <c r="J1475">
        <v>71.930000000000007</v>
      </c>
      <c r="K1475">
        <v>74.930000000000007</v>
      </c>
      <c r="L1475" s="3">
        <f t="shared" si="313"/>
        <v>0</v>
      </c>
      <c r="M1475" s="3">
        <f t="shared" si="314"/>
        <v>1</v>
      </c>
      <c r="N1475" s="3">
        <f t="shared" si="315"/>
        <v>0</v>
      </c>
      <c r="AA1475" t="s">
        <v>1552</v>
      </c>
      <c r="AB1475" t="s">
        <v>1244</v>
      </c>
      <c r="AC1475" t="s">
        <v>51</v>
      </c>
      <c r="AD1475" t="s">
        <v>18</v>
      </c>
      <c r="AE1475">
        <v>24</v>
      </c>
      <c r="AF1475">
        <v>153.44</v>
      </c>
      <c r="AG1475">
        <v>73.7</v>
      </c>
      <c r="AH1475">
        <f t="shared" si="316"/>
        <v>2.0819538670284938</v>
      </c>
      <c r="AI1475">
        <v>23</v>
      </c>
      <c r="AJ1475">
        <v>68.61</v>
      </c>
      <c r="AK1475">
        <v>71.22</v>
      </c>
      <c r="AL1475" s="3">
        <f t="shared" si="317"/>
        <v>1</v>
      </c>
      <c r="AM1475" s="3">
        <f t="shared" si="318"/>
        <v>0</v>
      </c>
      <c r="AN1475" s="3">
        <f t="shared" si="319"/>
        <v>0</v>
      </c>
    </row>
    <row r="1476" spans="1:40" x14ac:dyDescent="0.35">
      <c r="A1476" s="9" t="s">
        <v>1553</v>
      </c>
      <c r="B1476" t="s">
        <v>1244</v>
      </c>
      <c r="C1476" t="s">
        <v>51</v>
      </c>
      <c r="D1476" t="s">
        <v>17</v>
      </c>
      <c r="E1476">
        <v>25</v>
      </c>
      <c r="F1476">
        <v>190.71</v>
      </c>
      <c r="G1476">
        <v>76.17</v>
      </c>
      <c r="H1476">
        <f t="shared" si="312"/>
        <v>2.5037416305632139</v>
      </c>
      <c r="I1476">
        <v>23.5</v>
      </c>
      <c r="J1476">
        <v>65.069999999999993</v>
      </c>
      <c r="K1476">
        <v>72.459999999999994</v>
      </c>
      <c r="L1476" s="3">
        <f t="shared" si="313"/>
        <v>1</v>
      </c>
      <c r="M1476" s="3">
        <f t="shared" si="314"/>
        <v>0</v>
      </c>
      <c r="N1476" s="3">
        <f t="shared" si="315"/>
        <v>0</v>
      </c>
      <c r="AA1476" t="s">
        <v>1553</v>
      </c>
      <c r="AB1476" t="s">
        <v>1244</v>
      </c>
      <c r="AC1476" t="s">
        <v>51</v>
      </c>
      <c r="AD1476" t="s">
        <v>18</v>
      </c>
      <c r="AE1476">
        <v>24</v>
      </c>
      <c r="AF1476">
        <v>175.35</v>
      </c>
      <c r="AG1476">
        <v>73.7</v>
      </c>
      <c r="AH1476">
        <f t="shared" si="316"/>
        <v>2.3792401628222524</v>
      </c>
      <c r="AI1476">
        <v>22.5</v>
      </c>
      <c r="AJ1476">
        <v>64.239999999999995</v>
      </c>
      <c r="AK1476">
        <v>69.97</v>
      </c>
      <c r="AL1476" s="3">
        <f t="shared" si="317"/>
        <v>1</v>
      </c>
      <c r="AM1476" s="3">
        <f t="shared" si="318"/>
        <v>0</v>
      </c>
      <c r="AN1476" s="3">
        <f t="shared" si="319"/>
        <v>0</v>
      </c>
    </row>
    <row r="1477" spans="1:40" x14ac:dyDescent="0.35">
      <c r="A1477" s="9" t="s">
        <v>1554</v>
      </c>
      <c r="B1477" t="s">
        <v>1244</v>
      </c>
      <c r="C1477" t="s">
        <v>51</v>
      </c>
      <c r="D1477" t="s">
        <v>17</v>
      </c>
      <c r="E1477">
        <v>25.5</v>
      </c>
      <c r="F1477">
        <v>147.83000000000001</v>
      </c>
      <c r="G1477">
        <v>77.400000000000006</v>
      </c>
      <c r="H1477">
        <f t="shared" si="312"/>
        <v>1.9099483204134367</v>
      </c>
      <c r="I1477">
        <v>23.5</v>
      </c>
      <c r="J1477">
        <v>48.18</v>
      </c>
      <c r="K1477">
        <v>72.459999999999994</v>
      </c>
      <c r="L1477" s="3">
        <f t="shared" si="313"/>
        <v>1</v>
      </c>
      <c r="M1477" s="3">
        <f t="shared" si="314"/>
        <v>0</v>
      </c>
      <c r="N1477" s="3">
        <f t="shared" si="315"/>
        <v>0</v>
      </c>
      <c r="AA1477" t="s">
        <v>1554</v>
      </c>
      <c r="AB1477" t="s">
        <v>1244</v>
      </c>
      <c r="AC1477" t="s">
        <v>51</v>
      </c>
      <c r="AD1477" t="s">
        <v>18</v>
      </c>
      <c r="AE1477">
        <v>24</v>
      </c>
      <c r="AF1477">
        <v>151.4</v>
      </c>
      <c r="AG1477">
        <v>73.7</v>
      </c>
      <c r="AH1477">
        <f t="shared" si="316"/>
        <v>2.0542740841248306</v>
      </c>
      <c r="AI1477">
        <v>23</v>
      </c>
      <c r="AJ1477">
        <v>56.74</v>
      </c>
      <c r="AK1477">
        <v>71.22</v>
      </c>
      <c r="AL1477" s="3">
        <f t="shared" si="317"/>
        <v>1</v>
      </c>
      <c r="AM1477" s="3">
        <f t="shared" si="318"/>
        <v>0</v>
      </c>
      <c r="AN1477" s="3">
        <f t="shared" si="319"/>
        <v>0</v>
      </c>
    </row>
    <row r="1478" spans="1:40" x14ac:dyDescent="0.35">
      <c r="A1478" s="9" t="s">
        <v>1555</v>
      </c>
      <c r="B1478" t="s">
        <v>1244</v>
      </c>
      <c r="C1478" t="s">
        <v>51</v>
      </c>
      <c r="D1478" t="s">
        <v>17</v>
      </c>
      <c r="E1478">
        <v>25.5</v>
      </c>
      <c r="F1478">
        <v>157.34</v>
      </c>
      <c r="G1478">
        <v>77.400000000000006</v>
      </c>
      <c r="H1478">
        <f t="shared" si="312"/>
        <v>2.0328165374677001</v>
      </c>
      <c r="I1478">
        <v>23.5</v>
      </c>
      <c r="J1478">
        <v>54.17</v>
      </c>
      <c r="K1478">
        <v>72.459999999999994</v>
      </c>
      <c r="L1478" s="3">
        <f t="shared" si="313"/>
        <v>1</v>
      </c>
      <c r="M1478" s="3">
        <f t="shared" si="314"/>
        <v>0</v>
      </c>
      <c r="N1478" s="3">
        <f t="shared" si="315"/>
        <v>0</v>
      </c>
      <c r="AA1478" t="s">
        <v>1555</v>
      </c>
      <c r="AB1478" t="s">
        <v>1244</v>
      </c>
      <c r="AC1478" t="s">
        <v>51</v>
      </c>
      <c r="AD1478" t="s">
        <v>18</v>
      </c>
      <c r="AE1478">
        <v>24</v>
      </c>
      <c r="AF1478">
        <v>148.84</v>
      </c>
      <c r="AG1478">
        <v>73.7</v>
      </c>
      <c r="AH1478">
        <f t="shared" si="316"/>
        <v>2.0195386702849389</v>
      </c>
      <c r="AI1478">
        <v>22.5</v>
      </c>
      <c r="AJ1478">
        <v>61.83</v>
      </c>
      <c r="AK1478">
        <v>69.97</v>
      </c>
      <c r="AL1478" s="3">
        <f t="shared" si="317"/>
        <v>1</v>
      </c>
      <c r="AM1478" s="3">
        <f t="shared" si="318"/>
        <v>0</v>
      </c>
      <c r="AN1478" s="3">
        <f t="shared" si="319"/>
        <v>0</v>
      </c>
    </row>
    <row r="1479" spans="1:40" x14ac:dyDescent="0.35">
      <c r="A1479" s="9" t="s">
        <v>1556</v>
      </c>
      <c r="B1479" t="s">
        <v>1244</v>
      </c>
      <c r="C1479" t="s">
        <v>51</v>
      </c>
      <c r="D1479" t="s">
        <v>17</v>
      </c>
      <c r="E1479">
        <v>25</v>
      </c>
      <c r="F1479">
        <v>77.349999999999994</v>
      </c>
      <c r="G1479">
        <v>76.17</v>
      </c>
      <c r="H1479">
        <f t="shared" si="312"/>
        <v>1.0154916633845346</v>
      </c>
      <c r="I1479">
        <v>24.5</v>
      </c>
      <c r="J1479">
        <v>67.05</v>
      </c>
      <c r="K1479">
        <v>74.930000000000007</v>
      </c>
      <c r="L1479" s="3">
        <f t="shared" si="313"/>
        <v>0</v>
      </c>
      <c r="M1479" s="3">
        <f t="shared" si="314"/>
        <v>1</v>
      </c>
      <c r="N1479" s="3">
        <f t="shared" si="315"/>
        <v>0</v>
      </c>
      <c r="AA1479" t="s">
        <v>1556</v>
      </c>
      <c r="AB1479" t="s">
        <v>1244</v>
      </c>
      <c r="AC1479" t="s">
        <v>51</v>
      </c>
      <c r="AD1479" t="s">
        <v>18</v>
      </c>
      <c r="AE1479">
        <v>24</v>
      </c>
      <c r="AF1479">
        <v>82.42</v>
      </c>
      <c r="AG1479">
        <v>73.7</v>
      </c>
      <c r="AH1479">
        <f t="shared" si="316"/>
        <v>1.1183175033921302</v>
      </c>
      <c r="AI1479">
        <v>23.5</v>
      </c>
      <c r="AJ1479">
        <v>61.12</v>
      </c>
      <c r="AK1479">
        <v>72.459999999999994</v>
      </c>
      <c r="AL1479" s="3">
        <f t="shared" si="317"/>
        <v>0</v>
      </c>
      <c r="AM1479" s="3">
        <f t="shared" si="318"/>
        <v>1</v>
      </c>
      <c r="AN1479" s="3">
        <f t="shared" si="319"/>
        <v>0</v>
      </c>
    </row>
    <row r="1480" spans="1:40" x14ac:dyDescent="0.35">
      <c r="A1480" s="9" t="s">
        <v>1557</v>
      </c>
      <c r="B1480" t="s">
        <v>1244</v>
      </c>
      <c r="C1480" t="s">
        <v>51</v>
      </c>
      <c r="D1480" t="s">
        <v>17</v>
      </c>
      <c r="E1480">
        <v>25.5</v>
      </c>
      <c r="F1480">
        <v>189.93</v>
      </c>
      <c r="G1480">
        <v>77.400000000000006</v>
      </c>
      <c r="H1480">
        <f t="shared" si="312"/>
        <v>2.4538759689922478</v>
      </c>
      <c r="I1480">
        <v>23.5</v>
      </c>
      <c r="J1480">
        <v>58.86</v>
      </c>
      <c r="K1480">
        <v>72.459999999999994</v>
      </c>
      <c r="L1480" s="3">
        <f t="shared" si="313"/>
        <v>1</v>
      </c>
      <c r="M1480" s="3">
        <f t="shared" si="314"/>
        <v>0</v>
      </c>
      <c r="N1480" s="3">
        <f t="shared" si="315"/>
        <v>0</v>
      </c>
      <c r="AA1480" t="s">
        <v>1557</v>
      </c>
      <c r="AB1480" t="s">
        <v>1244</v>
      </c>
      <c r="AC1480" t="s">
        <v>51</v>
      </c>
      <c r="AD1480" t="s">
        <v>18</v>
      </c>
      <c r="AE1480">
        <v>24</v>
      </c>
      <c r="AF1480">
        <v>184.03</v>
      </c>
      <c r="AG1480">
        <v>73.7</v>
      </c>
      <c r="AH1480">
        <f t="shared" si="316"/>
        <v>2.4970149253731342</v>
      </c>
      <c r="AI1480">
        <v>22.5</v>
      </c>
      <c r="AJ1480">
        <v>66.05</v>
      </c>
      <c r="AK1480">
        <v>69.97</v>
      </c>
      <c r="AL1480" s="3">
        <f t="shared" si="317"/>
        <v>1</v>
      </c>
      <c r="AM1480" s="3">
        <f t="shared" si="318"/>
        <v>0</v>
      </c>
      <c r="AN1480" s="3">
        <f t="shared" si="319"/>
        <v>0</v>
      </c>
    </row>
    <row r="1481" spans="1:40" x14ac:dyDescent="0.35">
      <c r="A1481" s="9" t="s">
        <v>1558</v>
      </c>
      <c r="B1481" t="s">
        <v>1244</v>
      </c>
      <c r="C1481" t="s">
        <v>51</v>
      </c>
      <c r="D1481" t="s">
        <v>17</v>
      </c>
      <c r="E1481">
        <v>25.5</v>
      </c>
      <c r="F1481">
        <v>159.66</v>
      </c>
      <c r="G1481">
        <v>77.400000000000006</v>
      </c>
      <c r="H1481">
        <f t="shared" si="312"/>
        <v>2.0627906976744184</v>
      </c>
      <c r="I1481">
        <v>23.5</v>
      </c>
      <c r="J1481">
        <v>45.6</v>
      </c>
      <c r="K1481">
        <v>72.459999999999994</v>
      </c>
      <c r="L1481" s="3">
        <f t="shared" si="313"/>
        <v>1</v>
      </c>
      <c r="M1481" s="3">
        <f t="shared" si="314"/>
        <v>0</v>
      </c>
      <c r="N1481" s="3">
        <f t="shared" si="315"/>
        <v>0</v>
      </c>
      <c r="AA1481" t="s">
        <v>1558</v>
      </c>
      <c r="AB1481" t="s">
        <v>1244</v>
      </c>
      <c r="AC1481" t="s">
        <v>51</v>
      </c>
      <c r="AD1481" t="s">
        <v>18</v>
      </c>
      <c r="AE1481">
        <v>24</v>
      </c>
      <c r="AF1481">
        <v>178.55</v>
      </c>
      <c r="AG1481">
        <v>73.7</v>
      </c>
      <c r="AH1481">
        <f t="shared" si="316"/>
        <v>2.4226594301221169</v>
      </c>
      <c r="AI1481">
        <v>22.5</v>
      </c>
      <c r="AJ1481">
        <v>35.9</v>
      </c>
      <c r="AK1481">
        <v>69.97</v>
      </c>
      <c r="AL1481" s="3">
        <f t="shared" si="317"/>
        <v>1</v>
      </c>
      <c r="AM1481" s="3">
        <f t="shared" si="318"/>
        <v>0</v>
      </c>
      <c r="AN1481" s="3">
        <f t="shared" si="319"/>
        <v>0</v>
      </c>
    </row>
    <row r="1482" spans="1:40" x14ac:dyDescent="0.35">
      <c r="A1482" s="9" t="s">
        <v>1559</v>
      </c>
      <c r="B1482" t="s">
        <v>1244</v>
      </c>
      <c r="C1482" t="s">
        <v>51</v>
      </c>
      <c r="D1482" t="s">
        <v>134</v>
      </c>
      <c r="E1482">
        <v>26.5</v>
      </c>
      <c r="F1482">
        <v>107.53</v>
      </c>
      <c r="G1482">
        <v>79.86</v>
      </c>
      <c r="H1482">
        <f t="shared" si="312"/>
        <v>1.3464813423491109</v>
      </c>
      <c r="I1482">
        <v>24.5</v>
      </c>
      <c r="J1482">
        <v>66.97</v>
      </c>
      <c r="K1482">
        <v>74.930000000000007</v>
      </c>
      <c r="L1482" s="3">
        <f t="shared" si="313"/>
        <v>0</v>
      </c>
      <c r="M1482" s="3">
        <f t="shared" si="314"/>
        <v>1</v>
      </c>
      <c r="N1482" s="3">
        <f t="shared" si="315"/>
        <v>0</v>
      </c>
      <c r="AA1482" t="s">
        <v>1559</v>
      </c>
      <c r="AB1482" t="s">
        <v>1244</v>
      </c>
      <c r="AC1482" t="s">
        <v>51</v>
      </c>
      <c r="AD1482" t="s">
        <v>135</v>
      </c>
      <c r="AE1482">
        <v>27.5</v>
      </c>
      <c r="AF1482">
        <v>88.68</v>
      </c>
      <c r="AG1482">
        <v>82.3</v>
      </c>
      <c r="AH1482">
        <f t="shared" si="316"/>
        <v>1.077521263669502</v>
      </c>
      <c r="AI1482">
        <v>26</v>
      </c>
      <c r="AJ1482">
        <v>78.819999999999993</v>
      </c>
      <c r="AK1482">
        <v>78.63</v>
      </c>
      <c r="AL1482" s="3">
        <f t="shared" si="317"/>
        <v>0</v>
      </c>
      <c r="AM1482" s="3">
        <f t="shared" si="318"/>
        <v>1</v>
      </c>
      <c r="AN1482" s="3">
        <f t="shared" si="319"/>
        <v>0</v>
      </c>
    </row>
    <row r="1483" spans="1:40" x14ac:dyDescent="0.35">
      <c r="A1483" s="9" t="s">
        <v>1560</v>
      </c>
      <c r="B1483" t="s">
        <v>1244</v>
      </c>
      <c r="C1483" t="s">
        <v>51</v>
      </c>
      <c r="D1483" t="s">
        <v>134</v>
      </c>
      <c r="E1483">
        <v>25.5</v>
      </c>
      <c r="F1483">
        <v>127.81</v>
      </c>
      <c r="G1483">
        <v>77.400000000000006</v>
      </c>
      <c r="H1483">
        <f t="shared" si="312"/>
        <v>1.6512919896640825</v>
      </c>
      <c r="I1483">
        <v>24</v>
      </c>
      <c r="J1483">
        <v>61.39</v>
      </c>
      <c r="K1483">
        <v>73.7</v>
      </c>
      <c r="L1483" s="3">
        <f t="shared" si="313"/>
        <v>1</v>
      </c>
      <c r="M1483" s="3">
        <f t="shared" si="314"/>
        <v>0</v>
      </c>
      <c r="N1483" s="3">
        <f t="shared" si="315"/>
        <v>0</v>
      </c>
      <c r="AA1483" t="s">
        <v>1560</v>
      </c>
      <c r="AB1483" t="s">
        <v>1244</v>
      </c>
      <c r="AC1483" t="s">
        <v>51</v>
      </c>
      <c r="AD1483" t="s">
        <v>135</v>
      </c>
      <c r="AE1483">
        <v>26</v>
      </c>
      <c r="AF1483">
        <v>116.93</v>
      </c>
      <c r="AG1483">
        <v>78.63</v>
      </c>
      <c r="AH1483">
        <f t="shared" si="316"/>
        <v>1.4870914409258555</v>
      </c>
      <c r="AI1483">
        <v>23</v>
      </c>
      <c r="AJ1483">
        <v>59.66</v>
      </c>
      <c r="AK1483">
        <v>71.22</v>
      </c>
      <c r="AL1483" s="3">
        <f t="shared" si="317"/>
        <v>0</v>
      </c>
      <c r="AM1483" s="3">
        <f t="shared" si="318"/>
        <v>1</v>
      </c>
      <c r="AN1483" s="3">
        <f t="shared" si="319"/>
        <v>0</v>
      </c>
    </row>
    <row r="1484" spans="1:40" x14ac:dyDescent="0.35">
      <c r="A1484" s="9" t="s">
        <v>1561</v>
      </c>
      <c r="B1484" t="s">
        <v>1244</v>
      </c>
      <c r="C1484" t="s">
        <v>51</v>
      </c>
      <c r="D1484" t="s">
        <v>134</v>
      </c>
      <c r="E1484">
        <v>25.5</v>
      </c>
      <c r="F1484">
        <v>98.93</v>
      </c>
      <c r="G1484">
        <v>77.400000000000006</v>
      </c>
      <c r="H1484">
        <f t="shared" si="312"/>
        <v>1.2781653746770025</v>
      </c>
      <c r="I1484">
        <v>24</v>
      </c>
      <c r="J1484">
        <v>73.12</v>
      </c>
      <c r="K1484">
        <v>73.7</v>
      </c>
      <c r="L1484" s="3">
        <f t="shared" si="313"/>
        <v>0</v>
      </c>
      <c r="M1484" s="3">
        <f t="shared" si="314"/>
        <v>1</v>
      </c>
      <c r="N1484" s="3">
        <f t="shared" si="315"/>
        <v>0</v>
      </c>
      <c r="AA1484" t="s">
        <v>1561</v>
      </c>
      <c r="AB1484" t="s">
        <v>1244</v>
      </c>
      <c r="AC1484" t="s">
        <v>51</v>
      </c>
      <c r="AD1484" t="s">
        <v>135</v>
      </c>
      <c r="AE1484">
        <v>23</v>
      </c>
      <c r="AF1484">
        <v>73.25</v>
      </c>
      <c r="AG1484">
        <v>71.22</v>
      </c>
      <c r="AH1484">
        <f t="shared" si="316"/>
        <v>1.0285032294299354</v>
      </c>
      <c r="AI1484">
        <v>22.5</v>
      </c>
      <c r="AJ1484">
        <v>61.17</v>
      </c>
      <c r="AK1484">
        <v>69.97</v>
      </c>
      <c r="AL1484" s="3">
        <f t="shared" si="317"/>
        <v>0</v>
      </c>
      <c r="AM1484" s="3">
        <f t="shared" si="318"/>
        <v>1</v>
      </c>
      <c r="AN1484" s="3">
        <f t="shared" si="319"/>
        <v>0</v>
      </c>
    </row>
    <row r="1485" spans="1:40" x14ac:dyDescent="0.35">
      <c r="A1485" s="9" t="s">
        <v>1562</v>
      </c>
      <c r="B1485" t="s">
        <v>1244</v>
      </c>
      <c r="C1485" t="s">
        <v>51</v>
      </c>
      <c r="D1485" t="s">
        <v>134</v>
      </c>
      <c r="E1485">
        <v>20</v>
      </c>
      <c r="F1485">
        <v>66.34</v>
      </c>
      <c r="G1485">
        <v>63.71</v>
      </c>
      <c r="H1485">
        <f t="shared" si="312"/>
        <v>1.0412808036415007</v>
      </c>
      <c r="I1485">
        <v>19.5</v>
      </c>
      <c r="J1485">
        <v>41.04</v>
      </c>
      <c r="K1485">
        <v>62.44</v>
      </c>
      <c r="L1485" s="3">
        <f t="shared" si="313"/>
        <v>0</v>
      </c>
      <c r="M1485" s="3">
        <f t="shared" si="314"/>
        <v>1</v>
      </c>
      <c r="N1485" s="3">
        <f t="shared" si="315"/>
        <v>0</v>
      </c>
      <c r="AA1485" t="s">
        <v>1562</v>
      </c>
      <c r="AB1485" t="s">
        <v>1244</v>
      </c>
      <c r="AC1485" s="6" t="s">
        <v>51</v>
      </c>
      <c r="AD1485" s="6" t="s">
        <v>135</v>
      </c>
      <c r="AE1485" s="6">
        <v>28.5</v>
      </c>
      <c r="AF1485" s="6">
        <v>84.67</v>
      </c>
      <c r="AG1485" s="6">
        <v>84.74</v>
      </c>
      <c r="AH1485" s="6">
        <f t="shared" si="316"/>
        <v>0.99917394382818037</v>
      </c>
      <c r="AI1485" s="6">
        <v>28</v>
      </c>
      <c r="AJ1485" s="6">
        <v>77.83</v>
      </c>
      <c r="AK1485" s="6">
        <v>83.53</v>
      </c>
      <c r="AL1485" s="6">
        <f t="shared" si="317"/>
        <v>0</v>
      </c>
      <c r="AM1485" s="6">
        <f t="shared" si="318"/>
        <v>0</v>
      </c>
      <c r="AN1485" s="6">
        <f t="shared" si="319"/>
        <v>1</v>
      </c>
    </row>
    <row r="1486" spans="1:40" x14ac:dyDescent="0.35">
      <c r="A1486" s="9" t="s">
        <v>1563</v>
      </c>
      <c r="B1486" t="s">
        <v>1244</v>
      </c>
      <c r="C1486" t="s">
        <v>51</v>
      </c>
      <c r="D1486" t="s">
        <v>134</v>
      </c>
      <c r="E1486">
        <v>26.5</v>
      </c>
      <c r="F1486">
        <v>90.81</v>
      </c>
      <c r="G1486">
        <v>79.86</v>
      </c>
      <c r="H1486">
        <f t="shared" si="312"/>
        <v>1.137114951164538</v>
      </c>
      <c r="I1486">
        <v>24.5</v>
      </c>
      <c r="J1486">
        <v>76.040000000000006</v>
      </c>
      <c r="K1486">
        <v>74.930000000000007</v>
      </c>
      <c r="L1486" s="3">
        <f t="shared" si="313"/>
        <v>0</v>
      </c>
      <c r="M1486" s="3">
        <f t="shared" si="314"/>
        <v>1</v>
      </c>
      <c r="N1486" s="3">
        <f t="shared" si="315"/>
        <v>0</v>
      </c>
      <c r="AA1486" t="s">
        <v>1563</v>
      </c>
      <c r="AB1486" t="s">
        <v>1244</v>
      </c>
      <c r="AC1486" t="s">
        <v>51</v>
      </c>
      <c r="AD1486" t="s">
        <v>135</v>
      </c>
      <c r="AE1486">
        <v>26.5</v>
      </c>
      <c r="AF1486">
        <v>87.25</v>
      </c>
      <c r="AG1486">
        <v>79.86</v>
      </c>
      <c r="AH1486">
        <f t="shared" si="316"/>
        <v>1.0925369396443776</v>
      </c>
      <c r="AI1486">
        <v>26</v>
      </c>
      <c r="AJ1486">
        <v>47.8</v>
      </c>
      <c r="AK1486">
        <v>78.63</v>
      </c>
      <c r="AL1486" s="3">
        <f t="shared" si="317"/>
        <v>0</v>
      </c>
      <c r="AM1486" s="3">
        <f t="shared" si="318"/>
        <v>1</v>
      </c>
      <c r="AN1486" s="3">
        <f t="shared" si="319"/>
        <v>0</v>
      </c>
    </row>
    <row r="1487" spans="1:40" x14ac:dyDescent="0.35">
      <c r="A1487" s="9" t="s">
        <v>1564</v>
      </c>
      <c r="B1487" t="s">
        <v>1244</v>
      </c>
      <c r="C1487" s="6" t="s">
        <v>51</v>
      </c>
      <c r="D1487" s="6" t="s">
        <v>134</v>
      </c>
      <c r="E1487" s="6">
        <v>27</v>
      </c>
      <c r="F1487" s="6">
        <v>72.849999999999994</v>
      </c>
      <c r="G1487" s="6">
        <v>81.08</v>
      </c>
      <c r="H1487" s="6">
        <f t="shared" si="312"/>
        <v>0.89849531327084353</v>
      </c>
      <c r="I1487" s="6">
        <v>26.5</v>
      </c>
      <c r="J1487" s="6">
        <v>55.12</v>
      </c>
      <c r="K1487" s="6">
        <v>79.86</v>
      </c>
      <c r="L1487" s="6">
        <f t="shared" si="313"/>
        <v>0</v>
      </c>
      <c r="M1487" s="6">
        <f t="shared" si="314"/>
        <v>0</v>
      </c>
      <c r="N1487" s="6">
        <f t="shared" si="315"/>
        <v>1</v>
      </c>
      <c r="AA1487" t="s">
        <v>1564</v>
      </c>
      <c r="AB1487" t="s">
        <v>1244</v>
      </c>
      <c r="AC1487" t="s">
        <v>51</v>
      </c>
      <c r="AD1487" t="s">
        <v>135</v>
      </c>
      <c r="AE1487">
        <v>26</v>
      </c>
      <c r="AF1487">
        <v>86.68</v>
      </c>
      <c r="AG1487">
        <v>78.63</v>
      </c>
      <c r="AH1487">
        <f t="shared" si="316"/>
        <v>1.1023782271397686</v>
      </c>
      <c r="AI1487">
        <v>25.5</v>
      </c>
      <c r="AJ1487">
        <v>69.06</v>
      </c>
      <c r="AK1487">
        <v>77.400000000000006</v>
      </c>
      <c r="AL1487" s="3">
        <f t="shared" si="317"/>
        <v>0</v>
      </c>
      <c r="AM1487" s="3">
        <f t="shared" si="318"/>
        <v>1</v>
      </c>
      <c r="AN1487" s="3">
        <f t="shared" si="319"/>
        <v>0</v>
      </c>
    </row>
    <row r="1488" spans="1:40" x14ac:dyDescent="0.35">
      <c r="A1488" s="9" t="s">
        <v>1565</v>
      </c>
      <c r="B1488" t="s">
        <v>1244</v>
      </c>
      <c r="C1488" t="s">
        <v>51</v>
      </c>
      <c r="D1488" t="s">
        <v>134</v>
      </c>
      <c r="E1488">
        <v>32</v>
      </c>
      <c r="F1488">
        <v>96.77</v>
      </c>
      <c r="G1488">
        <v>93.23</v>
      </c>
      <c r="H1488">
        <f t="shared" si="312"/>
        <v>1.0379706103185669</v>
      </c>
      <c r="I1488">
        <v>31.5</v>
      </c>
      <c r="J1488">
        <v>62.55</v>
      </c>
      <c r="K1488">
        <v>92.02</v>
      </c>
      <c r="L1488" s="3">
        <f t="shared" si="313"/>
        <v>0</v>
      </c>
      <c r="M1488" s="3">
        <f t="shared" si="314"/>
        <v>1</v>
      </c>
      <c r="N1488" s="3">
        <f t="shared" si="315"/>
        <v>0</v>
      </c>
      <c r="AA1488" t="s">
        <v>1565</v>
      </c>
      <c r="AB1488" t="s">
        <v>1244</v>
      </c>
      <c r="AC1488" s="6" t="s">
        <v>51</v>
      </c>
      <c r="AD1488" s="6" t="s">
        <v>135</v>
      </c>
      <c r="AE1488" s="6">
        <v>19</v>
      </c>
      <c r="AF1488" s="6">
        <v>52.2</v>
      </c>
      <c r="AG1488" s="6">
        <v>61.18</v>
      </c>
      <c r="AH1488" s="6">
        <f t="shared" si="316"/>
        <v>0.85322000653808439</v>
      </c>
      <c r="AI1488" s="6">
        <v>18.5</v>
      </c>
      <c r="AJ1488" s="6">
        <v>33.96</v>
      </c>
      <c r="AK1488" s="6">
        <v>59.91</v>
      </c>
      <c r="AL1488" s="6">
        <f t="shared" si="317"/>
        <v>0</v>
      </c>
      <c r="AM1488" s="6">
        <f t="shared" si="318"/>
        <v>0</v>
      </c>
      <c r="AN1488" s="6">
        <f t="shared" si="319"/>
        <v>1</v>
      </c>
    </row>
    <row r="1489" spans="1:40" x14ac:dyDescent="0.35">
      <c r="A1489" s="9" t="s">
        <v>1566</v>
      </c>
      <c r="B1489" t="s">
        <v>1244</v>
      </c>
      <c r="C1489" s="6" t="s">
        <v>51</v>
      </c>
      <c r="D1489" s="6" t="s">
        <v>134</v>
      </c>
      <c r="E1489" s="6">
        <v>25.5</v>
      </c>
      <c r="F1489" s="6">
        <v>74.900000000000006</v>
      </c>
      <c r="G1489" s="6">
        <v>77.400000000000006</v>
      </c>
      <c r="H1489" s="6">
        <f t="shared" si="312"/>
        <v>0.96770025839793283</v>
      </c>
      <c r="I1489" s="6">
        <v>25</v>
      </c>
      <c r="J1489" s="6">
        <v>68.25</v>
      </c>
      <c r="K1489" s="6">
        <v>76.17</v>
      </c>
      <c r="L1489" s="6">
        <f t="shared" si="313"/>
        <v>0</v>
      </c>
      <c r="M1489" s="6">
        <f t="shared" si="314"/>
        <v>0</v>
      </c>
      <c r="N1489" s="6">
        <f t="shared" si="315"/>
        <v>1</v>
      </c>
      <c r="AA1489" t="s">
        <v>1566</v>
      </c>
      <c r="AB1489" t="s">
        <v>1244</v>
      </c>
      <c r="AC1489" s="6" t="s">
        <v>51</v>
      </c>
      <c r="AD1489" s="6" t="s">
        <v>135</v>
      </c>
      <c r="AE1489" s="6">
        <v>26</v>
      </c>
      <c r="AF1489" s="6">
        <v>63.55</v>
      </c>
      <c r="AG1489" s="6">
        <v>78.63</v>
      </c>
      <c r="AH1489" s="6">
        <f t="shared" si="316"/>
        <v>0.80821569375556401</v>
      </c>
      <c r="AI1489" s="6">
        <v>25.5</v>
      </c>
      <c r="AJ1489" s="6">
        <v>39.81</v>
      </c>
      <c r="AK1489" s="6">
        <v>77.400000000000006</v>
      </c>
      <c r="AL1489" s="6">
        <f t="shared" si="317"/>
        <v>0</v>
      </c>
      <c r="AM1489" s="6">
        <f t="shared" si="318"/>
        <v>0</v>
      </c>
      <c r="AN1489" s="6">
        <f t="shared" si="319"/>
        <v>1</v>
      </c>
    </row>
    <row r="1490" spans="1:40" x14ac:dyDescent="0.35">
      <c r="A1490" s="9" t="s">
        <v>1567</v>
      </c>
      <c r="B1490" t="s">
        <v>1270</v>
      </c>
      <c r="C1490" s="6" t="s">
        <v>51</v>
      </c>
      <c r="D1490" s="6" t="s">
        <v>547</v>
      </c>
      <c r="E1490" s="6">
        <v>31.5</v>
      </c>
      <c r="F1490" s="6">
        <v>87.66</v>
      </c>
      <c r="G1490" s="6">
        <v>92.02</v>
      </c>
      <c r="H1490" s="6">
        <f t="shared" si="312"/>
        <v>0.95261899587046295</v>
      </c>
      <c r="I1490" s="6">
        <v>31</v>
      </c>
      <c r="J1490" s="6">
        <v>77.150000000000006</v>
      </c>
      <c r="K1490" s="6">
        <v>90.81</v>
      </c>
      <c r="L1490" s="6">
        <f t="shared" si="313"/>
        <v>0</v>
      </c>
      <c r="M1490" s="6">
        <f t="shared" si="314"/>
        <v>0</v>
      </c>
      <c r="N1490" s="6">
        <f t="shared" si="315"/>
        <v>1</v>
      </c>
      <c r="AA1490" t="s">
        <v>1567</v>
      </c>
      <c r="AB1490" t="s">
        <v>1270</v>
      </c>
      <c r="AC1490" t="s">
        <v>51</v>
      </c>
      <c r="AD1490" t="s">
        <v>548</v>
      </c>
      <c r="AE1490">
        <v>24</v>
      </c>
      <c r="AF1490">
        <v>160.6</v>
      </c>
      <c r="AG1490">
        <v>73.7</v>
      </c>
      <c r="AH1490">
        <f t="shared" si="316"/>
        <v>2.1791044776119399</v>
      </c>
      <c r="AI1490">
        <v>23</v>
      </c>
      <c r="AJ1490">
        <v>52.5</v>
      </c>
      <c r="AK1490">
        <v>71.22</v>
      </c>
      <c r="AL1490" s="3">
        <f t="shared" si="317"/>
        <v>1</v>
      </c>
      <c r="AM1490" s="3">
        <f t="shared" si="318"/>
        <v>0</v>
      </c>
      <c r="AN1490" s="3">
        <f t="shared" si="319"/>
        <v>0</v>
      </c>
    </row>
    <row r="1491" spans="1:40" x14ac:dyDescent="0.35">
      <c r="A1491" s="9" t="s">
        <v>1568</v>
      </c>
      <c r="B1491" t="s">
        <v>1270</v>
      </c>
      <c r="C1491" t="s">
        <v>51</v>
      </c>
      <c r="D1491" t="s">
        <v>547</v>
      </c>
      <c r="E1491">
        <v>24.5</v>
      </c>
      <c r="F1491">
        <v>104.03</v>
      </c>
      <c r="G1491">
        <v>74.930000000000007</v>
      </c>
      <c r="H1491">
        <f t="shared" si="312"/>
        <v>1.3883624716401974</v>
      </c>
      <c r="I1491">
        <v>23.5</v>
      </c>
      <c r="J1491">
        <v>66.7</v>
      </c>
      <c r="K1491">
        <v>72.459999999999994</v>
      </c>
      <c r="L1491" s="3">
        <f t="shared" si="313"/>
        <v>0</v>
      </c>
      <c r="M1491" s="3">
        <f t="shared" si="314"/>
        <v>1</v>
      </c>
      <c r="N1491" s="3">
        <f t="shared" si="315"/>
        <v>0</v>
      </c>
      <c r="AA1491" t="s">
        <v>1568</v>
      </c>
      <c r="AB1491" t="s">
        <v>1270</v>
      </c>
      <c r="AC1491" t="s">
        <v>51</v>
      </c>
      <c r="AD1491" t="s">
        <v>548</v>
      </c>
      <c r="AE1491">
        <v>24</v>
      </c>
      <c r="AF1491">
        <v>99.4</v>
      </c>
      <c r="AG1491">
        <v>73.7</v>
      </c>
      <c r="AH1491">
        <f t="shared" si="316"/>
        <v>1.3487109905020354</v>
      </c>
      <c r="AI1491">
        <v>23.5</v>
      </c>
      <c r="AJ1491">
        <v>71.900000000000006</v>
      </c>
      <c r="AK1491">
        <v>72.459999999999994</v>
      </c>
      <c r="AL1491" s="3">
        <f t="shared" si="317"/>
        <v>0</v>
      </c>
      <c r="AM1491" s="3">
        <f t="shared" si="318"/>
        <v>1</v>
      </c>
      <c r="AN1491" s="3">
        <f t="shared" si="319"/>
        <v>0</v>
      </c>
    </row>
    <row r="1492" spans="1:40" x14ac:dyDescent="0.35">
      <c r="A1492" s="9" t="s">
        <v>1569</v>
      </c>
      <c r="B1492" t="s">
        <v>1270</v>
      </c>
      <c r="C1492" t="s">
        <v>51</v>
      </c>
      <c r="D1492" t="s">
        <v>547</v>
      </c>
      <c r="E1492">
        <v>24</v>
      </c>
      <c r="F1492">
        <v>73.739999999999995</v>
      </c>
      <c r="G1492">
        <v>73.7</v>
      </c>
      <c r="H1492">
        <f t="shared" si="312"/>
        <v>1.0005427408412482</v>
      </c>
      <c r="I1492">
        <v>23.5</v>
      </c>
      <c r="J1492">
        <v>70.12</v>
      </c>
      <c r="K1492">
        <v>72.459999999999994</v>
      </c>
      <c r="L1492" s="3">
        <f t="shared" si="313"/>
        <v>0</v>
      </c>
      <c r="M1492" s="3">
        <f t="shared" si="314"/>
        <v>1</v>
      </c>
      <c r="N1492" s="3">
        <f t="shared" si="315"/>
        <v>0</v>
      </c>
      <c r="AA1492" t="s">
        <v>1569</v>
      </c>
      <c r="AB1492" t="s">
        <v>1270</v>
      </c>
      <c r="AC1492" t="s">
        <v>51</v>
      </c>
      <c r="AD1492" t="s">
        <v>548</v>
      </c>
      <c r="AE1492">
        <v>24</v>
      </c>
      <c r="AF1492">
        <v>132.84</v>
      </c>
      <c r="AG1492">
        <v>73.7</v>
      </c>
      <c r="AH1492">
        <f t="shared" si="316"/>
        <v>1.8024423337856172</v>
      </c>
      <c r="AI1492">
        <v>23</v>
      </c>
      <c r="AJ1492">
        <v>63.19</v>
      </c>
      <c r="AK1492">
        <v>71.22</v>
      </c>
      <c r="AL1492" s="3">
        <f t="shared" si="317"/>
        <v>1</v>
      </c>
      <c r="AM1492" s="3">
        <f t="shared" si="318"/>
        <v>0</v>
      </c>
      <c r="AN1492" s="3">
        <f t="shared" si="319"/>
        <v>0</v>
      </c>
    </row>
    <row r="1493" spans="1:40" x14ac:dyDescent="0.35">
      <c r="A1493" s="9" t="s">
        <v>1570</v>
      </c>
      <c r="B1493" t="s">
        <v>1270</v>
      </c>
      <c r="C1493" s="6" t="s">
        <v>51</v>
      </c>
      <c r="D1493" s="6" t="s">
        <v>547</v>
      </c>
      <c r="E1493" s="6">
        <v>25</v>
      </c>
      <c r="F1493" s="6">
        <v>74.87</v>
      </c>
      <c r="G1493" s="6">
        <v>76.17</v>
      </c>
      <c r="H1493" s="6">
        <f t="shared" si="312"/>
        <v>0.98293291322042797</v>
      </c>
      <c r="I1493" s="6">
        <v>24.5</v>
      </c>
      <c r="J1493" s="6">
        <v>67.27</v>
      </c>
      <c r="K1493" s="6">
        <v>74.930000000000007</v>
      </c>
      <c r="L1493" s="6">
        <f t="shared" si="313"/>
        <v>0</v>
      </c>
      <c r="M1493" s="6">
        <f t="shared" si="314"/>
        <v>0</v>
      </c>
      <c r="N1493" s="6">
        <f t="shared" si="315"/>
        <v>1</v>
      </c>
      <c r="AA1493" t="s">
        <v>1570</v>
      </c>
      <c r="AB1493" t="s">
        <v>1270</v>
      </c>
      <c r="AC1493" t="s">
        <v>51</v>
      </c>
      <c r="AD1493" t="s">
        <v>548</v>
      </c>
      <c r="AE1493">
        <v>24</v>
      </c>
      <c r="AF1493">
        <v>129.41</v>
      </c>
      <c r="AG1493">
        <v>73.7</v>
      </c>
      <c r="AH1493">
        <f t="shared" si="316"/>
        <v>1.7559023066485753</v>
      </c>
      <c r="AI1493">
        <v>22.5</v>
      </c>
      <c r="AJ1493">
        <v>58.79</v>
      </c>
      <c r="AK1493">
        <v>69.97</v>
      </c>
      <c r="AL1493" s="3">
        <f t="shared" si="317"/>
        <v>1</v>
      </c>
      <c r="AM1493" s="3">
        <f t="shared" si="318"/>
        <v>0</v>
      </c>
      <c r="AN1493" s="3">
        <f t="shared" si="319"/>
        <v>0</v>
      </c>
    </row>
    <row r="1494" spans="1:40" x14ac:dyDescent="0.35">
      <c r="A1494" s="9" t="s">
        <v>1571</v>
      </c>
      <c r="B1494" t="s">
        <v>1270</v>
      </c>
      <c r="C1494" s="6" t="s">
        <v>51</v>
      </c>
      <c r="D1494" s="6" t="s">
        <v>547</v>
      </c>
      <c r="E1494" s="6">
        <v>25</v>
      </c>
      <c r="F1494" s="6">
        <v>69.760000000000005</v>
      </c>
      <c r="G1494" s="6">
        <v>76.17</v>
      </c>
      <c r="H1494" s="6">
        <f t="shared" si="312"/>
        <v>0.91584613364841805</v>
      </c>
      <c r="I1494" s="6">
        <v>24.5</v>
      </c>
      <c r="J1494" s="6">
        <v>62.33</v>
      </c>
      <c r="K1494" s="6">
        <v>74.930000000000007</v>
      </c>
      <c r="L1494" s="6">
        <f t="shared" si="313"/>
        <v>0</v>
      </c>
      <c r="M1494" s="6">
        <f t="shared" si="314"/>
        <v>0</v>
      </c>
      <c r="N1494" s="6">
        <f t="shared" si="315"/>
        <v>1</v>
      </c>
      <c r="AA1494" t="s">
        <v>1571</v>
      </c>
      <c r="AB1494" t="s">
        <v>1270</v>
      </c>
      <c r="AC1494" t="s">
        <v>51</v>
      </c>
      <c r="AD1494" t="s">
        <v>548</v>
      </c>
      <c r="AE1494">
        <v>24</v>
      </c>
      <c r="AF1494">
        <v>105.44</v>
      </c>
      <c r="AG1494">
        <v>73.7</v>
      </c>
      <c r="AH1494">
        <f t="shared" si="316"/>
        <v>1.4306648575305292</v>
      </c>
      <c r="AI1494">
        <v>23.5</v>
      </c>
      <c r="AJ1494">
        <v>70.08</v>
      </c>
      <c r="AK1494">
        <v>72.459999999999994</v>
      </c>
      <c r="AL1494" s="3">
        <f t="shared" si="317"/>
        <v>0</v>
      </c>
      <c r="AM1494" s="3">
        <f t="shared" si="318"/>
        <v>1</v>
      </c>
      <c r="AN1494" s="3">
        <f t="shared" si="319"/>
        <v>0</v>
      </c>
    </row>
    <row r="1495" spans="1:40" x14ac:dyDescent="0.35">
      <c r="A1495" s="9" t="s">
        <v>1572</v>
      </c>
      <c r="B1495" t="s">
        <v>1270</v>
      </c>
      <c r="C1495" s="6" t="s">
        <v>51</v>
      </c>
      <c r="D1495" s="6" t="s">
        <v>547</v>
      </c>
      <c r="E1495" s="6">
        <v>24.5</v>
      </c>
      <c r="F1495" s="6">
        <v>67.34</v>
      </c>
      <c r="G1495" s="6">
        <v>74.930000000000007</v>
      </c>
      <c r="H1495" s="6">
        <f t="shared" si="312"/>
        <v>0.89870545842786598</v>
      </c>
      <c r="I1495" s="6">
        <v>24</v>
      </c>
      <c r="J1495" s="6">
        <v>65.41</v>
      </c>
      <c r="K1495" s="6">
        <v>73.7</v>
      </c>
      <c r="L1495" s="6">
        <f t="shared" si="313"/>
        <v>0</v>
      </c>
      <c r="M1495" s="6">
        <f t="shared" si="314"/>
        <v>0</v>
      </c>
      <c r="N1495" s="6">
        <f t="shared" si="315"/>
        <v>1</v>
      </c>
      <c r="AA1495" t="s">
        <v>1572</v>
      </c>
      <c r="AB1495" t="s">
        <v>1270</v>
      </c>
      <c r="AC1495" s="6" t="s">
        <v>51</v>
      </c>
      <c r="AD1495" s="6" t="s">
        <v>548</v>
      </c>
      <c r="AE1495" s="6">
        <v>24</v>
      </c>
      <c r="AF1495" s="6">
        <v>73.22</v>
      </c>
      <c r="AG1495" s="6">
        <v>73.7</v>
      </c>
      <c r="AH1495" s="6">
        <f t="shared" si="316"/>
        <v>0.99348710990502032</v>
      </c>
      <c r="AI1495" s="6">
        <v>23.5</v>
      </c>
      <c r="AJ1495" s="6">
        <v>58.75</v>
      </c>
      <c r="AK1495" s="6">
        <v>72.459999999999994</v>
      </c>
      <c r="AL1495" s="6">
        <f t="shared" si="317"/>
        <v>0</v>
      </c>
      <c r="AM1495" s="6">
        <f t="shared" si="318"/>
        <v>0</v>
      </c>
      <c r="AN1495" s="6">
        <f t="shared" si="319"/>
        <v>1</v>
      </c>
    </row>
    <row r="1496" spans="1:40" x14ac:dyDescent="0.35">
      <c r="A1496" s="9" t="s">
        <v>1573</v>
      </c>
      <c r="B1496" t="s">
        <v>1270</v>
      </c>
      <c r="C1496" s="6" t="s">
        <v>51</v>
      </c>
      <c r="D1496" s="6" t="s">
        <v>547</v>
      </c>
      <c r="E1496" s="6">
        <v>24.5</v>
      </c>
      <c r="F1496" s="6">
        <v>69.2</v>
      </c>
      <c r="G1496" s="6">
        <v>74.930000000000007</v>
      </c>
      <c r="H1496" s="6">
        <f t="shared" si="312"/>
        <v>0.9235286267182703</v>
      </c>
      <c r="I1496" s="6">
        <v>24</v>
      </c>
      <c r="J1496" s="6">
        <v>54.22</v>
      </c>
      <c r="K1496" s="6">
        <v>73.7</v>
      </c>
      <c r="L1496" s="6">
        <f t="shared" si="313"/>
        <v>0</v>
      </c>
      <c r="M1496" s="6">
        <f t="shared" si="314"/>
        <v>0</v>
      </c>
      <c r="N1496" s="6">
        <f t="shared" si="315"/>
        <v>1</v>
      </c>
      <c r="AA1496" t="s">
        <v>1573</v>
      </c>
      <c r="AB1496" t="s">
        <v>1270</v>
      </c>
      <c r="AC1496" t="s">
        <v>51</v>
      </c>
      <c r="AD1496" t="s">
        <v>548</v>
      </c>
      <c r="AE1496">
        <v>24</v>
      </c>
      <c r="AF1496">
        <v>145.97</v>
      </c>
      <c r="AG1496">
        <v>73.7</v>
      </c>
      <c r="AH1496">
        <f t="shared" si="316"/>
        <v>1.9805970149253731</v>
      </c>
      <c r="AI1496">
        <v>23</v>
      </c>
      <c r="AJ1496">
        <v>65.930000000000007</v>
      </c>
      <c r="AK1496">
        <v>71.22</v>
      </c>
      <c r="AL1496" s="3">
        <f t="shared" si="317"/>
        <v>1</v>
      </c>
      <c r="AM1496" s="3">
        <f t="shared" si="318"/>
        <v>0</v>
      </c>
      <c r="AN1496" s="3">
        <f t="shared" si="319"/>
        <v>0</v>
      </c>
    </row>
    <row r="1497" spans="1:40" x14ac:dyDescent="0.35">
      <c r="A1497" s="9" t="s">
        <v>1574</v>
      </c>
      <c r="B1497" t="s">
        <v>1270</v>
      </c>
      <c r="C1497" s="6" t="s">
        <v>51</v>
      </c>
      <c r="D1497" s="6" t="s">
        <v>547</v>
      </c>
      <c r="E1497" s="6">
        <v>15.5</v>
      </c>
      <c r="F1497" s="6">
        <v>41.74</v>
      </c>
      <c r="G1497" s="6">
        <v>52.21</v>
      </c>
      <c r="H1497" s="6">
        <f t="shared" si="312"/>
        <v>0.79946370427121238</v>
      </c>
      <c r="I1497" s="6">
        <v>15</v>
      </c>
      <c r="J1497" s="6">
        <v>23.4</v>
      </c>
      <c r="K1497" s="6">
        <v>50.91</v>
      </c>
      <c r="L1497" s="6">
        <f t="shared" si="313"/>
        <v>0</v>
      </c>
      <c r="M1497" s="6">
        <f t="shared" si="314"/>
        <v>0</v>
      </c>
      <c r="N1497" s="6">
        <f t="shared" si="315"/>
        <v>1</v>
      </c>
      <c r="AA1497" t="s">
        <v>1574</v>
      </c>
      <c r="AB1497" t="s">
        <v>1270</v>
      </c>
      <c r="AC1497" t="s">
        <v>51</v>
      </c>
      <c r="AD1497" t="s">
        <v>548</v>
      </c>
      <c r="AE1497">
        <v>24</v>
      </c>
      <c r="AF1497">
        <v>127.13</v>
      </c>
      <c r="AG1497">
        <v>73.7</v>
      </c>
      <c r="AH1497">
        <f t="shared" si="316"/>
        <v>1.7249660786974219</v>
      </c>
      <c r="AI1497">
        <v>23</v>
      </c>
      <c r="AJ1497">
        <v>57.96</v>
      </c>
      <c r="AK1497">
        <v>71.22</v>
      </c>
      <c r="AL1497" s="3">
        <f t="shared" si="317"/>
        <v>1</v>
      </c>
      <c r="AM1497" s="3">
        <f t="shared" si="318"/>
        <v>0</v>
      </c>
      <c r="AN1497" s="3">
        <f t="shared" si="319"/>
        <v>0</v>
      </c>
    </row>
    <row r="1498" spans="1:40" x14ac:dyDescent="0.35">
      <c r="A1498" s="9" t="s">
        <v>1575</v>
      </c>
      <c r="B1498" t="s">
        <v>1270</v>
      </c>
      <c r="C1498" s="6" t="s">
        <v>51</v>
      </c>
      <c r="D1498" s="6" t="s">
        <v>547</v>
      </c>
      <c r="E1498" s="6">
        <v>26</v>
      </c>
      <c r="F1498" s="6">
        <v>60.75</v>
      </c>
      <c r="G1498" s="6">
        <v>78.63</v>
      </c>
      <c r="H1498" s="6">
        <f t="shared" si="312"/>
        <v>0.77260587561999239</v>
      </c>
      <c r="I1498" s="6">
        <v>25.5</v>
      </c>
      <c r="J1498" s="6">
        <v>55.32</v>
      </c>
      <c r="K1498" s="6">
        <v>77.400000000000006</v>
      </c>
      <c r="L1498" s="6">
        <f t="shared" si="313"/>
        <v>0</v>
      </c>
      <c r="M1498" s="6">
        <f t="shared" si="314"/>
        <v>0</v>
      </c>
      <c r="N1498" s="6">
        <f t="shared" si="315"/>
        <v>1</v>
      </c>
      <c r="AA1498" t="s">
        <v>1575</v>
      </c>
      <c r="AB1498" t="s">
        <v>1270</v>
      </c>
      <c r="AC1498" t="s">
        <v>51</v>
      </c>
      <c r="AD1498" t="s">
        <v>548</v>
      </c>
      <c r="AE1498">
        <v>24</v>
      </c>
      <c r="AF1498">
        <v>166.84</v>
      </c>
      <c r="AG1498">
        <v>73.7</v>
      </c>
      <c r="AH1498">
        <f t="shared" si="316"/>
        <v>2.2637720488466755</v>
      </c>
      <c r="AI1498">
        <v>22.5</v>
      </c>
      <c r="AJ1498">
        <v>53.28</v>
      </c>
      <c r="AK1498">
        <v>69.97</v>
      </c>
      <c r="AL1498" s="3">
        <f t="shared" si="317"/>
        <v>1</v>
      </c>
      <c r="AM1498" s="3">
        <f t="shared" si="318"/>
        <v>0</v>
      </c>
      <c r="AN1498" s="3">
        <f t="shared" si="319"/>
        <v>0</v>
      </c>
    </row>
    <row r="1499" spans="1:40" x14ac:dyDescent="0.35">
      <c r="A1499" s="9" t="s">
        <v>1576</v>
      </c>
      <c r="B1499" t="s">
        <v>1270</v>
      </c>
      <c r="C1499" s="6" t="s">
        <v>51</v>
      </c>
      <c r="D1499" s="6" t="s">
        <v>134</v>
      </c>
      <c r="E1499" s="6">
        <v>16.5</v>
      </c>
      <c r="F1499" s="6">
        <v>44.22</v>
      </c>
      <c r="G1499" s="6">
        <v>54.79</v>
      </c>
      <c r="H1499" s="6">
        <f t="shared" si="312"/>
        <v>0.80708158423069898</v>
      </c>
      <c r="I1499" s="6">
        <v>16</v>
      </c>
      <c r="J1499" s="6">
        <v>37.049999999999997</v>
      </c>
      <c r="K1499" s="6">
        <v>53.5</v>
      </c>
      <c r="L1499" s="6">
        <f t="shared" si="313"/>
        <v>0</v>
      </c>
      <c r="M1499" s="6">
        <f t="shared" si="314"/>
        <v>0</v>
      </c>
      <c r="N1499" s="6">
        <f t="shared" si="315"/>
        <v>1</v>
      </c>
      <c r="AA1499" t="s">
        <v>1576</v>
      </c>
      <c r="AB1499" t="s">
        <v>1270</v>
      </c>
      <c r="AC1499" s="6" t="s">
        <v>51</v>
      </c>
      <c r="AD1499" s="6" t="s">
        <v>135</v>
      </c>
      <c r="AE1499" s="6">
        <v>29.5</v>
      </c>
      <c r="AF1499" s="6">
        <v>85.99</v>
      </c>
      <c r="AG1499" s="6">
        <v>87.18</v>
      </c>
      <c r="AH1499" s="6">
        <f t="shared" si="316"/>
        <v>0.98635008029364524</v>
      </c>
      <c r="AI1499" s="6">
        <v>29</v>
      </c>
      <c r="AJ1499" s="6">
        <v>62.83</v>
      </c>
      <c r="AK1499" s="6">
        <v>85.96</v>
      </c>
      <c r="AL1499" s="6">
        <f t="shared" si="317"/>
        <v>0</v>
      </c>
      <c r="AM1499" s="6">
        <f t="shared" si="318"/>
        <v>0</v>
      </c>
      <c r="AN1499" s="6">
        <f t="shared" si="319"/>
        <v>1</v>
      </c>
    </row>
    <row r="1500" spans="1:40" x14ac:dyDescent="0.35">
      <c r="A1500" s="9" t="s">
        <v>1577</v>
      </c>
      <c r="B1500" t="s">
        <v>1270</v>
      </c>
      <c r="C1500" t="s">
        <v>51</v>
      </c>
      <c r="D1500" t="s">
        <v>134</v>
      </c>
      <c r="E1500">
        <v>25.5</v>
      </c>
      <c r="F1500">
        <v>80.86</v>
      </c>
      <c r="G1500">
        <v>77.400000000000006</v>
      </c>
      <c r="H1500">
        <f t="shared" si="312"/>
        <v>1.0447028423772609</v>
      </c>
      <c r="I1500">
        <v>25</v>
      </c>
      <c r="J1500">
        <v>75.44</v>
      </c>
      <c r="K1500">
        <v>76.17</v>
      </c>
      <c r="L1500" s="3">
        <f t="shared" si="313"/>
        <v>0</v>
      </c>
      <c r="M1500" s="3">
        <f t="shared" si="314"/>
        <v>1</v>
      </c>
      <c r="N1500" s="3">
        <f t="shared" si="315"/>
        <v>0</v>
      </c>
      <c r="AA1500" t="s">
        <v>1577</v>
      </c>
      <c r="AB1500" t="s">
        <v>1270</v>
      </c>
      <c r="AC1500" s="6" t="s">
        <v>51</v>
      </c>
      <c r="AD1500" s="6" t="s">
        <v>135</v>
      </c>
      <c r="AE1500" s="6">
        <v>15</v>
      </c>
      <c r="AF1500" s="6">
        <v>43.51</v>
      </c>
      <c r="AG1500" s="6">
        <v>50.91</v>
      </c>
      <c r="AH1500" s="6">
        <f t="shared" si="316"/>
        <v>0.85464545275977222</v>
      </c>
      <c r="AI1500" s="6">
        <v>15</v>
      </c>
      <c r="AJ1500" s="6">
        <v>43.51</v>
      </c>
      <c r="AK1500" s="6">
        <v>50.91</v>
      </c>
      <c r="AL1500" s="6">
        <f t="shared" si="317"/>
        <v>0</v>
      </c>
      <c r="AM1500" s="6">
        <f t="shared" si="318"/>
        <v>0</v>
      </c>
      <c r="AN1500" s="6">
        <f t="shared" si="319"/>
        <v>1</v>
      </c>
    </row>
    <row r="1501" spans="1:40" x14ac:dyDescent="0.35">
      <c r="A1501" s="9" t="s">
        <v>1578</v>
      </c>
      <c r="B1501" t="s">
        <v>1270</v>
      </c>
      <c r="C1501" s="6" t="s">
        <v>51</v>
      </c>
      <c r="D1501" s="6" t="s">
        <v>134</v>
      </c>
      <c r="E1501" s="6">
        <v>27.5</v>
      </c>
      <c r="F1501" s="6">
        <v>80.61</v>
      </c>
      <c r="G1501" s="6">
        <v>82.3</v>
      </c>
      <c r="H1501" s="6">
        <f t="shared" si="312"/>
        <v>0.97946537059538274</v>
      </c>
      <c r="I1501" s="6">
        <v>27</v>
      </c>
      <c r="J1501" s="6">
        <v>47.81</v>
      </c>
      <c r="K1501" s="6">
        <v>81.08</v>
      </c>
      <c r="L1501" s="6">
        <f t="shared" si="313"/>
        <v>0</v>
      </c>
      <c r="M1501" s="6">
        <f t="shared" si="314"/>
        <v>0</v>
      </c>
      <c r="N1501" s="6">
        <f t="shared" si="315"/>
        <v>1</v>
      </c>
      <c r="AA1501" t="s">
        <v>1578</v>
      </c>
      <c r="AB1501" t="s">
        <v>1270</v>
      </c>
      <c r="AC1501" s="6" t="s">
        <v>51</v>
      </c>
      <c r="AD1501" s="6" t="s">
        <v>135</v>
      </c>
      <c r="AE1501" s="6">
        <v>15</v>
      </c>
      <c r="AF1501" s="6">
        <v>47.55</v>
      </c>
      <c r="AG1501" s="6">
        <v>50.91</v>
      </c>
      <c r="AH1501" s="6">
        <f t="shared" si="316"/>
        <v>0.934001178550383</v>
      </c>
      <c r="AI1501" s="6">
        <v>15</v>
      </c>
      <c r="AJ1501" s="6">
        <v>47.55</v>
      </c>
      <c r="AK1501" s="6">
        <v>50.91</v>
      </c>
      <c r="AL1501" s="6">
        <f t="shared" si="317"/>
        <v>0</v>
      </c>
      <c r="AM1501" s="6">
        <f t="shared" si="318"/>
        <v>0</v>
      </c>
      <c r="AN1501" s="6">
        <f t="shared" si="319"/>
        <v>1</v>
      </c>
    </row>
    <row r="1502" spans="1:40" x14ac:dyDescent="0.35">
      <c r="A1502" s="9" t="s">
        <v>1579</v>
      </c>
      <c r="B1502" t="s">
        <v>1270</v>
      </c>
      <c r="C1502" t="s">
        <v>51</v>
      </c>
      <c r="D1502" t="s">
        <v>134</v>
      </c>
      <c r="E1502">
        <v>27</v>
      </c>
      <c r="F1502">
        <v>94.7</v>
      </c>
      <c r="G1502">
        <v>81.08</v>
      </c>
      <c r="H1502">
        <f t="shared" si="312"/>
        <v>1.1679822397631969</v>
      </c>
      <c r="I1502">
        <v>26.5</v>
      </c>
      <c r="J1502">
        <v>69.02</v>
      </c>
      <c r="K1502">
        <v>79.86</v>
      </c>
      <c r="L1502" s="3">
        <f t="shared" si="313"/>
        <v>0</v>
      </c>
      <c r="M1502" s="3">
        <f t="shared" si="314"/>
        <v>1</v>
      </c>
      <c r="N1502" s="3">
        <f t="shared" si="315"/>
        <v>0</v>
      </c>
      <c r="AA1502" t="s">
        <v>1579</v>
      </c>
      <c r="AB1502" t="s">
        <v>1270</v>
      </c>
      <c r="AC1502" s="6" t="s">
        <v>51</v>
      </c>
      <c r="AD1502" s="6" t="s">
        <v>135</v>
      </c>
      <c r="AE1502" s="6">
        <v>30</v>
      </c>
      <c r="AF1502" s="6">
        <v>81.48</v>
      </c>
      <c r="AG1502" s="6">
        <v>88.39</v>
      </c>
      <c r="AH1502" s="6">
        <f t="shared" si="316"/>
        <v>0.92182373571671006</v>
      </c>
      <c r="AI1502" s="6">
        <v>29.5</v>
      </c>
      <c r="AJ1502" s="6">
        <v>57.46</v>
      </c>
      <c r="AK1502" s="6">
        <v>87.18</v>
      </c>
      <c r="AL1502" s="6">
        <f t="shared" si="317"/>
        <v>0</v>
      </c>
      <c r="AM1502" s="6">
        <f t="shared" si="318"/>
        <v>0</v>
      </c>
      <c r="AN1502" s="6">
        <f t="shared" si="319"/>
        <v>1</v>
      </c>
    </row>
    <row r="1503" spans="1:40" x14ac:dyDescent="0.35">
      <c r="A1503" s="9" t="s">
        <v>1580</v>
      </c>
      <c r="B1503" t="s">
        <v>1270</v>
      </c>
      <c r="C1503" s="6" t="s">
        <v>51</v>
      </c>
      <c r="D1503" s="6" t="s">
        <v>134</v>
      </c>
      <c r="E1503" s="6">
        <v>17</v>
      </c>
      <c r="F1503" s="6">
        <v>34.24</v>
      </c>
      <c r="G1503" s="6">
        <v>56.08</v>
      </c>
      <c r="H1503" s="6">
        <f t="shared" si="312"/>
        <v>0.6105563480741798</v>
      </c>
      <c r="I1503" s="6">
        <v>16.5</v>
      </c>
      <c r="J1503" s="6">
        <v>20.61</v>
      </c>
      <c r="K1503" s="6">
        <v>54.79</v>
      </c>
      <c r="L1503" s="6">
        <f t="shared" si="313"/>
        <v>0</v>
      </c>
      <c r="M1503" s="6">
        <f t="shared" si="314"/>
        <v>0</v>
      </c>
      <c r="N1503" s="6">
        <f t="shared" si="315"/>
        <v>1</v>
      </c>
      <c r="AA1503" t="s">
        <v>1580</v>
      </c>
      <c r="AB1503" t="s">
        <v>1270</v>
      </c>
      <c r="AC1503" s="6" t="s">
        <v>51</v>
      </c>
      <c r="AD1503" s="6" t="s">
        <v>135</v>
      </c>
      <c r="AE1503" s="6">
        <v>25</v>
      </c>
      <c r="AF1503" s="6">
        <v>70.319999999999993</v>
      </c>
      <c r="AG1503" s="6">
        <v>76.17</v>
      </c>
      <c r="AH1503" s="6">
        <f t="shared" si="316"/>
        <v>0.92319810949192582</v>
      </c>
      <c r="AI1503" s="6">
        <v>24.5</v>
      </c>
      <c r="AJ1503" s="6">
        <v>41.07</v>
      </c>
      <c r="AK1503" s="6">
        <v>74.930000000000007</v>
      </c>
      <c r="AL1503" s="6">
        <f t="shared" si="317"/>
        <v>0</v>
      </c>
      <c r="AM1503" s="6">
        <f t="shared" si="318"/>
        <v>0</v>
      </c>
      <c r="AN1503" s="6">
        <f t="shared" si="319"/>
        <v>1</v>
      </c>
    </row>
    <row r="1504" spans="1:40" x14ac:dyDescent="0.35">
      <c r="A1504" s="9" t="s">
        <v>1581</v>
      </c>
      <c r="B1504" t="s">
        <v>1270</v>
      </c>
      <c r="C1504" s="6" t="s">
        <v>51</v>
      </c>
      <c r="D1504" s="6" t="s">
        <v>134</v>
      </c>
      <c r="E1504" s="6">
        <v>20.5</v>
      </c>
      <c r="F1504" s="6">
        <v>55.49</v>
      </c>
      <c r="G1504" s="6">
        <v>64.97</v>
      </c>
      <c r="H1504" s="6">
        <f t="shared" si="312"/>
        <v>0.85408650146221332</v>
      </c>
      <c r="I1504" s="6">
        <v>20</v>
      </c>
      <c r="J1504" s="6">
        <v>40.94</v>
      </c>
      <c r="K1504" s="6">
        <v>63.71</v>
      </c>
      <c r="L1504" s="6">
        <f t="shared" si="313"/>
        <v>0</v>
      </c>
      <c r="M1504" s="6">
        <f t="shared" si="314"/>
        <v>0</v>
      </c>
      <c r="N1504" s="6">
        <f t="shared" si="315"/>
        <v>1</v>
      </c>
      <c r="AA1504" t="s">
        <v>1581</v>
      </c>
      <c r="AB1504" t="s">
        <v>1270</v>
      </c>
      <c r="AC1504" s="6" t="s">
        <v>51</v>
      </c>
      <c r="AD1504" s="6" t="s">
        <v>135</v>
      </c>
      <c r="AE1504" s="6">
        <v>30</v>
      </c>
      <c r="AF1504" s="6">
        <v>81.22</v>
      </c>
      <c r="AG1504" s="6">
        <v>88.39</v>
      </c>
      <c r="AH1504" s="6">
        <f t="shared" si="316"/>
        <v>0.91888222649620999</v>
      </c>
      <c r="AI1504" s="6">
        <v>29.5</v>
      </c>
      <c r="AJ1504" s="6">
        <v>57.61</v>
      </c>
      <c r="AK1504" s="6">
        <v>87.18</v>
      </c>
      <c r="AL1504" s="6">
        <f t="shared" si="317"/>
        <v>0</v>
      </c>
      <c r="AM1504" s="6">
        <f t="shared" si="318"/>
        <v>0</v>
      </c>
      <c r="AN1504" s="6">
        <f t="shared" si="319"/>
        <v>1</v>
      </c>
    </row>
    <row r="1505" spans="1:40" x14ac:dyDescent="0.35">
      <c r="A1505" s="9" t="s">
        <v>1582</v>
      </c>
      <c r="B1505" t="s">
        <v>1270</v>
      </c>
      <c r="C1505" s="6" t="s">
        <v>51</v>
      </c>
      <c r="D1505" s="6" t="s">
        <v>134</v>
      </c>
      <c r="E1505" s="6">
        <v>25</v>
      </c>
      <c r="F1505" s="6">
        <v>59.2</v>
      </c>
      <c r="G1505" s="6">
        <v>76.17</v>
      </c>
      <c r="H1505" s="6">
        <f t="shared" si="312"/>
        <v>0.77720887488512536</v>
      </c>
      <c r="I1505" s="6">
        <v>24.5</v>
      </c>
      <c r="J1505" s="6">
        <v>43.06</v>
      </c>
      <c r="K1505" s="6">
        <v>74.930000000000007</v>
      </c>
      <c r="L1505" s="6">
        <f t="shared" si="313"/>
        <v>0</v>
      </c>
      <c r="M1505" s="6">
        <f t="shared" si="314"/>
        <v>0</v>
      </c>
      <c r="N1505" s="6">
        <f t="shared" si="315"/>
        <v>1</v>
      </c>
      <c r="AA1505" t="s">
        <v>1582</v>
      </c>
      <c r="AB1505" t="s">
        <v>1270</v>
      </c>
      <c r="AC1505" s="6" t="s">
        <v>51</v>
      </c>
      <c r="AD1505" s="6" t="s">
        <v>135</v>
      </c>
      <c r="AE1505" s="6">
        <v>26</v>
      </c>
      <c r="AF1505" s="6">
        <v>60.51</v>
      </c>
      <c r="AG1505" s="6">
        <v>78.63</v>
      </c>
      <c r="AH1505" s="6">
        <f t="shared" si="316"/>
        <v>0.76955360549408625</v>
      </c>
      <c r="AI1505" s="6">
        <v>25.5</v>
      </c>
      <c r="AJ1505" s="6">
        <v>55.29</v>
      </c>
      <c r="AK1505" s="6">
        <v>77.400000000000006</v>
      </c>
      <c r="AL1505" s="6">
        <f t="shared" si="317"/>
        <v>0</v>
      </c>
      <c r="AM1505" s="6">
        <f t="shared" si="318"/>
        <v>0</v>
      </c>
      <c r="AN1505" s="6">
        <f t="shared" si="319"/>
        <v>1</v>
      </c>
    </row>
    <row r="1506" spans="1:40" x14ac:dyDescent="0.35">
      <c r="A1506" s="9" t="s">
        <v>1583</v>
      </c>
      <c r="B1506" t="s">
        <v>1270</v>
      </c>
      <c r="C1506" s="6" t="s">
        <v>51</v>
      </c>
      <c r="D1506" s="6" t="s">
        <v>134</v>
      </c>
      <c r="E1506" s="6">
        <v>28</v>
      </c>
      <c r="F1506" s="6">
        <v>70.84</v>
      </c>
      <c r="G1506" s="6">
        <v>83.53</v>
      </c>
      <c r="H1506" s="6">
        <f t="shared" si="312"/>
        <v>0.84807853465820671</v>
      </c>
      <c r="I1506" s="6">
        <v>27.5</v>
      </c>
      <c r="J1506" s="6">
        <v>50.48</v>
      </c>
      <c r="K1506" s="6">
        <v>82.3</v>
      </c>
      <c r="L1506" s="6">
        <f t="shared" si="313"/>
        <v>0</v>
      </c>
      <c r="M1506" s="6">
        <f t="shared" si="314"/>
        <v>0</v>
      </c>
      <c r="N1506" s="6">
        <f t="shared" si="315"/>
        <v>1</v>
      </c>
      <c r="AA1506" t="s">
        <v>1583</v>
      </c>
      <c r="AB1506" t="s">
        <v>1270</v>
      </c>
      <c r="AC1506" s="6" t="s">
        <v>51</v>
      </c>
      <c r="AD1506" s="6" t="s">
        <v>135</v>
      </c>
      <c r="AE1506" s="6">
        <v>19</v>
      </c>
      <c r="AF1506" s="6">
        <v>56.01</v>
      </c>
      <c r="AG1506" s="6">
        <v>61.18</v>
      </c>
      <c r="AH1506" s="6">
        <f t="shared" si="316"/>
        <v>0.9154952598888525</v>
      </c>
      <c r="AI1506" s="6">
        <v>18.5</v>
      </c>
      <c r="AJ1506" s="6">
        <v>20.2</v>
      </c>
      <c r="AK1506" s="6">
        <v>59.91</v>
      </c>
      <c r="AL1506" s="6">
        <f t="shared" si="317"/>
        <v>0</v>
      </c>
      <c r="AM1506" s="6">
        <f t="shared" si="318"/>
        <v>0</v>
      </c>
      <c r="AN1506" s="6">
        <f t="shared" si="319"/>
        <v>1</v>
      </c>
    </row>
    <row r="1507" spans="1:40" x14ac:dyDescent="0.35">
      <c r="A1507" s="9" t="s">
        <v>1584</v>
      </c>
      <c r="B1507" t="s">
        <v>1270</v>
      </c>
      <c r="C1507" s="6" t="s">
        <v>51</v>
      </c>
      <c r="D1507" s="6" t="s">
        <v>134</v>
      </c>
      <c r="E1507" s="6">
        <v>23</v>
      </c>
      <c r="F1507" s="6">
        <v>62.58</v>
      </c>
      <c r="G1507" s="6">
        <v>71.22</v>
      </c>
      <c r="H1507" s="6">
        <f t="shared" si="312"/>
        <v>0.87868576242628471</v>
      </c>
      <c r="I1507" s="6">
        <v>22.5</v>
      </c>
      <c r="J1507" s="6">
        <v>49.25</v>
      </c>
      <c r="K1507" s="6">
        <v>69.97</v>
      </c>
      <c r="L1507" s="6">
        <f t="shared" si="313"/>
        <v>0</v>
      </c>
      <c r="M1507" s="6">
        <f t="shared" si="314"/>
        <v>0</v>
      </c>
      <c r="N1507" s="6">
        <f t="shared" si="315"/>
        <v>1</v>
      </c>
      <c r="AA1507" t="s">
        <v>1584</v>
      </c>
      <c r="AB1507" t="s">
        <v>1270</v>
      </c>
      <c r="AC1507" t="s">
        <v>51</v>
      </c>
      <c r="AD1507" t="s">
        <v>135</v>
      </c>
      <c r="AE1507">
        <v>25</v>
      </c>
      <c r="AF1507">
        <v>83.05</v>
      </c>
      <c r="AG1507">
        <v>76.17</v>
      </c>
      <c r="AH1507">
        <f t="shared" si="316"/>
        <v>1.0903242746488118</v>
      </c>
      <c r="AI1507">
        <v>24.5</v>
      </c>
      <c r="AJ1507">
        <v>73.430000000000007</v>
      </c>
      <c r="AK1507">
        <v>74.930000000000007</v>
      </c>
      <c r="AL1507" s="3">
        <f t="shared" si="317"/>
        <v>0</v>
      </c>
      <c r="AM1507" s="3">
        <f t="shared" si="318"/>
        <v>1</v>
      </c>
      <c r="AN1507" s="3">
        <f t="shared" si="319"/>
        <v>0</v>
      </c>
    </row>
    <row r="1508" spans="1:40" x14ac:dyDescent="0.35">
      <c r="A1508" s="9" t="s">
        <v>1585</v>
      </c>
      <c r="B1508" t="s">
        <v>1296</v>
      </c>
      <c r="C1508" t="s">
        <v>51</v>
      </c>
      <c r="D1508" t="s">
        <v>17</v>
      </c>
      <c r="E1508">
        <v>24</v>
      </c>
      <c r="F1508">
        <v>91.4</v>
      </c>
      <c r="G1508">
        <v>73.7</v>
      </c>
      <c r="H1508">
        <f t="shared" si="312"/>
        <v>1.2401628222523746</v>
      </c>
      <c r="I1508">
        <v>23</v>
      </c>
      <c r="J1508">
        <v>47.92</v>
      </c>
      <c r="K1508">
        <v>71.22</v>
      </c>
      <c r="L1508" s="3">
        <f t="shared" si="313"/>
        <v>0</v>
      </c>
      <c r="M1508" s="3">
        <f t="shared" si="314"/>
        <v>1</v>
      </c>
      <c r="N1508" s="3">
        <f t="shared" si="315"/>
        <v>0</v>
      </c>
      <c r="AA1508" t="s">
        <v>1585</v>
      </c>
      <c r="AB1508" t="s">
        <v>1296</v>
      </c>
      <c r="AC1508" t="s">
        <v>51</v>
      </c>
      <c r="AD1508" t="s">
        <v>18</v>
      </c>
      <c r="AE1508">
        <v>24</v>
      </c>
      <c r="AF1508">
        <v>160.21</v>
      </c>
      <c r="AG1508">
        <v>73.7</v>
      </c>
      <c r="AH1508">
        <f t="shared" si="316"/>
        <v>2.1738127544097692</v>
      </c>
      <c r="AI1508">
        <v>22</v>
      </c>
      <c r="AJ1508">
        <v>58.81</v>
      </c>
      <c r="AK1508">
        <v>68.72</v>
      </c>
      <c r="AL1508" s="3">
        <f t="shared" si="317"/>
        <v>1</v>
      </c>
      <c r="AM1508" s="3">
        <f t="shared" si="318"/>
        <v>0</v>
      </c>
      <c r="AN1508" s="3">
        <f t="shared" si="319"/>
        <v>0</v>
      </c>
    </row>
    <row r="1509" spans="1:40" x14ac:dyDescent="0.35">
      <c r="A1509" s="9" t="s">
        <v>1586</v>
      </c>
      <c r="B1509" t="s">
        <v>1296</v>
      </c>
      <c r="C1509" t="s">
        <v>51</v>
      </c>
      <c r="D1509" t="s">
        <v>17</v>
      </c>
      <c r="E1509">
        <v>27.5</v>
      </c>
      <c r="F1509">
        <v>90.42</v>
      </c>
      <c r="G1509">
        <v>82.3</v>
      </c>
      <c r="H1509">
        <f t="shared" si="312"/>
        <v>1.0986634264884569</v>
      </c>
      <c r="I1509">
        <v>27</v>
      </c>
      <c r="J1509">
        <v>51.58</v>
      </c>
      <c r="K1509">
        <v>81.08</v>
      </c>
      <c r="L1509" s="3">
        <f t="shared" si="313"/>
        <v>0</v>
      </c>
      <c r="M1509" s="3">
        <f t="shared" si="314"/>
        <v>1</v>
      </c>
      <c r="N1509" s="3">
        <f t="shared" si="315"/>
        <v>0</v>
      </c>
      <c r="AA1509" t="s">
        <v>1586</v>
      </c>
      <c r="AB1509" t="s">
        <v>1296</v>
      </c>
      <c r="AC1509" t="s">
        <v>51</v>
      </c>
      <c r="AD1509" t="s">
        <v>18</v>
      </c>
      <c r="AE1509">
        <v>24</v>
      </c>
      <c r="AF1509">
        <v>86.54</v>
      </c>
      <c r="AG1509">
        <v>73.7</v>
      </c>
      <c r="AH1509">
        <f t="shared" si="316"/>
        <v>1.1742198100407055</v>
      </c>
      <c r="AI1509">
        <v>22.5</v>
      </c>
      <c r="AJ1509">
        <v>77.41</v>
      </c>
      <c r="AK1509">
        <v>69.97</v>
      </c>
      <c r="AL1509" s="3">
        <f t="shared" si="317"/>
        <v>0</v>
      </c>
      <c r="AM1509" s="3">
        <f t="shared" si="318"/>
        <v>1</v>
      </c>
      <c r="AN1509" s="3">
        <f t="shared" si="319"/>
        <v>0</v>
      </c>
    </row>
    <row r="1510" spans="1:40" x14ac:dyDescent="0.35">
      <c r="A1510" s="9" t="s">
        <v>1587</v>
      </c>
      <c r="B1510" t="s">
        <v>1296</v>
      </c>
      <c r="C1510" t="s">
        <v>51</v>
      </c>
      <c r="D1510" t="s">
        <v>17</v>
      </c>
      <c r="E1510">
        <v>24</v>
      </c>
      <c r="F1510">
        <v>120.48</v>
      </c>
      <c r="G1510">
        <v>73.7</v>
      </c>
      <c r="H1510">
        <f t="shared" si="312"/>
        <v>1.6347354138398915</v>
      </c>
      <c r="I1510">
        <v>23</v>
      </c>
      <c r="J1510">
        <v>64.72</v>
      </c>
      <c r="K1510">
        <v>71.22</v>
      </c>
      <c r="L1510" s="3">
        <f t="shared" si="313"/>
        <v>1</v>
      </c>
      <c r="M1510" s="3">
        <f t="shared" si="314"/>
        <v>0</v>
      </c>
      <c r="N1510" s="3">
        <f t="shared" si="315"/>
        <v>0</v>
      </c>
      <c r="AA1510" t="s">
        <v>1587</v>
      </c>
      <c r="AB1510" t="s">
        <v>1296</v>
      </c>
      <c r="AC1510" t="s">
        <v>51</v>
      </c>
      <c r="AD1510" t="s">
        <v>18</v>
      </c>
      <c r="AE1510">
        <v>24</v>
      </c>
      <c r="AF1510">
        <v>87.38</v>
      </c>
      <c r="AG1510">
        <v>73.7</v>
      </c>
      <c r="AH1510">
        <f t="shared" si="316"/>
        <v>1.1856173677069199</v>
      </c>
      <c r="AI1510">
        <v>25.5</v>
      </c>
      <c r="AJ1510">
        <v>77.55</v>
      </c>
      <c r="AK1510">
        <v>77.400000000000006</v>
      </c>
      <c r="AL1510" s="3">
        <f t="shared" si="317"/>
        <v>0</v>
      </c>
      <c r="AM1510" s="3">
        <f t="shared" si="318"/>
        <v>1</v>
      </c>
      <c r="AN1510" s="3">
        <f t="shared" si="319"/>
        <v>0</v>
      </c>
    </row>
    <row r="1511" spans="1:40" x14ac:dyDescent="0.35">
      <c r="A1511" s="9" t="s">
        <v>1588</v>
      </c>
      <c r="B1511" t="s">
        <v>1296</v>
      </c>
      <c r="C1511" s="6" t="s">
        <v>51</v>
      </c>
      <c r="D1511" s="6" t="s">
        <v>17</v>
      </c>
      <c r="E1511" s="6">
        <v>24</v>
      </c>
      <c r="F1511" s="6">
        <v>70.05</v>
      </c>
      <c r="G1511" s="6">
        <v>73.7</v>
      </c>
      <c r="H1511" s="6">
        <f t="shared" si="312"/>
        <v>0.95047489823609221</v>
      </c>
      <c r="I1511" s="6">
        <v>23.5</v>
      </c>
      <c r="J1511" s="6">
        <v>68.62</v>
      </c>
      <c r="K1511" s="6">
        <v>72.459999999999994</v>
      </c>
      <c r="L1511" s="6">
        <f t="shared" si="313"/>
        <v>0</v>
      </c>
      <c r="M1511" s="6">
        <f t="shared" si="314"/>
        <v>0</v>
      </c>
      <c r="N1511" s="6">
        <f t="shared" si="315"/>
        <v>1</v>
      </c>
      <c r="AA1511" t="s">
        <v>1588</v>
      </c>
      <c r="AB1511" t="s">
        <v>1296</v>
      </c>
      <c r="AC1511" t="s">
        <v>51</v>
      </c>
      <c r="AD1511" t="s">
        <v>18</v>
      </c>
      <c r="AE1511">
        <v>24</v>
      </c>
      <c r="AF1511">
        <v>134.51</v>
      </c>
      <c r="AG1511">
        <v>73.7</v>
      </c>
      <c r="AH1511">
        <f t="shared" si="316"/>
        <v>1.8251017639077338</v>
      </c>
      <c r="AI1511">
        <v>22</v>
      </c>
      <c r="AJ1511">
        <v>60.59</v>
      </c>
      <c r="AK1511">
        <v>68.72</v>
      </c>
      <c r="AL1511" s="3">
        <f t="shared" si="317"/>
        <v>1</v>
      </c>
      <c r="AM1511" s="3">
        <f t="shared" si="318"/>
        <v>0</v>
      </c>
      <c r="AN1511" s="3">
        <f t="shared" si="319"/>
        <v>0</v>
      </c>
    </row>
    <row r="1512" spans="1:40" x14ac:dyDescent="0.35">
      <c r="A1512" s="9" t="s">
        <v>1589</v>
      </c>
      <c r="B1512" t="s">
        <v>1296</v>
      </c>
      <c r="C1512" s="6" t="s">
        <v>51</v>
      </c>
      <c r="D1512" s="6" t="s">
        <v>17</v>
      </c>
      <c r="E1512" s="6">
        <v>30</v>
      </c>
      <c r="F1512" s="6">
        <v>80.930000000000007</v>
      </c>
      <c r="G1512" s="6">
        <v>88.39</v>
      </c>
      <c r="H1512" s="6">
        <f t="shared" si="312"/>
        <v>0.91560131236565234</v>
      </c>
      <c r="I1512" s="6">
        <v>29.5</v>
      </c>
      <c r="J1512" s="6">
        <v>49.2</v>
      </c>
      <c r="K1512" s="6">
        <v>87.18</v>
      </c>
      <c r="L1512" s="6">
        <f t="shared" si="313"/>
        <v>0</v>
      </c>
      <c r="M1512" s="6">
        <f t="shared" si="314"/>
        <v>0</v>
      </c>
      <c r="N1512" s="6">
        <f t="shared" si="315"/>
        <v>1</v>
      </c>
      <c r="AA1512" t="s">
        <v>1589</v>
      </c>
      <c r="AB1512" t="s">
        <v>1296</v>
      </c>
      <c r="AC1512" t="s">
        <v>51</v>
      </c>
      <c r="AD1512" t="s">
        <v>18</v>
      </c>
      <c r="AE1512">
        <v>24</v>
      </c>
      <c r="AF1512">
        <v>142.46</v>
      </c>
      <c r="AG1512">
        <v>73.7</v>
      </c>
      <c r="AH1512">
        <f t="shared" si="316"/>
        <v>1.9329715061058346</v>
      </c>
      <c r="AI1512">
        <v>22</v>
      </c>
      <c r="AJ1512">
        <v>46.3</v>
      </c>
      <c r="AK1512">
        <v>68.72</v>
      </c>
      <c r="AL1512" s="3">
        <f t="shared" si="317"/>
        <v>1</v>
      </c>
      <c r="AM1512" s="3">
        <f t="shared" si="318"/>
        <v>0</v>
      </c>
      <c r="AN1512" s="3">
        <f t="shared" si="319"/>
        <v>0</v>
      </c>
    </row>
    <row r="1513" spans="1:40" x14ac:dyDescent="0.35">
      <c r="A1513" s="9" t="s">
        <v>1590</v>
      </c>
      <c r="B1513" t="s">
        <v>1296</v>
      </c>
      <c r="C1513" s="6" t="s">
        <v>51</v>
      </c>
      <c r="D1513" s="6" t="s">
        <v>134</v>
      </c>
      <c r="E1513" s="6">
        <v>28</v>
      </c>
      <c r="F1513" s="6">
        <v>63.22</v>
      </c>
      <c r="G1513" s="6">
        <v>83.53</v>
      </c>
      <c r="H1513" s="6">
        <f t="shared" si="312"/>
        <v>0.75685382497306353</v>
      </c>
      <c r="I1513" s="6">
        <v>27.5</v>
      </c>
      <c r="J1513" s="6">
        <v>42.55</v>
      </c>
      <c r="K1513" s="6">
        <v>82.3</v>
      </c>
      <c r="L1513" s="6">
        <f t="shared" si="313"/>
        <v>0</v>
      </c>
      <c r="M1513" s="6">
        <f t="shared" si="314"/>
        <v>0</v>
      </c>
      <c r="N1513" s="6">
        <f t="shared" si="315"/>
        <v>1</v>
      </c>
      <c r="AA1513" t="s">
        <v>1590</v>
      </c>
      <c r="AB1513" t="s">
        <v>1296</v>
      </c>
      <c r="AC1513" s="6" t="s">
        <v>51</v>
      </c>
      <c r="AD1513" s="6" t="s">
        <v>135</v>
      </c>
      <c r="AE1513" s="6">
        <v>24</v>
      </c>
      <c r="AF1513" s="6">
        <v>66.16</v>
      </c>
      <c r="AG1513" s="6">
        <v>73.7</v>
      </c>
      <c r="AH1513" s="6">
        <f t="shared" si="316"/>
        <v>0.89769335142469464</v>
      </c>
      <c r="AI1513" s="6">
        <v>23.5</v>
      </c>
      <c r="AJ1513" s="6">
        <v>47.41</v>
      </c>
      <c r="AK1513" s="6">
        <v>72.459999999999994</v>
      </c>
      <c r="AL1513" s="6">
        <f t="shared" si="317"/>
        <v>0</v>
      </c>
      <c r="AM1513" s="6">
        <f t="shared" si="318"/>
        <v>0</v>
      </c>
      <c r="AN1513" s="6">
        <f t="shared" si="319"/>
        <v>1</v>
      </c>
    </row>
    <row r="1514" spans="1:40" x14ac:dyDescent="0.35">
      <c r="A1514" s="9" t="s">
        <v>1591</v>
      </c>
      <c r="B1514" t="s">
        <v>1296</v>
      </c>
      <c r="C1514" s="6" t="s">
        <v>51</v>
      </c>
      <c r="D1514" s="6" t="s">
        <v>134</v>
      </c>
      <c r="E1514" s="6">
        <v>26.5</v>
      </c>
      <c r="F1514" s="6">
        <v>71.7</v>
      </c>
      <c r="G1514" s="6">
        <v>79.86</v>
      </c>
      <c r="H1514" s="6">
        <f t="shared" si="312"/>
        <v>0.89782118707738545</v>
      </c>
      <c r="I1514" s="6">
        <v>26</v>
      </c>
      <c r="J1514" s="6">
        <v>53.84</v>
      </c>
      <c r="K1514" s="6">
        <v>78.63</v>
      </c>
      <c r="L1514" s="6">
        <f t="shared" si="313"/>
        <v>0</v>
      </c>
      <c r="M1514" s="6">
        <f t="shared" si="314"/>
        <v>0</v>
      </c>
      <c r="N1514" s="6">
        <f t="shared" si="315"/>
        <v>1</v>
      </c>
      <c r="AA1514" t="s">
        <v>1591</v>
      </c>
      <c r="AB1514" t="s">
        <v>1296</v>
      </c>
      <c r="AC1514" s="6" t="s">
        <v>51</v>
      </c>
      <c r="AD1514" s="6" t="s">
        <v>135</v>
      </c>
      <c r="AE1514" s="6">
        <v>18</v>
      </c>
      <c r="AF1514" s="6">
        <v>47.07</v>
      </c>
      <c r="AG1514" s="6">
        <v>58.64</v>
      </c>
      <c r="AH1514" s="6">
        <f t="shared" si="316"/>
        <v>0.80269440654843105</v>
      </c>
      <c r="AI1514" s="6">
        <v>17.5</v>
      </c>
      <c r="AJ1514" s="6">
        <v>35.799999999999997</v>
      </c>
      <c r="AK1514" s="6">
        <v>57.36</v>
      </c>
      <c r="AL1514" s="6">
        <f t="shared" si="317"/>
        <v>0</v>
      </c>
      <c r="AM1514" s="6">
        <f t="shared" si="318"/>
        <v>0</v>
      </c>
      <c r="AN1514" s="6">
        <f t="shared" si="319"/>
        <v>1</v>
      </c>
    </row>
    <row r="1515" spans="1:40" x14ac:dyDescent="0.35">
      <c r="A1515" s="9" t="s">
        <v>1592</v>
      </c>
      <c r="B1515" t="s">
        <v>1296</v>
      </c>
      <c r="C1515" t="s">
        <v>51</v>
      </c>
      <c r="D1515" t="s">
        <v>134</v>
      </c>
      <c r="E1515">
        <v>21.5</v>
      </c>
      <c r="F1515">
        <v>103.63</v>
      </c>
      <c r="G1515">
        <v>67.47</v>
      </c>
      <c r="H1515">
        <f t="shared" si="312"/>
        <v>1.5359419001037498</v>
      </c>
      <c r="I1515">
        <v>24</v>
      </c>
      <c r="J1515">
        <v>85.81</v>
      </c>
      <c r="K1515">
        <v>73.7</v>
      </c>
      <c r="L1515" s="3">
        <f t="shared" si="313"/>
        <v>1</v>
      </c>
      <c r="M1515" s="3">
        <f t="shared" si="314"/>
        <v>0</v>
      </c>
      <c r="N1515" s="3">
        <f t="shared" si="315"/>
        <v>0</v>
      </c>
      <c r="AA1515" t="s">
        <v>1592</v>
      </c>
      <c r="AB1515" t="s">
        <v>1296</v>
      </c>
      <c r="AC1515" t="s">
        <v>51</v>
      </c>
      <c r="AD1515" t="s">
        <v>135</v>
      </c>
      <c r="AE1515">
        <v>22.5</v>
      </c>
      <c r="AF1515">
        <v>70.52</v>
      </c>
      <c r="AG1515">
        <v>69.97</v>
      </c>
      <c r="AH1515">
        <f t="shared" si="316"/>
        <v>1.007860511647849</v>
      </c>
      <c r="AI1515">
        <v>22</v>
      </c>
      <c r="AJ1515">
        <v>56.31</v>
      </c>
      <c r="AK1515">
        <v>68.72</v>
      </c>
      <c r="AL1515" s="3">
        <f t="shared" si="317"/>
        <v>0</v>
      </c>
      <c r="AM1515" s="3">
        <f t="shared" si="318"/>
        <v>1</v>
      </c>
      <c r="AN1515" s="3">
        <f t="shared" si="319"/>
        <v>0</v>
      </c>
    </row>
    <row r="1516" spans="1:40" x14ac:dyDescent="0.35">
      <c r="A1516" s="9" t="s">
        <v>1593</v>
      </c>
      <c r="B1516" t="s">
        <v>1296</v>
      </c>
      <c r="C1516" s="6" t="s">
        <v>51</v>
      </c>
      <c r="D1516" s="6" t="s">
        <v>134</v>
      </c>
      <c r="E1516" s="6">
        <v>20.5</v>
      </c>
      <c r="F1516" s="6">
        <v>57.84</v>
      </c>
      <c r="G1516" s="6">
        <v>64.97</v>
      </c>
      <c r="H1516" s="6">
        <f t="shared" si="312"/>
        <v>0.89025704171155928</v>
      </c>
      <c r="I1516" s="6">
        <v>20</v>
      </c>
      <c r="J1516" s="6">
        <v>48.78</v>
      </c>
      <c r="K1516" s="6">
        <v>63.71</v>
      </c>
      <c r="L1516" s="6">
        <f t="shared" si="313"/>
        <v>0</v>
      </c>
      <c r="M1516" s="6">
        <f t="shared" si="314"/>
        <v>0</v>
      </c>
      <c r="N1516" s="6">
        <f t="shared" si="315"/>
        <v>1</v>
      </c>
      <c r="AA1516" t="s">
        <v>1593</v>
      </c>
      <c r="AB1516" t="s">
        <v>1296</v>
      </c>
      <c r="AC1516" s="6" t="s">
        <v>51</v>
      </c>
      <c r="AD1516" s="6" t="s">
        <v>135</v>
      </c>
      <c r="AE1516" s="6">
        <v>23</v>
      </c>
      <c r="AF1516" s="6">
        <v>64.33</v>
      </c>
      <c r="AG1516" s="6">
        <v>71.22</v>
      </c>
      <c r="AH1516" s="6">
        <f t="shared" si="316"/>
        <v>0.90325751193484971</v>
      </c>
      <c r="AI1516" s="6">
        <v>22.5</v>
      </c>
      <c r="AJ1516" s="6">
        <v>60.25</v>
      </c>
      <c r="AK1516" s="6">
        <v>69.97</v>
      </c>
      <c r="AL1516" s="6">
        <f t="shared" si="317"/>
        <v>0</v>
      </c>
      <c r="AM1516" s="6">
        <f t="shared" si="318"/>
        <v>0</v>
      </c>
      <c r="AN1516" s="6">
        <f t="shared" si="319"/>
        <v>1</v>
      </c>
    </row>
    <row r="1517" spans="1:40" x14ac:dyDescent="0.35">
      <c r="A1517" s="9" t="s">
        <v>1594</v>
      </c>
      <c r="B1517" t="s">
        <v>1296</v>
      </c>
      <c r="C1517" t="s">
        <v>51</v>
      </c>
      <c r="D1517" t="s">
        <v>134</v>
      </c>
      <c r="E1517">
        <v>27</v>
      </c>
      <c r="F1517">
        <v>89.59</v>
      </c>
      <c r="G1517">
        <v>81.08</v>
      </c>
      <c r="H1517">
        <f t="shared" si="312"/>
        <v>1.1049580661075482</v>
      </c>
      <c r="I1517">
        <v>26</v>
      </c>
      <c r="J1517">
        <v>83.95</v>
      </c>
      <c r="K1517">
        <v>78.63</v>
      </c>
      <c r="L1517" s="3">
        <f t="shared" si="313"/>
        <v>0</v>
      </c>
      <c r="M1517" s="3">
        <f t="shared" si="314"/>
        <v>1</v>
      </c>
      <c r="N1517" s="3">
        <f t="shared" si="315"/>
        <v>0</v>
      </c>
      <c r="AA1517" t="s">
        <v>1594</v>
      </c>
      <c r="AB1517" t="s">
        <v>1296</v>
      </c>
      <c r="AC1517" t="s">
        <v>51</v>
      </c>
      <c r="AD1517" t="s">
        <v>135</v>
      </c>
      <c r="AE1517">
        <v>26.5</v>
      </c>
      <c r="AF1517">
        <v>127.22</v>
      </c>
      <c r="AG1517">
        <v>79.86</v>
      </c>
      <c r="AH1517">
        <f t="shared" si="316"/>
        <v>1.5930378161783121</v>
      </c>
      <c r="AI1517">
        <v>24</v>
      </c>
      <c r="AJ1517">
        <v>68.900000000000006</v>
      </c>
      <c r="AK1517">
        <v>73.7</v>
      </c>
      <c r="AL1517" s="3">
        <f t="shared" si="317"/>
        <v>1</v>
      </c>
      <c r="AM1517" s="3">
        <f t="shared" si="318"/>
        <v>0</v>
      </c>
      <c r="AN1517" s="3">
        <f t="shared" si="319"/>
        <v>0</v>
      </c>
    </row>
    <row r="1518" spans="1:40" x14ac:dyDescent="0.35">
      <c r="A1518" s="9" t="s">
        <v>1595</v>
      </c>
      <c r="B1518" t="s">
        <v>1296</v>
      </c>
      <c r="C1518" t="s">
        <v>51</v>
      </c>
      <c r="D1518" t="s">
        <v>134</v>
      </c>
      <c r="E1518">
        <v>22</v>
      </c>
      <c r="F1518">
        <v>69.69</v>
      </c>
      <c r="G1518">
        <v>68.72</v>
      </c>
      <c r="H1518">
        <f t="shared" si="312"/>
        <v>1.014115250291036</v>
      </c>
      <c r="I1518">
        <v>21.5</v>
      </c>
      <c r="J1518">
        <v>48.51</v>
      </c>
      <c r="K1518">
        <v>67.47</v>
      </c>
      <c r="L1518" s="3">
        <f t="shared" si="313"/>
        <v>0</v>
      </c>
      <c r="M1518" s="3">
        <f t="shared" si="314"/>
        <v>1</v>
      </c>
      <c r="N1518" s="3">
        <f t="shared" si="315"/>
        <v>0</v>
      </c>
      <c r="AA1518" t="s">
        <v>1595</v>
      </c>
      <c r="AB1518" t="s">
        <v>1296</v>
      </c>
      <c r="AC1518" s="6" t="s">
        <v>51</v>
      </c>
      <c r="AD1518" s="6" t="s">
        <v>135</v>
      </c>
      <c r="AE1518" s="6">
        <v>23.5</v>
      </c>
      <c r="AF1518" s="6">
        <v>65.540000000000006</v>
      </c>
      <c r="AG1518" s="6">
        <v>72.459999999999994</v>
      </c>
      <c r="AH1518" s="6">
        <f t="shared" si="316"/>
        <v>0.90449903394976561</v>
      </c>
      <c r="AI1518" s="6">
        <v>23</v>
      </c>
      <c r="AJ1518" s="6">
        <v>54.19</v>
      </c>
      <c r="AK1518" s="6">
        <v>71.22</v>
      </c>
      <c r="AL1518" s="6">
        <f t="shared" si="317"/>
        <v>0</v>
      </c>
      <c r="AM1518" s="6">
        <f t="shared" si="318"/>
        <v>0</v>
      </c>
      <c r="AN1518" s="6">
        <f t="shared" si="319"/>
        <v>1</v>
      </c>
    </row>
    <row r="1519" spans="1:40" x14ac:dyDescent="0.35">
      <c r="A1519" s="9" t="s">
        <v>1596</v>
      </c>
      <c r="B1519" t="s">
        <v>1333</v>
      </c>
      <c r="C1519" s="6" t="s">
        <v>51</v>
      </c>
      <c r="D1519" s="6" t="s">
        <v>17</v>
      </c>
      <c r="E1519" s="6">
        <v>27</v>
      </c>
      <c r="F1519" s="6">
        <v>77.97</v>
      </c>
      <c r="G1519" s="6">
        <v>81.08</v>
      </c>
      <c r="H1519" s="6">
        <f t="shared" si="312"/>
        <v>0.96164282190429207</v>
      </c>
      <c r="I1519" s="6">
        <v>26.5</v>
      </c>
      <c r="J1519" s="6">
        <v>75.31</v>
      </c>
      <c r="K1519" s="6">
        <v>79.86</v>
      </c>
      <c r="L1519" s="6">
        <f t="shared" si="313"/>
        <v>0</v>
      </c>
      <c r="M1519" s="6">
        <f t="shared" si="314"/>
        <v>0</v>
      </c>
      <c r="N1519" s="6">
        <f t="shared" si="315"/>
        <v>1</v>
      </c>
      <c r="AA1519" t="s">
        <v>1596</v>
      </c>
      <c r="AB1519" t="s">
        <v>1333</v>
      </c>
      <c r="AC1519" t="s">
        <v>51</v>
      </c>
      <c r="AD1519" t="s">
        <v>18</v>
      </c>
      <c r="AE1519">
        <v>23.5</v>
      </c>
      <c r="AF1519">
        <v>89.26</v>
      </c>
      <c r="AG1519">
        <v>72.459999999999994</v>
      </c>
      <c r="AH1519">
        <f t="shared" si="316"/>
        <v>1.2318520563069282</v>
      </c>
      <c r="AI1519">
        <v>23</v>
      </c>
      <c r="AJ1519">
        <v>56.35</v>
      </c>
      <c r="AK1519">
        <v>71.22</v>
      </c>
      <c r="AL1519" s="3">
        <f t="shared" si="317"/>
        <v>0</v>
      </c>
      <c r="AM1519" s="3">
        <f t="shared" si="318"/>
        <v>1</v>
      </c>
      <c r="AN1519" s="3">
        <f t="shared" si="319"/>
        <v>0</v>
      </c>
    </row>
    <row r="1520" spans="1:40" x14ac:dyDescent="0.35">
      <c r="A1520" s="9" t="s">
        <v>1597</v>
      </c>
      <c r="B1520" t="s">
        <v>1333</v>
      </c>
      <c r="C1520" t="s">
        <v>51</v>
      </c>
      <c r="D1520" t="s">
        <v>17</v>
      </c>
      <c r="E1520">
        <v>27.5</v>
      </c>
      <c r="F1520">
        <v>85.67</v>
      </c>
      <c r="G1520">
        <v>82.3</v>
      </c>
      <c r="H1520">
        <f t="shared" si="312"/>
        <v>1.040947752126367</v>
      </c>
      <c r="I1520">
        <v>27</v>
      </c>
      <c r="J1520">
        <v>70.27</v>
      </c>
      <c r="K1520">
        <v>81.08</v>
      </c>
      <c r="L1520" s="3">
        <f t="shared" si="313"/>
        <v>0</v>
      </c>
      <c r="M1520" s="3">
        <f t="shared" si="314"/>
        <v>1</v>
      </c>
      <c r="N1520" s="3">
        <f t="shared" si="315"/>
        <v>0</v>
      </c>
      <c r="AA1520" t="s">
        <v>1597</v>
      </c>
      <c r="AB1520" t="s">
        <v>1333</v>
      </c>
      <c r="AC1520" t="s">
        <v>51</v>
      </c>
      <c r="AD1520" t="s">
        <v>18</v>
      </c>
      <c r="AE1520">
        <v>24</v>
      </c>
      <c r="AF1520">
        <v>86.5</v>
      </c>
      <c r="AG1520">
        <v>73.7</v>
      </c>
      <c r="AH1520">
        <f t="shared" si="316"/>
        <v>1.1736770691994571</v>
      </c>
      <c r="AI1520">
        <v>23.5</v>
      </c>
      <c r="AJ1520">
        <v>67.92</v>
      </c>
      <c r="AK1520">
        <v>72.459999999999994</v>
      </c>
      <c r="AL1520" s="3">
        <f t="shared" si="317"/>
        <v>0</v>
      </c>
      <c r="AM1520" s="3">
        <f t="shared" si="318"/>
        <v>1</v>
      </c>
      <c r="AN1520" s="3">
        <f t="shared" si="319"/>
        <v>0</v>
      </c>
    </row>
    <row r="1521" spans="1:40" x14ac:dyDescent="0.35">
      <c r="A1521" s="9" t="s">
        <v>1598</v>
      </c>
      <c r="B1521" t="s">
        <v>1333</v>
      </c>
      <c r="C1521" s="6" t="s">
        <v>51</v>
      </c>
      <c r="D1521" s="6" t="s">
        <v>17</v>
      </c>
      <c r="E1521" s="6">
        <v>15</v>
      </c>
      <c r="F1521" s="6">
        <v>45.3</v>
      </c>
      <c r="G1521" s="6">
        <v>50.91</v>
      </c>
      <c r="H1521" s="6">
        <f t="shared" si="312"/>
        <v>0.88980553918680028</v>
      </c>
      <c r="I1521" s="6">
        <v>15</v>
      </c>
      <c r="J1521" s="6">
        <v>45.3</v>
      </c>
      <c r="K1521" s="6">
        <v>50.91</v>
      </c>
      <c r="L1521" s="6">
        <f t="shared" si="313"/>
        <v>0</v>
      </c>
      <c r="M1521" s="6">
        <f t="shared" si="314"/>
        <v>0</v>
      </c>
      <c r="N1521" s="6">
        <f t="shared" si="315"/>
        <v>1</v>
      </c>
      <c r="AA1521" t="s">
        <v>1598</v>
      </c>
      <c r="AB1521" t="s">
        <v>1333</v>
      </c>
      <c r="AC1521" s="6" t="s">
        <v>51</v>
      </c>
      <c r="AD1521" s="6" t="s">
        <v>18</v>
      </c>
      <c r="AE1521" s="6">
        <v>16</v>
      </c>
      <c r="AF1521" s="6">
        <v>31.8</v>
      </c>
      <c r="AG1521" s="6">
        <v>53.5</v>
      </c>
      <c r="AH1521" s="6">
        <f t="shared" si="316"/>
        <v>0.594392523364486</v>
      </c>
      <c r="AI1521" s="6">
        <v>15.5</v>
      </c>
      <c r="AJ1521" s="6">
        <v>29.98</v>
      </c>
      <c r="AK1521" s="6">
        <v>52.21</v>
      </c>
      <c r="AL1521" s="6">
        <f t="shared" si="317"/>
        <v>0</v>
      </c>
      <c r="AM1521" s="6">
        <f t="shared" si="318"/>
        <v>0</v>
      </c>
      <c r="AN1521" s="6">
        <f t="shared" si="319"/>
        <v>1</v>
      </c>
    </row>
    <row r="1522" spans="1:40" x14ac:dyDescent="0.35">
      <c r="A1522" s="9" t="s">
        <v>1599</v>
      </c>
      <c r="B1522" t="s">
        <v>1333</v>
      </c>
      <c r="C1522" t="s">
        <v>51</v>
      </c>
      <c r="D1522" t="s">
        <v>17</v>
      </c>
      <c r="E1522">
        <v>25</v>
      </c>
      <c r="F1522">
        <v>85.79</v>
      </c>
      <c r="G1522">
        <v>76.17</v>
      </c>
      <c r="H1522">
        <f t="shared" si="312"/>
        <v>1.1262964421688328</v>
      </c>
      <c r="I1522">
        <v>24.5</v>
      </c>
      <c r="J1522">
        <v>60.31</v>
      </c>
      <c r="K1522">
        <v>74.930000000000007</v>
      </c>
      <c r="L1522" s="3">
        <f t="shared" si="313"/>
        <v>0</v>
      </c>
      <c r="M1522" s="3">
        <f t="shared" si="314"/>
        <v>1</v>
      </c>
      <c r="N1522" s="3">
        <f t="shared" si="315"/>
        <v>0</v>
      </c>
      <c r="AA1522" t="s">
        <v>1599</v>
      </c>
      <c r="AB1522" t="s">
        <v>1333</v>
      </c>
      <c r="AC1522" t="s">
        <v>51</v>
      </c>
      <c r="AD1522" t="s">
        <v>18</v>
      </c>
      <c r="AE1522">
        <v>24</v>
      </c>
      <c r="AF1522">
        <v>80.709999999999994</v>
      </c>
      <c r="AG1522">
        <v>73.7</v>
      </c>
      <c r="AH1522">
        <f t="shared" si="316"/>
        <v>1.0951153324287652</v>
      </c>
      <c r="AI1522">
        <v>23.5</v>
      </c>
      <c r="AJ1522">
        <v>63.6</v>
      </c>
      <c r="AK1522">
        <v>72.459999999999994</v>
      </c>
      <c r="AL1522" s="3">
        <f t="shared" si="317"/>
        <v>0</v>
      </c>
      <c r="AM1522" s="3">
        <f t="shared" si="318"/>
        <v>1</v>
      </c>
      <c r="AN1522" s="3">
        <f t="shared" si="319"/>
        <v>0</v>
      </c>
    </row>
    <row r="1523" spans="1:40" x14ac:dyDescent="0.35">
      <c r="A1523" s="9" t="s">
        <v>1600</v>
      </c>
      <c r="B1523" t="s">
        <v>1333</v>
      </c>
      <c r="C1523" s="6" t="s">
        <v>51</v>
      </c>
      <c r="D1523" s="6" t="s">
        <v>17</v>
      </c>
      <c r="E1523" s="6">
        <v>25.5</v>
      </c>
      <c r="F1523" s="6">
        <v>70.17</v>
      </c>
      <c r="G1523" s="6">
        <v>77.400000000000006</v>
      </c>
      <c r="H1523" s="6">
        <f t="shared" si="312"/>
        <v>0.90658914728682161</v>
      </c>
      <c r="I1523" s="6">
        <v>25</v>
      </c>
      <c r="J1523" s="6">
        <v>61</v>
      </c>
      <c r="K1523" s="6">
        <v>76.17</v>
      </c>
      <c r="L1523" s="6">
        <f t="shared" si="313"/>
        <v>0</v>
      </c>
      <c r="M1523" s="6">
        <f t="shared" si="314"/>
        <v>0</v>
      </c>
      <c r="N1523" s="6">
        <f t="shared" si="315"/>
        <v>1</v>
      </c>
      <c r="AA1523" t="s">
        <v>1600</v>
      </c>
      <c r="AB1523" t="s">
        <v>1333</v>
      </c>
      <c r="AC1523" t="s">
        <v>51</v>
      </c>
      <c r="AD1523" t="s">
        <v>18</v>
      </c>
      <c r="AE1523">
        <v>24</v>
      </c>
      <c r="AF1523">
        <v>81.58</v>
      </c>
      <c r="AG1523">
        <v>73.7</v>
      </c>
      <c r="AH1523">
        <f t="shared" si="316"/>
        <v>1.1069199457259158</v>
      </c>
      <c r="AI1523">
        <v>23.5</v>
      </c>
      <c r="AJ1523">
        <v>64.89</v>
      </c>
      <c r="AK1523">
        <v>72.459999999999994</v>
      </c>
      <c r="AL1523" s="3">
        <f t="shared" si="317"/>
        <v>0</v>
      </c>
      <c r="AM1523" s="3">
        <f t="shared" si="318"/>
        <v>1</v>
      </c>
      <c r="AN1523" s="3">
        <f t="shared" si="319"/>
        <v>0</v>
      </c>
    </row>
    <row r="1524" spans="1:40" x14ac:dyDescent="0.35">
      <c r="A1524" s="9" t="s">
        <v>1601</v>
      </c>
      <c r="B1524" t="s">
        <v>1333</v>
      </c>
      <c r="C1524" s="6" t="s">
        <v>51</v>
      </c>
      <c r="D1524" s="6" t="s">
        <v>17</v>
      </c>
      <c r="E1524" s="6">
        <v>25</v>
      </c>
      <c r="F1524" s="6">
        <v>70.56</v>
      </c>
      <c r="G1524" s="6">
        <v>76.17</v>
      </c>
      <c r="H1524" s="6">
        <f t="shared" si="312"/>
        <v>0.92634895628200076</v>
      </c>
      <c r="I1524" s="6">
        <v>24.5</v>
      </c>
      <c r="J1524" s="6">
        <v>34.68</v>
      </c>
      <c r="K1524" s="6">
        <v>74.930000000000007</v>
      </c>
      <c r="L1524" s="6">
        <f t="shared" si="313"/>
        <v>0</v>
      </c>
      <c r="M1524" s="6">
        <f t="shared" si="314"/>
        <v>0</v>
      </c>
      <c r="N1524" s="6">
        <f t="shared" si="315"/>
        <v>1</v>
      </c>
      <c r="AA1524" t="s">
        <v>1601</v>
      </c>
      <c r="AB1524" t="s">
        <v>1333</v>
      </c>
      <c r="AC1524" s="6" t="s">
        <v>51</v>
      </c>
      <c r="AD1524" s="6" t="s">
        <v>18</v>
      </c>
      <c r="AE1524" s="6">
        <v>17.5</v>
      </c>
      <c r="AF1524" s="6">
        <v>45.83</v>
      </c>
      <c r="AG1524" s="6">
        <v>57.36</v>
      </c>
      <c r="AH1524" s="6">
        <f t="shared" si="316"/>
        <v>0.79898884239888424</v>
      </c>
      <c r="AI1524" s="6">
        <v>17</v>
      </c>
      <c r="AJ1524" s="6">
        <v>31.56</v>
      </c>
      <c r="AK1524" s="6">
        <v>56.08</v>
      </c>
      <c r="AL1524" s="6">
        <f t="shared" si="317"/>
        <v>0</v>
      </c>
      <c r="AM1524" s="6">
        <f t="shared" si="318"/>
        <v>0</v>
      </c>
      <c r="AN1524" s="6">
        <f t="shared" si="319"/>
        <v>1</v>
      </c>
    </row>
    <row r="1525" spans="1:40" x14ac:dyDescent="0.35">
      <c r="A1525" s="9" t="s">
        <v>1602</v>
      </c>
      <c r="B1525" t="s">
        <v>1333</v>
      </c>
      <c r="C1525" s="6" t="s">
        <v>51</v>
      </c>
      <c r="D1525" s="6" t="s">
        <v>17</v>
      </c>
      <c r="E1525" s="6">
        <v>25</v>
      </c>
      <c r="F1525" s="6">
        <v>74.760000000000005</v>
      </c>
      <c r="G1525" s="6">
        <v>76.17</v>
      </c>
      <c r="H1525" s="6">
        <f t="shared" si="312"/>
        <v>0.98148877510831045</v>
      </c>
      <c r="I1525" s="6">
        <v>24.5</v>
      </c>
      <c r="J1525" s="6">
        <v>53.66</v>
      </c>
      <c r="K1525" s="6">
        <v>74.930000000000007</v>
      </c>
      <c r="L1525" s="6">
        <f t="shared" si="313"/>
        <v>0</v>
      </c>
      <c r="M1525" s="6">
        <f t="shared" si="314"/>
        <v>0</v>
      </c>
      <c r="N1525" s="6">
        <f t="shared" si="315"/>
        <v>1</v>
      </c>
      <c r="AA1525" t="s">
        <v>1602</v>
      </c>
      <c r="AB1525" t="s">
        <v>1333</v>
      </c>
      <c r="AC1525" t="s">
        <v>51</v>
      </c>
      <c r="AD1525" t="s">
        <v>18</v>
      </c>
      <c r="AE1525">
        <v>27.5</v>
      </c>
      <c r="AF1525">
        <v>85.52</v>
      </c>
      <c r="AG1525">
        <v>82.3</v>
      </c>
      <c r="AH1525">
        <f t="shared" si="316"/>
        <v>1.0391251518833535</v>
      </c>
      <c r="AI1525">
        <v>27</v>
      </c>
      <c r="AJ1525">
        <v>44.65</v>
      </c>
      <c r="AK1525">
        <v>81.08</v>
      </c>
      <c r="AL1525" s="3">
        <f t="shared" si="317"/>
        <v>0</v>
      </c>
      <c r="AM1525" s="3">
        <f t="shared" si="318"/>
        <v>1</v>
      </c>
      <c r="AN1525" s="3">
        <f t="shared" si="319"/>
        <v>0</v>
      </c>
    </row>
    <row r="1526" spans="1:40" x14ac:dyDescent="0.35">
      <c r="A1526" s="9" t="s">
        <v>1603</v>
      </c>
      <c r="B1526" t="s">
        <v>1333</v>
      </c>
      <c r="C1526" t="s">
        <v>51</v>
      </c>
      <c r="D1526" t="s">
        <v>17</v>
      </c>
      <c r="E1526">
        <v>26.5</v>
      </c>
      <c r="F1526">
        <v>98.02</v>
      </c>
      <c r="G1526">
        <v>79.86</v>
      </c>
      <c r="H1526">
        <f t="shared" si="312"/>
        <v>1.2273979464062108</v>
      </c>
      <c r="I1526">
        <v>28.5</v>
      </c>
      <c r="J1526">
        <v>87.7</v>
      </c>
      <c r="K1526">
        <v>84.74</v>
      </c>
      <c r="L1526" s="3">
        <f t="shared" si="313"/>
        <v>0</v>
      </c>
      <c r="M1526" s="3">
        <f t="shared" si="314"/>
        <v>1</v>
      </c>
      <c r="N1526" s="3">
        <f t="shared" si="315"/>
        <v>0</v>
      </c>
      <c r="AA1526" t="s">
        <v>1603</v>
      </c>
      <c r="AB1526" t="s">
        <v>1333</v>
      </c>
      <c r="AC1526" t="s">
        <v>51</v>
      </c>
      <c r="AD1526" t="s">
        <v>18</v>
      </c>
      <c r="AE1526">
        <v>24</v>
      </c>
      <c r="AF1526">
        <v>78.02</v>
      </c>
      <c r="AG1526">
        <v>73.7</v>
      </c>
      <c r="AH1526">
        <f t="shared" si="316"/>
        <v>1.0586160108548168</v>
      </c>
      <c r="AI1526">
        <v>23.5</v>
      </c>
      <c r="AJ1526">
        <v>51.43</v>
      </c>
      <c r="AK1526">
        <v>72.459999999999994</v>
      </c>
      <c r="AL1526" s="3">
        <f t="shared" si="317"/>
        <v>0</v>
      </c>
      <c r="AM1526" s="3">
        <f t="shared" si="318"/>
        <v>1</v>
      </c>
      <c r="AN1526" s="3">
        <f t="shared" si="319"/>
        <v>0</v>
      </c>
    </row>
    <row r="1527" spans="1:40" x14ac:dyDescent="0.35">
      <c r="A1527" s="9" t="s">
        <v>1604</v>
      </c>
      <c r="B1527" t="s">
        <v>1333</v>
      </c>
      <c r="C1527" s="6" t="s">
        <v>51</v>
      </c>
      <c r="D1527" s="6" t="s">
        <v>17</v>
      </c>
      <c r="E1527" s="6">
        <v>25</v>
      </c>
      <c r="F1527" s="6">
        <v>70.150000000000006</v>
      </c>
      <c r="G1527" s="6">
        <v>76.17</v>
      </c>
      <c r="H1527" s="6">
        <f t="shared" si="312"/>
        <v>0.92096625968228962</v>
      </c>
      <c r="I1527" s="6">
        <v>24.5</v>
      </c>
      <c r="J1527" s="6">
        <v>47.44</v>
      </c>
      <c r="K1527" s="6">
        <v>74.930000000000007</v>
      </c>
      <c r="L1527" s="6">
        <f t="shared" si="313"/>
        <v>0</v>
      </c>
      <c r="M1527" s="6">
        <f t="shared" si="314"/>
        <v>0</v>
      </c>
      <c r="N1527" s="6">
        <f t="shared" si="315"/>
        <v>1</v>
      </c>
      <c r="AA1527" t="s">
        <v>1604</v>
      </c>
      <c r="AB1527" t="s">
        <v>1333</v>
      </c>
      <c r="AC1527" s="6" t="s">
        <v>51</v>
      </c>
      <c r="AD1527" s="6" t="s">
        <v>18</v>
      </c>
      <c r="AE1527" s="6">
        <v>25</v>
      </c>
      <c r="AF1527" s="6">
        <v>72.069999999999993</v>
      </c>
      <c r="AG1527" s="6">
        <v>76.17</v>
      </c>
      <c r="AH1527" s="6">
        <f t="shared" si="316"/>
        <v>0.94617303400288821</v>
      </c>
      <c r="AI1527" s="6">
        <v>24.5</v>
      </c>
      <c r="AJ1527" s="6">
        <v>58.96</v>
      </c>
      <c r="AK1527" s="6">
        <v>74.930000000000007</v>
      </c>
      <c r="AL1527" s="6">
        <f t="shared" si="317"/>
        <v>0</v>
      </c>
      <c r="AM1527" s="6">
        <f t="shared" si="318"/>
        <v>0</v>
      </c>
      <c r="AN1527" s="6">
        <f t="shared" si="319"/>
        <v>1</v>
      </c>
    </row>
    <row r="1528" spans="1:40" x14ac:dyDescent="0.35">
      <c r="A1528" s="9" t="s">
        <v>1605</v>
      </c>
      <c r="B1528" t="s">
        <v>1333</v>
      </c>
      <c r="C1528" t="s">
        <v>51</v>
      </c>
      <c r="D1528" t="s">
        <v>17</v>
      </c>
      <c r="E1528">
        <v>25.5</v>
      </c>
      <c r="F1528">
        <v>103.06</v>
      </c>
      <c r="G1528">
        <v>77.400000000000006</v>
      </c>
      <c r="H1528">
        <f t="shared" si="312"/>
        <v>1.3315245478036175</v>
      </c>
      <c r="I1528">
        <v>24</v>
      </c>
      <c r="J1528">
        <v>56.91</v>
      </c>
      <c r="K1528">
        <v>73.7</v>
      </c>
      <c r="L1528" s="3">
        <f t="shared" si="313"/>
        <v>0</v>
      </c>
      <c r="M1528" s="3">
        <f t="shared" si="314"/>
        <v>1</v>
      </c>
      <c r="N1528" s="3">
        <f t="shared" si="315"/>
        <v>0</v>
      </c>
      <c r="AA1528" t="s">
        <v>1605</v>
      </c>
      <c r="AB1528" t="s">
        <v>1333</v>
      </c>
      <c r="AC1528" t="s">
        <v>51</v>
      </c>
      <c r="AD1528" t="s">
        <v>18</v>
      </c>
      <c r="AE1528">
        <v>24</v>
      </c>
      <c r="AF1528">
        <v>108.72</v>
      </c>
      <c r="AG1528">
        <v>73.7</v>
      </c>
      <c r="AH1528">
        <f t="shared" si="316"/>
        <v>1.4751696065128901</v>
      </c>
      <c r="AI1528">
        <v>23</v>
      </c>
      <c r="AJ1528">
        <v>55.63</v>
      </c>
      <c r="AK1528">
        <v>71.22</v>
      </c>
      <c r="AL1528" s="3">
        <f t="shared" si="317"/>
        <v>0</v>
      </c>
      <c r="AM1528" s="3">
        <f t="shared" si="318"/>
        <v>1</v>
      </c>
      <c r="AN1528" s="3">
        <f t="shared" si="319"/>
        <v>0</v>
      </c>
    </row>
    <row r="1529" spans="1:40" x14ac:dyDescent="0.35">
      <c r="A1529" s="9" t="s">
        <v>1606</v>
      </c>
      <c r="B1529" t="s">
        <v>1333</v>
      </c>
      <c r="C1529" t="s">
        <v>51</v>
      </c>
      <c r="D1529" t="s">
        <v>17</v>
      </c>
      <c r="E1529">
        <v>25</v>
      </c>
      <c r="F1529">
        <v>92.93</v>
      </c>
      <c r="G1529">
        <v>76.17</v>
      </c>
      <c r="H1529">
        <f t="shared" si="312"/>
        <v>1.2200341341735592</v>
      </c>
      <c r="I1529">
        <v>24.5</v>
      </c>
      <c r="J1529">
        <v>72.87</v>
      </c>
      <c r="K1529">
        <v>74.930000000000007</v>
      </c>
      <c r="L1529" s="3">
        <f t="shared" si="313"/>
        <v>0</v>
      </c>
      <c r="M1529" s="3">
        <f t="shared" si="314"/>
        <v>1</v>
      </c>
      <c r="N1529" s="3">
        <f t="shared" si="315"/>
        <v>0</v>
      </c>
      <c r="AA1529" t="s">
        <v>1606</v>
      </c>
      <c r="AB1529" t="s">
        <v>1333</v>
      </c>
      <c r="AC1529" t="s">
        <v>51</v>
      </c>
      <c r="AD1529" t="s">
        <v>18</v>
      </c>
      <c r="AE1529">
        <v>24</v>
      </c>
      <c r="AF1529">
        <v>86.59</v>
      </c>
      <c r="AG1529">
        <v>73.7</v>
      </c>
      <c r="AH1529">
        <f t="shared" si="316"/>
        <v>1.174898236092266</v>
      </c>
      <c r="AI1529">
        <v>22</v>
      </c>
      <c r="AJ1529">
        <v>44.36</v>
      </c>
      <c r="AK1529">
        <v>68.72</v>
      </c>
      <c r="AL1529" s="3">
        <f t="shared" si="317"/>
        <v>0</v>
      </c>
      <c r="AM1529" s="3">
        <f t="shared" si="318"/>
        <v>1</v>
      </c>
      <c r="AN1529" s="3">
        <f t="shared" si="319"/>
        <v>0</v>
      </c>
    </row>
    <row r="1530" spans="1:40" x14ac:dyDescent="0.35">
      <c r="A1530" s="9" t="s">
        <v>1607</v>
      </c>
      <c r="B1530" t="s">
        <v>1333</v>
      </c>
      <c r="C1530" t="s">
        <v>51</v>
      </c>
      <c r="D1530" t="s">
        <v>17</v>
      </c>
      <c r="E1530">
        <v>27</v>
      </c>
      <c r="F1530">
        <v>96.19</v>
      </c>
      <c r="G1530">
        <v>81.08</v>
      </c>
      <c r="H1530">
        <f t="shared" si="312"/>
        <v>1.1863591514553526</v>
      </c>
      <c r="I1530">
        <v>26.5</v>
      </c>
      <c r="J1530">
        <v>69.290000000000006</v>
      </c>
      <c r="K1530">
        <v>79.86</v>
      </c>
      <c r="L1530" s="3">
        <f t="shared" si="313"/>
        <v>0</v>
      </c>
      <c r="M1530" s="3">
        <f t="shared" si="314"/>
        <v>1</v>
      </c>
      <c r="N1530" s="3">
        <f t="shared" si="315"/>
        <v>0</v>
      </c>
      <c r="AA1530" t="s">
        <v>1607</v>
      </c>
      <c r="AB1530" t="s">
        <v>1333</v>
      </c>
      <c r="AC1530" t="s">
        <v>51</v>
      </c>
      <c r="AD1530" t="s">
        <v>18</v>
      </c>
      <c r="AE1530">
        <v>24</v>
      </c>
      <c r="AF1530">
        <v>119.46</v>
      </c>
      <c r="AG1530">
        <v>73.7</v>
      </c>
      <c r="AH1530">
        <f t="shared" si="316"/>
        <v>1.6208955223880595</v>
      </c>
      <c r="AI1530">
        <v>22</v>
      </c>
      <c r="AJ1530">
        <v>64.599999999999994</v>
      </c>
      <c r="AK1530">
        <v>68.72</v>
      </c>
      <c r="AL1530" s="3">
        <f t="shared" si="317"/>
        <v>1</v>
      </c>
      <c r="AM1530" s="3">
        <f t="shared" si="318"/>
        <v>0</v>
      </c>
      <c r="AN1530" s="3">
        <f t="shared" si="319"/>
        <v>0</v>
      </c>
    </row>
    <row r="1531" spans="1:40" x14ac:dyDescent="0.35">
      <c r="A1531" s="9" t="s">
        <v>1608</v>
      </c>
      <c r="B1531" t="s">
        <v>1333</v>
      </c>
      <c r="C1531" t="s">
        <v>51</v>
      </c>
      <c r="D1531" t="s">
        <v>17</v>
      </c>
      <c r="E1531">
        <v>26.5</v>
      </c>
      <c r="F1531">
        <v>88.89</v>
      </c>
      <c r="G1531">
        <v>79.86</v>
      </c>
      <c r="H1531">
        <f t="shared" si="312"/>
        <v>1.1130728775356875</v>
      </c>
      <c r="I1531">
        <v>25.5</v>
      </c>
      <c r="J1531">
        <v>85.6</v>
      </c>
      <c r="K1531">
        <v>77.400000000000006</v>
      </c>
      <c r="L1531" s="3">
        <f t="shared" si="313"/>
        <v>0</v>
      </c>
      <c r="M1531" s="3">
        <f t="shared" si="314"/>
        <v>1</v>
      </c>
      <c r="N1531" s="3">
        <f t="shared" si="315"/>
        <v>0</v>
      </c>
      <c r="AA1531" t="s">
        <v>1608</v>
      </c>
      <c r="AB1531" t="s">
        <v>1333</v>
      </c>
      <c r="AC1531" t="s">
        <v>51</v>
      </c>
      <c r="AD1531" t="s">
        <v>18</v>
      </c>
      <c r="AE1531">
        <v>24</v>
      </c>
      <c r="AF1531">
        <v>92.66</v>
      </c>
      <c r="AG1531">
        <v>73.7</v>
      </c>
      <c r="AH1531">
        <f t="shared" si="316"/>
        <v>1.2572591587516959</v>
      </c>
      <c r="AI1531">
        <v>23.5</v>
      </c>
      <c r="AJ1531">
        <v>63.5</v>
      </c>
      <c r="AK1531">
        <v>72.459999999999994</v>
      </c>
      <c r="AL1531" s="3">
        <f t="shared" si="317"/>
        <v>0</v>
      </c>
      <c r="AM1531" s="3">
        <f t="shared" si="318"/>
        <v>1</v>
      </c>
      <c r="AN1531" s="3">
        <f t="shared" si="319"/>
        <v>0</v>
      </c>
    </row>
    <row r="1532" spans="1:40" x14ac:dyDescent="0.35">
      <c r="A1532" s="9" t="s">
        <v>1609</v>
      </c>
      <c r="B1532" t="s">
        <v>1333</v>
      </c>
      <c r="C1532" t="s">
        <v>51</v>
      </c>
      <c r="D1532" t="s">
        <v>17</v>
      </c>
      <c r="E1532">
        <v>25</v>
      </c>
      <c r="F1532">
        <v>90.22</v>
      </c>
      <c r="G1532">
        <v>76.17</v>
      </c>
      <c r="H1532">
        <f t="shared" ref="H1532:H1595" si="320">F1532/G1532</f>
        <v>1.1844558225022974</v>
      </c>
      <c r="I1532">
        <v>24</v>
      </c>
      <c r="J1532">
        <v>73.42</v>
      </c>
      <c r="K1532">
        <v>73.7</v>
      </c>
      <c r="L1532" s="3">
        <f t="shared" ref="L1532:L1595" si="321">IF(H1532&gt;1.5,1,0)</f>
        <v>0</v>
      </c>
      <c r="M1532" s="3">
        <f t="shared" ref="M1532:M1595" si="322">IF((AND(H1532&gt;1,H1532&lt;1.5)),1,0)</f>
        <v>1</v>
      </c>
      <c r="N1532" s="3">
        <f t="shared" ref="N1532:N1595" si="323">IF(H1532&lt;1,1,0)</f>
        <v>0</v>
      </c>
      <c r="AA1532" t="s">
        <v>1609</v>
      </c>
      <c r="AB1532" t="s">
        <v>1333</v>
      </c>
      <c r="AC1532" t="s">
        <v>51</v>
      </c>
      <c r="AD1532" t="s">
        <v>18</v>
      </c>
      <c r="AE1532">
        <v>24</v>
      </c>
      <c r="AF1532">
        <v>87.95</v>
      </c>
      <c r="AG1532">
        <v>73.7</v>
      </c>
      <c r="AH1532">
        <f t="shared" ref="AH1532:AH1595" si="324">AF1532/AG1532</f>
        <v>1.1933514246947083</v>
      </c>
      <c r="AI1532">
        <v>22</v>
      </c>
      <c r="AJ1532">
        <v>72.31</v>
      </c>
      <c r="AK1532">
        <v>68.72</v>
      </c>
      <c r="AL1532" s="3">
        <f t="shared" ref="AL1532:AL1595" si="325">IF(AH1532&gt;1.5,1,0)</f>
        <v>0</v>
      </c>
      <c r="AM1532" s="3">
        <f t="shared" ref="AM1532:AM1595" si="326">IF((AND(AH1532&gt;1,AH1532&lt;1.5)),1,0)</f>
        <v>1</v>
      </c>
      <c r="AN1532" s="3">
        <f t="shared" ref="AN1532:AN1595" si="327">IF(AH1532&lt;1,1,0)</f>
        <v>0</v>
      </c>
    </row>
    <row r="1533" spans="1:40" x14ac:dyDescent="0.35">
      <c r="A1533" s="9" t="s">
        <v>1610</v>
      </c>
      <c r="B1533" t="s">
        <v>1333</v>
      </c>
      <c r="C1533" s="6" t="s">
        <v>51</v>
      </c>
      <c r="D1533" s="6" t="s">
        <v>134</v>
      </c>
      <c r="E1533" s="6">
        <v>26</v>
      </c>
      <c r="F1533" s="6">
        <v>73.3</v>
      </c>
      <c r="G1533" s="6">
        <v>78.63</v>
      </c>
      <c r="H1533" s="6">
        <f t="shared" si="320"/>
        <v>0.93221416762050113</v>
      </c>
      <c r="I1533" s="6">
        <v>25.5</v>
      </c>
      <c r="J1533" s="6">
        <v>59.62</v>
      </c>
      <c r="K1533" s="6">
        <v>77.400000000000006</v>
      </c>
      <c r="L1533" s="6">
        <f t="shared" si="321"/>
        <v>0</v>
      </c>
      <c r="M1533" s="6">
        <f t="shared" si="322"/>
        <v>0</v>
      </c>
      <c r="N1533" s="6">
        <f t="shared" si="323"/>
        <v>1</v>
      </c>
      <c r="AA1533" t="s">
        <v>1610</v>
      </c>
      <c r="AB1533" t="s">
        <v>1333</v>
      </c>
      <c r="AC1533" t="s">
        <v>51</v>
      </c>
      <c r="AD1533" t="s">
        <v>135</v>
      </c>
      <c r="AE1533">
        <v>21</v>
      </c>
      <c r="AF1533">
        <v>68.430000000000007</v>
      </c>
      <c r="AG1533">
        <v>66.22</v>
      </c>
      <c r="AH1533">
        <f t="shared" si="324"/>
        <v>1.0333736031410452</v>
      </c>
      <c r="AI1533">
        <v>20.5</v>
      </c>
      <c r="AJ1533">
        <v>24.05</v>
      </c>
      <c r="AK1533">
        <v>64.97</v>
      </c>
      <c r="AL1533" s="3">
        <f t="shared" si="325"/>
        <v>0</v>
      </c>
      <c r="AM1533" s="3">
        <f t="shared" si="326"/>
        <v>1</v>
      </c>
      <c r="AN1533" s="3">
        <f t="shared" si="327"/>
        <v>0</v>
      </c>
    </row>
    <row r="1534" spans="1:40" x14ac:dyDescent="0.35">
      <c r="A1534" s="9" t="s">
        <v>1611</v>
      </c>
      <c r="B1534" t="s">
        <v>1333</v>
      </c>
      <c r="C1534" s="6" t="s">
        <v>51</v>
      </c>
      <c r="D1534" s="6" t="s">
        <v>134</v>
      </c>
      <c r="E1534" s="6">
        <v>21.5</v>
      </c>
      <c r="F1534" s="6">
        <v>56.15</v>
      </c>
      <c r="G1534" s="6">
        <v>67.47</v>
      </c>
      <c r="H1534" s="6">
        <f t="shared" si="320"/>
        <v>0.83222172817548534</v>
      </c>
      <c r="I1534" s="6">
        <v>21</v>
      </c>
      <c r="J1534" s="6">
        <v>30.86</v>
      </c>
      <c r="K1534" s="6">
        <v>66.22</v>
      </c>
      <c r="L1534" s="6">
        <f t="shared" si="321"/>
        <v>0</v>
      </c>
      <c r="M1534" s="6">
        <f t="shared" si="322"/>
        <v>0</v>
      </c>
      <c r="N1534" s="6">
        <f t="shared" si="323"/>
        <v>1</v>
      </c>
      <c r="AA1534" t="s">
        <v>1611</v>
      </c>
      <c r="AB1534" t="s">
        <v>1333</v>
      </c>
      <c r="AC1534" s="6" t="s">
        <v>51</v>
      </c>
      <c r="AD1534" s="6" t="s">
        <v>135</v>
      </c>
      <c r="AE1534" s="6">
        <v>21.5</v>
      </c>
      <c r="AF1534" s="6">
        <v>57.2</v>
      </c>
      <c r="AG1534" s="6">
        <v>67.47</v>
      </c>
      <c r="AH1534" s="6">
        <f t="shared" si="324"/>
        <v>0.84778420038535651</v>
      </c>
      <c r="AI1534" s="6">
        <v>21</v>
      </c>
      <c r="AJ1534" s="6">
        <v>46.15</v>
      </c>
      <c r="AK1534" s="6">
        <v>66.22</v>
      </c>
      <c r="AL1534" s="6">
        <f t="shared" si="325"/>
        <v>0</v>
      </c>
      <c r="AM1534" s="6">
        <f t="shared" si="326"/>
        <v>0</v>
      </c>
      <c r="AN1534" s="6">
        <f t="shared" si="327"/>
        <v>1</v>
      </c>
    </row>
    <row r="1535" spans="1:40" x14ac:dyDescent="0.35">
      <c r="A1535" s="9" t="s">
        <v>1612</v>
      </c>
      <c r="B1535" t="s">
        <v>1333</v>
      </c>
      <c r="C1535" s="6" t="s">
        <v>51</v>
      </c>
      <c r="D1535" s="6" t="s">
        <v>134</v>
      </c>
      <c r="E1535" s="6">
        <v>27.5</v>
      </c>
      <c r="F1535" s="6">
        <v>77.14</v>
      </c>
      <c r="G1535" s="6">
        <v>82.3</v>
      </c>
      <c r="H1535" s="6">
        <f t="shared" si="320"/>
        <v>0.93730255164034026</v>
      </c>
      <c r="I1535" s="6">
        <v>27</v>
      </c>
      <c r="J1535" s="6">
        <v>63.6</v>
      </c>
      <c r="K1535" s="6">
        <v>81.08</v>
      </c>
      <c r="L1535" s="6">
        <f t="shared" si="321"/>
        <v>0</v>
      </c>
      <c r="M1535" s="6">
        <f t="shared" si="322"/>
        <v>0</v>
      </c>
      <c r="N1535" s="6">
        <f t="shared" si="323"/>
        <v>1</v>
      </c>
      <c r="AA1535" t="s">
        <v>1612</v>
      </c>
      <c r="AB1535" t="s">
        <v>1333</v>
      </c>
      <c r="AC1535" s="6" t="s">
        <v>51</v>
      </c>
      <c r="AD1535" s="6" t="s">
        <v>135</v>
      </c>
      <c r="AE1535" s="6">
        <v>24</v>
      </c>
      <c r="AF1535" s="6">
        <v>65.150000000000006</v>
      </c>
      <c r="AG1535" s="6">
        <v>73.7</v>
      </c>
      <c r="AH1535" s="6">
        <f t="shared" si="324"/>
        <v>0.88398914518317506</v>
      </c>
      <c r="AI1535" s="6">
        <v>23.5</v>
      </c>
      <c r="AJ1535" s="6">
        <v>41.06</v>
      </c>
      <c r="AK1535" s="6">
        <v>72.459999999999994</v>
      </c>
      <c r="AL1535" s="6">
        <f t="shared" si="325"/>
        <v>0</v>
      </c>
      <c r="AM1535" s="6">
        <f t="shared" si="326"/>
        <v>0</v>
      </c>
      <c r="AN1535" s="6">
        <f t="shared" si="327"/>
        <v>1</v>
      </c>
    </row>
    <row r="1536" spans="1:40" x14ac:dyDescent="0.35">
      <c r="A1536" s="9" t="s">
        <v>1613</v>
      </c>
      <c r="B1536" t="s">
        <v>1333</v>
      </c>
      <c r="C1536" t="s">
        <v>51</v>
      </c>
      <c r="D1536" t="s">
        <v>134</v>
      </c>
      <c r="E1536">
        <v>19</v>
      </c>
      <c r="F1536">
        <v>61.66</v>
      </c>
      <c r="G1536">
        <v>61.18</v>
      </c>
      <c r="H1536">
        <f t="shared" si="320"/>
        <v>1.0078457012095456</v>
      </c>
      <c r="I1536">
        <v>18.5</v>
      </c>
      <c r="J1536">
        <v>34.49</v>
      </c>
      <c r="K1536">
        <v>59.91</v>
      </c>
      <c r="L1536" s="3">
        <f t="shared" si="321"/>
        <v>0</v>
      </c>
      <c r="M1536" s="3">
        <f t="shared" si="322"/>
        <v>1</v>
      </c>
      <c r="N1536" s="3">
        <f t="shared" si="323"/>
        <v>0</v>
      </c>
      <c r="AA1536" t="s">
        <v>1613</v>
      </c>
      <c r="AB1536" t="s">
        <v>1333</v>
      </c>
      <c r="AC1536" s="6" t="s">
        <v>51</v>
      </c>
      <c r="AD1536" s="6" t="s">
        <v>135</v>
      </c>
      <c r="AE1536" s="6">
        <v>20</v>
      </c>
      <c r="AF1536" s="6">
        <v>51.62</v>
      </c>
      <c r="AG1536" s="6">
        <v>63.71</v>
      </c>
      <c r="AH1536" s="6">
        <f t="shared" si="324"/>
        <v>0.81023387223355825</v>
      </c>
      <c r="AI1536" s="6">
        <v>19.5</v>
      </c>
      <c r="AJ1536" s="6">
        <v>26.29</v>
      </c>
      <c r="AK1536" s="6">
        <v>62.44</v>
      </c>
      <c r="AL1536" s="6">
        <f t="shared" si="325"/>
        <v>0</v>
      </c>
      <c r="AM1536" s="6">
        <f t="shared" si="326"/>
        <v>0</v>
      </c>
      <c r="AN1536" s="6">
        <f t="shared" si="327"/>
        <v>1</v>
      </c>
    </row>
    <row r="1537" spans="1:40" x14ac:dyDescent="0.35">
      <c r="A1537" s="9" t="s">
        <v>1614</v>
      </c>
      <c r="B1537" t="s">
        <v>1333</v>
      </c>
      <c r="C1537" s="6" t="s">
        <v>51</v>
      </c>
      <c r="D1537" s="6" t="s">
        <v>134</v>
      </c>
      <c r="E1537" s="6">
        <v>21.5</v>
      </c>
      <c r="F1537" s="6">
        <v>66.95</v>
      </c>
      <c r="G1537" s="6">
        <v>67.47</v>
      </c>
      <c r="H1537" s="6">
        <f t="shared" si="320"/>
        <v>0.99229287090558771</v>
      </c>
      <c r="I1537" s="6">
        <v>21</v>
      </c>
      <c r="J1537" s="6">
        <v>46.77</v>
      </c>
      <c r="K1537" s="6">
        <v>66.22</v>
      </c>
      <c r="L1537" s="6">
        <f t="shared" si="321"/>
        <v>0</v>
      </c>
      <c r="M1537" s="6">
        <f t="shared" si="322"/>
        <v>0</v>
      </c>
      <c r="N1537" s="6">
        <f t="shared" si="323"/>
        <v>1</v>
      </c>
      <c r="AA1537" t="s">
        <v>1614</v>
      </c>
      <c r="AB1537" t="s">
        <v>1333</v>
      </c>
      <c r="AC1537" s="6" t="s">
        <v>51</v>
      </c>
      <c r="AD1537" s="6" t="s">
        <v>135</v>
      </c>
      <c r="AE1537" s="6">
        <v>26</v>
      </c>
      <c r="AF1537" s="6">
        <v>77.28</v>
      </c>
      <c r="AG1537" s="6">
        <v>78.63</v>
      </c>
      <c r="AH1537" s="6">
        <f t="shared" si="324"/>
        <v>0.98283098054177798</v>
      </c>
      <c r="AI1537" s="6">
        <v>25.5</v>
      </c>
      <c r="AJ1537" s="6">
        <v>60.55</v>
      </c>
      <c r="AK1537" s="6">
        <v>77.400000000000006</v>
      </c>
      <c r="AL1537" s="6">
        <f t="shared" si="325"/>
        <v>0</v>
      </c>
      <c r="AM1537" s="6">
        <f t="shared" si="326"/>
        <v>0</v>
      </c>
      <c r="AN1537" s="6">
        <f t="shared" si="327"/>
        <v>1</v>
      </c>
    </row>
    <row r="1538" spans="1:40" x14ac:dyDescent="0.35">
      <c r="A1538" s="9" t="s">
        <v>1615</v>
      </c>
      <c r="B1538" t="s">
        <v>1333</v>
      </c>
      <c r="C1538" t="s">
        <v>51</v>
      </c>
      <c r="D1538" t="s">
        <v>134</v>
      </c>
      <c r="E1538">
        <v>25.5</v>
      </c>
      <c r="F1538">
        <v>86.81</v>
      </c>
      <c r="G1538">
        <v>77.400000000000006</v>
      </c>
      <c r="H1538">
        <f t="shared" si="320"/>
        <v>1.1215762273901808</v>
      </c>
      <c r="I1538">
        <v>25</v>
      </c>
      <c r="J1538">
        <v>64.05</v>
      </c>
      <c r="K1538">
        <v>76.17</v>
      </c>
      <c r="L1538" s="3">
        <f t="shared" si="321"/>
        <v>0</v>
      </c>
      <c r="M1538" s="3">
        <f t="shared" si="322"/>
        <v>1</v>
      </c>
      <c r="N1538" s="3">
        <f t="shared" si="323"/>
        <v>0</v>
      </c>
      <c r="AA1538" t="s">
        <v>1615</v>
      </c>
      <c r="AB1538" t="s">
        <v>1333</v>
      </c>
      <c r="AC1538" s="6" t="s">
        <v>51</v>
      </c>
      <c r="AD1538" s="6" t="s">
        <v>135</v>
      </c>
      <c r="AE1538" s="6">
        <v>26</v>
      </c>
      <c r="AF1538" s="6">
        <v>63.78</v>
      </c>
      <c r="AG1538" s="6">
        <v>78.63</v>
      </c>
      <c r="AH1538" s="6">
        <f t="shared" si="324"/>
        <v>0.81114078595955752</v>
      </c>
      <c r="AI1538" s="6">
        <v>25.5</v>
      </c>
      <c r="AJ1538" s="6">
        <v>57.39</v>
      </c>
      <c r="AK1538" s="6">
        <v>77.400000000000006</v>
      </c>
      <c r="AL1538" s="6">
        <f t="shared" si="325"/>
        <v>0</v>
      </c>
      <c r="AM1538" s="6">
        <f t="shared" si="326"/>
        <v>0</v>
      </c>
      <c r="AN1538" s="6">
        <f t="shared" si="327"/>
        <v>1</v>
      </c>
    </row>
    <row r="1539" spans="1:40" x14ac:dyDescent="0.35">
      <c r="A1539" s="9" t="s">
        <v>1616</v>
      </c>
      <c r="B1539" t="s">
        <v>1333</v>
      </c>
      <c r="C1539" t="s">
        <v>51</v>
      </c>
      <c r="D1539" t="s">
        <v>134</v>
      </c>
      <c r="E1539">
        <v>26</v>
      </c>
      <c r="F1539">
        <v>163.69</v>
      </c>
      <c r="G1539">
        <v>78.63</v>
      </c>
      <c r="H1539">
        <f t="shared" si="320"/>
        <v>2.0817754037899023</v>
      </c>
      <c r="I1539">
        <v>24</v>
      </c>
      <c r="J1539">
        <v>55.3</v>
      </c>
      <c r="K1539">
        <v>73.7</v>
      </c>
      <c r="L1539" s="3">
        <f t="shared" si="321"/>
        <v>1</v>
      </c>
      <c r="M1539" s="3">
        <f t="shared" si="322"/>
        <v>0</v>
      </c>
      <c r="N1539" s="3">
        <f t="shared" si="323"/>
        <v>0</v>
      </c>
      <c r="AA1539" t="s">
        <v>1616</v>
      </c>
      <c r="AB1539" t="s">
        <v>1333</v>
      </c>
      <c r="AC1539" t="s">
        <v>51</v>
      </c>
      <c r="AD1539" t="s">
        <v>135</v>
      </c>
      <c r="AE1539">
        <v>26</v>
      </c>
      <c r="AF1539">
        <v>78.66</v>
      </c>
      <c r="AG1539">
        <v>78.63</v>
      </c>
      <c r="AH1539">
        <f t="shared" si="324"/>
        <v>1.0003815337657382</v>
      </c>
      <c r="AI1539">
        <v>25.5</v>
      </c>
      <c r="AJ1539">
        <v>73.19</v>
      </c>
      <c r="AK1539">
        <v>77.400000000000006</v>
      </c>
      <c r="AL1539" s="3">
        <f t="shared" si="325"/>
        <v>0</v>
      </c>
      <c r="AM1539" s="3">
        <f t="shared" si="326"/>
        <v>1</v>
      </c>
      <c r="AN1539" s="3">
        <f t="shared" si="327"/>
        <v>0</v>
      </c>
    </row>
    <row r="1540" spans="1:40" x14ac:dyDescent="0.35">
      <c r="A1540" s="9" t="s">
        <v>1617</v>
      </c>
      <c r="B1540" t="s">
        <v>1333</v>
      </c>
      <c r="C1540" t="s">
        <v>51</v>
      </c>
      <c r="D1540" t="s">
        <v>134</v>
      </c>
      <c r="E1540">
        <v>25.5</v>
      </c>
      <c r="F1540">
        <v>78.33</v>
      </c>
      <c r="G1540">
        <v>77.400000000000006</v>
      </c>
      <c r="H1540">
        <f t="shared" si="320"/>
        <v>1.0120155038759688</v>
      </c>
      <c r="I1540">
        <v>25</v>
      </c>
      <c r="J1540">
        <v>53.66</v>
      </c>
      <c r="K1540">
        <v>76.17</v>
      </c>
      <c r="L1540" s="3">
        <f t="shared" si="321"/>
        <v>0</v>
      </c>
      <c r="M1540" s="3">
        <f t="shared" si="322"/>
        <v>1</v>
      </c>
      <c r="N1540" s="3">
        <f t="shared" si="323"/>
        <v>0</v>
      </c>
      <c r="AA1540" t="s">
        <v>1617</v>
      </c>
      <c r="AB1540" t="s">
        <v>1333</v>
      </c>
      <c r="AC1540" s="6" t="s">
        <v>51</v>
      </c>
      <c r="AD1540" s="6" t="s">
        <v>135</v>
      </c>
      <c r="AE1540" s="6">
        <v>27</v>
      </c>
      <c r="AF1540" s="6">
        <v>70.489999999999995</v>
      </c>
      <c r="AG1540" s="6">
        <v>81.08</v>
      </c>
      <c r="AH1540" s="6">
        <f t="shared" si="324"/>
        <v>0.86938825851011348</v>
      </c>
      <c r="AI1540" s="6">
        <v>26.5</v>
      </c>
      <c r="AJ1540" s="6">
        <v>63.05</v>
      </c>
      <c r="AK1540" s="6">
        <v>79.86</v>
      </c>
      <c r="AL1540" s="6">
        <f t="shared" si="325"/>
        <v>0</v>
      </c>
      <c r="AM1540" s="6">
        <f t="shared" si="326"/>
        <v>0</v>
      </c>
      <c r="AN1540" s="6">
        <f t="shared" si="327"/>
        <v>1</v>
      </c>
    </row>
    <row r="1541" spans="1:40" x14ac:dyDescent="0.35">
      <c r="A1541" s="9" t="s">
        <v>1618</v>
      </c>
      <c r="B1541" t="s">
        <v>1333</v>
      </c>
      <c r="C1541" t="s">
        <v>51</v>
      </c>
      <c r="D1541" t="s">
        <v>134</v>
      </c>
      <c r="E1541">
        <v>26.5</v>
      </c>
      <c r="F1541">
        <v>103.86</v>
      </c>
      <c r="G1541">
        <v>79.86</v>
      </c>
      <c r="H1541">
        <f t="shared" si="320"/>
        <v>1.3005259203606312</v>
      </c>
      <c r="I1541">
        <v>24.5</v>
      </c>
      <c r="J1541">
        <v>58.75</v>
      </c>
      <c r="K1541">
        <v>74.930000000000007</v>
      </c>
      <c r="L1541" s="3">
        <f t="shared" si="321"/>
        <v>0</v>
      </c>
      <c r="M1541" s="3">
        <f t="shared" si="322"/>
        <v>1</v>
      </c>
      <c r="N1541" s="3">
        <f t="shared" si="323"/>
        <v>0</v>
      </c>
      <c r="AA1541" t="s">
        <v>1618</v>
      </c>
      <c r="AB1541" t="s">
        <v>1333</v>
      </c>
      <c r="AC1541" s="6" t="s">
        <v>51</v>
      </c>
      <c r="AD1541" s="6" t="s">
        <v>135</v>
      </c>
      <c r="AE1541" s="6">
        <v>26</v>
      </c>
      <c r="AF1541" s="6">
        <v>76.16</v>
      </c>
      <c r="AG1541" s="6">
        <v>78.63</v>
      </c>
      <c r="AH1541" s="6">
        <f t="shared" si="324"/>
        <v>0.96858705328754935</v>
      </c>
      <c r="AI1541" s="6">
        <v>25.5</v>
      </c>
      <c r="AJ1541" s="6">
        <v>69.88</v>
      </c>
      <c r="AK1541" s="6">
        <v>77.400000000000006</v>
      </c>
      <c r="AL1541" s="6">
        <f t="shared" si="325"/>
        <v>0</v>
      </c>
      <c r="AM1541" s="6">
        <f t="shared" si="326"/>
        <v>0</v>
      </c>
      <c r="AN1541" s="6">
        <f t="shared" si="327"/>
        <v>1</v>
      </c>
    </row>
    <row r="1542" spans="1:40" x14ac:dyDescent="0.35">
      <c r="A1542" s="9" t="s">
        <v>1619</v>
      </c>
      <c r="B1542" t="s">
        <v>1333</v>
      </c>
      <c r="C1542" s="6" t="s">
        <v>51</v>
      </c>
      <c r="D1542" s="6" t="s">
        <v>134</v>
      </c>
      <c r="E1542" s="6">
        <v>24</v>
      </c>
      <c r="F1542" s="6">
        <v>65.92</v>
      </c>
      <c r="G1542" s="6">
        <v>73.7</v>
      </c>
      <c r="H1542" s="6">
        <f t="shared" si="320"/>
        <v>0.89443690637720485</v>
      </c>
      <c r="I1542" s="6">
        <v>23.5</v>
      </c>
      <c r="J1542" s="6">
        <v>49.17</v>
      </c>
      <c r="K1542" s="6">
        <v>72.459999999999994</v>
      </c>
      <c r="L1542" s="6">
        <f t="shared" si="321"/>
        <v>0</v>
      </c>
      <c r="M1542" s="6">
        <f t="shared" si="322"/>
        <v>0</v>
      </c>
      <c r="N1542" s="6">
        <f t="shared" si="323"/>
        <v>1</v>
      </c>
      <c r="AA1542" t="s">
        <v>1619</v>
      </c>
      <c r="AB1542" t="s">
        <v>1333</v>
      </c>
      <c r="AC1542" s="6" t="s">
        <v>51</v>
      </c>
      <c r="AD1542" s="6" t="s">
        <v>135</v>
      </c>
      <c r="AE1542" s="6">
        <v>35</v>
      </c>
      <c r="AF1542" s="6">
        <v>86.92</v>
      </c>
      <c r="AG1542" s="6">
        <v>100.44</v>
      </c>
      <c r="AH1542" s="6">
        <f t="shared" si="324"/>
        <v>0.86539227399442453</v>
      </c>
      <c r="AI1542" s="6">
        <v>34.5</v>
      </c>
      <c r="AJ1542" s="6">
        <v>57.98</v>
      </c>
      <c r="AK1542" s="6">
        <v>99.24</v>
      </c>
      <c r="AL1542" s="6">
        <f t="shared" si="325"/>
        <v>0</v>
      </c>
      <c r="AM1542" s="6">
        <f t="shared" si="326"/>
        <v>0</v>
      </c>
      <c r="AN1542" s="6">
        <f t="shared" si="327"/>
        <v>1</v>
      </c>
    </row>
    <row r="1543" spans="1:40" x14ac:dyDescent="0.35">
      <c r="A1543" s="9" t="s">
        <v>1620</v>
      </c>
      <c r="B1543" t="s">
        <v>1333</v>
      </c>
      <c r="C1543" t="s">
        <v>51</v>
      </c>
      <c r="D1543" t="s">
        <v>134</v>
      </c>
      <c r="E1543">
        <v>16.5</v>
      </c>
      <c r="F1543">
        <v>61.37</v>
      </c>
      <c r="G1543">
        <v>54.79</v>
      </c>
      <c r="H1543">
        <f t="shared" si="320"/>
        <v>1.1200949078298958</v>
      </c>
      <c r="I1543">
        <v>33</v>
      </c>
      <c r="J1543">
        <v>97.84</v>
      </c>
      <c r="K1543">
        <v>95.64</v>
      </c>
      <c r="L1543" s="3">
        <f t="shared" si="321"/>
        <v>0</v>
      </c>
      <c r="M1543" s="3">
        <f t="shared" si="322"/>
        <v>1</v>
      </c>
      <c r="N1543" s="3">
        <f t="shared" si="323"/>
        <v>0</v>
      </c>
      <c r="AA1543" t="s">
        <v>1620</v>
      </c>
      <c r="AB1543" t="s">
        <v>1333</v>
      </c>
      <c r="AC1543" s="6" t="s">
        <v>51</v>
      </c>
      <c r="AD1543" s="6" t="s">
        <v>135</v>
      </c>
      <c r="AE1543" s="6">
        <v>25.5</v>
      </c>
      <c r="AF1543" s="6">
        <v>64.37</v>
      </c>
      <c r="AG1543" s="6">
        <v>77.400000000000006</v>
      </c>
      <c r="AH1543" s="6">
        <f t="shared" si="324"/>
        <v>0.83165374677002579</v>
      </c>
      <c r="AI1543" s="6">
        <v>25</v>
      </c>
      <c r="AJ1543" s="6">
        <v>43.84</v>
      </c>
      <c r="AK1543" s="6">
        <v>76.17</v>
      </c>
      <c r="AL1543" s="6">
        <f t="shared" si="325"/>
        <v>0</v>
      </c>
      <c r="AM1543" s="6">
        <f t="shared" si="326"/>
        <v>0</v>
      </c>
      <c r="AN1543" s="6">
        <f t="shared" si="327"/>
        <v>1</v>
      </c>
    </row>
    <row r="1544" spans="1:40" x14ac:dyDescent="0.35">
      <c r="A1544" s="9" t="s">
        <v>1621</v>
      </c>
      <c r="B1544" t="s">
        <v>1364</v>
      </c>
      <c r="C1544" t="s">
        <v>51</v>
      </c>
      <c r="D1544" t="s">
        <v>949</v>
      </c>
      <c r="E1544">
        <v>26.5</v>
      </c>
      <c r="F1544">
        <v>149.74</v>
      </c>
      <c r="G1544">
        <v>79.86</v>
      </c>
      <c r="H1544">
        <f t="shared" si="320"/>
        <v>1.8750313047833711</v>
      </c>
      <c r="I1544">
        <v>24.5</v>
      </c>
      <c r="J1544">
        <v>71.349999999999994</v>
      </c>
      <c r="K1544">
        <v>74.930000000000007</v>
      </c>
      <c r="L1544" s="3">
        <f t="shared" si="321"/>
        <v>1</v>
      </c>
      <c r="M1544" s="3">
        <f t="shared" si="322"/>
        <v>0</v>
      </c>
      <c r="N1544" s="3">
        <f t="shared" si="323"/>
        <v>0</v>
      </c>
      <c r="AA1544" t="s">
        <v>1621</v>
      </c>
      <c r="AB1544" t="s">
        <v>1364</v>
      </c>
      <c r="AC1544" t="s">
        <v>51</v>
      </c>
      <c r="AD1544" t="s">
        <v>951</v>
      </c>
      <c r="AE1544">
        <v>24</v>
      </c>
      <c r="AF1544">
        <v>164.13</v>
      </c>
      <c r="AG1544">
        <v>73.7</v>
      </c>
      <c r="AH1544">
        <f t="shared" si="324"/>
        <v>2.227001356852103</v>
      </c>
      <c r="AI1544">
        <v>22.5</v>
      </c>
      <c r="AJ1544">
        <v>49.93</v>
      </c>
      <c r="AK1544">
        <v>69.97</v>
      </c>
      <c r="AL1544" s="3">
        <f t="shared" si="325"/>
        <v>1</v>
      </c>
      <c r="AM1544" s="3">
        <f t="shared" si="326"/>
        <v>0</v>
      </c>
      <c r="AN1544" s="3">
        <f t="shared" si="327"/>
        <v>0</v>
      </c>
    </row>
    <row r="1545" spans="1:40" x14ac:dyDescent="0.35">
      <c r="A1545" s="9" t="s">
        <v>1622</v>
      </c>
      <c r="B1545" t="s">
        <v>1364</v>
      </c>
      <c r="C1545" t="s">
        <v>51</v>
      </c>
      <c r="D1545" t="s">
        <v>949</v>
      </c>
      <c r="E1545">
        <v>27.5</v>
      </c>
      <c r="F1545">
        <v>94.31</v>
      </c>
      <c r="G1545">
        <v>82.3</v>
      </c>
      <c r="H1545">
        <f t="shared" si="320"/>
        <v>1.1459295261239368</v>
      </c>
      <c r="I1545">
        <v>26.5</v>
      </c>
      <c r="J1545">
        <v>88.72</v>
      </c>
      <c r="K1545">
        <v>79.86</v>
      </c>
      <c r="L1545" s="3">
        <f t="shared" si="321"/>
        <v>0</v>
      </c>
      <c r="M1545" s="3">
        <f t="shared" si="322"/>
        <v>1</v>
      </c>
      <c r="N1545" s="3">
        <f t="shared" si="323"/>
        <v>0</v>
      </c>
      <c r="AA1545" t="s">
        <v>1622</v>
      </c>
      <c r="AB1545" t="s">
        <v>1364</v>
      </c>
      <c r="AC1545" t="s">
        <v>51</v>
      </c>
      <c r="AD1545" t="s">
        <v>951</v>
      </c>
      <c r="AE1545">
        <v>24</v>
      </c>
      <c r="AF1545">
        <v>113.33</v>
      </c>
      <c r="AG1545">
        <v>73.7</v>
      </c>
      <c r="AH1545">
        <f t="shared" si="324"/>
        <v>1.537720488466757</v>
      </c>
      <c r="AI1545">
        <v>25.5</v>
      </c>
      <c r="AJ1545">
        <v>81.36</v>
      </c>
      <c r="AK1545">
        <v>77.400000000000006</v>
      </c>
      <c r="AL1545" s="3">
        <f t="shared" si="325"/>
        <v>1</v>
      </c>
      <c r="AM1545" s="3">
        <f t="shared" si="326"/>
        <v>0</v>
      </c>
      <c r="AN1545" s="3">
        <f t="shared" si="327"/>
        <v>0</v>
      </c>
    </row>
    <row r="1546" spans="1:40" x14ac:dyDescent="0.35">
      <c r="A1546" s="9" t="s">
        <v>1623</v>
      </c>
      <c r="B1546" t="s">
        <v>1364</v>
      </c>
      <c r="C1546" t="s">
        <v>51</v>
      </c>
      <c r="D1546" t="s">
        <v>949</v>
      </c>
      <c r="E1546">
        <v>27</v>
      </c>
      <c r="F1546">
        <v>87.43</v>
      </c>
      <c r="G1546">
        <v>81.08</v>
      </c>
      <c r="H1546">
        <f t="shared" si="320"/>
        <v>1.0783177109028121</v>
      </c>
      <c r="I1546">
        <v>25</v>
      </c>
      <c r="J1546">
        <v>69.8</v>
      </c>
      <c r="K1546">
        <v>76.17</v>
      </c>
      <c r="L1546" s="3">
        <f t="shared" si="321"/>
        <v>0</v>
      </c>
      <c r="M1546" s="3">
        <f t="shared" si="322"/>
        <v>1</v>
      </c>
      <c r="N1546" s="3">
        <f t="shared" si="323"/>
        <v>0</v>
      </c>
      <c r="AA1546" t="s">
        <v>1623</v>
      </c>
      <c r="AB1546" t="s">
        <v>1364</v>
      </c>
      <c r="AC1546" t="s">
        <v>51</v>
      </c>
      <c r="AD1546" t="s">
        <v>951</v>
      </c>
      <c r="AE1546">
        <v>24</v>
      </c>
      <c r="AF1546">
        <v>150.86000000000001</v>
      </c>
      <c r="AG1546">
        <v>73.7</v>
      </c>
      <c r="AH1546">
        <f t="shared" si="324"/>
        <v>2.0469470827679785</v>
      </c>
      <c r="AI1546">
        <v>16</v>
      </c>
      <c r="AJ1546">
        <v>58.54</v>
      </c>
      <c r="AK1546">
        <v>53.5</v>
      </c>
      <c r="AL1546" s="3">
        <f t="shared" si="325"/>
        <v>1</v>
      </c>
      <c r="AM1546" s="3">
        <f t="shared" si="326"/>
        <v>0</v>
      </c>
      <c r="AN1546" s="3">
        <f t="shared" si="327"/>
        <v>0</v>
      </c>
    </row>
    <row r="1547" spans="1:40" x14ac:dyDescent="0.35">
      <c r="A1547" s="9" t="s">
        <v>1624</v>
      </c>
      <c r="B1547" t="s">
        <v>1364</v>
      </c>
      <c r="C1547" t="s">
        <v>51</v>
      </c>
      <c r="D1547" t="s">
        <v>949</v>
      </c>
      <c r="E1547">
        <v>26</v>
      </c>
      <c r="F1547">
        <v>127.61</v>
      </c>
      <c r="G1547">
        <v>78.63</v>
      </c>
      <c r="H1547">
        <f t="shared" si="320"/>
        <v>1.6229174615286788</v>
      </c>
      <c r="I1547">
        <v>25</v>
      </c>
      <c r="J1547">
        <v>73.430000000000007</v>
      </c>
      <c r="K1547">
        <v>76.17</v>
      </c>
      <c r="L1547" s="3">
        <f t="shared" si="321"/>
        <v>1</v>
      </c>
      <c r="M1547" s="3">
        <f t="shared" si="322"/>
        <v>0</v>
      </c>
      <c r="N1547" s="3">
        <f t="shared" si="323"/>
        <v>0</v>
      </c>
      <c r="AA1547" t="s">
        <v>1624</v>
      </c>
      <c r="AB1547" t="s">
        <v>1364</v>
      </c>
      <c r="AC1547" t="s">
        <v>51</v>
      </c>
      <c r="AD1547" t="s">
        <v>951</v>
      </c>
      <c r="AE1547">
        <v>24</v>
      </c>
      <c r="AF1547">
        <v>131.02000000000001</v>
      </c>
      <c r="AG1547">
        <v>73.7</v>
      </c>
      <c r="AH1547">
        <f t="shared" si="324"/>
        <v>1.7777476255088196</v>
      </c>
      <c r="AI1547">
        <v>23</v>
      </c>
      <c r="AJ1547">
        <v>69.09</v>
      </c>
      <c r="AK1547">
        <v>71.22</v>
      </c>
      <c r="AL1547" s="3">
        <f t="shared" si="325"/>
        <v>1</v>
      </c>
      <c r="AM1547" s="3">
        <f t="shared" si="326"/>
        <v>0</v>
      </c>
      <c r="AN1547" s="3">
        <f t="shared" si="327"/>
        <v>0</v>
      </c>
    </row>
    <row r="1548" spans="1:40" x14ac:dyDescent="0.35">
      <c r="A1548" s="9" t="s">
        <v>1625</v>
      </c>
      <c r="B1548" t="s">
        <v>1364</v>
      </c>
      <c r="C1548" t="s">
        <v>51</v>
      </c>
      <c r="D1548" t="s">
        <v>949</v>
      </c>
      <c r="E1548">
        <v>27.5</v>
      </c>
      <c r="F1548">
        <v>90.57</v>
      </c>
      <c r="G1548">
        <v>82.3</v>
      </c>
      <c r="H1548">
        <f t="shared" si="320"/>
        <v>1.1004860267314702</v>
      </c>
      <c r="I1548">
        <v>25.5</v>
      </c>
      <c r="J1548">
        <v>79.56</v>
      </c>
      <c r="K1548">
        <v>77.400000000000006</v>
      </c>
      <c r="L1548" s="3">
        <f t="shared" si="321"/>
        <v>0</v>
      </c>
      <c r="M1548" s="3">
        <f t="shared" si="322"/>
        <v>1</v>
      </c>
      <c r="N1548" s="3">
        <f t="shared" si="323"/>
        <v>0</v>
      </c>
      <c r="AA1548" t="s">
        <v>1625</v>
      </c>
      <c r="AB1548" t="s">
        <v>1364</v>
      </c>
      <c r="AC1548" t="s">
        <v>51</v>
      </c>
      <c r="AD1548" t="s">
        <v>951</v>
      </c>
      <c r="AE1548">
        <v>24</v>
      </c>
      <c r="AF1548">
        <v>146.81</v>
      </c>
      <c r="AG1548">
        <v>73.7</v>
      </c>
      <c r="AH1548">
        <f t="shared" si="324"/>
        <v>1.9919945725915875</v>
      </c>
      <c r="AI1548">
        <v>22.5</v>
      </c>
      <c r="AJ1548">
        <v>65.03</v>
      </c>
      <c r="AK1548">
        <v>69.97</v>
      </c>
      <c r="AL1548" s="3">
        <f t="shared" si="325"/>
        <v>1</v>
      </c>
      <c r="AM1548" s="3">
        <f t="shared" si="326"/>
        <v>0</v>
      </c>
      <c r="AN1548" s="3">
        <f t="shared" si="327"/>
        <v>0</v>
      </c>
    </row>
    <row r="1549" spans="1:40" x14ac:dyDescent="0.35">
      <c r="A1549" s="9" t="s">
        <v>1626</v>
      </c>
      <c r="B1549" t="s">
        <v>1364</v>
      </c>
      <c r="C1549" t="s">
        <v>51</v>
      </c>
      <c r="D1549" t="s">
        <v>949</v>
      </c>
      <c r="E1549">
        <v>25.5</v>
      </c>
      <c r="F1549">
        <v>88.24</v>
      </c>
      <c r="G1549">
        <v>77.400000000000006</v>
      </c>
      <c r="H1549">
        <f t="shared" si="320"/>
        <v>1.1400516795865632</v>
      </c>
      <c r="I1549">
        <v>26.5</v>
      </c>
      <c r="J1549">
        <v>89.08</v>
      </c>
      <c r="K1549">
        <v>79.86</v>
      </c>
      <c r="L1549" s="3">
        <f t="shared" si="321"/>
        <v>0</v>
      </c>
      <c r="M1549" s="3">
        <f t="shared" si="322"/>
        <v>1</v>
      </c>
      <c r="N1549" s="3">
        <f t="shared" si="323"/>
        <v>0</v>
      </c>
      <c r="AA1549" t="s">
        <v>1626</v>
      </c>
      <c r="AB1549" t="s">
        <v>1364</v>
      </c>
      <c r="AC1549" t="s">
        <v>51</v>
      </c>
      <c r="AD1549" t="s">
        <v>951</v>
      </c>
      <c r="AE1549">
        <v>24</v>
      </c>
      <c r="AF1549">
        <v>150.49</v>
      </c>
      <c r="AG1549">
        <v>73.7</v>
      </c>
      <c r="AH1549">
        <f t="shared" si="324"/>
        <v>2.0419267299864314</v>
      </c>
      <c r="AI1549">
        <v>22.5</v>
      </c>
      <c r="AJ1549">
        <v>58.02</v>
      </c>
      <c r="AK1549">
        <v>69.97</v>
      </c>
      <c r="AL1549" s="3">
        <f t="shared" si="325"/>
        <v>1</v>
      </c>
      <c r="AM1549" s="3">
        <f t="shared" si="326"/>
        <v>0</v>
      </c>
      <c r="AN1549" s="3">
        <f t="shared" si="327"/>
        <v>0</v>
      </c>
    </row>
    <row r="1550" spans="1:40" x14ac:dyDescent="0.35">
      <c r="A1550" s="9" t="s">
        <v>1627</v>
      </c>
      <c r="B1550" t="s">
        <v>1364</v>
      </c>
      <c r="C1550" t="s">
        <v>51</v>
      </c>
      <c r="D1550" t="s">
        <v>949</v>
      </c>
      <c r="E1550">
        <v>26.5</v>
      </c>
      <c r="F1550">
        <v>159.03</v>
      </c>
      <c r="G1550">
        <v>79.86</v>
      </c>
      <c r="H1550">
        <f t="shared" si="320"/>
        <v>1.9913598797896319</v>
      </c>
      <c r="I1550">
        <v>24</v>
      </c>
      <c r="J1550">
        <v>70.930000000000007</v>
      </c>
      <c r="K1550">
        <v>73.7</v>
      </c>
      <c r="L1550" s="3">
        <f t="shared" si="321"/>
        <v>1</v>
      </c>
      <c r="M1550" s="3">
        <f t="shared" si="322"/>
        <v>0</v>
      </c>
      <c r="N1550" s="3">
        <f t="shared" si="323"/>
        <v>0</v>
      </c>
      <c r="AA1550" t="s">
        <v>1627</v>
      </c>
      <c r="AB1550" t="s">
        <v>1364</v>
      </c>
      <c r="AC1550" t="s">
        <v>51</v>
      </c>
      <c r="AD1550" t="s">
        <v>951</v>
      </c>
      <c r="AE1550">
        <v>24</v>
      </c>
      <c r="AF1550">
        <v>145.29</v>
      </c>
      <c r="AG1550">
        <v>73.7</v>
      </c>
      <c r="AH1550">
        <f t="shared" si="324"/>
        <v>1.9713704206241518</v>
      </c>
      <c r="AI1550">
        <v>23</v>
      </c>
      <c r="AJ1550">
        <v>57.61</v>
      </c>
      <c r="AK1550">
        <v>71.22</v>
      </c>
      <c r="AL1550" s="3">
        <f t="shared" si="325"/>
        <v>1</v>
      </c>
      <c r="AM1550" s="3">
        <f t="shared" si="326"/>
        <v>0</v>
      </c>
      <c r="AN1550" s="3">
        <f t="shared" si="327"/>
        <v>0</v>
      </c>
    </row>
    <row r="1551" spans="1:40" x14ac:dyDescent="0.35">
      <c r="A1551" s="9" t="s">
        <v>1628</v>
      </c>
      <c r="B1551" t="s">
        <v>1364</v>
      </c>
      <c r="C1551" s="6" t="s">
        <v>51</v>
      </c>
      <c r="D1551" s="6" t="s">
        <v>949</v>
      </c>
      <c r="E1551" s="6">
        <v>21.5</v>
      </c>
      <c r="F1551" s="6">
        <v>53.78</v>
      </c>
      <c r="G1551" s="6">
        <v>67.47</v>
      </c>
      <c r="H1551" s="6">
        <f t="shared" si="320"/>
        <v>0.79709500518749077</v>
      </c>
      <c r="I1551" s="6">
        <v>21</v>
      </c>
      <c r="J1551" s="6">
        <v>32</v>
      </c>
      <c r="K1551" s="6">
        <v>66.22</v>
      </c>
      <c r="L1551" s="6">
        <f t="shared" si="321"/>
        <v>0</v>
      </c>
      <c r="M1551" s="6">
        <f t="shared" si="322"/>
        <v>0</v>
      </c>
      <c r="N1551" s="6">
        <f t="shared" si="323"/>
        <v>1</v>
      </c>
      <c r="AA1551" t="s">
        <v>1628</v>
      </c>
      <c r="AB1551" t="s">
        <v>1364</v>
      </c>
      <c r="AC1551" t="s">
        <v>51</v>
      </c>
      <c r="AD1551" t="s">
        <v>951</v>
      </c>
      <c r="AE1551">
        <v>24.5</v>
      </c>
      <c r="AF1551">
        <v>83.21</v>
      </c>
      <c r="AG1551">
        <v>74.930000000000007</v>
      </c>
      <c r="AH1551">
        <f t="shared" si="324"/>
        <v>1.1105031362605096</v>
      </c>
      <c r="AI1551">
        <v>24</v>
      </c>
      <c r="AJ1551">
        <v>69.39</v>
      </c>
      <c r="AK1551">
        <v>73.7</v>
      </c>
      <c r="AL1551" s="3">
        <f t="shared" si="325"/>
        <v>0</v>
      </c>
      <c r="AM1551" s="3">
        <f t="shared" si="326"/>
        <v>1</v>
      </c>
      <c r="AN1551" s="3">
        <f t="shared" si="327"/>
        <v>0</v>
      </c>
    </row>
    <row r="1552" spans="1:40" x14ac:dyDescent="0.35">
      <c r="A1552" s="9" t="s">
        <v>1629</v>
      </c>
      <c r="B1552" t="s">
        <v>1364</v>
      </c>
      <c r="C1552" s="6" t="s">
        <v>51</v>
      </c>
      <c r="D1552" s="6" t="s">
        <v>949</v>
      </c>
      <c r="E1552" s="6">
        <v>26</v>
      </c>
      <c r="F1552" s="6">
        <v>62.11</v>
      </c>
      <c r="G1552" s="6">
        <v>78.63</v>
      </c>
      <c r="H1552" s="6">
        <f t="shared" si="320"/>
        <v>0.78990207300012727</v>
      </c>
      <c r="I1552" s="6">
        <v>25.5</v>
      </c>
      <c r="J1552" s="6">
        <v>56.03</v>
      </c>
      <c r="K1552" s="6">
        <v>77.400000000000006</v>
      </c>
      <c r="L1552" s="6">
        <f t="shared" si="321"/>
        <v>0</v>
      </c>
      <c r="M1552" s="6">
        <f t="shared" si="322"/>
        <v>0</v>
      </c>
      <c r="N1552" s="6">
        <f t="shared" si="323"/>
        <v>1</v>
      </c>
      <c r="AA1552" t="s">
        <v>1629</v>
      </c>
      <c r="AB1552" t="s">
        <v>1364</v>
      </c>
      <c r="AC1552" t="s">
        <v>51</v>
      </c>
      <c r="AD1552" t="s">
        <v>951</v>
      </c>
      <c r="AE1552">
        <v>24</v>
      </c>
      <c r="AF1552">
        <v>92.15</v>
      </c>
      <c r="AG1552">
        <v>73.7</v>
      </c>
      <c r="AH1552">
        <f t="shared" si="324"/>
        <v>1.2503392130257802</v>
      </c>
      <c r="AI1552">
        <v>23.5</v>
      </c>
      <c r="AJ1552">
        <v>71.599999999999994</v>
      </c>
      <c r="AK1552">
        <v>72.459999999999994</v>
      </c>
      <c r="AL1552" s="3">
        <f t="shared" si="325"/>
        <v>0</v>
      </c>
      <c r="AM1552" s="3">
        <f t="shared" si="326"/>
        <v>1</v>
      </c>
      <c r="AN1552" s="3">
        <f t="shared" si="327"/>
        <v>0</v>
      </c>
    </row>
    <row r="1553" spans="1:40" x14ac:dyDescent="0.35">
      <c r="A1553" s="9" t="s">
        <v>1630</v>
      </c>
      <c r="B1553" t="s">
        <v>1364</v>
      </c>
      <c r="C1553" t="s">
        <v>51</v>
      </c>
      <c r="D1553" t="s">
        <v>949</v>
      </c>
      <c r="E1553">
        <v>27</v>
      </c>
      <c r="F1553">
        <v>137.25</v>
      </c>
      <c r="G1553">
        <v>81.08</v>
      </c>
      <c r="H1553">
        <f t="shared" si="320"/>
        <v>1.6927725703009373</v>
      </c>
      <c r="I1553">
        <v>24.5</v>
      </c>
      <c r="J1553">
        <v>71</v>
      </c>
      <c r="K1553">
        <v>74.930000000000007</v>
      </c>
      <c r="L1553" s="3">
        <f t="shared" si="321"/>
        <v>1</v>
      </c>
      <c r="M1553" s="3">
        <f t="shared" si="322"/>
        <v>0</v>
      </c>
      <c r="N1553" s="3">
        <f t="shared" si="323"/>
        <v>0</v>
      </c>
      <c r="AA1553" t="s">
        <v>1630</v>
      </c>
      <c r="AB1553" t="s">
        <v>1364</v>
      </c>
      <c r="AC1553" t="s">
        <v>51</v>
      </c>
      <c r="AD1553" t="s">
        <v>951</v>
      </c>
      <c r="AE1553">
        <v>24</v>
      </c>
      <c r="AF1553">
        <v>126.27</v>
      </c>
      <c r="AG1553">
        <v>73.7</v>
      </c>
      <c r="AH1553">
        <f t="shared" si="324"/>
        <v>1.7132971506105834</v>
      </c>
      <c r="AI1553">
        <v>23</v>
      </c>
      <c r="AJ1553">
        <v>69.02</v>
      </c>
      <c r="AK1553">
        <v>71.22</v>
      </c>
      <c r="AL1553" s="3">
        <f t="shared" si="325"/>
        <v>1</v>
      </c>
      <c r="AM1553" s="3">
        <f t="shared" si="326"/>
        <v>0</v>
      </c>
      <c r="AN1553" s="3">
        <f t="shared" si="327"/>
        <v>0</v>
      </c>
    </row>
    <row r="1554" spans="1:40" x14ac:dyDescent="0.35">
      <c r="A1554" s="9" t="s">
        <v>1631</v>
      </c>
      <c r="B1554" t="s">
        <v>1364</v>
      </c>
      <c r="C1554" s="6" t="s">
        <v>51</v>
      </c>
      <c r="D1554" s="6" t="s">
        <v>949</v>
      </c>
      <c r="E1554" s="6">
        <v>27.5</v>
      </c>
      <c r="F1554" s="6">
        <v>74.39</v>
      </c>
      <c r="G1554" s="6">
        <v>82.3</v>
      </c>
      <c r="H1554" s="6">
        <f t="shared" si="320"/>
        <v>0.90388821385176188</v>
      </c>
      <c r="I1554" s="6">
        <v>27</v>
      </c>
      <c r="J1554" s="6">
        <v>57.98</v>
      </c>
      <c r="K1554" s="6">
        <v>81.08</v>
      </c>
      <c r="L1554" s="6">
        <f t="shared" si="321"/>
        <v>0</v>
      </c>
      <c r="M1554" s="6">
        <f t="shared" si="322"/>
        <v>0</v>
      </c>
      <c r="N1554" s="6">
        <f t="shared" si="323"/>
        <v>1</v>
      </c>
      <c r="AA1554" t="s">
        <v>1631</v>
      </c>
      <c r="AB1554" t="s">
        <v>1364</v>
      </c>
      <c r="AC1554" t="s">
        <v>51</v>
      </c>
      <c r="AD1554" t="s">
        <v>951</v>
      </c>
      <c r="AE1554">
        <v>24</v>
      </c>
      <c r="AF1554">
        <v>93.72</v>
      </c>
      <c r="AG1554">
        <v>73.7</v>
      </c>
      <c r="AH1554">
        <f t="shared" si="324"/>
        <v>1.2716417910447761</v>
      </c>
      <c r="AI1554">
        <v>26</v>
      </c>
      <c r="AJ1554">
        <v>78.680000000000007</v>
      </c>
      <c r="AK1554">
        <v>78.63</v>
      </c>
      <c r="AL1554" s="3">
        <f t="shared" si="325"/>
        <v>0</v>
      </c>
      <c r="AM1554" s="3">
        <f t="shared" si="326"/>
        <v>1</v>
      </c>
      <c r="AN1554" s="3">
        <f t="shared" si="327"/>
        <v>0</v>
      </c>
    </row>
    <row r="1555" spans="1:40" x14ac:dyDescent="0.35">
      <c r="A1555" s="9" t="s">
        <v>1632</v>
      </c>
      <c r="B1555" t="s">
        <v>1364</v>
      </c>
      <c r="C1555" t="s">
        <v>51</v>
      </c>
      <c r="D1555" t="s">
        <v>949</v>
      </c>
      <c r="E1555">
        <v>26.5</v>
      </c>
      <c r="F1555">
        <v>114.12</v>
      </c>
      <c r="G1555">
        <v>79.86</v>
      </c>
      <c r="H1555">
        <f t="shared" si="320"/>
        <v>1.4290007513148009</v>
      </c>
      <c r="I1555">
        <v>24</v>
      </c>
      <c r="J1555">
        <v>52.25</v>
      </c>
      <c r="K1555">
        <v>73.7</v>
      </c>
      <c r="L1555" s="3">
        <f t="shared" si="321"/>
        <v>0</v>
      </c>
      <c r="M1555" s="3">
        <f t="shared" si="322"/>
        <v>1</v>
      </c>
      <c r="N1555" s="3">
        <f t="shared" si="323"/>
        <v>0</v>
      </c>
      <c r="AA1555" t="s">
        <v>1632</v>
      </c>
      <c r="AB1555" t="s">
        <v>1364</v>
      </c>
      <c r="AC1555" t="s">
        <v>51</v>
      </c>
      <c r="AD1555" t="s">
        <v>951</v>
      </c>
      <c r="AE1555">
        <v>24</v>
      </c>
      <c r="AF1555">
        <v>187.05</v>
      </c>
      <c r="AG1555">
        <v>73.7</v>
      </c>
      <c r="AH1555">
        <f t="shared" si="324"/>
        <v>2.5379918588873815</v>
      </c>
      <c r="AI1555">
        <v>22.5</v>
      </c>
      <c r="AJ1555">
        <v>52.19</v>
      </c>
      <c r="AK1555">
        <v>69.97</v>
      </c>
      <c r="AL1555" s="3">
        <f t="shared" si="325"/>
        <v>1</v>
      </c>
      <c r="AM1555" s="3">
        <f t="shared" si="326"/>
        <v>0</v>
      </c>
      <c r="AN1555" s="3">
        <f t="shared" si="327"/>
        <v>0</v>
      </c>
    </row>
    <row r="1556" spans="1:40" x14ac:dyDescent="0.35">
      <c r="A1556" s="9" t="s">
        <v>1633</v>
      </c>
      <c r="B1556" t="s">
        <v>1364</v>
      </c>
      <c r="C1556" t="s">
        <v>51</v>
      </c>
      <c r="D1556" t="s">
        <v>949</v>
      </c>
      <c r="E1556">
        <v>26.5</v>
      </c>
      <c r="F1556">
        <v>99.15</v>
      </c>
      <c r="G1556">
        <v>79.86</v>
      </c>
      <c r="H1556">
        <f t="shared" si="320"/>
        <v>1.2415477084898574</v>
      </c>
      <c r="I1556">
        <v>25.5</v>
      </c>
      <c r="J1556">
        <v>55.74</v>
      </c>
      <c r="K1556">
        <v>77.400000000000006</v>
      </c>
      <c r="L1556" s="3">
        <f t="shared" si="321"/>
        <v>0</v>
      </c>
      <c r="M1556" s="3">
        <f t="shared" si="322"/>
        <v>1</v>
      </c>
      <c r="N1556" s="3">
        <f t="shared" si="323"/>
        <v>0</v>
      </c>
      <c r="AA1556" t="s">
        <v>1633</v>
      </c>
      <c r="AB1556" t="s">
        <v>1364</v>
      </c>
      <c r="AC1556" t="s">
        <v>51</v>
      </c>
      <c r="AD1556" t="s">
        <v>951</v>
      </c>
      <c r="AE1556">
        <v>24</v>
      </c>
      <c r="AF1556">
        <v>115.25</v>
      </c>
      <c r="AG1556">
        <v>73.7</v>
      </c>
      <c r="AH1556">
        <f t="shared" si="324"/>
        <v>1.5637720488466758</v>
      </c>
      <c r="AI1556">
        <v>23.5</v>
      </c>
      <c r="AJ1556">
        <v>66.459999999999994</v>
      </c>
      <c r="AK1556">
        <v>72.459999999999994</v>
      </c>
      <c r="AL1556" s="3">
        <f t="shared" si="325"/>
        <v>1</v>
      </c>
      <c r="AM1556" s="3">
        <f t="shared" si="326"/>
        <v>0</v>
      </c>
      <c r="AN1556" s="3">
        <f t="shared" si="327"/>
        <v>0</v>
      </c>
    </row>
    <row r="1557" spans="1:40" x14ac:dyDescent="0.35">
      <c r="A1557" s="9" t="s">
        <v>1634</v>
      </c>
      <c r="B1557" t="s">
        <v>1364</v>
      </c>
      <c r="C1557" t="s">
        <v>51</v>
      </c>
      <c r="D1557" t="s">
        <v>134</v>
      </c>
      <c r="E1557">
        <v>25.5</v>
      </c>
      <c r="F1557">
        <v>83.78</v>
      </c>
      <c r="G1557">
        <v>77.400000000000006</v>
      </c>
      <c r="H1557">
        <f t="shared" si="320"/>
        <v>1.0824289405684755</v>
      </c>
      <c r="I1557">
        <v>25</v>
      </c>
      <c r="J1557">
        <v>61.54</v>
      </c>
      <c r="K1557">
        <v>76.17</v>
      </c>
      <c r="L1557" s="3">
        <f t="shared" si="321"/>
        <v>0</v>
      </c>
      <c r="M1557" s="3">
        <f t="shared" si="322"/>
        <v>1</v>
      </c>
      <c r="N1557" s="3">
        <f t="shared" si="323"/>
        <v>0</v>
      </c>
      <c r="AA1557" t="s">
        <v>1634</v>
      </c>
      <c r="AB1557" t="s">
        <v>1364</v>
      </c>
      <c r="AC1557" s="6" t="s">
        <v>51</v>
      </c>
      <c r="AD1557" s="6" t="s">
        <v>135</v>
      </c>
      <c r="AE1557" s="6">
        <v>22</v>
      </c>
      <c r="AF1557" s="6">
        <v>65.73</v>
      </c>
      <c r="AG1557" s="6">
        <v>68.72</v>
      </c>
      <c r="AH1557" s="6">
        <f t="shared" si="324"/>
        <v>0.9564901047729919</v>
      </c>
      <c r="AI1557" s="6">
        <v>21.5</v>
      </c>
      <c r="AJ1557" s="6">
        <v>42.33</v>
      </c>
      <c r="AK1557" s="6">
        <v>67.47</v>
      </c>
      <c r="AL1557" s="6">
        <f t="shared" si="325"/>
        <v>0</v>
      </c>
      <c r="AM1557" s="6">
        <f t="shared" si="326"/>
        <v>0</v>
      </c>
      <c r="AN1557" s="6">
        <f t="shared" si="327"/>
        <v>1</v>
      </c>
    </row>
    <row r="1558" spans="1:40" x14ac:dyDescent="0.35">
      <c r="A1558" s="9" t="s">
        <v>1635</v>
      </c>
      <c r="B1558" t="s">
        <v>1364</v>
      </c>
      <c r="C1558" s="6" t="s">
        <v>51</v>
      </c>
      <c r="D1558" s="6" t="s">
        <v>134</v>
      </c>
      <c r="E1558" s="6">
        <v>27</v>
      </c>
      <c r="F1558" s="6">
        <v>75.349999999999994</v>
      </c>
      <c r="G1558" s="6">
        <v>81.08</v>
      </c>
      <c r="H1558" s="6">
        <f t="shared" si="320"/>
        <v>0.92932905772076957</v>
      </c>
      <c r="I1558" s="6">
        <v>26.5</v>
      </c>
      <c r="J1558" s="6">
        <v>63.64</v>
      </c>
      <c r="K1558" s="6">
        <v>79.86</v>
      </c>
      <c r="L1558" s="6">
        <f t="shared" si="321"/>
        <v>0</v>
      </c>
      <c r="M1558" s="6">
        <f t="shared" si="322"/>
        <v>0</v>
      </c>
      <c r="N1558" s="6">
        <f t="shared" si="323"/>
        <v>1</v>
      </c>
      <c r="AA1558" t="s">
        <v>1635</v>
      </c>
      <c r="AB1558" t="s">
        <v>1364</v>
      </c>
      <c r="AC1558" s="6" t="s">
        <v>51</v>
      </c>
      <c r="AD1558" s="6" t="s">
        <v>135</v>
      </c>
      <c r="AE1558" s="6">
        <v>16</v>
      </c>
      <c r="AF1558" s="6">
        <v>43.31</v>
      </c>
      <c r="AG1558" s="6">
        <v>53.5</v>
      </c>
      <c r="AH1558" s="6">
        <f t="shared" si="324"/>
        <v>0.80953271028037388</v>
      </c>
      <c r="AI1558" s="6">
        <v>15.5</v>
      </c>
      <c r="AJ1558" s="6">
        <v>30.66</v>
      </c>
      <c r="AK1558" s="6">
        <v>52.21</v>
      </c>
      <c r="AL1558" s="6">
        <f t="shared" si="325"/>
        <v>0</v>
      </c>
      <c r="AM1558" s="6">
        <f t="shared" si="326"/>
        <v>0</v>
      </c>
      <c r="AN1558" s="6">
        <f t="shared" si="327"/>
        <v>1</v>
      </c>
    </row>
    <row r="1559" spans="1:40" x14ac:dyDescent="0.35">
      <c r="A1559" s="9" t="s">
        <v>1636</v>
      </c>
      <c r="B1559" t="s">
        <v>1364</v>
      </c>
      <c r="C1559" s="6" t="s">
        <v>51</v>
      </c>
      <c r="D1559" s="6" t="s">
        <v>134</v>
      </c>
      <c r="E1559" s="6">
        <v>26.5</v>
      </c>
      <c r="F1559" s="6">
        <v>76.17</v>
      </c>
      <c r="G1559" s="6">
        <v>79.86</v>
      </c>
      <c r="H1559" s="6">
        <f t="shared" si="320"/>
        <v>0.95379413974455296</v>
      </c>
      <c r="I1559" s="6">
        <v>26</v>
      </c>
      <c r="J1559" s="6">
        <v>72.83</v>
      </c>
      <c r="K1559" s="6">
        <v>78.63</v>
      </c>
      <c r="L1559" s="6">
        <f t="shared" si="321"/>
        <v>0</v>
      </c>
      <c r="M1559" s="6">
        <f t="shared" si="322"/>
        <v>0</v>
      </c>
      <c r="N1559" s="6">
        <f t="shared" si="323"/>
        <v>1</v>
      </c>
      <c r="AA1559" t="s">
        <v>1636</v>
      </c>
      <c r="AB1559" t="s">
        <v>1364</v>
      </c>
      <c r="AC1559" s="6" t="s">
        <v>51</v>
      </c>
      <c r="AD1559" s="6" t="s">
        <v>135</v>
      </c>
      <c r="AE1559" s="6">
        <v>25</v>
      </c>
      <c r="AF1559" s="6">
        <v>75.849999999999994</v>
      </c>
      <c r="AG1559" s="6">
        <v>76.17</v>
      </c>
      <c r="AH1559" s="6">
        <f t="shared" si="324"/>
        <v>0.99579887094656683</v>
      </c>
      <c r="AI1559" s="6">
        <v>24.5</v>
      </c>
      <c r="AJ1559" s="6">
        <v>65.739999999999995</v>
      </c>
      <c r="AK1559" s="6">
        <v>74.930000000000007</v>
      </c>
      <c r="AL1559" s="6">
        <f t="shared" si="325"/>
        <v>0</v>
      </c>
      <c r="AM1559" s="6">
        <f t="shared" si="326"/>
        <v>0</v>
      </c>
      <c r="AN1559" s="6">
        <f t="shared" si="327"/>
        <v>1</v>
      </c>
    </row>
    <row r="1560" spans="1:40" x14ac:dyDescent="0.35">
      <c r="A1560" s="9" t="s">
        <v>1637</v>
      </c>
      <c r="B1560" t="s">
        <v>1364</v>
      </c>
      <c r="C1560" t="s">
        <v>51</v>
      </c>
      <c r="D1560" t="s">
        <v>134</v>
      </c>
      <c r="E1560">
        <v>27</v>
      </c>
      <c r="F1560">
        <v>91.47</v>
      </c>
      <c r="G1560">
        <v>81.08</v>
      </c>
      <c r="H1560">
        <f t="shared" si="320"/>
        <v>1.1281450419338925</v>
      </c>
      <c r="I1560">
        <v>26.5</v>
      </c>
      <c r="J1560">
        <v>57.38</v>
      </c>
      <c r="K1560">
        <v>79.86</v>
      </c>
      <c r="L1560" s="3">
        <f t="shared" si="321"/>
        <v>0</v>
      </c>
      <c r="M1560" s="3">
        <f t="shared" si="322"/>
        <v>1</v>
      </c>
      <c r="N1560" s="3">
        <f t="shared" si="323"/>
        <v>0</v>
      </c>
      <c r="AA1560" t="s">
        <v>1637</v>
      </c>
      <c r="AB1560" t="s">
        <v>1364</v>
      </c>
      <c r="AC1560" s="6" t="s">
        <v>51</v>
      </c>
      <c r="AD1560" s="6" t="s">
        <v>135</v>
      </c>
      <c r="AE1560" s="6">
        <v>19.5</v>
      </c>
      <c r="AF1560" s="6">
        <v>53.28</v>
      </c>
      <c r="AG1560" s="6">
        <v>62.44</v>
      </c>
      <c r="AH1560" s="6">
        <f t="shared" si="324"/>
        <v>0.85329916720051258</v>
      </c>
      <c r="AI1560" s="6">
        <v>19</v>
      </c>
      <c r="AJ1560" s="6">
        <v>38.82</v>
      </c>
      <c r="AK1560" s="6">
        <v>61.18</v>
      </c>
      <c r="AL1560" s="6">
        <f t="shared" si="325"/>
        <v>0</v>
      </c>
      <c r="AM1560" s="6">
        <f t="shared" si="326"/>
        <v>0</v>
      </c>
      <c r="AN1560" s="6">
        <f t="shared" si="327"/>
        <v>1</v>
      </c>
    </row>
    <row r="1561" spans="1:40" x14ac:dyDescent="0.35">
      <c r="A1561" s="9" t="s">
        <v>1638</v>
      </c>
      <c r="B1561" t="s">
        <v>1364</v>
      </c>
      <c r="C1561" s="6" t="s">
        <v>51</v>
      </c>
      <c r="D1561" s="6" t="s">
        <v>134</v>
      </c>
      <c r="E1561" s="6">
        <v>27</v>
      </c>
      <c r="F1561" s="6">
        <v>74.69</v>
      </c>
      <c r="G1561" s="6">
        <v>81.08</v>
      </c>
      <c r="H1561" s="6">
        <f t="shared" si="320"/>
        <v>0.92118894918598915</v>
      </c>
      <c r="I1561" s="6">
        <v>26.5</v>
      </c>
      <c r="J1561" s="6">
        <v>53.12</v>
      </c>
      <c r="K1561" s="6">
        <v>79.86</v>
      </c>
      <c r="L1561" s="6">
        <f t="shared" si="321"/>
        <v>0</v>
      </c>
      <c r="M1561" s="6">
        <f t="shared" si="322"/>
        <v>0</v>
      </c>
      <c r="N1561" s="6">
        <f t="shared" si="323"/>
        <v>1</v>
      </c>
      <c r="AA1561" t="s">
        <v>1638</v>
      </c>
      <c r="AB1561" t="s">
        <v>1364</v>
      </c>
      <c r="AC1561" s="6" t="s">
        <v>51</v>
      </c>
      <c r="AD1561" s="6" t="s">
        <v>135</v>
      </c>
      <c r="AE1561" s="6">
        <v>21.5</v>
      </c>
      <c r="AF1561" s="6">
        <v>61.84</v>
      </c>
      <c r="AG1561" s="6">
        <v>67.47</v>
      </c>
      <c r="AH1561" s="6">
        <f t="shared" si="324"/>
        <v>0.91655550615088199</v>
      </c>
      <c r="AI1561" s="6">
        <v>21</v>
      </c>
      <c r="AJ1561" s="6">
        <v>56.88</v>
      </c>
      <c r="AK1561" s="6">
        <v>66.22</v>
      </c>
      <c r="AL1561" s="6">
        <f t="shared" si="325"/>
        <v>0</v>
      </c>
      <c r="AM1561" s="6">
        <f t="shared" si="326"/>
        <v>0</v>
      </c>
      <c r="AN1561" s="6">
        <f t="shared" si="327"/>
        <v>1</v>
      </c>
    </row>
    <row r="1562" spans="1:40" x14ac:dyDescent="0.35">
      <c r="A1562" s="9" t="s">
        <v>1639</v>
      </c>
      <c r="B1562" t="s">
        <v>1364</v>
      </c>
      <c r="C1562" s="6" t="s">
        <v>51</v>
      </c>
      <c r="D1562" s="6" t="s">
        <v>134</v>
      </c>
      <c r="E1562" s="6">
        <v>28.5</v>
      </c>
      <c r="F1562" s="6">
        <v>70.459999999999994</v>
      </c>
      <c r="G1562" s="6">
        <v>84.74</v>
      </c>
      <c r="H1562" s="6">
        <f t="shared" si="320"/>
        <v>0.83148454094878455</v>
      </c>
      <c r="I1562" s="6">
        <v>28</v>
      </c>
      <c r="J1562" s="6">
        <v>65.61</v>
      </c>
      <c r="K1562" s="6">
        <v>83.53</v>
      </c>
      <c r="L1562" s="6">
        <f t="shared" si="321"/>
        <v>0</v>
      </c>
      <c r="M1562" s="6">
        <f t="shared" si="322"/>
        <v>0</v>
      </c>
      <c r="N1562" s="6">
        <f t="shared" si="323"/>
        <v>1</v>
      </c>
      <c r="AA1562" t="s">
        <v>1639</v>
      </c>
      <c r="AB1562" t="s">
        <v>1364</v>
      </c>
      <c r="AC1562" s="6" t="s">
        <v>51</v>
      </c>
      <c r="AD1562" s="6" t="s">
        <v>135</v>
      </c>
      <c r="AE1562" s="6">
        <v>19</v>
      </c>
      <c r="AF1562" s="6">
        <v>52.28</v>
      </c>
      <c r="AG1562" s="6">
        <v>61.18</v>
      </c>
      <c r="AH1562" s="6">
        <f t="shared" si="324"/>
        <v>0.85452762340634192</v>
      </c>
      <c r="AI1562" s="6">
        <v>18.5</v>
      </c>
      <c r="AJ1562" s="6">
        <v>29.55</v>
      </c>
      <c r="AK1562" s="6">
        <v>59.91</v>
      </c>
      <c r="AL1562" s="6">
        <f t="shared" si="325"/>
        <v>0</v>
      </c>
      <c r="AM1562" s="6">
        <f t="shared" si="326"/>
        <v>0</v>
      </c>
      <c r="AN1562" s="6">
        <f t="shared" si="327"/>
        <v>1</v>
      </c>
    </row>
    <row r="1563" spans="1:40" x14ac:dyDescent="0.35">
      <c r="A1563" s="9" t="s">
        <v>1640</v>
      </c>
      <c r="B1563" t="s">
        <v>1364</v>
      </c>
      <c r="C1563" s="6" t="s">
        <v>51</v>
      </c>
      <c r="D1563" s="6" t="s">
        <v>134</v>
      </c>
      <c r="E1563" s="6">
        <v>19</v>
      </c>
      <c r="F1563" s="6">
        <v>52.47</v>
      </c>
      <c r="G1563" s="6">
        <v>61.18</v>
      </c>
      <c r="H1563" s="6">
        <f t="shared" si="320"/>
        <v>0.85763321346845378</v>
      </c>
      <c r="I1563" s="6">
        <v>18.5</v>
      </c>
      <c r="J1563" s="6">
        <v>40.33</v>
      </c>
      <c r="K1563" s="6">
        <v>59.91</v>
      </c>
      <c r="L1563" s="6">
        <f t="shared" si="321"/>
        <v>0</v>
      </c>
      <c r="M1563" s="6">
        <f t="shared" si="322"/>
        <v>0</v>
      </c>
      <c r="N1563" s="6">
        <f t="shared" si="323"/>
        <v>1</v>
      </c>
      <c r="AA1563" t="s">
        <v>1640</v>
      </c>
      <c r="AB1563" t="s">
        <v>1364</v>
      </c>
      <c r="AC1563" t="s">
        <v>51</v>
      </c>
      <c r="AD1563" t="s">
        <v>135</v>
      </c>
      <c r="AE1563">
        <v>25</v>
      </c>
      <c r="AF1563">
        <v>82.64</v>
      </c>
      <c r="AG1563">
        <v>76.17</v>
      </c>
      <c r="AH1563">
        <f t="shared" si="324"/>
        <v>1.0849415780491007</v>
      </c>
      <c r="AI1563">
        <v>24.5</v>
      </c>
      <c r="AJ1563">
        <v>50.6</v>
      </c>
      <c r="AK1563">
        <v>74.930000000000007</v>
      </c>
      <c r="AL1563" s="3">
        <f t="shared" si="325"/>
        <v>0</v>
      </c>
      <c r="AM1563" s="3">
        <f t="shared" si="326"/>
        <v>1</v>
      </c>
      <c r="AN1563" s="3">
        <f t="shared" si="327"/>
        <v>0</v>
      </c>
    </row>
    <row r="1564" spans="1:40" x14ac:dyDescent="0.35">
      <c r="A1564" s="9" t="s">
        <v>1641</v>
      </c>
      <c r="B1564" t="s">
        <v>1364</v>
      </c>
      <c r="C1564" t="s">
        <v>51</v>
      </c>
      <c r="D1564" t="s">
        <v>134</v>
      </c>
      <c r="E1564">
        <v>28.5</v>
      </c>
      <c r="F1564">
        <v>86.25</v>
      </c>
      <c r="G1564">
        <v>84.74</v>
      </c>
      <c r="H1564">
        <f t="shared" si="320"/>
        <v>1.017819211706396</v>
      </c>
      <c r="I1564">
        <v>28</v>
      </c>
      <c r="J1564">
        <v>68.91</v>
      </c>
      <c r="K1564">
        <v>83.53</v>
      </c>
      <c r="L1564" s="3">
        <f t="shared" si="321"/>
        <v>0</v>
      </c>
      <c r="M1564" s="3">
        <f t="shared" si="322"/>
        <v>1</v>
      </c>
      <c r="N1564" s="3">
        <f t="shared" si="323"/>
        <v>0</v>
      </c>
      <c r="AA1564" t="s">
        <v>1641</v>
      </c>
      <c r="AB1564" t="s">
        <v>1364</v>
      </c>
      <c r="AC1564" s="6" t="s">
        <v>51</v>
      </c>
      <c r="AD1564" s="6" t="s">
        <v>135</v>
      </c>
      <c r="AE1564" s="6">
        <v>30.5</v>
      </c>
      <c r="AF1564" s="6">
        <v>73.44</v>
      </c>
      <c r="AG1564" s="6">
        <v>89.6</v>
      </c>
      <c r="AH1564" s="6">
        <f t="shared" si="324"/>
        <v>0.81964285714285712</v>
      </c>
      <c r="AI1564" s="6">
        <v>30</v>
      </c>
      <c r="AJ1564" s="6">
        <v>56.11</v>
      </c>
      <c r="AK1564" s="6">
        <v>88.39</v>
      </c>
      <c r="AL1564" s="6">
        <f t="shared" si="325"/>
        <v>0</v>
      </c>
      <c r="AM1564" s="6">
        <f t="shared" si="326"/>
        <v>0</v>
      </c>
      <c r="AN1564" s="6">
        <f t="shared" si="327"/>
        <v>1</v>
      </c>
    </row>
    <row r="1565" spans="1:40" x14ac:dyDescent="0.35">
      <c r="A1565" s="9" t="s">
        <v>1642</v>
      </c>
      <c r="B1565" t="s">
        <v>1364</v>
      </c>
      <c r="C1565" t="s">
        <v>51</v>
      </c>
      <c r="D1565" t="s">
        <v>134</v>
      </c>
      <c r="E1565">
        <v>21</v>
      </c>
      <c r="F1565">
        <v>66.489999999999995</v>
      </c>
      <c r="G1565">
        <v>66.22</v>
      </c>
      <c r="H1565">
        <f t="shared" si="320"/>
        <v>1.0040773180308062</v>
      </c>
      <c r="I1565">
        <v>20.5</v>
      </c>
      <c r="J1565">
        <v>40.72</v>
      </c>
      <c r="K1565">
        <v>64.97</v>
      </c>
      <c r="L1565" s="3">
        <f t="shared" si="321"/>
        <v>0</v>
      </c>
      <c r="M1565" s="3">
        <f t="shared" si="322"/>
        <v>1</v>
      </c>
      <c r="N1565" s="3">
        <f t="shared" si="323"/>
        <v>0</v>
      </c>
      <c r="AA1565" t="s">
        <v>1642</v>
      </c>
      <c r="AB1565" t="s">
        <v>1364</v>
      </c>
      <c r="AC1565" s="6" t="s">
        <v>51</v>
      </c>
      <c r="AD1565" s="6" t="s">
        <v>135</v>
      </c>
      <c r="AE1565" s="6">
        <v>20.5</v>
      </c>
      <c r="AF1565" s="6">
        <v>61.58</v>
      </c>
      <c r="AG1565" s="6">
        <v>64.97</v>
      </c>
      <c r="AH1565" s="6">
        <f t="shared" si="324"/>
        <v>0.94782207172541166</v>
      </c>
      <c r="AI1565" s="6">
        <v>20</v>
      </c>
      <c r="AJ1565" s="6">
        <v>32.299999999999997</v>
      </c>
      <c r="AK1565" s="6">
        <v>63.71</v>
      </c>
      <c r="AL1565" s="6">
        <f t="shared" si="325"/>
        <v>0</v>
      </c>
      <c r="AM1565" s="6">
        <f t="shared" si="326"/>
        <v>0</v>
      </c>
      <c r="AN1565" s="6">
        <f t="shared" si="327"/>
        <v>1</v>
      </c>
    </row>
    <row r="1566" spans="1:40" x14ac:dyDescent="0.35">
      <c r="A1566" s="9" t="s">
        <v>1643</v>
      </c>
      <c r="B1566" t="s">
        <v>1364</v>
      </c>
      <c r="C1566" t="s">
        <v>51</v>
      </c>
      <c r="D1566" t="s">
        <v>134</v>
      </c>
      <c r="E1566">
        <v>27</v>
      </c>
      <c r="F1566">
        <v>81.27</v>
      </c>
      <c r="G1566">
        <v>81.08</v>
      </c>
      <c r="H1566">
        <f t="shared" si="320"/>
        <v>1.0023433645781943</v>
      </c>
      <c r="I1566">
        <v>26.5</v>
      </c>
      <c r="J1566">
        <v>69.95</v>
      </c>
      <c r="K1566">
        <v>79.86</v>
      </c>
      <c r="L1566" s="3">
        <f t="shared" si="321"/>
        <v>0</v>
      </c>
      <c r="M1566" s="3">
        <f t="shared" si="322"/>
        <v>1</v>
      </c>
      <c r="N1566" s="3">
        <f t="shared" si="323"/>
        <v>0</v>
      </c>
      <c r="AA1566" t="s">
        <v>1643</v>
      </c>
      <c r="AB1566" t="s">
        <v>1364</v>
      </c>
      <c r="AC1566" s="6" t="s">
        <v>51</v>
      </c>
      <c r="AD1566" s="6" t="s">
        <v>135</v>
      </c>
      <c r="AE1566" s="6">
        <v>23</v>
      </c>
      <c r="AF1566" s="6">
        <v>62.43</v>
      </c>
      <c r="AG1566" s="6">
        <v>71.22</v>
      </c>
      <c r="AH1566" s="6">
        <f t="shared" si="324"/>
        <v>0.87657961246840777</v>
      </c>
      <c r="AI1566" s="6">
        <v>22.5</v>
      </c>
      <c r="AJ1566" s="6">
        <v>50.47</v>
      </c>
      <c r="AK1566" s="6">
        <v>69.97</v>
      </c>
      <c r="AL1566" s="6">
        <f t="shared" si="325"/>
        <v>0</v>
      </c>
      <c r="AM1566" s="6">
        <f t="shared" si="326"/>
        <v>0</v>
      </c>
      <c r="AN1566" s="6">
        <f t="shared" si="327"/>
        <v>1</v>
      </c>
    </row>
    <row r="1567" spans="1:40" x14ac:dyDescent="0.35">
      <c r="A1567" s="9" t="s">
        <v>1644</v>
      </c>
      <c r="B1567" t="s">
        <v>1364</v>
      </c>
      <c r="C1567" t="s">
        <v>51</v>
      </c>
      <c r="D1567" t="s">
        <v>134</v>
      </c>
      <c r="E1567">
        <v>27.5</v>
      </c>
      <c r="F1567">
        <v>90.53</v>
      </c>
      <c r="G1567">
        <v>82.3</v>
      </c>
      <c r="H1567">
        <f t="shared" si="320"/>
        <v>1.1000000000000001</v>
      </c>
      <c r="I1567">
        <v>27</v>
      </c>
      <c r="J1567">
        <v>48.97</v>
      </c>
      <c r="K1567">
        <v>81.08</v>
      </c>
      <c r="L1567" s="3">
        <f t="shared" si="321"/>
        <v>0</v>
      </c>
      <c r="M1567" s="3">
        <f t="shared" si="322"/>
        <v>1</v>
      </c>
      <c r="N1567" s="3">
        <f t="shared" si="323"/>
        <v>0</v>
      </c>
      <c r="AA1567" t="s">
        <v>1644</v>
      </c>
      <c r="AB1567" t="s">
        <v>1364</v>
      </c>
      <c r="AC1567" s="6" t="s">
        <v>51</v>
      </c>
      <c r="AD1567" s="6" t="s">
        <v>135</v>
      </c>
      <c r="AE1567" s="6">
        <v>16</v>
      </c>
      <c r="AF1567" s="6">
        <v>48.78</v>
      </c>
      <c r="AG1567" s="6">
        <v>53.5</v>
      </c>
      <c r="AH1567" s="6">
        <f t="shared" si="324"/>
        <v>0.91177570093457949</v>
      </c>
      <c r="AI1567" s="6">
        <v>15.5</v>
      </c>
      <c r="AJ1567" s="6">
        <v>27.76</v>
      </c>
      <c r="AK1567" s="6">
        <v>52.21</v>
      </c>
      <c r="AL1567" s="6">
        <f t="shared" si="325"/>
        <v>0</v>
      </c>
      <c r="AM1567" s="6">
        <f t="shared" si="326"/>
        <v>0</v>
      </c>
      <c r="AN1567" s="6">
        <f t="shared" si="327"/>
        <v>1</v>
      </c>
    </row>
    <row r="1568" spans="1:40" x14ac:dyDescent="0.35">
      <c r="A1568" s="9" t="s">
        <v>1645</v>
      </c>
      <c r="B1568" t="s">
        <v>1364</v>
      </c>
      <c r="C1568" t="s">
        <v>51</v>
      </c>
      <c r="D1568" t="s">
        <v>134</v>
      </c>
      <c r="E1568">
        <v>28.5</v>
      </c>
      <c r="F1568">
        <v>89.35</v>
      </c>
      <c r="G1568">
        <v>84.74</v>
      </c>
      <c r="H1568">
        <f t="shared" si="320"/>
        <v>1.0544016993155534</v>
      </c>
      <c r="I1568">
        <v>28</v>
      </c>
      <c r="J1568">
        <v>67.430000000000007</v>
      </c>
      <c r="K1568">
        <v>83.53</v>
      </c>
      <c r="L1568" s="3">
        <f t="shared" si="321"/>
        <v>0</v>
      </c>
      <c r="M1568" s="3">
        <f t="shared" si="322"/>
        <v>1</v>
      </c>
      <c r="N1568" s="3">
        <f t="shared" si="323"/>
        <v>0</v>
      </c>
      <c r="AA1568" t="s">
        <v>1645</v>
      </c>
      <c r="AB1568" t="s">
        <v>1364</v>
      </c>
      <c r="AC1568" s="6" t="s">
        <v>51</v>
      </c>
      <c r="AD1568" s="6" t="s">
        <v>135</v>
      </c>
      <c r="AE1568" s="6">
        <v>31</v>
      </c>
      <c r="AF1568" s="6">
        <v>75.63</v>
      </c>
      <c r="AG1568" s="6">
        <v>90.81</v>
      </c>
      <c r="AH1568" s="6">
        <f t="shared" si="324"/>
        <v>0.83283779319458207</v>
      </c>
      <c r="AI1568" s="6">
        <v>30.5</v>
      </c>
      <c r="AJ1568" s="6">
        <v>62.93</v>
      </c>
      <c r="AK1568" s="6">
        <v>89.6</v>
      </c>
      <c r="AL1568" s="6">
        <f t="shared" si="325"/>
        <v>0</v>
      </c>
      <c r="AM1568" s="6">
        <f t="shared" si="326"/>
        <v>0</v>
      </c>
      <c r="AN1568" s="6">
        <f t="shared" si="327"/>
        <v>1</v>
      </c>
    </row>
    <row r="1569" spans="1:40" x14ac:dyDescent="0.35">
      <c r="A1569" s="9" t="s">
        <v>1646</v>
      </c>
      <c r="B1569" t="s">
        <v>1394</v>
      </c>
      <c r="C1569" t="s">
        <v>51</v>
      </c>
      <c r="D1569" t="s">
        <v>949</v>
      </c>
      <c r="E1569">
        <v>24.5</v>
      </c>
      <c r="F1569">
        <v>93.61</v>
      </c>
      <c r="G1569">
        <v>74.930000000000007</v>
      </c>
      <c r="H1569">
        <f t="shared" si="320"/>
        <v>1.2492993460563191</v>
      </c>
      <c r="I1569">
        <v>23</v>
      </c>
      <c r="J1569">
        <v>58.47</v>
      </c>
      <c r="K1569">
        <v>71.22</v>
      </c>
      <c r="L1569" s="3">
        <f t="shared" si="321"/>
        <v>0</v>
      </c>
      <c r="M1569" s="3">
        <f t="shared" si="322"/>
        <v>1</v>
      </c>
      <c r="N1569" s="3">
        <f t="shared" si="323"/>
        <v>0</v>
      </c>
      <c r="AA1569" t="s">
        <v>1646</v>
      </c>
      <c r="AB1569" t="s">
        <v>1394</v>
      </c>
      <c r="AC1569" t="s">
        <v>51</v>
      </c>
      <c r="AD1569" t="s">
        <v>951</v>
      </c>
      <c r="AE1569">
        <v>24</v>
      </c>
      <c r="AF1569">
        <v>178.58</v>
      </c>
      <c r="AG1569">
        <v>73.7</v>
      </c>
      <c r="AH1569">
        <f t="shared" si="324"/>
        <v>2.4230664857530528</v>
      </c>
      <c r="AI1569">
        <v>16</v>
      </c>
      <c r="AJ1569">
        <v>58.66</v>
      </c>
      <c r="AK1569">
        <v>53.5</v>
      </c>
      <c r="AL1569" s="3">
        <f t="shared" si="325"/>
        <v>1</v>
      </c>
      <c r="AM1569" s="3">
        <f t="shared" si="326"/>
        <v>0</v>
      </c>
      <c r="AN1569" s="3">
        <f t="shared" si="327"/>
        <v>0</v>
      </c>
    </row>
    <row r="1570" spans="1:40" x14ac:dyDescent="0.35">
      <c r="A1570" s="9" t="s">
        <v>1647</v>
      </c>
      <c r="B1570" t="s">
        <v>1394</v>
      </c>
      <c r="C1570" t="s">
        <v>51</v>
      </c>
      <c r="D1570" t="s">
        <v>949</v>
      </c>
      <c r="E1570">
        <v>25.5</v>
      </c>
      <c r="F1570">
        <v>129.72999999999999</v>
      </c>
      <c r="G1570">
        <v>77.400000000000006</v>
      </c>
      <c r="H1570">
        <f t="shared" si="320"/>
        <v>1.6760981912144701</v>
      </c>
      <c r="I1570">
        <v>24</v>
      </c>
      <c r="J1570">
        <v>69.89</v>
      </c>
      <c r="K1570">
        <v>73.7</v>
      </c>
      <c r="L1570" s="3">
        <f t="shared" si="321"/>
        <v>1</v>
      </c>
      <c r="M1570" s="3">
        <f t="shared" si="322"/>
        <v>0</v>
      </c>
      <c r="N1570" s="3">
        <f t="shared" si="323"/>
        <v>0</v>
      </c>
      <c r="AA1570" t="s">
        <v>1647</v>
      </c>
      <c r="AB1570" t="s">
        <v>1394</v>
      </c>
      <c r="AC1570" t="s">
        <v>51</v>
      </c>
      <c r="AD1570" t="s">
        <v>951</v>
      </c>
      <c r="AE1570">
        <v>24</v>
      </c>
      <c r="AF1570">
        <v>134.22</v>
      </c>
      <c r="AG1570">
        <v>73.7</v>
      </c>
      <c r="AH1570">
        <f t="shared" si="324"/>
        <v>1.8211668928086837</v>
      </c>
      <c r="AI1570">
        <v>23</v>
      </c>
      <c r="AJ1570">
        <v>47.75</v>
      </c>
      <c r="AK1570">
        <v>71.22</v>
      </c>
      <c r="AL1570" s="3">
        <f t="shared" si="325"/>
        <v>1</v>
      </c>
      <c r="AM1570" s="3">
        <f t="shared" si="326"/>
        <v>0</v>
      </c>
      <c r="AN1570" s="3">
        <f t="shared" si="327"/>
        <v>0</v>
      </c>
    </row>
    <row r="1571" spans="1:40" x14ac:dyDescent="0.35">
      <c r="A1571" s="9" t="s">
        <v>1648</v>
      </c>
      <c r="B1571" t="s">
        <v>1394</v>
      </c>
      <c r="C1571" t="s">
        <v>51</v>
      </c>
      <c r="D1571" t="s">
        <v>949</v>
      </c>
      <c r="E1571">
        <v>26</v>
      </c>
      <c r="F1571">
        <v>123.98</v>
      </c>
      <c r="G1571">
        <v>78.63</v>
      </c>
      <c r="H1571">
        <f t="shared" si="320"/>
        <v>1.5767518758743484</v>
      </c>
      <c r="I1571">
        <v>24.5</v>
      </c>
      <c r="J1571">
        <v>60.11</v>
      </c>
      <c r="K1571">
        <v>74.930000000000007</v>
      </c>
      <c r="L1571" s="3">
        <f t="shared" si="321"/>
        <v>1</v>
      </c>
      <c r="M1571" s="3">
        <f t="shared" si="322"/>
        <v>0</v>
      </c>
      <c r="N1571" s="3">
        <f t="shared" si="323"/>
        <v>0</v>
      </c>
      <c r="AA1571" t="s">
        <v>1648</v>
      </c>
      <c r="AB1571" t="s">
        <v>1394</v>
      </c>
      <c r="AC1571" t="s">
        <v>51</v>
      </c>
      <c r="AD1571" t="s">
        <v>951</v>
      </c>
      <c r="AE1571">
        <v>24</v>
      </c>
      <c r="AF1571">
        <v>171.92</v>
      </c>
      <c r="AG1571">
        <v>73.7</v>
      </c>
      <c r="AH1571">
        <f t="shared" si="324"/>
        <v>2.3327001356852102</v>
      </c>
      <c r="AI1571">
        <v>22.5</v>
      </c>
      <c r="AJ1571">
        <v>44.52</v>
      </c>
      <c r="AK1571">
        <v>69.97</v>
      </c>
      <c r="AL1571" s="3">
        <f t="shared" si="325"/>
        <v>1</v>
      </c>
      <c r="AM1571" s="3">
        <f t="shared" si="326"/>
        <v>0</v>
      </c>
      <c r="AN1571" s="3">
        <f t="shared" si="327"/>
        <v>0</v>
      </c>
    </row>
    <row r="1572" spans="1:40" x14ac:dyDescent="0.35">
      <c r="A1572" s="9" t="s">
        <v>1649</v>
      </c>
      <c r="B1572" t="s">
        <v>1394</v>
      </c>
      <c r="C1572" t="s">
        <v>51</v>
      </c>
      <c r="D1572" t="s">
        <v>949</v>
      </c>
      <c r="E1572">
        <v>25.5</v>
      </c>
      <c r="F1572">
        <v>100.62</v>
      </c>
      <c r="G1572">
        <v>77.400000000000006</v>
      </c>
      <c r="H1572">
        <f t="shared" si="320"/>
        <v>1.3</v>
      </c>
      <c r="I1572">
        <v>24.5</v>
      </c>
      <c r="J1572">
        <v>67.83</v>
      </c>
      <c r="K1572">
        <v>74.930000000000007</v>
      </c>
      <c r="L1572" s="3">
        <f t="shared" si="321"/>
        <v>0</v>
      </c>
      <c r="M1572" s="3">
        <f t="shared" si="322"/>
        <v>1</v>
      </c>
      <c r="N1572" s="3">
        <f t="shared" si="323"/>
        <v>0</v>
      </c>
      <c r="AA1572" t="s">
        <v>1649</v>
      </c>
      <c r="AB1572" t="s">
        <v>1394</v>
      </c>
      <c r="AC1572" t="s">
        <v>51</v>
      </c>
      <c r="AD1572" t="s">
        <v>951</v>
      </c>
      <c r="AE1572">
        <v>24</v>
      </c>
      <c r="AF1572">
        <v>175.21</v>
      </c>
      <c r="AG1572">
        <v>73.7</v>
      </c>
      <c r="AH1572">
        <f t="shared" si="324"/>
        <v>2.3773405698778833</v>
      </c>
      <c r="AI1572">
        <v>23</v>
      </c>
      <c r="AJ1572">
        <v>68.260000000000005</v>
      </c>
      <c r="AK1572">
        <v>71.22</v>
      </c>
      <c r="AL1572" s="3">
        <f t="shared" si="325"/>
        <v>1</v>
      </c>
      <c r="AM1572" s="3">
        <f t="shared" si="326"/>
        <v>0</v>
      </c>
      <c r="AN1572" s="3">
        <f t="shared" si="327"/>
        <v>0</v>
      </c>
    </row>
    <row r="1573" spans="1:40" x14ac:dyDescent="0.35">
      <c r="A1573" s="9" t="s">
        <v>1650</v>
      </c>
      <c r="B1573" t="s">
        <v>1394</v>
      </c>
      <c r="C1573" t="s">
        <v>51</v>
      </c>
      <c r="D1573" t="s">
        <v>949</v>
      </c>
      <c r="E1573">
        <v>25</v>
      </c>
      <c r="F1573">
        <v>142.83000000000001</v>
      </c>
      <c r="G1573">
        <v>76.17</v>
      </c>
      <c r="H1573">
        <f t="shared" si="320"/>
        <v>1.8751476959432849</v>
      </c>
      <c r="I1573">
        <v>23.5</v>
      </c>
      <c r="J1573">
        <v>55.88</v>
      </c>
      <c r="K1573">
        <v>72.459999999999994</v>
      </c>
      <c r="L1573" s="3">
        <f t="shared" si="321"/>
        <v>1</v>
      </c>
      <c r="M1573" s="3">
        <f t="shared" si="322"/>
        <v>0</v>
      </c>
      <c r="N1573" s="3">
        <f t="shared" si="323"/>
        <v>0</v>
      </c>
      <c r="AA1573" t="s">
        <v>1650</v>
      </c>
      <c r="AB1573" t="s">
        <v>1394</v>
      </c>
      <c r="AC1573" t="s">
        <v>51</v>
      </c>
      <c r="AD1573" t="s">
        <v>951</v>
      </c>
      <c r="AE1573">
        <v>24</v>
      </c>
      <c r="AF1573">
        <v>183.08</v>
      </c>
      <c r="AG1573">
        <v>73.7</v>
      </c>
      <c r="AH1573">
        <f t="shared" si="324"/>
        <v>2.4841248303934873</v>
      </c>
      <c r="AI1573">
        <v>23</v>
      </c>
      <c r="AJ1573">
        <v>70.709999999999994</v>
      </c>
      <c r="AK1573">
        <v>71.22</v>
      </c>
      <c r="AL1573" s="3">
        <f t="shared" si="325"/>
        <v>1</v>
      </c>
      <c r="AM1573" s="3">
        <f t="shared" si="326"/>
        <v>0</v>
      </c>
      <c r="AN1573" s="3">
        <f t="shared" si="327"/>
        <v>0</v>
      </c>
    </row>
    <row r="1574" spans="1:40" x14ac:dyDescent="0.35">
      <c r="A1574" s="9" t="s">
        <v>1651</v>
      </c>
      <c r="B1574" t="s">
        <v>1394</v>
      </c>
      <c r="C1574" s="6" t="s">
        <v>51</v>
      </c>
      <c r="D1574" s="6" t="s">
        <v>949</v>
      </c>
      <c r="E1574" s="6">
        <v>25.5</v>
      </c>
      <c r="F1574" s="6">
        <v>75.13</v>
      </c>
      <c r="G1574" s="6">
        <v>77.400000000000006</v>
      </c>
      <c r="H1574" s="6">
        <f t="shared" si="320"/>
        <v>0.97067183462532292</v>
      </c>
      <c r="I1574" s="6">
        <v>25</v>
      </c>
      <c r="J1574" s="6">
        <v>56.96</v>
      </c>
      <c r="K1574" s="6">
        <v>76.17</v>
      </c>
      <c r="L1574" s="6">
        <f t="shared" si="321"/>
        <v>0</v>
      </c>
      <c r="M1574" s="6">
        <f t="shared" si="322"/>
        <v>0</v>
      </c>
      <c r="N1574" s="6">
        <f t="shared" si="323"/>
        <v>1</v>
      </c>
      <c r="AA1574" t="s">
        <v>1651</v>
      </c>
      <c r="AB1574" t="s">
        <v>1394</v>
      </c>
      <c r="AC1574" t="s">
        <v>51</v>
      </c>
      <c r="AD1574" t="s">
        <v>951</v>
      </c>
      <c r="AE1574">
        <v>24</v>
      </c>
      <c r="AF1574">
        <v>82.5</v>
      </c>
      <c r="AG1574">
        <v>73.7</v>
      </c>
      <c r="AH1574">
        <f t="shared" si="324"/>
        <v>1.1194029850746268</v>
      </c>
      <c r="AI1574">
        <v>25</v>
      </c>
      <c r="AJ1574">
        <v>78.739999999999995</v>
      </c>
      <c r="AK1574">
        <v>76.17</v>
      </c>
      <c r="AL1574" s="3">
        <f t="shared" si="325"/>
        <v>0</v>
      </c>
      <c r="AM1574" s="3">
        <f t="shared" si="326"/>
        <v>1</v>
      </c>
      <c r="AN1574" s="3">
        <f t="shared" si="327"/>
        <v>0</v>
      </c>
    </row>
    <row r="1575" spans="1:40" x14ac:dyDescent="0.35">
      <c r="A1575" s="9" t="s">
        <v>1652</v>
      </c>
      <c r="B1575" t="s">
        <v>1394</v>
      </c>
      <c r="C1575" s="6" t="s">
        <v>51</v>
      </c>
      <c r="D1575" s="6" t="s">
        <v>949</v>
      </c>
      <c r="E1575" s="6">
        <v>25.5</v>
      </c>
      <c r="F1575" s="6">
        <v>74.27</v>
      </c>
      <c r="G1575" s="6">
        <v>77.400000000000006</v>
      </c>
      <c r="H1575" s="6">
        <f t="shared" si="320"/>
        <v>0.95956072351421173</v>
      </c>
      <c r="I1575" s="6">
        <v>25</v>
      </c>
      <c r="J1575" s="6">
        <v>66.61</v>
      </c>
      <c r="K1575" s="6">
        <v>76.17</v>
      </c>
      <c r="L1575" s="6">
        <f t="shared" si="321"/>
        <v>0</v>
      </c>
      <c r="M1575" s="6">
        <f t="shared" si="322"/>
        <v>0</v>
      </c>
      <c r="N1575" s="6">
        <f t="shared" si="323"/>
        <v>1</v>
      </c>
      <c r="AA1575" t="s">
        <v>1652</v>
      </c>
      <c r="AB1575" t="s">
        <v>1394</v>
      </c>
      <c r="AC1575" t="s">
        <v>51</v>
      </c>
      <c r="AD1575" t="s">
        <v>951</v>
      </c>
      <c r="AE1575">
        <v>24</v>
      </c>
      <c r="AF1575">
        <v>110.75</v>
      </c>
      <c r="AG1575">
        <v>73.7</v>
      </c>
      <c r="AH1575">
        <f t="shared" si="324"/>
        <v>1.5027137042062415</v>
      </c>
      <c r="AI1575">
        <v>23</v>
      </c>
      <c r="AJ1575">
        <v>42.79</v>
      </c>
      <c r="AK1575">
        <v>71.22</v>
      </c>
      <c r="AL1575" s="3">
        <f t="shared" si="325"/>
        <v>1</v>
      </c>
      <c r="AM1575" s="3">
        <f t="shared" si="326"/>
        <v>0</v>
      </c>
      <c r="AN1575" s="3">
        <f t="shared" si="327"/>
        <v>0</v>
      </c>
    </row>
    <row r="1576" spans="1:40" x14ac:dyDescent="0.35">
      <c r="A1576" s="9" t="s">
        <v>1653</v>
      </c>
      <c r="B1576" t="s">
        <v>1394</v>
      </c>
      <c r="C1576" s="6" t="s">
        <v>51</v>
      </c>
      <c r="D1576" s="6" t="s">
        <v>949</v>
      </c>
      <c r="E1576" s="6">
        <v>25</v>
      </c>
      <c r="F1576" s="6">
        <v>68.38</v>
      </c>
      <c r="G1576" s="6">
        <v>76.17</v>
      </c>
      <c r="H1576" s="6">
        <f t="shared" si="320"/>
        <v>0.89772876460548767</v>
      </c>
      <c r="I1576" s="6">
        <v>24.5</v>
      </c>
      <c r="J1576" s="6">
        <v>59.96</v>
      </c>
      <c r="K1576" s="6">
        <v>74.930000000000007</v>
      </c>
      <c r="L1576" s="6">
        <f t="shared" si="321"/>
        <v>0</v>
      </c>
      <c r="M1576" s="6">
        <f t="shared" si="322"/>
        <v>0</v>
      </c>
      <c r="N1576" s="6">
        <f t="shared" si="323"/>
        <v>1</v>
      </c>
      <c r="AA1576" t="s">
        <v>1653</v>
      </c>
      <c r="AB1576" t="s">
        <v>1394</v>
      </c>
      <c r="AC1576" t="s">
        <v>51</v>
      </c>
      <c r="AD1576" t="s">
        <v>951</v>
      </c>
      <c r="AE1576">
        <v>24</v>
      </c>
      <c r="AF1576">
        <v>138.53</v>
      </c>
      <c r="AG1576">
        <v>73.7</v>
      </c>
      <c r="AH1576">
        <f t="shared" si="324"/>
        <v>1.8796472184531885</v>
      </c>
      <c r="AI1576">
        <v>23</v>
      </c>
      <c r="AJ1576">
        <v>53.57</v>
      </c>
      <c r="AK1576">
        <v>71.22</v>
      </c>
      <c r="AL1576" s="3">
        <f t="shared" si="325"/>
        <v>1</v>
      </c>
      <c r="AM1576" s="3">
        <f t="shared" si="326"/>
        <v>0</v>
      </c>
      <c r="AN1576" s="3">
        <f t="shared" si="327"/>
        <v>0</v>
      </c>
    </row>
    <row r="1577" spans="1:40" x14ac:dyDescent="0.35">
      <c r="A1577" s="9" t="s">
        <v>1654</v>
      </c>
      <c r="B1577" t="s">
        <v>1394</v>
      </c>
      <c r="C1577" t="s">
        <v>51</v>
      </c>
      <c r="D1577" t="s">
        <v>949</v>
      </c>
      <c r="E1577">
        <v>26.5</v>
      </c>
      <c r="F1577">
        <v>98.56</v>
      </c>
      <c r="G1577">
        <v>79.86</v>
      </c>
      <c r="H1577">
        <f t="shared" si="320"/>
        <v>1.2341597796143251</v>
      </c>
      <c r="I1577">
        <v>24.5</v>
      </c>
      <c r="J1577">
        <v>70.78</v>
      </c>
      <c r="K1577">
        <v>74.930000000000007</v>
      </c>
      <c r="L1577" s="3">
        <f t="shared" si="321"/>
        <v>0</v>
      </c>
      <c r="M1577" s="3">
        <f t="shared" si="322"/>
        <v>1</v>
      </c>
      <c r="N1577" s="3">
        <f t="shared" si="323"/>
        <v>0</v>
      </c>
      <c r="AA1577" t="s">
        <v>1654</v>
      </c>
      <c r="AB1577" t="s">
        <v>1394</v>
      </c>
      <c r="AC1577" t="s">
        <v>51</v>
      </c>
      <c r="AD1577" t="s">
        <v>951</v>
      </c>
      <c r="AE1577">
        <v>24</v>
      </c>
      <c r="AF1577">
        <v>109.18</v>
      </c>
      <c r="AG1577">
        <v>73.7</v>
      </c>
      <c r="AH1577">
        <f t="shared" si="324"/>
        <v>1.4814111261872456</v>
      </c>
      <c r="AI1577">
        <v>16</v>
      </c>
      <c r="AJ1577">
        <v>59.26</v>
      </c>
      <c r="AK1577">
        <v>53.5</v>
      </c>
      <c r="AL1577" s="3">
        <f t="shared" si="325"/>
        <v>0</v>
      </c>
      <c r="AM1577" s="3">
        <f t="shared" si="326"/>
        <v>1</v>
      </c>
      <c r="AN1577" s="3">
        <f t="shared" si="327"/>
        <v>0</v>
      </c>
    </row>
    <row r="1578" spans="1:40" x14ac:dyDescent="0.35">
      <c r="A1578" s="9" t="s">
        <v>1655</v>
      </c>
      <c r="B1578" t="s">
        <v>1394</v>
      </c>
      <c r="C1578" t="s">
        <v>51</v>
      </c>
      <c r="D1578" t="s">
        <v>949</v>
      </c>
      <c r="E1578">
        <v>24.5</v>
      </c>
      <c r="F1578">
        <v>85.02</v>
      </c>
      <c r="G1578">
        <v>74.930000000000007</v>
      </c>
      <c r="H1578">
        <f t="shared" si="320"/>
        <v>1.1346590150807419</v>
      </c>
      <c r="I1578">
        <v>24</v>
      </c>
      <c r="J1578">
        <v>64.760000000000005</v>
      </c>
      <c r="K1578">
        <v>73.7</v>
      </c>
      <c r="L1578" s="3">
        <f t="shared" si="321"/>
        <v>0</v>
      </c>
      <c r="M1578" s="3">
        <f t="shared" si="322"/>
        <v>1</v>
      </c>
      <c r="N1578" s="3">
        <f t="shared" si="323"/>
        <v>0</v>
      </c>
      <c r="AA1578" t="s">
        <v>1655</v>
      </c>
      <c r="AB1578" t="s">
        <v>1394</v>
      </c>
      <c r="AC1578" t="s">
        <v>51</v>
      </c>
      <c r="AD1578" t="s">
        <v>951</v>
      </c>
      <c r="AE1578">
        <v>24</v>
      </c>
      <c r="AF1578">
        <v>122.5</v>
      </c>
      <c r="AG1578">
        <v>73.7</v>
      </c>
      <c r="AH1578">
        <f t="shared" si="324"/>
        <v>1.6621438263229307</v>
      </c>
      <c r="AI1578">
        <v>23.5</v>
      </c>
      <c r="AJ1578">
        <v>66.319999999999993</v>
      </c>
      <c r="AK1578">
        <v>72.459999999999994</v>
      </c>
      <c r="AL1578" s="3">
        <f t="shared" si="325"/>
        <v>1</v>
      </c>
      <c r="AM1578" s="3">
        <f t="shared" si="326"/>
        <v>0</v>
      </c>
      <c r="AN1578" s="3">
        <f t="shared" si="327"/>
        <v>0</v>
      </c>
    </row>
    <row r="1579" spans="1:40" x14ac:dyDescent="0.35">
      <c r="A1579" s="9" t="s">
        <v>1656</v>
      </c>
      <c r="B1579" t="s">
        <v>1394</v>
      </c>
      <c r="C1579" s="6" t="s">
        <v>51</v>
      </c>
      <c r="D1579" s="6" t="s">
        <v>949</v>
      </c>
      <c r="E1579" s="6">
        <v>21</v>
      </c>
      <c r="F1579" s="6">
        <v>62.96</v>
      </c>
      <c r="G1579" s="6">
        <v>66.22</v>
      </c>
      <c r="H1579" s="6">
        <f t="shared" si="320"/>
        <v>0.95077016007248571</v>
      </c>
      <c r="I1579" s="6">
        <v>20.5</v>
      </c>
      <c r="J1579" s="6">
        <v>34.21</v>
      </c>
      <c r="K1579" s="6">
        <v>64.97</v>
      </c>
      <c r="L1579" s="6">
        <f t="shared" si="321"/>
        <v>0</v>
      </c>
      <c r="M1579" s="6">
        <f t="shared" si="322"/>
        <v>0</v>
      </c>
      <c r="N1579" s="6">
        <f t="shared" si="323"/>
        <v>1</v>
      </c>
      <c r="AA1579" t="s">
        <v>1656</v>
      </c>
      <c r="AB1579" t="s">
        <v>1394</v>
      </c>
      <c r="AC1579" t="s">
        <v>51</v>
      </c>
      <c r="AD1579" t="s">
        <v>951</v>
      </c>
      <c r="AE1579">
        <v>24</v>
      </c>
      <c r="AF1579">
        <v>116.65</v>
      </c>
      <c r="AG1579">
        <v>73.7</v>
      </c>
      <c r="AH1579">
        <f t="shared" si="324"/>
        <v>1.5827679782903663</v>
      </c>
      <c r="AI1579">
        <v>35</v>
      </c>
      <c r="AJ1579">
        <v>101.3</v>
      </c>
      <c r="AK1579">
        <v>100.44</v>
      </c>
      <c r="AL1579" s="3">
        <f t="shared" si="325"/>
        <v>1</v>
      </c>
      <c r="AM1579" s="3">
        <f t="shared" si="326"/>
        <v>0</v>
      </c>
      <c r="AN1579" s="3">
        <f t="shared" si="327"/>
        <v>0</v>
      </c>
    </row>
    <row r="1580" spans="1:40" x14ac:dyDescent="0.35">
      <c r="A1580" s="9" t="s">
        <v>1657</v>
      </c>
      <c r="B1580" t="s">
        <v>1394</v>
      </c>
      <c r="C1580" t="s">
        <v>51</v>
      </c>
      <c r="D1580" t="s">
        <v>949</v>
      </c>
      <c r="E1580">
        <v>25.5</v>
      </c>
      <c r="F1580">
        <v>104.24</v>
      </c>
      <c r="G1580">
        <v>77.400000000000006</v>
      </c>
      <c r="H1580">
        <f t="shared" si="320"/>
        <v>1.3467700258397932</v>
      </c>
      <c r="I1580">
        <v>24</v>
      </c>
      <c r="J1580">
        <v>61.32</v>
      </c>
      <c r="K1580">
        <v>73.7</v>
      </c>
      <c r="L1580" s="3">
        <f t="shared" si="321"/>
        <v>0</v>
      </c>
      <c r="M1580" s="3">
        <f t="shared" si="322"/>
        <v>1</v>
      </c>
      <c r="N1580" s="3">
        <f t="shared" si="323"/>
        <v>0</v>
      </c>
      <c r="AA1580" t="s">
        <v>1657</v>
      </c>
      <c r="AB1580" t="s">
        <v>1394</v>
      </c>
      <c r="AC1580" t="s">
        <v>51</v>
      </c>
      <c r="AD1580" t="s">
        <v>951</v>
      </c>
      <c r="AE1580">
        <v>24</v>
      </c>
      <c r="AF1580">
        <v>170.24</v>
      </c>
      <c r="AG1580">
        <v>73.7</v>
      </c>
      <c r="AH1580">
        <f t="shared" si="324"/>
        <v>2.3099050203527818</v>
      </c>
      <c r="AI1580">
        <v>23</v>
      </c>
      <c r="AJ1580">
        <v>65.23</v>
      </c>
      <c r="AK1580">
        <v>71.22</v>
      </c>
      <c r="AL1580" s="3">
        <f t="shared" si="325"/>
        <v>1</v>
      </c>
      <c r="AM1580" s="3">
        <f t="shared" si="326"/>
        <v>0</v>
      </c>
      <c r="AN1580" s="3">
        <f t="shared" si="327"/>
        <v>0</v>
      </c>
    </row>
    <row r="1581" spans="1:40" x14ac:dyDescent="0.35">
      <c r="A1581" s="9" t="s">
        <v>1658</v>
      </c>
      <c r="B1581" t="s">
        <v>1394</v>
      </c>
      <c r="C1581" t="s">
        <v>51</v>
      </c>
      <c r="D1581" t="s">
        <v>949</v>
      </c>
      <c r="E1581">
        <v>25.5</v>
      </c>
      <c r="F1581">
        <v>143.97999999999999</v>
      </c>
      <c r="G1581">
        <v>77.400000000000006</v>
      </c>
      <c r="H1581">
        <f t="shared" si="320"/>
        <v>1.860206718346253</v>
      </c>
      <c r="I1581">
        <v>24</v>
      </c>
      <c r="J1581">
        <v>55.76</v>
      </c>
      <c r="K1581">
        <v>73.7</v>
      </c>
      <c r="L1581" s="3">
        <f t="shared" si="321"/>
        <v>1</v>
      </c>
      <c r="M1581" s="3">
        <f t="shared" si="322"/>
        <v>0</v>
      </c>
      <c r="N1581" s="3">
        <f t="shared" si="323"/>
        <v>0</v>
      </c>
      <c r="AA1581" t="s">
        <v>1658</v>
      </c>
      <c r="AB1581" t="s">
        <v>1394</v>
      </c>
      <c r="AC1581" t="s">
        <v>51</v>
      </c>
      <c r="AD1581" t="s">
        <v>951</v>
      </c>
      <c r="AE1581">
        <v>24</v>
      </c>
      <c r="AF1581">
        <v>101.24</v>
      </c>
      <c r="AG1581">
        <v>73.7</v>
      </c>
      <c r="AH1581">
        <f t="shared" si="324"/>
        <v>1.3736770691994571</v>
      </c>
      <c r="AI1581">
        <v>23.5</v>
      </c>
      <c r="AJ1581">
        <v>66.08</v>
      </c>
      <c r="AK1581">
        <v>72.459999999999994</v>
      </c>
      <c r="AL1581" s="3">
        <f t="shared" si="325"/>
        <v>0</v>
      </c>
      <c r="AM1581" s="3">
        <f t="shared" si="326"/>
        <v>1</v>
      </c>
      <c r="AN1581" s="3">
        <f t="shared" si="327"/>
        <v>0</v>
      </c>
    </row>
    <row r="1582" spans="1:40" x14ac:dyDescent="0.35">
      <c r="A1582" s="9" t="s">
        <v>1659</v>
      </c>
      <c r="B1582" t="s">
        <v>1394</v>
      </c>
      <c r="C1582" t="s">
        <v>51</v>
      </c>
      <c r="D1582" t="s">
        <v>949</v>
      </c>
      <c r="E1582">
        <v>25.5</v>
      </c>
      <c r="F1582">
        <v>89.31</v>
      </c>
      <c r="G1582">
        <v>77.400000000000006</v>
      </c>
      <c r="H1582">
        <f t="shared" si="320"/>
        <v>1.153875968992248</v>
      </c>
      <c r="I1582">
        <v>24</v>
      </c>
      <c r="J1582">
        <v>67.239999999999995</v>
      </c>
      <c r="K1582">
        <v>73.7</v>
      </c>
      <c r="L1582" s="3">
        <f t="shared" si="321"/>
        <v>0</v>
      </c>
      <c r="M1582" s="3">
        <f t="shared" si="322"/>
        <v>1</v>
      </c>
      <c r="N1582" s="3">
        <f t="shared" si="323"/>
        <v>0</v>
      </c>
      <c r="AA1582" t="s">
        <v>1659</v>
      </c>
      <c r="AB1582" t="s">
        <v>1394</v>
      </c>
      <c r="AC1582" s="6" t="s">
        <v>51</v>
      </c>
      <c r="AD1582" s="6" t="s">
        <v>951</v>
      </c>
      <c r="AE1582" s="6">
        <v>24.5</v>
      </c>
      <c r="AF1582" s="6">
        <v>72.63</v>
      </c>
      <c r="AG1582" s="6">
        <v>74.930000000000007</v>
      </c>
      <c r="AH1582" s="6">
        <f t="shared" si="324"/>
        <v>0.96930468437208051</v>
      </c>
      <c r="AI1582" s="6">
        <v>24</v>
      </c>
      <c r="AJ1582" s="6">
        <v>64.290000000000006</v>
      </c>
      <c r="AK1582" s="6">
        <v>73.7</v>
      </c>
      <c r="AL1582" s="6">
        <f t="shared" si="325"/>
        <v>0</v>
      </c>
      <c r="AM1582" s="6">
        <f t="shared" si="326"/>
        <v>0</v>
      </c>
      <c r="AN1582" s="6">
        <f t="shared" si="327"/>
        <v>1</v>
      </c>
    </row>
    <row r="1583" spans="1:40" x14ac:dyDescent="0.35">
      <c r="A1583" s="9" t="s">
        <v>1660</v>
      </c>
      <c r="B1583" t="s">
        <v>1394</v>
      </c>
      <c r="C1583" t="s">
        <v>51</v>
      </c>
      <c r="D1583" t="s">
        <v>949</v>
      </c>
      <c r="E1583">
        <v>26</v>
      </c>
      <c r="F1583">
        <v>87.36</v>
      </c>
      <c r="G1583">
        <v>78.63</v>
      </c>
      <c r="H1583">
        <f t="shared" si="320"/>
        <v>1.1110263258298361</v>
      </c>
      <c r="I1583">
        <v>25</v>
      </c>
      <c r="J1583">
        <v>62.75</v>
      </c>
      <c r="K1583">
        <v>76.17</v>
      </c>
      <c r="L1583" s="3">
        <f t="shared" si="321"/>
        <v>0</v>
      </c>
      <c r="M1583" s="3">
        <f t="shared" si="322"/>
        <v>1</v>
      </c>
      <c r="N1583" s="3">
        <f t="shared" si="323"/>
        <v>0</v>
      </c>
      <c r="AA1583" t="s">
        <v>1660</v>
      </c>
      <c r="AB1583" t="s">
        <v>1394</v>
      </c>
      <c r="AC1583" t="s">
        <v>51</v>
      </c>
      <c r="AD1583" t="s">
        <v>951</v>
      </c>
      <c r="AE1583">
        <v>24</v>
      </c>
      <c r="AF1583">
        <v>138.96</v>
      </c>
      <c r="AG1583">
        <v>73.7</v>
      </c>
      <c r="AH1583">
        <f t="shared" si="324"/>
        <v>1.8854816824966079</v>
      </c>
      <c r="AI1583">
        <v>22</v>
      </c>
      <c r="AJ1583">
        <v>65.849999999999994</v>
      </c>
      <c r="AK1583">
        <v>68.72</v>
      </c>
      <c r="AL1583" s="3">
        <f t="shared" si="325"/>
        <v>1</v>
      </c>
      <c r="AM1583" s="3">
        <f t="shared" si="326"/>
        <v>0</v>
      </c>
      <c r="AN1583" s="3">
        <f t="shared" si="327"/>
        <v>0</v>
      </c>
    </row>
    <row r="1584" spans="1:40" x14ac:dyDescent="0.35">
      <c r="A1584" s="9" t="s">
        <v>1661</v>
      </c>
      <c r="B1584" t="s">
        <v>1394</v>
      </c>
      <c r="C1584" s="6" t="s">
        <v>51</v>
      </c>
      <c r="D1584" s="6" t="s">
        <v>134</v>
      </c>
      <c r="E1584" s="6">
        <v>25</v>
      </c>
      <c r="F1584" s="6">
        <v>67.16</v>
      </c>
      <c r="G1584" s="6">
        <v>76.17</v>
      </c>
      <c r="H1584" s="6">
        <f t="shared" si="320"/>
        <v>0.88171196008927388</v>
      </c>
      <c r="I1584" s="6">
        <v>24.5</v>
      </c>
      <c r="J1584" s="6">
        <v>42.86</v>
      </c>
      <c r="K1584" s="6">
        <v>74.930000000000007</v>
      </c>
      <c r="L1584" s="6">
        <f t="shared" si="321"/>
        <v>0</v>
      </c>
      <c r="M1584" s="6">
        <f t="shared" si="322"/>
        <v>0</v>
      </c>
      <c r="N1584" s="6">
        <f t="shared" si="323"/>
        <v>1</v>
      </c>
      <c r="AA1584" t="s">
        <v>1661</v>
      </c>
      <c r="AB1584" t="s">
        <v>1394</v>
      </c>
      <c r="AC1584" t="s">
        <v>51</v>
      </c>
      <c r="AD1584" t="s">
        <v>135</v>
      </c>
      <c r="AE1584">
        <v>17</v>
      </c>
      <c r="AF1584">
        <v>57.76</v>
      </c>
      <c r="AG1584">
        <v>56.08</v>
      </c>
      <c r="AH1584">
        <f t="shared" si="324"/>
        <v>1.0299572039942939</v>
      </c>
      <c r="AI1584">
        <v>16.5</v>
      </c>
      <c r="AJ1584">
        <v>34.51</v>
      </c>
      <c r="AK1584">
        <v>54.79</v>
      </c>
      <c r="AL1584" s="3">
        <f t="shared" si="325"/>
        <v>0</v>
      </c>
      <c r="AM1584" s="3">
        <f t="shared" si="326"/>
        <v>1</v>
      </c>
      <c r="AN1584" s="3">
        <f t="shared" si="327"/>
        <v>0</v>
      </c>
    </row>
    <row r="1585" spans="1:40" x14ac:dyDescent="0.35">
      <c r="A1585" s="9" t="s">
        <v>1662</v>
      </c>
      <c r="B1585" t="s">
        <v>1394</v>
      </c>
      <c r="C1585" t="s">
        <v>51</v>
      </c>
      <c r="D1585" t="s">
        <v>134</v>
      </c>
      <c r="E1585">
        <v>27.5</v>
      </c>
      <c r="F1585">
        <v>107.22</v>
      </c>
      <c r="G1585">
        <v>82.3</v>
      </c>
      <c r="H1585">
        <f t="shared" si="320"/>
        <v>1.3027946537059538</v>
      </c>
      <c r="I1585">
        <v>24.5</v>
      </c>
      <c r="J1585">
        <v>74.599999999999994</v>
      </c>
      <c r="K1585">
        <v>74.930000000000007</v>
      </c>
      <c r="L1585" s="3">
        <f t="shared" si="321"/>
        <v>0</v>
      </c>
      <c r="M1585" s="3">
        <f t="shared" si="322"/>
        <v>1</v>
      </c>
      <c r="N1585" s="3">
        <f t="shared" si="323"/>
        <v>0</v>
      </c>
      <c r="AA1585" t="s">
        <v>1662</v>
      </c>
      <c r="AB1585" t="s">
        <v>1394</v>
      </c>
      <c r="AC1585" s="6" t="s">
        <v>51</v>
      </c>
      <c r="AD1585" s="6" t="s">
        <v>135</v>
      </c>
      <c r="AE1585" s="6">
        <v>19.5</v>
      </c>
      <c r="AF1585" s="6">
        <v>44.63</v>
      </c>
      <c r="AG1585" s="6">
        <v>62.44</v>
      </c>
      <c r="AH1585" s="6">
        <f t="shared" si="324"/>
        <v>0.71476617552850741</v>
      </c>
      <c r="AI1585" s="6">
        <v>19</v>
      </c>
      <c r="AJ1585" s="6">
        <v>38.049999999999997</v>
      </c>
      <c r="AK1585" s="6">
        <v>61.18</v>
      </c>
      <c r="AL1585" s="6">
        <f t="shared" si="325"/>
        <v>0</v>
      </c>
      <c r="AM1585" s="6">
        <f t="shared" si="326"/>
        <v>0</v>
      </c>
      <c r="AN1585" s="6">
        <f t="shared" si="327"/>
        <v>1</v>
      </c>
    </row>
    <row r="1586" spans="1:40" x14ac:dyDescent="0.35">
      <c r="A1586" s="9" t="s">
        <v>1663</v>
      </c>
      <c r="B1586" t="s">
        <v>1394</v>
      </c>
      <c r="C1586" t="s">
        <v>51</v>
      </c>
      <c r="D1586" t="s">
        <v>134</v>
      </c>
      <c r="E1586">
        <v>26.5</v>
      </c>
      <c r="F1586">
        <v>99.72</v>
      </c>
      <c r="G1586">
        <v>79.86</v>
      </c>
      <c r="H1586">
        <f t="shared" si="320"/>
        <v>1.2486851990984222</v>
      </c>
      <c r="I1586">
        <v>24.5</v>
      </c>
      <c r="J1586">
        <v>68.650000000000006</v>
      </c>
      <c r="K1586">
        <v>74.930000000000007</v>
      </c>
      <c r="L1586" s="3">
        <f t="shared" si="321"/>
        <v>0</v>
      </c>
      <c r="M1586" s="3">
        <f t="shared" si="322"/>
        <v>1</v>
      </c>
      <c r="N1586" s="3">
        <f t="shared" si="323"/>
        <v>0</v>
      </c>
      <c r="AA1586" t="s">
        <v>1663</v>
      </c>
      <c r="AB1586" t="s">
        <v>1394</v>
      </c>
      <c r="AC1586" s="6" t="s">
        <v>51</v>
      </c>
      <c r="AD1586" s="6" t="s">
        <v>135</v>
      </c>
      <c r="AE1586" s="6">
        <v>23</v>
      </c>
      <c r="AF1586" s="6">
        <v>64.8</v>
      </c>
      <c r="AG1586" s="6">
        <v>71.22</v>
      </c>
      <c r="AH1586" s="6">
        <f t="shared" si="324"/>
        <v>0.90985678180286433</v>
      </c>
      <c r="AI1586" s="6">
        <v>22.5</v>
      </c>
      <c r="AJ1586" s="6">
        <v>37.909999999999997</v>
      </c>
      <c r="AK1586" s="6">
        <v>69.97</v>
      </c>
      <c r="AL1586" s="6">
        <f t="shared" si="325"/>
        <v>0</v>
      </c>
      <c r="AM1586" s="6">
        <f t="shared" si="326"/>
        <v>0</v>
      </c>
      <c r="AN1586" s="6">
        <f t="shared" si="327"/>
        <v>1</v>
      </c>
    </row>
    <row r="1587" spans="1:40" x14ac:dyDescent="0.35">
      <c r="A1587" s="9" t="s">
        <v>1664</v>
      </c>
      <c r="B1587" t="s">
        <v>1394</v>
      </c>
      <c r="C1587" s="6" t="s">
        <v>51</v>
      </c>
      <c r="D1587" s="6" t="s">
        <v>134</v>
      </c>
      <c r="E1587" s="6">
        <v>21</v>
      </c>
      <c r="F1587" s="6">
        <v>60.24</v>
      </c>
      <c r="G1587" s="6">
        <v>66.22</v>
      </c>
      <c r="H1587" s="6">
        <f t="shared" si="320"/>
        <v>0.90969495620658414</v>
      </c>
      <c r="I1587" s="6">
        <v>20.5</v>
      </c>
      <c r="J1587" s="6">
        <v>39.880000000000003</v>
      </c>
      <c r="K1587" s="6">
        <v>64.97</v>
      </c>
      <c r="L1587" s="6">
        <f t="shared" si="321"/>
        <v>0</v>
      </c>
      <c r="M1587" s="6">
        <f t="shared" si="322"/>
        <v>0</v>
      </c>
      <c r="N1587" s="6">
        <f t="shared" si="323"/>
        <v>1</v>
      </c>
      <c r="AA1587" t="s">
        <v>1664</v>
      </c>
      <c r="AB1587" t="s">
        <v>1394</v>
      </c>
      <c r="AC1587" s="6" t="s">
        <v>51</v>
      </c>
      <c r="AD1587" s="6" t="s">
        <v>135</v>
      </c>
      <c r="AE1587" s="6">
        <v>22</v>
      </c>
      <c r="AF1587" s="6">
        <v>62.34</v>
      </c>
      <c r="AG1587" s="6">
        <v>68.72</v>
      </c>
      <c r="AH1587" s="6">
        <f t="shared" si="324"/>
        <v>0.90715948777648436</v>
      </c>
      <c r="AI1587" s="6">
        <v>21.5</v>
      </c>
      <c r="AJ1587" s="6">
        <v>51.21</v>
      </c>
      <c r="AK1587" s="6">
        <v>67.47</v>
      </c>
      <c r="AL1587" s="6">
        <f t="shared" si="325"/>
        <v>0</v>
      </c>
      <c r="AM1587" s="6">
        <f t="shared" si="326"/>
        <v>0</v>
      </c>
      <c r="AN1587" s="6">
        <f t="shared" si="327"/>
        <v>1</v>
      </c>
    </row>
    <row r="1588" spans="1:40" x14ac:dyDescent="0.35">
      <c r="A1588" s="9" t="s">
        <v>1665</v>
      </c>
      <c r="B1588" t="s">
        <v>1394</v>
      </c>
      <c r="C1588" t="s">
        <v>51</v>
      </c>
      <c r="D1588" t="s">
        <v>134</v>
      </c>
      <c r="E1588">
        <v>26</v>
      </c>
      <c r="F1588">
        <v>84.65</v>
      </c>
      <c r="G1588">
        <v>78.63</v>
      </c>
      <c r="H1588">
        <f t="shared" si="320"/>
        <v>1.0765611089914793</v>
      </c>
      <c r="I1588">
        <v>25.5</v>
      </c>
      <c r="J1588">
        <v>68.010000000000005</v>
      </c>
      <c r="K1588">
        <v>77.400000000000006</v>
      </c>
      <c r="L1588" s="3">
        <f t="shared" si="321"/>
        <v>0</v>
      </c>
      <c r="M1588" s="3">
        <f t="shared" si="322"/>
        <v>1</v>
      </c>
      <c r="N1588" s="3">
        <f t="shared" si="323"/>
        <v>0</v>
      </c>
      <c r="AA1588" t="s">
        <v>1665</v>
      </c>
      <c r="AB1588" t="s">
        <v>1394</v>
      </c>
      <c r="AC1588" s="6" t="s">
        <v>51</v>
      </c>
      <c r="AD1588" s="6" t="s">
        <v>135</v>
      </c>
      <c r="AE1588" s="6">
        <v>16</v>
      </c>
      <c r="AF1588" s="6">
        <v>40.67</v>
      </c>
      <c r="AG1588" s="6">
        <v>53.5</v>
      </c>
      <c r="AH1588" s="6">
        <f t="shared" si="324"/>
        <v>0.76018691588785048</v>
      </c>
      <c r="AI1588" s="6">
        <v>15.5</v>
      </c>
      <c r="AJ1588" s="6">
        <v>30.41</v>
      </c>
      <c r="AK1588" s="6">
        <v>52.21</v>
      </c>
      <c r="AL1588" s="6">
        <f t="shared" si="325"/>
        <v>0</v>
      </c>
      <c r="AM1588" s="6">
        <f t="shared" si="326"/>
        <v>0</v>
      </c>
      <c r="AN1588" s="6">
        <f t="shared" si="327"/>
        <v>1</v>
      </c>
    </row>
    <row r="1589" spans="1:40" x14ac:dyDescent="0.35">
      <c r="A1589" s="9" t="s">
        <v>1666</v>
      </c>
      <c r="B1589" t="s">
        <v>1394</v>
      </c>
      <c r="C1589" t="s">
        <v>51</v>
      </c>
      <c r="D1589" t="s">
        <v>134</v>
      </c>
      <c r="E1589">
        <v>26</v>
      </c>
      <c r="F1589">
        <v>79.77</v>
      </c>
      <c r="G1589">
        <v>78.63</v>
      </c>
      <c r="H1589">
        <f t="shared" si="320"/>
        <v>1.0144982830980542</v>
      </c>
      <c r="I1589">
        <v>30</v>
      </c>
      <c r="J1589">
        <v>89.44</v>
      </c>
      <c r="K1589">
        <v>88.39</v>
      </c>
      <c r="L1589" s="3">
        <f t="shared" si="321"/>
        <v>0</v>
      </c>
      <c r="M1589" s="3">
        <f t="shared" si="322"/>
        <v>1</v>
      </c>
      <c r="N1589" s="3">
        <f t="shared" si="323"/>
        <v>0</v>
      </c>
      <c r="AA1589" t="s">
        <v>1666</v>
      </c>
      <c r="AB1589" t="s">
        <v>1394</v>
      </c>
      <c r="AC1589" s="6" t="s">
        <v>51</v>
      </c>
      <c r="AD1589" s="6" t="s">
        <v>135</v>
      </c>
      <c r="AE1589" s="6">
        <v>32.5</v>
      </c>
      <c r="AF1589" s="6">
        <v>88.37</v>
      </c>
      <c r="AG1589" s="6">
        <v>94.43</v>
      </c>
      <c r="AH1589" s="6">
        <f t="shared" si="324"/>
        <v>0.93582547919093506</v>
      </c>
      <c r="AI1589" s="6">
        <v>32</v>
      </c>
      <c r="AJ1589" s="6">
        <v>86.18</v>
      </c>
      <c r="AK1589" s="6">
        <v>93.23</v>
      </c>
      <c r="AL1589" s="6">
        <f t="shared" si="325"/>
        <v>0</v>
      </c>
      <c r="AM1589" s="6">
        <f t="shared" si="326"/>
        <v>0</v>
      </c>
      <c r="AN1589" s="6">
        <f t="shared" si="327"/>
        <v>1</v>
      </c>
    </row>
    <row r="1590" spans="1:40" x14ac:dyDescent="0.35">
      <c r="A1590" s="9" t="s">
        <v>1667</v>
      </c>
      <c r="B1590" t="s">
        <v>1394</v>
      </c>
      <c r="C1590" t="s">
        <v>51</v>
      </c>
      <c r="D1590" t="s">
        <v>134</v>
      </c>
      <c r="E1590">
        <v>26</v>
      </c>
      <c r="F1590">
        <v>114.59</v>
      </c>
      <c r="G1590">
        <v>78.63</v>
      </c>
      <c r="H1590">
        <f t="shared" si="320"/>
        <v>1.4573318071982706</v>
      </c>
      <c r="I1590">
        <v>28.5</v>
      </c>
      <c r="J1590">
        <v>88.02</v>
      </c>
      <c r="K1590">
        <v>84.74</v>
      </c>
      <c r="L1590" s="3">
        <f t="shared" si="321"/>
        <v>0</v>
      </c>
      <c r="M1590" s="3">
        <f t="shared" si="322"/>
        <v>1</v>
      </c>
      <c r="N1590" s="3">
        <f t="shared" si="323"/>
        <v>0</v>
      </c>
      <c r="AA1590" t="s">
        <v>1667</v>
      </c>
      <c r="AB1590" t="s">
        <v>1394</v>
      </c>
      <c r="AC1590" s="6" t="s">
        <v>51</v>
      </c>
      <c r="AD1590" s="6" t="s">
        <v>135</v>
      </c>
      <c r="AE1590" s="6">
        <v>25.5</v>
      </c>
      <c r="AF1590" s="6">
        <v>64.17</v>
      </c>
      <c r="AG1590" s="6">
        <v>77.400000000000006</v>
      </c>
      <c r="AH1590" s="6">
        <f t="shared" si="324"/>
        <v>0.82906976744186045</v>
      </c>
      <c r="AI1590" s="6">
        <v>25</v>
      </c>
      <c r="AJ1590" s="6">
        <v>55.22</v>
      </c>
      <c r="AK1590" s="6">
        <v>76.17</v>
      </c>
      <c r="AL1590" s="6">
        <f t="shared" si="325"/>
        <v>0</v>
      </c>
      <c r="AM1590" s="6">
        <f t="shared" si="326"/>
        <v>0</v>
      </c>
      <c r="AN1590" s="6">
        <f t="shared" si="327"/>
        <v>1</v>
      </c>
    </row>
    <row r="1591" spans="1:40" x14ac:dyDescent="0.35">
      <c r="A1591" s="9" t="s">
        <v>1668</v>
      </c>
      <c r="B1591" t="s">
        <v>1394</v>
      </c>
      <c r="C1591" t="s">
        <v>51</v>
      </c>
      <c r="D1591" t="s">
        <v>134</v>
      </c>
      <c r="E1591">
        <v>29</v>
      </c>
      <c r="F1591">
        <v>86.58</v>
      </c>
      <c r="G1591">
        <v>85.96</v>
      </c>
      <c r="H1591">
        <f t="shared" si="320"/>
        <v>1.0072126570497906</v>
      </c>
      <c r="I1591">
        <v>28.5</v>
      </c>
      <c r="J1591">
        <v>44.96</v>
      </c>
      <c r="K1591">
        <v>84.74</v>
      </c>
      <c r="L1591" s="3">
        <f t="shared" si="321"/>
        <v>0</v>
      </c>
      <c r="M1591" s="3">
        <f t="shared" si="322"/>
        <v>1</v>
      </c>
      <c r="N1591" s="3">
        <f t="shared" si="323"/>
        <v>0</v>
      </c>
      <c r="AA1591" t="s">
        <v>1668</v>
      </c>
      <c r="AB1591" t="s">
        <v>1394</v>
      </c>
      <c r="AC1591" s="6" t="s">
        <v>51</v>
      </c>
      <c r="AD1591" s="6" t="s">
        <v>135</v>
      </c>
      <c r="AE1591" s="6">
        <v>20</v>
      </c>
      <c r="AF1591" s="6">
        <v>51.78</v>
      </c>
      <c r="AG1591" s="6">
        <v>63.71</v>
      </c>
      <c r="AH1591" s="6">
        <f t="shared" si="324"/>
        <v>0.81274525192277514</v>
      </c>
      <c r="AI1591" s="6">
        <v>19.5</v>
      </c>
      <c r="AJ1591" s="6">
        <v>33.79</v>
      </c>
      <c r="AK1591" s="6">
        <v>62.44</v>
      </c>
      <c r="AL1591" s="6">
        <f t="shared" si="325"/>
        <v>0</v>
      </c>
      <c r="AM1591" s="6">
        <f t="shared" si="326"/>
        <v>0</v>
      </c>
      <c r="AN1591" s="6">
        <f t="shared" si="327"/>
        <v>1</v>
      </c>
    </row>
    <row r="1592" spans="1:40" x14ac:dyDescent="0.35">
      <c r="A1592" s="9" t="s">
        <v>1669</v>
      </c>
      <c r="B1592" t="s">
        <v>1394</v>
      </c>
      <c r="C1592" t="s">
        <v>51</v>
      </c>
      <c r="D1592" t="s">
        <v>134</v>
      </c>
      <c r="E1592">
        <v>26.5</v>
      </c>
      <c r="F1592">
        <v>98.81</v>
      </c>
      <c r="G1592">
        <v>79.86</v>
      </c>
      <c r="H1592">
        <f t="shared" si="320"/>
        <v>1.2372902579514151</v>
      </c>
      <c r="I1592">
        <v>25.5</v>
      </c>
      <c r="J1592">
        <v>74.28</v>
      </c>
      <c r="K1592">
        <v>77.400000000000006</v>
      </c>
      <c r="L1592" s="3">
        <f t="shared" si="321"/>
        <v>0</v>
      </c>
      <c r="M1592" s="3">
        <f t="shared" si="322"/>
        <v>1</v>
      </c>
      <c r="N1592" s="3">
        <f t="shared" si="323"/>
        <v>0</v>
      </c>
      <c r="AA1592" t="s">
        <v>1669</v>
      </c>
      <c r="AB1592" t="s">
        <v>1394</v>
      </c>
      <c r="AC1592" t="s">
        <v>51</v>
      </c>
      <c r="AD1592" t="s">
        <v>135</v>
      </c>
      <c r="AE1592">
        <v>24</v>
      </c>
      <c r="AF1592">
        <v>77.98</v>
      </c>
      <c r="AG1592">
        <v>73.7</v>
      </c>
      <c r="AH1592">
        <f t="shared" si="324"/>
        <v>1.0580732700135684</v>
      </c>
      <c r="AI1592">
        <v>27</v>
      </c>
      <c r="AJ1592">
        <v>84.15</v>
      </c>
      <c r="AK1592">
        <v>81.08</v>
      </c>
      <c r="AL1592" s="3">
        <f t="shared" si="325"/>
        <v>0</v>
      </c>
      <c r="AM1592" s="3">
        <f t="shared" si="326"/>
        <v>1</v>
      </c>
      <c r="AN1592" s="3">
        <f t="shared" si="327"/>
        <v>0</v>
      </c>
    </row>
    <row r="1593" spans="1:40" x14ac:dyDescent="0.35">
      <c r="A1593" s="9" t="s">
        <v>1670</v>
      </c>
      <c r="B1593" t="s">
        <v>1394</v>
      </c>
      <c r="C1593" t="s">
        <v>51</v>
      </c>
      <c r="D1593" t="s">
        <v>134</v>
      </c>
      <c r="E1593">
        <v>27</v>
      </c>
      <c r="F1593">
        <v>111.85</v>
      </c>
      <c r="G1593">
        <v>81.08</v>
      </c>
      <c r="H1593">
        <f t="shared" si="320"/>
        <v>1.3795017266896892</v>
      </c>
      <c r="I1593">
        <v>26</v>
      </c>
      <c r="J1593">
        <v>70.3</v>
      </c>
      <c r="K1593">
        <v>78.63</v>
      </c>
      <c r="L1593" s="3">
        <f t="shared" si="321"/>
        <v>0</v>
      </c>
      <c r="M1593" s="3">
        <f t="shared" si="322"/>
        <v>1</v>
      </c>
      <c r="N1593" s="3">
        <f t="shared" si="323"/>
        <v>0</v>
      </c>
      <c r="AA1593" t="s">
        <v>1670</v>
      </c>
      <c r="AB1593" t="s">
        <v>1394</v>
      </c>
      <c r="AC1593" s="6" t="s">
        <v>51</v>
      </c>
      <c r="AD1593" s="6" t="s">
        <v>135</v>
      </c>
      <c r="AE1593" s="6">
        <v>25.5</v>
      </c>
      <c r="AF1593" s="6">
        <v>69.33</v>
      </c>
      <c r="AG1593" s="6">
        <v>77.400000000000006</v>
      </c>
      <c r="AH1593" s="6">
        <f t="shared" si="324"/>
        <v>0.89573643410852699</v>
      </c>
      <c r="AI1593" s="6">
        <v>25</v>
      </c>
      <c r="AJ1593" s="6">
        <v>59.88</v>
      </c>
      <c r="AK1593" s="6">
        <v>76.17</v>
      </c>
      <c r="AL1593" s="6">
        <f t="shared" si="325"/>
        <v>0</v>
      </c>
      <c r="AM1593" s="6">
        <f t="shared" si="326"/>
        <v>0</v>
      </c>
      <c r="AN1593" s="6">
        <f t="shared" si="327"/>
        <v>1</v>
      </c>
    </row>
    <row r="1594" spans="1:40" x14ac:dyDescent="0.35">
      <c r="A1594" s="9" t="s">
        <v>1671</v>
      </c>
      <c r="B1594" t="s">
        <v>1394</v>
      </c>
      <c r="C1594" t="s">
        <v>51</v>
      </c>
      <c r="D1594" t="s">
        <v>134</v>
      </c>
      <c r="E1594">
        <v>26.5</v>
      </c>
      <c r="F1594">
        <v>112.94</v>
      </c>
      <c r="G1594">
        <v>79.86</v>
      </c>
      <c r="H1594">
        <f t="shared" si="320"/>
        <v>1.4142248935637365</v>
      </c>
      <c r="I1594">
        <v>24.5</v>
      </c>
      <c r="J1594">
        <v>70.790000000000006</v>
      </c>
      <c r="K1594">
        <v>74.930000000000007</v>
      </c>
      <c r="L1594" s="3">
        <f t="shared" si="321"/>
        <v>0</v>
      </c>
      <c r="M1594" s="3">
        <f t="shared" si="322"/>
        <v>1</v>
      </c>
      <c r="N1594" s="3">
        <f t="shared" si="323"/>
        <v>0</v>
      </c>
      <c r="AA1594" t="s">
        <v>1671</v>
      </c>
      <c r="AB1594" t="s">
        <v>1394</v>
      </c>
      <c r="AC1594" t="s">
        <v>51</v>
      </c>
      <c r="AD1594" t="s">
        <v>135</v>
      </c>
      <c r="AE1594">
        <v>34</v>
      </c>
      <c r="AF1594">
        <v>99.05</v>
      </c>
      <c r="AG1594">
        <v>98.04</v>
      </c>
      <c r="AH1594">
        <f t="shared" si="324"/>
        <v>1.0103019175846593</v>
      </c>
      <c r="AI1594">
        <v>33.5</v>
      </c>
      <c r="AJ1594">
        <v>85.1</v>
      </c>
      <c r="AK1594">
        <v>96.84</v>
      </c>
      <c r="AL1594" s="3">
        <f t="shared" si="325"/>
        <v>0</v>
      </c>
      <c r="AM1594" s="3">
        <f t="shared" si="326"/>
        <v>1</v>
      </c>
      <c r="AN1594" s="3">
        <f t="shared" si="327"/>
        <v>0</v>
      </c>
    </row>
    <row r="1595" spans="1:40" x14ac:dyDescent="0.35">
      <c r="A1595" s="9" t="s">
        <v>1672</v>
      </c>
      <c r="B1595" t="s">
        <v>1394</v>
      </c>
      <c r="C1595" t="s">
        <v>51</v>
      </c>
      <c r="D1595" t="s">
        <v>134</v>
      </c>
      <c r="E1595">
        <v>26</v>
      </c>
      <c r="F1595">
        <v>97.04</v>
      </c>
      <c r="G1595">
        <v>78.63</v>
      </c>
      <c r="H1595">
        <f t="shared" si="320"/>
        <v>1.2341345542413837</v>
      </c>
      <c r="I1595">
        <v>24.5</v>
      </c>
      <c r="J1595">
        <v>73.83</v>
      </c>
      <c r="K1595">
        <v>74.930000000000007</v>
      </c>
      <c r="L1595" s="3">
        <f t="shared" si="321"/>
        <v>0</v>
      </c>
      <c r="M1595" s="3">
        <f t="shared" si="322"/>
        <v>1</v>
      </c>
      <c r="N1595" s="3">
        <f t="shared" si="323"/>
        <v>0</v>
      </c>
      <c r="AA1595" t="s">
        <v>1672</v>
      </c>
      <c r="AB1595" t="s">
        <v>1394</v>
      </c>
      <c r="AC1595" s="6" t="s">
        <v>51</v>
      </c>
      <c r="AD1595" s="6" t="s">
        <v>135</v>
      </c>
      <c r="AE1595" s="6">
        <v>24</v>
      </c>
      <c r="AF1595" s="6">
        <v>68.87</v>
      </c>
      <c r="AG1595" s="6">
        <v>73.7</v>
      </c>
      <c r="AH1595" s="6">
        <f t="shared" si="324"/>
        <v>0.93446404341926737</v>
      </c>
      <c r="AI1595" s="6">
        <v>23.5</v>
      </c>
      <c r="AJ1595" s="6">
        <v>54.46</v>
      </c>
      <c r="AK1595" s="6">
        <v>72.459999999999994</v>
      </c>
      <c r="AL1595" s="6">
        <f t="shared" si="325"/>
        <v>0</v>
      </c>
      <c r="AM1595" s="6">
        <f t="shared" si="326"/>
        <v>0</v>
      </c>
      <c r="AN1595" s="6">
        <f t="shared" si="327"/>
        <v>1</v>
      </c>
    </row>
    <row r="1596" spans="1:40" x14ac:dyDescent="0.35">
      <c r="A1596" s="9" t="s">
        <v>1673</v>
      </c>
      <c r="B1596" t="s">
        <v>1394</v>
      </c>
      <c r="C1596" t="s">
        <v>51</v>
      </c>
      <c r="D1596" t="s">
        <v>134</v>
      </c>
      <c r="E1596">
        <v>25</v>
      </c>
      <c r="F1596">
        <v>76.98</v>
      </c>
      <c r="G1596">
        <v>76.17</v>
      </c>
      <c r="H1596">
        <f t="shared" ref="H1596:H1649" si="328">F1596/G1596</f>
        <v>1.0106341079165027</v>
      </c>
      <c r="I1596">
        <v>24.5</v>
      </c>
      <c r="J1596">
        <v>65.349999999999994</v>
      </c>
      <c r="K1596">
        <v>74.930000000000007</v>
      </c>
      <c r="L1596" s="3">
        <f t="shared" ref="L1596:L1649" si="329">IF(H1596&gt;1.5,1,0)</f>
        <v>0</v>
      </c>
      <c r="M1596" s="3">
        <f t="shared" ref="M1596:M1649" si="330">IF((AND(H1596&gt;1,H1596&lt;1.5)),1,0)</f>
        <v>1</v>
      </c>
      <c r="N1596" s="3">
        <f t="shared" ref="N1596:N1649" si="331">IF(H1596&lt;1,1,0)</f>
        <v>0</v>
      </c>
      <c r="AA1596" t="s">
        <v>1673</v>
      </c>
      <c r="AB1596" t="s">
        <v>1394</v>
      </c>
      <c r="AC1596" s="6" t="s">
        <v>51</v>
      </c>
      <c r="AD1596" s="6" t="s">
        <v>135</v>
      </c>
      <c r="AE1596" s="6">
        <v>20</v>
      </c>
      <c r="AF1596" s="6">
        <v>55.59</v>
      </c>
      <c r="AG1596" s="6">
        <v>63.71</v>
      </c>
      <c r="AH1596" s="6">
        <f t="shared" ref="AH1596:AH1649" si="332">AF1596/AG1596</f>
        <v>0.87254748077224931</v>
      </c>
      <c r="AI1596" s="6">
        <v>19.5</v>
      </c>
      <c r="AJ1596" s="6">
        <v>50.17</v>
      </c>
      <c r="AK1596" s="6">
        <v>62.44</v>
      </c>
      <c r="AL1596" s="6">
        <f t="shared" ref="AL1596:AL1649" si="333">IF(AH1596&gt;1.5,1,0)</f>
        <v>0</v>
      </c>
      <c r="AM1596" s="6">
        <f t="shared" ref="AM1596:AM1649" si="334">IF((AND(AH1596&gt;1,AH1596&lt;1.5)),1,0)</f>
        <v>0</v>
      </c>
      <c r="AN1596" s="6">
        <f t="shared" ref="AN1596:AN1649" si="335">IF(AH1596&lt;1,1,0)</f>
        <v>1</v>
      </c>
    </row>
    <row r="1597" spans="1:40" x14ac:dyDescent="0.35">
      <c r="A1597" s="9" t="s">
        <v>1674</v>
      </c>
      <c r="B1597" t="s">
        <v>1394</v>
      </c>
      <c r="C1597" t="s">
        <v>51</v>
      </c>
      <c r="D1597" t="s">
        <v>134</v>
      </c>
      <c r="E1597">
        <v>24</v>
      </c>
      <c r="F1597">
        <v>76.28</v>
      </c>
      <c r="G1597">
        <v>73.7</v>
      </c>
      <c r="H1597">
        <f t="shared" si="328"/>
        <v>1.0350067842605155</v>
      </c>
      <c r="I1597">
        <v>23.5</v>
      </c>
      <c r="J1597">
        <v>54.87</v>
      </c>
      <c r="K1597">
        <v>72.459999999999994</v>
      </c>
      <c r="L1597" s="3">
        <f t="shared" si="329"/>
        <v>0</v>
      </c>
      <c r="M1597" s="3">
        <f t="shared" si="330"/>
        <v>1</v>
      </c>
      <c r="N1597" s="3">
        <f t="shared" si="331"/>
        <v>0</v>
      </c>
      <c r="AA1597" t="s">
        <v>1674</v>
      </c>
      <c r="AB1597" t="s">
        <v>1394</v>
      </c>
      <c r="AC1597" s="6" t="s">
        <v>51</v>
      </c>
      <c r="AD1597" s="6" t="s">
        <v>135</v>
      </c>
      <c r="AE1597" s="6">
        <v>23</v>
      </c>
      <c r="AF1597" s="6">
        <v>69.239999999999995</v>
      </c>
      <c r="AG1597" s="6">
        <v>71.22</v>
      </c>
      <c r="AH1597" s="6">
        <f t="shared" si="332"/>
        <v>0.97219882055602358</v>
      </c>
      <c r="AI1597" s="6">
        <v>22.5</v>
      </c>
      <c r="AJ1597" s="6">
        <v>50.46</v>
      </c>
      <c r="AK1597" s="6">
        <v>69.97</v>
      </c>
      <c r="AL1597" s="6">
        <f t="shared" si="333"/>
        <v>0</v>
      </c>
      <c r="AM1597" s="6">
        <f t="shared" si="334"/>
        <v>0</v>
      </c>
      <c r="AN1597" s="6">
        <f t="shared" si="335"/>
        <v>1</v>
      </c>
    </row>
    <row r="1598" spans="1:40" x14ac:dyDescent="0.35">
      <c r="A1598" s="9" t="s">
        <v>1675</v>
      </c>
      <c r="B1598" t="s">
        <v>1394</v>
      </c>
      <c r="C1598" t="s">
        <v>51</v>
      </c>
      <c r="D1598" t="s">
        <v>134</v>
      </c>
      <c r="E1598">
        <v>27.5</v>
      </c>
      <c r="F1598">
        <v>90.94</v>
      </c>
      <c r="G1598">
        <v>82.3</v>
      </c>
      <c r="H1598">
        <f t="shared" si="328"/>
        <v>1.1049817739975698</v>
      </c>
      <c r="I1598">
        <v>26.5</v>
      </c>
      <c r="J1598">
        <v>81.17</v>
      </c>
      <c r="K1598">
        <v>79.86</v>
      </c>
      <c r="L1598" s="3">
        <f t="shared" si="329"/>
        <v>0</v>
      </c>
      <c r="M1598" s="3">
        <f t="shared" si="330"/>
        <v>1</v>
      </c>
      <c r="N1598" s="3">
        <f t="shared" si="331"/>
        <v>0</v>
      </c>
      <c r="AA1598" t="s">
        <v>1675</v>
      </c>
      <c r="AB1598" t="s">
        <v>1394</v>
      </c>
      <c r="AC1598" t="s">
        <v>51</v>
      </c>
      <c r="AD1598" t="s">
        <v>135</v>
      </c>
      <c r="AE1598">
        <v>16</v>
      </c>
      <c r="AF1598">
        <v>56.14</v>
      </c>
      <c r="AG1598">
        <v>53.5</v>
      </c>
      <c r="AH1598">
        <f t="shared" si="332"/>
        <v>1.0493457943925233</v>
      </c>
      <c r="AI1598">
        <v>15.5</v>
      </c>
      <c r="AJ1598">
        <v>25.63</v>
      </c>
      <c r="AK1598">
        <v>52.21</v>
      </c>
      <c r="AL1598" s="3">
        <f t="shared" si="333"/>
        <v>0</v>
      </c>
      <c r="AM1598" s="3">
        <f t="shared" si="334"/>
        <v>1</v>
      </c>
      <c r="AN1598" s="3">
        <f t="shared" si="335"/>
        <v>0</v>
      </c>
    </row>
    <row r="1599" spans="1:40" x14ac:dyDescent="0.35">
      <c r="A1599" s="9" t="s">
        <v>1676</v>
      </c>
      <c r="B1599" t="s">
        <v>1427</v>
      </c>
      <c r="C1599" t="s">
        <v>51</v>
      </c>
      <c r="D1599" t="s">
        <v>949</v>
      </c>
      <c r="E1599">
        <v>25.5</v>
      </c>
      <c r="F1599">
        <v>209.31</v>
      </c>
      <c r="G1599">
        <v>77.400000000000006</v>
      </c>
      <c r="H1599">
        <f t="shared" si="328"/>
        <v>2.7042635658914729</v>
      </c>
      <c r="I1599">
        <v>23.5</v>
      </c>
      <c r="J1599">
        <v>66.319999999999993</v>
      </c>
      <c r="K1599">
        <v>72.459999999999994</v>
      </c>
      <c r="L1599" s="3">
        <f t="shared" si="329"/>
        <v>1</v>
      </c>
      <c r="M1599" s="3">
        <f t="shared" si="330"/>
        <v>0</v>
      </c>
      <c r="N1599" s="3">
        <f t="shared" si="331"/>
        <v>0</v>
      </c>
      <c r="AA1599" t="s">
        <v>1676</v>
      </c>
      <c r="AB1599" t="s">
        <v>1427</v>
      </c>
      <c r="AC1599" t="s">
        <v>51</v>
      </c>
      <c r="AD1599" t="s">
        <v>951</v>
      </c>
      <c r="AE1599">
        <v>24</v>
      </c>
      <c r="AF1599">
        <v>126.48</v>
      </c>
      <c r="AG1599">
        <v>73.7</v>
      </c>
      <c r="AH1599">
        <f t="shared" si="332"/>
        <v>1.716146540027137</v>
      </c>
      <c r="AI1599">
        <v>22</v>
      </c>
      <c r="AJ1599">
        <v>64.849999999999994</v>
      </c>
      <c r="AK1599">
        <v>68.72</v>
      </c>
      <c r="AL1599" s="3">
        <f t="shared" si="333"/>
        <v>1</v>
      </c>
      <c r="AM1599" s="3">
        <f t="shared" si="334"/>
        <v>0</v>
      </c>
      <c r="AN1599" s="3">
        <f t="shared" si="335"/>
        <v>0</v>
      </c>
    </row>
    <row r="1600" spans="1:40" x14ac:dyDescent="0.35">
      <c r="A1600" s="9" t="s">
        <v>1677</v>
      </c>
      <c r="B1600" t="s">
        <v>1427</v>
      </c>
      <c r="C1600" t="s">
        <v>51</v>
      </c>
      <c r="D1600" t="s">
        <v>949</v>
      </c>
      <c r="E1600">
        <v>25</v>
      </c>
      <c r="F1600">
        <v>200.98</v>
      </c>
      <c r="G1600">
        <v>76.17</v>
      </c>
      <c r="H1600">
        <f t="shared" si="328"/>
        <v>2.6385716161218324</v>
      </c>
      <c r="I1600">
        <v>23</v>
      </c>
      <c r="J1600">
        <v>63.01</v>
      </c>
      <c r="K1600">
        <v>71.22</v>
      </c>
      <c r="L1600" s="3">
        <f t="shared" si="329"/>
        <v>1</v>
      </c>
      <c r="M1600" s="3">
        <f t="shared" si="330"/>
        <v>0</v>
      </c>
      <c r="N1600" s="3">
        <f t="shared" si="331"/>
        <v>0</v>
      </c>
      <c r="AA1600" t="s">
        <v>1677</v>
      </c>
      <c r="AB1600" t="s">
        <v>1427</v>
      </c>
      <c r="AC1600" t="s">
        <v>51</v>
      </c>
      <c r="AD1600" t="s">
        <v>951</v>
      </c>
      <c r="AE1600">
        <v>24</v>
      </c>
      <c r="AF1600">
        <v>199.19</v>
      </c>
      <c r="AG1600">
        <v>73.7</v>
      </c>
      <c r="AH1600">
        <f t="shared" si="332"/>
        <v>2.7027137042062415</v>
      </c>
      <c r="AI1600">
        <v>16</v>
      </c>
      <c r="AJ1600">
        <v>57.69</v>
      </c>
      <c r="AK1600">
        <v>53.5</v>
      </c>
      <c r="AL1600" s="3">
        <f t="shared" si="333"/>
        <v>1</v>
      </c>
      <c r="AM1600" s="3">
        <f t="shared" si="334"/>
        <v>0</v>
      </c>
      <c r="AN1600" s="3">
        <f t="shared" si="335"/>
        <v>0</v>
      </c>
    </row>
    <row r="1601" spans="1:40" x14ac:dyDescent="0.35">
      <c r="A1601" s="9" t="s">
        <v>1678</v>
      </c>
      <c r="B1601" t="s">
        <v>1427</v>
      </c>
      <c r="C1601" t="s">
        <v>51</v>
      </c>
      <c r="D1601" t="s">
        <v>949</v>
      </c>
      <c r="E1601">
        <v>25</v>
      </c>
      <c r="F1601">
        <v>110.89</v>
      </c>
      <c r="G1601">
        <v>76.17</v>
      </c>
      <c r="H1601">
        <f t="shared" si="328"/>
        <v>1.4558225022974924</v>
      </c>
      <c r="I1601">
        <v>23.5</v>
      </c>
      <c r="J1601">
        <v>55.78</v>
      </c>
      <c r="K1601">
        <v>72.459999999999994</v>
      </c>
      <c r="L1601" s="3">
        <f t="shared" si="329"/>
        <v>0</v>
      </c>
      <c r="M1601" s="3">
        <f t="shared" si="330"/>
        <v>1</v>
      </c>
      <c r="N1601" s="3">
        <f t="shared" si="331"/>
        <v>0</v>
      </c>
      <c r="AA1601" t="s">
        <v>1678</v>
      </c>
      <c r="AB1601" t="s">
        <v>1427</v>
      </c>
      <c r="AC1601" t="s">
        <v>51</v>
      </c>
      <c r="AD1601" t="s">
        <v>951</v>
      </c>
      <c r="AE1601">
        <v>24</v>
      </c>
      <c r="AF1601">
        <v>150.6</v>
      </c>
      <c r="AG1601">
        <v>73.7</v>
      </c>
      <c r="AH1601">
        <f t="shared" si="332"/>
        <v>2.0434192672998641</v>
      </c>
      <c r="AI1601">
        <v>16</v>
      </c>
      <c r="AJ1601">
        <v>56.99</v>
      </c>
      <c r="AK1601">
        <v>53.5</v>
      </c>
      <c r="AL1601" s="3">
        <f t="shared" si="333"/>
        <v>1</v>
      </c>
      <c r="AM1601" s="3">
        <f t="shared" si="334"/>
        <v>0</v>
      </c>
      <c r="AN1601" s="3">
        <f t="shared" si="335"/>
        <v>0</v>
      </c>
    </row>
    <row r="1602" spans="1:40" x14ac:dyDescent="0.35">
      <c r="A1602" s="9" t="s">
        <v>1679</v>
      </c>
      <c r="B1602" t="s">
        <v>1427</v>
      </c>
      <c r="C1602" t="s">
        <v>51</v>
      </c>
      <c r="D1602" t="s">
        <v>949</v>
      </c>
      <c r="E1602">
        <v>24.5</v>
      </c>
      <c r="F1602">
        <v>75.77</v>
      </c>
      <c r="G1602">
        <v>74.930000000000007</v>
      </c>
      <c r="H1602">
        <f t="shared" si="328"/>
        <v>1.0112104630988921</v>
      </c>
      <c r="I1602">
        <v>24</v>
      </c>
      <c r="J1602">
        <v>53.74</v>
      </c>
      <c r="K1602">
        <v>73.7</v>
      </c>
      <c r="L1602" s="3">
        <f t="shared" si="329"/>
        <v>0</v>
      </c>
      <c r="M1602" s="3">
        <f t="shared" si="330"/>
        <v>1</v>
      </c>
      <c r="N1602" s="3">
        <f t="shared" si="331"/>
        <v>0</v>
      </c>
      <c r="AA1602" t="s">
        <v>1679</v>
      </c>
      <c r="AB1602" t="s">
        <v>1427</v>
      </c>
      <c r="AC1602" s="6" t="s">
        <v>51</v>
      </c>
      <c r="AD1602" s="6" t="s">
        <v>951</v>
      </c>
      <c r="AE1602" s="6">
        <v>24.5</v>
      </c>
      <c r="AF1602" s="6">
        <v>74.34</v>
      </c>
      <c r="AG1602" s="6">
        <v>74.930000000000007</v>
      </c>
      <c r="AH1602" s="6">
        <f t="shared" si="332"/>
        <v>0.99212598425196841</v>
      </c>
      <c r="AI1602" s="6">
        <v>24</v>
      </c>
      <c r="AJ1602" s="6">
        <v>68.86</v>
      </c>
      <c r="AK1602" s="6">
        <v>73.7</v>
      </c>
      <c r="AL1602" s="6">
        <f t="shared" si="333"/>
        <v>0</v>
      </c>
      <c r="AM1602" s="6">
        <f t="shared" si="334"/>
        <v>0</v>
      </c>
      <c r="AN1602" s="6">
        <f t="shared" si="335"/>
        <v>1</v>
      </c>
    </row>
    <row r="1603" spans="1:40" x14ac:dyDescent="0.35">
      <c r="A1603" s="9" t="s">
        <v>1680</v>
      </c>
      <c r="B1603" t="s">
        <v>1427</v>
      </c>
      <c r="C1603" s="6" t="s">
        <v>51</v>
      </c>
      <c r="D1603" s="6" t="s">
        <v>949</v>
      </c>
      <c r="E1603" s="6">
        <v>25.5</v>
      </c>
      <c r="F1603" s="6">
        <v>68.69</v>
      </c>
      <c r="G1603" s="6">
        <v>77.400000000000006</v>
      </c>
      <c r="H1603" s="6">
        <f t="shared" si="328"/>
        <v>0.88746770025839783</v>
      </c>
      <c r="I1603" s="6">
        <v>25</v>
      </c>
      <c r="J1603" s="6">
        <v>59.78</v>
      </c>
      <c r="K1603" s="6">
        <v>76.17</v>
      </c>
      <c r="L1603" s="6">
        <f t="shared" si="329"/>
        <v>0</v>
      </c>
      <c r="M1603" s="6">
        <f t="shared" si="330"/>
        <v>0</v>
      </c>
      <c r="N1603" s="6">
        <f t="shared" si="331"/>
        <v>1</v>
      </c>
      <c r="AA1603" t="s">
        <v>1680</v>
      </c>
      <c r="AB1603" t="s">
        <v>1427</v>
      </c>
      <c r="AC1603" t="s">
        <v>51</v>
      </c>
      <c r="AD1603" t="s">
        <v>951</v>
      </c>
      <c r="AE1603">
        <v>24</v>
      </c>
      <c r="AF1603">
        <v>170.28</v>
      </c>
      <c r="AG1603">
        <v>73.7</v>
      </c>
      <c r="AH1603">
        <f t="shared" si="332"/>
        <v>2.3104477611940299</v>
      </c>
      <c r="AI1603">
        <v>22</v>
      </c>
      <c r="AJ1603">
        <v>49.76</v>
      </c>
      <c r="AK1603">
        <v>68.72</v>
      </c>
      <c r="AL1603" s="3">
        <f t="shared" si="333"/>
        <v>1</v>
      </c>
      <c r="AM1603" s="3">
        <f t="shared" si="334"/>
        <v>0</v>
      </c>
      <c r="AN1603" s="3">
        <f t="shared" si="335"/>
        <v>0</v>
      </c>
    </row>
    <row r="1604" spans="1:40" x14ac:dyDescent="0.35">
      <c r="A1604" s="9" t="s">
        <v>1681</v>
      </c>
      <c r="B1604" t="s">
        <v>1427</v>
      </c>
      <c r="C1604" t="s">
        <v>51</v>
      </c>
      <c r="D1604" t="s">
        <v>949</v>
      </c>
      <c r="E1604">
        <v>25</v>
      </c>
      <c r="F1604">
        <v>147.38</v>
      </c>
      <c r="G1604">
        <v>76.17</v>
      </c>
      <c r="H1604">
        <f t="shared" si="328"/>
        <v>1.9348824996717866</v>
      </c>
      <c r="I1604">
        <v>23</v>
      </c>
      <c r="J1604">
        <v>52.54</v>
      </c>
      <c r="K1604">
        <v>71.22</v>
      </c>
      <c r="L1604" s="3">
        <f t="shared" si="329"/>
        <v>1</v>
      </c>
      <c r="M1604" s="3">
        <f t="shared" si="330"/>
        <v>0</v>
      </c>
      <c r="N1604" s="3">
        <f t="shared" si="331"/>
        <v>0</v>
      </c>
      <c r="AA1604" t="s">
        <v>1681</v>
      </c>
      <c r="AB1604" t="s">
        <v>1427</v>
      </c>
      <c r="AC1604" t="s">
        <v>51</v>
      </c>
      <c r="AD1604" t="s">
        <v>951</v>
      </c>
      <c r="AE1604">
        <v>24</v>
      </c>
      <c r="AF1604">
        <v>176.69</v>
      </c>
      <c r="AG1604">
        <v>73.7</v>
      </c>
      <c r="AH1604">
        <f t="shared" si="332"/>
        <v>2.3974219810040704</v>
      </c>
      <c r="AI1604">
        <v>22.5</v>
      </c>
      <c r="AJ1604">
        <v>54.95</v>
      </c>
      <c r="AK1604">
        <v>69.97</v>
      </c>
      <c r="AL1604" s="3">
        <f t="shared" si="333"/>
        <v>1</v>
      </c>
      <c r="AM1604" s="3">
        <f t="shared" si="334"/>
        <v>0</v>
      </c>
      <c r="AN1604" s="3">
        <f t="shared" si="335"/>
        <v>0</v>
      </c>
    </row>
    <row r="1605" spans="1:40" x14ac:dyDescent="0.35">
      <c r="A1605" s="9" t="s">
        <v>1682</v>
      </c>
      <c r="B1605" t="s">
        <v>1427</v>
      </c>
      <c r="C1605" t="s">
        <v>51</v>
      </c>
      <c r="D1605" t="s">
        <v>949</v>
      </c>
      <c r="E1605">
        <v>25</v>
      </c>
      <c r="F1605">
        <v>180.95</v>
      </c>
      <c r="G1605">
        <v>76.17</v>
      </c>
      <c r="H1605">
        <f t="shared" si="328"/>
        <v>2.375607194433504</v>
      </c>
      <c r="I1605">
        <v>23</v>
      </c>
      <c r="J1605">
        <v>70.2</v>
      </c>
      <c r="K1605">
        <v>71.22</v>
      </c>
      <c r="L1605" s="3">
        <f t="shared" si="329"/>
        <v>1</v>
      </c>
      <c r="M1605" s="3">
        <f t="shared" si="330"/>
        <v>0</v>
      </c>
      <c r="N1605" s="3">
        <f t="shared" si="331"/>
        <v>0</v>
      </c>
      <c r="AA1605" t="s">
        <v>1682</v>
      </c>
      <c r="AB1605" t="s">
        <v>1427</v>
      </c>
      <c r="AC1605" t="s">
        <v>51</v>
      </c>
      <c r="AD1605" t="s">
        <v>951</v>
      </c>
      <c r="AE1605">
        <v>24</v>
      </c>
      <c r="AF1605">
        <v>165.21</v>
      </c>
      <c r="AG1605">
        <v>73.7</v>
      </c>
      <c r="AH1605">
        <f t="shared" si="332"/>
        <v>2.2416553595658075</v>
      </c>
      <c r="AI1605">
        <v>23</v>
      </c>
      <c r="AJ1605">
        <v>67.900000000000006</v>
      </c>
      <c r="AK1605">
        <v>71.22</v>
      </c>
      <c r="AL1605" s="3">
        <f t="shared" si="333"/>
        <v>1</v>
      </c>
      <c r="AM1605" s="3">
        <f t="shared" si="334"/>
        <v>0</v>
      </c>
      <c r="AN1605" s="3">
        <f t="shared" si="335"/>
        <v>0</v>
      </c>
    </row>
    <row r="1606" spans="1:40" x14ac:dyDescent="0.35">
      <c r="A1606" s="9" t="s">
        <v>1683</v>
      </c>
      <c r="B1606" t="s">
        <v>1427</v>
      </c>
      <c r="C1606" t="s">
        <v>51</v>
      </c>
      <c r="D1606" t="s">
        <v>949</v>
      </c>
      <c r="E1606">
        <v>25.5</v>
      </c>
      <c r="F1606">
        <v>177.82</v>
      </c>
      <c r="G1606">
        <v>77.400000000000006</v>
      </c>
      <c r="H1606">
        <f t="shared" si="328"/>
        <v>2.2974160206718341</v>
      </c>
      <c r="I1606">
        <v>24</v>
      </c>
      <c r="J1606">
        <v>66.760000000000005</v>
      </c>
      <c r="K1606">
        <v>73.7</v>
      </c>
      <c r="L1606" s="3">
        <f t="shared" si="329"/>
        <v>1</v>
      </c>
      <c r="M1606" s="3">
        <f t="shared" si="330"/>
        <v>0</v>
      </c>
      <c r="N1606" s="3">
        <f t="shared" si="331"/>
        <v>0</v>
      </c>
      <c r="AA1606" t="s">
        <v>1683</v>
      </c>
      <c r="AB1606" t="s">
        <v>1427</v>
      </c>
      <c r="AC1606" t="s">
        <v>51</v>
      </c>
      <c r="AD1606" t="s">
        <v>951</v>
      </c>
      <c r="AE1606">
        <v>24</v>
      </c>
      <c r="AF1606">
        <v>119.98</v>
      </c>
      <c r="AG1606">
        <v>73.7</v>
      </c>
      <c r="AH1606">
        <f t="shared" si="332"/>
        <v>1.6279511533242876</v>
      </c>
      <c r="AI1606">
        <v>26.5</v>
      </c>
      <c r="AJ1606">
        <v>87.25</v>
      </c>
      <c r="AK1606">
        <v>79.86</v>
      </c>
      <c r="AL1606" s="3">
        <f t="shared" si="333"/>
        <v>1</v>
      </c>
      <c r="AM1606" s="3">
        <f t="shared" si="334"/>
        <v>0</v>
      </c>
      <c r="AN1606" s="3">
        <f t="shared" si="335"/>
        <v>0</v>
      </c>
    </row>
    <row r="1607" spans="1:40" x14ac:dyDescent="0.35">
      <c r="A1607" s="9" t="s">
        <v>1684</v>
      </c>
      <c r="B1607" t="s">
        <v>1427</v>
      </c>
      <c r="C1607" t="s">
        <v>51</v>
      </c>
      <c r="D1607" t="s">
        <v>949</v>
      </c>
      <c r="E1607">
        <v>26</v>
      </c>
      <c r="F1607">
        <v>84.32</v>
      </c>
      <c r="G1607">
        <v>78.63</v>
      </c>
      <c r="H1607">
        <f t="shared" si="328"/>
        <v>1.0723642375683582</v>
      </c>
      <c r="I1607">
        <v>25</v>
      </c>
      <c r="J1607">
        <v>76.81</v>
      </c>
      <c r="K1607">
        <v>76.17</v>
      </c>
      <c r="L1607" s="3">
        <f t="shared" si="329"/>
        <v>0</v>
      </c>
      <c r="M1607" s="3">
        <f t="shared" si="330"/>
        <v>1</v>
      </c>
      <c r="N1607" s="3">
        <f t="shared" si="331"/>
        <v>0</v>
      </c>
      <c r="AA1607" t="s">
        <v>1684</v>
      </c>
      <c r="AB1607" t="s">
        <v>1427</v>
      </c>
      <c r="AC1607" t="s">
        <v>51</v>
      </c>
      <c r="AD1607" t="s">
        <v>951</v>
      </c>
      <c r="AE1607">
        <v>24</v>
      </c>
      <c r="AF1607">
        <v>151.63999999999999</v>
      </c>
      <c r="AG1607">
        <v>73.7</v>
      </c>
      <c r="AH1607">
        <f t="shared" si="332"/>
        <v>2.05753052917232</v>
      </c>
      <c r="AI1607">
        <v>22.5</v>
      </c>
      <c r="AJ1607">
        <v>60.57</v>
      </c>
      <c r="AK1607">
        <v>69.97</v>
      </c>
      <c r="AL1607" s="3">
        <f t="shared" si="333"/>
        <v>1</v>
      </c>
      <c r="AM1607" s="3">
        <f t="shared" si="334"/>
        <v>0</v>
      </c>
      <c r="AN1607" s="3">
        <f t="shared" si="335"/>
        <v>0</v>
      </c>
    </row>
    <row r="1608" spans="1:40" x14ac:dyDescent="0.35">
      <c r="A1608" s="9" t="s">
        <v>1685</v>
      </c>
      <c r="B1608" t="s">
        <v>1427</v>
      </c>
      <c r="C1608" t="s">
        <v>51</v>
      </c>
      <c r="D1608" t="s">
        <v>949</v>
      </c>
      <c r="E1608">
        <v>25.5</v>
      </c>
      <c r="F1608">
        <v>195.31</v>
      </c>
      <c r="G1608">
        <v>77.400000000000006</v>
      </c>
      <c r="H1608">
        <f t="shared" si="328"/>
        <v>2.5233850129198965</v>
      </c>
      <c r="I1608">
        <v>23.5</v>
      </c>
      <c r="J1608">
        <v>64.680000000000007</v>
      </c>
      <c r="K1608">
        <v>72.459999999999994</v>
      </c>
      <c r="L1608" s="3">
        <f t="shared" si="329"/>
        <v>1</v>
      </c>
      <c r="M1608" s="3">
        <f t="shared" si="330"/>
        <v>0</v>
      </c>
      <c r="N1608" s="3">
        <f t="shared" si="331"/>
        <v>0</v>
      </c>
      <c r="AA1608" t="s">
        <v>1685</v>
      </c>
      <c r="AB1608" t="s">
        <v>1427</v>
      </c>
      <c r="AC1608" t="s">
        <v>51</v>
      </c>
      <c r="AD1608" t="s">
        <v>951</v>
      </c>
      <c r="AE1608">
        <v>24</v>
      </c>
      <c r="AF1608">
        <v>182.82</v>
      </c>
      <c r="AG1608">
        <v>73.7</v>
      </c>
      <c r="AH1608">
        <f t="shared" si="332"/>
        <v>2.4805970149253729</v>
      </c>
      <c r="AI1608">
        <v>21.5</v>
      </c>
      <c r="AJ1608">
        <v>60.2</v>
      </c>
      <c r="AK1608">
        <v>67.47</v>
      </c>
      <c r="AL1608" s="3">
        <f t="shared" si="333"/>
        <v>1</v>
      </c>
      <c r="AM1608" s="3">
        <f t="shared" si="334"/>
        <v>0</v>
      </c>
      <c r="AN1608" s="3">
        <f t="shared" si="335"/>
        <v>0</v>
      </c>
    </row>
    <row r="1609" spans="1:40" x14ac:dyDescent="0.35">
      <c r="A1609" s="9" t="s">
        <v>1686</v>
      </c>
      <c r="B1609" t="s">
        <v>1427</v>
      </c>
      <c r="C1609" t="s">
        <v>51</v>
      </c>
      <c r="D1609" t="s">
        <v>949</v>
      </c>
      <c r="E1609">
        <v>26</v>
      </c>
      <c r="F1609">
        <v>86.4</v>
      </c>
      <c r="G1609">
        <v>78.63</v>
      </c>
      <c r="H1609">
        <f t="shared" si="328"/>
        <v>1.0988172453262115</v>
      </c>
      <c r="I1609">
        <v>24.5</v>
      </c>
      <c r="J1609">
        <v>82.11</v>
      </c>
      <c r="K1609">
        <v>74.930000000000007</v>
      </c>
      <c r="L1609" s="3">
        <f t="shared" si="329"/>
        <v>0</v>
      </c>
      <c r="M1609" s="3">
        <f t="shared" si="330"/>
        <v>1</v>
      </c>
      <c r="N1609" s="3">
        <f t="shared" si="331"/>
        <v>0</v>
      </c>
      <c r="AA1609" t="s">
        <v>1686</v>
      </c>
      <c r="AB1609" t="s">
        <v>1427</v>
      </c>
      <c r="AC1609" t="s">
        <v>51</v>
      </c>
      <c r="AD1609" t="s">
        <v>951</v>
      </c>
      <c r="AE1609">
        <v>24</v>
      </c>
      <c r="AF1609">
        <v>163.59</v>
      </c>
      <c r="AG1609">
        <v>73.7</v>
      </c>
      <c r="AH1609">
        <f t="shared" si="332"/>
        <v>2.2196743554952509</v>
      </c>
      <c r="AI1609">
        <v>22.5</v>
      </c>
      <c r="AJ1609">
        <v>61.68</v>
      </c>
      <c r="AK1609">
        <v>69.97</v>
      </c>
      <c r="AL1609" s="3">
        <f t="shared" si="333"/>
        <v>1</v>
      </c>
      <c r="AM1609" s="3">
        <f t="shared" si="334"/>
        <v>0</v>
      </c>
      <c r="AN1609" s="3">
        <f t="shared" si="335"/>
        <v>0</v>
      </c>
    </row>
    <row r="1610" spans="1:40" x14ac:dyDescent="0.35">
      <c r="A1610" s="9" t="s">
        <v>1687</v>
      </c>
      <c r="B1610" t="s">
        <v>1427</v>
      </c>
      <c r="C1610" t="s">
        <v>51</v>
      </c>
      <c r="D1610" t="s">
        <v>134</v>
      </c>
      <c r="E1610">
        <v>25.5</v>
      </c>
      <c r="F1610">
        <v>124.86</v>
      </c>
      <c r="G1610">
        <v>77.400000000000006</v>
      </c>
      <c r="H1610">
        <f t="shared" si="328"/>
        <v>1.6131782945736433</v>
      </c>
      <c r="I1610">
        <v>23.5</v>
      </c>
      <c r="J1610">
        <v>50.9</v>
      </c>
      <c r="K1610">
        <v>72.459999999999994</v>
      </c>
      <c r="L1610" s="3">
        <f t="shared" si="329"/>
        <v>1</v>
      </c>
      <c r="M1610" s="3">
        <f t="shared" si="330"/>
        <v>0</v>
      </c>
      <c r="N1610" s="3">
        <f t="shared" si="331"/>
        <v>0</v>
      </c>
      <c r="AA1610" t="s">
        <v>1687</v>
      </c>
      <c r="AB1610" t="s">
        <v>1427</v>
      </c>
      <c r="AC1610" t="s">
        <v>51</v>
      </c>
      <c r="AD1610" t="s">
        <v>135</v>
      </c>
      <c r="AE1610">
        <v>26.5</v>
      </c>
      <c r="AF1610">
        <v>82.23</v>
      </c>
      <c r="AG1610">
        <v>79.86</v>
      </c>
      <c r="AH1610">
        <f t="shared" si="332"/>
        <v>1.0296769346356123</v>
      </c>
      <c r="AI1610">
        <v>25</v>
      </c>
      <c r="AJ1610">
        <v>48.81</v>
      </c>
      <c r="AK1610">
        <v>76.17</v>
      </c>
      <c r="AL1610" s="3">
        <f t="shared" si="333"/>
        <v>0</v>
      </c>
      <c r="AM1610" s="3">
        <f t="shared" si="334"/>
        <v>1</v>
      </c>
      <c r="AN1610" s="3">
        <f t="shared" si="335"/>
        <v>0</v>
      </c>
    </row>
    <row r="1611" spans="1:40" x14ac:dyDescent="0.35">
      <c r="A1611" s="9" t="s">
        <v>1688</v>
      </c>
      <c r="B1611" t="s">
        <v>1427</v>
      </c>
      <c r="C1611" t="s">
        <v>51</v>
      </c>
      <c r="D1611" t="s">
        <v>134</v>
      </c>
      <c r="E1611">
        <v>25.5</v>
      </c>
      <c r="F1611">
        <v>125.48</v>
      </c>
      <c r="G1611">
        <v>77.400000000000006</v>
      </c>
      <c r="H1611">
        <f t="shared" si="328"/>
        <v>1.621188630490956</v>
      </c>
      <c r="I1611">
        <v>24</v>
      </c>
      <c r="J1611">
        <v>55.12</v>
      </c>
      <c r="K1611">
        <v>73.7</v>
      </c>
      <c r="L1611" s="3">
        <f t="shared" si="329"/>
        <v>1</v>
      </c>
      <c r="M1611" s="3">
        <f t="shared" si="330"/>
        <v>0</v>
      </c>
      <c r="N1611" s="3">
        <f t="shared" si="331"/>
        <v>0</v>
      </c>
      <c r="AA1611" t="s">
        <v>1688</v>
      </c>
      <c r="AB1611" t="s">
        <v>1427</v>
      </c>
      <c r="AC1611" t="s">
        <v>51</v>
      </c>
      <c r="AD1611" t="s">
        <v>135</v>
      </c>
      <c r="AE1611">
        <v>19.5</v>
      </c>
      <c r="AF1611">
        <v>73.7</v>
      </c>
      <c r="AG1611">
        <v>62.44</v>
      </c>
      <c r="AH1611">
        <f t="shared" si="332"/>
        <v>1.1803331197950033</v>
      </c>
      <c r="AI1611">
        <v>26.5</v>
      </c>
      <c r="AJ1611">
        <v>80.81</v>
      </c>
      <c r="AK1611">
        <v>79.86</v>
      </c>
      <c r="AL1611" s="3">
        <f t="shared" si="333"/>
        <v>0</v>
      </c>
      <c r="AM1611" s="3">
        <f t="shared" si="334"/>
        <v>1</v>
      </c>
      <c r="AN1611" s="3">
        <f t="shared" si="335"/>
        <v>0</v>
      </c>
    </row>
    <row r="1612" spans="1:40" x14ac:dyDescent="0.35">
      <c r="A1612" s="9" t="s">
        <v>1689</v>
      </c>
      <c r="B1612" t="s">
        <v>1427</v>
      </c>
      <c r="C1612" t="s">
        <v>51</v>
      </c>
      <c r="D1612" t="s">
        <v>134</v>
      </c>
      <c r="E1612">
        <v>25</v>
      </c>
      <c r="F1612">
        <v>101.64</v>
      </c>
      <c r="G1612">
        <v>76.17</v>
      </c>
      <c r="H1612">
        <f t="shared" si="328"/>
        <v>1.3343836155966915</v>
      </c>
      <c r="I1612">
        <v>24</v>
      </c>
      <c r="J1612">
        <v>69.72</v>
      </c>
      <c r="K1612">
        <v>73.7</v>
      </c>
      <c r="L1612" s="3">
        <f t="shared" si="329"/>
        <v>0</v>
      </c>
      <c r="M1612" s="3">
        <f t="shared" si="330"/>
        <v>1</v>
      </c>
      <c r="N1612" s="3">
        <f t="shared" si="331"/>
        <v>0</v>
      </c>
      <c r="AA1612" t="s">
        <v>1689</v>
      </c>
      <c r="AB1612" t="s">
        <v>1427</v>
      </c>
      <c r="AC1612" t="s">
        <v>51</v>
      </c>
      <c r="AD1612" t="s">
        <v>135</v>
      </c>
      <c r="AE1612">
        <v>26.5</v>
      </c>
      <c r="AF1612">
        <v>100.29</v>
      </c>
      <c r="AG1612">
        <v>79.86</v>
      </c>
      <c r="AH1612">
        <f t="shared" si="332"/>
        <v>1.2558226897069873</v>
      </c>
      <c r="AI1612">
        <v>25.5</v>
      </c>
      <c r="AJ1612">
        <v>58.92</v>
      </c>
      <c r="AK1612">
        <v>77.400000000000006</v>
      </c>
      <c r="AL1612" s="3">
        <f t="shared" si="333"/>
        <v>0</v>
      </c>
      <c r="AM1612" s="3">
        <f t="shared" si="334"/>
        <v>1</v>
      </c>
      <c r="AN1612" s="3">
        <f t="shared" si="335"/>
        <v>0</v>
      </c>
    </row>
    <row r="1613" spans="1:40" x14ac:dyDescent="0.35">
      <c r="A1613" s="9" t="s">
        <v>1690</v>
      </c>
      <c r="B1613" t="s">
        <v>1442</v>
      </c>
      <c r="C1613" t="s">
        <v>51</v>
      </c>
      <c r="D1613" t="s">
        <v>949</v>
      </c>
      <c r="E1613">
        <v>25.5</v>
      </c>
      <c r="F1613">
        <v>170.02</v>
      </c>
      <c r="G1613">
        <v>77.400000000000006</v>
      </c>
      <c r="H1613">
        <f t="shared" si="328"/>
        <v>2.1966408268733848</v>
      </c>
      <c r="I1613">
        <v>23.5</v>
      </c>
      <c r="J1613">
        <v>68.69</v>
      </c>
      <c r="K1613">
        <v>72.459999999999994</v>
      </c>
      <c r="L1613" s="3">
        <f t="shared" si="329"/>
        <v>1</v>
      </c>
      <c r="M1613" s="3">
        <f t="shared" si="330"/>
        <v>0</v>
      </c>
      <c r="N1613" s="3">
        <f t="shared" si="331"/>
        <v>0</v>
      </c>
      <c r="AA1613" t="s">
        <v>1690</v>
      </c>
      <c r="AB1613" t="s">
        <v>1442</v>
      </c>
      <c r="AC1613" t="s">
        <v>51</v>
      </c>
      <c r="AD1613" t="s">
        <v>951</v>
      </c>
      <c r="AE1613">
        <v>24</v>
      </c>
      <c r="AF1613">
        <v>184.69</v>
      </c>
      <c r="AG1613">
        <v>73.7</v>
      </c>
      <c r="AH1613">
        <f t="shared" si="332"/>
        <v>2.5059701492537312</v>
      </c>
      <c r="AI1613">
        <v>22.5</v>
      </c>
      <c r="AJ1613">
        <v>67.349999999999994</v>
      </c>
      <c r="AK1613">
        <v>69.97</v>
      </c>
      <c r="AL1613" s="3">
        <f t="shared" si="333"/>
        <v>1</v>
      </c>
      <c r="AM1613" s="3">
        <f t="shared" si="334"/>
        <v>0</v>
      </c>
      <c r="AN1613" s="3">
        <f t="shared" si="335"/>
        <v>0</v>
      </c>
    </row>
    <row r="1614" spans="1:40" x14ac:dyDescent="0.35">
      <c r="A1614" s="9" t="s">
        <v>1691</v>
      </c>
      <c r="B1614" t="s">
        <v>1442</v>
      </c>
      <c r="C1614" t="s">
        <v>51</v>
      </c>
      <c r="D1614" t="s">
        <v>949</v>
      </c>
      <c r="E1614">
        <v>25</v>
      </c>
      <c r="F1614">
        <v>101.51</v>
      </c>
      <c r="G1614">
        <v>76.17</v>
      </c>
      <c r="H1614">
        <f t="shared" si="328"/>
        <v>1.3326769069187345</v>
      </c>
      <c r="I1614">
        <v>24.5</v>
      </c>
      <c r="J1614">
        <v>62.01</v>
      </c>
      <c r="K1614">
        <v>74.930000000000007</v>
      </c>
      <c r="L1614" s="3">
        <f t="shared" si="329"/>
        <v>0</v>
      </c>
      <c r="M1614" s="3">
        <f t="shared" si="330"/>
        <v>1</v>
      </c>
      <c r="N1614" s="3">
        <f t="shared" si="331"/>
        <v>0</v>
      </c>
      <c r="AA1614" t="s">
        <v>1691</v>
      </c>
      <c r="AB1614" t="s">
        <v>1442</v>
      </c>
      <c r="AC1614" t="s">
        <v>51</v>
      </c>
      <c r="AD1614" t="s">
        <v>951</v>
      </c>
      <c r="AE1614">
        <v>15.5</v>
      </c>
      <c r="AF1614">
        <v>52.85</v>
      </c>
      <c r="AG1614">
        <v>52.21</v>
      </c>
      <c r="AH1614">
        <f t="shared" si="332"/>
        <v>1.0122581880865735</v>
      </c>
      <c r="AI1614">
        <v>24</v>
      </c>
      <c r="AJ1614">
        <v>74.319999999999993</v>
      </c>
      <c r="AK1614">
        <v>73.7</v>
      </c>
      <c r="AL1614" s="3">
        <f t="shared" si="333"/>
        <v>0</v>
      </c>
      <c r="AM1614" s="3">
        <f t="shared" si="334"/>
        <v>1</v>
      </c>
      <c r="AN1614" s="3">
        <f t="shared" si="335"/>
        <v>0</v>
      </c>
    </row>
    <row r="1615" spans="1:40" x14ac:dyDescent="0.35">
      <c r="A1615" s="9" t="s">
        <v>1692</v>
      </c>
      <c r="B1615" t="s">
        <v>1442</v>
      </c>
      <c r="C1615" t="s">
        <v>51</v>
      </c>
      <c r="D1615" t="s">
        <v>949</v>
      </c>
      <c r="E1615">
        <v>25.5</v>
      </c>
      <c r="F1615">
        <v>100.91</v>
      </c>
      <c r="G1615">
        <v>77.400000000000006</v>
      </c>
      <c r="H1615">
        <f t="shared" si="328"/>
        <v>1.3037467700258396</v>
      </c>
      <c r="I1615">
        <v>24</v>
      </c>
      <c r="J1615">
        <v>76.14</v>
      </c>
      <c r="K1615">
        <v>73.7</v>
      </c>
      <c r="L1615" s="3">
        <f t="shared" si="329"/>
        <v>0</v>
      </c>
      <c r="M1615" s="3">
        <f t="shared" si="330"/>
        <v>1</v>
      </c>
      <c r="N1615" s="3">
        <f t="shared" si="331"/>
        <v>0</v>
      </c>
      <c r="AA1615" t="s">
        <v>1692</v>
      </c>
      <c r="AB1615" t="s">
        <v>1442</v>
      </c>
      <c r="AC1615" t="s">
        <v>51</v>
      </c>
      <c r="AD1615" t="s">
        <v>951</v>
      </c>
      <c r="AE1615">
        <v>24</v>
      </c>
      <c r="AF1615">
        <v>142.15</v>
      </c>
      <c r="AG1615">
        <v>73.7</v>
      </c>
      <c r="AH1615">
        <f t="shared" si="332"/>
        <v>1.9287652645861602</v>
      </c>
      <c r="AI1615">
        <v>23</v>
      </c>
      <c r="AJ1615">
        <v>60.57</v>
      </c>
      <c r="AK1615">
        <v>71.22</v>
      </c>
      <c r="AL1615" s="3">
        <f t="shared" si="333"/>
        <v>1</v>
      </c>
      <c r="AM1615" s="3">
        <f t="shared" si="334"/>
        <v>0</v>
      </c>
      <c r="AN1615" s="3">
        <f t="shared" si="335"/>
        <v>0</v>
      </c>
    </row>
    <row r="1616" spans="1:40" x14ac:dyDescent="0.35">
      <c r="A1616" s="9" t="s">
        <v>1693</v>
      </c>
      <c r="B1616" t="s">
        <v>1442</v>
      </c>
      <c r="C1616" s="6" t="s">
        <v>51</v>
      </c>
      <c r="D1616" s="6" t="s">
        <v>134</v>
      </c>
      <c r="E1616" s="6">
        <v>16.5</v>
      </c>
      <c r="F1616" s="6">
        <v>49.04</v>
      </c>
      <c r="G1616" s="6">
        <v>54.79</v>
      </c>
      <c r="H1616" s="6">
        <f t="shared" si="328"/>
        <v>0.89505384194196025</v>
      </c>
      <c r="I1616" s="6">
        <v>16</v>
      </c>
      <c r="J1616" s="6">
        <v>21.81</v>
      </c>
      <c r="K1616" s="6">
        <v>53.5</v>
      </c>
      <c r="L1616" s="6">
        <f t="shared" si="329"/>
        <v>0</v>
      </c>
      <c r="M1616" s="6">
        <f t="shared" si="330"/>
        <v>0</v>
      </c>
      <c r="N1616" s="6">
        <f t="shared" si="331"/>
        <v>1</v>
      </c>
      <c r="AA1616" t="s">
        <v>1693</v>
      </c>
      <c r="AB1616" t="s">
        <v>1442</v>
      </c>
      <c r="AC1616" s="6" t="s">
        <v>51</v>
      </c>
      <c r="AD1616" s="6" t="s">
        <v>135</v>
      </c>
      <c r="AE1616" s="6">
        <v>25.5</v>
      </c>
      <c r="AF1616" s="6">
        <v>65.959999999999994</v>
      </c>
      <c r="AG1616" s="6">
        <v>77.400000000000006</v>
      </c>
      <c r="AH1616" s="6">
        <f t="shared" si="332"/>
        <v>0.85219638242894047</v>
      </c>
      <c r="AI1616" s="6">
        <v>25</v>
      </c>
      <c r="AJ1616" s="6">
        <v>61.17</v>
      </c>
      <c r="AK1616" s="6">
        <v>76.17</v>
      </c>
      <c r="AL1616" s="6">
        <f t="shared" si="333"/>
        <v>0</v>
      </c>
      <c r="AM1616" s="6">
        <f t="shared" si="334"/>
        <v>0</v>
      </c>
      <c r="AN1616" s="6">
        <f t="shared" si="335"/>
        <v>1</v>
      </c>
    </row>
    <row r="1617" spans="1:40" x14ac:dyDescent="0.35">
      <c r="A1617" s="9" t="s">
        <v>1694</v>
      </c>
      <c r="B1617" t="s">
        <v>1442</v>
      </c>
      <c r="C1617" t="s">
        <v>51</v>
      </c>
      <c r="D1617" t="s">
        <v>134</v>
      </c>
      <c r="E1617">
        <v>25.5</v>
      </c>
      <c r="F1617">
        <v>103.27</v>
      </c>
      <c r="G1617">
        <v>77.400000000000006</v>
      </c>
      <c r="H1617">
        <f t="shared" si="328"/>
        <v>1.334237726098191</v>
      </c>
      <c r="I1617">
        <v>24</v>
      </c>
      <c r="J1617">
        <v>48.76</v>
      </c>
      <c r="K1617">
        <v>73.7</v>
      </c>
      <c r="L1617" s="3">
        <f t="shared" si="329"/>
        <v>0</v>
      </c>
      <c r="M1617" s="3">
        <f t="shared" si="330"/>
        <v>1</v>
      </c>
      <c r="N1617" s="3">
        <f t="shared" si="331"/>
        <v>0</v>
      </c>
      <c r="AA1617" t="s">
        <v>1694</v>
      </c>
      <c r="AB1617" t="s">
        <v>1442</v>
      </c>
      <c r="AC1617" t="s">
        <v>51</v>
      </c>
      <c r="AD1617" t="s">
        <v>135</v>
      </c>
      <c r="AE1617">
        <v>26.5</v>
      </c>
      <c r="AF1617">
        <v>94.15</v>
      </c>
      <c r="AG1617">
        <v>79.86</v>
      </c>
      <c r="AH1617">
        <f t="shared" si="332"/>
        <v>1.1789381417480591</v>
      </c>
      <c r="AI1617">
        <v>25</v>
      </c>
      <c r="AJ1617">
        <v>78.5</v>
      </c>
      <c r="AK1617">
        <v>76.17</v>
      </c>
      <c r="AL1617" s="3">
        <f t="shared" si="333"/>
        <v>0</v>
      </c>
      <c r="AM1617" s="3">
        <f t="shared" si="334"/>
        <v>1</v>
      </c>
      <c r="AN1617" s="3">
        <f t="shared" si="335"/>
        <v>0</v>
      </c>
    </row>
    <row r="1618" spans="1:40" x14ac:dyDescent="0.35">
      <c r="A1618" s="9" t="s">
        <v>1695</v>
      </c>
      <c r="B1618" t="s">
        <v>1442</v>
      </c>
      <c r="C1618" t="s">
        <v>51</v>
      </c>
      <c r="D1618" t="s">
        <v>134</v>
      </c>
      <c r="E1618">
        <v>29</v>
      </c>
      <c r="F1618">
        <v>91.99</v>
      </c>
      <c r="G1618">
        <v>85.96</v>
      </c>
      <c r="H1618">
        <f t="shared" si="328"/>
        <v>1.0701489064681247</v>
      </c>
      <c r="I1618">
        <v>28.5</v>
      </c>
      <c r="J1618">
        <v>66.45</v>
      </c>
      <c r="K1618">
        <v>84.74</v>
      </c>
      <c r="L1618" s="3">
        <f t="shared" si="329"/>
        <v>0</v>
      </c>
      <c r="M1618" s="3">
        <f t="shared" si="330"/>
        <v>1</v>
      </c>
      <c r="N1618" s="3">
        <f t="shared" si="331"/>
        <v>0</v>
      </c>
      <c r="AA1618" t="s">
        <v>1695</v>
      </c>
      <c r="AB1618" t="s">
        <v>1442</v>
      </c>
      <c r="AC1618" s="6" t="s">
        <v>51</v>
      </c>
      <c r="AD1618" s="6" t="s">
        <v>135</v>
      </c>
      <c r="AE1618" s="6">
        <v>19.5</v>
      </c>
      <c r="AF1618" s="6">
        <v>43.32</v>
      </c>
      <c r="AG1618" s="6">
        <v>62.44</v>
      </c>
      <c r="AH1618" s="6">
        <f t="shared" si="332"/>
        <v>0.69378603459320953</v>
      </c>
      <c r="AI1618" s="6">
        <v>19</v>
      </c>
      <c r="AJ1618" s="6">
        <v>34.49</v>
      </c>
      <c r="AK1618" s="6">
        <v>61.18</v>
      </c>
      <c r="AL1618" s="6">
        <f t="shared" si="333"/>
        <v>0</v>
      </c>
      <c r="AM1618" s="6">
        <f t="shared" si="334"/>
        <v>0</v>
      </c>
      <c r="AN1618" s="6">
        <f t="shared" si="335"/>
        <v>1</v>
      </c>
    </row>
    <row r="1619" spans="1:40" x14ac:dyDescent="0.35">
      <c r="A1619" s="9" t="s">
        <v>1696</v>
      </c>
      <c r="B1619" t="s">
        <v>1442</v>
      </c>
      <c r="C1619" t="s">
        <v>51</v>
      </c>
      <c r="D1619" t="s">
        <v>134</v>
      </c>
      <c r="E1619">
        <v>26</v>
      </c>
      <c r="F1619">
        <v>81.040000000000006</v>
      </c>
      <c r="G1619">
        <v>78.63</v>
      </c>
      <c r="H1619">
        <f t="shared" si="328"/>
        <v>1.0306498791809744</v>
      </c>
      <c r="I1619">
        <v>25</v>
      </c>
      <c r="J1619">
        <v>77.73</v>
      </c>
      <c r="K1619">
        <v>76.17</v>
      </c>
      <c r="L1619" s="3">
        <f t="shared" si="329"/>
        <v>0</v>
      </c>
      <c r="M1619" s="3">
        <f t="shared" si="330"/>
        <v>1</v>
      </c>
      <c r="N1619" s="3">
        <f t="shared" si="331"/>
        <v>0</v>
      </c>
      <c r="AA1619" t="s">
        <v>1696</v>
      </c>
      <c r="AB1619" t="s">
        <v>1442</v>
      </c>
      <c r="AC1619" s="6" t="s">
        <v>51</v>
      </c>
      <c r="AD1619" s="6" t="s">
        <v>135</v>
      </c>
      <c r="AE1619" s="6">
        <v>30.5</v>
      </c>
      <c r="AF1619" s="6">
        <v>76.709999999999994</v>
      </c>
      <c r="AG1619" s="6">
        <v>89.6</v>
      </c>
      <c r="AH1619" s="6">
        <f t="shared" si="332"/>
        <v>0.85613839285714288</v>
      </c>
      <c r="AI1619" s="6">
        <v>30</v>
      </c>
      <c r="AJ1619" s="6">
        <v>45.89</v>
      </c>
      <c r="AK1619" s="6">
        <v>88.39</v>
      </c>
      <c r="AL1619" s="6">
        <f t="shared" si="333"/>
        <v>0</v>
      </c>
      <c r="AM1619" s="6">
        <f t="shared" si="334"/>
        <v>0</v>
      </c>
      <c r="AN1619" s="6">
        <f t="shared" si="335"/>
        <v>1</v>
      </c>
    </row>
    <row r="1620" spans="1:40" x14ac:dyDescent="0.35">
      <c r="A1620" s="9" t="s">
        <v>1697</v>
      </c>
      <c r="B1620" t="s">
        <v>1442</v>
      </c>
      <c r="C1620" s="6" t="s">
        <v>51</v>
      </c>
      <c r="D1620" s="6" t="s">
        <v>134</v>
      </c>
      <c r="E1620" s="6">
        <v>15</v>
      </c>
      <c r="F1620" s="6">
        <v>43.71</v>
      </c>
      <c r="G1620" s="6">
        <v>50.91</v>
      </c>
      <c r="H1620" s="6">
        <f t="shared" si="328"/>
        <v>0.85857395403653514</v>
      </c>
      <c r="I1620" s="6">
        <v>15</v>
      </c>
      <c r="J1620" s="6">
        <v>43.71</v>
      </c>
      <c r="K1620" s="6">
        <v>50.91</v>
      </c>
      <c r="L1620" s="6">
        <f t="shared" si="329"/>
        <v>0</v>
      </c>
      <c r="M1620" s="6">
        <f t="shared" si="330"/>
        <v>0</v>
      </c>
      <c r="N1620" s="6">
        <f t="shared" si="331"/>
        <v>1</v>
      </c>
      <c r="AA1620" t="s">
        <v>1697</v>
      </c>
      <c r="AB1620" t="s">
        <v>1442</v>
      </c>
      <c r="AC1620" s="6" t="s">
        <v>51</v>
      </c>
      <c r="AD1620" s="6" t="s">
        <v>135</v>
      </c>
      <c r="AE1620" s="6">
        <v>27</v>
      </c>
      <c r="AF1620" s="6">
        <v>80.709999999999994</v>
      </c>
      <c r="AG1620" s="6">
        <v>81.08</v>
      </c>
      <c r="AH1620" s="6">
        <f t="shared" si="332"/>
        <v>0.99543660582141091</v>
      </c>
      <c r="AI1620" s="6">
        <v>26.5</v>
      </c>
      <c r="AJ1620" s="6">
        <v>69.45</v>
      </c>
      <c r="AK1620" s="6">
        <v>79.86</v>
      </c>
      <c r="AL1620" s="6">
        <f t="shared" si="333"/>
        <v>0</v>
      </c>
      <c r="AM1620" s="6">
        <f t="shared" si="334"/>
        <v>0</v>
      </c>
      <c r="AN1620" s="6">
        <f t="shared" si="335"/>
        <v>1</v>
      </c>
    </row>
    <row r="1621" spans="1:40" x14ac:dyDescent="0.35">
      <c r="A1621" s="9" t="s">
        <v>1698</v>
      </c>
      <c r="B1621" t="s">
        <v>1449</v>
      </c>
      <c r="C1621" s="6" t="s">
        <v>51</v>
      </c>
      <c r="D1621" s="6" t="s">
        <v>17</v>
      </c>
      <c r="E1621" s="6">
        <v>27</v>
      </c>
      <c r="F1621" s="6">
        <v>79.739999999999995</v>
      </c>
      <c r="G1621" s="6">
        <v>81.08</v>
      </c>
      <c r="H1621" s="6">
        <f t="shared" si="328"/>
        <v>0.98347311297483964</v>
      </c>
      <c r="I1621" s="6">
        <v>26.5</v>
      </c>
      <c r="J1621" s="6">
        <v>61.85</v>
      </c>
      <c r="K1621" s="6">
        <v>79.86</v>
      </c>
      <c r="L1621" s="6">
        <f t="shared" si="329"/>
        <v>0</v>
      </c>
      <c r="M1621" s="6">
        <f t="shared" si="330"/>
        <v>0</v>
      </c>
      <c r="N1621" s="6">
        <f t="shared" si="331"/>
        <v>1</v>
      </c>
      <c r="AA1621" t="s">
        <v>1698</v>
      </c>
      <c r="AB1621" t="s">
        <v>1449</v>
      </c>
      <c r="AC1621" t="s">
        <v>51</v>
      </c>
      <c r="AD1621" t="s">
        <v>18</v>
      </c>
      <c r="AE1621">
        <v>24</v>
      </c>
      <c r="AF1621">
        <v>133.38999999999999</v>
      </c>
      <c r="AG1621">
        <v>73.7</v>
      </c>
      <c r="AH1621">
        <f t="shared" si="332"/>
        <v>1.8099050203527813</v>
      </c>
      <c r="AI1621">
        <v>23</v>
      </c>
      <c r="AJ1621">
        <v>51.85</v>
      </c>
      <c r="AK1621">
        <v>71.22</v>
      </c>
      <c r="AL1621" s="3">
        <f t="shared" si="333"/>
        <v>1</v>
      </c>
      <c r="AM1621" s="3">
        <f t="shared" si="334"/>
        <v>0</v>
      </c>
      <c r="AN1621" s="3">
        <f t="shared" si="335"/>
        <v>0</v>
      </c>
    </row>
    <row r="1622" spans="1:40" x14ac:dyDescent="0.35">
      <c r="A1622" s="9" t="s">
        <v>1699</v>
      </c>
      <c r="B1622" t="s">
        <v>1449</v>
      </c>
      <c r="C1622" t="s">
        <v>51</v>
      </c>
      <c r="D1622" t="s">
        <v>17</v>
      </c>
      <c r="E1622">
        <v>25</v>
      </c>
      <c r="F1622">
        <v>143.01</v>
      </c>
      <c r="G1622">
        <v>76.17</v>
      </c>
      <c r="H1622">
        <f t="shared" si="328"/>
        <v>1.8775108310358408</v>
      </c>
      <c r="I1622">
        <v>23.5</v>
      </c>
      <c r="J1622">
        <v>59.83</v>
      </c>
      <c r="K1622">
        <v>72.459999999999994</v>
      </c>
      <c r="L1622" s="3">
        <f t="shared" si="329"/>
        <v>1</v>
      </c>
      <c r="M1622" s="3">
        <f t="shared" si="330"/>
        <v>0</v>
      </c>
      <c r="N1622" s="3">
        <f t="shared" si="331"/>
        <v>0</v>
      </c>
      <c r="AA1622" t="s">
        <v>1699</v>
      </c>
      <c r="AB1622" t="s">
        <v>1449</v>
      </c>
      <c r="AC1622" t="s">
        <v>51</v>
      </c>
      <c r="AD1622" t="s">
        <v>18</v>
      </c>
      <c r="AE1622">
        <v>24</v>
      </c>
      <c r="AF1622">
        <v>100.84</v>
      </c>
      <c r="AG1622">
        <v>73.7</v>
      </c>
      <c r="AH1622">
        <f t="shared" si="332"/>
        <v>1.3682496607869743</v>
      </c>
      <c r="AI1622">
        <v>22.5</v>
      </c>
      <c r="AJ1622">
        <v>67.27</v>
      </c>
      <c r="AK1622">
        <v>69.97</v>
      </c>
      <c r="AL1622" s="3">
        <f t="shared" si="333"/>
        <v>0</v>
      </c>
      <c r="AM1622" s="3">
        <f t="shared" si="334"/>
        <v>1</v>
      </c>
      <c r="AN1622" s="3">
        <f t="shared" si="335"/>
        <v>0</v>
      </c>
    </row>
    <row r="1623" spans="1:40" x14ac:dyDescent="0.35">
      <c r="A1623" s="9" t="s">
        <v>1700</v>
      </c>
      <c r="B1623" t="s">
        <v>1449</v>
      </c>
      <c r="C1623" t="s">
        <v>51</v>
      </c>
      <c r="D1623" t="s">
        <v>17</v>
      </c>
      <c r="E1623">
        <v>25</v>
      </c>
      <c r="F1623">
        <v>119.35</v>
      </c>
      <c r="G1623">
        <v>76.17</v>
      </c>
      <c r="H1623">
        <f t="shared" si="328"/>
        <v>1.5668898516476302</v>
      </c>
      <c r="I1623">
        <v>24</v>
      </c>
      <c r="J1623">
        <v>63.74</v>
      </c>
      <c r="K1623">
        <v>73.7</v>
      </c>
      <c r="L1623" s="3">
        <f t="shared" si="329"/>
        <v>1</v>
      </c>
      <c r="M1623" s="3">
        <f t="shared" si="330"/>
        <v>0</v>
      </c>
      <c r="N1623" s="3">
        <f t="shared" si="331"/>
        <v>0</v>
      </c>
      <c r="AA1623" t="s">
        <v>1700</v>
      </c>
      <c r="AB1623" t="s">
        <v>1449</v>
      </c>
      <c r="AC1623" t="s">
        <v>51</v>
      </c>
      <c r="AD1623" t="s">
        <v>18</v>
      </c>
      <c r="AE1623">
        <v>24</v>
      </c>
      <c r="AF1623">
        <v>144.69999999999999</v>
      </c>
      <c r="AG1623">
        <v>73.7</v>
      </c>
      <c r="AH1623">
        <f t="shared" si="332"/>
        <v>1.9633649932157393</v>
      </c>
      <c r="AI1623">
        <v>22.5</v>
      </c>
      <c r="AJ1623">
        <v>57.65</v>
      </c>
      <c r="AK1623">
        <v>69.97</v>
      </c>
      <c r="AL1623" s="3">
        <f t="shared" si="333"/>
        <v>1</v>
      </c>
      <c r="AM1623" s="3">
        <f t="shared" si="334"/>
        <v>0</v>
      </c>
      <c r="AN1623" s="3">
        <f t="shared" si="335"/>
        <v>0</v>
      </c>
    </row>
    <row r="1624" spans="1:40" x14ac:dyDescent="0.35">
      <c r="A1624" s="9" t="s">
        <v>1701</v>
      </c>
      <c r="B1624" t="s">
        <v>1449</v>
      </c>
      <c r="C1624" s="6" t="s">
        <v>51</v>
      </c>
      <c r="D1624" s="6" t="s">
        <v>17</v>
      </c>
      <c r="E1624" s="6">
        <v>21</v>
      </c>
      <c r="F1624" s="6">
        <v>65.34</v>
      </c>
      <c r="G1624" s="6">
        <v>66.22</v>
      </c>
      <c r="H1624" s="6">
        <f t="shared" si="328"/>
        <v>0.98671096345514953</v>
      </c>
      <c r="I1624" s="6">
        <v>20.5</v>
      </c>
      <c r="J1624" s="6">
        <v>30.02</v>
      </c>
      <c r="K1624" s="6">
        <v>64.97</v>
      </c>
      <c r="L1624" s="6">
        <f t="shared" si="329"/>
        <v>0</v>
      </c>
      <c r="M1624" s="6">
        <f t="shared" si="330"/>
        <v>0</v>
      </c>
      <c r="N1624" s="6">
        <f t="shared" si="331"/>
        <v>1</v>
      </c>
      <c r="AA1624" t="s">
        <v>1701</v>
      </c>
      <c r="AB1624" t="s">
        <v>1449</v>
      </c>
      <c r="AC1624" t="s">
        <v>51</v>
      </c>
      <c r="AD1624" t="s">
        <v>18</v>
      </c>
      <c r="AE1624">
        <v>24</v>
      </c>
      <c r="AF1624">
        <v>123.21</v>
      </c>
      <c r="AG1624">
        <v>73.7</v>
      </c>
      <c r="AH1624">
        <f t="shared" si="332"/>
        <v>1.6717774762550881</v>
      </c>
      <c r="AI1624">
        <v>23</v>
      </c>
      <c r="AJ1624">
        <v>70.34</v>
      </c>
      <c r="AK1624">
        <v>71.22</v>
      </c>
      <c r="AL1624" s="3">
        <f t="shared" si="333"/>
        <v>1</v>
      </c>
      <c r="AM1624" s="3">
        <f t="shared" si="334"/>
        <v>0</v>
      </c>
      <c r="AN1624" s="3">
        <f t="shared" si="335"/>
        <v>0</v>
      </c>
    </row>
    <row r="1625" spans="1:40" x14ac:dyDescent="0.35">
      <c r="A1625" s="9" t="s">
        <v>1702</v>
      </c>
      <c r="B1625" t="s">
        <v>1449</v>
      </c>
      <c r="C1625" s="6" t="s">
        <v>51</v>
      </c>
      <c r="D1625" s="6" t="s">
        <v>17</v>
      </c>
      <c r="E1625" s="6">
        <v>31</v>
      </c>
      <c r="F1625" s="6">
        <v>87.46</v>
      </c>
      <c r="G1625" s="6">
        <v>90.81</v>
      </c>
      <c r="H1625" s="6">
        <f t="shared" si="328"/>
        <v>0.96310978967074101</v>
      </c>
      <c r="I1625" s="6">
        <v>30.5</v>
      </c>
      <c r="J1625" s="6">
        <v>69.17</v>
      </c>
      <c r="K1625" s="6">
        <v>89.6</v>
      </c>
      <c r="L1625" s="6">
        <f t="shared" si="329"/>
        <v>0</v>
      </c>
      <c r="M1625" s="6">
        <f t="shared" si="330"/>
        <v>0</v>
      </c>
      <c r="N1625" s="6">
        <f t="shared" si="331"/>
        <v>1</v>
      </c>
      <c r="AA1625" t="s">
        <v>1702</v>
      </c>
      <c r="AB1625" t="s">
        <v>1449</v>
      </c>
      <c r="AC1625" t="s">
        <v>51</v>
      </c>
      <c r="AD1625" t="s">
        <v>18</v>
      </c>
      <c r="AE1625">
        <v>24</v>
      </c>
      <c r="AF1625">
        <v>109.8</v>
      </c>
      <c r="AG1625">
        <v>73.7</v>
      </c>
      <c r="AH1625">
        <f t="shared" si="332"/>
        <v>1.4898236092265942</v>
      </c>
      <c r="AI1625">
        <v>22.5</v>
      </c>
      <c r="AJ1625">
        <v>51.56</v>
      </c>
      <c r="AK1625">
        <v>69.97</v>
      </c>
      <c r="AL1625" s="3">
        <f t="shared" si="333"/>
        <v>0</v>
      </c>
      <c r="AM1625" s="3">
        <f t="shared" si="334"/>
        <v>1</v>
      </c>
      <c r="AN1625" s="3">
        <f t="shared" si="335"/>
        <v>0</v>
      </c>
    </row>
    <row r="1626" spans="1:40" x14ac:dyDescent="0.35">
      <c r="A1626" s="9" t="s">
        <v>1703</v>
      </c>
      <c r="B1626" t="s">
        <v>1449</v>
      </c>
      <c r="C1626" t="s">
        <v>51</v>
      </c>
      <c r="D1626" t="s">
        <v>17</v>
      </c>
      <c r="E1626">
        <v>25.5</v>
      </c>
      <c r="F1626">
        <v>104.59</v>
      </c>
      <c r="G1626">
        <v>77.400000000000006</v>
      </c>
      <c r="H1626">
        <f t="shared" si="328"/>
        <v>1.3512919896640827</v>
      </c>
      <c r="I1626">
        <v>25</v>
      </c>
      <c r="J1626">
        <v>75.67</v>
      </c>
      <c r="K1626">
        <v>76.17</v>
      </c>
      <c r="L1626" s="3">
        <f t="shared" si="329"/>
        <v>0</v>
      </c>
      <c r="M1626" s="3">
        <f t="shared" si="330"/>
        <v>1</v>
      </c>
      <c r="N1626" s="3">
        <f t="shared" si="331"/>
        <v>0</v>
      </c>
      <c r="AA1626" t="s">
        <v>1703</v>
      </c>
      <c r="AB1626" t="s">
        <v>1449</v>
      </c>
      <c r="AC1626" t="s">
        <v>51</v>
      </c>
      <c r="AD1626" t="s">
        <v>18</v>
      </c>
      <c r="AE1626">
        <v>24</v>
      </c>
      <c r="AF1626">
        <v>123.47</v>
      </c>
      <c r="AG1626">
        <v>73.7</v>
      </c>
      <c r="AH1626">
        <f t="shared" si="332"/>
        <v>1.6753052917232021</v>
      </c>
      <c r="AI1626">
        <v>23.5</v>
      </c>
      <c r="AJ1626">
        <v>69.08</v>
      </c>
      <c r="AK1626">
        <v>72.459999999999994</v>
      </c>
      <c r="AL1626" s="3">
        <f t="shared" si="333"/>
        <v>1</v>
      </c>
      <c r="AM1626" s="3">
        <f t="shared" si="334"/>
        <v>0</v>
      </c>
      <c r="AN1626" s="3">
        <f t="shared" si="335"/>
        <v>0</v>
      </c>
    </row>
    <row r="1627" spans="1:40" x14ac:dyDescent="0.35">
      <c r="A1627" s="9" t="s">
        <v>1704</v>
      </c>
      <c r="B1627" t="s">
        <v>1449</v>
      </c>
      <c r="C1627" t="s">
        <v>51</v>
      </c>
      <c r="D1627" t="s">
        <v>17</v>
      </c>
      <c r="E1627">
        <v>25</v>
      </c>
      <c r="F1627">
        <v>91.64</v>
      </c>
      <c r="G1627">
        <v>76.17</v>
      </c>
      <c r="H1627">
        <f t="shared" si="328"/>
        <v>1.2030983326769069</v>
      </c>
      <c r="I1627">
        <v>23.5</v>
      </c>
      <c r="J1627">
        <v>72.87</v>
      </c>
      <c r="K1627">
        <v>72.459999999999994</v>
      </c>
      <c r="L1627" s="3">
        <f t="shared" si="329"/>
        <v>0</v>
      </c>
      <c r="M1627" s="3">
        <f t="shared" si="330"/>
        <v>1</v>
      </c>
      <c r="N1627" s="3">
        <f t="shared" si="331"/>
        <v>0</v>
      </c>
      <c r="AA1627" t="s">
        <v>1704</v>
      </c>
      <c r="AB1627" t="s">
        <v>1449</v>
      </c>
      <c r="AC1627" t="s">
        <v>51</v>
      </c>
      <c r="AD1627" t="s">
        <v>18</v>
      </c>
      <c r="AE1627">
        <v>24</v>
      </c>
      <c r="AF1627">
        <v>76.959999999999994</v>
      </c>
      <c r="AG1627">
        <v>73.7</v>
      </c>
      <c r="AH1627">
        <f t="shared" si="332"/>
        <v>1.0442333785617366</v>
      </c>
      <c r="AI1627">
        <v>23.5</v>
      </c>
      <c r="AJ1627">
        <v>62.12</v>
      </c>
      <c r="AK1627">
        <v>72.459999999999994</v>
      </c>
      <c r="AL1627" s="3">
        <f t="shared" si="333"/>
        <v>0</v>
      </c>
      <c r="AM1627" s="3">
        <f t="shared" si="334"/>
        <v>1</v>
      </c>
      <c r="AN1627" s="3">
        <f t="shared" si="335"/>
        <v>0</v>
      </c>
    </row>
    <row r="1628" spans="1:40" x14ac:dyDescent="0.35">
      <c r="A1628" s="9" t="s">
        <v>1705</v>
      </c>
      <c r="B1628" t="s">
        <v>1449</v>
      </c>
      <c r="C1628" s="6" t="s">
        <v>51</v>
      </c>
      <c r="D1628" s="6" t="s">
        <v>17</v>
      </c>
      <c r="E1628" s="6">
        <v>26</v>
      </c>
      <c r="F1628" s="6">
        <v>76.900000000000006</v>
      </c>
      <c r="G1628" s="6">
        <v>78.63</v>
      </c>
      <c r="H1628" s="6">
        <f t="shared" si="328"/>
        <v>0.97799821950909338</v>
      </c>
      <c r="I1628" s="6">
        <v>25.5</v>
      </c>
      <c r="J1628" s="6">
        <v>66.680000000000007</v>
      </c>
      <c r="K1628" s="6">
        <v>77.400000000000006</v>
      </c>
      <c r="L1628" s="6">
        <f t="shared" si="329"/>
        <v>0</v>
      </c>
      <c r="M1628" s="6">
        <f t="shared" si="330"/>
        <v>0</v>
      </c>
      <c r="N1628" s="6">
        <f t="shared" si="331"/>
        <v>1</v>
      </c>
      <c r="AA1628" t="s">
        <v>1705</v>
      </c>
      <c r="AB1628" t="s">
        <v>1449</v>
      </c>
      <c r="AC1628" t="s">
        <v>51</v>
      </c>
      <c r="AD1628" t="s">
        <v>18</v>
      </c>
      <c r="AE1628">
        <v>24</v>
      </c>
      <c r="AF1628">
        <v>124.35</v>
      </c>
      <c r="AG1628">
        <v>73.7</v>
      </c>
      <c r="AH1628">
        <f t="shared" si="332"/>
        <v>1.6872455902306647</v>
      </c>
      <c r="AI1628">
        <v>22.5</v>
      </c>
      <c r="AJ1628">
        <v>55.89</v>
      </c>
      <c r="AK1628">
        <v>69.97</v>
      </c>
      <c r="AL1628" s="3">
        <f t="shared" si="333"/>
        <v>1</v>
      </c>
      <c r="AM1628" s="3">
        <f t="shared" si="334"/>
        <v>0</v>
      </c>
      <c r="AN1628" s="3">
        <f t="shared" si="335"/>
        <v>0</v>
      </c>
    </row>
    <row r="1629" spans="1:40" x14ac:dyDescent="0.35">
      <c r="A1629" s="9" t="s">
        <v>1706</v>
      </c>
      <c r="B1629" t="s">
        <v>1449</v>
      </c>
      <c r="C1629" t="s">
        <v>51</v>
      </c>
      <c r="D1629" t="s">
        <v>17</v>
      </c>
      <c r="E1629">
        <v>25.5</v>
      </c>
      <c r="F1629">
        <v>83.64</v>
      </c>
      <c r="G1629">
        <v>77.400000000000006</v>
      </c>
      <c r="H1629">
        <f t="shared" si="328"/>
        <v>1.0806201550387595</v>
      </c>
      <c r="I1629">
        <v>25</v>
      </c>
      <c r="J1629">
        <v>62.17</v>
      </c>
      <c r="K1629">
        <v>76.17</v>
      </c>
      <c r="L1629" s="3">
        <f t="shared" si="329"/>
        <v>0</v>
      </c>
      <c r="M1629" s="3">
        <f t="shared" si="330"/>
        <v>1</v>
      </c>
      <c r="N1629" s="3">
        <f t="shared" si="331"/>
        <v>0</v>
      </c>
      <c r="AA1629" t="s">
        <v>1706</v>
      </c>
      <c r="AB1629" t="s">
        <v>1449</v>
      </c>
      <c r="AC1629" t="s">
        <v>51</v>
      </c>
      <c r="AD1629" t="s">
        <v>18</v>
      </c>
      <c r="AE1629">
        <v>24</v>
      </c>
      <c r="AF1629">
        <v>130.71</v>
      </c>
      <c r="AG1629">
        <v>73.7</v>
      </c>
      <c r="AH1629">
        <f t="shared" si="332"/>
        <v>1.7735413839891452</v>
      </c>
      <c r="AI1629">
        <v>23</v>
      </c>
      <c r="AJ1629">
        <v>69.989999999999995</v>
      </c>
      <c r="AK1629">
        <v>71.22</v>
      </c>
      <c r="AL1629" s="3">
        <f t="shared" si="333"/>
        <v>1</v>
      </c>
      <c r="AM1629" s="3">
        <f t="shared" si="334"/>
        <v>0</v>
      </c>
      <c r="AN1629" s="3">
        <f t="shared" si="335"/>
        <v>0</v>
      </c>
    </row>
    <row r="1630" spans="1:40" x14ac:dyDescent="0.35">
      <c r="A1630" s="9" t="s">
        <v>1707</v>
      </c>
      <c r="B1630" t="s">
        <v>1449</v>
      </c>
      <c r="C1630" s="6" t="s">
        <v>51</v>
      </c>
      <c r="D1630" s="6" t="s">
        <v>134</v>
      </c>
      <c r="E1630" s="6">
        <v>30.5</v>
      </c>
      <c r="F1630" s="6">
        <v>79.650000000000006</v>
      </c>
      <c r="G1630" s="6">
        <v>89.6</v>
      </c>
      <c r="H1630" s="6">
        <f t="shared" si="328"/>
        <v>0.88895089285714302</v>
      </c>
      <c r="I1630" s="6">
        <v>30</v>
      </c>
      <c r="J1630" s="6">
        <v>54.2</v>
      </c>
      <c r="K1630" s="6">
        <v>88.39</v>
      </c>
      <c r="L1630" s="6">
        <f t="shared" si="329"/>
        <v>0</v>
      </c>
      <c r="M1630" s="6">
        <f t="shared" si="330"/>
        <v>0</v>
      </c>
      <c r="N1630" s="6">
        <f t="shared" si="331"/>
        <v>1</v>
      </c>
      <c r="AA1630" t="s">
        <v>1707</v>
      </c>
      <c r="AB1630" t="s">
        <v>1449</v>
      </c>
      <c r="AC1630" t="s">
        <v>51</v>
      </c>
      <c r="AD1630" t="s">
        <v>135</v>
      </c>
      <c r="AE1630">
        <v>25.5</v>
      </c>
      <c r="AF1630">
        <v>103.14</v>
      </c>
      <c r="AG1630">
        <v>77.400000000000006</v>
      </c>
      <c r="AH1630">
        <f t="shared" si="332"/>
        <v>1.3325581395348836</v>
      </c>
      <c r="AI1630">
        <v>24.5</v>
      </c>
      <c r="AJ1630">
        <v>72.77</v>
      </c>
      <c r="AK1630">
        <v>74.930000000000007</v>
      </c>
      <c r="AL1630" s="3">
        <f t="shared" si="333"/>
        <v>0</v>
      </c>
      <c r="AM1630" s="3">
        <f t="shared" si="334"/>
        <v>1</v>
      </c>
      <c r="AN1630" s="3">
        <f t="shared" si="335"/>
        <v>0</v>
      </c>
    </row>
    <row r="1631" spans="1:40" x14ac:dyDescent="0.35">
      <c r="A1631" s="9" t="s">
        <v>1708</v>
      </c>
      <c r="B1631" t="s">
        <v>1449</v>
      </c>
      <c r="C1631" t="s">
        <v>51</v>
      </c>
      <c r="D1631" t="s">
        <v>134</v>
      </c>
      <c r="E1631">
        <v>28</v>
      </c>
      <c r="F1631">
        <v>90.48</v>
      </c>
      <c r="G1631">
        <v>83.53</v>
      </c>
      <c r="H1631">
        <f t="shared" si="328"/>
        <v>1.0832036394109901</v>
      </c>
      <c r="I1631">
        <v>26.5</v>
      </c>
      <c r="J1631">
        <v>83.39</v>
      </c>
      <c r="K1631">
        <v>79.86</v>
      </c>
      <c r="L1631" s="3">
        <f t="shared" si="329"/>
        <v>0</v>
      </c>
      <c r="M1631" s="3">
        <f t="shared" si="330"/>
        <v>1</v>
      </c>
      <c r="N1631" s="3">
        <f t="shared" si="331"/>
        <v>0</v>
      </c>
      <c r="AA1631" t="s">
        <v>1708</v>
      </c>
      <c r="AB1631" t="s">
        <v>1449</v>
      </c>
      <c r="AC1631" s="6" t="s">
        <v>51</v>
      </c>
      <c r="AD1631" s="6" t="s">
        <v>135</v>
      </c>
      <c r="AE1631" s="6">
        <v>29.5</v>
      </c>
      <c r="AF1631" s="6">
        <v>86.76</v>
      </c>
      <c r="AG1631" s="6">
        <v>87.18</v>
      </c>
      <c r="AH1631" s="6">
        <f t="shared" si="332"/>
        <v>0.99518238128011005</v>
      </c>
      <c r="AI1631" s="6">
        <v>29</v>
      </c>
      <c r="AJ1631" s="6">
        <v>71.78</v>
      </c>
      <c r="AK1631" s="6">
        <v>85.96</v>
      </c>
      <c r="AL1631" s="6">
        <f t="shared" si="333"/>
        <v>0</v>
      </c>
      <c r="AM1631" s="6">
        <f t="shared" si="334"/>
        <v>0</v>
      </c>
      <c r="AN1631" s="6">
        <f t="shared" si="335"/>
        <v>1</v>
      </c>
    </row>
    <row r="1632" spans="1:40" x14ac:dyDescent="0.35">
      <c r="A1632" s="9" t="s">
        <v>1709</v>
      </c>
      <c r="B1632" t="s">
        <v>1449</v>
      </c>
      <c r="C1632" s="6" t="s">
        <v>51</v>
      </c>
      <c r="D1632" s="6" t="s">
        <v>134</v>
      </c>
      <c r="E1632" s="6">
        <v>25.5</v>
      </c>
      <c r="F1632" s="6">
        <v>66.150000000000006</v>
      </c>
      <c r="G1632" s="6">
        <v>77.400000000000006</v>
      </c>
      <c r="H1632" s="6">
        <f t="shared" si="328"/>
        <v>0.85465116279069764</v>
      </c>
      <c r="I1632" s="6">
        <v>25</v>
      </c>
      <c r="J1632" s="6">
        <v>63.86</v>
      </c>
      <c r="K1632" s="6">
        <v>76.17</v>
      </c>
      <c r="L1632" s="6">
        <f t="shared" si="329"/>
        <v>0</v>
      </c>
      <c r="M1632" s="6">
        <f t="shared" si="330"/>
        <v>0</v>
      </c>
      <c r="N1632" s="6">
        <f t="shared" si="331"/>
        <v>1</v>
      </c>
      <c r="AA1632" t="s">
        <v>1709</v>
      </c>
      <c r="AB1632" t="s">
        <v>1449</v>
      </c>
      <c r="AC1632" t="s">
        <v>51</v>
      </c>
      <c r="AD1632" t="s">
        <v>135</v>
      </c>
      <c r="AE1632">
        <v>28</v>
      </c>
      <c r="AF1632">
        <v>112.13</v>
      </c>
      <c r="AG1632">
        <v>83.53</v>
      </c>
      <c r="AH1632">
        <f t="shared" si="332"/>
        <v>1.3423919549862324</v>
      </c>
      <c r="AI1632">
        <v>25</v>
      </c>
      <c r="AJ1632">
        <v>71.06</v>
      </c>
      <c r="AK1632">
        <v>76.17</v>
      </c>
      <c r="AL1632" s="3">
        <f t="shared" si="333"/>
        <v>0</v>
      </c>
      <c r="AM1632" s="3">
        <f t="shared" si="334"/>
        <v>1</v>
      </c>
      <c r="AN1632" s="3">
        <f t="shared" si="335"/>
        <v>0</v>
      </c>
    </row>
    <row r="1633" spans="1:40" x14ac:dyDescent="0.35">
      <c r="A1633" s="9" t="s">
        <v>1710</v>
      </c>
      <c r="B1633" t="s">
        <v>1449</v>
      </c>
      <c r="C1633" s="6" t="s">
        <v>51</v>
      </c>
      <c r="D1633" s="6" t="s">
        <v>134</v>
      </c>
      <c r="E1633" s="6">
        <v>20.5</v>
      </c>
      <c r="F1633" s="6">
        <v>52.99</v>
      </c>
      <c r="G1633" s="6">
        <v>64.97</v>
      </c>
      <c r="H1633" s="6">
        <f t="shared" si="328"/>
        <v>0.81560720332461145</v>
      </c>
      <c r="I1633" s="6">
        <v>20</v>
      </c>
      <c r="J1633" s="6">
        <v>32.450000000000003</v>
      </c>
      <c r="K1633" s="6">
        <v>63.71</v>
      </c>
      <c r="L1633" s="6">
        <f t="shared" si="329"/>
        <v>0</v>
      </c>
      <c r="M1633" s="6">
        <f t="shared" si="330"/>
        <v>0</v>
      </c>
      <c r="N1633" s="6">
        <f t="shared" si="331"/>
        <v>1</v>
      </c>
      <c r="AA1633" t="s">
        <v>1710</v>
      </c>
      <c r="AB1633" t="s">
        <v>1449</v>
      </c>
      <c r="AC1633" s="6" t="s">
        <v>51</v>
      </c>
      <c r="AD1633" s="6" t="s">
        <v>135</v>
      </c>
      <c r="AE1633" s="6">
        <v>26</v>
      </c>
      <c r="AF1633" s="6">
        <v>77.97</v>
      </c>
      <c r="AG1633" s="6">
        <v>78.63</v>
      </c>
      <c r="AH1633" s="6">
        <f t="shared" si="332"/>
        <v>0.99160625715375816</v>
      </c>
      <c r="AI1633" s="6">
        <v>25.5</v>
      </c>
      <c r="AJ1633" s="6">
        <v>67.77</v>
      </c>
      <c r="AK1633" s="6">
        <v>77.400000000000006</v>
      </c>
      <c r="AL1633" s="6">
        <f t="shared" si="333"/>
        <v>0</v>
      </c>
      <c r="AM1633" s="6">
        <f t="shared" si="334"/>
        <v>0</v>
      </c>
      <c r="AN1633" s="6">
        <f t="shared" si="335"/>
        <v>1</v>
      </c>
    </row>
    <row r="1634" spans="1:40" x14ac:dyDescent="0.35">
      <c r="A1634" s="9" t="s">
        <v>1711</v>
      </c>
      <c r="B1634" t="s">
        <v>1449</v>
      </c>
      <c r="C1634" t="s">
        <v>51</v>
      </c>
      <c r="D1634" t="s">
        <v>134</v>
      </c>
      <c r="E1634">
        <v>25.5</v>
      </c>
      <c r="F1634">
        <v>77.459999999999994</v>
      </c>
      <c r="G1634">
        <v>77.400000000000006</v>
      </c>
      <c r="H1634">
        <f t="shared" si="328"/>
        <v>1.0007751937984495</v>
      </c>
      <c r="I1634">
        <v>25</v>
      </c>
      <c r="J1634">
        <v>57.37</v>
      </c>
      <c r="K1634">
        <v>76.17</v>
      </c>
      <c r="L1634" s="3">
        <f t="shared" si="329"/>
        <v>0</v>
      </c>
      <c r="M1634" s="3">
        <f t="shared" si="330"/>
        <v>1</v>
      </c>
      <c r="N1634" s="3">
        <f t="shared" si="331"/>
        <v>0</v>
      </c>
      <c r="AA1634" t="s">
        <v>1711</v>
      </c>
      <c r="AB1634" t="s">
        <v>1449</v>
      </c>
      <c r="AC1634" s="6" t="s">
        <v>51</v>
      </c>
      <c r="AD1634" s="6" t="s">
        <v>135</v>
      </c>
      <c r="AE1634" s="6">
        <v>29.5</v>
      </c>
      <c r="AF1634" s="6">
        <v>77.36</v>
      </c>
      <c r="AG1634" s="6">
        <v>87.18</v>
      </c>
      <c r="AH1634" s="6">
        <f t="shared" si="332"/>
        <v>0.88735948612066984</v>
      </c>
      <c r="AI1634" s="6">
        <v>29</v>
      </c>
      <c r="AJ1634" s="6">
        <v>39.840000000000003</v>
      </c>
      <c r="AK1634" s="6">
        <v>85.96</v>
      </c>
      <c r="AL1634" s="6">
        <f t="shared" si="333"/>
        <v>0</v>
      </c>
      <c r="AM1634" s="6">
        <f t="shared" si="334"/>
        <v>0</v>
      </c>
      <c r="AN1634" s="6">
        <f t="shared" si="335"/>
        <v>1</v>
      </c>
    </row>
    <row r="1635" spans="1:40" x14ac:dyDescent="0.35">
      <c r="A1635" s="9" t="s">
        <v>1712</v>
      </c>
      <c r="B1635" t="s">
        <v>1449</v>
      </c>
      <c r="C1635" s="6" t="s">
        <v>51</v>
      </c>
      <c r="D1635" s="6" t="s">
        <v>134</v>
      </c>
      <c r="E1635" s="6">
        <v>27</v>
      </c>
      <c r="F1635" s="6">
        <v>77.06</v>
      </c>
      <c r="G1635" s="6">
        <v>81.08</v>
      </c>
      <c r="H1635" s="6">
        <f t="shared" si="328"/>
        <v>0.95041933892451902</v>
      </c>
      <c r="I1635" s="6">
        <v>26.5</v>
      </c>
      <c r="J1635" s="6">
        <v>64.23</v>
      </c>
      <c r="K1635" s="6">
        <v>79.86</v>
      </c>
      <c r="L1635" s="6">
        <f t="shared" si="329"/>
        <v>0</v>
      </c>
      <c r="M1635" s="6">
        <f t="shared" si="330"/>
        <v>0</v>
      </c>
      <c r="N1635" s="6">
        <f t="shared" si="331"/>
        <v>1</v>
      </c>
      <c r="AA1635" t="s">
        <v>1712</v>
      </c>
      <c r="AB1635" t="s">
        <v>1449</v>
      </c>
      <c r="AC1635" s="6" t="s">
        <v>51</v>
      </c>
      <c r="AD1635" s="6" t="s">
        <v>135</v>
      </c>
      <c r="AE1635" s="6">
        <v>19</v>
      </c>
      <c r="AF1635" s="6">
        <v>59.05</v>
      </c>
      <c r="AG1635" s="6">
        <v>61.18</v>
      </c>
      <c r="AH1635" s="6">
        <f t="shared" si="332"/>
        <v>0.9651847008826413</v>
      </c>
      <c r="AI1635" s="6">
        <v>18.5</v>
      </c>
      <c r="AJ1635" s="6">
        <v>39.17</v>
      </c>
      <c r="AK1635" s="6">
        <v>59.91</v>
      </c>
      <c r="AL1635" s="6">
        <f t="shared" si="333"/>
        <v>0</v>
      </c>
      <c r="AM1635" s="6">
        <f t="shared" si="334"/>
        <v>0</v>
      </c>
      <c r="AN1635" s="6">
        <f t="shared" si="335"/>
        <v>1</v>
      </c>
    </row>
    <row r="1636" spans="1:40" x14ac:dyDescent="0.35">
      <c r="A1636" s="9" t="s">
        <v>1713</v>
      </c>
      <c r="B1636" t="s">
        <v>1449</v>
      </c>
      <c r="C1636" s="6" t="s">
        <v>51</v>
      </c>
      <c r="D1636" s="6" t="s">
        <v>134</v>
      </c>
      <c r="E1636" s="6">
        <v>28.5</v>
      </c>
      <c r="F1636" s="6">
        <v>80.91</v>
      </c>
      <c r="G1636" s="6">
        <v>84.74</v>
      </c>
      <c r="H1636" s="6">
        <f t="shared" si="328"/>
        <v>0.95480292659900878</v>
      </c>
      <c r="I1636" s="6">
        <v>28</v>
      </c>
      <c r="J1636" s="6">
        <v>64.66</v>
      </c>
      <c r="K1636" s="6">
        <v>83.53</v>
      </c>
      <c r="L1636" s="6">
        <f t="shared" si="329"/>
        <v>0</v>
      </c>
      <c r="M1636" s="6">
        <f t="shared" si="330"/>
        <v>0</v>
      </c>
      <c r="N1636" s="6">
        <f t="shared" si="331"/>
        <v>1</v>
      </c>
      <c r="AA1636" t="s">
        <v>1713</v>
      </c>
      <c r="AB1636" t="s">
        <v>1449</v>
      </c>
      <c r="AC1636" s="6" t="s">
        <v>51</v>
      </c>
      <c r="AD1636" s="6" t="s">
        <v>135</v>
      </c>
      <c r="AE1636" s="6">
        <v>16.5</v>
      </c>
      <c r="AF1636" s="6">
        <v>51.03</v>
      </c>
      <c r="AG1636" s="6">
        <v>54.79</v>
      </c>
      <c r="AH1636" s="6">
        <f t="shared" si="332"/>
        <v>0.93137433838291661</v>
      </c>
      <c r="AI1636" s="6">
        <v>16</v>
      </c>
      <c r="AJ1636" s="6">
        <v>35.29</v>
      </c>
      <c r="AK1636" s="6">
        <v>53.5</v>
      </c>
      <c r="AL1636" s="6">
        <f t="shared" si="333"/>
        <v>0</v>
      </c>
      <c r="AM1636" s="6">
        <f t="shared" si="334"/>
        <v>0</v>
      </c>
      <c r="AN1636" s="6">
        <f t="shared" si="335"/>
        <v>1</v>
      </c>
    </row>
    <row r="1637" spans="1:40" x14ac:dyDescent="0.35">
      <c r="A1637" s="9" t="s">
        <v>1714</v>
      </c>
      <c r="B1637" t="s">
        <v>1466</v>
      </c>
      <c r="C1637" t="s">
        <v>51</v>
      </c>
      <c r="D1637" t="s">
        <v>17</v>
      </c>
      <c r="E1637">
        <v>25</v>
      </c>
      <c r="F1637">
        <v>138.37</v>
      </c>
      <c r="G1637">
        <v>76.17</v>
      </c>
      <c r="H1637">
        <f t="shared" si="328"/>
        <v>1.8165944597610608</v>
      </c>
      <c r="I1637">
        <v>23.5</v>
      </c>
      <c r="J1637">
        <v>60.63</v>
      </c>
      <c r="K1637">
        <v>72.459999999999994</v>
      </c>
      <c r="L1637" s="3">
        <f t="shared" si="329"/>
        <v>1</v>
      </c>
      <c r="M1637" s="3">
        <f t="shared" si="330"/>
        <v>0</v>
      </c>
      <c r="N1637" s="3">
        <f t="shared" si="331"/>
        <v>0</v>
      </c>
      <c r="AA1637" t="s">
        <v>1714</v>
      </c>
      <c r="AB1637" t="s">
        <v>1466</v>
      </c>
      <c r="AC1637" t="s">
        <v>51</v>
      </c>
      <c r="AD1637" t="s">
        <v>18</v>
      </c>
      <c r="AE1637">
        <v>24</v>
      </c>
      <c r="AF1637">
        <v>93.88</v>
      </c>
      <c r="AG1637">
        <v>73.7</v>
      </c>
      <c r="AH1637">
        <f t="shared" si="332"/>
        <v>1.2738127544097693</v>
      </c>
      <c r="AI1637">
        <v>23.5</v>
      </c>
      <c r="AJ1637">
        <v>67.95</v>
      </c>
      <c r="AK1637">
        <v>72.459999999999994</v>
      </c>
      <c r="AL1637" s="3">
        <f t="shared" si="333"/>
        <v>0</v>
      </c>
      <c r="AM1637" s="3">
        <f t="shared" si="334"/>
        <v>1</v>
      </c>
      <c r="AN1637" s="3">
        <f t="shared" si="335"/>
        <v>0</v>
      </c>
    </row>
    <row r="1638" spans="1:40" x14ac:dyDescent="0.35">
      <c r="A1638" s="9" t="s">
        <v>1715</v>
      </c>
      <c r="B1638" t="s">
        <v>1466</v>
      </c>
      <c r="C1638" s="6" t="s">
        <v>51</v>
      </c>
      <c r="D1638" s="6" t="s">
        <v>17</v>
      </c>
      <c r="E1638" s="6">
        <v>26.5</v>
      </c>
      <c r="F1638" s="6">
        <v>69.73</v>
      </c>
      <c r="G1638" s="6">
        <v>79.86</v>
      </c>
      <c r="H1638" s="6">
        <f t="shared" si="328"/>
        <v>0.87315301778111698</v>
      </c>
      <c r="I1638" s="6">
        <v>26</v>
      </c>
      <c r="J1638" s="6">
        <v>66.66</v>
      </c>
      <c r="K1638" s="6">
        <v>78.63</v>
      </c>
      <c r="L1638" s="6">
        <f t="shared" si="329"/>
        <v>0</v>
      </c>
      <c r="M1638" s="6">
        <f t="shared" si="330"/>
        <v>0</v>
      </c>
      <c r="N1638" s="6">
        <f t="shared" si="331"/>
        <v>1</v>
      </c>
      <c r="AA1638" t="s">
        <v>1715</v>
      </c>
      <c r="AB1638" t="s">
        <v>1466</v>
      </c>
      <c r="AC1638" s="6" t="s">
        <v>51</v>
      </c>
      <c r="AD1638" s="6" t="s">
        <v>18</v>
      </c>
      <c r="AE1638" s="6">
        <v>27.5</v>
      </c>
      <c r="AF1638" s="6">
        <v>73.400000000000006</v>
      </c>
      <c r="AG1638" s="6">
        <v>82.3</v>
      </c>
      <c r="AH1638" s="6">
        <f t="shared" si="332"/>
        <v>0.89185905224787376</v>
      </c>
      <c r="AI1638" s="6">
        <v>27</v>
      </c>
      <c r="AJ1638" s="6">
        <v>42.71</v>
      </c>
      <c r="AK1638" s="6">
        <v>81.08</v>
      </c>
      <c r="AL1638" s="6">
        <f t="shared" si="333"/>
        <v>0</v>
      </c>
      <c r="AM1638" s="6">
        <f t="shared" si="334"/>
        <v>0</v>
      </c>
      <c r="AN1638" s="6">
        <f t="shared" si="335"/>
        <v>1</v>
      </c>
    </row>
    <row r="1639" spans="1:40" x14ac:dyDescent="0.35">
      <c r="A1639" s="9" t="s">
        <v>1716</v>
      </c>
      <c r="B1639" t="s">
        <v>1466</v>
      </c>
      <c r="C1639" t="s">
        <v>51</v>
      </c>
      <c r="D1639" t="s">
        <v>17</v>
      </c>
      <c r="E1639">
        <v>25</v>
      </c>
      <c r="F1639">
        <v>100.19</v>
      </c>
      <c r="G1639">
        <v>76.17</v>
      </c>
      <c r="H1639">
        <f t="shared" si="328"/>
        <v>1.3153472495733227</v>
      </c>
      <c r="I1639">
        <v>24</v>
      </c>
      <c r="J1639">
        <v>64.47</v>
      </c>
      <c r="K1639">
        <v>73.7</v>
      </c>
      <c r="L1639" s="3">
        <f t="shared" si="329"/>
        <v>0</v>
      </c>
      <c r="M1639" s="3">
        <f t="shared" si="330"/>
        <v>1</v>
      </c>
      <c r="N1639" s="3">
        <f t="shared" si="331"/>
        <v>0</v>
      </c>
      <c r="AA1639" t="s">
        <v>1716</v>
      </c>
      <c r="AB1639" t="s">
        <v>1466</v>
      </c>
      <c r="AC1639" t="s">
        <v>51</v>
      </c>
      <c r="AD1639" t="s">
        <v>18</v>
      </c>
      <c r="AE1639">
        <v>24</v>
      </c>
      <c r="AF1639">
        <v>153.34</v>
      </c>
      <c r="AG1639">
        <v>73.7</v>
      </c>
      <c r="AH1639">
        <f t="shared" si="332"/>
        <v>2.080597014925373</v>
      </c>
      <c r="AI1639">
        <v>22.5</v>
      </c>
      <c r="AJ1639">
        <v>57.38</v>
      </c>
      <c r="AK1639">
        <v>69.97</v>
      </c>
      <c r="AL1639" s="3">
        <f t="shared" si="333"/>
        <v>1</v>
      </c>
      <c r="AM1639" s="3">
        <f t="shared" si="334"/>
        <v>0</v>
      </c>
      <c r="AN1639" s="3">
        <f t="shared" si="335"/>
        <v>0</v>
      </c>
    </row>
    <row r="1640" spans="1:40" x14ac:dyDescent="0.35">
      <c r="A1640" s="9" t="s">
        <v>1717</v>
      </c>
      <c r="B1640" t="s">
        <v>1466</v>
      </c>
      <c r="C1640" t="s">
        <v>51</v>
      </c>
      <c r="D1640" t="s">
        <v>17</v>
      </c>
      <c r="E1640">
        <v>26.5</v>
      </c>
      <c r="F1640">
        <v>115.44</v>
      </c>
      <c r="G1640">
        <v>79.86</v>
      </c>
      <c r="H1640">
        <f t="shared" si="328"/>
        <v>1.4455296769346355</v>
      </c>
      <c r="I1640">
        <v>24</v>
      </c>
      <c r="J1640">
        <v>41.92</v>
      </c>
      <c r="K1640">
        <v>73.7</v>
      </c>
      <c r="L1640" s="3">
        <f t="shared" si="329"/>
        <v>0</v>
      </c>
      <c r="M1640" s="3">
        <f t="shared" si="330"/>
        <v>1</v>
      </c>
      <c r="N1640" s="3">
        <f t="shared" si="331"/>
        <v>0</v>
      </c>
      <c r="AA1640" t="s">
        <v>1717</v>
      </c>
      <c r="AB1640" t="s">
        <v>1466</v>
      </c>
      <c r="AC1640" t="s">
        <v>51</v>
      </c>
      <c r="AD1640" t="s">
        <v>18</v>
      </c>
      <c r="AE1640">
        <v>24</v>
      </c>
      <c r="AF1640">
        <v>117.84</v>
      </c>
      <c r="AG1640">
        <v>73.7</v>
      </c>
      <c r="AH1640">
        <f t="shared" si="332"/>
        <v>1.5989145183175033</v>
      </c>
      <c r="AI1640">
        <v>23</v>
      </c>
      <c r="AJ1640">
        <v>61.47</v>
      </c>
      <c r="AK1640">
        <v>71.22</v>
      </c>
      <c r="AL1640" s="3">
        <f t="shared" si="333"/>
        <v>1</v>
      </c>
      <c r="AM1640" s="3">
        <f t="shared" si="334"/>
        <v>0</v>
      </c>
      <c r="AN1640" s="3">
        <f t="shared" si="335"/>
        <v>0</v>
      </c>
    </row>
    <row r="1641" spans="1:40" x14ac:dyDescent="0.35">
      <c r="A1641" s="9" t="s">
        <v>1718</v>
      </c>
      <c r="B1641" t="s">
        <v>1466</v>
      </c>
      <c r="C1641" s="6" t="s">
        <v>51</v>
      </c>
      <c r="D1641" s="6" t="s">
        <v>17</v>
      </c>
      <c r="E1641" s="6">
        <v>26.5</v>
      </c>
      <c r="F1641" s="6">
        <v>74</v>
      </c>
      <c r="G1641" s="6">
        <v>79.86</v>
      </c>
      <c r="H1641" s="6">
        <f t="shared" si="328"/>
        <v>0.92662158777861259</v>
      </c>
      <c r="I1641" s="6">
        <v>26</v>
      </c>
      <c r="J1641" s="6">
        <v>68.97</v>
      </c>
      <c r="K1641" s="6">
        <v>78.63</v>
      </c>
      <c r="L1641" s="6">
        <f t="shared" si="329"/>
        <v>0</v>
      </c>
      <c r="M1641" s="6">
        <f t="shared" si="330"/>
        <v>0</v>
      </c>
      <c r="N1641" s="6">
        <f t="shared" si="331"/>
        <v>1</v>
      </c>
      <c r="AA1641" t="s">
        <v>1718</v>
      </c>
      <c r="AB1641" t="s">
        <v>1466</v>
      </c>
      <c r="AC1641" t="s">
        <v>51</v>
      </c>
      <c r="AD1641" t="s">
        <v>18</v>
      </c>
      <c r="AE1641">
        <v>24</v>
      </c>
      <c r="AF1641">
        <v>90.41</v>
      </c>
      <c r="AG1641">
        <v>73.7</v>
      </c>
      <c r="AH1641">
        <f t="shared" si="332"/>
        <v>1.2267299864314789</v>
      </c>
      <c r="AI1641">
        <v>23.5</v>
      </c>
      <c r="AJ1641">
        <v>57.2</v>
      </c>
      <c r="AK1641">
        <v>72.459999999999994</v>
      </c>
      <c r="AL1641" s="3">
        <f t="shared" si="333"/>
        <v>0</v>
      </c>
      <c r="AM1641" s="3">
        <f t="shared" si="334"/>
        <v>1</v>
      </c>
      <c r="AN1641" s="3">
        <f t="shared" si="335"/>
        <v>0</v>
      </c>
    </row>
    <row r="1642" spans="1:40" x14ac:dyDescent="0.35">
      <c r="A1642" s="9" t="s">
        <v>1719</v>
      </c>
      <c r="B1642" t="s">
        <v>1466</v>
      </c>
      <c r="C1642" s="6" t="s">
        <v>51</v>
      </c>
      <c r="D1642" s="6" t="s">
        <v>17</v>
      </c>
      <c r="E1642" s="6">
        <v>21</v>
      </c>
      <c r="F1642" s="6">
        <v>51.43</v>
      </c>
      <c r="G1642" s="6">
        <v>66.22</v>
      </c>
      <c r="H1642" s="6">
        <f t="shared" si="328"/>
        <v>0.77665357897916043</v>
      </c>
      <c r="I1642" s="6">
        <v>20.5</v>
      </c>
      <c r="J1642" s="6">
        <v>34.700000000000003</v>
      </c>
      <c r="K1642" s="6">
        <v>64.97</v>
      </c>
      <c r="L1642" s="6">
        <f t="shared" si="329"/>
        <v>0</v>
      </c>
      <c r="M1642" s="6">
        <f t="shared" si="330"/>
        <v>0</v>
      </c>
      <c r="N1642" s="6">
        <f t="shared" si="331"/>
        <v>1</v>
      </c>
      <c r="AA1642" t="s">
        <v>1719</v>
      </c>
      <c r="AB1642" t="s">
        <v>1466</v>
      </c>
      <c r="AC1642" t="s">
        <v>51</v>
      </c>
      <c r="AD1642" t="s">
        <v>18</v>
      </c>
      <c r="AE1642">
        <v>33.5</v>
      </c>
      <c r="AF1642">
        <v>103.99</v>
      </c>
      <c r="AG1642">
        <v>96.84</v>
      </c>
      <c r="AH1642">
        <f t="shared" si="332"/>
        <v>1.0738331268071044</v>
      </c>
      <c r="AI1642">
        <v>22</v>
      </c>
      <c r="AJ1642">
        <v>70.02</v>
      </c>
      <c r="AK1642">
        <v>68.72</v>
      </c>
      <c r="AL1642" s="3">
        <f t="shared" si="333"/>
        <v>0</v>
      </c>
      <c r="AM1642" s="3">
        <f t="shared" si="334"/>
        <v>1</v>
      </c>
      <c r="AN1642" s="3">
        <f t="shared" si="335"/>
        <v>0</v>
      </c>
    </row>
    <row r="1643" spans="1:40" x14ac:dyDescent="0.35">
      <c r="A1643" s="9" t="s">
        <v>1720</v>
      </c>
      <c r="B1643" t="s">
        <v>1466</v>
      </c>
      <c r="C1643" s="6" t="s">
        <v>51</v>
      </c>
      <c r="D1643" s="6" t="s">
        <v>134</v>
      </c>
      <c r="E1643" s="6">
        <v>28.5</v>
      </c>
      <c r="F1643" s="6">
        <v>58.91</v>
      </c>
      <c r="G1643" s="6">
        <v>84.74</v>
      </c>
      <c r="H1643" s="6">
        <f t="shared" si="328"/>
        <v>0.69518527259853669</v>
      </c>
      <c r="I1643" s="6">
        <v>28</v>
      </c>
      <c r="J1643" s="6">
        <v>41.14</v>
      </c>
      <c r="K1643" s="6">
        <v>83.53</v>
      </c>
      <c r="L1643" s="6">
        <f t="shared" si="329"/>
        <v>0</v>
      </c>
      <c r="M1643" s="6">
        <f t="shared" si="330"/>
        <v>0</v>
      </c>
      <c r="N1643" s="6">
        <f t="shared" si="331"/>
        <v>1</v>
      </c>
      <c r="AA1643" t="s">
        <v>1720</v>
      </c>
      <c r="AB1643" t="s">
        <v>1466</v>
      </c>
      <c r="AC1643" t="s">
        <v>51</v>
      </c>
      <c r="AD1643" t="s">
        <v>135</v>
      </c>
      <c r="AE1643">
        <v>23</v>
      </c>
      <c r="AF1643">
        <v>73.08</v>
      </c>
      <c r="AG1643">
        <v>71.22</v>
      </c>
      <c r="AH1643">
        <f t="shared" si="332"/>
        <v>1.0261162594776747</v>
      </c>
      <c r="AI1643">
        <v>22.5</v>
      </c>
      <c r="AJ1643">
        <v>64.03</v>
      </c>
      <c r="AK1643">
        <v>69.97</v>
      </c>
      <c r="AL1643" s="3">
        <f t="shared" si="333"/>
        <v>0</v>
      </c>
      <c r="AM1643" s="3">
        <f t="shared" si="334"/>
        <v>1</v>
      </c>
      <c r="AN1643" s="3">
        <f t="shared" si="335"/>
        <v>0</v>
      </c>
    </row>
    <row r="1644" spans="1:40" x14ac:dyDescent="0.35">
      <c r="A1644" s="9" t="s">
        <v>1721</v>
      </c>
      <c r="B1644" t="s">
        <v>1466</v>
      </c>
      <c r="C1644" s="6" t="s">
        <v>51</v>
      </c>
      <c r="D1644" s="6" t="s">
        <v>134</v>
      </c>
      <c r="E1644" s="6">
        <v>18</v>
      </c>
      <c r="F1644" s="6">
        <v>47.39</v>
      </c>
      <c r="G1644" s="6">
        <v>58.64</v>
      </c>
      <c r="H1644" s="6">
        <f t="shared" si="328"/>
        <v>0.80815143246930421</v>
      </c>
      <c r="I1644" s="6">
        <v>17.5</v>
      </c>
      <c r="J1644" s="6">
        <v>32.979999999999997</v>
      </c>
      <c r="K1644" s="6">
        <v>57.36</v>
      </c>
      <c r="L1644" s="6">
        <f t="shared" si="329"/>
        <v>0</v>
      </c>
      <c r="M1644" s="6">
        <f t="shared" si="330"/>
        <v>0</v>
      </c>
      <c r="N1644" s="6">
        <f t="shared" si="331"/>
        <v>1</v>
      </c>
      <c r="AA1644" t="s">
        <v>1721</v>
      </c>
      <c r="AB1644" t="s">
        <v>1466</v>
      </c>
      <c r="AC1644" s="6" t="s">
        <v>51</v>
      </c>
      <c r="AD1644" s="6" t="s">
        <v>135</v>
      </c>
      <c r="AE1644" s="6">
        <v>23</v>
      </c>
      <c r="AF1644" s="6">
        <v>68.78</v>
      </c>
      <c r="AG1644" s="6">
        <v>71.22</v>
      </c>
      <c r="AH1644" s="6">
        <f t="shared" si="332"/>
        <v>0.96573996068520085</v>
      </c>
      <c r="AI1644" s="6">
        <v>22.5</v>
      </c>
      <c r="AJ1644" s="6">
        <v>48.94</v>
      </c>
      <c r="AK1644" s="6">
        <v>69.97</v>
      </c>
      <c r="AL1644" s="6">
        <f t="shared" si="333"/>
        <v>0</v>
      </c>
      <c r="AM1644" s="6">
        <f t="shared" si="334"/>
        <v>0</v>
      </c>
      <c r="AN1644" s="6">
        <f t="shared" si="335"/>
        <v>1</v>
      </c>
    </row>
    <row r="1645" spans="1:40" x14ac:dyDescent="0.35">
      <c r="A1645" s="9" t="s">
        <v>1722</v>
      </c>
      <c r="B1645" t="s">
        <v>1466</v>
      </c>
      <c r="C1645" t="s">
        <v>51</v>
      </c>
      <c r="D1645" t="s">
        <v>134</v>
      </c>
      <c r="E1645">
        <v>21.5</v>
      </c>
      <c r="F1645">
        <v>74.150000000000006</v>
      </c>
      <c r="G1645">
        <v>67.47</v>
      </c>
      <c r="H1645">
        <f t="shared" si="328"/>
        <v>1.0990069660589892</v>
      </c>
      <c r="I1645">
        <v>21</v>
      </c>
      <c r="J1645">
        <v>38.56</v>
      </c>
      <c r="K1645">
        <v>66.22</v>
      </c>
      <c r="L1645" s="3">
        <f t="shared" si="329"/>
        <v>0</v>
      </c>
      <c r="M1645" s="3">
        <f t="shared" si="330"/>
        <v>1</v>
      </c>
      <c r="N1645" s="3">
        <f t="shared" si="331"/>
        <v>0</v>
      </c>
      <c r="AA1645" t="s">
        <v>1722</v>
      </c>
      <c r="AB1645" t="s">
        <v>1466</v>
      </c>
      <c r="AC1645" s="6" t="s">
        <v>51</v>
      </c>
      <c r="AD1645" s="6" t="s">
        <v>135</v>
      </c>
      <c r="AE1645" s="6">
        <v>24</v>
      </c>
      <c r="AF1645" s="6">
        <v>71.14</v>
      </c>
      <c r="AG1645" s="6">
        <v>73.7</v>
      </c>
      <c r="AH1645" s="6">
        <f t="shared" si="332"/>
        <v>0.96526458616010857</v>
      </c>
      <c r="AI1645" s="6">
        <v>23.5</v>
      </c>
      <c r="AJ1645" s="6">
        <v>65.88</v>
      </c>
      <c r="AK1645" s="6">
        <v>72.459999999999994</v>
      </c>
      <c r="AL1645" s="6">
        <f t="shared" si="333"/>
        <v>0</v>
      </c>
      <c r="AM1645" s="6">
        <f t="shared" si="334"/>
        <v>0</v>
      </c>
      <c r="AN1645" s="6">
        <f t="shared" si="335"/>
        <v>1</v>
      </c>
    </row>
    <row r="1646" spans="1:40" x14ac:dyDescent="0.35">
      <c r="A1646" s="9" t="s">
        <v>1723</v>
      </c>
      <c r="B1646" t="s">
        <v>1466</v>
      </c>
      <c r="C1646" s="6" t="s">
        <v>51</v>
      </c>
      <c r="D1646" s="6" t="s">
        <v>134</v>
      </c>
      <c r="E1646" s="6">
        <v>25.5</v>
      </c>
      <c r="F1646" s="6">
        <v>71.260000000000005</v>
      </c>
      <c r="G1646" s="6">
        <v>77.400000000000006</v>
      </c>
      <c r="H1646" s="6">
        <f t="shared" si="328"/>
        <v>0.92067183462532298</v>
      </c>
      <c r="I1646" s="6">
        <v>25</v>
      </c>
      <c r="J1646" s="6">
        <v>57.75</v>
      </c>
      <c r="K1646" s="6">
        <v>76.17</v>
      </c>
      <c r="L1646" s="6">
        <f t="shared" si="329"/>
        <v>0</v>
      </c>
      <c r="M1646" s="6">
        <f t="shared" si="330"/>
        <v>0</v>
      </c>
      <c r="N1646" s="6">
        <f t="shared" si="331"/>
        <v>1</v>
      </c>
      <c r="AA1646" t="s">
        <v>1723</v>
      </c>
      <c r="AB1646" t="s">
        <v>1466</v>
      </c>
      <c r="AC1646" s="6" t="s">
        <v>51</v>
      </c>
      <c r="AD1646" s="6" t="s">
        <v>135</v>
      </c>
      <c r="AE1646" s="6">
        <v>22</v>
      </c>
      <c r="AF1646" s="6">
        <v>62.67</v>
      </c>
      <c r="AG1646" s="6">
        <v>68.72</v>
      </c>
      <c r="AH1646" s="6">
        <f t="shared" si="332"/>
        <v>0.91196158323632137</v>
      </c>
      <c r="AI1646" s="6">
        <v>21.5</v>
      </c>
      <c r="AJ1646" s="6">
        <v>46.61</v>
      </c>
      <c r="AK1646" s="6">
        <v>67.47</v>
      </c>
      <c r="AL1646" s="6">
        <f t="shared" si="333"/>
        <v>0</v>
      </c>
      <c r="AM1646" s="6">
        <f t="shared" si="334"/>
        <v>0</v>
      </c>
      <c r="AN1646" s="6">
        <f t="shared" si="335"/>
        <v>1</v>
      </c>
    </row>
    <row r="1647" spans="1:40" x14ac:dyDescent="0.35">
      <c r="A1647" s="9" t="s">
        <v>1724</v>
      </c>
      <c r="B1647" t="s">
        <v>1466</v>
      </c>
      <c r="C1647" s="6" t="s">
        <v>51</v>
      </c>
      <c r="D1647" s="6" t="s">
        <v>134</v>
      </c>
      <c r="E1647" s="6">
        <v>19</v>
      </c>
      <c r="F1647" s="6">
        <v>56.92</v>
      </c>
      <c r="G1647" s="6">
        <v>61.18</v>
      </c>
      <c r="H1647" s="6">
        <f t="shared" si="328"/>
        <v>0.93036940176528282</v>
      </c>
      <c r="I1647" s="6">
        <v>18.5</v>
      </c>
      <c r="J1647" s="6">
        <v>37.770000000000003</v>
      </c>
      <c r="K1647" s="6">
        <v>59.91</v>
      </c>
      <c r="L1647" s="6">
        <f t="shared" si="329"/>
        <v>0</v>
      </c>
      <c r="M1647" s="6">
        <f t="shared" si="330"/>
        <v>0</v>
      </c>
      <c r="N1647" s="6">
        <f t="shared" si="331"/>
        <v>1</v>
      </c>
      <c r="AA1647" t="s">
        <v>1724</v>
      </c>
      <c r="AB1647" t="s">
        <v>1466</v>
      </c>
      <c r="AC1647" s="6" t="s">
        <v>51</v>
      </c>
      <c r="AD1647" s="6" t="s">
        <v>135</v>
      </c>
      <c r="AE1647" s="6">
        <v>25.5</v>
      </c>
      <c r="AF1647" s="6">
        <v>73.58</v>
      </c>
      <c r="AG1647" s="6">
        <v>77.400000000000006</v>
      </c>
      <c r="AH1647" s="6">
        <f t="shared" si="332"/>
        <v>0.95064599483204126</v>
      </c>
      <c r="AI1647" s="6">
        <v>25</v>
      </c>
      <c r="AJ1647" s="6">
        <v>51.12</v>
      </c>
      <c r="AK1647" s="6">
        <v>76.17</v>
      </c>
      <c r="AL1647" s="6">
        <f t="shared" si="333"/>
        <v>0</v>
      </c>
      <c r="AM1647" s="6">
        <f t="shared" si="334"/>
        <v>0</v>
      </c>
      <c r="AN1647" s="6">
        <f t="shared" si="335"/>
        <v>1</v>
      </c>
    </row>
    <row r="1648" spans="1:40" x14ac:dyDescent="0.35">
      <c r="A1648" s="9" t="s">
        <v>1725</v>
      </c>
      <c r="B1648" t="s">
        <v>1466</v>
      </c>
      <c r="C1648" s="6" t="s">
        <v>51</v>
      </c>
      <c r="D1648" s="6" t="s">
        <v>134</v>
      </c>
      <c r="E1648" s="6">
        <v>17</v>
      </c>
      <c r="F1648" s="6">
        <v>49.78</v>
      </c>
      <c r="G1648" s="6">
        <v>56.08</v>
      </c>
      <c r="H1648" s="6">
        <f t="shared" si="328"/>
        <v>0.88766048502139805</v>
      </c>
      <c r="I1648" s="6">
        <v>16.5</v>
      </c>
      <c r="J1648" s="6">
        <v>21.97</v>
      </c>
      <c r="K1648" s="6">
        <v>54.79</v>
      </c>
      <c r="L1648" s="6">
        <f t="shared" si="329"/>
        <v>0</v>
      </c>
      <c r="M1648" s="6">
        <f t="shared" si="330"/>
        <v>0</v>
      </c>
      <c r="N1648" s="6">
        <f t="shared" si="331"/>
        <v>1</v>
      </c>
      <c r="AA1648" t="s">
        <v>1725</v>
      </c>
      <c r="AB1648" t="s">
        <v>1466</v>
      </c>
      <c r="AC1648" s="6" t="s">
        <v>51</v>
      </c>
      <c r="AD1648" s="6" t="s">
        <v>135</v>
      </c>
      <c r="AE1648" s="6">
        <v>21</v>
      </c>
      <c r="AF1648" s="6">
        <v>55.66</v>
      </c>
      <c r="AG1648" s="6">
        <v>66.22</v>
      </c>
      <c r="AH1648" s="6">
        <f t="shared" si="332"/>
        <v>0.84053156146179397</v>
      </c>
      <c r="AI1648" s="6">
        <v>20.5</v>
      </c>
      <c r="AJ1648" s="6">
        <v>37.729999999999997</v>
      </c>
      <c r="AK1648" s="6">
        <v>64.97</v>
      </c>
      <c r="AL1648" s="6">
        <f t="shared" si="333"/>
        <v>0</v>
      </c>
      <c r="AM1648" s="6">
        <f t="shared" si="334"/>
        <v>0</v>
      </c>
      <c r="AN1648" s="6">
        <f t="shared" si="335"/>
        <v>1</v>
      </c>
    </row>
    <row r="1649" spans="1:40" x14ac:dyDescent="0.35">
      <c r="A1649" s="9" t="s">
        <v>1726</v>
      </c>
      <c r="B1649" t="s">
        <v>1466</v>
      </c>
      <c r="C1649" t="s">
        <v>51</v>
      </c>
      <c r="D1649" t="s">
        <v>134</v>
      </c>
      <c r="E1649">
        <v>24.5</v>
      </c>
      <c r="F1649">
        <v>86.45</v>
      </c>
      <c r="G1649">
        <v>74.930000000000007</v>
      </c>
      <c r="H1649">
        <f t="shared" si="328"/>
        <v>1.1537434939276658</v>
      </c>
      <c r="I1649">
        <v>24</v>
      </c>
      <c r="J1649">
        <v>51.19</v>
      </c>
      <c r="K1649">
        <v>73.7</v>
      </c>
      <c r="L1649" s="3">
        <f t="shared" si="329"/>
        <v>0</v>
      </c>
      <c r="M1649" s="3">
        <f t="shared" si="330"/>
        <v>1</v>
      </c>
      <c r="N1649" s="3">
        <f t="shared" si="331"/>
        <v>0</v>
      </c>
      <c r="AA1649" t="s">
        <v>1726</v>
      </c>
      <c r="AB1649" t="s">
        <v>1466</v>
      </c>
      <c r="AC1649" s="6" t="s">
        <v>51</v>
      </c>
      <c r="AD1649" s="6" t="s">
        <v>135</v>
      </c>
      <c r="AE1649" s="6">
        <v>22.5</v>
      </c>
      <c r="AF1649" s="6">
        <v>59.87</v>
      </c>
      <c r="AG1649" s="6">
        <v>69.97</v>
      </c>
      <c r="AH1649" s="6">
        <f t="shared" si="332"/>
        <v>0.85565242246677142</v>
      </c>
      <c r="AI1649" s="6">
        <v>22</v>
      </c>
      <c r="AJ1649" s="6">
        <v>35.64</v>
      </c>
      <c r="AK1649" s="6">
        <v>68.72</v>
      </c>
      <c r="AL1649" s="6">
        <f t="shared" si="333"/>
        <v>0</v>
      </c>
      <c r="AM1649" s="6">
        <f t="shared" si="334"/>
        <v>0</v>
      </c>
      <c r="AN1649" s="6">
        <f t="shared" si="335"/>
        <v>1</v>
      </c>
    </row>
    <row r="1799" spans="1:40" x14ac:dyDescent="0.35">
      <c r="A1799" t="s">
        <v>1727</v>
      </c>
      <c r="B1799" t="s">
        <v>1728</v>
      </c>
      <c r="C1799" t="s">
        <v>51</v>
      </c>
      <c r="D1799" t="s">
        <v>1729</v>
      </c>
      <c r="E1799">
        <v>24.5</v>
      </c>
      <c r="F1799">
        <v>158.94</v>
      </c>
      <c r="G1799">
        <v>74.930000000000007</v>
      </c>
      <c r="H1799">
        <f t="shared" ref="H1799:H1862" si="336">F1799/G1799</f>
        <v>2.1211797677832642</v>
      </c>
      <c r="I1799">
        <v>22</v>
      </c>
      <c r="J1799">
        <v>44.54</v>
      </c>
      <c r="K1799">
        <v>68.72</v>
      </c>
      <c r="AA1799" t="s">
        <v>1727</v>
      </c>
      <c r="AB1799" t="s">
        <v>1728</v>
      </c>
      <c r="AC1799" t="s">
        <v>51</v>
      </c>
      <c r="AD1799" t="s">
        <v>1730</v>
      </c>
      <c r="AE1799">
        <v>24</v>
      </c>
      <c r="AF1799">
        <v>238.58</v>
      </c>
      <c r="AG1799">
        <v>73.7</v>
      </c>
      <c r="AH1799">
        <f>AF1799/AG1799</f>
        <v>3.237177747625509</v>
      </c>
      <c r="AI1799">
        <v>16</v>
      </c>
      <c r="AJ1799">
        <v>67.900000000000006</v>
      </c>
      <c r="AK1799">
        <v>53.5</v>
      </c>
      <c r="AL1799" s="3">
        <f t="shared" ref="AL1799:AL1862" si="337">IF(AH1799&gt;1.5,1,0)</f>
        <v>1</v>
      </c>
      <c r="AM1799" s="3">
        <f t="shared" ref="AM1799:AM1862" si="338">IF((AND(AH1799&gt;1,AH1799&lt;1.5)),1,0)</f>
        <v>0</v>
      </c>
      <c r="AN1799" s="3">
        <f t="shared" ref="AN1799:AN1862" si="339">IF(AH1799&lt;1,1,0)</f>
        <v>0</v>
      </c>
    </row>
    <row r="1800" spans="1:40" x14ac:dyDescent="0.35">
      <c r="A1800" t="s">
        <v>1731</v>
      </c>
      <c r="B1800" t="s">
        <v>1728</v>
      </c>
      <c r="C1800" t="s">
        <v>51</v>
      </c>
      <c r="D1800" t="s">
        <v>1729</v>
      </c>
      <c r="E1800">
        <v>23.5</v>
      </c>
      <c r="F1800">
        <v>105.19</v>
      </c>
      <c r="G1800">
        <v>72.459999999999994</v>
      </c>
      <c r="H1800">
        <f t="shared" si="336"/>
        <v>1.45169748826939</v>
      </c>
      <c r="I1800">
        <v>22</v>
      </c>
      <c r="J1800">
        <v>44.25</v>
      </c>
      <c r="K1800">
        <v>68.72</v>
      </c>
      <c r="AA1800" t="s">
        <v>1731</v>
      </c>
      <c r="AB1800" t="s">
        <v>1728</v>
      </c>
      <c r="AC1800" t="s">
        <v>51</v>
      </c>
      <c r="AD1800" t="s">
        <v>1730</v>
      </c>
      <c r="AE1800">
        <v>23.5</v>
      </c>
      <c r="AF1800">
        <v>86.3</v>
      </c>
      <c r="AG1800">
        <v>72.459999999999994</v>
      </c>
      <c r="AH1800">
        <f t="shared" ref="AH1800:AH1863" si="340">AF1800/AG1800</f>
        <v>1.1910019321004692</v>
      </c>
      <c r="AI1800">
        <v>23</v>
      </c>
      <c r="AJ1800">
        <v>44.58</v>
      </c>
      <c r="AK1800">
        <v>71.22</v>
      </c>
      <c r="AL1800" s="3">
        <f t="shared" si="337"/>
        <v>0</v>
      </c>
      <c r="AM1800" s="3">
        <f t="shared" si="338"/>
        <v>1</v>
      </c>
      <c r="AN1800" s="3">
        <f t="shared" si="339"/>
        <v>0</v>
      </c>
    </row>
    <row r="1801" spans="1:40" x14ac:dyDescent="0.35">
      <c r="A1801" t="s">
        <v>1732</v>
      </c>
      <c r="B1801" t="s">
        <v>1728</v>
      </c>
      <c r="C1801" t="s">
        <v>51</v>
      </c>
      <c r="D1801" t="s">
        <v>1729</v>
      </c>
      <c r="E1801">
        <v>23.5</v>
      </c>
      <c r="F1801">
        <v>93.13</v>
      </c>
      <c r="G1801">
        <v>72.459999999999994</v>
      </c>
      <c r="H1801">
        <f t="shared" si="336"/>
        <v>1.2852608335633453</v>
      </c>
      <c r="I1801">
        <v>23</v>
      </c>
      <c r="J1801">
        <v>68.39</v>
      </c>
      <c r="K1801">
        <v>71.22</v>
      </c>
      <c r="AA1801" t="s">
        <v>1732</v>
      </c>
      <c r="AB1801" t="s">
        <v>1728</v>
      </c>
      <c r="AC1801" t="s">
        <v>51</v>
      </c>
      <c r="AD1801" t="s">
        <v>1730</v>
      </c>
      <c r="AE1801">
        <v>24</v>
      </c>
      <c r="AF1801">
        <v>258</v>
      </c>
      <c r="AG1801">
        <v>73.7</v>
      </c>
      <c r="AH1801">
        <f t="shared" si="340"/>
        <v>3.5006784260515604</v>
      </c>
      <c r="AI1801">
        <v>16</v>
      </c>
      <c r="AJ1801">
        <v>76.7</v>
      </c>
      <c r="AK1801">
        <v>53.5</v>
      </c>
      <c r="AL1801" s="3">
        <f t="shared" si="337"/>
        <v>1</v>
      </c>
      <c r="AM1801" s="3">
        <f t="shared" si="338"/>
        <v>0</v>
      </c>
      <c r="AN1801" s="3">
        <f t="shared" si="339"/>
        <v>0</v>
      </c>
    </row>
    <row r="1802" spans="1:40" x14ac:dyDescent="0.35">
      <c r="A1802" t="s">
        <v>1733</v>
      </c>
      <c r="B1802" t="s">
        <v>1728</v>
      </c>
      <c r="C1802" t="s">
        <v>51</v>
      </c>
      <c r="D1802" t="s">
        <v>1729</v>
      </c>
      <c r="E1802">
        <v>23.5</v>
      </c>
      <c r="F1802">
        <v>93.67</v>
      </c>
      <c r="G1802">
        <v>72.459999999999994</v>
      </c>
      <c r="H1802">
        <f t="shared" si="336"/>
        <v>1.2927132210874968</v>
      </c>
      <c r="I1802">
        <v>22.5</v>
      </c>
      <c r="J1802">
        <v>66.2</v>
      </c>
      <c r="K1802">
        <v>69.97</v>
      </c>
      <c r="AA1802" t="s">
        <v>1733</v>
      </c>
      <c r="AB1802" t="s">
        <v>1728</v>
      </c>
      <c r="AC1802" t="s">
        <v>51</v>
      </c>
      <c r="AD1802" t="s">
        <v>1730</v>
      </c>
      <c r="AE1802">
        <v>24.5</v>
      </c>
      <c r="AF1802">
        <v>81.33</v>
      </c>
      <c r="AG1802">
        <v>74.930000000000007</v>
      </c>
      <c r="AH1802">
        <f t="shared" si="340"/>
        <v>1.0854130521820364</v>
      </c>
      <c r="AI1802">
        <v>24</v>
      </c>
      <c r="AJ1802">
        <v>54.17</v>
      </c>
      <c r="AK1802">
        <v>73.7</v>
      </c>
      <c r="AL1802" s="3">
        <f t="shared" si="337"/>
        <v>0</v>
      </c>
      <c r="AM1802" s="3">
        <f t="shared" si="338"/>
        <v>1</v>
      </c>
      <c r="AN1802" s="3">
        <f t="shared" si="339"/>
        <v>0</v>
      </c>
    </row>
    <row r="1803" spans="1:40" x14ac:dyDescent="0.35">
      <c r="A1803" t="s">
        <v>1734</v>
      </c>
      <c r="B1803" t="s">
        <v>1728</v>
      </c>
      <c r="C1803" t="s">
        <v>51</v>
      </c>
      <c r="D1803" t="s">
        <v>1729</v>
      </c>
      <c r="E1803">
        <v>23.5</v>
      </c>
      <c r="F1803">
        <v>107.66</v>
      </c>
      <c r="G1803">
        <v>72.459999999999994</v>
      </c>
      <c r="H1803">
        <f t="shared" si="336"/>
        <v>1.4857852608335633</v>
      </c>
      <c r="I1803">
        <v>22</v>
      </c>
      <c r="J1803">
        <v>65.989999999999995</v>
      </c>
      <c r="K1803">
        <v>68.72</v>
      </c>
      <c r="AA1803" t="s">
        <v>1734</v>
      </c>
      <c r="AB1803" t="s">
        <v>1728</v>
      </c>
      <c r="AC1803" t="s">
        <v>51</v>
      </c>
      <c r="AD1803" t="s">
        <v>1730</v>
      </c>
      <c r="AE1803">
        <v>24</v>
      </c>
      <c r="AF1803">
        <v>86.04</v>
      </c>
      <c r="AG1803">
        <v>73.7</v>
      </c>
      <c r="AH1803">
        <f t="shared" si="340"/>
        <v>1.1674355495251019</v>
      </c>
      <c r="AI1803">
        <v>31.5</v>
      </c>
      <c r="AJ1803">
        <v>102.66</v>
      </c>
      <c r="AK1803">
        <v>92.02</v>
      </c>
      <c r="AL1803" s="3">
        <f t="shared" si="337"/>
        <v>0</v>
      </c>
      <c r="AM1803" s="3">
        <f t="shared" si="338"/>
        <v>1</v>
      </c>
      <c r="AN1803" s="3">
        <f t="shared" si="339"/>
        <v>0</v>
      </c>
    </row>
    <row r="1804" spans="1:40" x14ac:dyDescent="0.35">
      <c r="A1804" t="s">
        <v>1735</v>
      </c>
      <c r="B1804" t="s">
        <v>1728</v>
      </c>
      <c r="C1804" t="s">
        <v>51</v>
      </c>
      <c r="D1804" t="s">
        <v>1729</v>
      </c>
      <c r="E1804">
        <v>23.5</v>
      </c>
      <c r="F1804">
        <v>213.99</v>
      </c>
      <c r="G1804">
        <v>72.459999999999994</v>
      </c>
      <c r="H1804">
        <f t="shared" si="336"/>
        <v>2.9532155672094951</v>
      </c>
      <c r="I1804">
        <v>21.5</v>
      </c>
      <c r="J1804">
        <v>46.16</v>
      </c>
      <c r="K1804">
        <v>67.47</v>
      </c>
      <c r="AA1804" t="s">
        <v>1735</v>
      </c>
      <c r="AB1804" t="s">
        <v>1728</v>
      </c>
      <c r="AC1804" t="s">
        <v>51</v>
      </c>
      <c r="AD1804" t="s">
        <v>1730</v>
      </c>
      <c r="AE1804">
        <v>24</v>
      </c>
      <c r="AF1804">
        <v>182.74</v>
      </c>
      <c r="AG1804">
        <v>73.7</v>
      </c>
      <c r="AH1804">
        <f t="shared" si="340"/>
        <v>2.4795115332428765</v>
      </c>
      <c r="AI1804">
        <v>16</v>
      </c>
      <c r="AJ1804">
        <v>60.42</v>
      </c>
      <c r="AK1804">
        <v>53.5</v>
      </c>
      <c r="AL1804" s="3">
        <f t="shared" si="337"/>
        <v>1</v>
      </c>
      <c r="AM1804" s="3">
        <f t="shared" si="338"/>
        <v>0</v>
      </c>
      <c r="AN1804" s="3">
        <f t="shared" si="339"/>
        <v>0</v>
      </c>
    </row>
    <row r="1805" spans="1:40" x14ac:dyDescent="0.35">
      <c r="A1805" t="s">
        <v>1736</v>
      </c>
      <c r="B1805" t="s">
        <v>1728</v>
      </c>
      <c r="C1805" t="s">
        <v>51</v>
      </c>
      <c r="D1805" t="s">
        <v>1729</v>
      </c>
      <c r="E1805">
        <v>22.5</v>
      </c>
      <c r="F1805">
        <v>87.76</v>
      </c>
      <c r="G1805">
        <v>69.97</v>
      </c>
      <c r="H1805">
        <f t="shared" si="336"/>
        <v>1.2542518222095185</v>
      </c>
      <c r="I1805">
        <v>21.5</v>
      </c>
      <c r="J1805">
        <v>61.84</v>
      </c>
      <c r="K1805">
        <v>67.47</v>
      </c>
      <c r="AA1805" t="s">
        <v>1736</v>
      </c>
      <c r="AB1805" t="s">
        <v>1728</v>
      </c>
      <c r="AC1805" t="s">
        <v>51</v>
      </c>
      <c r="AD1805" t="s">
        <v>1730</v>
      </c>
      <c r="AE1805">
        <v>23.5</v>
      </c>
      <c r="AF1805">
        <v>131.05000000000001</v>
      </c>
      <c r="AG1805">
        <v>72.459999999999994</v>
      </c>
      <c r="AH1805">
        <f t="shared" si="340"/>
        <v>1.8085840463704115</v>
      </c>
      <c r="AI1805">
        <v>22</v>
      </c>
      <c r="AJ1805">
        <v>65.94</v>
      </c>
      <c r="AK1805">
        <v>68.72</v>
      </c>
      <c r="AL1805" s="3">
        <f t="shared" si="337"/>
        <v>1</v>
      </c>
      <c r="AM1805" s="3">
        <f t="shared" si="338"/>
        <v>0</v>
      </c>
      <c r="AN1805" s="3">
        <f t="shared" si="339"/>
        <v>0</v>
      </c>
    </row>
    <row r="1806" spans="1:40" x14ac:dyDescent="0.35">
      <c r="A1806" t="s">
        <v>1737</v>
      </c>
      <c r="B1806" t="s">
        <v>1728</v>
      </c>
      <c r="C1806" t="s">
        <v>51</v>
      </c>
      <c r="D1806" t="s">
        <v>1729</v>
      </c>
      <c r="E1806">
        <v>23.5</v>
      </c>
      <c r="F1806">
        <v>152.51</v>
      </c>
      <c r="G1806">
        <v>72.459999999999994</v>
      </c>
      <c r="H1806">
        <f t="shared" si="336"/>
        <v>2.1047474468672371</v>
      </c>
      <c r="I1806">
        <v>22</v>
      </c>
      <c r="J1806">
        <v>47.36</v>
      </c>
      <c r="K1806">
        <v>68.72</v>
      </c>
      <c r="AA1806" t="s">
        <v>1737</v>
      </c>
      <c r="AB1806" t="s">
        <v>1728</v>
      </c>
      <c r="AC1806" t="s">
        <v>51</v>
      </c>
      <c r="AD1806" t="s">
        <v>1730</v>
      </c>
      <c r="AE1806">
        <v>24</v>
      </c>
      <c r="AF1806">
        <v>193.15</v>
      </c>
      <c r="AG1806">
        <v>73.7</v>
      </c>
      <c r="AH1806">
        <f t="shared" si="340"/>
        <v>2.6207598371777476</v>
      </c>
      <c r="AI1806">
        <v>16</v>
      </c>
      <c r="AJ1806">
        <v>67.849999999999994</v>
      </c>
      <c r="AK1806">
        <v>53.5</v>
      </c>
      <c r="AL1806" s="3">
        <f t="shared" si="337"/>
        <v>1</v>
      </c>
      <c r="AM1806" s="3">
        <f t="shared" si="338"/>
        <v>0</v>
      </c>
      <c r="AN1806" s="3">
        <f t="shared" si="339"/>
        <v>0</v>
      </c>
    </row>
    <row r="1807" spans="1:40" x14ac:dyDescent="0.35">
      <c r="A1807" t="s">
        <v>1738</v>
      </c>
      <c r="B1807" t="s">
        <v>1728</v>
      </c>
      <c r="C1807" t="s">
        <v>16</v>
      </c>
      <c r="D1807" t="s">
        <v>1729</v>
      </c>
      <c r="E1807">
        <v>23.5</v>
      </c>
      <c r="F1807">
        <v>126.83</v>
      </c>
      <c r="G1807">
        <v>72.459999999999994</v>
      </c>
      <c r="H1807">
        <f t="shared" si="336"/>
        <v>1.750345017940933</v>
      </c>
      <c r="I1807">
        <v>26</v>
      </c>
      <c r="J1807">
        <v>86.67</v>
      </c>
      <c r="K1807">
        <v>78.63</v>
      </c>
      <c r="AA1807" t="s">
        <v>1738</v>
      </c>
      <c r="AB1807" t="s">
        <v>1728</v>
      </c>
      <c r="AC1807" t="s">
        <v>16</v>
      </c>
      <c r="AD1807" t="s">
        <v>1730</v>
      </c>
      <c r="AE1807">
        <v>24</v>
      </c>
      <c r="AF1807">
        <v>282.20999999999998</v>
      </c>
      <c r="AG1807">
        <v>73.7</v>
      </c>
      <c r="AH1807">
        <f t="shared" si="340"/>
        <v>3.8291723202170957</v>
      </c>
      <c r="AI1807">
        <v>18</v>
      </c>
      <c r="AJ1807">
        <v>83.26</v>
      </c>
      <c r="AK1807">
        <v>58.64</v>
      </c>
      <c r="AL1807" s="3">
        <f t="shared" si="337"/>
        <v>1</v>
      </c>
      <c r="AM1807" s="3">
        <f t="shared" si="338"/>
        <v>0</v>
      </c>
      <c r="AN1807" s="3">
        <f t="shared" si="339"/>
        <v>0</v>
      </c>
    </row>
    <row r="1808" spans="1:40" x14ac:dyDescent="0.35">
      <c r="A1808" t="s">
        <v>1739</v>
      </c>
      <c r="B1808" t="s">
        <v>1728</v>
      </c>
      <c r="C1808" t="s">
        <v>16</v>
      </c>
      <c r="D1808" t="s">
        <v>1729</v>
      </c>
      <c r="E1808">
        <v>23.5</v>
      </c>
      <c r="F1808">
        <v>161.49</v>
      </c>
      <c r="G1808">
        <v>72.459999999999994</v>
      </c>
      <c r="H1808">
        <f t="shared" si="336"/>
        <v>2.2286778912503453</v>
      </c>
      <c r="I1808">
        <v>22</v>
      </c>
      <c r="J1808">
        <v>60.55</v>
      </c>
      <c r="K1808">
        <v>68.72</v>
      </c>
      <c r="AA1808" t="s">
        <v>1739</v>
      </c>
      <c r="AB1808" t="s">
        <v>1728</v>
      </c>
      <c r="AC1808" t="s">
        <v>16</v>
      </c>
      <c r="AD1808" t="s">
        <v>1730</v>
      </c>
      <c r="AE1808">
        <v>24</v>
      </c>
      <c r="AF1808">
        <v>281.27999999999997</v>
      </c>
      <c r="AG1808">
        <v>73.7</v>
      </c>
      <c r="AH1808">
        <f t="shared" si="340"/>
        <v>3.816553595658073</v>
      </c>
      <c r="AI1808">
        <v>18</v>
      </c>
      <c r="AJ1808">
        <v>80.84</v>
      </c>
      <c r="AK1808">
        <v>58.64</v>
      </c>
      <c r="AL1808" s="3">
        <f t="shared" si="337"/>
        <v>1</v>
      </c>
      <c r="AM1808" s="3">
        <f t="shared" si="338"/>
        <v>0</v>
      </c>
      <c r="AN1808" s="3">
        <f t="shared" si="339"/>
        <v>0</v>
      </c>
    </row>
    <row r="1809" spans="1:40" x14ac:dyDescent="0.35">
      <c r="A1809" t="s">
        <v>1740</v>
      </c>
      <c r="B1809" t="s">
        <v>1728</v>
      </c>
      <c r="C1809" t="s">
        <v>16</v>
      </c>
      <c r="D1809" t="s">
        <v>1729</v>
      </c>
      <c r="E1809">
        <v>24</v>
      </c>
      <c r="F1809">
        <v>110.31</v>
      </c>
      <c r="G1809">
        <v>73.7</v>
      </c>
      <c r="H1809">
        <f t="shared" si="336"/>
        <v>1.4967435549525101</v>
      </c>
      <c r="I1809">
        <v>23</v>
      </c>
      <c r="J1809">
        <v>45.22</v>
      </c>
      <c r="K1809">
        <v>71.22</v>
      </c>
      <c r="AA1809" t="s">
        <v>1740</v>
      </c>
      <c r="AB1809" t="s">
        <v>1728</v>
      </c>
      <c r="AC1809" t="s">
        <v>16</v>
      </c>
      <c r="AD1809" t="s">
        <v>1730</v>
      </c>
      <c r="AE1809">
        <v>23.5</v>
      </c>
      <c r="AF1809">
        <v>91.59</v>
      </c>
      <c r="AG1809">
        <v>72.459999999999994</v>
      </c>
      <c r="AH1809">
        <f t="shared" si="340"/>
        <v>1.2640077284018771</v>
      </c>
      <c r="AI1809">
        <v>32.5</v>
      </c>
      <c r="AJ1809">
        <v>98.82</v>
      </c>
      <c r="AK1809">
        <v>94.43</v>
      </c>
      <c r="AL1809" s="3">
        <f t="shared" si="337"/>
        <v>0</v>
      </c>
      <c r="AM1809" s="3">
        <f t="shared" si="338"/>
        <v>1</v>
      </c>
      <c r="AN1809" s="3">
        <f t="shared" si="339"/>
        <v>0</v>
      </c>
    </row>
    <row r="1810" spans="1:40" x14ac:dyDescent="0.35">
      <c r="A1810" t="s">
        <v>1741</v>
      </c>
      <c r="B1810" t="s">
        <v>1728</v>
      </c>
      <c r="C1810" t="s">
        <v>16</v>
      </c>
      <c r="D1810" t="s">
        <v>1729</v>
      </c>
      <c r="E1810">
        <v>23.5</v>
      </c>
      <c r="F1810">
        <v>114.95</v>
      </c>
      <c r="G1810">
        <v>72.459999999999994</v>
      </c>
      <c r="H1810">
        <f t="shared" si="336"/>
        <v>1.5863924924096056</v>
      </c>
      <c r="I1810">
        <v>33.5</v>
      </c>
      <c r="J1810">
        <v>124.06</v>
      </c>
      <c r="K1810">
        <v>96.84</v>
      </c>
      <c r="AA1810" t="s">
        <v>1741</v>
      </c>
      <c r="AB1810" t="s">
        <v>1728</v>
      </c>
      <c r="AC1810" t="s">
        <v>16</v>
      </c>
      <c r="AD1810" t="s">
        <v>1730</v>
      </c>
      <c r="AE1810">
        <v>24</v>
      </c>
      <c r="AF1810">
        <v>246.34</v>
      </c>
      <c r="AG1810">
        <v>73.7</v>
      </c>
      <c r="AH1810">
        <f t="shared" si="340"/>
        <v>3.3424694708276799</v>
      </c>
      <c r="AI1810">
        <v>16</v>
      </c>
      <c r="AJ1810">
        <v>74.11</v>
      </c>
      <c r="AK1810">
        <v>53.5</v>
      </c>
      <c r="AL1810" s="3">
        <f t="shared" si="337"/>
        <v>1</v>
      </c>
      <c r="AM1810" s="3">
        <f t="shared" si="338"/>
        <v>0</v>
      </c>
      <c r="AN1810" s="3">
        <f t="shared" si="339"/>
        <v>0</v>
      </c>
    </row>
    <row r="1811" spans="1:40" x14ac:dyDescent="0.35">
      <c r="A1811" t="s">
        <v>1742</v>
      </c>
      <c r="B1811" t="s">
        <v>1728</v>
      </c>
      <c r="C1811" t="s">
        <v>16</v>
      </c>
      <c r="D1811" t="s">
        <v>1729</v>
      </c>
      <c r="E1811">
        <v>23.5</v>
      </c>
      <c r="F1811">
        <v>155.13999999999999</v>
      </c>
      <c r="G1811">
        <v>72.459999999999994</v>
      </c>
      <c r="H1811">
        <f t="shared" si="336"/>
        <v>2.1410433342533812</v>
      </c>
      <c r="I1811">
        <v>22.5</v>
      </c>
      <c r="J1811">
        <v>68.25</v>
      </c>
      <c r="K1811">
        <v>69.97</v>
      </c>
      <c r="AA1811" t="s">
        <v>1742</v>
      </c>
      <c r="AB1811" t="s">
        <v>1728</v>
      </c>
      <c r="AC1811" t="s">
        <v>16</v>
      </c>
      <c r="AD1811" t="s">
        <v>1730</v>
      </c>
      <c r="AE1811">
        <v>24</v>
      </c>
      <c r="AF1811">
        <v>247.2</v>
      </c>
      <c r="AG1811">
        <v>73.7</v>
      </c>
      <c r="AH1811">
        <f t="shared" si="340"/>
        <v>3.3541383989145181</v>
      </c>
      <c r="AI1811">
        <v>18</v>
      </c>
      <c r="AJ1811">
        <v>71.61</v>
      </c>
      <c r="AK1811">
        <v>58.64</v>
      </c>
      <c r="AL1811" s="3">
        <f t="shared" si="337"/>
        <v>1</v>
      </c>
      <c r="AM1811" s="3">
        <f t="shared" si="338"/>
        <v>0</v>
      </c>
      <c r="AN1811" s="3">
        <f t="shared" si="339"/>
        <v>0</v>
      </c>
    </row>
    <row r="1812" spans="1:40" x14ac:dyDescent="0.35">
      <c r="A1812" t="s">
        <v>1743</v>
      </c>
      <c r="B1812" t="s">
        <v>1728</v>
      </c>
      <c r="C1812" t="s">
        <v>16</v>
      </c>
      <c r="D1812" t="s">
        <v>1729</v>
      </c>
      <c r="E1812">
        <v>23.5</v>
      </c>
      <c r="F1812">
        <v>86.32</v>
      </c>
      <c r="G1812">
        <v>72.459999999999994</v>
      </c>
      <c r="H1812">
        <f t="shared" si="336"/>
        <v>1.1912779464532155</v>
      </c>
      <c r="I1812">
        <v>25.5</v>
      </c>
      <c r="J1812">
        <v>79.72</v>
      </c>
      <c r="K1812">
        <v>77.400000000000006</v>
      </c>
      <c r="AA1812" t="s">
        <v>1743</v>
      </c>
      <c r="AB1812" t="s">
        <v>1728</v>
      </c>
      <c r="AC1812" t="s">
        <v>16</v>
      </c>
      <c r="AD1812" t="s">
        <v>1730</v>
      </c>
      <c r="AE1812">
        <v>24</v>
      </c>
      <c r="AF1812">
        <v>172.41</v>
      </c>
      <c r="AG1812">
        <v>73.7</v>
      </c>
      <c r="AH1812">
        <f t="shared" si="340"/>
        <v>2.3393487109905018</v>
      </c>
      <c r="AI1812">
        <v>32</v>
      </c>
      <c r="AJ1812">
        <v>104.44</v>
      </c>
      <c r="AK1812">
        <v>93.23</v>
      </c>
      <c r="AL1812" s="3">
        <f t="shared" si="337"/>
        <v>1</v>
      </c>
      <c r="AM1812" s="3">
        <f t="shared" si="338"/>
        <v>0</v>
      </c>
      <c r="AN1812" s="3">
        <f t="shared" si="339"/>
        <v>0</v>
      </c>
    </row>
    <row r="1813" spans="1:40" x14ac:dyDescent="0.35">
      <c r="A1813" t="s">
        <v>1744</v>
      </c>
      <c r="B1813" t="s">
        <v>1728</v>
      </c>
      <c r="C1813" t="s">
        <v>16</v>
      </c>
      <c r="D1813" t="s">
        <v>1729</v>
      </c>
      <c r="E1813">
        <v>23.5</v>
      </c>
      <c r="F1813">
        <v>96.71</v>
      </c>
      <c r="G1813">
        <v>72.459999999999994</v>
      </c>
      <c r="H1813">
        <f t="shared" si="336"/>
        <v>1.3346674027049408</v>
      </c>
      <c r="I1813">
        <v>33.5</v>
      </c>
      <c r="J1813">
        <v>103.35</v>
      </c>
      <c r="K1813">
        <v>96.84</v>
      </c>
      <c r="AA1813" t="s">
        <v>1744</v>
      </c>
      <c r="AB1813" t="s">
        <v>1728</v>
      </c>
      <c r="AC1813" t="s">
        <v>16</v>
      </c>
      <c r="AD1813" t="s">
        <v>1730</v>
      </c>
      <c r="AE1813">
        <v>23.5</v>
      </c>
      <c r="AF1813">
        <v>104.54</v>
      </c>
      <c r="AG1813">
        <v>72.459999999999994</v>
      </c>
      <c r="AH1813">
        <f t="shared" si="340"/>
        <v>1.442727021805134</v>
      </c>
      <c r="AI1813">
        <v>33.5</v>
      </c>
      <c r="AJ1813">
        <v>126.37</v>
      </c>
      <c r="AK1813">
        <v>96.84</v>
      </c>
      <c r="AL1813" s="3">
        <f t="shared" si="337"/>
        <v>0</v>
      </c>
      <c r="AM1813" s="3">
        <f t="shared" si="338"/>
        <v>1</v>
      </c>
      <c r="AN1813" s="3">
        <f t="shared" si="339"/>
        <v>0</v>
      </c>
    </row>
    <row r="1814" spans="1:40" x14ac:dyDescent="0.35">
      <c r="A1814" t="s">
        <v>1745</v>
      </c>
      <c r="B1814" t="s">
        <v>1728</v>
      </c>
      <c r="C1814" t="s">
        <v>16</v>
      </c>
      <c r="D1814" t="s">
        <v>1729</v>
      </c>
      <c r="E1814">
        <v>23.5</v>
      </c>
      <c r="F1814">
        <v>190.37</v>
      </c>
      <c r="G1814">
        <v>72.459999999999994</v>
      </c>
      <c r="H1814">
        <f t="shared" si="336"/>
        <v>2.6272426166160643</v>
      </c>
      <c r="I1814">
        <v>31.5</v>
      </c>
      <c r="J1814">
        <v>93.88</v>
      </c>
      <c r="K1814">
        <v>92.02</v>
      </c>
      <c r="AA1814" t="s">
        <v>1745</v>
      </c>
      <c r="AB1814" t="s">
        <v>1728</v>
      </c>
      <c r="AC1814" t="s">
        <v>16</v>
      </c>
      <c r="AD1814" t="s">
        <v>1730</v>
      </c>
      <c r="AE1814">
        <v>24</v>
      </c>
      <c r="AF1814">
        <v>209.36</v>
      </c>
      <c r="AG1814">
        <v>73.7</v>
      </c>
      <c r="AH1814">
        <f t="shared" si="340"/>
        <v>2.8407055630936227</v>
      </c>
      <c r="AI1814">
        <v>18</v>
      </c>
      <c r="AJ1814">
        <v>61.14</v>
      </c>
      <c r="AK1814">
        <v>58.64</v>
      </c>
      <c r="AL1814" s="3">
        <f t="shared" si="337"/>
        <v>1</v>
      </c>
      <c r="AM1814" s="3">
        <f t="shared" si="338"/>
        <v>0</v>
      </c>
      <c r="AN1814" s="3">
        <f t="shared" si="339"/>
        <v>0</v>
      </c>
    </row>
    <row r="1815" spans="1:40" x14ac:dyDescent="0.35">
      <c r="A1815" t="s">
        <v>1746</v>
      </c>
      <c r="B1815" t="s">
        <v>1728</v>
      </c>
      <c r="C1815" t="s">
        <v>16</v>
      </c>
      <c r="D1815" t="s">
        <v>1729</v>
      </c>
      <c r="E1815">
        <v>23.5</v>
      </c>
      <c r="F1815">
        <v>250.4</v>
      </c>
      <c r="G1815">
        <v>72.459999999999994</v>
      </c>
      <c r="H1815">
        <f t="shared" si="336"/>
        <v>3.4556996963842121</v>
      </c>
      <c r="I1815">
        <v>22</v>
      </c>
      <c r="J1815">
        <v>52.09</v>
      </c>
      <c r="K1815">
        <v>68.72</v>
      </c>
      <c r="AA1815" t="s">
        <v>1746</v>
      </c>
      <c r="AB1815" t="s">
        <v>1728</v>
      </c>
      <c r="AC1815" t="s">
        <v>16</v>
      </c>
      <c r="AD1815" t="s">
        <v>1730</v>
      </c>
      <c r="AE1815">
        <v>24</v>
      </c>
      <c r="AF1815">
        <v>146.74</v>
      </c>
      <c r="AG1815">
        <v>73.7</v>
      </c>
      <c r="AH1815">
        <f t="shared" si="340"/>
        <v>1.991044776119403</v>
      </c>
      <c r="AI1815">
        <v>32.5</v>
      </c>
      <c r="AJ1815">
        <v>96.89</v>
      </c>
      <c r="AK1815">
        <v>94.43</v>
      </c>
      <c r="AL1815" s="3">
        <f t="shared" si="337"/>
        <v>1</v>
      </c>
      <c r="AM1815" s="3">
        <f t="shared" si="338"/>
        <v>0</v>
      </c>
      <c r="AN1815" s="3">
        <f t="shared" si="339"/>
        <v>0</v>
      </c>
    </row>
    <row r="1816" spans="1:40" x14ac:dyDescent="0.35">
      <c r="A1816" t="s">
        <v>1747</v>
      </c>
      <c r="B1816" t="s">
        <v>1728</v>
      </c>
      <c r="C1816" t="s">
        <v>16</v>
      </c>
      <c r="D1816" t="s">
        <v>1729</v>
      </c>
      <c r="E1816">
        <v>18.5</v>
      </c>
      <c r="F1816">
        <v>64.19</v>
      </c>
      <c r="G1816">
        <v>59.91</v>
      </c>
      <c r="H1816">
        <f t="shared" si="336"/>
        <v>1.0714404940744451</v>
      </c>
      <c r="I1816">
        <v>18</v>
      </c>
      <c r="J1816">
        <v>44.74</v>
      </c>
      <c r="K1816">
        <v>58.64</v>
      </c>
      <c r="AA1816" t="s">
        <v>1747</v>
      </c>
      <c r="AB1816" t="s">
        <v>1728</v>
      </c>
      <c r="AC1816" t="s">
        <v>16</v>
      </c>
      <c r="AD1816" t="s">
        <v>1730</v>
      </c>
      <c r="AE1816">
        <v>33.5</v>
      </c>
      <c r="AF1816">
        <v>104.19</v>
      </c>
      <c r="AG1816">
        <v>96.84</v>
      </c>
      <c r="AH1816">
        <f t="shared" si="340"/>
        <v>1.075898389095415</v>
      </c>
      <c r="AI1816">
        <v>27</v>
      </c>
      <c r="AJ1816">
        <v>84.9</v>
      </c>
      <c r="AK1816">
        <v>81.08</v>
      </c>
      <c r="AL1816" s="3">
        <f t="shared" si="337"/>
        <v>0</v>
      </c>
      <c r="AM1816" s="3">
        <f t="shared" si="338"/>
        <v>1</v>
      </c>
      <c r="AN1816" s="3">
        <f t="shared" si="339"/>
        <v>0</v>
      </c>
    </row>
    <row r="1817" spans="1:40" x14ac:dyDescent="0.35">
      <c r="A1817" t="s">
        <v>1748</v>
      </c>
      <c r="B1817" t="s">
        <v>1728</v>
      </c>
      <c r="C1817" t="s">
        <v>16</v>
      </c>
      <c r="D1817" t="s">
        <v>1729</v>
      </c>
      <c r="E1817">
        <v>23.5</v>
      </c>
      <c r="F1817">
        <v>127.88</v>
      </c>
      <c r="G1817">
        <v>72.459999999999994</v>
      </c>
      <c r="H1817">
        <f t="shared" si="336"/>
        <v>1.7648357714601159</v>
      </c>
      <c r="I1817">
        <v>32</v>
      </c>
      <c r="J1817">
        <v>103.5</v>
      </c>
      <c r="K1817">
        <v>93.23</v>
      </c>
      <c r="AA1817" t="s">
        <v>1748</v>
      </c>
      <c r="AB1817" t="s">
        <v>1728</v>
      </c>
      <c r="AC1817" t="s">
        <v>16</v>
      </c>
      <c r="AD1817" t="s">
        <v>1730</v>
      </c>
      <c r="AE1817">
        <v>24</v>
      </c>
      <c r="AF1817">
        <v>234.46</v>
      </c>
      <c r="AG1817">
        <v>73.7</v>
      </c>
      <c r="AH1817">
        <f t="shared" si="340"/>
        <v>3.1812754409769335</v>
      </c>
      <c r="AI1817">
        <v>16</v>
      </c>
      <c r="AJ1817">
        <v>62.34</v>
      </c>
      <c r="AK1817">
        <v>53.5</v>
      </c>
      <c r="AL1817" s="3">
        <f t="shared" si="337"/>
        <v>1</v>
      </c>
      <c r="AM1817" s="3">
        <f t="shared" si="338"/>
        <v>0</v>
      </c>
      <c r="AN1817" s="3">
        <f t="shared" si="339"/>
        <v>0</v>
      </c>
    </row>
    <row r="1818" spans="1:40" x14ac:dyDescent="0.35">
      <c r="A1818" t="s">
        <v>1749</v>
      </c>
      <c r="B1818" t="s">
        <v>1728</v>
      </c>
      <c r="C1818" t="s">
        <v>51</v>
      </c>
      <c r="D1818" t="s">
        <v>1750</v>
      </c>
      <c r="E1818">
        <v>33.5</v>
      </c>
      <c r="F1818">
        <v>105.76</v>
      </c>
      <c r="G1818">
        <v>96.84</v>
      </c>
      <c r="H1818">
        <f t="shared" si="336"/>
        <v>1.0921106980586535</v>
      </c>
      <c r="I1818">
        <v>33</v>
      </c>
      <c r="J1818">
        <v>93.68</v>
      </c>
      <c r="K1818">
        <v>95.64</v>
      </c>
      <c r="AA1818" t="s">
        <v>1749</v>
      </c>
      <c r="AB1818" t="s">
        <v>1728</v>
      </c>
      <c r="AC1818" t="s">
        <v>51</v>
      </c>
      <c r="AD1818" t="s">
        <v>1751</v>
      </c>
      <c r="AE1818">
        <v>24</v>
      </c>
      <c r="AF1818">
        <v>152.01</v>
      </c>
      <c r="AG1818">
        <v>73.7</v>
      </c>
      <c r="AH1818">
        <f t="shared" si="340"/>
        <v>2.0625508819538667</v>
      </c>
      <c r="AI1818">
        <v>31</v>
      </c>
      <c r="AJ1818">
        <v>108.7</v>
      </c>
      <c r="AK1818">
        <v>90.81</v>
      </c>
      <c r="AL1818" s="3">
        <f t="shared" si="337"/>
        <v>1</v>
      </c>
      <c r="AM1818" s="3">
        <f t="shared" si="338"/>
        <v>0</v>
      </c>
      <c r="AN1818" s="3">
        <f t="shared" si="339"/>
        <v>0</v>
      </c>
    </row>
    <row r="1819" spans="1:40" x14ac:dyDescent="0.35">
      <c r="A1819" t="s">
        <v>1752</v>
      </c>
      <c r="B1819" t="s">
        <v>1728</v>
      </c>
      <c r="C1819" t="s">
        <v>51</v>
      </c>
      <c r="D1819" t="s">
        <v>1750</v>
      </c>
      <c r="E1819">
        <v>23</v>
      </c>
      <c r="F1819">
        <v>72.680000000000007</v>
      </c>
      <c r="G1819">
        <v>71.22</v>
      </c>
      <c r="H1819">
        <f t="shared" si="336"/>
        <v>1.020499859590003</v>
      </c>
      <c r="I1819">
        <v>22.5</v>
      </c>
      <c r="J1819">
        <v>58.62</v>
      </c>
      <c r="K1819">
        <v>69.97</v>
      </c>
      <c r="AA1819" t="s">
        <v>1752</v>
      </c>
      <c r="AB1819" t="s">
        <v>1728</v>
      </c>
      <c r="AC1819" t="s">
        <v>51</v>
      </c>
      <c r="AD1819" t="s">
        <v>1751</v>
      </c>
      <c r="AE1819">
        <v>23.5</v>
      </c>
      <c r="AF1819">
        <v>135.26</v>
      </c>
      <c r="AG1819">
        <v>72.459999999999994</v>
      </c>
      <c r="AH1819">
        <f t="shared" si="340"/>
        <v>1.8666850676235165</v>
      </c>
      <c r="AI1819">
        <v>28.5</v>
      </c>
      <c r="AJ1819">
        <v>91.6</v>
      </c>
      <c r="AK1819">
        <v>84.74</v>
      </c>
      <c r="AL1819" s="3">
        <f t="shared" si="337"/>
        <v>1</v>
      </c>
      <c r="AM1819" s="3">
        <f t="shared" si="338"/>
        <v>0</v>
      </c>
      <c r="AN1819" s="3">
        <f t="shared" si="339"/>
        <v>0</v>
      </c>
    </row>
    <row r="1820" spans="1:40" x14ac:dyDescent="0.35">
      <c r="A1820" t="s">
        <v>1753</v>
      </c>
      <c r="B1820" t="s">
        <v>1728</v>
      </c>
      <c r="C1820" t="s">
        <v>51</v>
      </c>
      <c r="D1820" t="s">
        <v>1750</v>
      </c>
      <c r="E1820">
        <v>23.5</v>
      </c>
      <c r="F1820">
        <v>115.55</v>
      </c>
      <c r="G1820">
        <v>72.459999999999994</v>
      </c>
      <c r="H1820">
        <f t="shared" si="336"/>
        <v>1.5946729229919956</v>
      </c>
      <c r="I1820">
        <v>22.5</v>
      </c>
      <c r="J1820">
        <v>60.02</v>
      </c>
      <c r="K1820">
        <v>69.97</v>
      </c>
      <c r="AA1820" t="s">
        <v>1753</v>
      </c>
      <c r="AB1820" t="s">
        <v>1728</v>
      </c>
      <c r="AC1820" t="s">
        <v>51</v>
      </c>
      <c r="AD1820" t="s">
        <v>1751</v>
      </c>
      <c r="AE1820">
        <v>23.5</v>
      </c>
      <c r="AF1820">
        <v>188.58</v>
      </c>
      <c r="AG1820">
        <v>72.459999999999994</v>
      </c>
      <c r="AH1820">
        <f t="shared" si="340"/>
        <v>2.6025393320452666</v>
      </c>
      <c r="AI1820">
        <v>28.5</v>
      </c>
      <c r="AJ1820">
        <v>91.45</v>
      </c>
      <c r="AK1820">
        <v>84.74</v>
      </c>
      <c r="AL1820" s="3">
        <f t="shared" si="337"/>
        <v>1</v>
      </c>
      <c r="AM1820" s="3">
        <f t="shared" si="338"/>
        <v>0</v>
      </c>
      <c r="AN1820" s="3">
        <f t="shared" si="339"/>
        <v>0</v>
      </c>
    </row>
    <row r="1821" spans="1:40" x14ac:dyDescent="0.35">
      <c r="A1821" t="s">
        <v>1754</v>
      </c>
      <c r="B1821" t="s">
        <v>1728</v>
      </c>
      <c r="C1821" t="s">
        <v>51</v>
      </c>
      <c r="D1821" t="s">
        <v>1750</v>
      </c>
      <c r="E1821">
        <v>24.5</v>
      </c>
      <c r="F1821">
        <v>185.39</v>
      </c>
      <c r="G1821">
        <v>74.930000000000007</v>
      </c>
      <c r="H1821">
        <f t="shared" si="336"/>
        <v>2.4741758975043369</v>
      </c>
      <c r="I1821">
        <v>23</v>
      </c>
      <c r="J1821">
        <v>68.459999999999994</v>
      </c>
      <c r="K1821">
        <v>71.22</v>
      </c>
      <c r="AA1821" t="s">
        <v>1754</v>
      </c>
      <c r="AB1821" t="s">
        <v>1728</v>
      </c>
      <c r="AC1821" t="s">
        <v>51</v>
      </c>
      <c r="AD1821" t="s">
        <v>1751</v>
      </c>
      <c r="AE1821">
        <v>24</v>
      </c>
      <c r="AF1821">
        <v>153.4</v>
      </c>
      <c r="AG1821">
        <v>73.7</v>
      </c>
      <c r="AH1821">
        <f t="shared" si="340"/>
        <v>2.0814111261872457</v>
      </c>
      <c r="AI1821">
        <v>16</v>
      </c>
      <c r="AJ1821">
        <v>56.26</v>
      </c>
      <c r="AK1821">
        <v>53.5</v>
      </c>
      <c r="AL1821" s="3">
        <f t="shared" si="337"/>
        <v>1</v>
      </c>
      <c r="AM1821" s="3">
        <f t="shared" si="338"/>
        <v>0</v>
      </c>
      <c r="AN1821" s="3">
        <f t="shared" si="339"/>
        <v>0</v>
      </c>
    </row>
    <row r="1822" spans="1:40" x14ac:dyDescent="0.35">
      <c r="A1822" t="s">
        <v>1755</v>
      </c>
      <c r="B1822" t="s">
        <v>1728</v>
      </c>
      <c r="C1822" t="s">
        <v>51</v>
      </c>
      <c r="D1822" t="s">
        <v>1750</v>
      </c>
      <c r="E1822">
        <v>24</v>
      </c>
      <c r="F1822">
        <v>166.41</v>
      </c>
      <c r="G1822">
        <v>73.7</v>
      </c>
      <c r="H1822">
        <f t="shared" si="336"/>
        <v>2.2579375848032561</v>
      </c>
      <c r="I1822">
        <v>22</v>
      </c>
      <c r="J1822">
        <v>57.13</v>
      </c>
      <c r="K1822">
        <v>68.72</v>
      </c>
      <c r="AA1822" t="s">
        <v>1755</v>
      </c>
      <c r="AB1822" t="s">
        <v>1728</v>
      </c>
      <c r="AC1822" t="s">
        <v>51</v>
      </c>
      <c r="AD1822" t="s">
        <v>1751</v>
      </c>
      <c r="AE1822">
        <v>23.5</v>
      </c>
      <c r="AF1822">
        <v>172.1</v>
      </c>
      <c r="AG1822">
        <v>72.459999999999994</v>
      </c>
      <c r="AH1822">
        <f t="shared" si="340"/>
        <v>2.3751035053822802</v>
      </c>
      <c r="AI1822">
        <v>22</v>
      </c>
      <c r="AJ1822">
        <v>60.66</v>
      </c>
      <c r="AK1822">
        <v>68.72</v>
      </c>
      <c r="AL1822" s="3">
        <f t="shared" si="337"/>
        <v>1</v>
      </c>
      <c r="AM1822" s="3">
        <f t="shared" si="338"/>
        <v>0</v>
      </c>
      <c r="AN1822" s="3">
        <f t="shared" si="339"/>
        <v>0</v>
      </c>
    </row>
    <row r="1823" spans="1:40" x14ac:dyDescent="0.35">
      <c r="A1823" t="s">
        <v>1756</v>
      </c>
      <c r="B1823" t="s">
        <v>1728</v>
      </c>
      <c r="C1823" t="s">
        <v>51</v>
      </c>
      <c r="D1823" t="s">
        <v>1750</v>
      </c>
      <c r="E1823">
        <v>24</v>
      </c>
      <c r="F1823">
        <v>93.71</v>
      </c>
      <c r="G1823">
        <v>73.7</v>
      </c>
      <c r="H1823">
        <f t="shared" si="336"/>
        <v>1.2715061058344639</v>
      </c>
      <c r="I1823">
        <v>23</v>
      </c>
      <c r="J1823">
        <v>52.85</v>
      </c>
      <c r="K1823">
        <v>71.22</v>
      </c>
      <c r="AA1823" t="s">
        <v>1756</v>
      </c>
      <c r="AB1823" t="s">
        <v>1728</v>
      </c>
      <c r="AC1823" t="s">
        <v>51</v>
      </c>
      <c r="AD1823" t="s">
        <v>1751</v>
      </c>
      <c r="AE1823">
        <v>23.5</v>
      </c>
      <c r="AF1823">
        <v>87.51</v>
      </c>
      <c r="AG1823">
        <v>72.459999999999994</v>
      </c>
      <c r="AH1823">
        <f t="shared" si="340"/>
        <v>1.2077008004416232</v>
      </c>
      <c r="AI1823">
        <v>31.5</v>
      </c>
      <c r="AJ1823">
        <v>106.96</v>
      </c>
      <c r="AK1823">
        <v>92.02</v>
      </c>
      <c r="AL1823" s="3">
        <f t="shared" si="337"/>
        <v>0</v>
      </c>
      <c r="AM1823" s="3">
        <f t="shared" si="338"/>
        <v>1</v>
      </c>
      <c r="AN1823" s="3">
        <f t="shared" si="339"/>
        <v>0</v>
      </c>
    </row>
    <row r="1824" spans="1:40" x14ac:dyDescent="0.35">
      <c r="A1824" t="s">
        <v>1757</v>
      </c>
      <c r="B1824" t="s">
        <v>1728</v>
      </c>
      <c r="C1824" t="s">
        <v>51</v>
      </c>
      <c r="D1824" t="s">
        <v>1750</v>
      </c>
      <c r="E1824">
        <v>24.5</v>
      </c>
      <c r="F1824">
        <v>127.64</v>
      </c>
      <c r="G1824">
        <v>74.930000000000007</v>
      </c>
      <c r="H1824">
        <f t="shared" si="336"/>
        <v>1.7034565594554916</v>
      </c>
      <c r="I1824">
        <v>22.5</v>
      </c>
      <c r="J1824">
        <v>81.52</v>
      </c>
      <c r="K1824">
        <v>69.97</v>
      </c>
      <c r="AA1824" t="s">
        <v>1757</v>
      </c>
      <c r="AB1824" t="s">
        <v>1728</v>
      </c>
      <c r="AC1824" t="s">
        <v>51</v>
      </c>
      <c r="AD1824" t="s">
        <v>1751</v>
      </c>
      <c r="AE1824">
        <v>23.5</v>
      </c>
      <c r="AF1824">
        <v>140.77000000000001</v>
      </c>
      <c r="AG1824">
        <v>72.459999999999994</v>
      </c>
      <c r="AH1824">
        <f t="shared" si="340"/>
        <v>1.9427270218051342</v>
      </c>
      <c r="AI1824">
        <v>31.5</v>
      </c>
      <c r="AJ1824">
        <v>100.81</v>
      </c>
      <c r="AK1824">
        <v>92.02</v>
      </c>
      <c r="AL1824" s="3">
        <f t="shared" si="337"/>
        <v>1</v>
      </c>
      <c r="AM1824" s="3">
        <f t="shared" si="338"/>
        <v>0</v>
      </c>
      <c r="AN1824" s="3">
        <f t="shared" si="339"/>
        <v>0</v>
      </c>
    </row>
    <row r="1825" spans="1:40" x14ac:dyDescent="0.35">
      <c r="A1825" t="s">
        <v>1758</v>
      </c>
      <c r="B1825" t="s">
        <v>1728</v>
      </c>
      <c r="C1825" t="s">
        <v>51</v>
      </c>
      <c r="D1825" t="s">
        <v>1750</v>
      </c>
      <c r="E1825">
        <v>23</v>
      </c>
      <c r="F1825">
        <v>72.099999999999994</v>
      </c>
      <c r="G1825">
        <v>71.22</v>
      </c>
      <c r="H1825">
        <f t="shared" si="336"/>
        <v>1.0123560797528783</v>
      </c>
      <c r="I1825">
        <v>22.5</v>
      </c>
      <c r="J1825">
        <v>51.66</v>
      </c>
      <c r="K1825">
        <v>69.97</v>
      </c>
      <c r="AA1825" t="s">
        <v>1758</v>
      </c>
      <c r="AB1825" t="s">
        <v>1728</v>
      </c>
      <c r="AC1825" t="s">
        <v>51</v>
      </c>
      <c r="AD1825" t="s">
        <v>1751</v>
      </c>
      <c r="AE1825">
        <v>24</v>
      </c>
      <c r="AF1825">
        <v>154.97999999999999</v>
      </c>
      <c r="AG1825">
        <v>73.7</v>
      </c>
      <c r="AH1825">
        <f t="shared" si="340"/>
        <v>2.1028493894165532</v>
      </c>
      <c r="AI1825">
        <v>31.5</v>
      </c>
      <c r="AJ1825">
        <v>106</v>
      </c>
      <c r="AK1825">
        <v>92.02</v>
      </c>
      <c r="AL1825" s="3">
        <f t="shared" si="337"/>
        <v>1</v>
      </c>
      <c r="AM1825" s="3">
        <f t="shared" si="338"/>
        <v>0</v>
      </c>
      <c r="AN1825" s="3">
        <f t="shared" si="339"/>
        <v>0</v>
      </c>
    </row>
    <row r="1826" spans="1:40" x14ac:dyDescent="0.35">
      <c r="A1826" t="s">
        <v>1759</v>
      </c>
      <c r="B1826" t="s">
        <v>1728</v>
      </c>
      <c r="C1826" t="s">
        <v>51</v>
      </c>
      <c r="D1826" t="s">
        <v>1750</v>
      </c>
      <c r="E1826">
        <v>24.5</v>
      </c>
      <c r="F1826">
        <v>126.79</v>
      </c>
      <c r="G1826">
        <v>74.930000000000007</v>
      </c>
      <c r="H1826">
        <f t="shared" si="336"/>
        <v>1.6921126384625651</v>
      </c>
      <c r="I1826">
        <v>23.5</v>
      </c>
      <c r="J1826">
        <v>68.13</v>
      </c>
      <c r="K1826">
        <v>72.459999999999994</v>
      </c>
      <c r="AA1826" t="s">
        <v>1759</v>
      </c>
      <c r="AB1826" t="s">
        <v>1728</v>
      </c>
      <c r="AC1826" t="s">
        <v>51</v>
      </c>
      <c r="AD1826" t="s">
        <v>1751</v>
      </c>
      <c r="AE1826">
        <v>23.5</v>
      </c>
      <c r="AF1826">
        <v>121.08</v>
      </c>
      <c r="AG1826">
        <v>72.459999999999994</v>
      </c>
      <c r="AH1826">
        <f t="shared" si="340"/>
        <v>1.6709908915263596</v>
      </c>
      <c r="AI1826">
        <v>31.5</v>
      </c>
      <c r="AJ1826">
        <v>113.29</v>
      </c>
      <c r="AK1826">
        <v>92.02</v>
      </c>
      <c r="AL1826" s="3">
        <f t="shared" si="337"/>
        <v>1</v>
      </c>
      <c r="AM1826" s="3">
        <f t="shared" si="338"/>
        <v>0</v>
      </c>
      <c r="AN1826" s="3">
        <f t="shared" si="339"/>
        <v>0</v>
      </c>
    </row>
    <row r="1827" spans="1:40" x14ac:dyDescent="0.35">
      <c r="A1827" t="s">
        <v>1760</v>
      </c>
      <c r="B1827" t="s">
        <v>1728</v>
      </c>
      <c r="C1827" t="s">
        <v>51</v>
      </c>
      <c r="D1827" t="s">
        <v>1750</v>
      </c>
      <c r="E1827">
        <v>22.5</v>
      </c>
      <c r="F1827">
        <v>101.71</v>
      </c>
      <c r="G1827">
        <v>69.97</v>
      </c>
      <c r="H1827">
        <f t="shared" si="336"/>
        <v>1.4536229812776904</v>
      </c>
      <c r="I1827">
        <v>22</v>
      </c>
      <c r="J1827">
        <v>68.66</v>
      </c>
      <c r="K1827">
        <v>68.72</v>
      </c>
      <c r="AA1827" t="s">
        <v>1760</v>
      </c>
      <c r="AB1827" t="s">
        <v>1728</v>
      </c>
      <c r="AC1827" t="s">
        <v>51</v>
      </c>
      <c r="AD1827" t="s">
        <v>1751</v>
      </c>
      <c r="AE1827">
        <v>23.5</v>
      </c>
      <c r="AF1827">
        <v>153.46</v>
      </c>
      <c r="AG1827">
        <v>72.459999999999994</v>
      </c>
      <c r="AH1827">
        <f t="shared" si="340"/>
        <v>2.1178581286226885</v>
      </c>
      <c r="AI1827">
        <v>29</v>
      </c>
      <c r="AJ1827">
        <v>110.18</v>
      </c>
      <c r="AK1827">
        <v>85.96</v>
      </c>
      <c r="AL1827" s="3">
        <f t="shared" si="337"/>
        <v>1</v>
      </c>
      <c r="AM1827" s="3">
        <f t="shared" si="338"/>
        <v>0</v>
      </c>
      <c r="AN1827" s="3">
        <f t="shared" si="339"/>
        <v>0</v>
      </c>
    </row>
    <row r="1828" spans="1:40" x14ac:dyDescent="0.35">
      <c r="A1828" t="s">
        <v>1761</v>
      </c>
      <c r="B1828" t="s">
        <v>1728</v>
      </c>
      <c r="C1828" t="s">
        <v>51</v>
      </c>
      <c r="D1828" t="s">
        <v>1750</v>
      </c>
      <c r="E1828">
        <v>24</v>
      </c>
      <c r="F1828">
        <v>89.13</v>
      </c>
      <c r="G1828">
        <v>73.7</v>
      </c>
      <c r="H1828">
        <f t="shared" si="336"/>
        <v>1.2093622795115331</v>
      </c>
      <c r="I1828">
        <v>32.5</v>
      </c>
      <c r="J1828">
        <v>104.37</v>
      </c>
      <c r="K1828">
        <v>94.43</v>
      </c>
      <c r="AA1828" t="s">
        <v>1761</v>
      </c>
      <c r="AB1828" t="s">
        <v>1728</v>
      </c>
      <c r="AC1828" t="s">
        <v>51</v>
      </c>
      <c r="AD1828" t="s">
        <v>1751</v>
      </c>
      <c r="AE1828">
        <v>23.5</v>
      </c>
      <c r="AF1828">
        <v>133.47999999999999</v>
      </c>
      <c r="AG1828">
        <v>72.459999999999994</v>
      </c>
      <c r="AH1828">
        <f t="shared" si="340"/>
        <v>1.842119790229092</v>
      </c>
      <c r="AI1828">
        <v>31</v>
      </c>
      <c r="AJ1828">
        <v>109.89</v>
      </c>
      <c r="AK1828">
        <v>90.81</v>
      </c>
      <c r="AL1828" s="3">
        <f t="shared" si="337"/>
        <v>1</v>
      </c>
      <c r="AM1828" s="3">
        <f t="shared" si="338"/>
        <v>0</v>
      </c>
      <c r="AN1828" s="3">
        <f t="shared" si="339"/>
        <v>0</v>
      </c>
    </row>
    <row r="1829" spans="1:40" x14ac:dyDescent="0.35">
      <c r="A1829" t="s">
        <v>1762</v>
      </c>
      <c r="B1829" t="s">
        <v>1728</v>
      </c>
      <c r="C1829" t="s">
        <v>51</v>
      </c>
      <c r="D1829" t="s">
        <v>1750</v>
      </c>
      <c r="E1829">
        <v>27</v>
      </c>
      <c r="F1829">
        <v>90.91</v>
      </c>
      <c r="G1829">
        <v>81.08</v>
      </c>
      <c r="H1829">
        <f t="shared" si="336"/>
        <v>1.1212382831771091</v>
      </c>
      <c r="I1829">
        <v>24.5</v>
      </c>
      <c r="J1829">
        <v>78.53</v>
      </c>
      <c r="K1829">
        <v>74.930000000000007</v>
      </c>
      <c r="AA1829" t="s">
        <v>1762</v>
      </c>
      <c r="AB1829" t="s">
        <v>1728</v>
      </c>
      <c r="AC1829" t="s">
        <v>51</v>
      </c>
      <c r="AD1829" t="s">
        <v>1751</v>
      </c>
      <c r="AE1829">
        <v>23.5</v>
      </c>
      <c r="AF1829">
        <v>129.6</v>
      </c>
      <c r="AG1829">
        <v>72.459999999999994</v>
      </c>
      <c r="AH1829">
        <f t="shared" si="340"/>
        <v>1.7885730057963014</v>
      </c>
      <c r="AI1829">
        <v>28</v>
      </c>
      <c r="AJ1829">
        <v>103.06</v>
      </c>
      <c r="AK1829">
        <v>83.53</v>
      </c>
      <c r="AL1829" s="3">
        <f t="shared" si="337"/>
        <v>1</v>
      </c>
      <c r="AM1829" s="3">
        <f t="shared" si="338"/>
        <v>0</v>
      </c>
      <c r="AN1829" s="3">
        <f t="shared" si="339"/>
        <v>0</v>
      </c>
    </row>
    <row r="1830" spans="1:40" x14ac:dyDescent="0.35">
      <c r="A1830" t="s">
        <v>1763</v>
      </c>
      <c r="B1830" t="s">
        <v>1728</v>
      </c>
      <c r="C1830" t="s">
        <v>16</v>
      </c>
      <c r="D1830" t="s">
        <v>1750</v>
      </c>
      <c r="E1830">
        <v>23.5</v>
      </c>
      <c r="F1830">
        <v>160.47999999999999</v>
      </c>
      <c r="G1830">
        <v>72.459999999999994</v>
      </c>
      <c r="H1830">
        <f t="shared" si="336"/>
        <v>2.2147391664366549</v>
      </c>
      <c r="I1830">
        <v>22</v>
      </c>
      <c r="J1830">
        <v>64.430000000000007</v>
      </c>
      <c r="K1830">
        <v>68.72</v>
      </c>
      <c r="AA1830" t="s">
        <v>1763</v>
      </c>
      <c r="AB1830" t="s">
        <v>1728</v>
      </c>
      <c r="AC1830" t="s">
        <v>16</v>
      </c>
      <c r="AD1830" t="s">
        <v>1751</v>
      </c>
      <c r="AE1830">
        <v>23.5</v>
      </c>
      <c r="AF1830">
        <v>160.13</v>
      </c>
      <c r="AG1830">
        <v>72.459999999999994</v>
      </c>
      <c r="AH1830">
        <f t="shared" si="340"/>
        <v>2.2099089152635938</v>
      </c>
      <c r="AI1830">
        <v>35</v>
      </c>
      <c r="AJ1830">
        <v>103.91</v>
      </c>
      <c r="AK1830">
        <v>100.44</v>
      </c>
      <c r="AL1830" s="3">
        <f t="shared" si="337"/>
        <v>1</v>
      </c>
      <c r="AM1830" s="3">
        <f t="shared" si="338"/>
        <v>0</v>
      </c>
      <c r="AN1830" s="3">
        <f t="shared" si="339"/>
        <v>0</v>
      </c>
    </row>
    <row r="1831" spans="1:40" x14ac:dyDescent="0.35">
      <c r="A1831" t="s">
        <v>1764</v>
      </c>
      <c r="B1831" t="s">
        <v>1728</v>
      </c>
      <c r="C1831" t="s">
        <v>16</v>
      </c>
      <c r="D1831" t="s">
        <v>1750</v>
      </c>
      <c r="E1831">
        <v>25</v>
      </c>
      <c r="F1831">
        <v>260.07</v>
      </c>
      <c r="G1831">
        <v>76.17</v>
      </c>
      <c r="H1831">
        <f t="shared" si="336"/>
        <v>3.4143363528948405</v>
      </c>
      <c r="I1831">
        <v>22.5</v>
      </c>
      <c r="J1831">
        <v>66.61</v>
      </c>
      <c r="K1831">
        <v>69.97</v>
      </c>
      <c r="AA1831" t="s">
        <v>1764</v>
      </c>
      <c r="AB1831" t="s">
        <v>1728</v>
      </c>
      <c r="AC1831" t="s">
        <v>16</v>
      </c>
      <c r="AD1831" t="s">
        <v>1751</v>
      </c>
      <c r="AE1831">
        <v>23.5</v>
      </c>
      <c r="AF1831">
        <v>184.46</v>
      </c>
      <c r="AG1831">
        <v>72.459999999999994</v>
      </c>
      <c r="AH1831">
        <f t="shared" si="340"/>
        <v>2.5456803753795199</v>
      </c>
      <c r="AI1831">
        <v>30.5</v>
      </c>
      <c r="AJ1831">
        <v>96.05</v>
      </c>
      <c r="AK1831">
        <v>89.6</v>
      </c>
      <c r="AL1831" s="3">
        <f t="shared" si="337"/>
        <v>1</v>
      </c>
      <c r="AM1831" s="3">
        <f t="shared" si="338"/>
        <v>0</v>
      </c>
      <c r="AN1831" s="3">
        <f t="shared" si="339"/>
        <v>0</v>
      </c>
    </row>
    <row r="1832" spans="1:40" x14ac:dyDescent="0.35">
      <c r="A1832" t="s">
        <v>1765</v>
      </c>
      <c r="B1832" t="s">
        <v>1728</v>
      </c>
      <c r="C1832" t="s">
        <v>16</v>
      </c>
      <c r="D1832" t="s">
        <v>1750</v>
      </c>
      <c r="E1832">
        <v>32.5</v>
      </c>
      <c r="F1832">
        <v>103.16</v>
      </c>
      <c r="G1832">
        <v>94.43</v>
      </c>
      <c r="H1832">
        <f t="shared" si="336"/>
        <v>1.0924494334427617</v>
      </c>
      <c r="I1832">
        <v>27</v>
      </c>
      <c r="J1832">
        <v>89.02</v>
      </c>
      <c r="K1832">
        <v>81.08</v>
      </c>
      <c r="AA1832" t="s">
        <v>1765</v>
      </c>
      <c r="AB1832" t="s">
        <v>1728</v>
      </c>
      <c r="AC1832" t="s">
        <v>16</v>
      </c>
      <c r="AD1832" t="s">
        <v>1751</v>
      </c>
      <c r="AE1832">
        <v>24</v>
      </c>
      <c r="AF1832">
        <v>107.64</v>
      </c>
      <c r="AG1832">
        <v>73.7</v>
      </c>
      <c r="AH1832">
        <f t="shared" si="340"/>
        <v>1.4605156037991858</v>
      </c>
      <c r="AI1832">
        <v>31.5</v>
      </c>
      <c r="AJ1832">
        <v>112.23</v>
      </c>
      <c r="AK1832">
        <v>92.02</v>
      </c>
      <c r="AL1832" s="3">
        <f t="shared" si="337"/>
        <v>0</v>
      </c>
      <c r="AM1832" s="3">
        <f t="shared" si="338"/>
        <v>1</v>
      </c>
      <c r="AN1832" s="3">
        <f t="shared" si="339"/>
        <v>0</v>
      </c>
    </row>
    <row r="1833" spans="1:40" x14ac:dyDescent="0.35">
      <c r="A1833" t="s">
        <v>1766</v>
      </c>
      <c r="B1833" t="s">
        <v>1728</v>
      </c>
      <c r="C1833" t="s">
        <v>16</v>
      </c>
      <c r="D1833" t="s">
        <v>1750</v>
      </c>
      <c r="E1833">
        <v>25.5</v>
      </c>
      <c r="F1833">
        <v>96.71</v>
      </c>
      <c r="G1833">
        <v>77.400000000000006</v>
      </c>
      <c r="H1833">
        <f t="shared" si="336"/>
        <v>1.2494832041343666</v>
      </c>
      <c r="I1833">
        <v>22.5</v>
      </c>
      <c r="J1833">
        <v>54.51</v>
      </c>
      <c r="K1833">
        <v>69.97</v>
      </c>
      <c r="AA1833" t="s">
        <v>1766</v>
      </c>
      <c r="AB1833" t="s">
        <v>1728</v>
      </c>
      <c r="AC1833" t="s">
        <v>16</v>
      </c>
      <c r="AD1833" t="s">
        <v>1751</v>
      </c>
      <c r="AE1833">
        <v>31.5</v>
      </c>
      <c r="AF1833">
        <v>106.47</v>
      </c>
      <c r="AG1833">
        <v>92.02</v>
      </c>
      <c r="AH1833">
        <f t="shared" si="340"/>
        <v>1.1570310801999566</v>
      </c>
      <c r="AI1833">
        <v>23.5</v>
      </c>
      <c r="AJ1833">
        <v>74.05</v>
      </c>
      <c r="AK1833">
        <v>72.459999999999994</v>
      </c>
      <c r="AL1833" s="3">
        <f t="shared" si="337"/>
        <v>0</v>
      </c>
      <c r="AM1833" s="3">
        <f t="shared" si="338"/>
        <v>1</v>
      </c>
      <c r="AN1833" s="3">
        <f t="shared" si="339"/>
        <v>0</v>
      </c>
    </row>
    <row r="1834" spans="1:40" x14ac:dyDescent="0.35">
      <c r="A1834" t="s">
        <v>1767</v>
      </c>
      <c r="B1834" t="s">
        <v>1728</v>
      </c>
      <c r="C1834" t="s">
        <v>16</v>
      </c>
      <c r="D1834" t="s">
        <v>1750</v>
      </c>
      <c r="E1834">
        <v>23.5</v>
      </c>
      <c r="F1834">
        <v>222.09</v>
      </c>
      <c r="G1834">
        <v>72.459999999999994</v>
      </c>
      <c r="H1834">
        <f t="shared" si="336"/>
        <v>3.0650013800717639</v>
      </c>
      <c r="I1834">
        <v>21.5</v>
      </c>
      <c r="J1834">
        <v>36.76</v>
      </c>
      <c r="K1834">
        <v>67.47</v>
      </c>
      <c r="AA1834" t="s">
        <v>1767</v>
      </c>
      <c r="AB1834" t="s">
        <v>1728</v>
      </c>
      <c r="AC1834" t="s">
        <v>16</v>
      </c>
      <c r="AD1834" t="s">
        <v>1751</v>
      </c>
      <c r="AE1834">
        <v>23.5</v>
      </c>
      <c r="AF1834">
        <v>105.54</v>
      </c>
      <c r="AG1834">
        <v>72.459999999999994</v>
      </c>
      <c r="AH1834">
        <f t="shared" si="340"/>
        <v>1.4565277394424512</v>
      </c>
      <c r="AI1834">
        <v>31</v>
      </c>
      <c r="AJ1834">
        <v>114.6</v>
      </c>
      <c r="AK1834">
        <v>90.81</v>
      </c>
      <c r="AL1834" s="3">
        <f t="shared" si="337"/>
        <v>0</v>
      </c>
      <c r="AM1834" s="3">
        <f t="shared" si="338"/>
        <v>1</v>
      </c>
      <c r="AN1834" s="3">
        <f t="shared" si="339"/>
        <v>0</v>
      </c>
    </row>
    <row r="1835" spans="1:40" x14ac:dyDescent="0.35">
      <c r="A1835" t="s">
        <v>1768</v>
      </c>
      <c r="B1835" t="s">
        <v>1728</v>
      </c>
      <c r="C1835" t="s">
        <v>16</v>
      </c>
      <c r="D1835" t="s">
        <v>1750</v>
      </c>
      <c r="E1835">
        <v>23.5</v>
      </c>
      <c r="F1835">
        <v>203.48</v>
      </c>
      <c r="G1835">
        <v>72.459999999999994</v>
      </c>
      <c r="H1835">
        <f t="shared" si="336"/>
        <v>2.8081700248412917</v>
      </c>
      <c r="I1835">
        <v>22</v>
      </c>
      <c r="J1835">
        <v>60.61</v>
      </c>
      <c r="K1835">
        <v>68.72</v>
      </c>
      <c r="AA1835" t="s">
        <v>1768</v>
      </c>
      <c r="AB1835" t="s">
        <v>1728</v>
      </c>
      <c r="AC1835" t="s">
        <v>16</v>
      </c>
      <c r="AD1835" t="s">
        <v>1751</v>
      </c>
      <c r="AE1835">
        <v>23.5</v>
      </c>
      <c r="AF1835">
        <v>176</v>
      </c>
      <c r="AG1835">
        <v>72.459999999999994</v>
      </c>
      <c r="AH1835">
        <f t="shared" si="340"/>
        <v>2.4289263041678169</v>
      </c>
      <c r="AI1835">
        <v>31</v>
      </c>
      <c r="AJ1835">
        <v>96.21</v>
      </c>
      <c r="AK1835">
        <v>90.81</v>
      </c>
      <c r="AL1835" s="3">
        <f t="shared" si="337"/>
        <v>1</v>
      </c>
      <c r="AM1835" s="3">
        <f t="shared" si="338"/>
        <v>0</v>
      </c>
      <c r="AN1835" s="3">
        <f t="shared" si="339"/>
        <v>0</v>
      </c>
    </row>
    <row r="1836" spans="1:40" x14ac:dyDescent="0.35">
      <c r="A1836" t="s">
        <v>1769</v>
      </c>
      <c r="B1836" t="s">
        <v>1728</v>
      </c>
      <c r="C1836" t="s">
        <v>16</v>
      </c>
      <c r="D1836" t="s">
        <v>1750</v>
      </c>
      <c r="E1836">
        <v>23.5</v>
      </c>
      <c r="F1836">
        <v>189.56</v>
      </c>
      <c r="G1836">
        <v>72.459999999999994</v>
      </c>
      <c r="H1836">
        <f t="shared" si="336"/>
        <v>2.6160640353298374</v>
      </c>
      <c r="I1836">
        <v>22</v>
      </c>
      <c r="J1836">
        <v>49.61</v>
      </c>
      <c r="K1836">
        <v>68.72</v>
      </c>
      <c r="AA1836" t="s">
        <v>1769</v>
      </c>
      <c r="AB1836" t="s">
        <v>1728</v>
      </c>
      <c r="AC1836" t="s">
        <v>16</v>
      </c>
      <c r="AD1836" t="s">
        <v>1751</v>
      </c>
      <c r="AE1836">
        <v>23.5</v>
      </c>
      <c r="AF1836">
        <v>197.18</v>
      </c>
      <c r="AG1836">
        <v>72.459999999999994</v>
      </c>
      <c r="AH1836">
        <f t="shared" si="340"/>
        <v>2.7212255037261941</v>
      </c>
      <c r="AI1836">
        <v>35</v>
      </c>
      <c r="AJ1836">
        <v>104.39</v>
      </c>
      <c r="AK1836">
        <v>100.44</v>
      </c>
      <c r="AL1836" s="3">
        <f t="shared" si="337"/>
        <v>1</v>
      </c>
      <c r="AM1836" s="3">
        <f t="shared" si="338"/>
        <v>0</v>
      </c>
      <c r="AN1836" s="3">
        <f t="shared" si="339"/>
        <v>0</v>
      </c>
    </row>
    <row r="1837" spans="1:40" x14ac:dyDescent="0.35">
      <c r="A1837" t="s">
        <v>1770</v>
      </c>
      <c r="B1837" t="s">
        <v>1728</v>
      </c>
      <c r="C1837" t="s">
        <v>16</v>
      </c>
      <c r="D1837" t="s">
        <v>1750</v>
      </c>
      <c r="E1837">
        <v>23.5</v>
      </c>
      <c r="F1837">
        <v>105.51</v>
      </c>
      <c r="G1837">
        <v>72.459999999999994</v>
      </c>
      <c r="H1837">
        <f t="shared" si="336"/>
        <v>1.4561137179133317</v>
      </c>
      <c r="I1837">
        <v>22</v>
      </c>
      <c r="J1837">
        <v>48.99</v>
      </c>
      <c r="K1837">
        <v>68.72</v>
      </c>
      <c r="AA1837" t="s">
        <v>1770</v>
      </c>
      <c r="AB1837" t="s">
        <v>1728</v>
      </c>
      <c r="AC1837" t="s">
        <v>16</v>
      </c>
      <c r="AD1837" t="s">
        <v>1751</v>
      </c>
      <c r="AE1837">
        <v>31.5</v>
      </c>
      <c r="AF1837">
        <v>147.11000000000001</v>
      </c>
      <c r="AG1837">
        <v>92.02</v>
      </c>
      <c r="AH1837">
        <f t="shared" si="340"/>
        <v>1.5986742012605957</v>
      </c>
      <c r="AI1837">
        <v>23.5</v>
      </c>
      <c r="AJ1837">
        <v>107.61</v>
      </c>
      <c r="AK1837">
        <v>72.459999999999994</v>
      </c>
      <c r="AL1837" s="3">
        <f t="shared" si="337"/>
        <v>1</v>
      </c>
      <c r="AM1837" s="3">
        <f t="shared" si="338"/>
        <v>0</v>
      </c>
      <c r="AN1837" s="3">
        <f t="shared" si="339"/>
        <v>0</v>
      </c>
    </row>
    <row r="1838" spans="1:40" x14ac:dyDescent="0.35">
      <c r="A1838" t="s">
        <v>1771</v>
      </c>
      <c r="B1838" t="s">
        <v>1728</v>
      </c>
      <c r="C1838" t="s">
        <v>16</v>
      </c>
      <c r="D1838" t="s">
        <v>1750</v>
      </c>
      <c r="E1838">
        <v>23.5</v>
      </c>
      <c r="F1838">
        <v>238.25</v>
      </c>
      <c r="G1838">
        <v>72.459999999999994</v>
      </c>
      <c r="H1838">
        <f t="shared" si="336"/>
        <v>3.2880209770908091</v>
      </c>
      <c r="I1838">
        <v>22</v>
      </c>
      <c r="J1838">
        <v>35.79</v>
      </c>
      <c r="K1838">
        <v>68.72</v>
      </c>
      <c r="AA1838" t="s">
        <v>1771</v>
      </c>
      <c r="AB1838" t="s">
        <v>1728</v>
      </c>
      <c r="AC1838" t="s">
        <v>16</v>
      </c>
      <c r="AD1838" t="s">
        <v>1751</v>
      </c>
      <c r="AE1838">
        <v>23.5</v>
      </c>
      <c r="AF1838">
        <v>199.47</v>
      </c>
      <c r="AG1838">
        <v>72.459999999999994</v>
      </c>
      <c r="AH1838">
        <f t="shared" si="340"/>
        <v>2.7528291471156501</v>
      </c>
      <c r="AI1838">
        <v>22.5</v>
      </c>
      <c r="AJ1838">
        <v>59.65</v>
      </c>
      <c r="AK1838">
        <v>69.97</v>
      </c>
      <c r="AL1838" s="3">
        <f t="shared" si="337"/>
        <v>1</v>
      </c>
      <c r="AM1838" s="3">
        <f t="shared" si="338"/>
        <v>0</v>
      </c>
      <c r="AN1838" s="3">
        <f t="shared" si="339"/>
        <v>0</v>
      </c>
    </row>
    <row r="1839" spans="1:40" x14ac:dyDescent="0.35">
      <c r="A1839" t="s">
        <v>1772</v>
      </c>
      <c r="B1839" t="s">
        <v>1728</v>
      </c>
      <c r="C1839" t="s">
        <v>16</v>
      </c>
      <c r="D1839" t="s">
        <v>1750</v>
      </c>
      <c r="E1839">
        <v>24</v>
      </c>
      <c r="F1839">
        <v>202.54</v>
      </c>
      <c r="G1839">
        <v>73.7</v>
      </c>
      <c r="H1839">
        <f t="shared" si="336"/>
        <v>2.7481682496607869</v>
      </c>
      <c r="I1839">
        <v>22</v>
      </c>
      <c r="J1839">
        <v>47.97</v>
      </c>
      <c r="K1839">
        <v>68.72</v>
      </c>
      <c r="AA1839" t="s">
        <v>1772</v>
      </c>
      <c r="AB1839" t="s">
        <v>1728</v>
      </c>
      <c r="AC1839" t="s">
        <v>16</v>
      </c>
      <c r="AD1839" t="s">
        <v>1751</v>
      </c>
      <c r="AE1839">
        <v>24</v>
      </c>
      <c r="AF1839">
        <v>135.58000000000001</v>
      </c>
      <c r="AG1839">
        <v>73.7</v>
      </c>
      <c r="AH1839">
        <f t="shared" si="340"/>
        <v>1.8396200814111263</v>
      </c>
      <c r="AI1839">
        <v>31</v>
      </c>
      <c r="AJ1839">
        <v>115.02</v>
      </c>
      <c r="AK1839">
        <v>90.81</v>
      </c>
      <c r="AL1839" s="3">
        <f t="shared" si="337"/>
        <v>1</v>
      </c>
      <c r="AM1839" s="3">
        <f t="shared" si="338"/>
        <v>0</v>
      </c>
      <c r="AN1839" s="3">
        <f t="shared" si="339"/>
        <v>0</v>
      </c>
    </row>
    <row r="1840" spans="1:40" x14ac:dyDescent="0.35">
      <c r="A1840" t="s">
        <v>1773</v>
      </c>
      <c r="B1840" t="s">
        <v>1774</v>
      </c>
      <c r="C1840" t="s">
        <v>51</v>
      </c>
      <c r="D1840" t="s">
        <v>1729</v>
      </c>
      <c r="E1840">
        <v>24.5</v>
      </c>
      <c r="F1840">
        <v>230.82</v>
      </c>
      <c r="G1840">
        <v>74.930000000000007</v>
      </c>
      <c r="H1840">
        <f t="shared" si="336"/>
        <v>3.0804751101027623</v>
      </c>
      <c r="I1840">
        <v>22.5</v>
      </c>
      <c r="J1840">
        <v>48.88</v>
      </c>
      <c r="K1840">
        <v>69.97</v>
      </c>
      <c r="AA1840" t="s">
        <v>1773</v>
      </c>
      <c r="AB1840" t="s">
        <v>1774</v>
      </c>
      <c r="AC1840" t="s">
        <v>51</v>
      </c>
      <c r="AD1840" t="s">
        <v>1730</v>
      </c>
      <c r="AE1840">
        <v>24</v>
      </c>
      <c r="AF1840">
        <v>275.47000000000003</v>
      </c>
      <c r="AG1840">
        <v>73.7</v>
      </c>
      <c r="AH1840">
        <f t="shared" si="340"/>
        <v>3.7377204884667572</v>
      </c>
      <c r="AI1840">
        <v>35</v>
      </c>
      <c r="AJ1840">
        <v>108.62</v>
      </c>
      <c r="AK1840">
        <v>100.44</v>
      </c>
      <c r="AL1840" s="3">
        <f t="shared" si="337"/>
        <v>1</v>
      </c>
      <c r="AM1840" s="3">
        <f t="shared" si="338"/>
        <v>0</v>
      </c>
      <c r="AN1840" s="3">
        <f t="shared" si="339"/>
        <v>0</v>
      </c>
    </row>
    <row r="1841" spans="1:40" x14ac:dyDescent="0.35">
      <c r="A1841" t="s">
        <v>1775</v>
      </c>
      <c r="B1841" t="s">
        <v>1774</v>
      </c>
      <c r="C1841" t="s">
        <v>51</v>
      </c>
      <c r="D1841" t="s">
        <v>1729</v>
      </c>
      <c r="E1841">
        <v>25.5</v>
      </c>
      <c r="F1841">
        <v>184.84</v>
      </c>
      <c r="G1841">
        <v>77.400000000000006</v>
      </c>
      <c r="H1841">
        <f t="shared" si="336"/>
        <v>2.3881136950904391</v>
      </c>
      <c r="I1841">
        <v>23</v>
      </c>
      <c r="J1841">
        <v>58.03</v>
      </c>
      <c r="K1841">
        <v>71.22</v>
      </c>
      <c r="AA1841" t="s">
        <v>1775</v>
      </c>
      <c r="AB1841" t="s">
        <v>1774</v>
      </c>
      <c r="AC1841" t="s">
        <v>51</v>
      </c>
      <c r="AD1841" t="s">
        <v>1730</v>
      </c>
      <c r="AE1841">
        <v>24</v>
      </c>
      <c r="AF1841">
        <v>251.23</v>
      </c>
      <c r="AG1841">
        <v>73.7</v>
      </c>
      <c r="AH1841">
        <f t="shared" si="340"/>
        <v>3.4088195386702846</v>
      </c>
      <c r="AI1841">
        <v>16</v>
      </c>
      <c r="AJ1841">
        <v>68.400000000000006</v>
      </c>
      <c r="AK1841">
        <v>53.5</v>
      </c>
      <c r="AL1841" s="3">
        <f t="shared" si="337"/>
        <v>1</v>
      </c>
      <c r="AM1841" s="3">
        <f t="shared" si="338"/>
        <v>0</v>
      </c>
      <c r="AN1841" s="3">
        <f t="shared" si="339"/>
        <v>0</v>
      </c>
    </row>
    <row r="1842" spans="1:40" x14ac:dyDescent="0.35">
      <c r="A1842" t="s">
        <v>1776</v>
      </c>
      <c r="B1842" t="s">
        <v>1774</v>
      </c>
      <c r="C1842" t="s">
        <v>51</v>
      </c>
      <c r="D1842" t="s">
        <v>1729</v>
      </c>
      <c r="E1842">
        <v>25</v>
      </c>
      <c r="F1842">
        <v>185.29</v>
      </c>
      <c r="G1842">
        <v>76.17</v>
      </c>
      <c r="H1842">
        <f t="shared" si="336"/>
        <v>2.4325850072206903</v>
      </c>
      <c r="I1842">
        <v>23</v>
      </c>
      <c r="J1842">
        <v>52.74</v>
      </c>
      <c r="K1842">
        <v>71.22</v>
      </c>
      <c r="AA1842" t="s">
        <v>1776</v>
      </c>
      <c r="AB1842" t="s">
        <v>1774</v>
      </c>
      <c r="AC1842" t="s">
        <v>51</v>
      </c>
      <c r="AD1842" t="s">
        <v>1730</v>
      </c>
      <c r="AE1842">
        <v>24</v>
      </c>
      <c r="AF1842">
        <v>199.64</v>
      </c>
      <c r="AG1842">
        <v>73.7</v>
      </c>
      <c r="AH1842">
        <f t="shared" si="340"/>
        <v>2.7088195386702845</v>
      </c>
      <c r="AI1842">
        <v>16</v>
      </c>
      <c r="AJ1842">
        <v>64.37</v>
      </c>
      <c r="AK1842">
        <v>53.5</v>
      </c>
      <c r="AL1842" s="3">
        <f t="shared" si="337"/>
        <v>1</v>
      </c>
      <c r="AM1842" s="3">
        <f t="shared" si="338"/>
        <v>0</v>
      </c>
      <c r="AN1842" s="3">
        <f t="shared" si="339"/>
        <v>0</v>
      </c>
    </row>
    <row r="1843" spans="1:40" x14ac:dyDescent="0.35">
      <c r="A1843" t="s">
        <v>1777</v>
      </c>
      <c r="B1843" t="s">
        <v>1774</v>
      </c>
      <c r="C1843" t="s">
        <v>51</v>
      </c>
      <c r="D1843" t="s">
        <v>1729</v>
      </c>
      <c r="E1843">
        <v>24.5</v>
      </c>
      <c r="F1843">
        <v>167.68</v>
      </c>
      <c r="G1843">
        <v>74.930000000000007</v>
      </c>
      <c r="H1843">
        <f t="shared" si="336"/>
        <v>2.2378219671693578</v>
      </c>
      <c r="I1843">
        <v>22.5</v>
      </c>
      <c r="J1843">
        <v>66.48</v>
      </c>
      <c r="K1843">
        <v>69.97</v>
      </c>
      <c r="AA1843" t="s">
        <v>1777</v>
      </c>
      <c r="AB1843" t="s">
        <v>1774</v>
      </c>
      <c r="AC1843" t="s">
        <v>51</v>
      </c>
      <c r="AD1843" t="s">
        <v>1730</v>
      </c>
      <c r="AE1843">
        <v>24</v>
      </c>
      <c r="AF1843">
        <v>193.49</v>
      </c>
      <c r="AG1843">
        <v>73.7</v>
      </c>
      <c r="AH1843">
        <f t="shared" si="340"/>
        <v>2.6253731343283584</v>
      </c>
      <c r="AI1843">
        <v>22.5</v>
      </c>
      <c r="AJ1843">
        <v>33.74</v>
      </c>
      <c r="AK1843">
        <v>69.97</v>
      </c>
      <c r="AL1843" s="3">
        <f t="shared" si="337"/>
        <v>1</v>
      </c>
      <c r="AM1843" s="3">
        <f t="shared" si="338"/>
        <v>0</v>
      </c>
      <c r="AN1843" s="3">
        <f t="shared" si="339"/>
        <v>0</v>
      </c>
    </row>
    <row r="1844" spans="1:40" x14ac:dyDescent="0.35">
      <c r="A1844" t="s">
        <v>1778</v>
      </c>
      <c r="B1844" t="s">
        <v>1774</v>
      </c>
      <c r="C1844" t="s">
        <v>51</v>
      </c>
      <c r="D1844" t="s">
        <v>1729</v>
      </c>
      <c r="E1844">
        <v>25</v>
      </c>
      <c r="F1844">
        <v>201.25</v>
      </c>
      <c r="G1844">
        <v>76.17</v>
      </c>
      <c r="H1844">
        <f t="shared" si="336"/>
        <v>2.6421163187606669</v>
      </c>
      <c r="I1844">
        <v>23</v>
      </c>
      <c r="J1844">
        <v>69.290000000000006</v>
      </c>
      <c r="K1844">
        <v>71.22</v>
      </c>
      <c r="AA1844" t="s">
        <v>1778</v>
      </c>
      <c r="AB1844" t="s">
        <v>1774</v>
      </c>
      <c r="AC1844" t="s">
        <v>51</v>
      </c>
      <c r="AD1844" t="s">
        <v>1730</v>
      </c>
      <c r="AE1844">
        <v>24</v>
      </c>
      <c r="AF1844">
        <v>261.35000000000002</v>
      </c>
      <c r="AG1844">
        <v>73.7</v>
      </c>
      <c r="AH1844">
        <f t="shared" si="340"/>
        <v>3.5461329715061058</v>
      </c>
      <c r="AI1844">
        <v>18</v>
      </c>
      <c r="AJ1844">
        <v>72.12</v>
      </c>
      <c r="AK1844">
        <v>58.64</v>
      </c>
      <c r="AL1844" s="3">
        <f t="shared" si="337"/>
        <v>1</v>
      </c>
      <c r="AM1844" s="3">
        <f t="shared" si="338"/>
        <v>0</v>
      </c>
      <c r="AN1844" s="3">
        <f t="shared" si="339"/>
        <v>0</v>
      </c>
    </row>
    <row r="1845" spans="1:40" x14ac:dyDescent="0.35">
      <c r="A1845" t="s">
        <v>1779</v>
      </c>
      <c r="B1845" t="s">
        <v>1774</v>
      </c>
      <c r="C1845" t="s">
        <v>51</v>
      </c>
      <c r="D1845" t="s">
        <v>1729</v>
      </c>
      <c r="E1845">
        <v>25.5</v>
      </c>
      <c r="F1845">
        <v>78.569999999999993</v>
      </c>
      <c r="G1845">
        <v>77.400000000000006</v>
      </c>
      <c r="H1845">
        <f t="shared" si="336"/>
        <v>1.0151162790697672</v>
      </c>
      <c r="I1845">
        <v>25</v>
      </c>
      <c r="J1845">
        <v>76.06</v>
      </c>
      <c r="K1845">
        <v>76.17</v>
      </c>
      <c r="AA1845" t="s">
        <v>1779</v>
      </c>
      <c r="AB1845" t="s">
        <v>1774</v>
      </c>
      <c r="AC1845" t="s">
        <v>51</v>
      </c>
      <c r="AD1845" t="s">
        <v>1730</v>
      </c>
      <c r="AE1845">
        <v>24</v>
      </c>
      <c r="AF1845">
        <v>220.53</v>
      </c>
      <c r="AG1845">
        <v>73.7</v>
      </c>
      <c r="AH1845">
        <f t="shared" si="340"/>
        <v>2.9922659430122116</v>
      </c>
      <c r="AI1845">
        <v>16</v>
      </c>
      <c r="AJ1845">
        <v>72.209999999999994</v>
      </c>
      <c r="AK1845">
        <v>53.5</v>
      </c>
      <c r="AL1845" s="3">
        <f t="shared" si="337"/>
        <v>1</v>
      </c>
      <c r="AM1845" s="3">
        <f t="shared" si="338"/>
        <v>0</v>
      </c>
      <c r="AN1845" s="3">
        <f t="shared" si="339"/>
        <v>0</v>
      </c>
    </row>
    <row r="1846" spans="1:40" x14ac:dyDescent="0.35">
      <c r="A1846" t="s">
        <v>1780</v>
      </c>
      <c r="B1846" t="s">
        <v>1774</v>
      </c>
      <c r="C1846" t="s">
        <v>51</v>
      </c>
      <c r="D1846" t="s">
        <v>1729</v>
      </c>
      <c r="E1846">
        <v>25</v>
      </c>
      <c r="F1846">
        <v>145.02000000000001</v>
      </c>
      <c r="G1846">
        <v>76.17</v>
      </c>
      <c r="H1846">
        <f t="shared" si="336"/>
        <v>1.9038991729027177</v>
      </c>
      <c r="I1846">
        <v>23</v>
      </c>
      <c r="J1846">
        <v>63.01</v>
      </c>
      <c r="K1846">
        <v>71.22</v>
      </c>
      <c r="AA1846" t="s">
        <v>1780</v>
      </c>
      <c r="AB1846" t="s">
        <v>1774</v>
      </c>
      <c r="AC1846" t="s">
        <v>51</v>
      </c>
      <c r="AD1846" t="s">
        <v>1730</v>
      </c>
      <c r="AE1846">
        <v>24</v>
      </c>
      <c r="AF1846">
        <v>251.49</v>
      </c>
      <c r="AG1846">
        <v>73.7</v>
      </c>
      <c r="AH1846">
        <f t="shared" si="340"/>
        <v>3.4123473541383991</v>
      </c>
      <c r="AI1846">
        <v>16</v>
      </c>
      <c r="AJ1846">
        <v>69.77</v>
      </c>
      <c r="AK1846">
        <v>53.5</v>
      </c>
      <c r="AL1846" s="3">
        <f t="shared" si="337"/>
        <v>1</v>
      </c>
      <c r="AM1846" s="3">
        <f t="shared" si="338"/>
        <v>0</v>
      </c>
      <c r="AN1846" s="3">
        <f t="shared" si="339"/>
        <v>0</v>
      </c>
    </row>
    <row r="1847" spans="1:40" x14ac:dyDescent="0.35">
      <c r="A1847" t="s">
        <v>1781</v>
      </c>
      <c r="B1847" t="s">
        <v>1774</v>
      </c>
      <c r="C1847" t="s">
        <v>51</v>
      </c>
      <c r="D1847" t="s">
        <v>1729</v>
      </c>
      <c r="E1847">
        <v>25</v>
      </c>
      <c r="F1847">
        <v>221.28</v>
      </c>
      <c r="G1847">
        <v>76.17</v>
      </c>
      <c r="H1847">
        <f t="shared" si="336"/>
        <v>2.9050807404489958</v>
      </c>
      <c r="I1847">
        <v>22.5</v>
      </c>
      <c r="J1847">
        <v>35.65</v>
      </c>
      <c r="K1847">
        <v>69.97</v>
      </c>
      <c r="AA1847" t="s">
        <v>1781</v>
      </c>
      <c r="AB1847" t="s">
        <v>1774</v>
      </c>
      <c r="AC1847" t="s">
        <v>51</v>
      </c>
      <c r="AD1847" t="s">
        <v>1730</v>
      </c>
      <c r="AE1847">
        <v>24</v>
      </c>
      <c r="AF1847">
        <v>272.47000000000003</v>
      </c>
      <c r="AG1847">
        <v>73.7</v>
      </c>
      <c r="AH1847">
        <f t="shared" si="340"/>
        <v>3.6970149253731344</v>
      </c>
      <c r="AI1847">
        <v>16</v>
      </c>
      <c r="AJ1847">
        <v>63.2</v>
      </c>
      <c r="AK1847">
        <v>53.5</v>
      </c>
      <c r="AL1847" s="3">
        <f t="shared" si="337"/>
        <v>1</v>
      </c>
      <c r="AM1847" s="3">
        <f t="shared" si="338"/>
        <v>0</v>
      </c>
      <c r="AN1847" s="3">
        <f t="shared" si="339"/>
        <v>0</v>
      </c>
    </row>
    <row r="1848" spans="1:40" x14ac:dyDescent="0.35">
      <c r="A1848" t="s">
        <v>1782</v>
      </c>
      <c r="B1848" t="s">
        <v>1774</v>
      </c>
      <c r="C1848" t="s">
        <v>51</v>
      </c>
      <c r="D1848" t="s">
        <v>1729</v>
      </c>
      <c r="E1848">
        <v>23.5</v>
      </c>
      <c r="F1848">
        <v>168.79</v>
      </c>
      <c r="G1848">
        <v>72.459999999999994</v>
      </c>
      <c r="H1848">
        <f t="shared" si="336"/>
        <v>2.3294231300027604</v>
      </c>
      <c r="I1848">
        <v>22</v>
      </c>
      <c r="J1848">
        <v>55</v>
      </c>
      <c r="K1848">
        <v>68.72</v>
      </c>
      <c r="AA1848" t="s">
        <v>1782</v>
      </c>
      <c r="AB1848" t="s">
        <v>1774</v>
      </c>
      <c r="AC1848" t="s">
        <v>51</v>
      </c>
      <c r="AD1848" t="s">
        <v>1730</v>
      </c>
      <c r="AE1848">
        <v>24</v>
      </c>
      <c r="AF1848">
        <v>194.99</v>
      </c>
      <c r="AG1848">
        <v>73.7</v>
      </c>
      <c r="AH1848">
        <f t="shared" si="340"/>
        <v>2.6457259158751696</v>
      </c>
      <c r="AI1848">
        <v>18</v>
      </c>
      <c r="AJ1848">
        <v>62.87</v>
      </c>
      <c r="AK1848">
        <v>58.64</v>
      </c>
      <c r="AL1848" s="3">
        <f t="shared" si="337"/>
        <v>1</v>
      </c>
      <c r="AM1848" s="3">
        <f t="shared" si="338"/>
        <v>0</v>
      </c>
      <c r="AN1848" s="3">
        <f t="shared" si="339"/>
        <v>0</v>
      </c>
    </row>
    <row r="1849" spans="1:40" x14ac:dyDescent="0.35">
      <c r="A1849" t="s">
        <v>1783</v>
      </c>
      <c r="B1849" t="s">
        <v>1774</v>
      </c>
      <c r="C1849" t="s">
        <v>51</v>
      </c>
      <c r="D1849" t="s">
        <v>1729</v>
      </c>
      <c r="E1849">
        <v>24.5</v>
      </c>
      <c r="F1849">
        <v>152.74</v>
      </c>
      <c r="G1849">
        <v>74.930000000000007</v>
      </c>
      <c r="H1849">
        <f t="shared" si="336"/>
        <v>2.0384358734819163</v>
      </c>
      <c r="I1849">
        <v>22.5</v>
      </c>
      <c r="J1849">
        <v>56.8</v>
      </c>
      <c r="K1849">
        <v>69.97</v>
      </c>
      <c r="AA1849" t="s">
        <v>1783</v>
      </c>
      <c r="AB1849" t="s">
        <v>1774</v>
      </c>
      <c r="AC1849" t="s">
        <v>51</v>
      </c>
      <c r="AD1849" t="s">
        <v>1730</v>
      </c>
      <c r="AE1849">
        <v>24</v>
      </c>
      <c r="AF1849">
        <v>251.78</v>
      </c>
      <c r="AG1849">
        <v>73.7</v>
      </c>
      <c r="AH1849">
        <f t="shared" si="340"/>
        <v>3.416282225237449</v>
      </c>
      <c r="AI1849">
        <v>16</v>
      </c>
      <c r="AJ1849">
        <v>72.209999999999994</v>
      </c>
      <c r="AK1849">
        <v>53.5</v>
      </c>
      <c r="AL1849" s="3">
        <f t="shared" si="337"/>
        <v>1</v>
      </c>
      <c r="AM1849" s="3">
        <f t="shared" si="338"/>
        <v>0</v>
      </c>
      <c r="AN1849" s="3">
        <f t="shared" si="339"/>
        <v>0</v>
      </c>
    </row>
    <row r="1850" spans="1:40" x14ac:dyDescent="0.35">
      <c r="A1850" t="s">
        <v>1784</v>
      </c>
      <c r="B1850" t="s">
        <v>1774</v>
      </c>
      <c r="C1850" t="s">
        <v>51</v>
      </c>
      <c r="D1850" t="s">
        <v>1729</v>
      </c>
      <c r="E1850">
        <v>23.5</v>
      </c>
      <c r="F1850">
        <v>211.29</v>
      </c>
      <c r="G1850">
        <v>72.459999999999994</v>
      </c>
      <c r="H1850">
        <f t="shared" si="336"/>
        <v>2.9159536295887389</v>
      </c>
      <c r="I1850">
        <v>22</v>
      </c>
      <c r="J1850">
        <v>46.84</v>
      </c>
      <c r="K1850">
        <v>68.72</v>
      </c>
      <c r="AA1850" t="s">
        <v>1784</v>
      </c>
      <c r="AB1850" t="s">
        <v>1774</v>
      </c>
      <c r="AC1850" t="s">
        <v>51</v>
      </c>
      <c r="AD1850" t="s">
        <v>1730</v>
      </c>
      <c r="AE1850">
        <v>24</v>
      </c>
      <c r="AF1850">
        <v>253.48</v>
      </c>
      <c r="AG1850">
        <v>73.7</v>
      </c>
      <c r="AH1850">
        <f t="shared" si="340"/>
        <v>3.4393487109905019</v>
      </c>
      <c r="AI1850">
        <v>16</v>
      </c>
      <c r="AJ1850">
        <v>57.66</v>
      </c>
      <c r="AK1850">
        <v>53.5</v>
      </c>
      <c r="AL1850" s="3">
        <f t="shared" si="337"/>
        <v>1</v>
      </c>
      <c r="AM1850" s="3">
        <f t="shared" si="338"/>
        <v>0</v>
      </c>
      <c r="AN1850" s="3">
        <f t="shared" si="339"/>
        <v>0</v>
      </c>
    </row>
    <row r="1851" spans="1:40" x14ac:dyDescent="0.35">
      <c r="A1851" t="s">
        <v>1785</v>
      </c>
      <c r="B1851" t="s">
        <v>1774</v>
      </c>
      <c r="C1851" t="s">
        <v>51</v>
      </c>
      <c r="D1851" t="s">
        <v>1729</v>
      </c>
      <c r="E1851">
        <v>24.5</v>
      </c>
      <c r="F1851">
        <v>230.5</v>
      </c>
      <c r="G1851">
        <v>74.930000000000007</v>
      </c>
      <c r="H1851">
        <f t="shared" si="336"/>
        <v>3.0762044574936604</v>
      </c>
      <c r="I1851">
        <v>22</v>
      </c>
      <c r="J1851">
        <v>49.63</v>
      </c>
      <c r="K1851">
        <v>68.72</v>
      </c>
      <c r="AA1851" t="s">
        <v>1785</v>
      </c>
      <c r="AB1851" t="s">
        <v>1774</v>
      </c>
      <c r="AC1851" t="s">
        <v>51</v>
      </c>
      <c r="AD1851" t="s">
        <v>1730</v>
      </c>
      <c r="AE1851">
        <v>24</v>
      </c>
      <c r="AF1851">
        <v>245.24</v>
      </c>
      <c r="AG1851">
        <v>73.7</v>
      </c>
      <c r="AH1851">
        <f t="shared" si="340"/>
        <v>3.3275440976933512</v>
      </c>
      <c r="AI1851">
        <v>16</v>
      </c>
      <c r="AJ1851">
        <v>54.23</v>
      </c>
      <c r="AK1851">
        <v>53.5</v>
      </c>
      <c r="AL1851" s="3">
        <f t="shared" si="337"/>
        <v>1</v>
      </c>
      <c r="AM1851" s="3">
        <f t="shared" si="338"/>
        <v>0</v>
      </c>
      <c r="AN1851" s="3">
        <f t="shared" si="339"/>
        <v>0</v>
      </c>
    </row>
    <row r="1852" spans="1:40" x14ac:dyDescent="0.35">
      <c r="A1852" t="s">
        <v>1786</v>
      </c>
      <c r="B1852" t="s">
        <v>1774</v>
      </c>
      <c r="C1852" t="s">
        <v>51</v>
      </c>
      <c r="D1852" t="s">
        <v>1729</v>
      </c>
      <c r="E1852">
        <v>25.5</v>
      </c>
      <c r="F1852">
        <v>146.33000000000001</v>
      </c>
      <c r="G1852">
        <v>77.400000000000006</v>
      </c>
      <c r="H1852">
        <f t="shared" si="336"/>
        <v>1.8905684754521963</v>
      </c>
      <c r="I1852">
        <v>23.5</v>
      </c>
      <c r="J1852">
        <v>59.49</v>
      </c>
      <c r="K1852">
        <v>72.459999999999994</v>
      </c>
      <c r="AA1852" t="s">
        <v>1786</v>
      </c>
      <c r="AB1852" t="s">
        <v>1774</v>
      </c>
      <c r="AC1852" t="s">
        <v>51</v>
      </c>
      <c r="AD1852" t="s">
        <v>1730</v>
      </c>
      <c r="AE1852">
        <v>24</v>
      </c>
      <c r="AF1852">
        <v>239.24</v>
      </c>
      <c r="AG1852">
        <v>73.7</v>
      </c>
      <c r="AH1852">
        <f t="shared" si="340"/>
        <v>3.246132971506106</v>
      </c>
      <c r="AI1852">
        <v>35</v>
      </c>
      <c r="AJ1852">
        <v>113.12</v>
      </c>
      <c r="AK1852">
        <v>100.44</v>
      </c>
      <c r="AL1852" s="3">
        <f t="shared" si="337"/>
        <v>1</v>
      </c>
      <c r="AM1852" s="3">
        <f t="shared" si="338"/>
        <v>0</v>
      </c>
      <c r="AN1852" s="3">
        <f t="shared" si="339"/>
        <v>0</v>
      </c>
    </row>
    <row r="1853" spans="1:40" x14ac:dyDescent="0.35">
      <c r="A1853" t="s">
        <v>1787</v>
      </c>
      <c r="B1853" t="s">
        <v>1774</v>
      </c>
      <c r="C1853" t="s">
        <v>51</v>
      </c>
      <c r="D1853" t="s">
        <v>1729</v>
      </c>
      <c r="E1853">
        <v>24.5</v>
      </c>
      <c r="F1853">
        <v>229.82</v>
      </c>
      <c r="G1853">
        <v>74.930000000000007</v>
      </c>
      <c r="H1853">
        <f t="shared" si="336"/>
        <v>3.0671293206993191</v>
      </c>
      <c r="I1853">
        <v>22</v>
      </c>
      <c r="J1853">
        <v>46.03</v>
      </c>
      <c r="K1853">
        <v>68.72</v>
      </c>
      <c r="AA1853" t="s">
        <v>1787</v>
      </c>
      <c r="AB1853" t="s">
        <v>1774</v>
      </c>
      <c r="AC1853" t="s">
        <v>51</v>
      </c>
      <c r="AD1853" t="s">
        <v>1730</v>
      </c>
      <c r="AE1853">
        <v>24</v>
      </c>
      <c r="AF1853">
        <v>281.45</v>
      </c>
      <c r="AG1853">
        <v>73.7</v>
      </c>
      <c r="AH1853">
        <f t="shared" si="340"/>
        <v>3.8188602442333783</v>
      </c>
      <c r="AI1853">
        <v>18</v>
      </c>
      <c r="AJ1853">
        <v>80.010000000000005</v>
      </c>
      <c r="AK1853">
        <v>58.64</v>
      </c>
      <c r="AL1853" s="3">
        <f t="shared" si="337"/>
        <v>1</v>
      </c>
      <c r="AM1853" s="3">
        <f t="shared" si="338"/>
        <v>0</v>
      </c>
      <c r="AN1853" s="3">
        <f t="shared" si="339"/>
        <v>0</v>
      </c>
    </row>
    <row r="1854" spans="1:40" x14ac:dyDescent="0.35">
      <c r="A1854" t="s">
        <v>1788</v>
      </c>
      <c r="B1854" t="s">
        <v>1774</v>
      </c>
      <c r="C1854" t="s">
        <v>51</v>
      </c>
      <c r="D1854" t="s">
        <v>1729</v>
      </c>
      <c r="E1854">
        <v>25</v>
      </c>
      <c r="F1854">
        <v>185.71</v>
      </c>
      <c r="G1854">
        <v>76.17</v>
      </c>
      <c r="H1854">
        <f t="shared" si="336"/>
        <v>2.4380989891033216</v>
      </c>
      <c r="I1854">
        <v>22</v>
      </c>
      <c r="J1854">
        <v>36.450000000000003</v>
      </c>
      <c r="K1854">
        <v>68.72</v>
      </c>
      <c r="AA1854" t="s">
        <v>1788</v>
      </c>
      <c r="AB1854" t="s">
        <v>1774</v>
      </c>
      <c r="AC1854" t="s">
        <v>51</v>
      </c>
      <c r="AD1854" t="s">
        <v>1730</v>
      </c>
      <c r="AE1854">
        <v>24</v>
      </c>
      <c r="AF1854">
        <v>278.82</v>
      </c>
      <c r="AG1854">
        <v>73.7</v>
      </c>
      <c r="AH1854">
        <f t="shared" si="340"/>
        <v>3.7831750339213022</v>
      </c>
      <c r="AI1854">
        <v>16</v>
      </c>
      <c r="AJ1854">
        <v>75.38</v>
      </c>
      <c r="AK1854">
        <v>53.5</v>
      </c>
      <c r="AL1854" s="3">
        <f t="shared" si="337"/>
        <v>1</v>
      </c>
      <c r="AM1854" s="3">
        <f t="shared" si="338"/>
        <v>0</v>
      </c>
      <c r="AN1854" s="3">
        <f t="shared" si="339"/>
        <v>0</v>
      </c>
    </row>
    <row r="1855" spans="1:40" x14ac:dyDescent="0.35">
      <c r="A1855" t="s">
        <v>1789</v>
      </c>
      <c r="B1855" t="s">
        <v>1774</v>
      </c>
      <c r="C1855" t="s">
        <v>51</v>
      </c>
      <c r="D1855" t="s">
        <v>1729</v>
      </c>
      <c r="E1855">
        <v>25</v>
      </c>
      <c r="F1855">
        <v>179.25</v>
      </c>
      <c r="G1855">
        <v>76.17</v>
      </c>
      <c r="H1855">
        <f t="shared" si="336"/>
        <v>2.3532886963371404</v>
      </c>
      <c r="I1855">
        <v>22.5</v>
      </c>
      <c r="J1855">
        <v>66.5</v>
      </c>
      <c r="K1855">
        <v>69.97</v>
      </c>
      <c r="AA1855" t="s">
        <v>1789</v>
      </c>
      <c r="AB1855" t="s">
        <v>1774</v>
      </c>
      <c r="AC1855" t="s">
        <v>51</v>
      </c>
      <c r="AD1855" t="s">
        <v>1730</v>
      </c>
      <c r="AE1855">
        <v>24</v>
      </c>
      <c r="AF1855">
        <v>276.67</v>
      </c>
      <c r="AG1855">
        <v>73.7</v>
      </c>
      <c r="AH1855">
        <f t="shared" si="340"/>
        <v>3.7540027137042062</v>
      </c>
      <c r="AI1855">
        <v>16</v>
      </c>
      <c r="AJ1855">
        <v>86.5</v>
      </c>
      <c r="AK1855">
        <v>53.5</v>
      </c>
      <c r="AL1855" s="3">
        <f t="shared" si="337"/>
        <v>1</v>
      </c>
      <c r="AM1855" s="3">
        <f t="shared" si="338"/>
        <v>0</v>
      </c>
      <c r="AN1855" s="3">
        <f t="shared" si="339"/>
        <v>0</v>
      </c>
    </row>
    <row r="1856" spans="1:40" x14ac:dyDescent="0.35">
      <c r="A1856" t="s">
        <v>1790</v>
      </c>
      <c r="B1856" t="s">
        <v>1774</v>
      </c>
      <c r="C1856" t="s">
        <v>51</v>
      </c>
      <c r="D1856" t="s">
        <v>1729</v>
      </c>
      <c r="E1856">
        <v>33.5</v>
      </c>
      <c r="F1856">
        <v>102.86</v>
      </c>
      <c r="G1856">
        <v>96.84</v>
      </c>
      <c r="H1856">
        <f t="shared" si="336"/>
        <v>1.0621643948781494</v>
      </c>
      <c r="I1856">
        <v>26</v>
      </c>
      <c r="J1856">
        <v>84.39</v>
      </c>
      <c r="K1856">
        <v>78.63</v>
      </c>
      <c r="AA1856" t="s">
        <v>1790</v>
      </c>
      <c r="AB1856" t="s">
        <v>1774</v>
      </c>
      <c r="AC1856" t="s">
        <v>51</v>
      </c>
      <c r="AD1856" t="s">
        <v>1730</v>
      </c>
      <c r="AE1856">
        <v>24</v>
      </c>
      <c r="AF1856">
        <v>226.87</v>
      </c>
      <c r="AG1856">
        <v>73.7</v>
      </c>
      <c r="AH1856">
        <f t="shared" si="340"/>
        <v>3.0782903663500676</v>
      </c>
      <c r="AI1856">
        <v>35</v>
      </c>
      <c r="AJ1856">
        <v>111.42</v>
      </c>
      <c r="AK1856">
        <v>100.44</v>
      </c>
      <c r="AL1856" s="3">
        <f t="shared" si="337"/>
        <v>1</v>
      </c>
      <c r="AM1856" s="3">
        <f t="shared" si="338"/>
        <v>0</v>
      </c>
      <c r="AN1856" s="3">
        <f t="shared" si="339"/>
        <v>0</v>
      </c>
    </row>
    <row r="1857" spans="1:40" x14ac:dyDescent="0.35">
      <c r="A1857" t="s">
        <v>1791</v>
      </c>
      <c r="B1857" t="s">
        <v>1774</v>
      </c>
      <c r="C1857" t="s">
        <v>51</v>
      </c>
      <c r="D1857" t="s">
        <v>1729</v>
      </c>
      <c r="E1857">
        <v>24.5</v>
      </c>
      <c r="F1857">
        <v>158.05000000000001</v>
      </c>
      <c r="G1857">
        <v>74.930000000000007</v>
      </c>
      <c r="H1857">
        <f t="shared" si="336"/>
        <v>2.1093020152141997</v>
      </c>
      <c r="I1857">
        <v>22.5</v>
      </c>
      <c r="J1857">
        <v>61.35</v>
      </c>
      <c r="K1857">
        <v>69.97</v>
      </c>
      <c r="AA1857" t="s">
        <v>1791</v>
      </c>
      <c r="AB1857" t="s">
        <v>1774</v>
      </c>
      <c r="AC1857" t="s">
        <v>51</v>
      </c>
      <c r="AD1857" t="s">
        <v>1730</v>
      </c>
      <c r="AE1857">
        <v>24</v>
      </c>
      <c r="AF1857">
        <v>234.43</v>
      </c>
      <c r="AG1857">
        <v>73.7</v>
      </c>
      <c r="AH1857">
        <f t="shared" si="340"/>
        <v>3.1808683853459971</v>
      </c>
      <c r="AI1857">
        <v>35</v>
      </c>
      <c r="AJ1857">
        <v>107.13</v>
      </c>
      <c r="AK1857">
        <v>100.44</v>
      </c>
      <c r="AL1857" s="3">
        <f t="shared" si="337"/>
        <v>1</v>
      </c>
      <c r="AM1857" s="3">
        <f t="shared" si="338"/>
        <v>0</v>
      </c>
      <c r="AN1857" s="3">
        <f t="shared" si="339"/>
        <v>0</v>
      </c>
    </row>
    <row r="1858" spans="1:40" x14ac:dyDescent="0.35">
      <c r="A1858" t="s">
        <v>1792</v>
      </c>
      <c r="B1858" t="s">
        <v>1774</v>
      </c>
      <c r="C1858" t="s">
        <v>51</v>
      </c>
      <c r="D1858" t="s">
        <v>1729</v>
      </c>
      <c r="E1858">
        <v>24.5</v>
      </c>
      <c r="F1858">
        <v>183.47</v>
      </c>
      <c r="G1858">
        <v>74.930000000000007</v>
      </c>
      <c r="H1858">
        <f t="shared" si="336"/>
        <v>2.4485519818497261</v>
      </c>
      <c r="I1858">
        <v>22.5</v>
      </c>
      <c r="J1858">
        <v>42.38</v>
      </c>
      <c r="K1858">
        <v>69.97</v>
      </c>
      <c r="AA1858" t="s">
        <v>1792</v>
      </c>
      <c r="AB1858" t="s">
        <v>1774</v>
      </c>
      <c r="AC1858" t="s">
        <v>51</v>
      </c>
      <c r="AD1858" t="s">
        <v>1730</v>
      </c>
      <c r="AE1858">
        <v>24</v>
      </c>
      <c r="AF1858">
        <v>195.37</v>
      </c>
      <c r="AG1858">
        <v>73.7</v>
      </c>
      <c r="AH1858">
        <f t="shared" si="340"/>
        <v>2.6508819538670285</v>
      </c>
      <c r="AI1858">
        <v>22.5</v>
      </c>
      <c r="AJ1858">
        <v>43.23</v>
      </c>
      <c r="AK1858">
        <v>69.97</v>
      </c>
      <c r="AL1858" s="3">
        <f t="shared" si="337"/>
        <v>1</v>
      </c>
      <c r="AM1858" s="3">
        <f t="shared" si="338"/>
        <v>0</v>
      </c>
      <c r="AN1858" s="3">
        <f t="shared" si="339"/>
        <v>0</v>
      </c>
    </row>
    <row r="1859" spans="1:40" x14ac:dyDescent="0.35">
      <c r="A1859" t="s">
        <v>1793</v>
      </c>
      <c r="B1859" t="s">
        <v>1774</v>
      </c>
      <c r="C1859" t="s">
        <v>51</v>
      </c>
      <c r="D1859" t="s">
        <v>1729</v>
      </c>
      <c r="E1859">
        <v>25</v>
      </c>
      <c r="F1859">
        <v>94.44</v>
      </c>
      <c r="G1859">
        <v>76.17</v>
      </c>
      <c r="H1859">
        <f t="shared" si="336"/>
        <v>1.2398582118944466</v>
      </c>
      <c r="I1859">
        <v>22</v>
      </c>
      <c r="J1859">
        <v>44.62</v>
      </c>
      <c r="K1859">
        <v>68.72</v>
      </c>
      <c r="AA1859" t="s">
        <v>1793</v>
      </c>
      <c r="AB1859" t="s">
        <v>1774</v>
      </c>
      <c r="AC1859" t="s">
        <v>51</v>
      </c>
      <c r="AD1859" t="s">
        <v>1730</v>
      </c>
      <c r="AE1859">
        <v>24</v>
      </c>
      <c r="AF1859">
        <v>215.08</v>
      </c>
      <c r="AG1859">
        <v>73.7</v>
      </c>
      <c r="AH1859">
        <f t="shared" si="340"/>
        <v>2.9183175033921303</v>
      </c>
      <c r="AI1859">
        <v>32.5</v>
      </c>
      <c r="AJ1859">
        <v>98.95</v>
      </c>
      <c r="AK1859">
        <v>94.43</v>
      </c>
      <c r="AL1859" s="3">
        <f t="shared" si="337"/>
        <v>1</v>
      </c>
      <c r="AM1859" s="3">
        <f t="shared" si="338"/>
        <v>0</v>
      </c>
      <c r="AN1859" s="3">
        <f t="shared" si="339"/>
        <v>0</v>
      </c>
    </row>
    <row r="1860" spans="1:40" x14ac:dyDescent="0.35">
      <c r="A1860" t="s">
        <v>1794</v>
      </c>
      <c r="B1860" t="s">
        <v>1774</v>
      </c>
      <c r="C1860" t="s">
        <v>51</v>
      </c>
      <c r="D1860" t="s">
        <v>1729</v>
      </c>
      <c r="E1860">
        <v>24.5</v>
      </c>
      <c r="F1860">
        <v>216.87</v>
      </c>
      <c r="G1860">
        <v>74.930000000000007</v>
      </c>
      <c r="H1860">
        <f t="shared" si="336"/>
        <v>2.8943013479247295</v>
      </c>
      <c r="I1860">
        <v>22</v>
      </c>
      <c r="J1860">
        <v>40.770000000000003</v>
      </c>
      <c r="K1860">
        <v>68.72</v>
      </c>
      <c r="AA1860" t="s">
        <v>1794</v>
      </c>
      <c r="AB1860" t="s">
        <v>1774</v>
      </c>
      <c r="AC1860" t="s">
        <v>51</v>
      </c>
      <c r="AD1860" t="s">
        <v>1730</v>
      </c>
      <c r="AE1860">
        <v>24</v>
      </c>
      <c r="AF1860">
        <v>223.56</v>
      </c>
      <c r="AG1860">
        <v>73.7</v>
      </c>
      <c r="AH1860">
        <f t="shared" si="340"/>
        <v>3.0333785617367708</v>
      </c>
      <c r="AI1860">
        <v>35</v>
      </c>
      <c r="AJ1860">
        <v>111.92</v>
      </c>
      <c r="AK1860">
        <v>100.44</v>
      </c>
      <c r="AL1860" s="3">
        <f t="shared" si="337"/>
        <v>1</v>
      </c>
      <c r="AM1860" s="3">
        <f t="shared" si="338"/>
        <v>0</v>
      </c>
      <c r="AN1860" s="3">
        <f t="shared" si="339"/>
        <v>0</v>
      </c>
    </row>
    <row r="1861" spans="1:40" x14ac:dyDescent="0.35">
      <c r="A1861" t="s">
        <v>1795</v>
      </c>
      <c r="B1861" t="s">
        <v>1774</v>
      </c>
      <c r="C1861" t="s">
        <v>51</v>
      </c>
      <c r="D1861" t="s">
        <v>1729</v>
      </c>
      <c r="E1861">
        <v>23.5</v>
      </c>
      <c r="F1861">
        <v>116.63</v>
      </c>
      <c r="G1861">
        <v>72.459999999999994</v>
      </c>
      <c r="H1861">
        <f t="shared" si="336"/>
        <v>1.6095776980402983</v>
      </c>
      <c r="I1861">
        <v>27</v>
      </c>
      <c r="J1861">
        <v>81.260000000000005</v>
      </c>
      <c r="K1861">
        <v>81.08</v>
      </c>
      <c r="AA1861" t="s">
        <v>1795</v>
      </c>
      <c r="AB1861" t="s">
        <v>1774</v>
      </c>
      <c r="AC1861" t="s">
        <v>51</v>
      </c>
      <c r="AD1861" t="s">
        <v>1730</v>
      </c>
      <c r="AE1861">
        <v>24</v>
      </c>
      <c r="AF1861">
        <v>234.94</v>
      </c>
      <c r="AG1861">
        <v>73.7</v>
      </c>
      <c r="AH1861">
        <f t="shared" si="340"/>
        <v>3.1877883310719128</v>
      </c>
      <c r="AI1861">
        <v>35</v>
      </c>
      <c r="AJ1861">
        <v>111.94</v>
      </c>
      <c r="AK1861">
        <v>100.44</v>
      </c>
      <c r="AL1861" s="3">
        <f t="shared" si="337"/>
        <v>1</v>
      </c>
      <c r="AM1861" s="3">
        <f t="shared" si="338"/>
        <v>0</v>
      </c>
      <c r="AN1861" s="3">
        <f t="shared" si="339"/>
        <v>0</v>
      </c>
    </row>
    <row r="1862" spans="1:40" x14ac:dyDescent="0.35">
      <c r="A1862" t="s">
        <v>1796</v>
      </c>
      <c r="B1862" t="s">
        <v>1774</v>
      </c>
      <c r="C1862" t="s">
        <v>51</v>
      </c>
      <c r="D1862" t="s">
        <v>1729</v>
      </c>
      <c r="E1862">
        <v>24.5</v>
      </c>
      <c r="F1862">
        <v>218.75</v>
      </c>
      <c r="G1862">
        <v>74.930000000000007</v>
      </c>
      <c r="H1862">
        <f t="shared" si="336"/>
        <v>2.9193914320032026</v>
      </c>
      <c r="I1862">
        <v>22</v>
      </c>
      <c r="J1862">
        <v>55.23</v>
      </c>
      <c r="K1862">
        <v>68.72</v>
      </c>
      <c r="AA1862" t="s">
        <v>1796</v>
      </c>
      <c r="AB1862" t="s">
        <v>1774</v>
      </c>
      <c r="AC1862" t="s">
        <v>51</v>
      </c>
      <c r="AD1862" t="s">
        <v>1730</v>
      </c>
      <c r="AE1862">
        <v>24</v>
      </c>
      <c r="AF1862">
        <v>263.58</v>
      </c>
      <c r="AG1862">
        <v>73.7</v>
      </c>
      <c r="AH1862">
        <f t="shared" si="340"/>
        <v>3.5763907734056986</v>
      </c>
      <c r="AI1862">
        <v>35</v>
      </c>
      <c r="AJ1862">
        <v>112.4</v>
      </c>
      <c r="AK1862">
        <v>100.44</v>
      </c>
      <c r="AL1862" s="3">
        <f t="shared" si="337"/>
        <v>1</v>
      </c>
      <c r="AM1862" s="3">
        <f t="shared" si="338"/>
        <v>0</v>
      </c>
      <c r="AN1862" s="3">
        <f t="shared" si="339"/>
        <v>0</v>
      </c>
    </row>
    <row r="1863" spans="1:40" x14ac:dyDescent="0.35">
      <c r="A1863" t="s">
        <v>1797</v>
      </c>
      <c r="B1863" t="s">
        <v>1774</v>
      </c>
      <c r="C1863" t="s">
        <v>51</v>
      </c>
      <c r="D1863" t="s">
        <v>1729</v>
      </c>
      <c r="E1863">
        <v>25</v>
      </c>
      <c r="F1863">
        <v>155.09</v>
      </c>
      <c r="G1863">
        <v>76.17</v>
      </c>
      <c r="H1863">
        <f t="shared" ref="H1863:H1925" si="341">F1863/G1863</f>
        <v>2.0361034528029407</v>
      </c>
      <c r="I1863">
        <v>22.5</v>
      </c>
      <c r="J1863">
        <v>44.76</v>
      </c>
      <c r="K1863">
        <v>69.97</v>
      </c>
      <c r="AA1863" t="s">
        <v>1797</v>
      </c>
      <c r="AB1863" t="s">
        <v>1774</v>
      </c>
      <c r="AC1863" t="s">
        <v>51</v>
      </c>
      <c r="AD1863" t="s">
        <v>1730</v>
      </c>
      <c r="AE1863">
        <v>24</v>
      </c>
      <c r="AF1863">
        <v>209.97</v>
      </c>
      <c r="AG1863">
        <v>73.7</v>
      </c>
      <c r="AH1863">
        <f t="shared" si="340"/>
        <v>2.8489823609226592</v>
      </c>
      <c r="AI1863">
        <v>22.5</v>
      </c>
      <c r="AJ1863">
        <v>52.77</v>
      </c>
      <c r="AK1863">
        <v>69.97</v>
      </c>
      <c r="AL1863" s="3">
        <f t="shared" ref="AL1863:AL1926" si="342">IF(AH1863&gt;1.5,1,0)</f>
        <v>1</v>
      </c>
      <c r="AM1863" s="3">
        <f t="shared" ref="AM1863:AM1926" si="343">IF((AND(AH1863&gt;1,AH1863&lt;1.5)),1,0)</f>
        <v>0</v>
      </c>
      <c r="AN1863" s="3">
        <f t="shared" ref="AN1863:AN1926" si="344">IF(AH1863&lt;1,1,0)</f>
        <v>0</v>
      </c>
    </row>
    <row r="1864" spans="1:40" x14ac:dyDescent="0.35">
      <c r="A1864" t="s">
        <v>1798</v>
      </c>
      <c r="B1864" t="s">
        <v>1774</v>
      </c>
      <c r="C1864" t="s">
        <v>51</v>
      </c>
      <c r="D1864" t="s">
        <v>1729</v>
      </c>
      <c r="E1864">
        <v>25</v>
      </c>
      <c r="F1864">
        <v>218.66</v>
      </c>
      <c r="G1864">
        <v>76.17</v>
      </c>
      <c r="H1864">
        <f t="shared" si="341"/>
        <v>2.8706839963240118</v>
      </c>
      <c r="I1864">
        <v>22.5</v>
      </c>
      <c r="J1864">
        <v>61.15</v>
      </c>
      <c r="K1864">
        <v>69.97</v>
      </c>
      <c r="AA1864" t="s">
        <v>1798</v>
      </c>
      <c r="AB1864" t="s">
        <v>1774</v>
      </c>
      <c r="AC1864" t="s">
        <v>51</v>
      </c>
      <c r="AD1864" t="s">
        <v>1730</v>
      </c>
      <c r="AE1864">
        <v>24</v>
      </c>
      <c r="AF1864">
        <v>280.41000000000003</v>
      </c>
      <c r="AG1864">
        <v>73.7</v>
      </c>
      <c r="AH1864">
        <f t="shared" ref="AH1864:AH1926" si="345">AF1864/AG1864</f>
        <v>3.8047489823609228</v>
      </c>
      <c r="AI1864">
        <v>16</v>
      </c>
      <c r="AJ1864">
        <v>66.62</v>
      </c>
      <c r="AK1864">
        <v>53.5</v>
      </c>
      <c r="AL1864" s="3">
        <f t="shared" si="342"/>
        <v>1</v>
      </c>
      <c r="AM1864" s="3">
        <f t="shared" si="343"/>
        <v>0</v>
      </c>
      <c r="AN1864" s="3">
        <f t="shared" si="344"/>
        <v>0</v>
      </c>
    </row>
    <row r="1865" spans="1:40" x14ac:dyDescent="0.35">
      <c r="A1865" t="s">
        <v>1799</v>
      </c>
      <c r="B1865" t="s">
        <v>1774</v>
      </c>
      <c r="C1865" t="s">
        <v>51</v>
      </c>
      <c r="D1865" t="s">
        <v>1729</v>
      </c>
      <c r="E1865">
        <v>25.5</v>
      </c>
      <c r="F1865">
        <v>130.47</v>
      </c>
      <c r="G1865">
        <v>77.400000000000006</v>
      </c>
      <c r="H1865">
        <f t="shared" si="341"/>
        <v>1.685658914728682</v>
      </c>
      <c r="I1865">
        <v>23</v>
      </c>
      <c r="J1865">
        <v>68.83</v>
      </c>
      <c r="K1865">
        <v>71.22</v>
      </c>
      <c r="AA1865" t="s">
        <v>1799</v>
      </c>
      <c r="AB1865" t="s">
        <v>1774</v>
      </c>
      <c r="AC1865" t="s">
        <v>51</v>
      </c>
      <c r="AD1865" t="s">
        <v>1730</v>
      </c>
      <c r="AE1865">
        <v>24</v>
      </c>
      <c r="AF1865">
        <v>243.27</v>
      </c>
      <c r="AG1865">
        <v>73.7</v>
      </c>
      <c r="AH1865">
        <f t="shared" si="345"/>
        <v>3.3008141112618725</v>
      </c>
      <c r="AI1865">
        <v>16</v>
      </c>
      <c r="AJ1865">
        <v>57.55</v>
      </c>
      <c r="AK1865">
        <v>53.5</v>
      </c>
      <c r="AL1865" s="3">
        <f t="shared" si="342"/>
        <v>1</v>
      </c>
      <c r="AM1865" s="3">
        <f t="shared" si="343"/>
        <v>0</v>
      </c>
      <c r="AN1865" s="3">
        <f t="shared" si="344"/>
        <v>0</v>
      </c>
    </row>
    <row r="1866" spans="1:40" x14ac:dyDescent="0.35">
      <c r="A1866" t="s">
        <v>1800</v>
      </c>
      <c r="B1866" t="s">
        <v>1774</v>
      </c>
      <c r="C1866" t="s">
        <v>51</v>
      </c>
      <c r="D1866" t="s">
        <v>1729</v>
      </c>
      <c r="E1866">
        <v>25.5</v>
      </c>
      <c r="F1866">
        <v>148.99</v>
      </c>
      <c r="G1866">
        <v>77.400000000000006</v>
      </c>
      <c r="H1866">
        <f t="shared" si="341"/>
        <v>1.9249354005167958</v>
      </c>
      <c r="I1866">
        <v>23</v>
      </c>
      <c r="J1866">
        <v>56.06</v>
      </c>
      <c r="K1866">
        <v>71.22</v>
      </c>
      <c r="AA1866" t="s">
        <v>1800</v>
      </c>
      <c r="AB1866" t="s">
        <v>1774</v>
      </c>
      <c r="AC1866" t="s">
        <v>51</v>
      </c>
      <c r="AD1866" t="s">
        <v>1730</v>
      </c>
      <c r="AE1866">
        <v>24</v>
      </c>
      <c r="AF1866">
        <v>253.21</v>
      </c>
      <c r="AG1866">
        <v>73.7</v>
      </c>
      <c r="AH1866">
        <f t="shared" si="345"/>
        <v>3.4356852103120761</v>
      </c>
      <c r="AI1866">
        <v>22.5</v>
      </c>
      <c r="AJ1866">
        <v>62.01</v>
      </c>
      <c r="AK1866">
        <v>69.97</v>
      </c>
      <c r="AL1866" s="3">
        <f t="shared" si="342"/>
        <v>1</v>
      </c>
      <c r="AM1866" s="3">
        <f t="shared" si="343"/>
        <v>0</v>
      </c>
      <c r="AN1866" s="3">
        <f t="shared" si="344"/>
        <v>0</v>
      </c>
    </row>
    <row r="1867" spans="1:40" x14ac:dyDescent="0.35">
      <c r="A1867" t="s">
        <v>1801</v>
      </c>
      <c r="B1867" t="s">
        <v>1774</v>
      </c>
      <c r="C1867" t="s">
        <v>51</v>
      </c>
      <c r="D1867" t="s">
        <v>1729</v>
      </c>
      <c r="E1867">
        <v>24.5</v>
      </c>
      <c r="F1867">
        <v>205.17</v>
      </c>
      <c r="G1867">
        <v>74.930000000000007</v>
      </c>
      <c r="H1867">
        <f t="shared" si="341"/>
        <v>2.7381556119044439</v>
      </c>
      <c r="I1867">
        <v>22</v>
      </c>
      <c r="J1867">
        <v>42.59</v>
      </c>
      <c r="K1867">
        <v>68.72</v>
      </c>
      <c r="AA1867" t="s">
        <v>1801</v>
      </c>
      <c r="AB1867" t="s">
        <v>1774</v>
      </c>
      <c r="AC1867" t="s">
        <v>51</v>
      </c>
      <c r="AD1867" t="s">
        <v>1730</v>
      </c>
      <c r="AE1867">
        <v>24</v>
      </c>
      <c r="AF1867">
        <v>228.44</v>
      </c>
      <c r="AG1867">
        <v>73.7</v>
      </c>
      <c r="AH1867">
        <f t="shared" si="345"/>
        <v>3.0995929443690637</v>
      </c>
      <c r="AI1867">
        <v>18</v>
      </c>
      <c r="AJ1867">
        <v>61.83</v>
      </c>
      <c r="AK1867">
        <v>58.64</v>
      </c>
      <c r="AL1867" s="3">
        <f t="shared" si="342"/>
        <v>1</v>
      </c>
      <c r="AM1867" s="3">
        <f t="shared" si="343"/>
        <v>0</v>
      </c>
      <c r="AN1867" s="3">
        <f t="shared" si="344"/>
        <v>0</v>
      </c>
    </row>
    <row r="1868" spans="1:40" x14ac:dyDescent="0.35">
      <c r="A1868" t="s">
        <v>1802</v>
      </c>
      <c r="B1868" t="s">
        <v>1774</v>
      </c>
      <c r="C1868" t="s">
        <v>51</v>
      </c>
      <c r="D1868" t="s">
        <v>1729</v>
      </c>
      <c r="E1868">
        <v>24.5</v>
      </c>
      <c r="F1868">
        <v>185.17</v>
      </c>
      <c r="G1868">
        <v>74.930000000000007</v>
      </c>
      <c r="H1868">
        <f t="shared" si="341"/>
        <v>2.4712398238355795</v>
      </c>
      <c r="I1868">
        <v>22</v>
      </c>
      <c r="J1868">
        <v>40.729999999999997</v>
      </c>
      <c r="K1868">
        <v>68.72</v>
      </c>
      <c r="AA1868" t="s">
        <v>1802</v>
      </c>
      <c r="AB1868" t="s">
        <v>1774</v>
      </c>
      <c r="AC1868" t="s">
        <v>51</v>
      </c>
      <c r="AD1868" t="s">
        <v>1730</v>
      </c>
      <c r="AE1868">
        <v>24</v>
      </c>
      <c r="AF1868">
        <v>227.22</v>
      </c>
      <c r="AG1868">
        <v>73.7</v>
      </c>
      <c r="AH1868">
        <f t="shared" si="345"/>
        <v>3.0830393487109902</v>
      </c>
      <c r="AI1868">
        <v>23</v>
      </c>
      <c r="AJ1868">
        <v>64.31</v>
      </c>
      <c r="AK1868">
        <v>71.22</v>
      </c>
      <c r="AL1868" s="3">
        <f t="shared" si="342"/>
        <v>1</v>
      </c>
      <c r="AM1868" s="3">
        <f t="shared" si="343"/>
        <v>0</v>
      </c>
      <c r="AN1868" s="3">
        <f t="shared" si="344"/>
        <v>0</v>
      </c>
    </row>
    <row r="1869" spans="1:40" x14ac:dyDescent="0.35">
      <c r="A1869" t="s">
        <v>1803</v>
      </c>
      <c r="B1869" t="s">
        <v>1774</v>
      </c>
      <c r="C1869" t="s">
        <v>51</v>
      </c>
      <c r="D1869" t="s">
        <v>1729</v>
      </c>
      <c r="E1869">
        <v>25</v>
      </c>
      <c r="F1869">
        <v>154.88</v>
      </c>
      <c r="G1869">
        <v>76.17</v>
      </c>
      <c r="H1869">
        <f t="shared" si="341"/>
        <v>2.0333464618616253</v>
      </c>
      <c r="I1869">
        <v>22.5</v>
      </c>
      <c r="J1869">
        <v>62.36</v>
      </c>
      <c r="K1869">
        <v>69.97</v>
      </c>
      <c r="AA1869" t="s">
        <v>1803</v>
      </c>
      <c r="AB1869" t="s">
        <v>1774</v>
      </c>
      <c r="AC1869" t="s">
        <v>51</v>
      </c>
      <c r="AD1869" t="s">
        <v>1730</v>
      </c>
      <c r="AE1869">
        <v>24</v>
      </c>
      <c r="AF1869">
        <v>253.16</v>
      </c>
      <c r="AG1869">
        <v>73.7</v>
      </c>
      <c r="AH1869">
        <f t="shared" si="345"/>
        <v>3.4350067842605156</v>
      </c>
      <c r="AI1869">
        <v>16</v>
      </c>
      <c r="AJ1869">
        <v>71.849999999999994</v>
      </c>
      <c r="AK1869">
        <v>53.5</v>
      </c>
      <c r="AL1869" s="3">
        <f t="shared" si="342"/>
        <v>1</v>
      </c>
      <c r="AM1869" s="3">
        <f t="shared" si="343"/>
        <v>0</v>
      </c>
      <c r="AN1869" s="3">
        <f t="shared" si="344"/>
        <v>0</v>
      </c>
    </row>
    <row r="1870" spans="1:40" x14ac:dyDescent="0.35">
      <c r="A1870" t="s">
        <v>1804</v>
      </c>
      <c r="B1870" t="s">
        <v>1805</v>
      </c>
      <c r="C1870" t="s">
        <v>16</v>
      </c>
      <c r="D1870" t="s">
        <v>1729</v>
      </c>
      <c r="E1870">
        <v>24</v>
      </c>
      <c r="F1870">
        <v>177.91</v>
      </c>
      <c r="G1870">
        <v>73.7</v>
      </c>
      <c r="H1870">
        <f t="shared" si="341"/>
        <v>2.4139755766621436</v>
      </c>
      <c r="I1870">
        <v>22</v>
      </c>
      <c r="J1870">
        <v>48.39</v>
      </c>
      <c r="K1870">
        <v>68.72</v>
      </c>
      <c r="AA1870" t="s">
        <v>1804</v>
      </c>
      <c r="AB1870" t="s">
        <v>1805</v>
      </c>
      <c r="AC1870" t="s">
        <v>16</v>
      </c>
      <c r="AD1870" t="s">
        <v>1730</v>
      </c>
      <c r="AE1870">
        <v>24</v>
      </c>
      <c r="AF1870">
        <v>228.43</v>
      </c>
      <c r="AG1870">
        <v>73.7</v>
      </c>
      <c r="AH1870">
        <f t="shared" si="345"/>
        <v>3.0994572591587515</v>
      </c>
      <c r="AI1870">
        <v>18</v>
      </c>
      <c r="AJ1870">
        <v>84.96</v>
      </c>
      <c r="AK1870">
        <v>58.64</v>
      </c>
      <c r="AL1870" s="3">
        <f t="shared" si="342"/>
        <v>1</v>
      </c>
      <c r="AM1870" s="3">
        <f t="shared" si="343"/>
        <v>0</v>
      </c>
      <c r="AN1870" s="3">
        <f t="shared" si="344"/>
        <v>0</v>
      </c>
    </row>
    <row r="1871" spans="1:40" x14ac:dyDescent="0.35">
      <c r="A1871" t="s">
        <v>1806</v>
      </c>
      <c r="B1871" t="s">
        <v>1805</v>
      </c>
      <c r="C1871" t="s">
        <v>16</v>
      </c>
      <c r="D1871" t="s">
        <v>1729</v>
      </c>
      <c r="E1871">
        <v>23.5</v>
      </c>
      <c r="F1871">
        <v>206.37</v>
      </c>
      <c r="G1871">
        <v>72.459999999999994</v>
      </c>
      <c r="H1871">
        <f t="shared" si="341"/>
        <v>2.8480540988131384</v>
      </c>
      <c r="I1871">
        <v>22</v>
      </c>
      <c r="J1871">
        <v>56.11</v>
      </c>
      <c r="K1871">
        <v>68.72</v>
      </c>
      <c r="AA1871" t="s">
        <v>1806</v>
      </c>
      <c r="AB1871" t="s">
        <v>1805</v>
      </c>
      <c r="AC1871" t="s">
        <v>16</v>
      </c>
      <c r="AD1871" t="s">
        <v>1730</v>
      </c>
      <c r="AE1871">
        <v>24</v>
      </c>
      <c r="AF1871">
        <v>240.35</v>
      </c>
      <c r="AG1871">
        <v>73.7</v>
      </c>
      <c r="AH1871">
        <f t="shared" si="345"/>
        <v>3.261194029850746</v>
      </c>
      <c r="AI1871">
        <v>18</v>
      </c>
      <c r="AJ1871">
        <v>108.95</v>
      </c>
      <c r="AK1871">
        <v>58.64</v>
      </c>
      <c r="AL1871" s="3">
        <f t="shared" si="342"/>
        <v>1</v>
      </c>
      <c r="AM1871" s="3">
        <f t="shared" si="343"/>
        <v>0</v>
      </c>
      <c r="AN1871" s="3">
        <f t="shared" si="344"/>
        <v>0</v>
      </c>
    </row>
    <row r="1872" spans="1:40" x14ac:dyDescent="0.35">
      <c r="A1872" t="s">
        <v>1807</v>
      </c>
      <c r="B1872" t="s">
        <v>1805</v>
      </c>
      <c r="C1872" t="s">
        <v>16</v>
      </c>
      <c r="D1872" t="s">
        <v>1729</v>
      </c>
      <c r="E1872">
        <v>24.5</v>
      </c>
      <c r="F1872">
        <v>177.48</v>
      </c>
      <c r="G1872">
        <v>74.930000000000007</v>
      </c>
      <c r="H1872">
        <f t="shared" si="341"/>
        <v>2.3686107033231014</v>
      </c>
      <c r="I1872">
        <v>22.5</v>
      </c>
      <c r="J1872">
        <v>63.92</v>
      </c>
      <c r="K1872">
        <v>69.97</v>
      </c>
      <c r="AA1872" t="s">
        <v>1807</v>
      </c>
      <c r="AB1872" t="s">
        <v>1805</v>
      </c>
      <c r="AC1872" t="s">
        <v>16</v>
      </c>
      <c r="AD1872" t="s">
        <v>1730</v>
      </c>
      <c r="AE1872">
        <v>24</v>
      </c>
      <c r="AF1872">
        <v>256.58</v>
      </c>
      <c r="AG1872">
        <v>73.7</v>
      </c>
      <c r="AH1872">
        <f t="shared" si="345"/>
        <v>3.4814111261872451</v>
      </c>
      <c r="AI1872">
        <v>18</v>
      </c>
      <c r="AJ1872">
        <v>104.94</v>
      </c>
      <c r="AK1872">
        <v>58.64</v>
      </c>
      <c r="AL1872" s="3">
        <f t="shared" si="342"/>
        <v>1</v>
      </c>
      <c r="AM1872" s="3">
        <f t="shared" si="343"/>
        <v>0</v>
      </c>
      <c r="AN1872" s="3">
        <f t="shared" si="344"/>
        <v>0</v>
      </c>
    </row>
    <row r="1873" spans="1:40" x14ac:dyDescent="0.35">
      <c r="A1873" t="s">
        <v>1808</v>
      </c>
      <c r="B1873" t="s">
        <v>1805</v>
      </c>
      <c r="C1873" t="s">
        <v>16</v>
      </c>
      <c r="D1873" t="s">
        <v>1729</v>
      </c>
      <c r="E1873">
        <v>24.5</v>
      </c>
      <c r="F1873">
        <v>223.1</v>
      </c>
      <c r="G1873">
        <v>74.930000000000007</v>
      </c>
      <c r="H1873">
        <f t="shared" si="341"/>
        <v>2.9774456159081808</v>
      </c>
      <c r="I1873">
        <v>22.5</v>
      </c>
      <c r="J1873">
        <v>52.85</v>
      </c>
      <c r="K1873">
        <v>69.97</v>
      </c>
      <c r="AA1873" t="s">
        <v>1808</v>
      </c>
      <c r="AB1873" t="s">
        <v>1805</v>
      </c>
      <c r="AC1873" t="s">
        <v>16</v>
      </c>
      <c r="AD1873" t="s">
        <v>1730</v>
      </c>
      <c r="AE1873">
        <v>24</v>
      </c>
      <c r="AF1873">
        <v>258.7</v>
      </c>
      <c r="AG1873">
        <v>73.7</v>
      </c>
      <c r="AH1873">
        <f t="shared" si="345"/>
        <v>3.5101763907734056</v>
      </c>
      <c r="AI1873">
        <v>18</v>
      </c>
      <c r="AJ1873">
        <v>86.39</v>
      </c>
      <c r="AK1873">
        <v>58.64</v>
      </c>
      <c r="AL1873" s="3">
        <f t="shared" si="342"/>
        <v>1</v>
      </c>
      <c r="AM1873" s="3">
        <f t="shared" si="343"/>
        <v>0</v>
      </c>
      <c r="AN1873" s="3">
        <f t="shared" si="344"/>
        <v>0</v>
      </c>
    </row>
    <row r="1874" spans="1:40" x14ac:dyDescent="0.35">
      <c r="A1874" t="s">
        <v>1809</v>
      </c>
      <c r="B1874" t="s">
        <v>1805</v>
      </c>
      <c r="C1874" t="s">
        <v>16</v>
      </c>
      <c r="D1874" t="s">
        <v>1729</v>
      </c>
      <c r="E1874">
        <v>24</v>
      </c>
      <c r="F1874">
        <v>187.31</v>
      </c>
      <c r="G1874">
        <v>73.7</v>
      </c>
      <c r="H1874">
        <f t="shared" si="341"/>
        <v>2.5415196743554951</v>
      </c>
      <c r="I1874">
        <v>22</v>
      </c>
      <c r="J1874">
        <v>57.98</v>
      </c>
      <c r="K1874">
        <v>68.72</v>
      </c>
      <c r="AA1874" t="s">
        <v>1809</v>
      </c>
      <c r="AB1874" t="s">
        <v>1805</v>
      </c>
      <c r="AC1874" t="s">
        <v>16</v>
      </c>
      <c r="AD1874" t="s">
        <v>1730</v>
      </c>
      <c r="AE1874">
        <v>24</v>
      </c>
      <c r="AF1874">
        <v>224.71</v>
      </c>
      <c r="AG1874">
        <v>73.7</v>
      </c>
      <c r="AH1874">
        <f t="shared" si="345"/>
        <v>3.0489823609226594</v>
      </c>
      <c r="AI1874">
        <v>18</v>
      </c>
      <c r="AJ1874">
        <v>91.51</v>
      </c>
      <c r="AK1874">
        <v>58.64</v>
      </c>
      <c r="AL1874" s="3">
        <f t="shared" si="342"/>
        <v>1</v>
      </c>
      <c r="AM1874" s="3">
        <f t="shared" si="343"/>
        <v>0</v>
      </c>
      <c r="AN1874" s="3">
        <f t="shared" si="344"/>
        <v>0</v>
      </c>
    </row>
    <row r="1875" spans="1:40" x14ac:dyDescent="0.35">
      <c r="A1875" t="s">
        <v>1810</v>
      </c>
      <c r="B1875" t="s">
        <v>1805</v>
      </c>
      <c r="C1875" t="s">
        <v>16</v>
      </c>
      <c r="D1875" t="s">
        <v>1729</v>
      </c>
      <c r="E1875">
        <v>23.5</v>
      </c>
      <c r="F1875">
        <v>194.37</v>
      </c>
      <c r="G1875">
        <v>72.459999999999994</v>
      </c>
      <c r="H1875">
        <f t="shared" si="341"/>
        <v>2.6824454871653329</v>
      </c>
      <c r="I1875">
        <v>22</v>
      </c>
      <c r="J1875">
        <v>68.72</v>
      </c>
      <c r="K1875">
        <v>68.72</v>
      </c>
      <c r="AA1875" t="s">
        <v>1810</v>
      </c>
      <c r="AB1875" t="s">
        <v>1805</v>
      </c>
      <c r="AC1875" t="s">
        <v>16</v>
      </c>
      <c r="AD1875" t="s">
        <v>1730</v>
      </c>
      <c r="AE1875">
        <v>24</v>
      </c>
      <c r="AF1875">
        <v>287.70999999999998</v>
      </c>
      <c r="AG1875">
        <v>73.7</v>
      </c>
      <c r="AH1875">
        <f t="shared" si="345"/>
        <v>3.9037991858887375</v>
      </c>
      <c r="AI1875">
        <v>18</v>
      </c>
      <c r="AJ1875">
        <v>102.59</v>
      </c>
      <c r="AK1875">
        <v>58.64</v>
      </c>
      <c r="AL1875" s="3">
        <f t="shared" si="342"/>
        <v>1</v>
      </c>
      <c r="AM1875" s="3">
        <f t="shared" si="343"/>
        <v>0</v>
      </c>
      <c r="AN1875" s="3">
        <f t="shared" si="344"/>
        <v>0</v>
      </c>
    </row>
    <row r="1876" spans="1:40" x14ac:dyDescent="0.35">
      <c r="A1876" t="s">
        <v>1811</v>
      </c>
      <c r="B1876" t="s">
        <v>1805</v>
      </c>
      <c r="C1876" t="s">
        <v>16</v>
      </c>
      <c r="D1876" t="s">
        <v>1729</v>
      </c>
      <c r="E1876">
        <v>23.5</v>
      </c>
      <c r="F1876">
        <v>184.55</v>
      </c>
      <c r="G1876">
        <v>72.459999999999994</v>
      </c>
      <c r="H1876">
        <f t="shared" si="341"/>
        <v>2.5469224399668788</v>
      </c>
      <c r="I1876">
        <v>21.5</v>
      </c>
      <c r="J1876">
        <v>41.58</v>
      </c>
      <c r="K1876">
        <v>67.47</v>
      </c>
      <c r="AA1876" t="s">
        <v>1811</v>
      </c>
      <c r="AB1876" t="s">
        <v>1805</v>
      </c>
      <c r="AC1876" t="s">
        <v>16</v>
      </c>
      <c r="AD1876" t="s">
        <v>1730</v>
      </c>
      <c r="AE1876">
        <v>24</v>
      </c>
      <c r="AF1876">
        <v>265.45999999999998</v>
      </c>
      <c r="AG1876">
        <v>73.7</v>
      </c>
      <c r="AH1876">
        <f t="shared" si="345"/>
        <v>3.6018995929443687</v>
      </c>
      <c r="AI1876">
        <v>18</v>
      </c>
      <c r="AJ1876">
        <v>84.42</v>
      </c>
      <c r="AK1876">
        <v>58.64</v>
      </c>
      <c r="AL1876" s="3">
        <f t="shared" si="342"/>
        <v>1</v>
      </c>
      <c r="AM1876" s="3">
        <f t="shared" si="343"/>
        <v>0</v>
      </c>
      <c r="AN1876" s="3">
        <f t="shared" si="344"/>
        <v>0</v>
      </c>
    </row>
    <row r="1877" spans="1:40" x14ac:dyDescent="0.35">
      <c r="A1877" t="s">
        <v>1812</v>
      </c>
      <c r="B1877" t="s">
        <v>1805</v>
      </c>
      <c r="C1877" t="s">
        <v>16</v>
      </c>
      <c r="D1877" t="s">
        <v>1729</v>
      </c>
      <c r="E1877">
        <v>24.5</v>
      </c>
      <c r="F1877">
        <v>165.88</v>
      </c>
      <c r="G1877">
        <v>74.930000000000007</v>
      </c>
      <c r="H1877">
        <f t="shared" si="341"/>
        <v>2.2137995462431599</v>
      </c>
      <c r="I1877">
        <v>27</v>
      </c>
      <c r="J1877">
        <v>90.19</v>
      </c>
      <c r="K1877">
        <v>81.08</v>
      </c>
      <c r="AA1877" t="s">
        <v>1812</v>
      </c>
      <c r="AB1877" t="s">
        <v>1805</v>
      </c>
      <c r="AC1877" t="s">
        <v>16</v>
      </c>
      <c r="AD1877" t="s">
        <v>1730</v>
      </c>
      <c r="AE1877">
        <v>24</v>
      </c>
      <c r="AF1877">
        <v>272.77999999999997</v>
      </c>
      <c r="AG1877">
        <v>73.7</v>
      </c>
      <c r="AH1877">
        <f t="shared" si="345"/>
        <v>3.7012211668928083</v>
      </c>
      <c r="AI1877">
        <v>18</v>
      </c>
      <c r="AJ1877">
        <v>86.93</v>
      </c>
      <c r="AK1877">
        <v>58.64</v>
      </c>
      <c r="AL1877" s="3">
        <f t="shared" si="342"/>
        <v>1</v>
      </c>
      <c r="AM1877" s="3">
        <f t="shared" si="343"/>
        <v>0</v>
      </c>
      <c r="AN1877" s="3">
        <f t="shared" si="344"/>
        <v>0</v>
      </c>
    </row>
    <row r="1878" spans="1:40" x14ac:dyDescent="0.35">
      <c r="A1878" t="s">
        <v>1813</v>
      </c>
      <c r="B1878" t="s">
        <v>1805</v>
      </c>
      <c r="C1878" t="s">
        <v>16</v>
      </c>
      <c r="D1878" t="s">
        <v>1729</v>
      </c>
      <c r="E1878">
        <v>23.5</v>
      </c>
      <c r="F1878">
        <v>197.6</v>
      </c>
      <c r="G1878">
        <v>72.459999999999994</v>
      </c>
      <c r="H1878">
        <f t="shared" si="341"/>
        <v>2.7270218051338673</v>
      </c>
      <c r="I1878">
        <v>22</v>
      </c>
      <c r="J1878">
        <v>53.46</v>
      </c>
      <c r="K1878">
        <v>68.72</v>
      </c>
      <c r="AA1878" t="s">
        <v>1813</v>
      </c>
      <c r="AB1878" t="s">
        <v>1805</v>
      </c>
      <c r="AC1878" t="s">
        <v>16</v>
      </c>
      <c r="AD1878" t="s">
        <v>1730</v>
      </c>
      <c r="AE1878">
        <v>24</v>
      </c>
      <c r="AF1878">
        <v>223.56</v>
      </c>
      <c r="AG1878">
        <v>73.7</v>
      </c>
      <c r="AH1878">
        <f t="shared" si="345"/>
        <v>3.0333785617367708</v>
      </c>
      <c r="AI1878">
        <v>18</v>
      </c>
      <c r="AJ1878">
        <v>91.62</v>
      </c>
      <c r="AK1878">
        <v>58.64</v>
      </c>
      <c r="AL1878" s="3">
        <f t="shared" si="342"/>
        <v>1</v>
      </c>
      <c r="AM1878" s="3">
        <f t="shared" si="343"/>
        <v>0</v>
      </c>
      <c r="AN1878" s="3">
        <f t="shared" si="344"/>
        <v>0</v>
      </c>
    </row>
    <row r="1879" spans="1:40" x14ac:dyDescent="0.35">
      <c r="A1879" t="s">
        <v>1814</v>
      </c>
      <c r="B1879" t="s">
        <v>1805</v>
      </c>
      <c r="C1879" t="s">
        <v>16</v>
      </c>
      <c r="D1879" t="s">
        <v>1729</v>
      </c>
      <c r="E1879">
        <v>24.5</v>
      </c>
      <c r="F1879">
        <v>165.32</v>
      </c>
      <c r="G1879">
        <v>74.930000000000007</v>
      </c>
      <c r="H1879">
        <f t="shared" si="341"/>
        <v>2.2063259041772318</v>
      </c>
      <c r="I1879">
        <v>23</v>
      </c>
      <c r="J1879">
        <v>69.28</v>
      </c>
      <c r="K1879">
        <v>71.22</v>
      </c>
      <c r="AA1879" t="s">
        <v>1814</v>
      </c>
      <c r="AB1879" t="s">
        <v>1805</v>
      </c>
      <c r="AC1879" t="s">
        <v>16</v>
      </c>
      <c r="AD1879" t="s">
        <v>1730</v>
      </c>
      <c r="AE1879">
        <v>24</v>
      </c>
      <c r="AF1879">
        <v>272.36</v>
      </c>
      <c r="AG1879">
        <v>73.7</v>
      </c>
      <c r="AH1879">
        <f t="shared" si="345"/>
        <v>3.6955223880597017</v>
      </c>
      <c r="AI1879">
        <v>18</v>
      </c>
      <c r="AJ1879">
        <v>93.28</v>
      </c>
      <c r="AK1879">
        <v>58.64</v>
      </c>
      <c r="AL1879" s="3">
        <f t="shared" si="342"/>
        <v>1</v>
      </c>
      <c r="AM1879" s="3">
        <f t="shared" si="343"/>
        <v>0</v>
      </c>
      <c r="AN1879" s="3">
        <f t="shared" si="344"/>
        <v>0</v>
      </c>
    </row>
    <row r="1880" spans="1:40" x14ac:dyDescent="0.35">
      <c r="A1880" t="s">
        <v>1815</v>
      </c>
      <c r="B1880" t="s">
        <v>1805</v>
      </c>
      <c r="C1880" t="s">
        <v>16</v>
      </c>
      <c r="D1880" t="s">
        <v>1729</v>
      </c>
      <c r="E1880">
        <v>23.5</v>
      </c>
      <c r="F1880">
        <v>195.65</v>
      </c>
      <c r="G1880">
        <v>72.459999999999994</v>
      </c>
      <c r="H1880">
        <f t="shared" si="341"/>
        <v>2.700110405741099</v>
      </c>
      <c r="I1880">
        <v>21.5</v>
      </c>
      <c r="J1880">
        <v>61.66</v>
      </c>
      <c r="K1880">
        <v>67.47</v>
      </c>
      <c r="AA1880" t="s">
        <v>1815</v>
      </c>
      <c r="AB1880" t="s">
        <v>1805</v>
      </c>
      <c r="AC1880" t="s">
        <v>16</v>
      </c>
      <c r="AD1880" t="s">
        <v>1730</v>
      </c>
      <c r="AE1880">
        <v>24</v>
      </c>
      <c r="AF1880">
        <v>260.12</v>
      </c>
      <c r="AG1880">
        <v>73.7</v>
      </c>
      <c r="AH1880">
        <f t="shared" si="345"/>
        <v>3.5294436906377205</v>
      </c>
      <c r="AI1880">
        <v>18</v>
      </c>
      <c r="AJ1880">
        <v>104.67</v>
      </c>
      <c r="AK1880">
        <v>58.64</v>
      </c>
      <c r="AL1880" s="3">
        <f t="shared" si="342"/>
        <v>1</v>
      </c>
      <c r="AM1880" s="3">
        <f t="shared" si="343"/>
        <v>0</v>
      </c>
      <c r="AN1880" s="3">
        <f t="shared" si="344"/>
        <v>0</v>
      </c>
    </row>
    <row r="1881" spans="1:40" x14ac:dyDescent="0.35">
      <c r="A1881" t="s">
        <v>1816</v>
      </c>
      <c r="B1881" t="s">
        <v>1805</v>
      </c>
      <c r="C1881" t="s">
        <v>16</v>
      </c>
      <c r="D1881" t="s">
        <v>1729</v>
      </c>
      <c r="E1881">
        <v>24</v>
      </c>
      <c r="F1881">
        <v>155.97</v>
      </c>
      <c r="G1881">
        <v>73.7</v>
      </c>
      <c r="H1881">
        <f t="shared" si="341"/>
        <v>2.1162822252374491</v>
      </c>
      <c r="I1881">
        <v>32</v>
      </c>
      <c r="J1881">
        <v>102.32</v>
      </c>
      <c r="K1881">
        <v>93.23</v>
      </c>
      <c r="AA1881" t="s">
        <v>1816</v>
      </c>
      <c r="AB1881" t="s">
        <v>1805</v>
      </c>
      <c r="AC1881" t="s">
        <v>16</v>
      </c>
      <c r="AD1881" t="s">
        <v>1730</v>
      </c>
      <c r="AE1881">
        <v>24</v>
      </c>
      <c r="AF1881">
        <v>208.15</v>
      </c>
      <c r="AG1881">
        <v>73.7</v>
      </c>
      <c r="AH1881">
        <f t="shared" si="345"/>
        <v>2.8242876526458618</v>
      </c>
      <c r="AI1881">
        <v>18</v>
      </c>
      <c r="AJ1881">
        <v>86.81</v>
      </c>
      <c r="AK1881">
        <v>58.64</v>
      </c>
      <c r="AL1881" s="3">
        <f t="shared" si="342"/>
        <v>1</v>
      </c>
      <c r="AM1881" s="3">
        <f t="shared" si="343"/>
        <v>0</v>
      </c>
      <c r="AN1881" s="3">
        <f t="shared" si="344"/>
        <v>0</v>
      </c>
    </row>
    <row r="1882" spans="1:40" x14ac:dyDescent="0.35">
      <c r="A1882" t="s">
        <v>1817</v>
      </c>
      <c r="B1882" t="s">
        <v>1805</v>
      </c>
      <c r="C1882" t="s">
        <v>16</v>
      </c>
      <c r="D1882" t="s">
        <v>1729</v>
      </c>
      <c r="E1882">
        <v>24</v>
      </c>
      <c r="F1882">
        <v>147.27000000000001</v>
      </c>
      <c r="G1882">
        <v>73.7</v>
      </c>
      <c r="H1882">
        <f t="shared" si="341"/>
        <v>1.998236092265943</v>
      </c>
      <c r="I1882">
        <v>22.5</v>
      </c>
      <c r="J1882">
        <v>58.06</v>
      </c>
      <c r="K1882">
        <v>69.97</v>
      </c>
      <c r="AA1882" t="s">
        <v>1817</v>
      </c>
      <c r="AB1882" t="s">
        <v>1805</v>
      </c>
      <c r="AC1882" t="s">
        <v>16</v>
      </c>
      <c r="AD1882" t="s">
        <v>1730</v>
      </c>
      <c r="AE1882">
        <v>24</v>
      </c>
      <c r="AF1882">
        <v>224.02</v>
      </c>
      <c r="AG1882">
        <v>73.7</v>
      </c>
      <c r="AH1882">
        <f t="shared" si="345"/>
        <v>3.0396200814111261</v>
      </c>
      <c r="AI1882">
        <v>18</v>
      </c>
      <c r="AJ1882">
        <v>122.49</v>
      </c>
      <c r="AK1882">
        <v>58.64</v>
      </c>
      <c r="AL1882" s="3">
        <f t="shared" si="342"/>
        <v>1</v>
      </c>
      <c r="AM1882" s="3">
        <f t="shared" si="343"/>
        <v>0</v>
      </c>
      <c r="AN1882" s="3">
        <f t="shared" si="344"/>
        <v>0</v>
      </c>
    </row>
    <row r="1883" spans="1:40" x14ac:dyDescent="0.35">
      <c r="A1883" t="s">
        <v>1818</v>
      </c>
      <c r="B1883" t="s">
        <v>1805</v>
      </c>
      <c r="C1883" t="s">
        <v>16</v>
      </c>
      <c r="D1883" t="s">
        <v>1729</v>
      </c>
      <c r="E1883">
        <v>23.5</v>
      </c>
      <c r="F1883">
        <v>196.13</v>
      </c>
      <c r="G1883">
        <v>72.459999999999994</v>
      </c>
      <c r="H1883">
        <f t="shared" si="341"/>
        <v>2.7067347502070112</v>
      </c>
      <c r="I1883">
        <v>21.5</v>
      </c>
      <c r="J1883">
        <v>54.74</v>
      </c>
      <c r="K1883">
        <v>67.47</v>
      </c>
      <c r="AA1883" t="s">
        <v>1818</v>
      </c>
      <c r="AB1883" t="s">
        <v>1805</v>
      </c>
      <c r="AC1883" t="s">
        <v>16</v>
      </c>
      <c r="AD1883" t="s">
        <v>1730</v>
      </c>
      <c r="AE1883">
        <v>24</v>
      </c>
      <c r="AF1883">
        <v>286.83999999999997</v>
      </c>
      <c r="AG1883">
        <v>73.7</v>
      </c>
      <c r="AH1883">
        <f t="shared" si="345"/>
        <v>3.891994572591587</v>
      </c>
      <c r="AI1883">
        <v>18</v>
      </c>
      <c r="AJ1883">
        <v>133.88</v>
      </c>
      <c r="AK1883">
        <v>58.64</v>
      </c>
      <c r="AL1883" s="3">
        <f t="shared" si="342"/>
        <v>1</v>
      </c>
      <c r="AM1883" s="3">
        <f t="shared" si="343"/>
        <v>0</v>
      </c>
      <c r="AN1883" s="3">
        <f t="shared" si="344"/>
        <v>0</v>
      </c>
    </row>
    <row r="1884" spans="1:40" x14ac:dyDescent="0.35">
      <c r="A1884" t="s">
        <v>1819</v>
      </c>
      <c r="B1884" t="s">
        <v>1805</v>
      </c>
      <c r="C1884" t="s">
        <v>16</v>
      </c>
      <c r="D1884" t="s">
        <v>1729</v>
      </c>
      <c r="E1884">
        <v>24</v>
      </c>
      <c r="F1884">
        <v>107.25</v>
      </c>
      <c r="G1884">
        <v>73.7</v>
      </c>
      <c r="H1884">
        <f t="shared" si="341"/>
        <v>1.4552238805970148</v>
      </c>
      <c r="I1884">
        <v>22.5</v>
      </c>
      <c r="J1884">
        <v>64.27</v>
      </c>
      <c r="K1884">
        <v>69.97</v>
      </c>
      <c r="AA1884" t="s">
        <v>1819</v>
      </c>
      <c r="AB1884" t="s">
        <v>1805</v>
      </c>
      <c r="AC1884" t="s">
        <v>16</v>
      </c>
      <c r="AD1884" t="s">
        <v>1730</v>
      </c>
      <c r="AE1884">
        <v>24</v>
      </c>
      <c r="AF1884">
        <v>184.76</v>
      </c>
      <c r="AG1884">
        <v>73.7</v>
      </c>
      <c r="AH1884">
        <f t="shared" si="345"/>
        <v>2.5069199457259157</v>
      </c>
      <c r="AI1884">
        <v>18</v>
      </c>
      <c r="AJ1884">
        <v>84.5</v>
      </c>
      <c r="AK1884">
        <v>58.64</v>
      </c>
      <c r="AL1884" s="3">
        <f t="shared" si="342"/>
        <v>1</v>
      </c>
      <c r="AM1884" s="3">
        <f t="shared" si="343"/>
        <v>0</v>
      </c>
      <c r="AN1884" s="3">
        <f t="shared" si="344"/>
        <v>0</v>
      </c>
    </row>
    <row r="1885" spans="1:40" x14ac:dyDescent="0.35">
      <c r="A1885" t="s">
        <v>1820</v>
      </c>
      <c r="B1885" t="s">
        <v>1805</v>
      </c>
      <c r="C1885" t="s">
        <v>16</v>
      </c>
      <c r="D1885" t="s">
        <v>1729</v>
      </c>
      <c r="E1885">
        <v>24.5</v>
      </c>
      <c r="F1885">
        <v>192.06</v>
      </c>
      <c r="G1885">
        <v>74.930000000000007</v>
      </c>
      <c r="H1885">
        <f t="shared" si="341"/>
        <v>2.5631923128253034</v>
      </c>
      <c r="I1885">
        <v>22</v>
      </c>
      <c r="J1885">
        <v>55.24</v>
      </c>
      <c r="K1885">
        <v>68.72</v>
      </c>
      <c r="AA1885" t="s">
        <v>1820</v>
      </c>
      <c r="AB1885" t="s">
        <v>1805</v>
      </c>
      <c r="AC1885" t="s">
        <v>16</v>
      </c>
      <c r="AD1885" t="s">
        <v>1730</v>
      </c>
      <c r="AE1885">
        <v>24</v>
      </c>
      <c r="AF1885">
        <v>235.92</v>
      </c>
      <c r="AG1885">
        <v>73.7</v>
      </c>
      <c r="AH1885">
        <f t="shared" si="345"/>
        <v>3.2010854816824965</v>
      </c>
      <c r="AI1885">
        <v>18</v>
      </c>
      <c r="AJ1885">
        <v>84.63</v>
      </c>
      <c r="AK1885">
        <v>58.64</v>
      </c>
      <c r="AL1885" s="3">
        <f t="shared" si="342"/>
        <v>1</v>
      </c>
      <c r="AM1885" s="3">
        <f t="shared" si="343"/>
        <v>0</v>
      </c>
      <c r="AN1885" s="3">
        <f t="shared" si="344"/>
        <v>0</v>
      </c>
    </row>
    <row r="1886" spans="1:40" x14ac:dyDescent="0.35">
      <c r="A1886" t="s">
        <v>1821</v>
      </c>
      <c r="B1886" t="s">
        <v>1805</v>
      </c>
      <c r="C1886" t="s">
        <v>16</v>
      </c>
      <c r="D1886" t="s">
        <v>1729</v>
      </c>
      <c r="E1886">
        <v>24</v>
      </c>
      <c r="F1886">
        <v>146.01</v>
      </c>
      <c r="G1886">
        <v>73.7</v>
      </c>
      <c r="H1886">
        <f t="shared" si="341"/>
        <v>1.9811397557666213</v>
      </c>
      <c r="I1886">
        <v>22.5</v>
      </c>
      <c r="J1886">
        <v>45.57</v>
      </c>
      <c r="K1886">
        <v>69.97</v>
      </c>
      <c r="AA1886" t="s">
        <v>1821</v>
      </c>
      <c r="AB1886" t="s">
        <v>1805</v>
      </c>
      <c r="AC1886" t="s">
        <v>16</v>
      </c>
      <c r="AD1886" t="s">
        <v>1730</v>
      </c>
      <c r="AE1886">
        <v>24</v>
      </c>
      <c r="AF1886">
        <v>236.39</v>
      </c>
      <c r="AG1886">
        <v>73.7</v>
      </c>
      <c r="AH1886">
        <f t="shared" si="345"/>
        <v>3.207462686567164</v>
      </c>
      <c r="AI1886">
        <v>18</v>
      </c>
      <c r="AJ1886">
        <v>96.33</v>
      </c>
      <c r="AK1886">
        <v>58.64</v>
      </c>
      <c r="AL1886" s="3">
        <f t="shared" si="342"/>
        <v>1</v>
      </c>
      <c r="AM1886" s="3">
        <f t="shared" si="343"/>
        <v>0</v>
      </c>
      <c r="AN1886" s="3">
        <f t="shared" si="344"/>
        <v>0</v>
      </c>
    </row>
    <row r="1887" spans="1:40" x14ac:dyDescent="0.35">
      <c r="A1887" t="s">
        <v>1822</v>
      </c>
      <c r="B1887" t="s">
        <v>1805</v>
      </c>
      <c r="C1887" t="s">
        <v>16</v>
      </c>
      <c r="D1887" t="s">
        <v>1729</v>
      </c>
      <c r="E1887">
        <v>24</v>
      </c>
      <c r="F1887">
        <v>195.51</v>
      </c>
      <c r="G1887">
        <v>73.7</v>
      </c>
      <c r="H1887">
        <f t="shared" si="341"/>
        <v>2.6527815468113976</v>
      </c>
      <c r="I1887">
        <v>22</v>
      </c>
      <c r="J1887">
        <v>55.47</v>
      </c>
      <c r="K1887">
        <v>68.72</v>
      </c>
      <c r="AA1887" t="s">
        <v>1822</v>
      </c>
      <c r="AB1887" t="s">
        <v>1805</v>
      </c>
      <c r="AC1887" t="s">
        <v>16</v>
      </c>
      <c r="AD1887" t="s">
        <v>1730</v>
      </c>
      <c r="AE1887">
        <v>24</v>
      </c>
      <c r="AF1887">
        <v>235.16</v>
      </c>
      <c r="AG1887">
        <v>73.7</v>
      </c>
      <c r="AH1887">
        <f t="shared" si="345"/>
        <v>3.1907734056987787</v>
      </c>
      <c r="AI1887">
        <v>18</v>
      </c>
      <c r="AJ1887">
        <v>116.7</v>
      </c>
      <c r="AK1887">
        <v>58.64</v>
      </c>
      <c r="AL1887" s="3">
        <f t="shared" si="342"/>
        <v>1</v>
      </c>
      <c r="AM1887" s="3">
        <f t="shared" si="343"/>
        <v>0</v>
      </c>
      <c r="AN1887" s="3">
        <f t="shared" si="344"/>
        <v>0</v>
      </c>
    </row>
    <row r="1888" spans="1:40" x14ac:dyDescent="0.35">
      <c r="A1888" t="s">
        <v>1823</v>
      </c>
      <c r="B1888" t="s">
        <v>1805</v>
      </c>
      <c r="C1888" t="s">
        <v>16</v>
      </c>
      <c r="D1888" t="s">
        <v>1729</v>
      </c>
      <c r="E1888">
        <v>24.5</v>
      </c>
      <c r="F1888">
        <v>168.53</v>
      </c>
      <c r="G1888">
        <v>74.930000000000007</v>
      </c>
      <c r="H1888">
        <f t="shared" si="341"/>
        <v>2.2491658881622847</v>
      </c>
      <c r="I1888">
        <v>22.5</v>
      </c>
      <c r="J1888">
        <v>61.31</v>
      </c>
      <c r="K1888">
        <v>69.97</v>
      </c>
      <c r="AA1888" t="s">
        <v>1823</v>
      </c>
      <c r="AB1888" t="s">
        <v>1805</v>
      </c>
      <c r="AC1888" t="s">
        <v>16</v>
      </c>
      <c r="AD1888" t="s">
        <v>1730</v>
      </c>
      <c r="AE1888">
        <v>24</v>
      </c>
      <c r="AF1888">
        <v>221.23</v>
      </c>
      <c r="AG1888">
        <v>73.7</v>
      </c>
      <c r="AH1888">
        <f t="shared" si="345"/>
        <v>3.0017639077340568</v>
      </c>
      <c r="AI1888">
        <v>18</v>
      </c>
      <c r="AJ1888">
        <v>99.25</v>
      </c>
      <c r="AK1888">
        <v>58.64</v>
      </c>
      <c r="AL1888" s="3">
        <f t="shared" si="342"/>
        <v>1</v>
      </c>
      <c r="AM1888" s="3">
        <f t="shared" si="343"/>
        <v>0</v>
      </c>
      <c r="AN1888" s="3">
        <f t="shared" si="344"/>
        <v>0</v>
      </c>
    </row>
    <row r="1889" spans="1:40" x14ac:dyDescent="0.35">
      <c r="A1889" t="s">
        <v>1824</v>
      </c>
      <c r="B1889" t="s">
        <v>1805</v>
      </c>
      <c r="C1889" t="s">
        <v>16</v>
      </c>
      <c r="D1889" t="s">
        <v>1729</v>
      </c>
      <c r="E1889">
        <v>24.5</v>
      </c>
      <c r="F1889">
        <v>165.26</v>
      </c>
      <c r="G1889">
        <v>74.930000000000007</v>
      </c>
      <c r="H1889">
        <f t="shared" si="341"/>
        <v>2.205525156813025</v>
      </c>
      <c r="I1889">
        <v>22</v>
      </c>
      <c r="J1889">
        <v>53.4</v>
      </c>
      <c r="K1889">
        <v>68.72</v>
      </c>
      <c r="AA1889" t="s">
        <v>1824</v>
      </c>
      <c r="AB1889" t="s">
        <v>1805</v>
      </c>
      <c r="AC1889" t="s">
        <v>16</v>
      </c>
      <c r="AD1889" t="s">
        <v>1730</v>
      </c>
      <c r="AE1889">
        <v>24</v>
      </c>
      <c r="AF1889">
        <v>282.32</v>
      </c>
      <c r="AG1889">
        <v>73.7</v>
      </c>
      <c r="AH1889">
        <f t="shared" si="345"/>
        <v>3.8306648575305289</v>
      </c>
      <c r="AI1889">
        <v>18</v>
      </c>
      <c r="AJ1889">
        <v>107.64</v>
      </c>
      <c r="AK1889">
        <v>58.64</v>
      </c>
      <c r="AL1889" s="3">
        <f t="shared" si="342"/>
        <v>1</v>
      </c>
      <c r="AM1889" s="3">
        <f t="shared" si="343"/>
        <v>0</v>
      </c>
      <c r="AN1889" s="3">
        <f t="shared" si="344"/>
        <v>0</v>
      </c>
    </row>
    <row r="1890" spans="1:40" x14ac:dyDescent="0.35">
      <c r="A1890" t="s">
        <v>1825</v>
      </c>
      <c r="B1890" t="s">
        <v>1805</v>
      </c>
      <c r="C1890" t="s">
        <v>16</v>
      </c>
      <c r="D1890" t="s">
        <v>1729</v>
      </c>
      <c r="E1890">
        <v>23.5</v>
      </c>
      <c r="F1890">
        <v>156.03</v>
      </c>
      <c r="G1890">
        <v>72.459999999999994</v>
      </c>
      <c r="H1890">
        <f t="shared" si="341"/>
        <v>2.1533259729505936</v>
      </c>
      <c r="I1890">
        <v>22</v>
      </c>
      <c r="J1890">
        <v>51.92</v>
      </c>
      <c r="K1890">
        <v>68.72</v>
      </c>
      <c r="AA1890" t="s">
        <v>1825</v>
      </c>
      <c r="AB1890" t="s">
        <v>1805</v>
      </c>
      <c r="AC1890" t="s">
        <v>16</v>
      </c>
      <c r="AD1890" t="s">
        <v>1730</v>
      </c>
      <c r="AE1890">
        <v>24</v>
      </c>
      <c r="AF1890">
        <v>260.91000000000003</v>
      </c>
      <c r="AG1890">
        <v>73.7</v>
      </c>
      <c r="AH1890">
        <f t="shared" si="345"/>
        <v>3.5401628222523747</v>
      </c>
      <c r="AI1890">
        <v>18</v>
      </c>
      <c r="AJ1890">
        <v>113.17</v>
      </c>
      <c r="AK1890">
        <v>58.64</v>
      </c>
      <c r="AL1890" s="3">
        <f t="shared" si="342"/>
        <v>1</v>
      </c>
      <c r="AM1890" s="3">
        <f t="shared" si="343"/>
        <v>0</v>
      </c>
      <c r="AN1890" s="3">
        <f t="shared" si="344"/>
        <v>0</v>
      </c>
    </row>
    <row r="1891" spans="1:40" x14ac:dyDescent="0.35">
      <c r="A1891" t="s">
        <v>1826</v>
      </c>
      <c r="B1891" t="s">
        <v>1805</v>
      </c>
      <c r="C1891" t="s">
        <v>16</v>
      </c>
      <c r="D1891" t="s">
        <v>1729</v>
      </c>
      <c r="E1891">
        <v>23.5</v>
      </c>
      <c r="F1891">
        <v>174.86</v>
      </c>
      <c r="G1891">
        <v>72.459999999999994</v>
      </c>
      <c r="H1891">
        <f t="shared" si="341"/>
        <v>2.4131934860612754</v>
      </c>
      <c r="I1891">
        <v>22</v>
      </c>
      <c r="J1891">
        <v>60.97</v>
      </c>
      <c r="K1891">
        <v>68.72</v>
      </c>
      <c r="AA1891" t="s">
        <v>1826</v>
      </c>
      <c r="AB1891" t="s">
        <v>1805</v>
      </c>
      <c r="AC1891" t="s">
        <v>16</v>
      </c>
      <c r="AD1891" t="s">
        <v>1730</v>
      </c>
      <c r="AE1891">
        <v>24</v>
      </c>
      <c r="AF1891">
        <v>250.45</v>
      </c>
      <c r="AG1891">
        <v>73.7</v>
      </c>
      <c r="AH1891">
        <f t="shared" si="345"/>
        <v>3.3982360922659427</v>
      </c>
      <c r="AI1891">
        <v>18</v>
      </c>
      <c r="AJ1891">
        <v>122.82</v>
      </c>
      <c r="AK1891">
        <v>58.64</v>
      </c>
      <c r="AL1891" s="3">
        <f t="shared" si="342"/>
        <v>1</v>
      </c>
      <c r="AM1891" s="3">
        <f t="shared" si="343"/>
        <v>0</v>
      </c>
      <c r="AN1891" s="3">
        <f t="shared" si="344"/>
        <v>0</v>
      </c>
    </row>
    <row r="1892" spans="1:40" x14ac:dyDescent="0.35">
      <c r="A1892" t="s">
        <v>1827</v>
      </c>
      <c r="B1892" t="s">
        <v>1805</v>
      </c>
      <c r="C1892" t="s">
        <v>16</v>
      </c>
      <c r="D1892" t="s">
        <v>1729</v>
      </c>
      <c r="E1892">
        <v>23.5</v>
      </c>
      <c r="F1892">
        <v>166.87</v>
      </c>
      <c r="G1892">
        <v>72.459999999999994</v>
      </c>
      <c r="H1892">
        <f t="shared" si="341"/>
        <v>2.3029257521391115</v>
      </c>
      <c r="I1892">
        <v>18</v>
      </c>
      <c r="J1892">
        <v>61.54</v>
      </c>
      <c r="K1892">
        <v>58.64</v>
      </c>
      <c r="AA1892" t="s">
        <v>1827</v>
      </c>
      <c r="AB1892" t="s">
        <v>1805</v>
      </c>
      <c r="AC1892" t="s">
        <v>16</v>
      </c>
      <c r="AD1892" t="s">
        <v>1730</v>
      </c>
      <c r="AE1892">
        <v>24</v>
      </c>
      <c r="AF1892">
        <v>217.02</v>
      </c>
      <c r="AG1892">
        <v>73.7</v>
      </c>
      <c r="AH1892">
        <f t="shared" si="345"/>
        <v>2.9446404341926731</v>
      </c>
      <c r="AI1892">
        <v>18</v>
      </c>
      <c r="AJ1892">
        <v>85.88</v>
      </c>
      <c r="AK1892">
        <v>58.64</v>
      </c>
      <c r="AL1892" s="3">
        <f t="shared" si="342"/>
        <v>1</v>
      </c>
      <c r="AM1892" s="3">
        <f t="shared" si="343"/>
        <v>0</v>
      </c>
      <c r="AN1892" s="3">
        <f t="shared" si="344"/>
        <v>0</v>
      </c>
    </row>
    <row r="1893" spans="1:40" x14ac:dyDescent="0.35">
      <c r="A1893" t="s">
        <v>1828</v>
      </c>
      <c r="B1893" t="s">
        <v>1805</v>
      </c>
      <c r="C1893" t="s">
        <v>16</v>
      </c>
      <c r="D1893" t="s">
        <v>1729</v>
      </c>
      <c r="E1893">
        <v>24.5</v>
      </c>
      <c r="F1893">
        <v>225.02</v>
      </c>
      <c r="G1893">
        <v>74.930000000000007</v>
      </c>
      <c r="H1893">
        <f t="shared" si="341"/>
        <v>3.003069531562792</v>
      </c>
      <c r="I1893">
        <v>22</v>
      </c>
      <c r="J1893">
        <v>36.33</v>
      </c>
      <c r="K1893">
        <v>68.72</v>
      </c>
      <c r="AA1893" t="s">
        <v>1828</v>
      </c>
      <c r="AB1893" t="s">
        <v>1805</v>
      </c>
      <c r="AC1893" t="s">
        <v>16</v>
      </c>
      <c r="AD1893" t="s">
        <v>1730</v>
      </c>
      <c r="AE1893">
        <v>24</v>
      </c>
      <c r="AF1893">
        <v>262.01</v>
      </c>
      <c r="AG1893">
        <v>73.7</v>
      </c>
      <c r="AH1893">
        <f t="shared" si="345"/>
        <v>3.5550881953867024</v>
      </c>
      <c r="AI1893">
        <v>18</v>
      </c>
      <c r="AJ1893">
        <v>86.95</v>
      </c>
      <c r="AK1893">
        <v>58.64</v>
      </c>
      <c r="AL1893" s="3">
        <f t="shared" si="342"/>
        <v>1</v>
      </c>
      <c r="AM1893" s="3">
        <f t="shared" si="343"/>
        <v>0</v>
      </c>
      <c r="AN1893" s="3">
        <f t="shared" si="344"/>
        <v>0</v>
      </c>
    </row>
    <row r="1894" spans="1:40" x14ac:dyDescent="0.35">
      <c r="A1894" t="s">
        <v>1829</v>
      </c>
      <c r="B1894" t="s">
        <v>1805</v>
      </c>
      <c r="C1894" t="s">
        <v>16</v>
      </c>
      <c r="D1894" t="s">
        <v>1729</v>
      </c>
      <c r="E1894">
        <v>24</v>
      </c>
      <c r="F1894">
        <v>195.07</v>
      </c>
      <c r="G1894">
        <v>73.7</v>
      </c>
      <c r="H1894">
        <f t="shared" si="341"/>
        <v>2.6468113975576659</v>
      </c>
      <c r="I1894">
        <v>22.5</v>
      </c>
      <c r="J1894">
        <v>49.67</v>
      </c>
      <c r="K1894">
        <v>69.97</v>
      </c>
      <c r="AA1894" t="s">
        <v>1829</v>
      </c>
      <c r="AB1894" t="s">
        <v>1805</v>
      </c>
      <c r="AC1894" t="s">
        <v>16</v>
      </c>
      <c r="AD1894" t="s">
        <v>1730</v>
      </c>
      <c r="AE1894">
        <v>24</v>
      </c>
      <c r="AF1894">
        <v>287.35000000000002</v>
      </c>
      <c r="AG1894">
        <v>73.7</v>
      </c>
      <c r="AH1894">
        <f t="shared" si="345"/>
        <v>3.8989145183175036</v>
      </c>
      <c r="AI1894">
        <v>18</v>
      </c>
      <c r="AJ1894">
        <v>109.77</v>
      </c>
      <c r="AK1894">
        <v>58.64</v>
      </c>
      <c r="AL1894" s="3">
        <f t="shared" si="342"/>
        <v>1</v>
      </c>
      <c r="AM1894" s="3">
        <f t="shared" si="343"/>
        <v>0</v>
      </c>
      <c r="AN1894" s="3">
        <f t="shared" si="344"/>
        <v>0</v>
      </c>
    </row>
    <row r="1895" spans="1:40" x14ac:dyDescent="0.35">
      <c r="A1895" t="s">
        <v>1830</v>
      </c>
      <c r="B1895" t="s">
        <v>1805</v>
      </c>
      <c r="C1895" t="s">
        <v>16</v>
      </c>
      <c r="D1895" t="s">
        <v>1729</v>
      </c>
      <c r="E1895">
        <v>24</v>
      </c>
      <c r="F1895">
        <v>236.22</v>
      </c>
      <c r="G1895">
        <v>73.7</v>
      </c>
      <c r="H1895">
        <f t="shared" si="341"/>
        <v>3.2051560379918587</v>
      </c>
      <c r="I1895">
        <v>22</v>
      </c>
      <c r="J1895">
        <v>50.11</v>
      </c>
      <c r="K1895">
        <v>68.72</v>
      </c>
      <c r="AA1895" t="s">
        <v>1830</v>
      </c>
      <c r="AB1895" t="s">
        <v>1805</v>
      </c>
      <c r="AC1895" t="s">
        <v>16</v>
      </c>
      <c r="AD1895" t="s">
        <v>1730</v>
      </c>
      <c r="AE1895">
        <v>24</v>
      </c>
      <c r="AF1895">
        <v>269.05</v>
      </c>
      <c r="AG1895">
        <v>73.7</v>
      </c>
      <c r="AH1895">
        <f t="shared" si="345"/>
        <v>3.6506105834464044</v>
      </c>
      <c r="AI1895">
        <v>18</v>
      </c>
      <c r="AJ1895">
        <v>109.84</v>
      </c>
      <c r="AK1895">
        <v>58.64</v>
      </c>
      <c r="AL1895" s="3">
        <f t="shared" si="342"/>
        <v>1</v>
      </c>
      <c r="AM1895" s="3">
        <f t="shared" si="343"/>
        <v>0</v>
      </c>
      <c r="AN1895" s="3">
        <f t="shared" si="344"/>
        <v>0</v>
      </c>
    </row>
    <row r="1896" spans="1:40" x14ac:dyDescent="0.35">
      <c r="A1896" t="s">
        <v>1831</v>
      </c>
      <c r="B1896" t="s">
        <v>1805</v>
      </c>
      <c r="C1896" t="s">
        <v>16</v>
      </c>
      <c r="D1896" t="s">
        <v>1729</v>
      </c>
      <c r="E1896">
        <v>23.5</v>
      </c>
      <c r="F1896">
        <v>117.5</v>
      </c>
      <c r="G1896">
        <v>72.459999999999994</v>
      </c>
      <c r="H1896">
        <f t="shared" si="341"/>
        <v>1.6215843223847641</v>
      </c>
      <c r="I1896">
        <v>26</v>
      </c>
      <c r="J1896">
        <v>78.650000000000006</v>
      </c>
      <c r="K1896">
        <v>78.63</v>
      </c>
      <c r="AA1896" t="s">
        <v>1831</v>
      </c>
      <c r="AB1896" t="s">
        <v>1805</v>
      </c>
      <c r="AC1896" t="s">
        <v>16</v>
      </c>
      <c r="AD1896" t="s">
        <v>1730</v>
      </c>
      <c r="AE1896">
        <v>24</v>
      </c>
      <c r="AF1896">
        <v>284.26</v>
      </c>
      <c r="AG1896">
        <v>73.7</v>
      </c>
      <c r="AH1896">
        <f t="shared" si="345"/>
        <v>3.8569877883310717</v>
      </c>
      <c r="AI1896">
        <v>18</v>
      </c>
      <c r="AJ1896">
        <v>119.67</v>
      </c>
      <c r="AK1896">
        <v>58.64</v>
      </c>
      <c r="AL1896" s="3">
        <f t="shared" si="342"/>
        <v>1</v>
      </c>
      <c r="AM1896" s="3">
        <f t="shared" si="343"/>
        <v>0</v>
      </c>
      <c r="AN1896" s="3">
        <f t="shared" si="344"/>
        <v>0</v>
      </c>
    </row>
    <row r="1897" spans="1:40" x14ac:dyDescent="0.35">
      <c r="A1897" t="s">
        <v>1832</v>
      </c>
      <c r="B1897" t="s">
        <v>1805</v>
      </c>
      <c r="C1897" t="s">
        <v>16</v>
      </c>
      <c r="D1897" t="s">
        <v>1729</v>
      </c>
      <c r="E1897">
        <v>24.5</v>
      </c>
      <c r="F1897">
        <v>166.59</v>
      </c>
      <c r="G1897">
        <v>74.930000000000007</v>
      </c>
      <c r="H1897">
        <f t="shared" si="341"/>
        <v>2.2232750567196047</v>
      </c>
      <c r="I1897">
        <v>22.5</v>
      </c>
      <c r="J1897">
        <v>67.739999999999995</v>
      </c>
      <c r="K1897">
        <v>69.97</v>
      </c>
      <c r="AA1897" t="s">
        <v>1832</v>
      </c>
      <c r="AB1897" t="s">
        <v>1805</v>
      </c>
      <c r="AC1897" t="s">
        <v>16</v>
      </c>
      <c r="AD1897" t="s">
        <v>1730</v>
      </c>
      <c r="AE1897">
        <v>24</v>
      </c>
      <c r="AF1897">
        <v>268.08</v>
      </c>
      <c r="AG1897">
        <v>73.7</v>
      </c>
      <c r="AH1897">
        <f t="shared" si="345"/>
        <v>3.6374491180461326</v>
      </c>
      <c r="AI1897">
        <v>18</v>
      </c>
      <c r="AJ1897">
        <v>107</v>
      </c>
      <c r="AK1897">
        <v>58.64</v>
      </c>
      <c r="AL1897" s="3">
        <f t="shared" si="342"/>
        <v>1</v>
      </c>
      <c r="AM1897" s="3">
        <f t="shared" si="343"/>
        <v>0</v>
      </c>
      <c r="AN1897" s="3">
        <f t="shared" si="344"/>
        <v>0</v>
      </c>
    </row>
    <row r="1898" spans="1:40" x14ac:dyDescent="0.35">
      <c r="A1898" t="s">
        <v>1833</v>
      </c>
      <c r="B1898" t="s">
        <v>1805</v>
      </c>
      <c r="C1898" t="s">
        <v>16</v>
      </c>
      <c r="D1898" t="s">
        <v>1729</v>
      </c>
      <c r="E1898">
        <v>24.5</v>
      </c>
      <c r="F1898">
        <v>171.73</v>
      </c>
      <c r="G1898">
        <v>74.930000000000007</v>
      </c>
      <c r="H1898">
        <f t="shared" si="341"/>
        <v>2.2918724142533029</v>
      </c>
      <c r="I1898">
        <v>22.5</v>
      </c>
      <c r="J1898">
        <v>58.02</v>
      </c>
      <c r="K1898">
        <v>69.97</v>
      </c>
      <c r="AA1898" t="s">
        <v>1833</v>
      </c>
      <c r="AB1898" t="s">
        <v>1805</v>
      </c>
      <c r="AC1898" t="s">
        <v>16</v>
      </c>
      <c r="AD1898" t="s">
        <v>1730</v>
      </c>
      <c r="AE1898">
        <v>24</v>
      </c>
      <c r="AF1898">
        <v>288.18</v>
      </c>
      <c r="AG1898">
        <v>73.7</v>
      </c>
      <c r="AH1898">
        <f t="shared" si="345"/>
        <v>3.9101763907734055</v>
      </c>
      <c r="AI1898">
        <v>18</v>
      </c>
      <c r="AJ1898">
        <v>112.48</v>
      </c>
      <c r="AK1898">
        <v>58.64</v>
      </c>
      <c r="AL1898" s="3">
        <f t="shared" si="342"/>
        <v>1</v>
      </c>
      <c r="AM1898" s="3">
        <f t="shared" si="343"/>
        <v>0</v>
      </c>
      <c r="AN1898" s="3">
        <f t="shared" si="344"/>
        <v>0</v>
      </c>
    </row>
    <row r="1899" spans="1:40" x14ac:dyDescent="0.35">
      <c r="A1899" t="s">
        <v>1834</v>
      </c>
      <c r="B1899" t="s">
        <v>1805</v>
      </c>
      <c r="C1899" t="s">
        <v>16</v>
      </c>
      <c r="D1899" t="s">
        <v>1729</v>
      </c>
      <c r="E1899">
        <v>25</v>
      </c>
      <c r="F1899">
        <v>119.97</v>
      </c>
      <c r="G1899">
        <v>76.17</v>
      </c>
      <c r="H1899">
        <f t="shared" si="341"/>
        <v>1.5750295391886568</v>
      </c>
      <c r="I1899">
        <v>22.5</v>
      </c>
      <c r="J1899">
        <v>64.19</v>
      </c>
      <c r="K1899">
        <v>69.97</v>
      </c>
      <c r="AA1899" t="s">
        <v>1834</v>
      </c>
      <c r="AB1899" t="s">
        <v>1805</v>
      </c>
      <c r="AC1899" t="s">
        <v>16</v>
      </c>
      <c r="AD1899" t="s">
        <v>1730</v>
      </c>
      <c r="AE1899">
        <v>24</v>
      </c>
      <c r="AF1899">
        <v>292.32</v>
      </c>
      <c r="AG1899">
        <v>73.7</v>
      </c>
      <c r="AH1899">
        <f t="shared" si="345"/>
        <v>3.9663500678426051</v>
      </c>
      <c r="AI1899">
        <v>18</v>
      </c>
      <c r="AJ1899">
        <v>128.32</v>
      </c>
      <c r="AK1899">
        <v>58.64</v>
      </c>
      <c r="AL1899" s="3">
        <f t="shared" si="342"/>
        <v>1</v>
      </c>
      <c r="AM1899" s="3">
        <f t="shared" si="343"/>
        <v>0</v>
      </c>
      <c r="AN1899" s="3">
        <f t="shared" si="344"/>
        <v>0</v>
      </c>
    </row>
    <row r="1900" spans="1:40" x14ac:dyDescent="0.35">
      <c r="A1900" t="s">
        <v>1835</v>
      </c>
      <c r="B1900" t="s">
        <v>1805</v>
      </c>
      <c r="C1900" t="s">
        <v>16</v>
      </c>
      <c r="D1900" t="s">
        <v>1729</v>
      </c>
      <c r="E1900">
        <v>23.5</v>
      </c>
      <c r="F1900">
        <v>207.35</v>
      </c>
      <c r="G1900">
        <v>72.459999999999994</v>
      </c>
      <c r="H1900">
        <f t="shared" si="341"/>
        <v>2.8615788020977093</v>
      </c>
      <c r="I1900">
        <v>22</v>
      </c>
      <c r="J1900">
        <v>46.98</v>
      </c>
      <c r="K1900">
        <v>68.72</v>
      </c>
      <c r="AA1900" t="s">
        <v>1835</v>
      </c>
      <c r="AB1900" t="s">
        <v>1805</v>
      </c>
      <c r="AC1900" t="s">
        <v>16</v>
      </c>
      <c r="AD1900" t="s">
        <v>1730</v>
      </c>
      <c r="AE1900">
        <v>24</v>
      </c>
      <c r="AF1900">
        <v>264.98</v>
      </c>
      <c r="AG1900">
        <v>73.7</v>
      </c>
      <c r="AH1900">
        <f t="shared" si="345"/>
        <v>3.5953867028493893</v>
      </c>
      <c r="AI1900">
        <v>18</v>
      </c>
      <c r="AJ1900">
        <v>104.65</v>
      </c>
      <c r="AK1900">
        <v>58.64</v>
      </c>
      <c r="AL1900" s="3">
        <f t="shared" si="342"/>
        <v>1</v>
      </c>
      <c r="AM1900" s="3">
        <f t="shared" si="343"/>
        <v>0</v>
      </c>
      <c r="AN1900" s="3">
        <f t="shared" si="344"/>
        <v>0</v>
      </c>
    </row>
    <row r="1901" spans="1:40" x14ac:dyDescent="0.35">
      <c r="A1901" t="s">
        <v>1836</v>
      </c>
      <c r="B1901" t="s">
        <v>1774</v>
      </c>
      <c r="C1901" t="s">
        <v>51</v>
      </c>
      <c r="D1901" t="s">
        <v>1750</v>
      </c>
      <c r="E1901">
        <v>32</v>
      </c>
      <c r="F1901">
        <v>117.67</v>
      </c>
      <c r="G1901">
        <v>93.23</v>
      </c>
      <c r="H1901">
        <f t="shared" si="341"/>
        <v>1.2621473774536094</v>
      </c>
      <c r="I1901">
        <v>23.5</v>
      </c>
      <c r="J1901">
        <v>90.6</v>
      </c>
      <c r="K1901">
        <v>72.459999999999994</v>
      </c>
      <c r="AA1901" t="s">
        <v>1836</v>
      </c>
      <c r="AB1901" t="s">
        <v>1774</v>
      </c>
      <c r="AC1901" t="s">
        <v>51</v>
      </c>
      <c r="AD1901" t="s">
        <v>1751</v>
      </c>
      <c r="AE1901">
        <v>23.5</v>
      </c>
      <c r="AF1901">
        <v>109.51</v>
      </c>
      <c r="AG1901">
        <v>72.459999999999994</v>
      </c>
      <c r="AH1901">
        <f t="shared" si="345"/>
        <v>1.5113165884626003</v>
      </c>
      <c r="AI1901">
        <v>35</v>
      </c>
      <c r="AJ1901">
        <v>131.93</v>
      </c>
      <c r="AK1901">
        <v>100.44</v>
      </c>
      <c r="AL1901" s="3">
        <f t="shared" si="342"/>
        <v>1</v>
      </c>
      <c r="AM1901" s="3">
        <f t="shared" si="343"/>
        <v>0</v>
      </c>
      <c r="AN1901" s="3">
        <f t="shared" si="344"/>
        <v>0</v>
      </c>
    </row>
    <row r="1902" spans="1:40" x14ac:dyDescent="0.35">
      <c r="A1902" t="s">
        <v>1837</v>
      </c>
      <c r="B1902" t="s">
        <v>1774</v>
      </c>
      <c r="C1902" t="s">
        <v>51</v>
      </c>
      <c r="D1902" t="s">
        <v>1750</v>
      </c>
      <c r="E1902">
        <v>25</v>
      </c>
      <c r="F1902">
        <v>143.08000000000001</v>
      </c>
      <c r="G1902">
        <v>76.17</v>
      </c>
      <c r="H1902">
        <f t="shared" si="341"/>
        <v>1.8784298280162794</v>
      </c>
      <c r="I1902">
        <v>23</v>
      </c>
      <c r="J1902">
        <v>68.86</v>
      </c>
      <c r="K1902">
        <v>71.22</v>
      </c>
      <c r="AA1902" t="s">
        <v>1837</v>
      </c>
      <c r="AB1902" t="s">
        <v>1774</v>
      </c>
      <c r="AC1902" t="s">
        <v>51</v>
      </c>
      <c r="AD1902" t="s">
        <v>1751</v>
      </c>
      <c r="AE1902">
        <v>24</v>
      </c>
      <c r="AF1902">
        <v>146.53</v>
      </c>
      <c r="AG1902">
        <v>73.7</v>
      </c>
      <c r="AH1902">
        <f t="shared" si="345"/>
        <v>1.9881953867028492</v>
      </c>
      <c r="AI1902">
        <v>35</v>
      </c>
      <c r="AJ1902">
        <v>102.45</v>
      </c>
      <c r="AK1902">
        <v>100.44</v>
      </c>
      <c r="AL1902" s="3">
        <f t="shared" si="342"/>
        <v>1</v>
      </c>
      <c r="AM1902" s="3">
        <f t="shared" si="343"/>
        <v>0</v>
      </c>
      <c r="AN1902" s="3">
        <f t="shared" si="344"/>
        <v>0</v>
      </c>
    </row>
    <row r="1903" spans="1:40" x14ac:dyDescent="0.35">
      <c r="A1903" t="s">
        <v>1838</v>
      </c>
      <c r="B1903" t="s">
        <v>1774</v>
      </c>
      <c r="C1903" t="s">
        <v>51</v>
      </c>
      <c r="D1903" t="s">
        <v>1750</v>
      </c>
      <c r="E1903">
        <v>33.5</v>
      </c>
      <c r="F1903">
        <v>93.42</v>
      </c>
      <c r="G1903">
        <v>96.84</v>
      </c>
      <c r="H1903">
        <f t="shared" si="341"/>
        <v>0.96468401486988842</v>
      </c>
      <c r="I1903">
        <v>33</v>
      </c>
      <c r="J1903">
        <v>63.22</v>
      </c>
      <c r="K1903">
        <v>95.64</v>
      </c>
      <c r="AA1903" t="s">
        <v>1838</v>
      </c>
      <c r="AB1903" t="s">
        <v>1774</v>
      </c>
      <c r="AC1903" t="s">
        <v>51</v>
      </c>
      <c r="AD1903" t="s">
        <v>1751</v>
      </c>
      <c r="AE1903">
        <v>23.5</v>
      </c>
      <c r="AF1903">
        <v>191.47</v>
      </c>
      <c r="AG1903">
        <v>72.459999999999994</v>
      </c>
      <c r="AH1903">
        <f t="shared" si="345"/>
        <v>2.6424234060171132</v>
      </c>
      <c r="AI1903">
        <v>21.5</v>
      </c>
      <c r="AJ1903">
        <v>60.62</v>
      </c>
      <c r="AK1903">
        <v>67.47</v>
      </c>
      <c r="AL1903" s="3">
        <f t="shared" si="342"/>
        <v>1</v>
      </c>
      <c r="AM1903" s="3">
        <f t="shared" si="343"/>
        <v>0</v>
      </c>
      <c r="AN1903" s="3">
        <f t="shared" si="344"/>
        <v>0</v>
      </c>
    </row>
    <row r="1904" spans="1:40" x14ac:dyDescent="0.35">
      <c r="A1904" t="s">
        <v>1839</v>
      </c>
      <c r="B1904" t="s">
        <v>1774</v>
      </c>
      <c r="C1904" t="s">
        <v>51</v>
      </c>
      <c r="D1904" t="s">
        <v>1750</v>
      </c>
      <c r="E1904">
        <v>26.5</v>
      </c>
      <c r="F1904">
        <v>73.459999999999994</v>
      </c>
      <c r="G1904">
        <v>79.86</v>
      </c>
      <c r="H1904">
        <f t="shared" si="341"/>
        <v>0.91985975457049829</v>
      </c>
      <c r="I1904">
        <v>26</v>
      </c>
      <c r="J1904">
        <v>49.04</v>
      </c>
      <c r="K1904">
        <v>78.63</v>
      </c>
      <c r="AA1904" t="s">
        <v>1839</v>
      </c>
      <c r="AB1904" t="s">
        <v>1774</v>
      </c>
      <c r="AC1904" t="s">
        <v>51</v>
      </c>
      <c r="AD1904" t="s">
        <v>1751</v>
      </c>
      <c r="AE1904">
        <v>23.5</v>
      </c>
      <c r="AF1904">
        <v>127.74</v>
      </c>
      <c r="AG1904">
        <v>72.459999999999994</v>
      </c>
      <c r="AH1904">
        <f t="shared" si="345"/>
        <v>1.7629036709908916</v>
      </c>
      <c r="AI1904">
        <v>30</v>
      </c>
      <c r="AJ1904">
        <v>91.1</v>
      </c>
      <c r="AK1904">
        <v>88.39</v>
      </c>
      <c r="AL1904" s="3">
        <f t="shared" si="342"/>
        <v>1</v>
      </c>
      <c r="AM1904" s="3">
        <f t="shared" si="343"/>
        <v>0</v>
      </c>
      <c r="AN1904" s="3">
        <f t="shared" si="344"/>
        <v>0</v>
      </c>
    </row>
    <row r="1905" spans="1:40" x14ac:dyDescent="0.35">
      <c r="A1905" t="s">
        <v>1840</v>
      </c>
      <c r="B1905" t="s">
        <v>1774</v>
      </c>
      <c r="C1905" t="s">
        <v>51</v>
      </c>
      <c r="D1905" t="s">
        <v>1750</v>
      </c>
      <c r="E1905">
        <v>29</v>
      </c>
      <c r="F1905">
        <v>106.53</v>
      </c>
      <c r="G1905">
        <v>85.96</v>
      </c>
      <c r="H1905">
        <f t="shared" si="341"/>
        <v>1.2392973476035367</v>
      </c>
      <c r="I1905">
        <v>23</v>
      </c>
      <c r="J1905">
        <v>73.14</v>
      </c>
      <c r="K1905">
        <v>71.22</v>
      </c>
      <c r="AA1905" t="s">
        <v>1840</v>
      </c>
      <c r="AB1905" t="s">
        <v>1774</v>
      </c>
      <c r="AC1905" t="s">
        <v>51</v>
      </c>
      <c r="AD1905" t="s">
        <v>1751</v>
      </c>
      <c r="AE1905">
        <v>23.5</v>
      </c>
      <c r="AF1905">
        <v>186.72</v>
      </c>
      <c r="AG1905">
        <v>72.459999999999994</v>
      </c>
      <c r="AH1905">
        <f t="shared" si="345"/>
        <v>2.5768699972398568</v>
      </c>
      <c r="AI1905">
        <v>22</v>
      </c>
      <c r="AJ1905">
        <v>55.66</v>
      </c>
      <c r="AK1905">
        <v>68.72</v>
      </c>
      <c r="AL1905" s="3">
        <f t="shared" si="342"/>
        <v>1</v>
      </c>
      <c r="AM1905" s="3">
        <f t="shared" si="343"/>
        <v>0</v>
      </c>
      <c r="AN1905" s="3">
        <f t="shared" si="344"/>
        <v>0</v>
      </c>
    </row>
    <row r="1906" spans="1:40" x14ac:dyDescent="0.35">
      <c r="A1906" t="s">
        <v>1841</v>
      </c>
      <c r="B1906" t="s">
        <v>1774</v>
      </c>
      <c r="C1906" t="s">
        <v>51</v>
      </c>
      <c r="D1906" t="s">
        <v>1750</v>
      </c>
      <c r="E1906">
        <v>33.5</v>
      </c>
      <c r="F1906">
        <v>97.76</v>
      </c>
      <c r="G1906">
        <v>96.84</v>
      </c>
      <c r="H1906">
        <f t="shared" si="341"/>
        <v>1.0095002065262288</v>
      </c>
      <c r="I1906">
        <v>33</v>
      </c>
      <c r="J1906">
        <v>88.24</v>
      </c>
      <c r="K1906">
        <v>95.64</v>
      </c>
      <c r="AA1906" t="s">
        <v>1841</v>
      </c>
      <c r="AB1906" t="s">
        <v>1774</v>
      </c>
      <c r="AC1906" t="s">
        <v>51</v>
      </c>
      <c r="AD1906" t="s">
        <v>1751</v>
      </c>
      <c r="AE1906">
        <v>31.5</v>
      </c>
      <c r="AF1906">
        <v>128.05000000000001</v>
      </c>
      <c r="AG1906">
        <v>92.02</v>
      </c>
      <c r="AH1906">
        <f t="shared" si="345"/>
        <v>1.3915453162356011</v>
      </c>
      <c r="AI1906">
        <v>35</v>
      </c>
      <c r="AJ1906">
        <v>112.01</v>
      </c>
      <c r="AK1906">
        <v>100.44</v>
      </c>
      <c r="AL1906" s="3">
        <f t="shared" si="342"/>
        <v>0</v>
      </c>
      <c r="AM1906" s="3">
        <f t="shared" si="343"/>
        <v>1</v>
      </c>
      <c r="AN1906" s="3">
        <f t="shared" si="344"/>
        <v>0</v>
      </c>
    </row>
    <row r="1907" spans="1:40" x14ac:dyDescent="0.35">
      <c r="A1907" t="s">
        <v>1842</v>
      </c>
      <c r="B1907" t="s">
        <v>1774</v>
      </c>
      <c r="C1907" t="s">
        <v>51</v>
      </c>
      <c r="D1907" t="s">
        <v>1750</v>
      </c>
      <c r="E1907">
        <v>32</v>
      </c>
      <c r="F1907">
        <v>101.18</v>
      </c>
      <c r="G1907">
        <v>93.23</v>
      </c>
      <c r="H1907">
        <f t="shared" si="341"/>
        <v>1.0852729808001715</v>
      </c>
      <c r="I1907">
        <v>24.5</v>
      </c>
      <c r="J1907">
        <v>81.14</v>
      </c>
      <c r="K1907">
        <v>74.930000000000007</v>
      </c>
      <c r="AA1907" t="s">
        <v>1842</v>
      </c>
      <c r="AB1907" t="s">
        <v>1774</v>
      </c>
      <c r="AC1907" t="s">
        <v>51</v>
      </c>
      <c r="AD1907" t="s">
        <v>1751</v>
      </c>
      <c r="AE1907">
        <v>23.5</v>
      </c>
      <c r="AF1907">
        <v>175.6</v>
      </c>
      <c r="AG1907">
        <v>72.459999999999994</v>
      </c>
      <c r="AH1907">
        <f t="shared" si="345"/>
        <v>2.4234060171128902</v>
      </c>
      <c r="AI1907">
        <v>22</v>
      </c>
      <c r="AJ1907">
        <v>56.76</v>
      </c>
      <c r="AK1907">
        <v>68.72</v>
      </c>
      <c r="AL1907" s="3">
        <f t="shared" si="342"/>
        <v>1</v>
      </c>
      <c r="AM1907" s="3">
        <f t="shared" si="343"/>
        <v>0</v>
      </c>
      <c r="AN1907" s="3">
        <f t="shared" si="344"/>
        <v>0</v>
      </c>
    </row>
    <row r="1908" spans="1:40" x14ac:dyDescent="0.35">
      <c r="A1908" t="s">
        <v>1843</v>
      </c>
      <c r="B1908" t="s">
        <v>1774</v>
      </c>
      <c r="C1908" t="s">
        <v>51</v>
      </c>
      <c r="D1908" t="s">
        <v>1750</v>
      </c>
      <c r="E1908">
        <v>32</v>
      </c>
      <c r="F1908">
        <v>90.05</v>
      </c>
      <c r="G1908">
        <v>93.23</v>
      </c>
      <c r="H1908">
        <f t="shared" si="341"/>
        <v>0.9658908076799313</v>
      </c>
      <c r="I1908">
        <v>31.5</v>
      </c>
      <c r="J1908">
        <v>83.6</v>
      </c>
      <c r="K1908">
        <v>92.02</v>
      </c>
      <c r="AA1908" t="s">
        <v>1843</v>
      </c>
      <c r="AB1908" t="s">
        <v>1774</v>
      </c>
      <c r="AC1908" t="s">
        <v>51</v>
      </c>
      <c r="AD1908" t="s">
        <v>1751</v>
      </c>
      <c r="AE1908">
        <v>23.5</v>
      </c>
      <c r="AF1908">
        <v>160.72999999999999</v>
      </c>
      <c r="AG1908">
        <v>72.459999999999994</v>
      </c>
      <c r="AH1908">
        <f t="shared" si="345"/>
        <v>2.218189345845984</v>
      </c>
      <c r="AI1908">
        <v>21.5</v>
      </c>
      <c r="AJ1908">
        <v>51.38</v>
      </c>
      <c r="AK1908">
        <v>67.47</v>
      </c>
      <c r="AL1908" s="3">
        <f t="shared" si="342"/>
        <v>1</v>
      </c>
      <c r="AM1908" s="3">
        <f t="shared" si="343"/>
        <v>0</v>
      </c>
      <c r="AN1908" s="3">
        <f t="shared" si="344"/>
        <v>0</v>
      </c>
    </row>
    <row r="1909" spans="1:40" x14ac:dyDescent="0.35">
      <c r="A1909" t="s">
        <v>1844</v>
      </c>
      <c r="B1909" t="s">
        <v>1774</v>
      </c>
      <c r="C1909" t="s">
        <v>51</v>
      </c>
      <c r="D1909" t="s">
        <v>1750</v>
      </c>
      <c r="E1909">
        <v>25</v>
      </c>
      <c r="F1909">
        <v>210.51</v>
      </c>
      <c r="G1909">
        <v>76.17</v>
      </c>
      <c r="H1909">
        <f t="shared" si="341"/>
        <v>2.7636864907443872</v>
      </c>
      <c r="I1909">
        <v>23</v>
      </c>
      <c r="J1909">
        <v>39.130000000000003</v>
      </c>
      <c r="K1909">
        <v>71.22</v>
      </c>
      <c r="AA1909" t="s">
        <v>1844</v>
      </c>
      <c r="AB1909" t="s">
        <v>1774</v>
      </c>
      <c r="AC1909" t="s">
        <v>51</v>
      </c>
      <c r="AD1909" t="s">
        <v>1751</v>
      </c>
      <c r="AE1909">
        <v>23.5</v>
      </c>
      <c r="AF1909">
        <v>182.84</v>
      </c>
      <c r="AG1909">
        <v>72.459999999999994</v>
      </c>
      <c r="AH1909">
        <f t="shared" si="345"/>
        <v>2.5233232128070662</v>
      </c>
      <c r="AI1909">
        <v>22</v>
      </c>
      <c r="AJ1909">
        <v>49.21</v>
      </c>
      <c r="AK1909">
        <v>68.72</v>
      </c>
      <c r="AL1909" s="3">
        <f t="shared" si="342"/>
        <v>1</v>
      </c>
      <c r="AM1909" s="3">
        <f t="shared" si="343"/>
        <v>0</v>
      </c>
      <c r="AN1909" s="3">
        <f t="shared" si="344"/>
        <v>0</v>
      </c>
    </row>
    <row r="1910" spans="1:40" x14ac:dyDescent="0.35">
      <c r="A1910" t="s">
        <v>1845</v>
      </c>
      <c r="B1910" t="s">
        <v>1774</v>
      </c>
      <c r="C1910" t="s">
        <v>51</v>
      </c>
      <c r="D1910" t="s">
        <v>1750</v>
      </c>
      <c r="E1910">
        <v>23.5</v>
      </c>
      <c r="F1910">
        <v>97.99</v>
      </c>
      <c r="G1910">
        <v>72.459999999999994</v>
      </c>
      <c r="H1910">
        <f t="shared" si="341"/>
        <v>1.3523323212807066</v>
      </c>
      <c r="I1910">
        <v>26</v>
      </c>
      <c r="J1910">
        <v>87</v>
      </c>
      <c r="K1910">
        <v>78.63</v>
      </c>
      <c r="AA1910" t="s">
        <v>1845</v>
      </c>
      <c r="AB1910" t="s">
        <v>1774</v>
      </c>
      <c r="AC1910" t="s">
        <v>51</v>
      </c>
      <c r="AD1910" t="s">
        <v>1751</v>
      </c>
      <c r="AE1910">
        <v>23.5</v>
      </c>
      <c r="AF1910">
        <v>192.31</v>
      </c>
      <c r="AG1910">
        <v>72.459999999999994</v>
      </c>
      <c r="AH1910">
        <f t="shared" si="345"/>
        <v>2.6540160088324596</v>
      </c>
      <c r="AI1910">
        <v>35</v>
      </c>
      <c r="AJ1910">
        <v>102.64</v>
      </c>
      <c r="AK1910">
        <v>100.44</v>
      </c>
      <c r="AL1910" s="3">
        <f t="shared" si="342"/>
        <v>1</v>
      </c>
      <c r="AM1910" s="3">
        <f t="shared" si="343"/>
        <v>0</v>
      </c>
      <c r="AN1910" s="3">
        <f t="shared" si="344"/>
        <v>0</v>
      </c>
    </row>
    <row r="1911" spans="1:40" x14ac:dyDescent="0.35">
      <c r="A1911" t="s">
        <v>1846</v>
      </c>
      <c r="B1911" t="s">
        <v>1774</v>
      </c>
      <c r="C1911" t="s">
        <v>51</v>
      </c>
      <c r="D1911" t="s">
        <v>1750</v>
      </c>
      <c r="E1911">
        <v>23.5</v>
      </c>
      <c r="F1911">
        <v>117.97</v>
      </c>
      <c r="G1911">
        <v>72.459999999999994</v>
      </c>
      <c r="H1911">
        <f t="shared" si="341"/>
        <v>1.6280706596743031</v>
      </c>
      <c r="I1911">
        <v>27.5</v>
      </c>
      <c r="J1911">
        <v>89.62</v>
      </c>
      <c r="K1911">
        <v>82.3</v>
      </c>
      <c r="AA1911" t="s">
        <v>1846</v>
      </c>
      <c r="AB1911" t="s">
        <v>1774</v>
      </c>
      <c r="AC1911" t="s">
        <v>51</v>
      </c>
      <c r="AD1911" t="s">
        <v>1751</v>
      </c>
      <c r="AE1911">
        <v>23.5</v>
      </c>
      <c r="AF1911">
        <v>156.86000000000001</v>
      </c>
      <c r="AG1911">
        <v>72.459999999999994</v>
      </c>
      <c r="AH1911">
        <f t="shared" si="345"/>
        <v>2.1647805685895669</v>
      </c>
      <c r="AI1911">
        <v>35</v>
      </c>
      <c r="AJ1911">
        <v>129.58000000000001</v>
      </c>
      <c r="AK1911">
        <v>100.44</v>
      </c>
      <c r="AL1911" s="3">
        <f t="shared" si="342"/>
        <v>1</v>
      </c>
      <c r="AM1911" s="3">
        <f t="shared" si="343"/>
        <v>0</v>
      </c>
      <c r="AN1911" s="3">
        <f t="shared" si="344"/>
        <v>0</v>
      </c>
    </row>
    <row r="1912" spans="1:40" x14ac:dyDescent="0.35">
      <c r="A1912" t="s">
        <v>1847</v>
      </c>
      <c r="B1912" t="s">
        <v>1774</v>
      </c>
      <c r="C1912" t="s">
        <v>51</v>
      </c>
      <c r="D1912" t="s">
        <v>1750</v>
      </c>
      <c r="E1912">
        <v>26.5</v>
      </c>
      <c r="F1912">
        <v>99.79</v>
      </c>
      <c r="G1912">
        <v>79.86</v>
      </c>
      <c r="H1912">
        <f t="shared" si="341"/>
        <v>1.2495617330328075</v>
      </c>
      <c r="I1912">
        <v>32.5</v>
      </c>
      <c r="J1912">
        <v>100.83</v>
      </c>
      <c r="K1912">
        <v>94.43</v>
      </c>
      <c r="AA1912" t="s">
        <v>1847</v>
      </c>
      <c r="AB1912" t="s">
        <v>1774</v>
      </c>
      <c r="AC1912" t="s">
        <v>51</v>
      </c>
      <c r="AD1912" t="s">
        <v>1751</v>
      </c>
      <c r="AE1912">
        <v>23.5</v>
      </c>
      <c r="AF1912">
        <v>137.75</v>
      </c>
      <c r="AG1912">
        <v>72.459999999999994</v>
      </c>
      <c r="AH1912">
        <f t="shared" si="345"/>
        <v>1.9010488545404363</v>
      </c>
      <c r="AI1912">
        <v>35</v>
      </c>
      <c r="AJ1912">
        <v>114.7</v>
      </c>
      <c r="AK1912">
        <v>100.44</v>
      </c>
      <c r="AL1912" s="3">
        <f t="shared" si="342"/>
        <v>1</v>
      </c>
      <c r="AM1912" s="3">
        <f t="shared" si="343"/>
        <v>0</v>
      </c>
      <c r="AN1912" s="3">
        <f t="shared" si="344"/>
        <v>0</v>
      </c>
    </row>
    <row r="1913" spans="1:40" x14ac:dyDescent="0.35">
      <c r="A1913" t="s">
        <v>1848</v>
      </c>
      <c r="B1913" t="s">
        <v>1774</v>
      </c>
      <c r="C1913" t="s">
        <v>51</v>
      </c>
      <c r="D1913" t="s">
        <v>1750</v>
      </c>
      <c r="E1913">
        <v>25</v>
      </c>
      <c r="F1913">
        <v>109.79</v>
      </c>
      <c r="G1913">
        <v>76.17</v>
      </c>
      <c r="H1913">
        <f t="shared" si="341"/>
        <v>1.4413811211763161</v>
      </c>
      <c r="I1913">
        <v>33</v>
      </c>
      <c r="J1913">
        <v>110.48</v>
      </c>
      <c r="K1913">
        <v>95.64</v>
      </c>
      <c r="AA1913" t="s">
        <v>1848</v>
      </c>
      <c r="AB1913" t="s">
        <v>1774</v>
      </c>
      <c r="AC1913" t="s">
        <v>51</v>
      </c>
      <c r="AD1913" t="s">
        <v>1751</v>
      </c>
      <c r="AE1913">
        <v>23.5</v>
      </c>
      <c r="AF1913">
        <v>210.45</v>
      </c>
      <c r="AG1913">
        <v>72.459999999999994</v>
      </c>
      <c r="AH1913">
        <f t="shared" si="345"/>
        <v>2.9043610267733921</v>
      </c>
      <c r="AI1913">
        <v>31.5</v>
      </c>
      <c r="AJ1913">
        <v>94.3</v>
      </c>
      <c r="AK1913">
        <v>92.02</v>
      </c>
      <c r="AL1913" s="3">
        <f t="shared" si="342"/>
        <v>1</v>
      </c>
      <c r="AM1913" s="3">
        <f t="shared" si="343"/>
        <v>0</v>
      </c>
      <c r="AN1913" s="3">
        <f t="shared" si="344"/>
        <v>0</v>
      </c>
    </row>
    <row r="1914" spans="1:40" x14ac:dyDescent="0.35">
      <c r="A1914" t="s">
        <v>1849</v>
      </c>
      <c r="B1914" t="s">
        <v>1805</v>
      </c>
      <c r="C1914" t="s">
        <v>16</v>
      </c>
      <c r="D1914" t="s">
        <v>1750</v>
      </c>
      <c r="E1914">
        <v>24.5</v>
      </c>
      <c r="F1914">
        <v>135.81</v>
      </c>
      <c r="G1914">
        <v>74.930000000000007</v>
      </c>
      <c r="H1914">
        <f t="shared" si="341"/>
        <v>1.8124916588816227</v>
      </c>
      <c r="I1914">
        <v>22</v>
      </c>
      <c r="J1914">
        <v>51.23</v>
      </c>
      <c r="K1914">
        <v>68.72</v>
      </c>
      <c r="AA1914" t="s">
        <v>1849</v>
      </c>
      <c r="AB1914" t="s">
        <v>1805</v>
      </c>
      <c r="AC1914" t="s">
        <v>16</v>
      </c>
      <c r="AD1914" t="s">
        <v>1751</v>
      </c>
      <c r="AE1914">
        <v>23.5</v>
      </c>
      <c r="AF1914">
        <v>188.77</v>
      </c>
      <c r="AG1914">
        <v>72.459999999999994</v>
      </c>
      <c r="AH1914">
        <f t="shared" si="345"/>
        <v>2.6051614683963571</v>
      </c>
      <c r="AI1914">
        <v>22.5</v>
      </c>
      <c r="AJ1914">
        <v>58.24</v>
      </c>
      <c r="AK1914">
        <v>69.97</v>
      </c>
      <c r="AL1914" s="3">
        <f t="shared" si="342"/>
        <v>1</v>
      </c>
      <c r="AM1914" s="3">
        <f t="shared" si="343"/>
        <v>0</v>
      </c>
      <c r="AN1914" s="3">
        <f t="shared" si="344"/>
        <v>0</v>
      </c>
    </row>
    <row r="1915" spans="1:40" x14ac:dyDescent="0.35">
      <c r="A1915" t="s">
        <v>1850</v>
      </c>
      <c r="B1915" t="s">
        <v>1805</v>
      </c>
      <c r="C1915" t="s">
        <v>16</v>
      </c>
      <c r="D1915" t="s">
        <v>1750</v>
      </c>
      <c r="E1915">
        <v>25</v>
      </c>
      <c r="F1915">
        <v>251.34</v>
      </c>
      <c r="G1915">
        <v>76.17</v>
      </c>
      <c r="H1915">
        <f t="shared" si="341"/>
        <v>3.2997243009058685</v>
      </c>
      <c r="I1915">
        <v>22.5</v>
      </c>
      <c r="J1915">
        <v>60.69</v>
      </c>
      <c r="K1915">
        <v>69.97</v>
      </c>
      <c r="AA1915" t="s">
        <v>1850</v>
      </c>
      <c r="AB1915" t="s">
        <v>1805</v>
      </c>
      <c r="AC1915" t="s">
        <v>16</v>
      </c>
      <c r="AD1915" t="s">
        <v>1751</v>
      </c>
      <c r="AE1915">
        <v>23.5</v>
      </c>
      <c r="AF1915">
        <v>136.93</v>
      </c>
      <c r="AG1915">
        <v>72.459999999999994</v>
      </c>
      <c r="AH1915">
        <f t="shared" si="345"/>
        <v>1.8897322660778364</v>
      </c>
      <c r="AI1915">
        <v>35</v>
      </c>
      <c r="AJ1915">
        <v>124.32</v>
      </c>
      <c r="AK1915">
        <v>100.44</v>
      </c>
      <c r="AL1915" s="3">
        <f t="shared" si="342"/>
        <v>1</v>
      </c>
      <c r="AM1915" s="3">
        <f t="shared" si="343"/>
        <v>0</v>
      </c>
      <c r="AN1915" s="3">
        <f t="shared" si="344"/>
        <v>0</v>
      </c>
    </row>
    <row r="1916" spans="1:40" x14ac:dyDescent="0.35">
      <c r="A1916" t="s">
        <v>1851</v>
      </c>
      <c r="B1916" t="s">
        <v>1805</v>
      </c>
      <c r="C1916" t="s">
        <v>16</v>
      </c>
      <c r="D1916" t="s">
        <v>1750</v>
      </c>
      <c r="E1916">
        <v>24.5</v>
      </c>
      <c r="F1916">
        <v>155.34</v>
      </c>
      <c r="G1916">
        <v>74.930000000000007</v>
      </c>
      <c r="H1916">
        <f t="shared" si="341"/>
        <v>2.0731349259308685</v>
      </c>
      <c r="I1916">
        <v>22.5</v>
      </c>
      <c r="J1916">
        <v>62.08</v>
      </c>
      <c r="K1916">
        <v>69.97</v>
      </c>
      <c r="AA1916" t="s">
        <v>1851</v>
      </c>
      <c r="AB1916" t="s">
        <v>1805</v>
      </c>
      <c r="AC1916" t="s">
        <v>16</v>
      </c>
      <c r="AD1916" t="s">
        <v>1751</v>
      </c>
      <c r="AE1916">
        <v>24</v>
      </c>
      <c r="AF1916">
        <v>176.18</v>
      </c>
      <c r="AG1916">
        <v>73.7</v>
      </c>
      <c r="AH1916">
        <f t="shared" si="345"/>
        <v>2.3905020352781547</v>
      </c>
      <c r="AI1916">
        <v>29.5</v>
      </c>
      <c r="AJ1916">
        <v>93.46</v>
      </c>
      <c r="AK1916">
        <v>87.18</v>
      </c>
      <c r="AL1916" s="3">
        <f t="shared" si="342"/>
        <v>1</v>
      </c>
      <c r="AM1916" s="3">
        <f t="shared" si="343"/>
        <v>0</v>
      </c>
      <c r="AN1916" s="3">
        <f t="shared" si="344"/>
        <v>0</v>
      </c>
    </row>
    <row r="1917" spans="1:40" x14ac:dyDescent="0.35">
      <c r="A1917" t="s">
        <v>1852</v>
      </c>
      <c r="B1917" t="s">
        <v>1805</v>
      </c>
      <c r="C1917" t="s">
        <v>16</v>
      </c>
      <c r="D1917" t="s">
        <v>1750</v>
      </c>
      <c r="E1917">
        <v>23.5</v>
      </c>
      <c r="F1917">
        <v>206.85</v>
      </c>
      <c r="G1917">
        <v>72.459999999999994</v>
      </c>
      <c r="H1917">
        <f t="shared" si="341"/>
        <v>2.8546784432790506</v>
      </c>
      <c r="I1917">
        <v>22</v>
      </c>
      <c r="J1917">
        <v>52.96</v>
      </c>
      <c r="K1917">
        <v>68.72</v>
      </c>
      <c r="AA1917" t="s">
        <v>1852</v>
      </c>
      <c r="AB1917" t="s">
        <v>1805</v>
      </c>
      <c r="AC1917" t="s">
        <v>16</v>
      </c>
      <c r="AD1917" t="s">
        <v>1751</v>
      </c>
      <c r="AE1917">
        <v>23.5</v>
      </c>
      <c r="AF1917">
        <v>178.26</v>
      </c>
      <c r="AG1917">
        <v>72.459999999999994</v>
      </c>
      <c r="AH1917">
        <f t="shared" si="345"/>
        <v>2.4601159260281538</v>
      </c>
      <c r="AI1917">
        <v>22.5</v>
      </c>
      <c r="AJ1917">
        <v>58.04</v>
      </c>
      <c r="AK1917">
        <v>69.97</v>
      </c>
      <c r="AL1917" s="3">
        <f t="shared" si="342"/>
        <v>1</v>
      </c>
      <c r="AM1917" s="3">
        <f t="shared" si="343"/>
        <v>0</v>
      </c>
      <c r="AN1917" s="3">
        <f t="shared" si="344"/>
        <v>0</v>
      </c>
    </row>
    <row r="1918" spans="1:40" x14ac:dyDescent="0.35">
      <c r="A1918" t="s">
        <v>1853</v>
      </c>
      <c r="B1918" t="s">
        <v>1805</v>
      </c>
      <c r="C1918" t="s">
        <v>16</v>
      </c>
      <c r="D1918" t="s">
        <v>1750</v>
      </c>
      <c r="E1918">
        <v>24.5</v>
      </c>
      <c r="F1918">
        <v>182.62</v>
      </c>
      <c r="G1918">
        <v>74.930000000000007</v>
      </c>
      <c r="H1918">
        <f t="shared" si="341"/>
        <v>2.4372080608567996</v>
      </c>
      <c r="I1918">
        <v>22.5</v>
      </c>
      <c r="J1918">
        <v>47.14</v>
      </c>
      <c r="K1918">
        <v>69.97</v>
      </c>
      <c r="AA1918" t="s">
        <v>1853</v>
      </c>
      <c r="AB1918" t="s">
        <v>1805</v>
      </c>
      <c r="AC1918" t="s">
        <v>16</v>
      </c>
      <c r="AD1918" t="s">
        <v>1751</v>
      </c>
      <c r="AE1918">
        <v>24</v>
      </c>
      <c r="AF1918">
        <v>176.41</v>
      </c>
      <c r="AG1918">
        <v>73.7</v>
      </c>
      <c r="AH1918">
        <f t="shared" si="345"/>
        <v>2.3936227951153324</v>
      </c>
      <c r="AI1918">
        <v>29.5</v>
      </c>
      <c r="AJ1918">
        <v>93.54</v>
      </c>
      <c r="AK1918">
        <v>87.18</v>
      </c>
      <c r="AL1918" s="3">
        <f t="shared" si="342"/>
        <v>1</v>
      </c>
      <c r="AM1918" s="3">
        <f t="shared" si="343"/>
        <v>0</v>
      </c>
      <c r="AN1918" s="3">
        <f t="shared" si="344"/>
        <v>0</v>
      </c>
    </row>
    <row r="1919" spans="1:40" x14ac:dyDescent="0.35">
      <c r="A1919" t="s">
        <v>1854</v>
      </c>
      <c r="B1919" t="s">
        <v>1805</v>
      </c>
      <c r="C1919" t="s">
        <v>16</v>
      </c>
      <c r="D1919" t="s">
        <v>1750</v>
      </c>
      <c r="E1919">
        <v>24.5</v>
      </c>
      <c r="F1919">
        <v>192.49</v>
      </c>
      <c r="G1919">
        <v>74.930000000000007</v>
      </c>
      <c r="H1919">
        <f t="shared" si="341"/>
        <v>2.5689310022687839</v>
      </c>
      <c r="I1919">
        <v>22.5</v>
      </c>
      <c r="J1919">
        <v>60.21</v>
      </c>
      <c r="K1919">
        <v>69.97</v>
      </c>
      <c r="AA1919" t="s">
        <v>1854</v>
      </c>
      <c r="AB1919" t="s">
        <v>1805</v>
      </c>
      <c r="AC1919" t="s">
        <v>16</v>
      </c>
      <c r="AD1919" t="s">
        <v>1751</v>
      </c>
      <c r="AE1919">
        <v>24</v>
      </c>
      <c r="AF1919">
        <v>175.28</v>
      </c>
      <c r="AG1919">
        <v>73.7</v>
      </c>
      <c r="AH1919">
        <f t="shared" si="345"/>
        <v>2.3782903663500679</v>
      </c>
      <c r="AI1919">
        <v>29.5</v>
      </c>
      <c r="AJ1919">
        <v>93.39</v>
      </c>
      <c r="AK1919">
        <v>87.18</v>
      </c>
      <c r="AL1919" s="3">
        <f t="shared" si="342"/>
        <v>1</v>
      </c>
      <c r="AM1919" s="3">
        <f t="shared" si="343"/>
        <v>0</v>
      </c>
      <c r="AN1919" s="3">
        <f t="shared" si="344"/>
        <v>0</v>
      </c>
    </row>
    <row r="1920" spans="1:40" x14ac:dyDescent="0.35">
      <c r="A1920" t="s">
        <v>1855</v>
      </c>
      <c r="B1920" t="s">
        <v>1805</v>
      </c>
      <c r="C1920" t="s">
        <v>16</v>
      </c>
      <c r="D1920" t="s">
        <v>1750</v>
      </c>
      <c r="E1920">
        <v>25</v>
      </c>
      <c r="F1920">
        <v>139.6</v>
      </c>
      <c r="G1920">
        <v>76.17</v>
      </c>
      <c r="H1920">
        <f t="shared" si="341"/>
        <v>1.8327425495601941</v>
      </c>
      <c r="I1920">
        <v>22.5</v>
      </c>
      <c r="J1920">
        <v>52.61</v>
      </c>
      <c r="K1920">
        <v>69.97</v>
      </c>
      <c r="AA1920" t="s">
        <v>1855</v>
      </c>
      <c r="AB1920" t="s">
        <v>1805</v>
      </c>
      <c r="AC1920" t="s">
        <v>16</v>
      </c>
      <c r="AD1920" t="s">
        <v>1751</v>
      </c>
      <c r="AE1920">
        <v>23.5</v>
      </c>
      <c r="AF1920">
        <v>123.75</v>
      </c>
      <c r="AG1920">
        <v>72.459999999999994</v>
      </c>
      <c r="AH1920">
        <f t="shared" si="345"/>
        <v>1.7078388076179962</v>
      </c>
      <c r="AI1920">
        <v>30</v>
      </c>
      <c r="AJ1920">
        <v>101.82</v>
      </c>
      <c r="AK1920">
        <v>88.39</v>
      </c>
      <c r="AL1920" s="3">
        <f t="shared" si="342"/>
        <v>1</v>
      </c>
      <c r="AM1920" s="3">
        <f t="shared" si="343"/>
        <v>0</v>
      </c>
      <c r="AN1920" s="3">
        <f t="shared" si="344"/>
        <v>0</v>
      </c>
    </row>
    <row r="1921" spans="1:40" x14ac:dyDescent="0.35">
      <c r="A1921" t="s">
        <v>1856</v>
      </c>
      <c r="B1921" t="s">
        <v>1805</v>
      </c>
      <c r="C1921" t="s">
        <v>16</v>
      </c>
      <c r="D1921" t="s">
        <v>1750</v>
      </c>
      <c r="E1921">
        <v>23.5</v>
      </c>
      <c r="F1921">
        <v>267.79000000000002</v>
      </c>
      <c r="G1921">
        <v>72.459999999999994</v>
      </c>
      <c r="H1921">
        <f t="shared" si="341"/>
        <v>3.6956941760971578</v>
      </c>
      <c r="I1921">
        <v>22</v>
      </c>
      <c r="J1921">
        <v>56.48</v>
      </c>
      <c r="K1921">
        <v>68.72</v>
      </c>
      <c r="AA1921" t="s">
        <v>1856</v>
      </c>
      <c r="AB1921" t="s">
        <v>1805</v>
      </c>
      <c r="AC1921" t="s">
        <v>16</v>
      </c>
      <c r="AD1921" t="s">
        <v>1751</v>
      </c>
      <c r="AE1921">
        <v>23.5</v>
      </c>
      <c r="AF1921">
        <v>178.68</v>
      </c>
      <c r="AG1921">
        <v>72.459999999999994</v>
      </c>
      <c r="AH1921">
        <f t="shared" si="345"/>
        <v>2.4659122274358269</v>
      </c>
      <c r="AI1921">
        <v>35</v>
      </c>
      <c r="AJ1921">
        <v>105.15</v>
      </c>
      <c r="AK1921">
        <v>100.44</v>
      </c>
      <c r="AL1921" s="3">
        <f t="shared" si="342"/>
        <v>1</v>
      </c>
      <c r="AM1921" s="3">
        <f t="shared" si="343"/>
        <v>0</v>
      </c>
      <c r="AN1921" s="3">
        <f t="shared" si="344"/>
        <v>0</v>
      </c>
    </row>
    <row r="1922" spans="1:40" x14ac:dyDescent="0.35">
      <c r="A1922" t="s">
        <v>1857</v>
      </c>
      <c r="B1922" t="s">
        <v>1805</v>
      </c>
      <c r="C1922" t="s">
        <v>16</v>
      </c>
      <c r="D1922" t="s">
        <v>1750</v>
      </c>
      <c r="E1922">
        <v>25</v>
      </c>
      <c r="F1922">
        <v>209.9</v>
      </c>
      <c r="G1922">
        <v>76.17</v>
      </c>
      <c r="H1922">
        <f t="shared" si="341"/>
        <v>2.7556780884862806</v>
      </c>
      <c r="I1922">
        <v>22.5</v>
      </c>
      <c r="J1922">
        <v>61.03</v>
      </c>
      <c r="K1922">
        <v>69.97</v>
      </c>
      <c r="AA1922" t="s">
        <v>1857</v>
      </c>
      <c r="AB1922" t="s">
        <v>1805</v>
      </c>
      <c r="AC1922" t="s">
        <v>16</v>
      </c>
      <c r="AD1922" t="s">
        <v>1751</v>
      </c>
      <c r="AE1922">
        <v>24</v>
      </c>
      <c r="AF1922">
        <v>174.96</v>
      </c>
      <c r="AG1922">
        <v>73.7</v>
      </c>
      <c r="AH1922">
        <f t="shared" si="345"/>
        <v>2.3739484396200816</v>
      </c>
      <c r="AI1922">
        <v>22.5</v>
      </c>
      <c r="AJ1922">
        <v>44.52</v>
      </c>
      <c r="AK1922">
        <v>69.97</v>
      </c>
      <c r="AL1922" s="3">
        <f t="shared" si="342"/>
        <v>1</v>
      </c>
      <c r="AM1922" s="3">
        <f t="shared" si="343"/>
        <v>0</v>
      </c>
      <c r="AN1922" s="3">
        <f t="shared" si="344"/>
        <v>0</v>
      </c>
    </row>
    <row r="1923" spans="1:40" x14ac:dyDescent="0.35">
      <c r="A1923" t="s">
        <v>1858</v>
      </c>
      <c r="B1923" t="s">
        <v>1805</v>
      </c>
      <c r="C1923" t="s">
        <v>16</v>
      </c>
      <c r="D1923" t="s">
        <v>1750</v>
      </c>
      <c r="E1923">
        <v>24.5</v>
      </c>
      <c r="F1923">
        <v>233.6</v>
      </c>
      <c r="G1923">
        <v>74.930000000000007</v>
      </c>
      <c r="H1923">
        <f t="shared" si="341"/>
        <v>3.1175764046443342</v>
      </c>
      <c r="I1923">
        <v>22</v>
      </c>
      <c r="J1923">
        <v>43.22</v>
      </c>
      <c r="K1923">
        <v>68.72</v>
      </c>
      <c r="AA1923" t="s">
        <v>1858</v>
      </c>
      <c r="AB1923" t="s">
        <v>1805</v>
      </c>
      <c r="AC1923" t="s">
        <v>16</v>
      </c>
      <c r="AD1923" t="s">
        <v>1751</v>
      </c>
      <c r="AE1923">
        <v>24</v>
      </c>
      <c r="AF1923">
        <v>158.62</v>
      </c>
      <c r="AG1923">
        <v>73.7</v>
      </c>
      <c r="AH1923">
        <f t="shared" si="345"/>
        <v>2.1522388059701494</v>
      </c>
      <c r="AI1923">
        <v>22.5</v>
      </c>
      <c r="AJ1923">
        <v>44.04</v>
      </c>
      <c r="AK1923">
        <v>69.97</v>
      </c>
      <c r="AL1923" s="3">
        <f t="shared" si="342"/>
        <v>1</v>
      </c>
      <c r="AM1923" s="3">
        <f t="shared" si="343"/>
        <v>0</v>
      </c>
      <c r="AN1923" s="3">
        <f t="shared" si="344"/>
        <v>0</v>
      </c>
    </row>
    <row r="1924" spans="1:40" x14ac:dyDescent="0.35">
      <c r="A1924" t="s">
        <v>1859</v>
      </c>
      <c r="B1924" t="s">
        <v>1805</v>
      </c>
      <c r="C1924" t="s">
        <v>16</v>
      </c>
      <c r="D1924" t="s">
        <v>1750</v>
      </c>
      <c r="E1924">
        <v>24</v>
      </c>
      <c r="F1924">
        <v>169.31</v>
      </c>
      <c r="G1924">
        <v>73.7</v>
      </c>
      <c r="H1924">
        <f t="shared" si="341"/>
        <v>2.2972862957937585</v>
      </c>
      <c r="I1924">
        <v>22</v>
      </c>
      <c r="J1924">
        <v>53.82</v>
      </c>
      <c r="K1924">
        <v>68.72</v>
      </c>
      <c r="AA1924" t="s">
        <v>1859</v>
      </c>
      <c r="AB1924" t="s">
        <v>1805</v>
      </c>
      <c r="AC1924" t="s">
        <v>16</v>
      </c>
      <c r="AD1924" t="s">
        <v>1751</v>
      </c>
      <c r="AE1924">
        <v>24</v>
      </c>
      <c r="AF1924">
        <v>153.72999999999999</v>
      </c>
      <c r="AG1924">
        <v>73.7</v>
      </c>
      <c r="AH1924">
        <f t="shared" si="345"/>
        <v>2.0858887381275437</v>
      </c>
      <c r="AI1924">
        <v>35</v>
      </c>
      <c r="AJ1924">
        <v>110.1</v>
      </c>
      <c r="AK1924">
        <v>100.44</v>
      </c>
      <c r="AL1924" s="3">
        <f t="shared" si="342"/>
        <v>1</v>
      </c>
      <c r="AM1924" s="3">
        <f t="shared" si="343"/>
        <v>0</v>
      </c>
      <c r="AN1924" s="3">
        <f t="shared" si="344"/>
        <v>0</v>
      </c>
    </row>
    <row r="1925" spans="1:40" x14ac:dyDescent="0.35">
      <c r="A1925" t="s">
        <v>1860</v>
      </c>
      <c r="B1925" t="s">
        <v>1805</v>
      </c>
      <c r="C1925" t="s">
        <v>16</v>
      </c>
      <c r="D1925" t="s">
        <v>1750</v>
      </c>
      <c r="E1925">
        <v>24.5</v>
      </c>
      <c r="F1925">
        <v>162.52000000000001</v>
      </c>
      <c r="G1925">
        <v>74.930000000000007</v>
      </c>
      <c r="H1925">
        <f t="shared" si="341"/>
        <v>2.1689576938475912</v>
      </c>
      <c r="I1925">
        <v>22</v>
      </c>
      <c r="J1925">
        <v>53.03</v>
      </c>
      <c r="K1925">
        <v>68.72</v>
      </c>
      <c r="AA1925" t="s">
        <v>1860</v>
      </c>
      <c r="AB1925" t="s">
        <v>1805</v>
      </c>
      <c r="AC1925" t="s">
        <v>16</v>
      </c>
      <c r="AD1925" t="s">
        <v>1751</v>
      </c>
      <c r="AE1925">
        <v>23.5</v>
      </c>
      <c r="AF1925">
        <v>179.83</v>
      </c>
      <c r="AG1925">
        <v>72.459999999999994</v>
      </c>
      <c r="AH1925">
        <f t="shared" si="345"/>
        <v>2.4817830527187419</v>
      </c>
      <c r="AI1925">
        <v>35</v>
      </c>
      <c r="AJ1925">
        <v>113.27</v>
      </c>
      <c r="AK1925">
        <v>100.44</v>
      </c>
      <c r="AL1925" s="3">
        <f t="shared" si="342"/>
        <v>1</v>
      </c>
      <c r="AM1925" s="3">
        <f t="shared" si="343"/>
        <v>0</v>
      </c>
      <c r="AN1925" s="3">
        <f t="shared" si="344"/>
        <v>0</v>
      </c>
    </row>
    <row r="1926" spans="1:40" x14ac:dyDescent="0.35">
      <c r="A1926" t="s">
        <v>1861</v>
      </c>
      <c r="B1926" t="s">
        <v>1805</v>
      </c>
      <c r="C1926" t="s">
        <v>16</v>
      </c>
      <c r="D1926" t="s">
        <v>1750</v>
      </c>
      <c r="E1926">
        <v>25</v>
      </c>
      <c r="F1926">
        <v>159.93</v>
      </c>
      <c r="G1926">
        <v>76.17</v>
      </c>
      <c r="H1926">
        <f>F1926/G1926</f>
        <v>2.0996455297361165</v>
      </c>
      <c r="I1926">
        <v>22.5</v>
      </c>
      <c r="J1926">
        <v>59.94</v>
      </c>
      <c r="K1926">
        <v>69.97</v>
      </c>
      <c r="AA1926" t="s">
        <v>1861</v>
      </c>
      <c r="AB1926" t="s">
        <v>1805</v>
      </c>
      <c r="AC1926" t="s">
        <v>16</v>
      </c>
      <c r="AD1926" t="s">
        <v>1751</v>
      </c>
      <c r="AE1926">
        <v>23.5</v>
      </c>
      <c r="AF1926">
        <v>156.88</v>
      </c>
      <c r="AG1926">
        <v>72.459999999999994</v>
      </c>
      <c r="AH1926">
        <f t="shared" si="345"/>
        <v>2.165056582942313</v>
      </c>
      <c r="AI1926">
        <v>29.5</v>
      </c>
      <c r="AJ1926">
        <v>87.42</v>
      </c>
      <c r="AK1926">
        <v>87.18</v>
      </c>
      <c r="AL1926" s="3">
        <f t="shared" si="342"/>
        <v>1</v>
      </c>
      <c r="AM1926" s="3">
        <f t="shared" si="343"/>
        <v>0</v>
      </c>
      <c r="AN1926" s="3">
        <f t="shared" si="344"/>
        <v>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tim3g,per4g 231025</vt:lpstr>
      <vt:lpstr>DNcyc 231018</vt:lpstr>
      <vt:lpstr>per01;;UASper16 231016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Price</dc:creator>
  <cp:lastModifiedBy>Mike Price</cp:lastModifiedBy>
  <dcterms:created xsi:type="dcterms:W3CDTF">2024-06-30T23:57:42Z</dcterms:created>
  <dcterms:modified xsi:type="dcterms:W3CDTF">2024-07-01T00:11:16Z</dcterms:modified>
</cp:coreProperties>
</file>